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ogga\Downloads\FINAL YEAR PROJECT DATASET\"/>
    </mc:Choice>
  </mc:AlternateContent>
  <bookViews>
    <workbookView xWindow="0" yWindow="0" windowWidth="20490" windowHeight="7905" firstSheet="3" activeTab="4"/>
  </bookViews>
  <sheets>
    <sheet name="Note" sheetId="7" r:id="rId1"/>
    <sheet name="MT R9 Period of Arrival State" sheetId="3" r:id="rId2"/>
    <sheet name="MT R9 IDPs By Reason State" sheetId="4" r:id="rId3"/>
    <sheet name="MT R9 Shelter Status State Sum" sheetId="5" r:id="rId4"/>
    <sheet name="MT R9 Baseline Area Dataset" sheetId="1" r:id="rId5"/>
    <sheet name="Sheet1" sheetId="8" r:id="rId6"/>
  </sheets>
  <definedNames>
    <definedName name="_xlnm._FilterDatabase" localSheetId="4" hidden="1">'MT R9 Baseline Area Dataset'!$HA$1:$HF$2855</definedName>
    <definedName name="_xlnm._FilterDatabase" localSheetId="1" hidden="1">'MT R9 Period of Arrival State'!$B$3:$AN$3</definedName>
    <definedName name="MT_R7_Returnees_Shelter_Status">#REF!</definedName>
    <definedName name="_xlnm.Print_Area" localSheetId="2">'MT R9 IDPs By Reason State'!$A$1:$M$63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R2" i="1" l="1"/>
  <c r="BR3" i="1"/>
  <c r="BR4" i="1"/>
  <c r="BR5" i="1"/>
  <c r="BR6" i="1"/>
  <c r="BR7" i="1"/>
  <c r="BR8" i="1"/>
  <c r="BR9" i="1"/>
  <c r="BR10" i="1"/>
  <c r="BR11" i="1"/>
  <c r="BR12" i="1"/>
  <c r="BR13" i="1"/>
  <c r="BR14" i="1"/>
  <c r="BR15" i="1"/>
  <c r="BR16" i="1"/>
  <c r="BR17" i="1"/>
  <c r="BR18" i="1"/>
  <c r="BR19" i="1"/>
  <c r="BR20" i="1"/>
  <c r="BR21" i="1"/>
  <c r="BR22" i="1"/>
  <c r="BR23" i="1"/>
  <c r="BR24" i="1"/>
  <c r="BR25" i="1"/>
  <c r="BR26" i="1"/>
  <c r="BR27" i="1"/>
  <c r="BR28" i="1"/>
  <c r="BR29" i="1"/>
  <c r="BR30" i="1"/>
  <c r="BR31" i="1"/>
  <c r="BR32" i="1"/>
  <c r="BR33" i="1"/>
  <c r="BR34" i="1"/>
  <c r="BR35" i="1"/>
  <c r="BR36" i="1"/>
  <c r="BR37" i="1"/>
  <c r="BR38" i="1"/>
  <c r="BR39" i="1"/>
  <c r="BR40" i="1"/>
  <c r="BR41" i="1"/>
  <c r="BR42" i="1"/>
  <c r="BR43" i="1"/>
  <c r="BR44" i="1"/>
  <c r="BR45" i="1"/>
  <c r="BR46" i="1"/>
  <c r="BR47" i="1"/>
  <c r="BR48" i="1"/>
  <c r="BR49" i="1"/>
  <c r="BR50" i="1"/>
  <c r="BR51" i="1"/>
  <c r="BR52" i="1"/>
  <c r="BR53" i="1"/>
  <c r="BR54" i="1"/>
  <c r="BR55" i="1"/>
  <c r="BR56" i="1"/>
  <c r="BR57" i="1"/>
  <c r="BR58" i="1"/>
  <c r="BR59" i="1"/>
  <c r="BR60" i="1"/>
  <c r="BR61" i="1"/>
  <c r="BR62" i="1"/>
  <c r="BR63" i="1"/>
  <c r="BR64" i="1"/>
  <c r="BR65" i="1"/>
  <c r="BR66" i="1"/>
  <c r="BR67" i="1"/>
  <c r="BR68" i="1"/>
  <c r="BR69" i="1"/>
  <c r="BR70" i="1"/>
  <c r="BR71" i="1"/>
  <c r="BR72" i="1"/>
  <c r="BR73" i="1"/>
  <c r="BR74" i="1"/>
  <c r="BR75" i="1"/>
  <c r="BR76" i="1"/>
  <c r="BR77" i="1"/>
  <c r="BR78" i="1"/>
  <c r="BR79" i="1"/>
  <c r="BR80" i="1"/>
  <c r="BR81" i="1"/>
  <c r="BR82" i="1"/>
  <c r="BR83" i="1"/>
  <c r="BR84" i="1"/>
  <c r="BR85" i="1"/>
  <c r="BR86" i="1"/>
  <c r="BR87" i="1"/>
  <c r="BR88" i="1"/>
  <c r="BR89" i="1"/>
  <c r="BR90" i="1"/>
  <c r="BR91" i="1"/>
  <c r="BR92" i="1"/>
  <c r="BR93" i="1"/>
  <c r="BR94" i="1"/>
  <c r="BR95" i="1"/>
  <c r="BR96" i="1"/>
  <c r="BR97" i="1"/>
  <c r="BR98" i="1"/>
  <c r="BR99" i="1"/>
  <c r="BR100" i="1"/>
  <c r="BR101" i="1"/>
  <c r="BR102" i="1"/>
  <c r="BR103" i="1"/>
  <c r="BR104" i="1"/>
  <c r="BR105" i="1"/>
  <c r="BR106" i="1"/>
  <c r="BR107" i="1"/>
  <c r="BR108" i="1"/>
  <c r="BR109" i="1"/>
  <c r="BR110" i="1"/>
  <c r="BR111" i="1"/>
  <c r="BR112" i="1"/>
  <c r="BR113" i="1"/>
  <c r="BR114" i="1"/>
  <c r="BR115" i="1"/>
  <c r="BR116" i="1"/>
  <c r="BR117" i="1"/>
  <c r="BR118" i="1"/>
  <c r="BR119" i="1"/>
  <c r="BR120" i="1"/>
  <c r="BR121" i="1"/>
  <c r="BR122" i="1"/>
  <c r="BR123" i="1"/>
  <c r="BR124" i="1"/>
  <c r="BR125" i="1"/>
  <c r="BR126" i="1"/>
  <c r="BR127" i="1"/>
  <c r="BR128" i="1"/>
  <c r="BR129" i="1"/>
  <c r="BR130" i="1"/>
  <c r="BR131" i="1"/>
  <c r="BR132" i="1"/>
  <c r="BR133" i="1"/>
  <c r="BR134" i="1"/>
  <c r="BR135" i="1"/>
  <c r="BR136" i="1"/>
  <c r="BR137" i="1"/>
  <c r="BR138" i="1"/>
  <c r="BR139" i="1"/>
  <c r="BR140" i="1"/>
  <c r="BR141" i="1"/>
  <c r="BR142" i="1"/>
  <c r="BR143" i="1"/>
  <c r="BR144" i="1"/>
  <c r="BR145" i="1"/>
  <c r="BR146" i="1"/>
  <c r="BR147" i="1"/>
  <c r="BR148" i="1"/>
  <c r="BR149" i="1"/>
  <c r="BR150" i="1"/>
  <c r="BR151" i="1"/>
  <c r="BR152" i="1"/>
  <c r="BR153" i="1"/>
  <c r="BR154" i="1"/>
  <c r="BR155" i="1"/>
  <c r="BR156" i="1"/>
  <c r="BR157" i="1"/>
  <c r="BR158" i="1"/>
  <c r="BR159" i="1"/>
  <c r="BR160" i="1"/>
  <c r="BR161" i="1"/>
  <c r="BR162" i="1"/>
  <c r="BR163" i="1"/>
  <c r="BR164" i="1"/>
  <c r="BR165" i="1"/>
  <c r="BR166" i="1"/>
  <c r="BR167" i="1"/>
  <c r="BR168" i="1"/>
  <c r="BR169" i="1"/>
  <c r="BR170" i="1"/>
  <c r="BR171" i="1"/>
  <c r="BR172" i="1"/>
  <c r="BR173" i="1"/>
  <c r="BR174" i="1"/>
  <c r="BR175" i="1"/>
  <c r="BR176" i="1"/>
  <c r="BR177" i="1"/>
  <c r="BR178" i="1"/>
  <c r="BR179" i="1"/>
  <c r="BR180" i="1"/>
  <c r="BR181" i="1"/>
  <c r="BR182" i="1"/>
  <c r="BR183" i="1"/>
  <c r="BR184" i="1"/>
  <c r="BR185" i="1"/>
  <c r="BR186" i="1"/>
  <c r="BR187" i="1"/>
  <c r="BR188" i="1"/>
  <c r="BR189" i="1"/>
  <c r="BR190" i="1"/>
  <c r="BR191" i="1"/>
  <c r="BR192" i="1"/>
  <c r="BR193" i="1"/>
  <c r="BR194" i="1"/>
  <c r="BR195" i="1"/>
  <c r="BR196" i="1"/>
  <c r="BR197" i="1"/>
  <c r="BR198" i="1"/>
  <c r="BR199" i="1"/>
  <c r="BR200" i="1"/>
  <c r="BR201" i="1"/>
  <c r="BR202" i="1"/>
  <c r="BR203" i="1"/>
  <c r="BR204" i="1"/>
  <c r="BR205" i="1"/>
  <c r="BR206" i="1"/>
  <c r="BR207" i="1"/>
  <c r="BR208" i="1"/>
  <c r="BR209" i="1"/>
  <c r="BR210" i="1"/>
  <c r="BR211" i="1"/>
  <c r="BR212" i="1"/>
  <c r="BR213" i="1"/>
  <c r="BR214" i="1"/>
  <c r="BR215" i="1"/>
  <c r="BR216" i="1"/>
  <c r="BR217" i="1"/>
  <c r="BR218" i="1"/>
  <c r="BR219" i="1"/>
  <c r="BR220" i="1"/>
  <c r="BR221" i="1"/>
  <c r="BR222" i="1"/>
  <c r="BR223" i="1"/>
  <c r="BR224" i="1"/>
  <c r="BR225" i="1"/>
  <c r="BR226" i="1"/>
  <c r="BR227" i="1"/>
  <c r="BR228" i="1"/>
  <c r="BR229" i="1"/>
  <c r="BR230" i="1"/>
  <c r="BR231" i="1"/>
  <c r="BR232" i="1"/>
  <c r="BR233" i="1"/>
  <c r="BR234" i="1"/>
  <c r="BR235" i="1"/>
  <c r="BR236" i="1"/>
  <c r="BR237" i="1"/>
  <c r="BR238" i="1"/>
  <c r="BR239" i="1"/>
  <c r="BR240" i="1"/>
  <c r="BR241" i="1"/>
  <c r="BR242" i="1"/>
  <c r="BR243" i="1"/>
  <c r="BR244" i="1"/>
  <c r="BR245" i="1"/>
  <c r="BR246" i="1"/>
  <c r="BR247" i="1"/>
  <c r="BR248" i="1"/>
  <c r="BR249" i="1"/>
  <c r="BR250" i="1"/>
  <c r="BR251" i="1"/>
  <c r="BR252" i="1"/>
  <c r="BR253" i="1"/>
  <c r="BR254" i="1"/>
  <c r="BR255" i="1"/>
  <c r="BR256" i="1"/>
  <c r="BR257" i="1"/>
  <c r="BR258" i="1"/>
  <c r="BR259" i="1"/>
  <c r="BR260" i="1"/>
  <c r="BR261" i="1"/>
  <c r="BR262" i="1"/>
  <c r="BR263" i="1"/>
  <c r="BR264" i="1"/>
  <c r="BR265" i="1"/>
  <c r="BR266" i="1"/>
  <c r="BR267" i="1"/>
  <c r="BR268" i="1"/>
  <c r="BR269" i="1"/>
  <c r="BR270" i="1"/>
  <c r="BR271" i="1"/>
  <c r="BR272" i="1"/>
  <c r="BR273" i="1"/>
  <c r="BR274" i="1"/>
  <c r="BR275" i="1"/>
  <c r="BR276" i="1"/>
  <c r="BR277" i="1"/>
  <c r="BR278" i="1"/>
  <c r="BR279" i="1"/>
  <c r="BR280" i="1"/>
  <c r="BR281" i="1"/>
  <c r="BR282" i="1"/>
  <c r="BR283" i="1"/>
  <c r="BR284" i="1"/>
  <c r="BR285" i="1"/>
  <c r="BR286" i="1"/>
  <c r="BR287" i="1"/>
  <c r="BR288" i="1"/>
  <c r="BR289" i="1"/>
  <c r="BR290" i="1"/>
  <c r="BR291" i="1"/>
  <c r="BR292" i="1"/>
  <c r="BR293" i="1"/>
  <c r="BR294" i="1"/>
  <c r="BR295" i="1"/>
  <c r="BR296" i="1"/>
  <c r="BR297" i="1"/>
  <c r="BR298" i="1"/>
  <c r="BR299" i="1"/>
  <c r="BR300" i="1"/>
  <c r="BR301" i="1"/>
  <c r="BR302" i="1"/>
  <c r="BR303" i="1"/>
  <c r="BR304" i="1"/>
  <c r="BR305" i="1"/>
  <c r="BR306" i="1"/>
  <c r="BR307" i="1"/>
  <c r="BR308" i="1"/>
  <c r="BR309" i="1"/>
  <c r="BR310" i="1"/>
  <c r="BR311" i="1"/>
  <c r="BR312" i="1"/>
  <c r="BR313" i="1"/>
  <c r="BR314" i="1"/>
  <c r="BR315" i="1"/>
  <c r="BR316" i="1"/>
  <c r="BR317" i="1"/>
  <c r="BR318" i="1"/>
  <c r="BR319" i="1"/>
  <c r="BR320" i="1"/>
  <c r="BR321" i="1"/>
  <c r="BR322" i="1"/>
  <c r="BR323" i="1"/>
  <c r="BR324" i="1"/>
  <c r="BR325" i="1"/>
  <c r="BR326" i="1"/>
  <c r="BR327" i="1"/>
  <c r="BR328" i="1"/>
  <c r="BR329" i="1"/>
  <c r="BR330" i="1"/>
  <c r="BR331" i="1"/>
  <c r="BR332" i="1"/>
  <c r="BR333" i="1"/>
  <c r="BR334" i="1"/>
  <c r="BR335" i="1"/>
  <c r="BR336" i="1"/>
  <c r="BR337" i="1"/>
  <c r="BR338" i="1"/>
  <c r="BR339" i="1"/>
  <c r="BR340" i="1"/>
  <c r="BR341" i="1"/>
  <c r="BR342" i="1"/>
  <c r="BR343" i="1"/>
  <c r="BR344" i="1"/>
  <c r="BR345" i="1"/>
  <c r="BR346" i="1"/>
  <c r="BR347" i="1"/>
  <c r="BR348" i="1"/>
  <c r="BR349" i="1"/>
  <c r="BR350" i="1"/>
  <c r="BR351" i="1"/>
  <c r="BR352" i="1"/>
  <c r="BR353" i="1"/>
  <c r="BR354" i="1"/>
  <c r="BR355" i="1"/>
  <c r="BR356" i="1"/>
  <c r="BR357" i="1"/>
  <c r="BR358" i="1"/>
  <c r="BR359" i="1"/>
  <c r="BR360" i="1"/>
  <c r="BR361" i="1"/>
  <c r="BR362" i="1"/>
  <c r="BR363" i="1"/>
  <c r="BR364" i="1"/>
  <c r="BR365" i="1"/>
  <c r="BR366" i="1"/>
  <c r="BR367" i="1"/>
  <c r="BR368" i="1"/>
  <c r="BR369" i="1"/>
  <c r="BR370" i="1"/>
  <c r="BR371" i="1"/>
  <c r="BR372" i="1"/>
  <c r="BR373" i="1"/>
  <c r="BR374" i="1"/>
  <c r="BR375" i="1"/>
  <c r="BR376" i="1"/>
  <c r="BR377" i="1"/>
  <c r="BR378" i="1"/>
  <c r="BR379" i="1"/>
  <c r="BR380" i="1"/>
  <c r="BR381" i="1"/>
  <c r="BR382" i="1"/>
  <c r="BR383" i="1"/>
  <c r="BR384" i="1"/>
  <c r="BR385" i="1"/>
  <c r="BR386" i="1"/>
  <c r="BR387" i="1"/>
  <c r="BR388" i="1"/>
  <c r="BR389" i="1"/>
  <c r="BR390" i="1"/>
  <c r="BR391" i="1"/>
  <c r="BR392" i="1"/>
  <c r="BR393" i="1"/>
  <c r="BR394" i="1"/>
  <c r="BR395" i="1"/>
  <c r="BR396" i="1"/>
  <c r="BR397" i="1"/>
  <c r="BR398" i="1"/>
  <c r="BR399" i="1"/>
  <c r="BR400" i="1"/>
  <c r="BR401" i="1"/>
  <c r="BR402" i="1"/>
  <c r="BR403" i="1"/>
  <c r="BR404" i="1"/>
  <c r="BR405" i="1"/>
  <c r="BR406" i="1"/>
  <c r="BR407" i="1"/>
  <c r="BR408" i="1"/>
  <c r="BR409" i="1"/>
  <c r="BR410" i="1"/>
  <c r="BR411" i="1"/>
  <c r="BR412" i="1"/>
  <c r="BR413" i="1"/>
  <c r="BR414" i="1"/>
  <c r="BR415" i="1"/>
  <c r="BR416" i="1"/>
  <c r="BR417" i="1"/>
  <c r="BR418" i="1"/>
  <c r="BR419" i="1"/>
  <c r="BR420" i="1"/>
  <c r="BR421" i="1"/>
  <c r="BR422" i="1"/>
  <c r="BR423" i="1"/>
  <c r="BR424" i="1"/>
  <c r="BR425" i="1"/>
  <c r="BR426" i="1"/>
  <c r="BR427" i="1"/>
  <c r="BR428" i="1"/>
  <c r="BR429" i="1"/>
  <c r="BR430" i="1"/>
  <c r="BR431" i="1"/>
  <c r="BR432" i="1"/>
  <c r="BR433" i="1"/>
  <c r="BR434" i="1"/>
  <c r="BR435" i="1"/>
  <c r="BR436" i="1"/>
  <c r="BR437" i="1"/>
  <c r="BR438" i="1"/>
  <c r="BR439" i="1"/>
  <c r="BR440" i="1"/>
  <c r="BR441" i="1"/>
  <c r="BR442" i="1"/>
  <c r="BR443" i="1"/>
  <c r="BR444" i="1"/>
  <c r="BR445" i="1"/>
  <c r="BR446" i="1"/>
  <c r="BR447" i="1"/>
  <c r="BR448" i="1"/>
  <c r="BR449" i="1"/>
  <c r="BR450" i="1"/>
  <c r="BR451" i="1"/>
  <c r="BR452" i="1"/>
  <c r="BR453" i="1"/>
  <c r="BR454" i="1"/>
  <c r="BR455" i="1"/>
  <c r="BR456" i="1"/>
  <c r="BR457" i="1"/>
  <c r="BR458" i="1"/>
  <c r="BR459" i="1"/>
  <c r="BR460" i="1"/>
  <c r="BR461" i="1"/>
  <c r="BR462" i="1"/>
  <c r="BR463" i="1"/>
  <c r="BR464" i="1"/>
  <c r="BR465" i="1"/>
  <c r="BR466" i="1"/>
  <c r="BR467" i="1"/>
  <c r="BR468" i="1"/>
  <c r="BR469" i="1"/>
  <c r="BR470" i="1"/>
  <c r="BR471" i="1"/>
  <c r="BR472" i="1"/>
  <c r="BR473" i="1"/>
  <c r="BR474" i="1"/>
  <c r="BR475" i="1"/>
  <c r="BR476" i="1"/>
  <c r="BR477" i="1"/>
  <c r="BR478" i="1"/>
  <c r="BR479" i="1"/>
  <c r="BR480" i="1"/>
  <c r="BR481" i="1"/>
  <c r="BR482" i="1"/>
  <c r="BR483" i="1"/>
  <c r="BR484" i="1"/>
  <c r="BR485" i="1"/>
  <c r="BR486" i="1"/>
  <c r="BR487" i="1"/>
  <c r="BR488" i="1"/>
  <c r="BR489" i="1"/>
  <c r="BR490" i="1"/>
  <c r="BR491" i="1"/>
  <c r="BR492" i="1"/>
  <c r="BR493" i="1"/>
  <c r="BR494" i="1"/>
  <c r="BR495" i="1"/>
  <c r="BR496" i="1"/>
  <c r="BR497" i="1"/>
  <c r="BR498" i="1"/>
  <c r="BR499" i="1"/>
  <c r="BR500" i="1"/>
  <c r="BR501" i="1"/>
  <c r="BR502" i="1"/>
  <c r="BR503" i="1"/>
  <c r="BR504" i="1"/>
  <c r="BR505" i="1"/>
  <c r="BR506" i="1"/>
  <c r="BR507" i="1"/>
  <c r="BR508" i="1"/>
  <c r="BR509" i="1"/>
  <c r="BR510" i="1"/>
  <c r="BQ2" i="1"/>
  <c r="BQ3" i="1"/>
  <c r="BQ4" i="1"/>
  <c r="BQ5" i="1"/>
  <c r="BQ6" i="1"/>
  <c r="BQ7" i="1"/>
  <c r="BQ8" i="1"/>
  <c r="BQ9" i="1"/>
  <c r="BQ10" i="1"/>
  <c r="BQ11" i="1"/>
  <c r="BQ12" i="1"/>
  <c r="BQ13" i="1"/>
  <c r="BQ14" i="1"/>
  <c r="BQ15" i="1"/>
  <c r="BQ16" i="1"/>
  <c r="BQ17" i="1"/>
  <c r="BQ18" i="1"/>
  <c r="BQ19" i="1"/>
  <c r="BQ20" i="1"/>
  <c r="BQ21" i="1"/>
  <c r="BQ22" i="1"/>
  <c r="BQ23" i="1"/>
  <c r="BQ24" i="1"/>
  <c r="BQ25" i="1"/>
  <c r="BQ26" i="1"/>
  <c r="BQ27" i="1"/>
  <c r="BQ28" i="1"/>
  <c r="BQ29" i="1"/>
  <c r="BQ30" i="1"/>
  <c r="BQ31" i="1"/>
  <c r="BQ32" i="1"/>
  <c r="BQ33" i="1"/>
  <c r="BQ34" i="1"/>
  <c r="BQ35" i="1"/>
  <c r="BQ36" i="1"/>
  <c r="BQ37" i="1"/>
  <c r="BQ38" i="1"/>
  <c r="BQ39" i="1"/>
  <c r="BQ40" i="1"/>
  <c r="BQ41" i="1"/>
  <c r="BQ42" i="1"/>
  <c r="BQ43" i="1"/>
  <c r="BQ44" i="1"/>
  <c r="BQ45" i="1"/>
  <c r="BQ46" i="1"/>
  <c r="BQ47" i="1"/>
  <c r="BQ48" i="1"/>
  <c r="BQ49" i="1"/>
  <c r="BQ50" i="1"/>
  <c r="BQ51" i="1"/>
  <c r="BQ52" i="1"/>
  <c r="BQ53" i="1"/>
  <c r="BQ54" i="1"/>
  <c r="BQ55" i="1"/>
  <c r="BQ56" i="1"/>
  <c r="BQ57" i="1"/>
  <c r="BQ58" i="1"/>
  <c r="BQ59" i="1"/>
  <c r="BQ60" i="1"/>
  <c r="BQ61" i="1"/>
  <c r="BQ62" i="1"/>
  <c r="BQ63" i="1"/>
  <c r="BQ64" i="1"/>
  <c r="BQ65" i="1"/>
  <c r="BQ66" i="1"/>
  <c r="BQ67" i="1"/>
  <c r="BQ68" i="1"/>
  <c r="BQ69" i="1"/>
  <c r="BQ70" i="1"/>
  <c r="BQ71" i="1"/>
  <c r="BQ72" i="1"/>
  <c r="BQ73" i="1"/>
  <c r="BQ74" i="1"/>
  <c r="BQ75" i="1"/>
  <c r="BQ76" i="1"/>
  <c r="BQ77" i="1"/>
  <c r="BQ78" i="1"/>
  <c r="BQ79" i="1"/>
  <c r="BQ80" i="1"/>
  <c r="BQ81" i="1"/>
  <c r="BQ82" i="1"/>
  <c r="BQ83" i="1"/>
  <c r="BQ84" i="1"/>
  <c r="BQ85" i="1"/>
  <c r="BQ86" i="1"/>
  <c r="BQ87" i="1"/>
  <c r="BQ88" i="1"/>
  <c r="BQ89" i="1"/>
  <c r="BQ90" i="1"/>
  <c r="BQ91" i="1"/>
  <c r="BQ92" i="1"/>
  <c r="BQ93" i="1"/>
  <c r="BQ94" i="1"/>
  <c r="BQ95" i="1"/>
  <c r="BQ96" i="1"/>
  <c r="BQ97" i="1"/>
  <c r="BQ98" i="1"/>
  <c r="BQ99" i="1"/>
  <c r="BQ100" i="1"/>
  <c r="BQ101" i="1"/>
  <c r="BQ102" i="1"/>
  <c r="BQ103" i="1"/>
  <c r="BQ104" i="1"/>
  <c r="BQ105" i="1"/>
  <c r="BQ106" i="1"/>
  <c r="BQ107" i="1"/>
  <c r="BQ108" i="1"/>
  <c r="BQ109" i="1"/>
  <c r="BQ110" i="1"/>
  <c r="BQ111" i="1"/>
  <c r="BQ112" i="1"/>
  <c r="BQ113" i="1"/>
  <c r="BQ114" i="1"/>
  <c r="BQ115" i="1"/>
  <c r="BQ116" i="1"/>
  <c r="BQ117" i="1"/>
  <c r="BQ118" i="1"/>
  <c r="BQ119" i="1"/>
  <c r="BQ120" i="1"/>
  <c r="BQ121" i="1"/>
  <c r="BQ122" i="1"/>
  <c r="BQ123" i="1"/>
  <c r="BQ124" i="1"/>
  <c r="BQ125" i="1"/>
  <c r="BQ126" i="1"/>
  <c r="BQ127" i="1"/>
  <c r="BQ128" i="1"/>
  <c r="BQ129" i="1"/>
  <c r="BQ130" i="1"/>
  <c r="BQ131" i="1"/>
  <c r="BQ132" i="1"/>
  <c r="BQ133" i="1"/>
  <c r="BQ134" i="1"/>
  <c r="BQ135" i="1"/>
  <c r="BQ136" i="1"/>
  <c r="BQ137" i="1"/>
  <c r="BQ138" i="1"/>
  <c r="BQ139" i="1"/>
  <c r="BQ140" i="1"/>
  <c r="BQ141" i="1"/>
  <c r="BQ142" i="1"/>
  <c r="BQ143" i="1"/>
  <c r="BQ144" i="1"/>
  <c r="BQ145" i="1"/>
  <c r="BQ146" i="1"/>
  <c r="BQ147" i="1"/>
  <c r="BQ148" i="1"/>
  <c r="BQ149" i="1"/>
  <c r="BQ150" i="1"/>
  <c r="BQ151" i="1"/>
  <c r="BQ152" i="1"/>
  <c r="BQ153" i="1"/>
  <c r="BQ154" i="1"/>
  <c r="BQ155" i="1"/>
  <c r="BQ156" i="1"/>
  <c r="BQ157" i="1"/>
  <c r="BQ158" i="1"/>
  <c r="BQ159" i="1"/>
  <c r="BQ160" i="1"/>
  <c r="BQ161" i="1"/>
  <c r="BQ162" i="1"/>
  <c r="BQ163" i="1"/>
  <c r="BQ164" i="1"/>
  <c r="BQ165" i="1"/>
  <c r="BQ166" i="1"/>
  <c r="BQ167" i="1"/>
  <c r="BQ168" i="1"/>
  <c r="BQ169" i="1"/>
  <c r="BQ170" i="1"/>
  <c r="BQ171" i="1"/>
  <c r="BQ172" i="1"/>
  <c r="BQ173" i="1"/>
  <c r="BQ174" i="1"/>
  <c r="BQ175" i="1"/>
  <c r="BQ176" i="1"/>
  <c r="BQ177" i="1"/>
  <c r="BQ178" i="1"/>
  <c r="BQ179" i="1"/>
  <c r="BQ180" i="1"/>
  <c r="BQ181" i="1"/>
  <c r="BQ182" i="1"/>
  <c r="BQ183" i="1"/>
  <c r="BQ184" i="1"/>
  <c r="BQ185" i="1"/>
  <c r="BQ186" i="1"/>
  <c r="BQ187" i="1"/>
  <c r="BQ188" i="1"/>
  <c r="BQ189" i="1"/>
  <c r="BQ190" i="1"/>
  <c r="BQ191" i="1"/>
  <c r="BQ192" i="1"/>
  <c r="BQ193" i="1"/>
  <c r="BQ194" i="1"/>
  <c r="BQ195" i="1"/>
  <c r="BQ196" i="1"/>
  <c r="BQ197" i="1"/>
  <c r="BQ198" i="1"/>
  <c r="BQ199" i="1"/>
  <c r="BQ200" i="1"/>
  <c r="BQ201" i="1"/>
  <c r="BQ202" i="1"/>
  <c r="BQ203" i="1"/>
  <c r="BQ204" i="1"/>
  <c r="BQ205" i="1"/>
  <c r="BQ206" i="1"/>
  <c r="BQ207" i="1"/>
  <c r="BQ208" i="1"/>
  <c r="BQ209" i="1"/>
  <c r="BQ210" i="1"/>
  <c r="BQ211" i="1"/>
  <c r="BQ212" i="1"/>
  <c r="BQ213" i="1"/>
  <c r="BQ214" i="1"/>
  <c r="BQ215" i="1"/>
  <c r="BQ216" i="1"/>
  <c r="BQ217" i="1"/>
  <c r="BQ218" i="1"/>
  <c r="BQ219" i="1"/>
  <c r="BQ220" i="1"/>
  <c r="BQ221" i="1"/>
  <c r="BQ222" i="1"/>
  <c r="BQ223" i="1"/>
  <c r="BQ224" i="1"/>
  <c r="BQ225" i="1"/>
  <c r="BQ226" i="1"/>
  <c r="BQ227" i="1"/>
  <c r="BQ228" i="1"/>
  <c r="BQ229" i="1"/>
  <c r="BQ230" i="1"/>
  <c r="BQ231" i="1"/>
  <c r="BQ232" i="1"/>
  <c r="BQ233" i="1"/>
  <c r="BQ234" i="1"/>
  <c r="BQ235" i="1"/>
  <c r="BQ236" i="1"/>
  <c r="BQ237" i="1"/>
  <c r="BQ238" i="1"/>
  <c r="BQ239" i="1"/>
  <c r="BQ240" i="1"/>
  <c r="BQ241" i="1"/>
  <c r="BQ242" i="1"/>
  <c r="BQ243" i="1"/>
  <c r="BQ244" i="1"/>
  <c r="BQ245" i="1"/>
  <c r="BQ246" i="1"/>
  <c r="BQ247" i="1"/>
  <c r="BQ248" i="1"/>
  <c r="BQ249" i="1"/>
  <c r="BQ250" i="1"/>
  <c r="BQ251" i="1"/>
  <c r="BQ252" i="1"/>
  <c r="BQ253" i="1"/>
  <c r="BQ254" i="1"/>
  <c r="BQ255" i="1"/>
  <c r="BQ256" i="1"/>
  <c r="BQ257" i="1"/>
  <c r="BQ258" i="1"/>
  <c r="BQ259" i="1"/>
  <c r="BQ260" i="1"/>
  <c r="BQ261" i="1"/>
  <c r="BQ262" i="1"/>
  <c r="BQ263" i="1"/>
  <c r="BQ264" i="1"/>
  <c r="BQ265" i="1"/>
  <c r="BQ266" i="1"/>
  <c r="BQ267" i="1"/>
  <c r="BQ268" i="1"/>
  <c r="BQ269" i="1"/>
  <c r="BQ270" i="1"/>
  <c r="BQ271" i="1"/>
  <c r="BQ272" i="1"/>
  <c r="BQ273" i="1"/>
  <c r="BQ274" i="1"/>
  <c r="BQ275" i="1"/>
  <c r="BQ276" i="1"/>
  <c r="BQ277" i="1"/>
  <c r="BQ278" i="1"/>
  <c r="BQ279" i="1"/>
  <c r="BQ280" i="1"/>
  <c r="BQ281" i="1"/>
  <c r="BQ282" i="1"/>
  <c r="BQ283" i="1"/>
  <c r="BQ284" i="1"/>
  <c r="BQ285" i="1"/>
  <c r="BQ286" i="1"/>
  <c r="BQ287" i="1"/>
  <c r="BQ288" i="1"/>
  <c r="BQ289" i="1"/>
  <c r="BQ290" i="1"/>
  <c r="BQ291" i="1"/>
  <c r="BQ292" i="1"/>
  <c r="BQ293" i="1"/>
  <c r="BQ294" i="1"/>
  <c r="BQ295" i="1"/>
  <c r="BQ296" i="1"/>
  <c r="BQ297" i="1"/>
  <c r="BQ298" i="1"/>
  <c r="BQ299" i="1"/>
  <c r="BQ300" i="1"/>
  <c r="BQ301" i="1"/>
  <c r="BQ302" i="1"/>
  <c r="BQ303" i="1"/>
  <c r="BQ304" i="1"/>
  <c r="BQ305" i="1"/>
  <c r="BQ306" i="1"/>
  <c r="BQ307" i="1"/>
  <c r="BQ308" i="1"/>
  <c r="BQ309" i="1"/>
  <c r="BQ310" i="1"/>
  <c r="BQ311" i="1"/>
  <c r="BQ312" i="1"/>
  <c r="BQ313" i="1"/>
  <c r="BQ314" i="1"/>
  <c r="BQ315" i="1"/>
  <c r="BQ316" i="1"/>
  <c r="BQ317" i="1"/>
  <c r="BQ318" i="1"/>
  <c r="BQ319" i="1"/>
  <c r="BQ320" i="1"/>
  <c r="BQ321" i="1"/>
  <c r="BQ322" i="1"/>
  <c r="BQ323" i="1"/>
  <c r="BQ324" i="1"/>
  <c r="BQ325" i="1"/>
  <c r="BQ326" i="1"/>
  <c r="BQ327" i="1"/>
  <c r="BQ328" i="1"/>
  <c r="BQ329" i="1"/>
  <c r="BQ330" i="1"/>
  <c r="BQ331" i="1"/>
  <c r="BQ332" i="1"/>
  <c r="BQ333" i="1"/>
  <c r="BQ334" i="1"/>
  <c r="BQ335" i="1"/>
  <c r="BQ336" i="1"/>
  <c r="BQ337" i="1"/>
  <c r="BQ338" i="1"/>
  <c r="BQ339" i="1"/>
  <c r="BQ340" i="1"/>
  <c r="BQ341" i="1"/>
  <c r="BQ342" i="1"/>
  <c r="BQ343" i="1"/>
  <c r="BQ344" i="1"/>
  <c r="BQ345" i="1"/>
  <c r="BQ346" i="1"/>
  <c r="BQ347" i="1"/>
  <c r="BQ348" i="1"/>
  <c r="BQ349" i="1"/>
  <c r="BQ350" i="1"/>
  <c r="BQ351" i="1"/>
  <c r="BQ352" i="1"/>
  <c r="BQ353" i="1"/>
  <c r="BQ354" i="1"/>
  <c r="BQ355" i="1"/>
  <c r="BQ356" i="1"/>
  <c r="BQ357" i="1"/>
  <c r="BQ358" i="1"/>
  <c r="BQ359" i="1"/>
  <c r="BQ360" i="1"/>
  <c r="BQ361" i="1"/>
  <c r="BQ362" i="1"/>
  <c r="BQ363" i="1"/>
  <c r="BQ364" i="1"/>
  <c r="BQ365" i="1"/>
  <c r="BQ366" i="1"/>
  <c r="BQ367" i="1"/>
  <c r="BQ368" i="1"/>
  <c r="BQ369" i="1"/>
  <c r="BQ370" i="1"/>
  <c r="BQ371" i="1"/>
  <c r="BQ372" i="1"/>
  <c r="BQ373" i="1"/>
  <c r="BQ374" i="1"/>
  <c r="BQ375" i="1"/>
  <c r="BQ376" i="1"/>
  <c r="BQ377" i="1"/>
  <c r="BQ378" i="1"/>
  <c r="BQ379" i="1"/>
  <c r="BQ380" i="1"/>
  <c r="BQ381" i="1"/>
  <c r="BQ382" i="1"/>
  <c r="BQ383" i="1"/>
  <c r="BQ384" i="1"/>
  <c r="BQ385" i="1"/>
  <c r="BQ386" i="1"/>
  <c r="BQ387" i="1"/>
  <c r="BQ388" i="1"/>
  <c r="BQ389" i="1"/>
  <c r="BQ390" i="1"/>
  <c r="BQ391" i="1"/>
  <c r="BQ392" i="1"/>
  <c r="BQ393" i="1"/>
  <c r="BQ394" i="1"/>
  <c r="BQ395" i="1"/>
  <c r="BQ396" i="1"/>
  <c r="BQ397" i="1"/>
  <c r="BQ398" i="1"/>
  <c r="BQ399" i="1"/>
  <c r="BQ400" i="1"/>
  <c r="BQ401" i="1"/>
  <c r="BQ402" i="1"/>
  <c r="BQ403" i="1"/>
  <c r="BQ404" i="1"/>
  <c r="BQ405" i="1"/>
  <c r="BQ406" i="1"/>
  <c r="BQ407" i="1"/>
  <c r="BQ408" i="1"/>
  <c r="BQ409" i="1"/>
  <c r="BQ410" i="1"/>
  <c r="BQ411" i="1"/>
  <c r="BQ412" i="1"/>
  <c r="BQ413" i="1"/>
  <c r="BQ414" i="1"/>
  <c r="BQ415" i="1"/>
  <c r="BQ416" i="1"/>
  <c r="BQ417" i="1"/>
  <c r="BQ418" i="1"/>
  <c r="BQ419" i="1"/>
  <c r="BQ420" i="1"/>
  <c r="BQ421" i="1"/>
  <c r="BQ422" i="1"/>
  <c r="BQ423" i="1"/>
  <c r="BQ424" i="1"/>
  <c r="BQ425" i="1"/>
  <c r="BQ426" i="1"/>
  <c r="BQ427" i="1"/>
  <c r="BQ428" i="1"/>
  <c r="BQ429" i="1"/>
  <c r="BQ430" i="1"/>
  <c r="BQ431" i="1"/>
  <c r="BQ432" i="1"/>
  <c r="BQ433" i="1"/>
  <c r="BQ434" i="1"/>
  <c r="BQ435" i="1"/>
  <c r="BQ436" i="1"/>
  <c r="BQ437" i="1"/>
  <c r="BQ438" i="1"/>
  <c r="BQ439" i="1"/>
  <c r="BQ440" i="1"/>
  <c r="BQ441" i="1"/>
  <c r="BQ442" i="1"/>
  <c r="BQ443" i="1"/>
  <c r="BQ444" i="1"/>
  <c r="BQ445" i="1"/>
  <c r="BQ446" i="1"/>
  <c r="BQ447" i="1"/>
  <c r="BQ448" i="1"/>
  <c r="BQ449" i="1"/>
  <c r="BQ450" i="1"/>
  <c r="BQ451" i="1"/>
  <c r="BQ452" i="1"/>
  <c r="BQ453" i="1"/>
  <c r="BQ454" i="1"/>
  <c r="BQ455" i="1"/>
  <c r="BQ456" i="1"/>
  <c r="BQ457" i="1"/>
  <c r="BQ458" i="1"/>
  <c r="BQ459" i="1"/>
  <c r="BQ460" i="1"/>
  <c r="BQ461" i="1"/>
  <c r="BQ462" i="1"/>
  <c r="BQ463" i="1"/>
  <c r="BQ464" i="1"/>
  <c r="BQ465" i="1"/>
  <c r="BQ466" i="1"/>
  <c r="BQ467" i="1"/>
  <c r="BQ468" i="1"/>
  <c r="BQ469" i="1"/>
  <c r="BQ470" i="1"/>
  <c r="BQ471" i="1"/>
  <c r="BQ472" i="1"/>
  <c r="BQ473" i="1"/>
  <c r="BQ474" i="1"/>
  <c r="BQ475" i="1"/>
  <c r="BQ476" i="1"/>
  <c r="BQ477" i="1"/>
  <c r="BQ478" i="1"/>
  <c r="BQ479" i="1"/>
  <c r="BQ480" i="1"/>
  <c r="BQ481" i="1"/>
  <c r="BQ482" i="1"/>
  <c r="BQ483" i="1"/>
  <c r="BQ484" i="1"/>
  <c r="BQ485" i="1"/>
  <c r="BQ486" i="1"/>
  <c r="BQ487" i="1"/>
  <c r="BQ488" i="1"/>
  <c r="BQ489" i="1"/>
  <c r="BQ490" i="1"/>
  <c r="BQ491" i="1"/>
  <c r="BQ492" i="1"/>
  <c r="BQ493" i="1"/>
  <c r="BQ494" i="1"/>
  <c r="BQ495" i="1"/>
  <c r="BQ496" i="1"/>
  <c r="BQ497" i="1"/>
  <c r="BQ498" i="1"/>
  <c r="BQ499" i="1"/>
  <c r="BQ500" i="1"/>
  <c r="BQ501" i="1"/>
  <c r="BQ502" i="1"/>
  <c r="BQ503" i="1"/>
  <c r="BQ504" i="1"/>
  <c r="BQ505" i="1"/>
  <c r="BQ506" i="1"/>
  <c r="BQ507" i="1"/>
  <c r="BQ508" i="1"/>
  <c r="BQ509" i="1"/>
  <c r="BQ510" i="1"/>
  <c r="BP2" i="1"/>
  <c r="BP3" i="1"/>
  <c r="BP4" i="1"/>
  <c r="BP5" i="1"/>
  <c r="BP6" i="1"/>
  <c r="BP7" i="1"/>
  <c r="BP8" i="1"/>
  <c r="BP9" i="1"/>
  <c r="BP10" i="1"/>
  <c r="BP11" i="1"/>
  <c r="BP12" i="1"/>
  <c r="BP13" i="1"/>
  <c r="BP14" i="1"/>
  <c r="BP15" i="1"/>
  <c r="BP16" i="1"/>
  <c r="BP17" i="1"/>
  <c r="BP18" i="1"/>
  <c r="BP19" i="1"/>
  <c r="BP20" i="1"/>
  <c r="BP21" i="1"/>
  <c r="BP22" i="1"/>
  <c r="BP23" i="1"/>
  <c r="BP24" i="1"/>
  <c r="BP25" i="1"/>
  <c r="BP26" i="1"/>
  <c r="BP27" i="1"/>
  <c r="BP28" i="1"/>
  <c r="BP29" i="1"/>
  <c r="BP30" i="1"/>
  <c r="BP31" i="1"/>
  <c r="BP32" i="1"/>
  <c r="BP33" i="1"/>
  <c r="BP34" i="1"/>
  <c r="BP35" i="1"/>
  <c r="BP36" i="1"/>
  <c r="BP37" i="1"/>
  <c r="BP38" i="1"/>
  <c r="BP39" i="1"/>
  <c r="BP40" i="1"/>
  <c r="BP41" i="1"/>
  <c r="BP42" i="1"/>
  <c r="BP43" i="1"/>
  <c r="BP44" i="1"/>
  <c r="BP45" i="1"/>
  <c r="BP46" i="1"/>
  <c r="BP47" i="1"/>
  <c r="BP48" i="1"/>
  <c r="BP49" i="1"/>
  <c r="BP50" i="1"/>
  <c r="BP51" i="1"/>
  <c r="BP52" i="1"/>
  <c r="BP53" i="1"/>
  <c r="BP54" i="1"/>
  <c r="BP55" i="1"/>
  <c r="BP56" i="1"/>
  <c r="BP57" i="1"/>
  <c r="BP58" i="1"/>
  <c r="BP59" i="1"/>
  <c r="BP60" i="1"/>
  <c r="BP61" i="1"/>
  <c r="BP62" i="1"/>
  <c r="BP63" i="1"/>
  <c r="BP64" i="1"/>
  <c r="BP65" i="1"/>
  <c r="BP66" i="1"/>
  <c r="BP67" i="1"/>
  <c r="BP68" i="1"/>
  <c r="BP69" i="1"/>
  <c r="BP70" i="1"/>
  <c r="BP71" i="1"/>
  <c r="BP72" i="1"/>
  <c r="BP73" i="1"/>
  <c r="BP74" i="1"/>
  <c r="BP75" i="1"/>
  <c r="BP76" i="1"/>
  <c r="BP77" i="1"/>
  <c r="BP78" i="1"/>
  <c r="BP79" i="1"/>
  <c r="BP80" i="1"/>
  <c r="BP81" i="1"/>
  <c r="BP82" i="1"/>
  <c r="BP83" i="1"/>
  <c r="BP84" i="1"/>
  <c r="BP85" i="1"/>
  <c r="BP86" i="1"/>
  <c r="BP87" i="1"/>
  <c r="BP88" i="1"/>
  <c r="BP89" i="1"/>
  <c r="BP90" i="1"/>
  <c r="BP91" i="1"/>
  <c r="BP92" i="1"/>
  <c r="BP93" i="1"/>
  <c r="BP94" i="1"/>
  <c r="BP95" i="1"/>
  <c r="BP96" i="1"/>
  <c r="BP97" i="1"/>
  <c r="BP98" i="1"/>
  <c r="BP99" i="1"/>
  <c r="BP100" i="1"/>
  <c r="BP101" i="1"/>
  <c r="BP102" i="1"/>
  <c r="BP103" i="1"/>
  <c r="BP104" i="1"/>
  <c r="BP105" i="1"/>
  <c r="BP106" i="1"/>
  <c r="BP107" i="1"/>
  <c r="BP108" i="1"/>
  <c r="BP109" i="1"/>
  <c r="BP110" i="1"/>
  <c r="BP111" i="1"/>
  <c r="BP112" i="1"/>
  <c r="BP113" i="1"/>
  <c r="BP114" i="1"/>
  <c r="BP115" i="1"/>
  <c r="BP116" i="1"/>
  <c r="BP117" i="1"/>
  <c r="BP118" i="1"/>
  <c r="BP119" i="1"/>
  <c r="BP120" i="1"/>
  <c r="BP121" i="1"/>
  <c r="BP122" i="1"/>
  <c r="BP123" i="1"/>
  <c r="BP124" i="1"/>
  <c r="BP125" i="1"/>
  <c r="BP126" i="1"/>
  <c r="BP127" i="1"/>
  <c r="BP128" i="1"/>
  <c r="BP129" i="1"/>
  <c r="BP130" i="1"/>
  <c r="BP131" i="1"/>
  <c r="BP132" i="1"/>
  <c r="BP133" i="1"/>
  <c r="BP134" i="1"/>
  <c r="BP135" i="1"/>
  <c r="BP136" i="1"/>
  <c r="BP137" i="1"/>
  <c r="BP138" i="1"/>
  <c r="BP139" i="1"/>
  <c r="BP140" i="1"/>
  <c r="BP141" i="1"/>
  <c r="BP142" i="1"/>
  <c r="BP143" i="1"/>
  <c r="BP144" i="1"/>
  <c r="BP145" i="1"/>
  <c r="BP146" i="1"/>
  <c r="BP147" i="1"/>
  <c r="BP148" i="1"/>
  <c r="BP149" i="1"/>
  <c r="BP150" i="1"/>
  <c r="BP151" i="1"/>
  <c r="BP152" i="1"/>
  <c r="BP153" i="1"/>
  <c r="BP154" i="1"/>
  <c r="BP155" i="1"/>
  <c r="BP156" i="1"/>
  <c r="BP157" i="1"/>
  <c r="BP158" i="1"/>
  <c r="BP159" i="1"/>
  <c r="BP160" i="1"/>
  <c r="BP161" i="1"/>
  <c r="BP162" i="1"/>
  <c r="BP163" i="1"/>
  <c r="BP164" i="1"/>
  <c r="BP165" i="1"/>
  <c r="BP166" i="1"/>
  <c r="BP167" i="1"/>
  <c r="BP168" i="1"/>
  <c r="BP169" i="1"/>
  <c r="BP170" i="1"/>
  <c r="BP171" i="1"/>
  <c r="BP172" i="1"/>
  <c r="BP173" i="1"/>
  <c r="BP174" i="1"/>
  <c r="BP175" i="1"/>
  <c r="BP176" i="1"/>
  <c r="BP177" i="1"/>
  <c r="BP178" i="1"/>
  <c r="BP179" i="1"/>
  <c r="BP180" i="1"/>
  <c r="BP181" i="1"/>
  <c r="BP182" i="1"/>
  <c r="BP183" i="1"/>
  <c r="BP184" i="1"/>
  <c r="BP185" i="1"/>
  <c r="BP186" i="1"/>
  <c r="BP187" i="1"/>
  <c r="BP188" i="1"/>
  <c r="BP189" i="1"/>
  <c r="BP190" i="1"/>
  <c r="BP191" i="1"/>
  <c r="BP192" i="1"/>
  <c r="BP193" i="1"/>
  <c r="BP194" i="1"/>
  <c r="BP195" i="1"/>
  <c r="BP196" i="1"/>
  <c r="BP197" i="1"/>
  <c r="BP198" i="1"/>
  <c r="BP199" i="1"/>
  <c r="BP200" i="1"/>
  <c r="BP201" i="1"/>
  <c r="BP202" i="1"/>
  <c r="BP203" i="1"/>
  <c r="BP204" i="1"/>
  <c r="BP205" i="1"/>
  <c r="BP206" i="1"/>
  <c r="BP207" i="1"/>
  <c r="BP208" i="1"/>
  <c r="BP209" i="1"/>
  <c r="BP210" i="1"/>
  <c r="BP211" i="1"/>
  <c r="BP212" i="1"/>
  <c r="BP213" i="1"/>
  <c r="BP214" i="1"/>
  <c r="BP215" i="1"/>
  <c r="BP216" i="1"/>
  <c r="BP217" i="1"/>
  <c r="BP218" i="1"/>
  <c r="BP219" i="1"/>
  <c r="BP220" i="1"/>
  <c r="BP221" i="1"/>
  <c r="BP222" i="1"/>
  <c r="BP223" i="1"/>
  <c r="BP224" i="1"/>
  <c r="BP225" i="1"/>
  <c r="BP226" i="1"/>
  <c r="BP227" i="1"/>
  <c r="BP228" i="1"/>
  <c r="BP229" i="1"/>
  <c r="BP230" i="1"/>
  <c r="BP231" i="1"/>
  <c r="BP232" i="1"/>
  <c r="BP233" i="1"/>
  <c r="BP234" i="1"/>
  <c r="BP235" i="1"/>
  <c r="BP236" i="1"/>
  <c r="BP237" i="1"/>
  <c r="BP238" i="1"/>
  <c r="BP239" i="1"/>
  <c r="BP240" i="1"/>
  <c r="BP241" i="1"/>
  <c r="BP242" i="1"/>
  <c r="BP243" i="1"/>
  <c r="BP244" i="1"/>
  <c r="BP245" i="1"/>
  <c r="BP246" i="1"/>
  <c r="BP247" i="1"/>
  <c r="BP248" i="1"/>
  <c r="BP249" i="1"/>
  <c r="BP250" i="1"/>
  <c r="BP251" i="1"/>
  <c r="BP252" i="1"/>
  <c r="BP253" i="1"/>
  <c r="BP254" i="1"/>
  <c r="BP255" i="1"/>
  <c r="BP256" i="1"/>
  <c r="BP257" i="1"/>
  <c r="BP258" i="1"/>
  <c r="BP259" i="1"/>
  <c r="BP260" i="1"/>
  <c r="BP261" i="1"/>
  <c r="BP262" i="1"/>
  <c r="BP263" i="1"/>
  <c r="BP264" i="1"/>
  <c r="BP265" i="1"/>
  <c r="BP266" i="1"/>
  <c r="BP267" i="1"/>
  <c r="BP268" i="1"/>
  <c r="BP269" i="1"/>
  <c r="BP270" i="1"/>
  <c r="BP271" i="1"/>
  <c r="BP272" i="1"/>
  <c r="BP273" i="1"/>
  <c r="BP274" i="1"/>
  <c r="BP275" i="1"/>
  <c r="BP276" i="1"/>
  <c r="BP277" i="1"/>
  <c r="BP278" i="1"/>
  <c r="BP279" i="1"/>
  <c r="BP280" i="1"/>
  <c r="BP281" i="1"/>
  <c r="BP282" i="1"/>
  <c r="BP283" i="1"/>
  <c r="BP284" i="1"/>
  <c r="BP285" i="1"/>
  <c r="BP286" i="1"/>
  <c r="BP287" i="1"/>
  <c r="BP288" i="1"/>
  <c r="BP289" i="1"/>
  <c r="BP290" i="1"/>
  <c r="BP291" i="1"/>
  <c r="BP292" i="1"/>
  <c r="BP293" i="1"/>
  <c r="BP294" i="1"/>
  <c r="BP295" i="1"/>
  <c r="BP296" i="1"/>
  <c r="BP297" i="1"/>
  <c r="BP298" i="1"/>
  <c r="BP299" i="1"/>
  <c r="BP300" i="1"/>
  <c r="BP301" i="1"/>
  <c r="BP302" i="1"/>
  <c r="BP303" i="1"/>
  <c r="BP304" i="1"/>
  <c r="BP305" i="1"/>
  <c r="BP306" i="1"/>
  <c r="BP307" i="1"/>
  <c r="BP308" i="1"/>
  <c r="BP309" i="1"/>
  <c r="BP310" i="1"/>
  <c r="BP311" i="1"/>
  <c r="BP312" i="1"/>
  <c r="BP313" i="1"/>
  <c r="BP314" i="1"/>
  <c r="BP315" i="1"/>
  <c r="BP316" i="1"/>
  <c r="BP317" i="1"/>
  <c r="BP318" i="1"/>
  <c r="BP319" i="1"/>
  <c r="BP320" i="1"/>
  <c r="BP321" i="1"/>
  <c r="BP322" i="1"/>
  <c r="BP323" i="1"/>
  <c r="BP324" i="1"/>
  <c r="BP325" i="1"/>
  <c r="BP326" i="1"/>
  <c r="BP327" i="1"/>
  <c r="BP328" i="1"/>
  <c r="BP329" i="1"/>
  <c r="BP330" i="1"/>
  <c r="BP331" i="1"/>
  <c r="BP332" i="1"/>
  <c r="BP333" i="1"/>
  <c r="BP334" i="1"/>
  <c r="BP335" i="1"/>
  <c r="BP336" i="1"/>
  <c r="BP337" i="1"/>
  <c r="BP338" i="1"/>
  <c r="BP339" i="1"/>
  <c r="BP340" i="1"/>
  <c r="BP341" i="1"/>
  <c r="BP342" i="1"/>
  <c r="BP343" i="1"/>
  <c r="BP344" i="1"/>
  <c r="BP345" i="1"/>
  <c r="BP346" i="1"/>
  <c r="BP347" i="1"/>
  <c r="BP348" i="1"/>
  <c r="BP349" i="1"/>
  <c r="BP350" i="1"/>
  <c r="BP351" i="1"/>
  <c r="BP352" i="1"/>
  <c r="BP353" i="1"/>
  <c r="BP354" i="1"/>
  <c r="BP355" i="1"/>
  <c r="BP356" i="1"/>
  <c r="BP357" i="1"/>
  <c r="BP358" i="1"/>
  <c r="BP359" i="1"/>
  <c r="BP360" i="1"/>
  <c r="BP361" i="1"/>
  <c r="BP362" i="1"/>
  <c r="BP363" i="1"/>
  <c r="BP364" i="1"/>
  <c r="BP365" i="1"/>
  <c r="BP366" i="1"/>
  <c r="BP367" i="1"/>
  <c r="BP368" i="1"/>
  <c r="BP369" i="1"/>
  <c r="BP370" i="1"/>
  <c r="BP371" i="1"/>
  <c r="BP372" i="1"/>
  <c r="BP373" i="1"/>
  <c r="BP374" i="1"/>
  <c r="BP375" i="1"/>
  <c r="BP376" i="1"/>
  <c r="BP377" i="1"/>
  <c r="BP378" i="1"/>
  <c r="BP379" i="1"/>
  <c r="BP380" i="1"/>
  <c r="BP381" i="1"/>
  <c r="BP382" i="1"/>
  <c r="BP383" i="1"/>
  <c r="BP384" i="1"/>
  <c r="BP385" i="1"/>
  <c r="BP386" i="1"/>
  <c r="BP387" i="1"/>
  <c r="BP388" i="1"/>
  <c r="BP389" i="1"/>
  <c r="BP390" i="1"/>
  <c r="BP391" i="1"/>
  <c r="BP392" i="1"/>
  <c r="BP393" i="1"/>
  <c r="BP394" i="1"/>
  <c r="BP395" i="1"/>
  <c r="BP396" i="1"/>
  <c r="BP397" i="1"/>
  <c r="BP398" i="1"/>
  <c r="BP399" i="1"/>
  <c r="BP400" i="1"/>
  <c r="BP401" i="1"/>
  <c r="BP402" i="1"/>
  <c r="BP403" i="1"/>
  <c r="BP404" i="1"/>
  <c r="BP405" i="1"/>
  <c r="BP406" i="1"/>
  <c r="BP407" i="1"/>
  <c r="BP408" i="1"/>
  <c r="BP409" i="1"/>
  <c r="BP410" i="1"/>
  <c r="BP411" i="1"/>
  <c r="BP412" i="1"/>
  <c r="BP413" i="1"/>
  <c r="BP414" i="1"/>
  <c r="BP415" i="1"/>
  <c r="BP416" i="1"/>
  <c r="BP417" i="1"/>
  <c r="BP418" i="1"/>
  <c r="BP419" i="1"/>
  <c r="BP420" i="1"/>
  <c r="BP421" i="1"/>
  <c r="BP422" i="1"/>
  <c r="BP423" i="1"/>
  <c r="BP424" i="1"/>
  <c r="BP425" i="1"/>
  <c r="BP426" i="1"/>
  <c r="BP427" i="1"/>
  <c r="BP428" i="1"/>
  <c r="BP429" i="1"/>
  <c r="BP430" i="1"/>
  <c r="BP431" i="1"/>
  <c r="BP432" i="1"/>
  <c r="BP433" i="1"/>
  <c r="BP434" i="1"/>
  <c r="BP435" i="1"/>
  <c r="BP436" i="1"/>
  <c r="BP437" i="1"/>
  <c r="BP438" i="1"/>
  <c r="BP439" i="1"/>
  <c r="BP440" i="1"/>
  <c r="BP441" i="1"/>
  <c r="BP442" i="1"/>
  <c r="BP443" i="1"/>
  <c r="BP444" i="1"/>
  <c r="BP445" i="1"/>
  <c r="BP446" i="1"/>
  <c r="BP447" i="1"/>
  <c r="BP448" i="1"/>
  <c r="BP449" i="1"/>
  <c r="BP450" i="1"/>
  <c r="BP451" i="1"/>
  <c r="BP452" i="1"/>
  <c r="BP453" i="1"/>
  <c r="BP454" i="1"/>
  <c r="BP455" i="1"/>
  <c r="BP456" i="1"/>
  <c r="BP457" i="1"/>
  <c r="BP458" i="1"/>
  <c r="BP459" i="1"/>
  <c r="BP460" i="1"/>
  <c r="BP461" i="1"/>
  <c r="BP462" i="1"/>
  <c r="BP463" i="1"/>
  <c r="BP464" i="1"/>
  <c r="BP465" i="1"/>
  <c r="BP466" i="1"/>
  <c r="BP467" i="1"/>
  <c r="BP468" i="1"/>
  <c r="BP469" i="1"/>
  <c r="BP470" i="1"/>
  <c r="BP471" i="1"/>
  <c r="BP472" i="1"/>
  <c r="BP473" i="1"/>
  <c r="BP474" i="1"/>
  <c r="BP475" i="1"/>
  <c r="BP476" i="1"/>
  <c r="BP477" i="1"/>
  <c r="BP478" i="1"/>
  <c r="BP479" i="1"/>
  <c r="BP480" i="1"/>
  <c r="BP481" i="1"/>
  <c r="BP482" i="1"/>
  <c r="BP483" i="1"/>
  <c r="BP484" i="1"/>
  <c r="BP485" i="1"/>
  <c r="BP486" i="1"/>
  <c r="BP487" i="1"/>
  <c r="BP488" i="1"/>
  <c r="BP489" i="1"/>
  <c r="BP490" i="1"/>
  <c r="BP491" i="1"/>
  <c r="BP492" i="1"/>
  <c r="BP493" i="1"/>
  <c r="BP494" i="1"/>
  <c r="BP495" i="1"/>
  <c r="BP496" i="1"/>
  <c r="BP497" i="1"/>
  <c r="BP498" i="1"/>
  <c r="BP499" i="1"/>
  <c r="BP500" i="1"/>
  <c r="BP501" i="1"/>
  <c r="BP502" i="1"/>
  <c r="BP503" i="1"/>
  <c r="BP504" i="1"/>
  <c r="BP505" i="1"/>
  <c r="BP506" i="1"/>
  <c r="BP507" i="1"/>
  <c r="BP508" i="1"/>
  <c r="BP509" i="1"/>
  <c r="BP510" i="1"/>
  <c r="BO2" i="1"/>
  <c r="BO3" i="1"/>
  <c r="BO4" i="1"/>
  <c r="BO5" i="1"/>
  <c r="BO6" i="1"/>
  <c r="BO7" i="1"/>
  <c r="BO8" i="1"/>
  <c r="BO9" i="1"/>
  <c r="BO10" i="1"/>
  <c r="BO11" i="1"/>
  <c r="BO12" i="1"/>
  <c r="BO13" i="1"/>
  <c r="BO14" i="1"/>
  <c r="BO15" i="1"/>
  <c r="BO16" i="1"/>
  <c r="BO17" i="1"/>
  <c r="BO18" i="1"/>
  <c r="BO19" i="1"/>
  <c r="BO20" i="1"/>
  <c r="BO21" i="1"/>
  <c r="BO22" i="1"/>
  <c r="BO23" i="1"/>
  <c r="BO24" i="1"/>
  <c r="BO25" i="1"/>
  <c r="BO26" i="1"/>
  <c r="BO27" i="1"/>
  <c r="BO28" i="1"/>
  <c r="BO29" i="1"/>
  <c r="BO30" i="1"/>
  <c r="BO31" i="1"/>
  <c r="BO32" i="1"/>
  <c r="BO33" i="1"/>
  <c r="BO34" i="1"/>
  <c r="BO35" i="1"/>
  <c r="BO36" i="1"/>
  <c r="BO37" i="1"/>
  <c r="BO38" i="1"/>
  <c r="BO39" i="1"/>
  <c r="BO40" i="1"/>
  <c r="BO41" i="1"/>
  <c r="BO42" i="1"/>
  <c r="BO43" i="1"/>
  <c r="BO44" i="1"/>
  <c r="BO45" i="1"/>
  <c r="BO46" i="1"/>
  <c r="BO47" i="1"/>
  <c r="BO48" i="1"/>
  <c r="BO49" i="1"/>
  <c r="BO50" i="1"/>
  <c r="BO51" i="1"/>
  <c r="BO52" i="1"/>
  <c r="BO53" i="1"/>
  <c r="BO54" i="1"/>
  <c r="BO55" i="1"/>
  <c r="BO56" i="1"/>
  <c r="BO57" i="1"/>
  <c r="BO58" i="1"/>
  <c r="BO59" i="1"/>
  <c r="BO60" i="1"/>
  <c r="BO61" i="1"/>
  <c r="BO62" i="1"/>
  <c r="BO63" i="1"/>
  <c r="BO64" i="1"/>
  <c r="BO65" i="1"/>
  <c r="BO66" i="1"/>
  <c r="BO67" i="1"/>
  <c r="BO68" i="1"/>
  <c r="BO69" i="1"/>
  <c r="BO70" i="1"/>
  <c r="BO71" i="1"/>
  <c r="BO72" i="1"/>
  <c r="BO73" i="1"/>
  <c r="BO74" i="1"/>
  <c r="BO75" i="1"/>
  <c r="BO76" i="1"/>
  <c r="BO77" i="1"/>
  <c r="BO78" i="1"/>
  <c r="BO79" i="1"/>
  <c r="BO80" i="1"/>
  <c r="BO81" i="1"/>
  <c r="BO82" i="1"/>
  <c r="BO83" i="1"/>
  <c r="BO84" i="1"/>
  <c r="BO85" i="1"/>
  <c r="BO86" i="1"/>
  <c r="BO87" i="1"/>
  <c r="BO88" i="1"/>
  <c r="BO89" i="1"/>
  <c r="BO90" i="1"/>
  <c r="BO91" i="1"/>
  <c r="BO92" i="1"/>
  <c r="BO93" i="1"/>
  <c r="BO94" i="1"/>
  <c r="BO95" i="1"/>
  <c r="BO96" i="1"/>
  <c r="BO97" i="1"/>
  <c r="BO98" i="1"/>
  <c r="BO99" i="1"/>
  <c r="BO100" i="1"/>
  <c r="BO101" i="1"/>
  <c r="BO102" i="1"/>
  <c r="BO103" i="1"/>
  <c r="BO104" i="1"/>
  <c r="BO105" i="1"/>
  <c r="BO106" i="1"/>
  <c r="BO107" i="1"/>
  <c r="BO108" i="1"/>
  <c r="BO109" i="1"/>
  <c r="BO110" i="1"/>
  <c r="BO111" i="1"/>
  <c r="BO112" i="1"/>
  <c r="BO113" i="1"/>
  <c r="BO114" i="1"/>
  <c r="BO115" i="1"/>
  <c r="BO116" i="1"/>
  <c r="BO117" i="1"/>
  <c r="BO118" i="1"/>
  <c r="BO119" i="1"/>
  <c r="BO120" i="1"/>
  <c r="BO121" i="1"/>
  <c r="BO122" i="1"/>
  <c r="BO123" i="1"/>
  <c r="BO124" i="1"/>
  <c r="BO125" i="1"/>
  <c r="BO126" i="1"/>
  <c r="BO127" i="1"/>
  <c r="BO128" i="1"/>
  <c r="BO129" i="1"/>
  <c r="BO130" i="1"/>
  <c r="BO131" i="1"/>
  <c r="BO132" i="1"/>
  <c r="BO133" i="1"/>
  <c r="BO134" i="1"/>
  <c r="BO135" i="1"/>
  <c r="BO136" i="1"/>
  <c r="BO137" i="1"/>
  <c r="BO138" i="1"/>
  <c r="BO139" i="1"/>
  <c r="BO140" i="1"/>
  <c r="BO141" i="1"/>
  <c r="BO142" i="1"/>
  <c r="BO143" i="1"/>
  <c r="BO144" i="1"/>
  <c r="BO145" i="1"/>
  <c r="BO146" i="1"/>
  <c r="BO147" i="1"/>
  <c r="BO148" i="1"/>
  <c r="BO149" i="1"/>
  <c r="BO150" i="1"/>
  <c r="BO151" i="1"/>
  <c r="BO152" i="1"/>
  <c r="BO153" i="1"/>
  <c r="BO154" i="1"/>
  <c r="BO155" i="1"/>
  <c r="BO156" i="1"/>
  <c r="BO157" i="1"/>
  <c r="BO158" i="1"/>
  <c r="BO159" i="1"/>
  <c r="BO160" i="1"/>
  <c r="BO161" i="1"/>
  <c r="BO162" i="1"/>
  <c r="BO163" i="1"/>
  <c r="BO164" i="1"/>
  <c r="BO165" i="1"/>
  <c r="BO166" i="1"/>
  <c r="BO167" i="1"/>
  <c r="BO168" i="1"/>
  <c r="BO169" i="1"/>
  <c r="BO170" i="1"/>
  <c r="BO171" i="1"/>
  <c r="BO172" i="1"/>
  <c r="BO173" i="1"/>
  <c r="BO174" i="1"/>
  <c r="BO175" i="1"/>
  <c r="BO176" i="1"/>
  <c r="BO177" i="1"/>
  <c r="BO178" i="1"/>
  <c r="BO179" i="1"/>
  <c r="BO180" i="1"/>
  <c r="BO181" i="1"/>
  <c r="BO182" i="1"/>
  <c r="BO183" i="1"/>
  <c r="BO184" i="1"/>
  <c r="BO185" i="1"/>
  <c r="BO186" i="1"/>
  <c r="BO187" i="1"/>
  <c r="BO188" i="1"/>
  <c r="BO189" i="1"/>
  <c r="BO190" i="1"/>
  <c r="BO191" i="1"/>
  <c r="BO192" i="1"/>
  <c r="BO193" i="1"/>
  <c r="BO194" i="1"/>
  <c r="BO195" i="1"/>
  <c r="BO196" i="1"/>
  <c r="BO197" i="1"/>
  <c r="BO198" i="1"/>
  <c r="BO199" i="1"/>
  <c r="BO200" i="1"/>
  <c r="BO201" i="1"/>
  <c r="BO202" i="1"/>
  <c r="BO203" i="1"/>
  <c r="BO204" i="1"/>
  <c r="BO205" i="1"/>
  <c r="BO206" i="1"/>
  <c r="BO207" i="1"/>
  <c r="BO208" i="1"/>
  <c r="BO209" i="1"/>
  <c r="BO210" i="1"/>
  <c r="BO211" i="1"/>
  <c r="BO212" i="1"/>
  <c r="BO213" i="1"/>
  <c r="BO214" i="1"/>
  <c r="BO215" i="1"/>
  <c r="BO216" i="1"/>
  <c r="BO217" i="1"/>
  <c r="BO218" i="1"/>
  <c r="BO219" i="1"/>
  <c r="BO220" i="1"/>
  <c r="BO221" i="1"/>
  <c r="BO222" i="1"/>
  <c r="BO223" i="1"/>
  <c r="BO224" i="1"/>
  <c r="BO225" i="1"/>
  <c r="BO226" i="1"/>
  <c r="BO227" i="1"/>
  <c r="BO228" i="1"/>
  <c r="BO229" i="1"/>
  <c r="BO230" i="1"/>
  <c r="BO231" i="1"/>
  <c r="BO232" i="1"/>
  <c r="BO233" i="1"/>
  <c r="BO234" i="1"/>
  <c r="BO235" i="1"/>
  <c r="BO236" i="1"/>
  <c r="BO237" i="1"/>
  <c r="BO238" i="1"/>
  <c r="BO239" i="1"/>
  <c r="BO240" i="1"/>
  <c r="BO241" i="1"/>
  <c r="BO242" i="1"/>
  <c r="BO243" i="1"/>
  <c r="BO244" i="1"/>
  <c r="BO245" i="1"/>
  <c r="BO246" i="1"/>
  <c r="BO247" i="1"/>
  <c r="BO248" i="1"/>
  <c r="BO249" i="1"/>
  <c r="BO250" i="1"/>
  <c r="BO251" i="1"/>
  <c r="BO252" i="1"/>
  <c r="BO253" i="1"/>
  <c r="BO254" i="1"/>
  <c r="BO255" i="1"/>
  <c r="BO256" i="1"/>
  <c r="BO257" i="1"/>
  <c r="BO258" i="1"/>
  <c r="BO259" i="1"/>
  <c r="BO260" i="1"/>
  <c r="BO261" i="1"/>
  <c r="BO262" i="1"/>
  <c r="BO263" i="1"/>
  <c r="BO264" i="1"/>
  <c r="BO265" i="1"/>
  <c r="BO266" i="1"/>
  <c r="BO267" i="1"/>
  <c r="BO268" i="1"/>
  <c r="BO269" i="1"/>
  <c r="BO270" i="1"/>
  <c r="BO271" i="1"/>
  <c r="BO272" i="1"/>
  <c r="BO273" i="1"/>
  <c r="BO274" i="1"/>
  <c r="BO275" i="1"/>
  <c r="BO276" i="1"/>
  <c r="BO277" i="1"/>
  <c r="BO278" i="1"/>
  <c r="BO279" i="1"/>
  <c r="BO280" i="1"/>
  <c r="BO281" i="1"/>
  <c r="BO282" i="1"/>
  <c r="BO283" i="1"/>
  <c r="BO284" i="1"/>
  <c r="BO285" i="1"/>
  <c r="BO286" i="1"/>
  <c r="BO287" i="1"/>
  <c r="BO288" i="1"/>
  <c r="BO289" i="1"/>
  <c r="BO290" i="1"/>
  <c r="BO291" i="1"/>
  <c r="BO292" i="1"/>
  <c r="BO293" i="1"/>
  <c r="BO294" i="1"/>
  <c r="BO295" i="1"/>
  <c r="BO296" i="1"/>
  <c r="BO297" i="1"/>
  <c r="BO298" i="1"/>
  <c r="BO299" i="1"/>
  <c r="BO300" i="1"/>
  <c r="BO301" i="1"/>
  <c r="BO302" i="1"/>
  <c r="BO303" i="1"/>
  <c r="BO304" i="1"/>
  <c r="BO305" i="1"/>
  <c r="BO306" i="1"/>
  <c r="BO307" i="1"/>
  <c r="BO308" i="1"/>
  <c r="BO309" i="1"/>
  <c r="BO310" i="1"/>
  <c r="BO311" i="1"/>
  <c r="BO312" i="1"/>
  <c r="BO313" i="1"/>
  <c r="BO314" i="1"/>
  <c r="BO315" i="1"/>
  <c r="BO316" i="1"/>
  <c r="BO317" i="1"/>
  <c r="BO318" i="1"/>
  <c r="BO319" i="1"/>
  <c r="BO320" i="1"/>
  <c r="BO321" i="1"/>
  <c r="BO322" i="1"/>
  <c r="BO323" i="1"/>
  <c r="BO324" i="1"/>
  <c r="BO325" i="1"/>
  <c r="BO326" i="1"/>
  <c r="BO327" i="1"/>
  <c r="BO328" i="1"/>
  <c r="BO329" i="1"/>
  <c r="BO330" i="1"/>
  <c r="BO331" i="1"/>
  <c r="BO332" i="1"/>
  <c r="BO333" i="1"/>
  <c r="BO334" i="1"/>
  <c r="BO335" i="1"/>
  <c r="BO336" i="1"/>
  <c r="BO337" i="1"/>
  <c r="BO338" i="1"/>
  <c r="BO339" i="1"/>
  <c r="BO340" i="1"/>
  <c r="BO341" i="1"/>
  <c r="BO342" i="1"/>
  <c r="BO343" i="1"/>
  <c r="BO344" i="1"/>
  <c r="BO345" i="1"/>
  <c r="BO346" i="1"/>
  <c r="BO347" i="1"/>
  <c r="BO348" i="1"/>
  <c r="BO349" i="1"/>
  <c r="BO350" i="1"/>
  <c r="BO351" i="1"/>
  <c r="BO352" i="1"/>
  <c r="BO353" i="1"/>
  <c r="BO354" i="1"/>
  <c r="BO355" i="1"/>
  <c r="BO356" i="1"/>
  <c r="BO357" i="1"/>
  <c r="BO358" i="1"/>
  <c r="BO359" i="1"/>
  <c r="BO360" i="1"/>
  <c r="BO361" i="1"/>
  <c r="BO362" i="1"/>
  <c r="BO363" i="1"/>
  <c r="BO364" i="1"/>
  <c r="BO365" i="1"/>
  <c r="BO366" i="1"/>
  <c r="BO367" i="1"/>
  <c r="BO368" i="1"/>
  <c r="BO369" i="1"/>
  <c r="BO370" i="1"/>
  <c r="BO371" i="1"/>
  <c r="BO372" i="1"/>
  <c r="BO373" i="1"/>
  <c r="BO374" i="1"/>
  <c r="BO375" i="1"/>
  <c r="BO376" i="1"/>
  <c r="BO377" i="1"/>
  <c r="BO378" i="1"/>
  <c r="BO379" i="1"/>
  <c r="BO380" i="1"/>
  <c r="BO381" i="1"/>
  <c r="BO382" i="1"/>
  <c r="BO383" i="1"/>
  <c r="BO384" i="1"/>
  <c r="BO385" i="1"/>
  <c r="BO386" i="1"/>
  <c r="BO387" i="1"/>
  <c r="BO388" i="1"/>
  <c r="BO389" i="1"/>
  <c r="BO390" i="1"/>
  <c r="BO391" i="1"/>
  <c r="BO392" i="1"/>
  <c r="BO393" i="1"/>
  <c r="BO394" i="1"/>
  <c r="BO395" i="1"/>
  <c r="BO396" i="1"/>
  <c r="BO397" i="1"/>
  <c r="BO398" i="1"/>
  <c r="BO399" i="1"/>
  <c r="BO400" i="1"/>
  <c r="BO401" i="1"/>
  <c r="BO402" i="1"/>
  <c r="BO403" i="1"/>
  <c r="BO404" i="1"/>
  <c r="BO405" i="1"/>
  <c r="BO406" i="1"/>
  <c r="BO407" i="1"/>
  <c r="BO408" i="1"/>
  <c r="BO409" i="1"/>
  <c r="BO410" i="1"/>
  <c r="BO411" i="1"/>
  <c r="BO412" i="1"/>
  <c r="BO413" i="1"/>
  <c r="BO414" i="1"/>
  <c r="BO415" i="1"/>
  <c r="BO416" i="1"/>
  <c r="BO417" i="1"/>
  <c r="BO418" i="1"/>
  <c r="BO419" i="1"/>
  <c r="BO420" i="1"/>
  <c r="BO421" i="1"/>
  <c r="BO422" i="1"/>
  <c r="BO423" i="1"/>
  <c r="BO424" i="1"/>
  <c r="BO425" i="1"/>
  <c r="BO426" i="1"/>
  <c r="BO427" i="1"/>
  <c r="BO428" i="1"/>
  <c r="BO429" i="1"/>
  <c r="BO430" i="1"/>
  <c r="BO431" i="1"/>
  <c r="BO432" i="1"/>
  <c r="BO433" i="1"/>
  <c r="BO434" i="1"/>
  <c r="BO435" i="1"/>
  <c r="BO436" i="1"/>
  <c r="BO437" i="1"/>
  <c r="BO438" i="1"/>
  <c r="BO439" i="1"/>
  <c r="BO440" i="1"/>
  <c r="BO441" i="1"/>
  <c r="BO442" i="1"/>
  <c r="BO443" i="1"/>
  <c r="BO444" i="1"/>
  <c r="BO445" i="1"/>
  <c r="BO446" i="1"/>
  <c r="BO447" i="1"/>
  <c r="BO448" i="1"/>
  <c r="BO449" i="1"/>
  <c r="BO450" i="1"/>
  <c r="BO451" i="1"/>
  <c r="BO452" i="1"/>
  <c r="BO453" i="1"/>
  <c r="BO454" i="1"/>
  <c r="BO455" i="1"/>
  <c r="BO456" i="1"/>
  <c r="BO457" i="1"/>
  <c r="BO458" i="1"/>
  <c r="BO459" i="1"/>
  <c r="BO460" i="1"/>
  <c r="BO461" i="1"/>
  <c r="BO462" i="1"/>
  <c r="BO463" i="1"/>
  <c r="BO464" i="1"/>
  <c r="BO465" i="1"/>
  <c r="BO466" i="1"/>
  <c r="BO467" i="1"/>
  <c r="BO468" i="1"/>
  <c r="BO469" i="1"/>
  <c r="BO470" i="1"/>
  <c r="BO471" i="1"/>
  <c r="BO472" i="1"/>
  <c r="BO473" i="1"/>
  <c r="BO474" i="1"/>
  <c r="BO475" i="1"/>
  <c r="BO476" i="1"/>
  <c r="BO477" i="1"/>
  <c r="BO478" i="1"/>
  <c r="BO479" i="1"/>
  <c r="BO480" i="1"/>
  <c r="BO481" i="1"/>
  <c r="BO482" i="1"/>
  <c r="BO483" i="1"/>
  <c r="BO484" i="1"/>
  <c r="BO485" i="1"/>
  <c r="BO486" i="1"/>
  <c r="BO487" i="1"/>
  <c r="BO488" i="1"/>
  <c r="BO489" i="1"/>
  <c r="BO490" i="1"/>
  <c r="BO491" i="1"/>
  <c r="BO492" i="1"/>
  <c r="BO493" i="1"/>
  <c r="BO494" i="1"/>
  <c r="BO495" i="1"/>
  <c r="BO496" i="1"/>
  <c r="BO497" i="1"/>
  <c r="BO498" i="1"/>
  <c r="BO499" i="1"/>
  <c r="BO500" i="1"/>
  <c r="BO501" i="1"/>
  <c r="BO502" i="1"/>
  <c r="BO503" i="1"/>
  <c r="BO504" i="1"/>
  <c r="BO505" i="1"/>
  <c r="BO506" i="1"/>
  <c r="BO507" i="1"/>
  <c r="BO508" i="1"/>
  <c r="BO509" i="1"/>
  <c r="BO510"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U4" i="3"/>
  <c r="M4" i="3"/>
  <c r="E4" i="3" s="1"/>
  <c r="D4" i="3"/>
  <c r="E5" i="3"/>
  <c r="E6" i="3"/>
  <c r="E7" i="3"/>
  <c r="E8" i="3"/>
  <c r="E9" i="3"/>
  <c r="E10" i="3"/>
  <c r="E11" i="3"/>
  <c r="E12" i="3"/>
  <c r="E13" i="3"/>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12" i="3"/>
  <c r="D12" i="3"/>
  <c r="M11" i="3"/>
  <c r="O4" i="3"/>
  <c r="N4" i="3"/>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DI3" i="1" l="1"/>
  <c r="DI4" i="1"/>
  <c r="DI5" i="1"/>
  <c r="DI6" i="1"/>
  <c r="DI7" i="1"/>
  <c r="DI8" i="1"/>
  <c r="DI9" i="1"/>
  <c r="DI10" i="1"/>
  <c r="DI11" i="1"/>
  <c r="DI12" i="1"/>
  <c r="DI13" i="1"/>
  <c r="DI14" i="1"/>
  <c r="DI15" i="1"/>
  <c r="DI16" i="1"/>
  <c r="DI17" i="1"/>
  <c r="DI18" i="1"/>
  <c r="DI19" i="1"/>
  <c r="DI20" i="1"/>
  <c r="DI21" i="1"/>
  <c r="DI22" i="1"/>
  <c r="DI23" i="1"/>
  <c r="DI24" i="1"/>
  <c r="DI25" i="1"/>
  <c r="DI26" i="1"/>
  <c r="DI27" i="1"/>
  <c r="DI28" i="1"/>
  <c r="DI29" i="1"/>
  <c r="DI30" i="1"/>
  <c r="DI31" i="1"/>
  <c r="DI32" i="1"/>
  <c r="DI33" i="1"/>
  <c r="DI34" i="1"/>
  <c r="DI35" i="1"/>
  <c r="DI36" i="1"/>
  <c r="DI37" i="1"/>
  <c r="DI38" i="1"/>
  <c r="DI39" i="1"/>
  <c r="DI40" i="1"/>
  <c r="DI41" i="1"/>
  <c r="DI42" i="1"/>
  <c r="DI43" i="1"/>
  <c r="DI44" i="1"/>
  <c r="DI45" i="1"/>
  <c r="DI46" i="1"/>
  <c r="DI47" i="1"/>
  <c r="DI48" i="1"/>
  <c r="DI49" i="1"/>
  <c r="DI50" i="1"/>
  <c r="DI51" i="1"/>
  <c r="DI52" i="1"/>
  <c r="DI53" i="1"/>
  <c r="DI54" i="1"/>
  <c r="DI55" i="1"/>
  <c r="DI56" i="1"/>
  <c r="DI57" i="1"/>
  <c r="DI58" i="1"/>
  <c r="DI59" i="1"/>
  <c r="DI60" i="1"/>
  <c r="DI61" i="1"/>
  <c r="DI62" i="1"/>
  <c r="DI63" i="1"/>
  <c r="DI64" i="1"/>
  <c r="DI65" i="1"/>
  <c r="DI66" i="1"/>
  <c r="DI67" i="1"/>
  <c r="DI68" i="1"/>
  <c r="DI69" i="1"/>
  <c r="DI70" i="1"/>
  <c r="DI71" i="1"/>
  <c r="DI72" i="1"/>
  <c r="DI73" i="1"/>
  <c r="DI74" i="1"/>
  <c r="DI75" i="1"/>
  <c r="DI76" i="1"/>
  <c r="DI77" i="1"/>
  <c r="DI78" i="1"/>
  <c r="DI79" i="1"/>
  <c r="DI80" i="1"/>
  <c r="DI81" i="1"/>
  <c r="DI82" i="1"/>
  <c r="DI83" i="1"/>
  <c r="DI84" i="1"/>
  <c r="DI85" i="1"/>
  <c r="DI86" i="1"/>
  <c r="DI87" i="1"/>
  <c r="DI88" i="1"/>
  <c r="DI89" i="1"/>
  <c r="DI90" i="1"/>
  <c r="DI91" i="1"/>
  <c r="DI92" i="1"/>
  <c r="DI93" i="1"/>
  <c r="DI94" i="1"/>
  <c r="DI95" i="1"/>
  <c r="DI96" i="1"/>
  <c r="DI97" i="1"/>
  <c r="DI98" i="1"/>
  <c r="DI99" i="1"/>
  <c r="DI100" i="1"/>
  <c r="DI101" i="1"/>
  <c r="DI102" i="1"/>
  <c r="DI103" i="1"/>
  <c r="DI104" i="1"/>
  <c r="DI105" i="1"/>
  <c r="DI106" i="1"/>
  <c r="DI107" i="1"/>
  <c r="DI108" i="1"/>
  <c r="DI109" i="1"/>
  <c r="DI110" i="1"/>
  <c r="DI111" i="1"/>
  <c r="DI112" i="1"/>
  <c r="DI113" i="1"/>
  <c r="DI114" i="1"/>
  <c r="DI115" i="1"/>
  <c r="DI116" i="1"/>
  <c r="DI117" i="1"/>
  <c r="DI118" i="1"/>
  <c r="DI119" i="1"/>
  <c r="DI120" i="1"/>
  <c r="DI121" i="1"/>
  <c r="DI122" i="1"/>
  <c r="DI123" i="1"/>
  <c r="DI124" i="1"/>
  <c r="DI125" i="1"/>
  <c r="DI126" i="1"/>
  <c r="DI127" i="1"/>
  <c r="DI128" i="1"/>
  <c r="DI129" i="1"/>
  <c r="DI130" i="1"/>
  <c r="DI131" i="1"/>
  <c r="DI132" i="1"/>
  <c r="DI133" i="1"/>
  <c r="DI134" i="1"/>
  <c r="DI135" i="1"/>
  <c r="DI136" i="1"/>
  <c r="DI137" i="1"/>
  <c r="DI138" i="1"/>
  <c r="DI139" i="1"/>
  <c r="DI140" i="1"/>
  <c r="DI141" i="1"/>
  <c r="DI142" i="1"/>
  <c r="DI143" i="1"/>
  <c r="DI144" i="1"/>
  <c r="DI145" i="1"/>
  <c r="DI146" i="1"/>
  <c r="DI147" i="1"/>
  <c r="DI148" i="1"/>
  <c r="DI149" i="1"/>
  <c r="DI150" i="1"/>
  <c r="DI151" i="1"/>
  <c r="DI152" i="1"/>
  <c r="DI153" i="1"/>
  <c r="DI154" i="1"/>
  <c r="DI155" i="1"/>
  <c r="DI156" i="1"/>
  <c r="DI157" i="1"/>
  <c r="DI158" i="1"/>
  <c r="DI159" i="1"/>
  <c r="DI160" i="1"/>
  <c r="DI161" i="1"/>
  <c r="DI162" i="1"/>
  <c r="DI163" i="1"/>
  <c r="DI164" i="1"/>
  <c r="DI165" i="1"/>
  <c r="DI166" i="1"/>
  <c r="DI167" i="1"/>
  <c r="DI168" i="1"/>
  <c r="DI169" i="1"/>
  <c r="DI170" i="1"/>
  <c r="DI171" i="1"/>
  <c r="DI172" i="1"/>
  <c r="DI173" i="1"/>
  <c r="DI174" i="1"/>
  <c r="DI175" i="1"/>
  <c r="DI176" i="1"/>
  <c r="DI177" i="1"/>
  <c r="DI178" i="1"/>
  <c r="DI179" i="1"/>
  <c r="DI180" i="1"/>
  <c r="DI181" i="1"/>
  <c r="DI182" i="1"/>
  <c r="DI183" i="1"/>
  <c r="DI184" i="1"/>
  <c r="DI185" i="1"/>
  <c r="DI186" i="1"/>
  <c r="DI187" i="1"/>
  <c r="DI188" i="1"/>
  <c r="DI189" i="1"/>
  <c r="DI190" i="1"/>
  <c r="DI191" i="1"/>
  <c r="DI192" i="1"/>
  <c r="DI193" i="1"/>
  <c r="DI194" i="1"/>
  <c r="DI195" i="1"/>
  <c r="DI196" i="1"/>
  <c r="DI197" i="1"/>
  <c r="DI198" i="1"/>
  <c r="DI199" i="1"/>
  <c r="DI200" i="1"/>
  <c r="DI201" i="1"/>
  <c r="DI202" i="1"/>
  <c r="DI203" i="1"/>
  <c r="DI204" i="1"/>
  <c r="DI205" i="1"/>
  <c r="DI206" i="1"/>
  <c r="DI207" i="1"/>
  <c r="DI208" i="1"/>
  <c r="DI209" i="1"/>
  <c r="DI210" i="1"/>
  <c r="DI211" i="1"/>
  <c r="DI212" i="1"/>
  <c r="DI213" i="1"/>
  <c r="DI214" i="1"/>
  <c r="DI215" i="1"/>
  <c r="DI216" i="1"/>
  <c r="DI217" i="1"/>
  <c r="DI218" i="1"/>
  <c r="DI219" i="1"/>
  <c r="DI220" i="1"/>
  <c r="DI221" i="1"/>
  <c r="DI222" i="1"/>
  <c r="DI223" i="1"/>
  <c r="DI224" i="1"/>
  <c r="DI225" i="1"/>
  <c r="DI226" i="1"/>
  <c r="DI227" i="1"/>
  <c r="DI228" i="1"/>
  <c r="DI229" i="1"/>
  <c r="DI230" i="1"/>
  <c r="DI231" i="1"/>
  <c r="DI232" i="1"/>
  <c r="DI233" i="1"/>
  <c r="DI234" i="1"/>
  <c r="DI235" i="1"/>
  <c r="DI236" i="1"/>
  <c r="DI237" i="1"/>
  <c r="DI238" i="1"/>
  <c r="DI239" i="1"/>
  <c r="DI240" i="1"/>
  <c r="DI241" i="1"/>
  <c r="DI242" i="1"/>
  <c r="DI243" i="1"/>
  <c r="DI244" i="1"/>
  <c r="DI245" i="1"/>
  <c r="DI246" i="1"/>
  <c r="DI247" i="1"/>
  <c r="DI248" i="1"/>
  <c r="DI249" i="1"/>
  <c r="DI250" i="1"/>
  <c r="DI251" i="1"/>
  <c r="DI252" i="1"/>
  <c r="DI253" i="1"/>
  <c r="DI254" i="1"/>
  <c r="DI255" i="1"/>
  <c r="DI256" i="1"/>
  <c r="DI257" i="1"/>
  <c r="DI258" i="1"/>
  <c r="DI259" i="1"/>
  <c r="DI260" i="1"/>
  <c r="DI261" i="1"/>
  <c r="DI262" i="1"/>
  <c r="DI263" i="1"/>
  <c r="DI264" i="1"/>
  <c r="DI265" i="1"/>
  <c r="DI266" i="1"/>
  <c r="DI267" i="1"/>
  <c r="DI268" i="1"/>
  <c r="DI269" i="1"/>
  <c r="DI270" i="1"/>
  <c r="DI271" i="1"/>
  <c r="DI272" i="1"/>
  <c r="DI273" i="1"/>
  <c r="DI274" i="1"/>
  <c r="DI275" i="1"/>
  <c r="DI276" i="1"/>
  <c r="DI277" i="1"/>
  <c r="DI278" i="1"/>
  <c r="DI279" i="1"/>
  <c r="DI280" i="1"/>
  <c r="DI281" i="1"/>
  <c r="DI282" i="1"/>
  <c r="DI283" i="1"/>
  <c r="DI284" i="1"/>
  <c r="DI285" i="1"/>
  <c r="DI286" i="1"/>
  <c r="DI287" i="1"/>
  <c r="DI288" i="1"/>
  <c r="DI289" i="1"/>
  <c r="DI290" i="1"/>
  <c r="DI291" i="1"/>
  <c r="DI292" i="1"/>
  <c r="DI293" i="1"/>
  <c r="DI294" i="1"/>
  <c r="DI295" i="1"/>
  <c r="DI296" i="1"/>
  <c r="DI297" i="1"/>
  <c r="DI298" i="1"/>
  <c r="DI299" i="1"/>
  <c r="DI300" i="1"/>
  <c r="DI301" i="1"/>
  <c r="DI302" i="1"/>
  <c r="DI303" i="1"/>
  <c r="DI304" i="1"/>
  <c r="DI305" i="1"/>
  <c r="DI306" i="1"/>
  <c r="DI307" i="1"/>
  <c r="DI308" i="1"/>
  <c r="DI309" i="1"/>
  <c r="DI310" i="1"/>
  <c r="DI311" i="1"/>
  <c r="DI312" i="1"/>
  <c r="DI313" i="1"/>
  <c r="DI314" i="1"/>
  <c r="DI315" i="1"/>
  <c r="DI316" i="1"/>
  <c r="DI317" i="1"/>
  <c r="DI318" i="1"/>
  <c r="DI319" i="1"/>
  <c r="DI320" i="1"/>
  <c r="DI321" i="1"/>
  <c r="DI322" i="1"/>
  <c r="DI323" i="1"/>
  <c r="DI324" i="1"/>
  <c r="DI325" i="1"/>
  <c r="DI326" i="1"/>
  <c r="DI327" i="1"/>
  <c r="DI328" i="1"/>
  <c r="DI329" i="1"/>
  <c r="DI330" i="1"/>
  <c r="DI331" i="1"/>
  <c r="DI332" i="1"/>
  <c r="DI333" i="1"/>
  <c r="DI334" i="1"/>
  <c r="DI335" i="1"/>
  <c r="DI336" i="1"/>
  <c r="DI337" i="1"/>
  <c r="DI338" i="1"/>
  <c r="DI339" i="1"/>
  <c r="DI340" i="1"/>
  <c r="DI341" i="1"/>
  <c r="DI342" i="1"/>
  <c r="DI343" i="1"/>
  <c r="DI344" i="1"/>
  <c r="DI345" i="1"/>
  <c r="DI346" i="1"/>
  <c r="DI347" i="1"/>
  <c r="DI348" i="1"/>
  <c r="DI349" i="1"/>
  <c r="DI350" i="1"/>
  <c r="DI351" i="1"/>
  <c r="DI352" i="1"/>
  <c r="DI353" i="1"/>
  <c r="DI354" i="1"/>
  <c r="DI355" i="1"/>
  <c r="DI356" i="1"/>
  <c r="DI357" i="1"/>
  <c r="DI358" i="1"/>
  <c r="DI359" i="1"/>
  <c r="DI360" i="1"/>
  <c r="DI361" i="1"/>
  <c r="DI362" i="1"/>
  <c r="DI363" i="1"/>
  <c r="DI364" i="1"/>
  <c r="DI365" i="1"/>
  <c r="DI366" i="1"/>
  <c r="DI367" i="1"/>
  <c r="DI368" i="1"/>
  <c r="DI369" i="1"/>
  <c r="DI370" i="1"/>
  <c r="DI371" i="1"/>
  <c r="DI372" i="1"/>
  <c r="DI373" i="1"/>
  <c r="DI374" i="1"/>
  <c r="DI375" i="1"/>
  <c r="DI376" i="1"/>
  <c r="DI377" i="1"/>
  <c r="DI378" i="1"/>
  <c r="DI379" i="1"/>
  <c r="DI380" i="1"/>
  <c r="DI381" i="1"/>
  <c r="DI382" i="1"/>
  <c r="DI383" i="1"/>
  <c r="DI384" i="1"/>
  <c r="DI385" i="1"/>
  <c r="DI386" i="1"/>
  <c r="DI387" i="1"/>
  <c r="DI388" i="1"/>
  <c r="DI389" i="1"/>
  <c r="DI390" i="1"/>
  <c r="DI391" i="1"/>
  <c r="DI392" i="1"/>
  <c r="DI393" i="1"/>
  <c r="DI394" i="1"/>
  <c r="DI395" i="1"/>
  <c r="DI396" i="1"/>
  <c r="DI397" i="1"/>
  <c r="DI398" i="1"/>
  <c r="DI399" i="1"/>
  <c r="DI400" i="1"/>
  <c r="DI401" i="1"/>
  <c r="DI402" i="1"/>
  <c r="DI403" i="1"/>
  <c r="DI404" i="1"/>
  <c r="DI405" i="1"/>
  <c r="DI406" i="1"/>
  <c r="DI407" i="1"/>
  <c r="DI408" i="1"/>
  <c r="DI409" i="1"/>
  <c r="DI410" i="1"/>
  <c r="DI411" i="1"/>
  <c r="DI412" i="1"/>
  <c r="DI413" i="1"/>
  <c r="DI414" i="1"/>
  <c r="DI415" i="1"/>
  <c r="DI416" i="1"/>
  <c r="DI417" i="1"/>
  <c r="DI418" i="1"/>
  <c r="DI419" i="1"/>
  <c r="DI420" i="1"/>
  <c r="DI421" i="1"/>
  <c r="DI422" i="1"/>
  <c r="DI423" i="1"/>
  <c r="DI424" i="1"/>
  <c r="DI425" i="1"/>
  <c r="DI426" i="1"/>
  <c r="DI427" i="1"/>
  <c r="DI428" i="1"/>
  <c r="DI429" i="1"/>
  <c r="DI430" i="1"/>
  <c r="DI431" i="1"/>
  <c r="DI432" i="1"/>
  <c r="DI433" i="1"/>
  <c r="DI434" i="1"/>
  <c r="DI435" i="1"/>
  <c r="DI436" i="1"/>
  <c r="DI437" i="1"/>
  <c r="DI438" i="1"/>
  <c r="DI439" i="1"/>
  <c r="DI440" i="1"/>
  <c r="DI441" i="1"/>
  <c r="DI442" i="1"/>
  <c r="DI443" i="1"/>
  <c r="DI444" i="1"/>
  <c r="DI445" i="1"/>
  <c r="DI446" i="1"/>
  <c r="DI447" i="1"/>
  <c r="DI448" i="1"/>
  <c r="DI449" i="1"/>
  <c r="DI450" i="1"/>
  <c r="DI451" i="1"/>
  <c r="DI452" i="1"/>
  <c r="DI453" i="1"/>
  <c r="DI454" i="1"/>
  <c r="DI455" i="1"/>
  <c r="DI456" i="1"/>
  <c r="DI457" i="1"/>
  <c r="DI458" i="1"/>
  <c r="DI459" i="1"/>
  <c r="DI460" i="1"/>
  <c r="DI461" i="1"/>
  <c r="DI462" i="1"/>
  <c r="DI463" i="1"/>
  <c r="DI464" i="1"/>
  <c r="DI465" i="1"/>
  <c r="DI466" i="1"/>
  <c r="DI467" i="1"/>
  <c r="DI468" i="1"/>
  <c r="DI469" i="1"/>
  <c r="DI470" i="1"/>
  <c r="DI471" i="1"/>
  <c r="DI472" i="1"/>
  <c r="DI473" i="1"/>
  <c r="DI474" i="1"/>
  <c r="DI475" i="1"/>
  <c r="DI476" i="1"/>
  <c r="DI477" i="1"/>
  <c r="DI478" i="1"/>
  <c r="DI479" i="1"/>
  <c r="DI480" i="1"/>
  <c r="DI481" i="1"/>
  <c r="DI482" i="1"/>
  <c r="DI483" i="1"/>
  <c r="DI484" i="1"/>
  <c r="DI485" i="1"/>
  <c r="DI486" i="1"/>
  <c r="DI487" i="1"/>
  <c r="DI488" i="1"/>
  <c r="DI489" i="1"/>
  <c r="DI490" i="1"/>
  <c r="DI491" i="1"/>
  <c r="DI492" i="1"/>
  <c r="DI493" i="1"/>
  <c r="DI494" i="1"/>
  <c r="DI495" i="1"/>
  <c r="DI496" i="1"/>
  <c r="DI497" i="1"/>
  <c r="DI498" i="1"/>
  <c r="DI499" i="1"/>
  <c r="DI500" i="1"/>
  <c r="DI501" i="1"/>
  <c r="DI502" i="1"/>
  <c r="DI503" i="1"/>
  <c r="DI504" i="1"/>
  <c r="DI505" i="1"/>
  <c r="DI506" i="1"/>
  <c r="DI507" i="1"/>
  <c r="DI508" i="1"/>
  <c r="DI509" i="1"/>
  <c r="DI510" i="1"/>
  <c r="DJ3" i="1"/>
  <c r="DJ4" i="1"/>
  <c r="DJ5" i="1"/>
  <c r="DJ6" i="1"/>
  <c r="DJ7" i="1"/>
  <c r="DJ8" i="1"/>
  <c r="DJ9" i="1"/>
  <c r="DJ10" i="1"/>
  <c r="DJ11" i="1"/>
  <c r="DJ12" i="1"/>
  <c r="DJ13" i="1"/>
  <c r="DJ14" i="1"/>
  <c r="DJ15" i="1"/>
  <c r="DJ16" i="1"/>
  <c r="DJ17" i="1"/>
  <c r="DJ18" i="1"/>
  <c r="DJ19" i="1"/>
  <c r="DJ20" i="1"/>
  <c r="DJ21" i="1"/>
  <c r="DJ22" i="1"/>
  <c r="DJ23" i="1"/>
  <c r="DJ24" i="1"/>
  <c r="DJ25" i="1"/>
  <c r="DJ26" i="1"/>
  <c r="DJ27" i="1"/>
  <c r="DJ28" i="1"/>
  <c r="DJ29" i="1"/>
  <c r="DJ30" i="1"/>
  <c r="DJ31" i="1"/>
  <c r="DJ32" i="1"/>
  <c r="DJ33" i="1"/>
  <c r="DJ34" i="1"/>
  <c r="DJ35" i="1"/>
  <c r="DJ36" i="1"/>
  <c r="DJ37" i="1"/>
  <c r="DJ38" i="1"/>
  <c r="DJ39" i="1"/>
  <c r="DJ40" i="1"/>
  <c r="DJ41" i="1"/>
  <c r="DJ42" i="1"/>
  <c r="DJ43" i="1"/>
  <c r="DJ44" i="1"/>
  <c r="DJ45" i="1"/>
  <c r="DJ46" i="1"/>
  <c r="DJ47" i="1"/>
  <c r="DJ48" i="1"/>
  <c r="DJ49" i="1"/>
  <c r="DJ50" i="1"/>
  <c r="DJ51" i="1"/>
  <c r="DJ52" i="1"/>
  <c r="DJ53" i="1"/>
  <c r="DJ54" i="1"/>
  <c r="DJ55" i="1"/>
  <c r="DJ56" i="1"/>
  <c r="DJ57" i="1"/>
  <c r="DJ58" i="1"/>
  <c r="DJ59" i="1"/>
  <c r="DJ60" i="1"/>
  <c r="DJ61" i="1"/>
  <c r="DJ62" i="1"/>
  <c r="DJ63" i="1"/>
  <c r="DJ64" i="1"/>
  <c r="DJ65" i="1"/>
  <c r="DJ66" i="1"/>
  <c r="DJ67" i="1"/>
  <c r="DJ68" i="1"/>
  <c r="DJ69" i="1"/>
  <c r="DJ70" i="1"/>
  <c r="DJ71" i="1"/>
  <c r="DJ72" i="1"/>
  <c r="DJ73" i="1"/>
  <c r="DJ74" i="1"/>
  <c r="DJ75" i="1"/>
  <c r="DJ76" i="1"/>
  <c r="DJ77" i="1"/>
  <c r="DJ78" i="1"/>
  <c r="DJ79" i="1"/>
  <c r="DJ80" i="1"/>
  <c r="DJ81" i="1"/>
  <c r="DJ82" i="1"/>
  <c r="DJ83" i="1"/>
  <c r="DJ84" i="1"/>
  <c r="DJ85" i="1"/>
  <c r="DJ86" i="1"/>
  <c r="DJ87" i="1"/>
  <c r="DJ88" i="1"/>
  <c r="DJ89" i="1"/>
  <c r="DJ90" i="1"/>
  <c r="DJ91" i="1"/>
  <c r="DJ92" i="1"/>
  <c r="DJ93" i="1"/>
  <c r="DJ94" i="1"/>
  <c r="DJ95" i="1"/>
  <c r="DJ96" i="1"/>
  <c r="DJ97" i="1"/>
  <c r="DJ98" i="1"/>
  <c r="DJ99" i="1"/>
  <c r="DJ100" i="1"/>
  <c r="DJ101" i="1"/>
  <c r="DJ102" i="1"/>
  <c r="DJ103" i="1"/>
  <c r="DJ104" i="1"/>
  <c r="DJ105" i="1"/>
  <c r="DJ106" i="1"/>
  <c r="DJ107" i="1"/>
  <c r="DJ108" i="1"/>
  <c r="DJ109" i="1"/>
  <c r="DJ110" i="1"/>
  <c r="DJ111" i="1"/>
  <c r="DJ112" i="1"/>
  <c r="DJ113" i="1"/>
  <c r="DJ114" i="1"/>
  <c r="DJ115" i="1"/>
  <c r="DJ116" i="1"/>
  <c r="DJ117" i="1"/>
  <c r="DJ118" i="1"/>
  <c r="DJ119" i="1"/>
  <c r="DJ120" i="1"/>
  <c r="DJ121" i="1"/>
  <c r="DJ122" i="1"/>
  <c r="DJ123" i="1"/>
  <c r="DJ124" i="1"/>
  <c r="DJ125" i="1"/>
  <c r="DJ126" i="1"/>
  <c r="DJ127" i="1"/>
  <c r="DJ128" i="1"/>
  <c r="DJ129" i="1"/>
  <c r="DJ130" i="1"/>
  <c r="DJ131" i="1"/>
  <c r="DJ132" i="1"/>
  <c r="DJ133" i="1"/>
  <c r="DJ134" i="1"/>
  <c r="DJ135" i="1"/>
  <c r="DJ136" i="1"/>
  <c r="DJ137" i="1"/>
  <c r="DJ138" i="1"/>
  <c r="DJ139" i="1"/>
  <c r="DJ140" i="1"/>
  <c r="DJ141" i="1"/>
  <c r="DJ142" i="1"/>
  <c r="DJ143" i="1"/>
  <c r="DJ144" i="1"/>
  <c r="DJ145" i="1"/>
  <c r="DJ146" i="1"/>
  <c r="DJ147" i="1"/>
  <c r="DJ148" i="1"/>
  <c r="DJ149" i="1"/>
  <c r="DJ150" i="1"/>
  <c r="DJ151" i="1"/>
  <c r="DJ152" i="1"/>
  <c r="DJ153" i="1"/>
  <c r="DJ154" i="1"/>
  <c r="DJ155" i="1"/>
  <c r="DJ156" i="1"/>
  <c r="DJ157" i="1"/>
  <c r="DJ158" i="1"/>
  <c r="DJ159" i="1"/>
  <c r="DJ160" i="1"/>
  <c r="DJ161" i="1"/>
  <c r="DJ162" i="1"/>
  <c r="DJ163" i="1"/>
  <c r="DJ164" i="1"/>
  <c r="DJ165" i="1"/>
  <c r="DJ166" i="1"/>
  <c r="DJ167" i="1"/>
  <c r="DJ168" i="1"/>
  <c r="DJ169" i="1"/>
  <c r="DJ170" i="1"/>
  <c r="DJ171" i="1"/>
  <c r="DJ172" i="1"/>
  <c r="DJ173" i="1"/>
  <c r="DJ174" i="1"/>
  <c r="DJ175" i="1"/>
  <c r="DJ176" i="1"/>
  <c r="DJ177" i="1"/>
  <c r="DJ178" i="1"/>
  <c r="DJ179" i="1"/>
  <c r="DJ180" i="1"/>
  <c r="DJ181" i="1"/>
  <c r="DJ182" i="1"/>
  <c r="DJ183" i="1"/>
  <c r="DJ184" i="1"/>
  <c r="DJ185" i="1"/>
  <c r="DJ186" i="1"/>
  <c r="DJ187" i="1"/>
  <c r="DJ188" i="1"/>
  <c r="DJ189" i="1"/>
  <c r="DJ190" i="1"/>
  <c r="DJ191" i="1"/>
  <c r="DJ192" i="1"/>
  <c r="DJ193" i="1"/>
  <c r="DJ194" i="1"/>
  <c r="DJ195" i="1"/>
  <c r="DJ196" i="1"/>
  <c r="DJ197" i="1"/>
  <c r="DJ198" i="1"/>
  <c r="DJ199" i="1"/>
  <c r="DJ200" i="1"/>
  <c r="DJ201" i="1"/>
  <c r="DJ202" i="1"/>
  <c r="DJ203" i="1"/>
  <c r="DJ204" i="1"/>
  <c r="DJ205" i="1"/>
  <c r="DJ206" i="1"/>
  <c r="DJ207" i="1"/>
  <c r="DJ208" i="1"/>
  <c r="DJ209" i="1"/>
  <c r="DJ210" i="1"/>
  <c r="DJ211" i="1"/>
  <c r="DJ212" i="1"/>
  <c r="DJ213" i="1"/>
  <c r="DJ214" i="1"/>
  <c r="DJ215" i="1"/>
  <c r="DJ216" i="1"/>
  <c r="DJ217" i="1"/>
  <c r="DJ218" i="1"/>
  <c r="DJ219" i="1"/>
  <c r="DJ220" i="1"/>
  <c r="DJ221" i="1"/>
  <c r="DJ222" i="1"/>
  <c r="DJ223" i="1"/>
  <c r="DJ224" i="1"/>
  <c r="DJ225" i="1"/>
  <c r="DJ226" i="1"/>
  <c r="DJ227" i="1"/>
  <c r="DJ228" i="1"/>
  <c r="DJ229" i="1"/>
  <c r="DJ230" i="1"/>
  <c r="DJ231" i="1"/>
  <c r="DJ232" i="1"/>
  <c r="DJ233" i="1"/>
  <c r="DJ234" i="1"/>
  <c r="DJ235" i="1"/>
  <c r="DJ236" i="1"/>
  <c r="DJ237" i="1"/>
  <c r="DJ238" i="1"/>
  <c r="DJ239" i="1"/>
  <c r="DJ240" i="1"/>
  <c r="DJ241" i="1"/>
  <c r="DJ242" i="1"/>
  <c r="DJ243" i="1"/>
  <c r="DJ244" i="1"/>
  <c r="DJ245" i="1"/>
  <c r="DJ246" i="1"/>
  <c r="DJ247" i="1"/>
  <c r="DJ248" i="1"/>
  <c r="DJ249" i="1"/>
  <c r="DJ250" i="1"/>
  <c r="DJ251" i="1"/>
  <c r="DJ252" i="1"/>
  <c r="DJ253" i="1"/>
  <c r="DJ254" i="1"/>
  <c r="DJ255" i="1"/>
  <c r="DJ256" i="1"/>
  <c r="DJ257" i="1"/>
  <c r="DJ258" i="1"/>
  <c r="DJ259" i="1"/>
  <c r="DJ260" i="1"/>
  <c r="DJ261" i="1"/>
  <c r="DJ262" i="1"/>
  <c r="DJ263" i="1"/>
  <c r="DJ264" i="1"/>
  <c r="DJ265" i="1"/>
  <c r="DJ266" i="1"/>
  <c r="DJ267" i="1"/>
  <c r="DJ268" i="1"/>
  <c r="DJ269" i="1"/>
  <c r="DJ270" i="1"/>
  <c r="DJ271" i="1"/>
  <c r="DJ272" i="1"/>
  <c r="DJ273" i="1"/>
  <c r="DJ274" i="1"/>
  <c r="DJ275" i="1"/>
  <c r="DJ276" i="1"/>
  <c r="DJ277" i="1"/>
  <c r="DJ278" i="1"/>
  <c r="DJ279" i="1"/>
  <c r="DJ280" i="1"/>
  <c r="DJ281" i="1"/>
  <c r="DJ282" i="1"/>
  <c r="DJ283" i="1"/>
  <c r="DJ284" i="1"/>
  <c r="DJ285" i="1"/>
  <c r="DJ286" i="1"/>
  <c r="DJ287" i="1"/>
  <c r="DJ288" i="1"/>
  <c r="DJ289" i="1"/>
  <c r="DJ290" i="1"/>
  <c r="DJ291" i="1"/>
  <c r="DJ292" i="1"/>
  <c r="DJ293" i="1"/>
  <c r="DJ294" i="1"/>
  <c r="DJ295" i="1"/>
  <c r="DJ296" i="1"/>
  <c r="DJ297" i="1"/>
  <c r="DJ298" i="1"/>
  <c r="DJ299" i="1"/>
  <c r="DJ300" i="1"/>
  <c r="DJ301" i="1"/>
  <c r="DJ302" i="1"/>
  <c r="DJ303" i="1"/>
  <c r="DJ304" i="1"/>
  <c r="DJ305" i="1"/>
  <c r="DJ306" i="1"/>
  <c r="DJ307" i="1"/>
  <c r="DJ308" i="1"/>
  <c r="DJ309" i="1"/>
  <c r="DJ310" i="1"/>
  <c r="DJ311" i="1"/>
  <c r="DJ312" i="1"/>
  <c r="DJ313" i="1"/>
  <c r="DJ314" i="1"/>
  <c r="DJ315" i="1"/>
  <c r="DJ316" i="1"/>
  <c r="DJ317" i="1"/>
  <c r="DJ318" i="1"/>
  <c r="DJ319" i="1"/>
  <c r="DJ320" i="1"/>
  <c r="DJ321" i="1"/>
  <c r="DJ322" i="1"/>
  <c r="DJ323" i="1"/>
  <c r="DJ324" i="1"/>
  <c r="DJ325" i="1"/>
  <c r="DJ326" i="1"/>
  <c r="DJ327" i="1"/>
  <c r="DJ328" i="1"/>
  <c r="DJ329" i="1"/>
  <c r="DJ330" i="1"/>
  <c r="DJ331" i="1"/>
  <c r="DJ332" i="1"/>
  <c r="DJ333" i="1"/>
  <c r="DJ334" i="1"/>
  <c r="DJ335" i="1"/>
  <c r="DJ336" i="1"/>
  <c r="DJ337" i="1"/>
  <c r="DJ338" i="1"/>
  <c r="DJ339" i="1"/>
  <c r="DJ340" i="1"/>
  <c r="DJ341" i="1"/>
  <c r="DJ342" i="1"/>
  <c r="DJ343" i="1"/>
  <c r="DJ344" i="1"/>
  <c r="DJ345" i="1"/>
  <c r="DJ346" i="1"/>
  <c r="DJ347" i="1"/>
  <c r="DJ348" i="1"/>
  <c r="DJ349" i="1"/>
  <c r="DJ350" i="1"/>
  <c r="DJ351" i="1"/>
  <c r="DJ352" i="1"/>
  <c r="DJ353" i="1"/>
  <c r="DJ354" i="1"/>
  <c r="DJ355" i="1"/>
  <c r="DJ356" i="1"/>
  <c r="DJ357" i="1"/>
  <c r="DJ358" i="1"/>
  <c r="DJ359" i="1"/>
  <c r="DJ360" i="1"/>
  <c r="DJ361" i="1"/>
  <c r="DJ362" i="1"/>
  <c r="DJ363" i="1"/>
  <c r="DJ364" i="1"/>
  <c r="DJ365" i="1"/>
  <c r="DJ366" i="1"/>
  <c r="DJ367" i="1"/>
  <c r="DJ368" i="1"/>
  <c r="DJ369" i="1"/>
  <c r="DJ370" i="1"/>
  <c r="DJ371" i="1"/>
  <c r="DJ372" i="1"/>
  <c r="DJ373" i="1"/>
  <c r="DJ374" i="1"/>
  <c r="DJ375" i="1"/>
  <c r="DJ376" i="1"/>
  <c r="DJ377" i="1"/>
  <c r="DJ378" i="1"/>
  <c r="DJ379" i="1"/>
  <c r="DJ380" i="1"/>
  <c r="DJ381" i="1"/>
  <c r="DJ382" i="1"/>
  <c r="DJ383" i="1"/>
  <c r="DJ384" i="1"/>
  <c r="DJ385" i="1"/>
  <c r="DJ386" i="1"/>
  <c r="DJ387" i="1"/>
  <c r="DJ388" i="1"/>
  <c r="DJ389" i="1"/>
  <c r="DJ390" i="1"/>
  <c r="DJ391" i="1"/>
  <c r="DJ392" i="1"/>
  <c r="DJ393" i="1"/>
  <c r="DJ394" i="1"/>
  <c r="DJ395" i="1"/>
  <c r="DJ396" i="1"/>
  <c r="DJ397" i="1"/>
  <c r="DJ398" i="1"/>
  <c r="DJ399" i="1"/>
  <c r="DJ400" i="1"/>
  <c r="DJ401" i="1"/>
  <c r="DJ402" i="1"/>
  <c r="DJ403" i="1"/>
  <c r="DJ404" i="1"/>
  <c r="DJ405" i="1"/>
  <c r="DJ406" i="1"/>
  <c r="DJ407" i="1"/>
  <c r="DJ408" i="1"/>
  <c r="DJ409" i="1"/>
  <c r="DJ410" i="1"/>
  <c r="DJ411" i="1"/>
  <c r="DJ412" i="1"/>
  <c r="DJ413" i="1"/>
  <c r="DJ414" i="1"/>
  <c r="DJ415" i="1"/>
  <c r="DJ416" i="1"/>
  <c r="DJ417" i="1"/>
  <c r="DJ418" i="1"/>
  <c r="DJ419" i="1"/>
  <c r="DJ420" i="1"/>
  <c r="DJ421" i="1"/>
  <c r="DJ422" i="1"/>
  <c r="DJ423" i="1"/>
  <c r="DJ424" i="1"/>
  <c r="DJ425" i="1"/>
  <c r="DJ426" i="1"/>
  <c r="DJ427" i="1"/>
  <c r="DJ428" i="1"/>
  <c r="DJ429" i="1"/>
  <c r="DJ430" i="1"/>
  <c r="DJ431" i="1"/>
  <c r="DJ432" i="1"/>
  <c r="DJ433" i="1"/>
  <c r="DJ434" i="1"/>
  <c r="DJ435" i="1"/>
  <c r="DJ436" i="1"/>
  <c r="DJ437" i="1"/>
  <c r="DJ438" i="1"/>
  <c r="DJ439" i="1"/>
  <c r="DJ440" i="1"/>
  <c r="DJ441" i="1"/>
  <c r="DJ442" i="1"/>
  <c r="DJ443" i="1"/>
  <c r="DJ444" i="1"/>
  <c r="DJ445" i="1"/>
  <c r="DJ446" i="1"/>
  <c r="DJ447" i="1"/>
  <c r="DJ448" i="1"/>
  <c r="DJ449" i="1"/>
  <c r="DJ450" i="1"/>
  <c r="DJ451" i="1"/>
  <c r="DJ452" i="1"/>
  <c r="DJ453" i="1"/>
  <c r="DJ454" i="1"/>
  <c r="DJ455" i="1"/>
  <c r="DJ456" i="1"/>
  <c r="DJ457" i="1"/>
  <c r="DJ458" i="1"/>
  <c r="DJ459" i="1"/>
  <c r="DJ460" i="1"/>
  <c r="DJ461" i="1"/>
  <c r="DJ462" i="1"/>
  <c r="DJ463" i="1"/>
  <c r="DJ464" i="1"/>
  <c r="DJ465" i="1"/>
  <c r="DJ466" i="1"/>
  <c r="DJ467" i="1"/>
  <c r="DJ468" i="1"/>
  <c r="DJ469" i="1"/>
  <c r="DJ470" i="1"/>
  <c r="DJ471" i="1"/>
  <c r="DJ472" i="1"/>
  <c r="DJ473" i="1"/>
  <c r="DJ474" i="1"/>
  <c r="DJ475" i="1"/>
  <c r="DJ476" i="1"/>
  <c r="DJ477" i="1"/>
  <c r="DJ478" i="1"/>
  <c r="DJ479" i="1"/>
  <c r="DJ480" i="1"/>
  <c r="DJ481" i="1"/>
  <c r="DJ482" i="1"/>
  <c r="DJ483" i="1"/>
  <c r="DJ484" i="1"/>
  <c r="DJ485" i="1"/>
  <c r="DJ486" i="1"/>
  <c r="DJ487" i="1"/>
  <c r="DJ488" i="1"/>
  <c r="DJ489" i="1"/>
  <c r="DJ490" i="1"/>
  <c r="DJ491" i="1"/>
  <c r="DJ492" i="1"/>
  <c r="DJ493" i="1"/>
  <c r="DJ494" i="1"/>
  <c r="DJ495" i="1"/>
  <c r="DJ496" i="1"/>
  <c r="DJ497" i="1"/>
  <c r="DJ498" i="1"/>
  <c r="DJ499" i="1"/>
  <c r="DJ500" i="1"/>
  <c r="DJ501" i="1"/>
  <c r="DJ502" i="1"/>
  <c r="DJ503" i="1"/>
  <c r="DJ504" i="1"/>
  <c r="DJ505" i="1"/>
  <c r="DJ506" i="1"/>
  <c r="DJ507" i="1"/>
  <c r="DJ508" i="1"/>
  <c r="DJ509" i="1"/>
  <c r="DJ510" i="1"/>
  <c r="DJ2" i="1"/>
  <c r="DI2" i="1"/>
  <c r="C13" i="7"/>
  <c r="D20" i="7"/>
  <c r="D19" i="7" s="1"/>
  <c r="E20" i="7"/>
  <c r="E19" i="7" s="1"/>
  <c r="F20" i="7"/>
  <c r="F19" i="7" s="1"/>
  <c r="G20" i="7"/>
  <c r="G19" i="7" s="1"/>
  <c r="H20" i="7"/>
  <c r="H19" i="7" s="1"/>
  <c r="C20" i="7"/>
  <c r="B20" i="7" s="1"/>
  <c r="D21" i="7"/>
  <c r="E21" i="7"/>
  <c r="F21" i="7"/>
  <c r="G21" i="7"/>
  <c r="H21" i="7"/>
  <c r="C21" i="7"/>
  <c r="B21" i="7" s="1"/>
  <c r="D14" i="7"/>
  <c r="D13" i="7" s="1"/>
  <c r="E14" i="7"/>
  <c r="F14" i="7"/>
  <c r="G14" i="7"/>
  <c r="H14" i="7"/>
  <c r="H13" i="7" s="1"/>
  <c r="I14" i="7"/>
  <c r="I13" i="7" s="1"/>
  <c r="C14" i="7"/>
  <c r="E15" i="7"/>
  <c r="E13" i="7" s="1"/>
  <c r="F15" i="7"/>
  <c r="F13" i="7" s="1"/>
  <c r="G15" i="7"/>
  <c r="G13" i="7" s="1"/>
  <c r="H15" i="7"/>
  <c r="I15" i="7"/>
  <c r="D15" i="7"/>
  <c r="B19" i="7" l="1"/>
  <c r="E18" i="7" s="1"/>
  <c r="C19" i="7"/>
  <c r="C18" i="7" s="1"/>
  <c r="B14" i="7"/>
  <c r="B15" i="7"/>
  <c r="F18" i="7" l="1"/>
  <c r="H18" i="7"/>
  <c r="D18" i="7"/>
  <c r="G18" i="7"/>
  <c r="B13" i="7"/>
  <c r="D42" i="3"/>
  <c r="G42" i="3"/>
  <c r="H42" i="3"/>
  <c r="I42" i="3"/>
  <c r="J42" i="3"/>
  <c r="K42" i="3"/>
  <c r="F42" i="3"/>
  <c r="U42" i="3"/>
  <c r="V42" i="3"/>
  <c r="W42" i="3"/>
  <c r="X42" i="3"/>
  <c r="Y42" i="3"/>
  <c r="T42" i="3"/>
  <c r="N42" i="3"/>
  <c r="O42" i="3"/>
  <c r="P42" i="3"/>
  <c r="Q42" i="3"/>
  <c r="R42" i="3"/>
  <c r="M42" i="3"/>
  <c r="S42" i="3"/>
  <c r="L42" i="3"/>
  <c r="C3" i="4"/>
  <c r="B17" i="4"/>
  <c r="B16" i="4"/>
  <c r="B15" i="4"/>
  <c r="B14" i="4"/>
  <c r="L13" i="4"/>
  <c r="M13" i="4"/>
  <c r="J13" i="4"/>
  <c r="I13" i="4"/>
  <c r="H13" i="4"/>
  <c r="G13" i="4"/>
  <c r="F13" i="4"/>
  <c r="E13" i="4"/>
  <c r="D13" i="4"/>
  <c r="B18" i="4"/>
  <c r="B9" i="4"/>
  <c r="C50" i="4"/>
  <c r="C62" i="4"/>
  <c r="C61" i="4"/>
  <c r="C60" i="4"/>
  <c r="C59" i="4"/>
  <c r="C26" i="4"/>
  <c r="C25" i="4"/>
  <c r="C24" i="4"/>
  <c r="C23" i="4"/>
  <c r="H8" i="4"/>
  <c r="B8" i="4" s="1"/>
  <c r="J14" i="3"/>
  <c r="D12" i="7" l="1"/>
  <c r="C12" i="7"/>
  <c r="E12" i="7"/>
  <c r="F12" i="7"/>
  <c r="G12" i="7"/>
  <c r="H12" i="7"/>
  <c r="I12" i="7"/>
  <c r="B13" i="4"/>
  <c r="C17" i="4" s="1"/>
  <c r="F31" i="3"/>
  <c r="S10" i="3"/>
  <c r="Q4" i="3"/>
  <c r="N14" i="3"/>
  <c r="N13" i="3"/>
  <c r="C14" i="4" l="1"/>
  <c r="C15" i="4"/>
  <c r="C18" i="4"/>
  <c r="C16" i="4"/>
  <c r="M7" i="4" l="1"/>
  <c r="L7" i="4"/>
  <c r="K7" i="4"/>
  <c r="J7" i="4"/>
  <c r="I7" i="4"/>
  <c r="H7" i="4"/>
  <c r="G7" i="4"/>
  <c r="F7" i="4"/>
  <c r="E7" i="4"/>
  <c r="D7" i="4"/>
  <c r="B7" i="4" s="1"/>
  <c r="D6" i="4"/>
  <c r="D5" i="4"/>
  <c r="D4" i="4"/>
  <c r="E40" i="4"/>
  <c r="D40" i="4"/>
  <c r="G31" i="3"/>
  <c r="N5" i="3"/>
  <c r="N6" i="3"/>
  <c r="N7" i="3"/>
  <c r="N8" i="3"/>
  <c r="N9" i="3"/>
  <c r="N10" i="3"/>
  <c r="N11" i="3"/>
  <c r="N12" i="3"/>
  <c r="T4" i="3"/>
  <c r="T5" i="3"/>
  <c r="O12" i="3"/>
  <c r="O5" i="3"/>
  <c r="O13" i="3"/>
  <c r="O10" i="3"/>
  <c r="O9" i="3"/>
  <c r="O8" i="3"/>
  <c r="O7" i="3"/>
  <c r="O6" i="3"/>
  <c r="D22" i="4"/>
  <c r="E22" i="4"/>
  <c r="F22" i="4"/>
  <c r="G22" i="4"/>
  <c r="H22" i="4"/>
  <c r="I22" i="4"/>
  <c r="J22" i="4"/>
  <c r="K22" i="4"/>
  <c r="L22" i="4"/>
  <c r="M22" i="4"/>
  <c r="K16" i="5"/>
  <c r="J16" i="5"/>
  <c r="I16" i="5"/>
  <c r="H16" i="5"/>
  <c r="G16" i="5"/>
  <c r="F16" i="5"/>
  <c r="E16" i="5"/>
  <c r="D16" i="5"/>
  <c r="D17" i="5" s="1"/>
  <c r="M15" i="5"/>
  <c r="L15" i="5"/>
  <c r="M14" i="5"/>
  <c r="L14" i="5"/>
  <c r="M13" i="5"/>
  <c r="L13" i="5"/>
  <c r="M12" i="5"/>
  <c r="L12" i="5"/>
  <c r="M11" i="5"/>
  <c r="L11" i="5"/>
  <c r="M10" i="5"/>
  <c r="L10" i="5"/>
  <c r="M9" i="5"/>
  <c r="L9" i="5"/>
  <c r="M8" i="5"/>
  <c r="L8" i="5"/>
  <c r="M7" i="5"/>
  <c r="L7" i="5"/>
  <c r="M6" i="5"/>
  <c r="L6" i="5"/>
  <c r="L16" i="5" s="1"/>
  <c r="B62" i="4"/>
  <c r="B61" i="4"/>
  <c r="B60" i="4"/>
  <c r="B59" i="4"/>
  <c r="M58" i="4"/>
  <c r="L58" i="4"/>
  <c r="K58" i="4"/>
  <c r="J58" i="4"/>
  <c r="I58" i="4"/>
  <c r="H58" i="4"/>
  <c r="G58" i="4"/>
  <c r="F58" i="4"/>
  <c r="E58" i="4"/>
  <c r="D58" i="4"/>
  <c r="B53" i="4"/>
  <c r="B52" i="4"/>
  <c r="B51" i="4"/>
  <c r="B50" i="4"/>
  <c r="M49" i="4"/>
  <c r="L49" i="4"/>
  <c r="K49" i="4"/>
  <c r="J49" i="4"/>
  <c r="I49" i="4"/>
  <c r="H49" i="4"/>
  <c r="G49" i="4"/>
  <c r="F49" i="4"/>
  <c r="E49" i="4"/>
  <c r="D49" i="4"/>
  <c r="B44" i="4"/>
  <c r="B43" i="4"/>
  <c r="B42" i="4"/>
  <c r="B41" i="4"/>
  <c r="M40" i="4"/>
  <c r="L40" i="4"/>
  <c r="K40" i="4"/>
  <c r="J40" i="4"/>
  <c r="I40" i="4"/>
  <c r="H40" i="4"/>
  <c r="G40" i="4"/>
  <c r="F40" i="4"/>
  <c r="B35" i="4"/>
  <c r="B34" i="4"/>
  <c r="B33" i="4"/>
  <c r="B32" i="4"/>
  <c r="M31" i="4"/>
  <c r="L31" i="4"/>
  <c r="K31" i="4"/>
  <c r="J31" i="4"/>
  <c r="I31" i="4"/>
  <c r="H31" i="4"/>
  <c r="G31" i="4"/>
  <c r="F31" i="4"/>
  <c r="E31" i="4"/>
  <c r="D31" i="4"/>
  <c r="B26" i="4"/>
  <c r="B25" i="4"/>
  <c r="B24" i="4"/>
  <c r="B23" i="4"/>
  <c r="K13" i="4"/>
  <c r="M6" i="4"/>
  <c r="L6" i="4"/>
  <c r="K6" i="4"/>
  <c r="J6" i="4"/>
  <c r="I6" i="4"/>
  <c r="H6" i="4"/>
  <c r="G6" i="4"/>
  <c r="F6" i="4"/>
  <c r="E6" i="4"/>
  <c r="M5" i="4"/>
  <c r="L5" i="4"/>
  <c r="K5" i="4"/>
  <c r="J5" i="4"/>
  <c r="I5" i="4"/>
  <c r="H5" i="4"/>
  <c r="G5" i="4"/>
  <c r="F5" i="4"/>
  <c r="E5" i="4"/>
  <c r="M4" i="4"/>
  <c r="L4" i="4"/>
  <c r="K4" i="4"/>
  <c r="J4" i="4"/>
  <c r="J3" i="4" s="1"/>
  <c r="I4" i="4"/>
  <c r="I3" i="4" s="1"/>
  <c r="H4" i="4"/>
  <c r="G4" i="4"/>
  <c r="F4" i="4"/>
  <c r="E4" i="4"/>
  <c r="Y41" i="3"/>
  <c r="X41" i="3"/>
  <c r="W41" i="3"/>
  <c r="V41" i="3"/>
  <c r="U41" i="3"/>
  <c r="T41" i="3"/>
  <c r="R41" i="3"/>
  <c r="Q41" i="3"/>
  <c r="P41" i="3"/>
  <c r="O41" i="3"/>
  <c r="N41" i="3"/>
  <c r="M41" i="3"/>
  <c r="S40" i="3"/>
  <c r="L40" i="3"/>
  <c r="K40" i="3"/>
  <c r="J40" i="3"/>
  <c r="I40" i="3"/>
  <c r="H40" i="3"/>
  <c r="G40" i="3"/>
  <c r="F40" i="3"/>
  <c r="S39" i="3"/>
  <c r="L39" i="3"/>
  <c r="K39" i="3"/>
  <c r="J39" i="3"/>
  <c r="I39" i="3"/>
  <c r="H39" i="3"/>
  <c r="G39" i="3"/>
  <c r="F39" i="3"/>
  <c r="S38" i="3"/>
  <c r="L38" i="3"/>
  <c r="K38" i="3"/>
  <c r="J38" i="3"/>
  <c r="I38" i="3"/>
  <c r="H38" i="3"/>
  <c r="G38" i="3"/>
  <c r="F38" i="3"/>
  <c r="S37" i="3"/>
  <c r="L37" i="3"/>
  <c r="K37" i="3"/>
  <c r="J37" i="3"/>
  <c r="I37" i="3"/>
  <c r="H37" i="3"/>
  <c r="G37" i="3"/>
  <c r="F37" i="3"/>
  <c r="S36" i="3"/>
  <c r="L36" i="3"/>
  <c r="K36" i="3"/>
  <c r="J36" i="3"/>
  <c r="I36" i="3"/>
  <c r="H36" i="3"/>
  <c r="G36" i="3"/>
  <c r="F36" i="3"/>
  <c r="S35" i="3"/>
  <c r="L35" i="3"/>
  <c r="K35" i="3"/>
  <c r="J35" i="3"/>
  <c r="I35" i="3"/>
  <c r="H35" i="3"/>
  <c r="G35" i="3"/>
  <c r="F35" i="3"/>
  <c r="S34" i="3"/>
  <c r="L34" i="3"/>
  <c r="K34" i="3"/>
  <c r="J34" i="3"/>
  <c r="I34" i="3"/>
  <c r="H34" i="3"/>
  <c r="G34" i="3"/>
  <c r="F34" i="3"/>
  <c r="S33" i="3"/>
  <c r="L33" i="3"/>
  <c r="K33" i="3"/>
  <c r="J33" i="3"/>
  <c r="I33" i="3"/>
  <c r="H33" i="3"/>
  <c r="G33" i="3"/>
  <c r="F33" i="3"/>
  <c r="S32" i="3"/>
  <c r="L32" i="3"/>
  <c r="K32" i="3"/>
  <c r="J32" i="3"/>
  <c r="I32" i="3"/>
  <c r="H32" i="3"/>
  <c r="G32" i="3"/>
  <c r="F32" i="3"/>
  <c r="S31" i="3"/>
  <c r="L31" i="3"/>
  <c r="K31" i="3"/>
  <c r="J31" i="3"/>
  <c r="I31" i="3"/>
  <c r="H31" i="3"/>
  <c r="AA14" i="3"/>
  <c r="Z14" i="3"/>
  <c r="Y14" i="3"/>
  <c r="X14" i="3"/>
  <c r="W14" i="3"/>
  <c r="V14" i="3"/>
  <c r="L14" i="3"/>
  <c r="K14" i="3"/>
  <c r="S14" i="3" s="1"/>
  <c r="I14" i="3"/>
  <c r="Q14" i="3" s="1"/>
  <c r="H14" i="3"/>
  <c r="G14" i="3"/>
  <c r="F14" i="3"/>
  <c r="U13" i="3"/>
  <c r="T13" i="3"/>
  <c r="S13" i="3"/>
  <c r="R13" i="3"/>
  <c r="Q13" i="3"/>
  <c r="P13" i="3"/>
  <c r="D13" i="3"/>
  <c r="U12" i="3"/>
  <c r="T12" i="3"/>
  <c r="S12" i="3"/>
  <c r="R12" i="3"/>
  <c r="Q12" i="3"/>
  <c r="P12" i="3"/>
  <c r="U11" i="3"/>
  <c r="T11" i="3"/>
  <c r="S11" i="3"/>
  <c r="R11" i="3"/>
  <c r="Q11" i="3"/>
  <c r="P11" i="3"/>
  <c r="O11" i="3"/>
  <c r="D11" i="3"/>
  <c r="U10" i="3"/>
  <c r="T10" i="3"/>
  <c r="R10" i="3"/>
  <c r="Q10" i="3"/>
  <c r="P10" i="3"/>
  <c r="D10" i="3"/>
  <c r="U9" i="3"/>
  <c r="T9" i="3"/>
  <c r="S9" i="3"/>
  <c r="R9" i="3"/>
  <c r="Q9" i="3"/>
  <c r="P9" i="3"/>
  <c r="D9" i="3"/>
  <c r="U8" i="3"/>
  <c r="T8" i="3"/>
  <c r="S8" i="3"/>
  <c r="R8" i="3"/>
  <c r="Q8" i="3"/>
  <c r="P8" i="3"/>
  <c r="D8" i="3"/>
  <c r="U7" i="3"/>
  <c r="T7" i="3"/>
  <c r="S7" i="3"/>
  <c r="R7" i="3"/>
  <c r="Q7" i="3"/>
  <c r="P7" i="3"/>
  <c r="D7" i="3"/>
  <c r="U6" i="3"/>
  <c r="T6" i="3"/>
  <c r="S6" i="3"/>
  <c r="R6" i="3"/>
  <c r="Q6" i="3"/>
  <c r="P6" i="3"/>
  <c r="D6" i="3"/>
  <c r="U5" i="3"/>
  <c r="S5" i="3"/>
  <c r="R5" i="3"/>
  <c r="Q5" i="3"/>
  <c r="P5" i="3"/>
  <c r="D5" i="3"/>
  <c r="S4" i="3"/>
  <c r="R4" i="3"/>
  <c r="P4" i="3"/>
  <c r="D14" i="3" l="1"/>
  <c r="D3" i="4"/>
  <c r="B4" i="4"/>
  <c r="B5" i="4"/>
  <c r="E3" i="4"/>
  <c r="M3" i="4"/>
  <c r="B6" i="4"/>
  <c r="L3" i="4"/>
  <c r="F3" i="4"/>
  <c r="H3" i="4"/>
  <c r="G3" i="4"/>
  <c r="K3" i="4"/>
  <c r="P14" i="3"/>
  <c r="M7" i="3"/>
  <c r="M8" i="3"/>
  <c r="M10" i="3"/>
  <c r="M6" i="3"/>
  <c r="M9" i="3"/>
  <c r="M13" i="3"/>
  <c r="M5" i="3"/>
  <c r="D31" i="3"/>
  <c r="D34" i="3"/>
  <c r="D37" i="3"/>
  <c r="D38" i="3"/>
  <c r="D40" i="3"/>
  <c r="D39" i="3"/>
  <c r="U14" i="3"/>
  <c r="R14" i="3"/>
  <c r="D32" i="3"/>
  <c r="D33" i="3"/>
  <c r="D35" i="3"/>
  <c r="D36" i="3"/>
  <c r="K41" i="3"/>
  <c r="L41" i="3"/>
  <c r="F41" i="3"/>
  <c r="G41" i="3"/>
  <c r="O14" i="3"/>
  <c r="H41" i="3"/>
  <c r="I41" i="3"/>
  <c r="J41" i="3"/>
  <c r="T14" i="3"/>
  <c r="B58" i="4"/>
  <c r="B49" i="4"/>
  <c r="B40" i="4"/>
  <c r="C42" i="4" s="1"/>
  <c r="B31" i="4"/>
  <c r="C32" i="4" s="1"/>
  <c r="B22" i="4"/>
  <c r="M16" i="5"/>
  <c r="E17" i="5" s="1"/>
  <c r="C3" i="5" s="1"/>
  <c r="F17" i="5"/>
  <c r="H17" i="5"/>
  <c r="J17" i="5"/>
  <c r="S41" i="3"/>
  <c r="L15" i="3" l="1"/>
  <c r="G15" i="3"/>
  <c r="I15" i="3"/>
  <c r="J15" i="3"/>
  <c r="H15" i="3"/>
  <c r="F15" i="3"/>
  <c r="K15" i="3"/>
  <c r="AA15" i="3"/>
  <c r="V15" i="3"/>
  <c r="W15" i="3"/>
  <c r="X15" i="3"/>
  <c r="Y15" i="3"/>
  <c r="Z15" i="3"/>
  <c r="U15" i="3"/>
  <c r="B3" i="4"/>
  <c r="M14" i="3"/>
  <c r="C44" i="4"/>
  <c r="C43" i="4"/>
  <c r="C41" i="4"/>
  <c r="C33" i="4"/>
  <c r="K17" i="5"/>
  <c r="F3" i="5" s="1"/>
  <c r="G17" i="5"/>
  <c r="D3" i="5" s="1"/>
  <c r="I17" i="5"/>
  <c r="E3" i="5" s="1"/>
  <c r="D41" i="3"/>
  <c r="C53" i="4"/>
  <c r="C51" i="4"/>
  <c r="C52" i="4"/>
  <c r="C35" i="4"/>
  <c r="C34" i="4"/>
  <c r="D15" i="3" l="1"/>
  <c r="N15" i="3"/>
  <c r="O15" i="3"/>
  <c r="P15" i="3"/>
  <c r="Q15" i="3"/>
  <c r="R15" i="3"/>
  <c r="S15" i="3"/>
  <c r="T15" i="3"/>
  <c r="M15" i="3"/>
  <c r="C31" i="4"/>
  <c r="C22" i="4"/>
  <c r="C49" i="4"/>
  <c r="C40" i="4"/>
  <c r="C58" i="4"/>
  <c r="C13" i="4"/>
  <c r="C8" i="4"/>
  <c r="C9" i="4"/>
  <c r="C7" i="4"/>
  <c r="C4" i="4"/>
  <c r="C5" i="4"/>
  <c r="C6" i="4"/>
</calcChain>
</file>

<file path=xl/sharedStrings.xml><?xml version="1.0" encoding="utf-8"?>
<sst xmlns="http://schemas.openxmlformats.org/spreadsheetml/2006/main" count="97018" uniqueCount="7434">
  <si>
    <t>0-payam MT PCODE</t>
  </si>
  <si>
    <t>0-County  PCode</t>
  </si>
  <si>
    <t>0-State PCode</t>
  </si>
  <si>
    <t>0-state name</t>
  </si>
  <si>
    <t>0-county name</t>
  </si>
  <si>
    <t>0-payam name</t>
  </si>
  <si>
    <t>0-MT Round</t>
  </si>
  <si>
    <t>0-Round Source</t>
  </si>
  <si>
    <t>a- IDPs present (Yes/No)</t>
  </si>
  <si>
    <t>a- IDP households</t>
  </si>
  <si>
    <t>a- IDP individuals</t>
  </si>
  <si>
    <t>b- IDP arrival 2014-2015 household</t>
  </si>
  <si>
    <t>b- IDP arrival 2014-2015 state habitual residence</t>
  </si>
  <si>
    <t>b- IDP arrival 2014-2015 county habitual residence</t>
  </si>
  <si>
    <t>b- IDP arrival 2016-2017 household</t>
  </si>
  <si>
    <t>b- IDP arrival 2016-2017 state habitual residence</t>
  </si>
  <si>
    <t>b- IDP arrival 2016-2017 county habitual residence</t>
  </si>
  <si>
    <t>b- IDP arrival 2018 pre R-ARCSS household</t>
  </si>
  <si>
    <t>b- IDP arrival 2018 pre R-ARCSS state habitual residence</t>
  </si>
  <si>
    <t>b- IDP arrival 2018 pre R-ARCSS county habitual residence</t>
  </si>
  <si>
    <t>b- IDP arrival 2018 post R-ARCSS household</t>
  </si>
  <si>
    <t>b- IDP arrival 2018 post R-ARCSS state habitual residence</t>
  </si>
  <si>
    <t>b- IDP arrival 2018 post R-ARCSS county habitual residence</t>
  </si>
  <si>
    <t>b- IDP arrival 2019 household</t>
  </si>
  <si>
    <t>b- IDP arrival 2019 state habitual residence</t>
  </si>
  <si>
    <t>b- IDP arrival 2019 county habitual residence</t>
  </si>
  <si>
    <t>b- IDP arrival 2020 household</t>
  </si>
  <si>
    <t>b- IDP arrival 2020 state habitual residence</t>
  </si>
  <si>
    <t>b- IDP arrival 2020 county habitual residence</t>
  </si>
  <si>
    <t>b- IDP arrival unknown period household</t>
  </si>
  <si>
    <t>c- IDP previously displ. abroad present</t>
  </si>
  <si>
    <t>c- IDP previously displ. abroad household</t>
  </si>
  <si>
    <t>d- IDP previously displ. abroad arrival 2016-2017 household</t>
  </si>
  <si>
    <t>d- IDP previously displ. abroad arrival 2016-2017 admin0 habitual residence</t>
  </si>
  <si>
    <t>d- IDP previously abroad arrival 2016-2017 admin1 habitual residence</t>
  </si>
  <si>
    <t>d- IDP previously displ. abroad arrival 2018 pre R-ARCSS household</t>
  </si>
  <si>
    <t>d- IDP previously displ. abroad arrival 2018 pre R-ARCSS admin0 habitual residence</t>
  </si>
  <si>
    <t>d- IDP previously displ. abroad arrival 2018 pre R-ARCSS admin1 habitual residence</t>
  </si>
  <si>
    <t>d- IDP previously displ. abroad arrival 2018 post R-ARCSS household</t>
  </si>
  <si>
    <t>d- IDP previously displ. abroad arrival 2018 post R-ARCSS admin0 habitual residence</t>
  </si>
  <si>
    <t>d- IDP previously displ. abroad arrival 2018 post R-ARCSS admin1 habitual residence</t>
  </si>
  <si>
    <t>d- IDP previously displ. abroad arrival 2019 household</t>
  </si>
  <si>
    <t>d- IDP previously displ. abroad arrival 2019 admin0 habitual residence</t>
  </si>
  <si>
    <t>d- IDP previously displ. abroad arrival 2019 admin1 habitual residence</t>
  </si>
  <si>
    <t>d- IDP previously displ. abroad arrival 2020 household</t>
  </si>
  <si>
    <t>d- IDP previously displ. abroad arrival 2020 admin0 habitual residence</t>
  </si>
  <si>
    <t>d- IDP previously displ. abroad arrival 2020 admin1 habitual residence</t>
  </si>
  <si>
    <t>d- IDP previously displ. abroad arrival unknown period household</t>
  </si>
  <si>
    <t>e- IDP arrival 2014 2015 other reason (Yes/No)</t>
  </si>
  <si>
    <t>e- IDP arrival 2016-2017  other reason (Yes/No)</t>
  </si>
  <si>
    <t>e- IDP arrival 2018 pre R-ARCSS other reason (Yes/No)</t>
  </si>
  <si>
    <t>e- IDP arrival 2018 post R-ARCSS other reason (Yes/No)</t>
  </si>
  <si>
    <t>e- IDP arrival 2019  other reason (Yes/No)</t>
  </si>
  <si>
    <t>e- IDP arrival 2020 other reason (Yes/No)</t>
  </si>
  <si>
    <t>e- IDP arrival 2020 other reason detail</t>
  </si>
  <si>
    <t>e- IDP arrival 2020 other reason individuals</t>
  </si>
  <si>
    <t>f- IDPs in camps &amp; camp like settings  households</t>
  </si>
  <si>
    <t>f- IDPs in host community households</t>
  </si>
  <si>
    <t>g- IDPs multiple displac Yes/No</t>
  </si>
  <si>
    <t>g- IDPs multiple displac household</t>
  </si>
  <si>
    <t>h- host pop households</t>
  </si>
  <si>
    <t>i- returnees present (Yes/No)</t>
  </si>
  <si>
    <t>i- returnees present household</t>
  </si>
  <si>
    <t xml:space="preserve">i- returnees internal present Yes / No </t>
  </si>
  <si>
    <t>i- returnees internal present household</t>
  </si>
  <si>
    <t>j- internal returnee arrival 2016-2017  state</t>
  </si>
  <si>
    <t>j- internal returnee arrival 2016-2017  county</t>
  </si>
  <si>
    <t>j- internal returnee arrival 2016-2017 reason</t>
  </si>
  <si>
    <t>j- internal returnee arrival 2016-2017 other reason</t>
  </si>
  <si>
    <t>j- internal returnee arrival 2018 pre R-ARCSS household</t>
  </si>
  <si>
    <t>j- internal returnee arrival 2018 pre R-ARCSS state</t>
  </si>
  <si>
    <t>j- internal returnee arrival 2018 pre R-ARCSS county</t>
  </si>
  <si>
    <t>j- internal returnee arrival 2018 pre R-ARCSS reason</t>
  </si>
  <si>
    <t>j- internal returnee arrival 2018 pre R-ARCSS other reason</t>
  </si>
  <si>
    <t>j- internal returnee arrival 2018 post R-ARCSS  household</t>
  </si>
  <si>
    <t>j- internal returnee arrival 2018 post R-ARCSS  state</t>
  </si>
  <si>
    <t>j- internal returnee arrival 2018 post R-ARCSS  county</t>
  </si>
  <si>
    <t>j- internal returnee arrival 2018 post R-ARCSS reason</t>
  </si>
  <si>
    <t>j- internal returnee arrival 2018 post R-ARCSS other reason</t>
  </si>
  <si>
    <t>j- internal returnee arrival 2019  returnee household</t>
  </si>
  <si>
    <t>j- internal returnee arrival 2019 state</t>
  </si>
  <si>
    <t>j- internal returnee arrival 2019  county</t>
  </si>
  <si>
    <t>j- internal returnee arrival 2019  returnee reason</t>
  </si>
  <si>
    <t>j- internal returnee arrival 2019  returnee other reason</t>
  </si>
  <si>
    <t>j- internal returnee arrival 2020 returnee household</t>
  </si>
  <si>
    <t>j- internal returnee arrival 2020 state</t>
  </si>
  <si>
    <t>j- internal returnee arrival 2020 county</t>
  </si>
  <si>
    <t>j- internal returnee arrival 2020 returnee reason</t>
  </si>
  <si>
    <t>j- internal returnee arrival 2020 returnee other reason</t>
  </si>
  <si>
    <t>j- internal returnee arrival unknown period household</t>
  </si>
  <si>
    <t>k- abroad returnee present Yes / No</t>
  </si>
  <si>
    <t>k- abroad returnee household</t>
  </si>
  <si>
    <t>l- abroad returnee 2016-2017 household</t>
  </si>
  <si>
    <t>l- abroad returnee 2016-2017 country</t>
  </si>
  <si>
    <t>l- abroad returnee 2016-2017 region</t>
  </si>
  <si>
    <t>l- abroad returnee 2016-2017 reason</t>
  </si>
  <si>
    <t>l- abroad returnee 2016-2017 other reason</t>
  </si>
  <si>
    <t>l- abroad returnee pre R-ARCSS 2018 household</t>
  </si>
  <si>
    <t>l- abroad returnee pre R-ARCSS 2018 country</t>
  </si>
  <si>
    <t>l- abroad returnee pre R-ARCSS 2018 region</t>
  </si>
  <si>
    <t>l- abroad returnee pre R-ARCSS 2018 reason</t>
  </si>
  <si>
    <t>l- abroad returnee pre R-ARCSS 2018 other reason</t>
  </si>
  <si>
    <t>l- abroad returnee post R-ARCSS 2018 household</t>
  </si>
  <si>
    <t>l- abroad returnee post R-ARCSS 2018 country</t>
  </si>
  <si>
    <t>l- abroad returnee post R-ARCSS 2018 region</t>
  </si>
  <si>
    <t>l- abroad returnee post R-ARCSS 2018 reason</t>
  </si>
  <si>
    <t>l- abroad returnee post R-ARCSS 2018 other reason</t>
  </si>
  <si>
    <t>l- abroad returnee 2019 household</t>
  </si>
  <si>
    <t>l- abroad returnee 2019 country</t>
  </si>
  <si>
    <t>l- abroad returnee 2019 region</t>
  </si>
  <si>
    <t>l- abroad returnee 2019 reason</t>
  </si>
  <si>
    <t>l- abroad returnee 2019 other reason</t>
  </si>
  <si>
    <t>l- abroad returnee 2020 household</t>
  </si>
  <si>
    <t>l- abroad returnee 2020 country</t>
  </si>
  <si>
    <t>l- abroad returnee 2020 region</t>
  </si>
  <si>
    <t>l- abroad returnee 2020 reason</t>
  </si>
  <si>
    <t>l- abroad returnee 2020 other reason</t>
  </si>
  <si>
    <t>l- abroad returnee unknown period household</t>
  </si>
  <si>
    <t>m- returnee housing no damage household</t>
  </si>
  <si>
    <t>m- returnee housing no damage individuals</t>
  </si>
  <si>
    <t>m- returnee housing part damage household</t>
  </si>
  <si>
    <t>m- returnee housing part damage individuals</t>
  </si>
  <si>
    <t>m- returnee housing sev damaged makeshift shelter household</t>
  </si>
  <si>
    <t>m- returnee housing sev damaged makeshift shelter individuals</t>
  </si>
  <si>
    <t>m- returnee housing unknown housing household</t>
  </si>
  <si>
    <t>m- returnee housing unknown housing individuals</t>
  </si>
  <si>
    <t>n- displaced and not returned to payam Yes/No</t>
  </si>
  <si>
    <t>n- displaced and not returned to payam households</t>
  </si>
  <si>
    <t>o- displaced within ssd Yes/No</t>
  </si>
  <si>
    <t>o- displaced within ssd state</t>
  </si>
  <si>
    <t>o- displaced within ssd county</t>
  </si>
  <si>
    <t>p- displaced outside ssd Yes/No</t>
  </si>
  <si>
    <t>p- displaced outside ssd country</t>
  </si>
  <si>
    <t>q- relocated pop in payam Yes/No</t>
  </si>
  <si>
    <t>q- relocated pop in payam households</t>
  </si>
  <si>
    <t>r- houses occupied by non owners Yes/No</t>
  </si>
  <si>
    <t>u2- key informant has IDP returnee list</t>
  </si>
  <si>
    <t>u2- key informant data consistennt</t>
  </si>
  <si>
    <t>u2- key informant data consistent with observation</t>
  </si>
  <si>
    <t>v_obervations</t>
  </si>
  <si>
    <t>SS070107</t>
  </si>
  <si>
    <t>SS0701</t>
  </si>
  <si>
    <t>SS07</t>
  </si>
  <si>
    <t>Upper Nile</t>
  </si>
  <si>
    <t>Baliet</t>
  </si>
  <si>
    <t>Nyongkuach</t>
  </si>
  <si>
    <t>No</t>
  </si>
  <si>
    <t>NA</t>
  </si>
  <si>
    <t>Ethiopia</t>
  </si>
  <si>
    <t>Gambella</t>
  </si>
  <si>
    <t>Conflict</t>
  </si>
  <si>
    <t>Most</t>
  </si>
  <si>
    <t>Some</t>
  </si>
  <si>
    <t>SS030404</t>
  </si>
  <si>
    <t>SS0304</t>
  </si>
  <si>
    <t>SS03</t>
  </si>
  <si>
    <t>Jonglei</t>
  </si>
  <si>
    <t>Canal Pigi</t>
  </si>
  <si>
    <t>Kadak</t>
  </si>
  <si>
    <t>Yes</t>
  </si>
  <si>
    <t>No comment</t>
  </si>
  <si>
    <t>SS031108</t>
  </si>
  <si>
    <t>SS0311</t>
  </si>
  <si>
    <t>Uror</t>
  </si>
  <si>
    <t>Tiam</t>
  </si>
  <si>
    <t>SS031110</t>
  </si>
  <si>
    <t>Wuror</t>
  </si>
  <si>
    <t>SS031101</t>
  </si>
  <si>
    <t>Karam</t>
  </si>
  <si>
    <t>SS080601</t>
  </si>
  <si>
    <t>SS0806</t>
  </si>
  <si>
    <t>SS08</t>
  </si>
  <si>
    <t>Warrap</t>
  </si>
  <si>
    <t>Twic</t>
  </si>
  <si>
    <t>Ajak Kuac</t>
  </si>
  <si>
    <t>Unity</t>
  </si>
  <si>
    <t>Mayom</t>
  </si>
  <si>
    <t>None</t>
  </si>
  <si>
    <t>IDPS have reduced due to Calm situation.</t>
  </si>
  <si>
    <t>SS070110</t>
  </si>
  <si>
    <t>Wunthow</t>
  </si>
  <si>
    <t>Maiwut</t>
  </si>
  <si>
    <t>Communal clashes</t>
  </si>
  <si>
    <t>They need latrines,school material,water and food assistance.</t>
  </si>
  <si>
    <t>SS040304</t>
  </si>
  <si>
    <t>SS0403</t>
  </si>
  <si>
    <t>SS04</t>
  </si>
  <si>
    <t>Lakes</t>
  </si>
  <si>
    <t>Rumbek Centre</t>
  </si>
  <si>
    <t>Matangai</t>
  </si>
  <si>
    <t>SS010105</t>
  </si>
  <si>
    <t>SS0101</t>
  </si>
  <si>
    <t>SS01</t>
  </si>
  <si>
    <t>Central Equatoria</t>
  </si>
  <si>
    <t>Juba</t>
  </si>
  <si>
    <t>Bor South</t>
  </si>
  <si>
    <t>Yei</t>
  </si>
  <si>
    <t>All</t>
  </si>
  <si>
    <t>The Population has stop movement from one place to another.</t>
  </si>
  <si>
    <t>SS020404</t>
  </si>
  <si>
    <t>SS0204</t>
  </si>
  <si>
    <t>SS02</t>
  </si>
  <si>
    <t>Eastern Equatoria</t>
  </si>
  <si>
    <t>Kapoeta North</t>
  </si>
  <si>
    <t>Mosingo</t>
  </si>
  <si>
    <t>The Area Greatly Affected by Flood</t>
  </si>
  <si>
    <t>SS040804</t>
  </si>
  <si>
    <t>SS0408</t>
  </si>
  <si>
    <t>Yirol West</t>
  </si>
  <si>
    <t>Geng-Geng</t>
  </si>
  <si>
    <t>Terekeka</t>
  </si>
  <si>
    <t>Western Equatoria</t>
  </si>
  <si>
    <t>Mvolo</t>
  </si>
  <si>
    <t>Yirol East</t>
  </si>
  <si>
    <t xml:space="preserve">IDPs need food assistance </t>
  </si>
  <si>
    <t>SS040801</t>
  </si>
  <si>
    <t>Abang</t>
  </si>
  <si>
    <t>Sudan</t>
  </si>
  <si>
    <t>Khartoum</t>
  </si>
  <si>
    <t>Kenya</t>
  </si>
  <si>
    <t>Nairobi</t>
  </si>
  <si>
    <t>Uganda</t>
  </si>
  <si>
    <t>Kampala</t>
  </si>
  <si>
    <t>In this season, it is always raining here, if possible you could provide us with Rain-coat and Boot.</t>
  </si>
  <si>
    <t>SS010113</t>
  </si>
  <si>
    <t>Rejaf</t>
  </si>
  <si>
    <t>Malakal</t>
  </si>
  <si>
    <t>Fashoda</t>
  </si>
  <si>
    <t>Western Bahr el Ghazal</t>
  </si>
  <si>
    <t>Jur River</t>
  </si>
  <si>
    <t>SS040205</t>
  </si>
  <si>
    <t>SS0402</t>
  </si>
  <si>
    <t>Cueibet</t>
  </si>
  <si>
    <t>Malou -Pec</t>
  </si>
  <si>
    <t>SS040302</t>
  </si>
  <si>
    <t>Jiir</t>
  </si>
  <si>
    <t>SS040209</t>
  </si>
  <si>
    <t>Tiap Tiap</t>
  </si>
  <si>
    <t>SS040301</t>
  </si>
  <si>
    <t>Amongpiny</t>
  </si>
  <si>
    <t>Panyijar</t>
  </si>
  <si>
    <t>This payam has been assessed in the previous round in the last round ,  by this round WFP have given food assistance to them.</t>
  </si>
  <si>
    <t>SS040202</t>
  </si>
  <si>
    <t>Cit- Cok</t>
  </si>
  <si>
    <t>SS040306</t>
  </si>
  <si>
    <t>Rumbek Town</t>
  </si>
  <si>
    <t>Nothing has change.</t>
  </si>
  <si>
    <t>SS040702</t>
  </si>
  <si>
    <t>SS0407</t>
  </si>
  <si>
    <t>Lekakudu</t>
  </si>
  <si>
    <t>Rumbek North</t>
  </si>
  <si>
    <t>Twic East</t>
  </si>
  <si>
    <t>SS040107</t>
  </si>
  <si>
    <t>SS0401</t>
  </si>
  <si>
    <t>Awerial</t>
  </si>
  <si>
    <t>Nile</t>
  </si>
  <si>
    <t>SS040103</t>
  </si>
  <si>
    <t>Awerial town</t>
  </si>
  <si>
    <t>Duk</t>
  </si>
  <si>
    <t>SS040106</t>
  </si>
  <si>
    <t>Magok</t>
  </si>
  <si>
    <t>All the villages were all assessed.</t>
  </si>
  <si>
    <t>SS040104</t>
  </si>
  <si>
    <t>Bunagok</t>
  </si>
  <si>
    <t>All the villages are assessed in all rounds.</t>
  </si>
  <si>
    <t>SS040108</t>
  </si>
  <si>
    <t>Puluk</t>
  </si>
  <si>
    <t>Flooding is too much now.</t>
  </si>
  <si>
    <t>SS010106</t>
  </si>
  <si>
    <t>Kator</t>
  </si>
  <si>
    <t xml:space="preserve">The basic facilities are not enough for the communities </t>
  </si>
  <si>
    <t>SS100606</t>
  </si>
  <si>
    <t>SS1006</t>
  </si>
  <si>
    <t>SS10</t>
  </si>
  <si>
    <t>The number of IDPs increased in 2020 due to communal clashes</t>
  </si>
  <si>
    <t>SS040707</t>
  </si>
  <si>
    <t>Yali</t>
  </si>
  <si>
    <t>SS010504</t>
  </si>
  <si>
    <t>SS0105</t>
  </si>
  <si>
    <t>Nyori</t>
  </si>
  <si>
    <t>Inter-communal violence and insecurity forced people to flee their homes for refuge</t>
  </si>
  <si>
    <t>SS010602</t>
  </si>
  <si>
    <t>SS0106</t>
  </si>
  <si>
    <t>Mugwo</t>
  </si>
  <si>
    <t xml:space="preserve">Most part of the Payam are empty due to insecurity especially near the road. </t>
  </si>
  <si>
    <t>SS010503</t>
  </si>
  <si>
    <t>Muni</t>
  </si>
  <si>
    <t>Flooding forcing the population to flee to their homes</t>
  </si>
  <si>
    <t>SS010508</t>
  </si>
  <si>
    <t>Most of the people living in the IDP camp are women and children</t>
  </si>
  <si>
    <t>SS010502</t>
  </si>
  <si>
    <t>Mangala North</t>
  </si>
  <si>
    <t>people here lack food and shelter</t>
  </si>
  <si>
    <t>SS010115</t>
  </si>
  <si>
    <t>Tijor</t>
  </si>
  <si>
    <t>SS100701</t>
  </si>
  <si>
    <t>SS1007</t>
  </si>
  <si>
    <t>Nagero</t>
  </si>
  <si>
    <t>Duma</t>
  </si>
  <si>
    <t>Tambura</t>
  </si>
  <si>
    <t>SS020808</t>
  </si>
  <si>
    <t>SS0208</t>
  </si>
  <si>
    <t>Torit</t>
  </si>
  <si>
    <t>Nyong</t>
  </si>
  <si>
    <t>Natural disaster</t>
  </si>
  <si>
    <t>SS010112</t>
  </si>
  <si>
    <t>Northern Bari</t>
  </si>
  <si>
    <t>Luakpiny (Nasir)</t>
  </si>
  <si>
    <t xml:space="preserve">The populations needs humanitarian assistance the availability  facilities are not enough for the entire community members </t>
  </si>
  <si>
    <t>SS020305</t>
  </si>
  <si>
    <t>SS0203</t>
  </si>
  <si>
    <t>Kapoeta East</t>
  </si>
  <si>
    <t>Lotimor</t>
  </si>
  <si>
    <t>Ikotos</t>
  </si>
  <si>
    <t>Kapoeta South</t>
  </si>
  <si>
    <t>Addis Ababa</t>
  </si>
  <si>
    <t>SS070505</t>
  </si>
  <si>
    <t>SS0705</t>
  </si>
  <si>
    <t>Maban</t>
  </si>
  <si>
    <t>Khor El Amer</t>
  </si>
  <si>
    <t>Amhara</t>
  </si>
  <si>
    <t>SS050203</t>
  </si>
  <si>
    <t>SS0502</t>
  </si>
  <si>
    <t>SS05</t>
  </si>
  <si>
    <t>Northern Bahr el Ghazal</t>
  </si>
  <si>
    <t>Aweil East</t>
  </si>
  <si>
    <t>Malual Bai</t>
  </si>
  <si>
    <t>SS060206</t>
  </si>
  <si>
    <t>SS0602</t>
  </si>
  <si>
    <t>SS06</t>
  </si>
  <si>
    <t>Guit</t>
  </si>
  <si>
    <t>Kuerguina</t>
  </si>
  <si>
    <t>Rubkona</t>
  </si>
  <si>
    <t>Arua</t>
  </si>
  <si>
    <t>SS050502</t>
  </si>
  <si>
    <t>SS0505</t>
  </si>
  <si>
    <t>Aweil West</t>
  </si>
  <si>
    <t>Aweil Town</t>
  </si>
  <si>
    <t>SS060305</t>
  </si>
  <si>
    <t>SS0603</t>
  </si>
  <si>
    <t>Koch</t>
  </si>
  <si>
    <t>Kuachlual</t>
  </si>
  <si>
    <t>SS060302</t>
  </si>
  <si>
    <t>Gany</t>
  </si>
  <si>
    <t>there are some village for example like leak nor Borehole need the Borehole people  are suffering due to lack of Water.</t>
  </si>
  <si>
    <t>SS060307</t>
  </si>
  <si>
    <t>Norbor</t>
  </si>
  <si>
    <t>Community in Norbor are suffering due to lack  of services like water and food.</t>
  </si>
  <si>
    <t>SS030105</t>
  </si>
  <si>
    <t>SS0301</t>
  </si>
  <si>
    <t>Akobo</t>
  </si>
  <si>
    <t>Dengjok</t>
  </si>
  <si>
    <t>Melut</t>
  </si>
  <si>
    <t>Ulang</t>
  </si>
  <si>
    <t>Turkana</t>
  </si>
  <si>
    <t>Pochalla</t>
  </si>
  <si>
    <t>Cultivation is on going here because it is a rainy season</t>
  </si>
  <si>
    <t>SS060301</t>
  </si>
  <si>
    <t>Boaw</t>
  </si>
  <si>
    <t>Most of the people in the payam  are returning to their habitual residences despite the current situation of Covid-19 and reported they lacks food ration cards.</t>
  </si>
  <si>
    <t>SS060308</t>
  </si>
  <si>
    <t>Pakur</t>
  </si>
  <si>
    <t xml:space="preserve">my Observation in this Payam there is only  lack of  shelter </t>
  </si>
  <si>
    <t>SS060607</t>
  </si>
  <si>
    <t>SS0606</t>
  </si>
  <si>
    <t>Riak</t>
  </si>
  <si>
    <t>there is need for Non-food items</t>
  </si>
  <si>
    <t>SS060609</t>
  </si>
  <si>
    <t>Wangbuor</t>
  </si>
  <si>
    <t>there is insecurity situation in the area due to communal clashes between the youth.</t>
  </si>
  <si>
    <t>SS060605</t>
  </si>
  <si>
    <t>Ngop</t>
  </si>
  <si>
    <t>SS030704</t>
  </si>
  <si>
    <t>SS0307</t>
  </si>
  <si>
    <t>Nyirol</t>
  </si>
  <si>
    <t>Pading</t>
  </si>
  <si>
    <t>Kiryandongo</t>
  </si>
  <si>
    <t xml:space="preserve">The flooding have affected livelihood activities, planted crops and livestock and now there is need for food, drugs and NFIs' </t>
  </si>
  <si>
    <t>SS060303</t>
  </si>
  <si>
    <t>Jaak</t>
  </si>
  <si>
    <t>SS060306</t>
  </si>
  <si>
    <t>Ngony</t>
  </si>
  <si>
    <t xml:space="preserve">COVID-19 became their Most Fear during the break out,  but due to natural Activity they became busy this season (like Cultivation) </t>
  </si>
  <si>
    <t>SS060912</t>
  </si>
  <si>
    <t>SS0609</t>
  </si>
  <si>
    <t>Mayiendit</t>
  </si>
  <si>
    <t>According to the Camp management and the population count Team, That IDPs reduce because most of them (IDPs) returned to their habitual residence and for more details, please refer to June Population head count.</t>
  </si>
  <si>
    <t>SS060904</t>
  </si>
  <si>
    <t>Dhor Bor</t>
  </si>
  <si>
    <t xml:space="preserve">Kaljak village is not accessible for round nine (R9) due to insecurity </t>
  </si>
  <si>
    <t>SS060913</t>
  </si>
  <si>
    <t>Wathjak</t>
  </si>
  <si>
    <t>SS060901</t>
  </si>
  <si>
    <t>Bentiu</t>
  </si>
  <si>
    <t>Leer</t>
  </si>
  <si>
    <t>SS060606</t>
  </si>
  <si>
    <t>Pub</t>
  </si>
  <si>
    <t>According to the enumerator the population increased spontaneously because of the new arrival to Taam village during the time of MT_R9 Data collection.</t>
  </si>
  <si>
    <t>SS030702</t>
  </si>
  <si>
    <t>Lankien</t>
  </si>
  <si>
    <t>Need to repair broken borehole.</t>
  </si>
  <si>
    <t>SS020201</t>
  </si>
  <si>
    <t>SS0202</t>
  </si>
  <si>
    <t>Hatire</t>
  </si>
  <si>
    <t>Lamwo</t>
  </si>
  <si>
    <t>SS071001</t>
  </si>
  <si>
    <t>SS0710</t>
  </si>
  <si>
    <t>Panyikang</t>
  </si>
  <si>
    <t>Dheteim</t>
  </si>
  <si>
    <t>Manyo</t>
  </si>
  <si>
    <t>Renk</t>
  </si>
  <si>
    <t>White Nile</t>
  </si>
  <si>
    <t>SS030809</t>
  </si>
  <si>
    <t>SS0308</t>
  </si>
  <si>
    <t>Pibor</t>
  </si>
  <si>
    <t>Verteth</t>
  </si>
  <si>
    <t>There is decrease in the number of IDPs. there is starvation in this Payam.</t>
  </si>
  <si>
    <t>SS100501</t>
  </si>
  <si>
    <t>SS1005</t>
  </si>
  <si>
    <t>Mundri West</t>
  </si>
  <si>
    <t>Amadi</t>
  </si>
  <si>
    <t>Mundri East</t>
  </si>
  <si>
    <t>Maridi</t>
  </si>
  <si>
    <t>Yambio</t>
  </si>
  <si>
    <t>Adjumani</t>
  </si>
  <si>
    <t>Central African Republic</t>
  </si>
  <si>
    <t>Haute-Kotto</t>
  </si>
  <si>
    <t>SS040407</t>
  </si>
  <si>
    <t>SS0404</t>
  </si>
  <si>
    <t>Rumbek East</t>
  </si>
  <si>
    <t>Paloc</t>
  </si>
  <si>
    <t>Unknown</t>
  </si>
  <si>
    <t>This is a new village which was not assessed in the last round</t>
  </si>
  <si>
    <t>SS060304</t>
  </si>
  <si>
    <t>SS040803</t>
  </si>
  <si>
    <t>Anuol</t>
  </si>
  <si>
    <t>The enumerator need training before the next round</t>
  </si>
  <si>
    <t>SS030205</t>
  </si>
  <si>
    <t>SS0302</t>
  </si>
  <si>
    <t>Ayod</t>
  </si>
  <si>
    <t>Pagil</t>
  </si>
  <si>
    <t>SS040503</t>
  </si>
  <si>
    <t>SS0405</t>
  </si>
  <si>
    <t>Malueth</t>
  </si>
  <si>
    <t>SS040102</t>
  </si>
  <si>
    <t>Alel</t>
  </si>
  <si>
    <t>Wulu</t>
  </si>
  <si>
    <t>SS100605</t>
  </si>
  <si>
    <t>Lessi</t>
  </si>
  <si>
    <t>Most are Correct</t>
  </si>
  <si>
    <t>SS100603</t>
  </si>
  <si>
    <t>Dari</t>
  </si>
  <si>
    <t>SS100602</t>
  </si>
  <si>
    <t>Bogori </t>
  </si>
  <si>
    <t>SS100601</t>
  </si>
  <si>
    <t>Bahr el Girindi</t>
  </si>
  <si>
    <t>Well Observed But Challenges in Covering Location</t>
  </si>
  <si>
    <t>SS100607</t>
  </si>
  <si>
    <t>Yeri</t>
  </si>
  <si>
    <t>SS040504</t>
  </si>
  <si>
    <t>Maper Town</t>
  </si>
  <si>
    <t>Tonj East</t>
  </si>
  <si>
    <t>SS040101</t>
  </si>
  <si>
    <t>Abuyung</t>
  </si>
  <si>
    <t>Magwi</t>
  </si>
  <si>
    <t>Meru</t>
  </si>
  <si>
    <t>This Payam was assessed again according to my observation.</t>
  </si>
  <si>
    <t>SS070108</t>
  </si>
  <si>
    <t>Nyongrial</t>
  </si>
  <si>
    <t>SS040305</t>
  </si>
  <si>
    <t>SS060502</t>
  </si>
  <si>
    <t>SS0605</t>
  </si>
  <si>
    <t>Bor</t>
  </si>
  <si>
    <t>SS060408</t>
  </si>
  <si>
    <t>SS0604</t>
  </si>
  <si>
    <t>Payak</t>
  </si>
  <si>
    <t>Few IDps from this payam have not yet returned to their villages because of fear.</t>
  </si>
  <si>
    <t>SS060406</t>
  </si>
  <si>
    <t>Many people in this payam have not yet returned the their habitual places due to the fear that, insecurity still a problem in the county.</t>
  </si>
  <si>
    <t>SS031104</t>
  </si>
  <si>
    <t>Payai</t>
  </si>
  <si>
    <t>Flooding affected  the people of this village,people are living under trees.</t>
  </si>
  <si>
    <t>SS060207</t>
  </si>
  <si>
    <t>Nimni</t>
  </si>
  <si>
    <t>Fangak</t>
  </si>
  <si>
    <t>Kassala</t>
  </si>
  <si>
    <t>During the assessment, I witnessed the flow of water from rivers and heavy rains that flooded most households.</t>
  </si>
  <si>
    <t>SS060508</t>
  </si>
  <si>
    <t>Tharjiath Bor</t>
  </si>
  <si>
    <t>GPS for the villages was not taken this round as the exercise was done at the payam level</t>
  </si>
  <si>
    <t>SS060205</t>
  </si>
  <si>
    <t>Kuac</t>
  </si>
  <si>
    <t>During the assessment, the Payam was having revenge killing that was ongoing by youths themselves.</t>
  </si>
  <si>
    <t>SS060503</t>
  </si>
  <si>
    <t>Dablual</t>
  </si>
  <si>
    <t>Some IDPs left to the their habitual residents</t>
  </si>
  <si>
    <t>SS060506</t>
  </si>
  <si>
    <t>Rubkuay</t>
  </si>
  <si>
    <t>reduction in the number of IDPs seen</t>
  </si>
  <si>
    <t>SS060602</t>
  </si>
  <si>
    <t>Kuerbona</t>
  </si>
  <si>
    <t>returnee requesting for registration.</t>
  </si>
  <si>
    <t>SS060210</t>
  </si>
  <si>
    <t>Wathnyona</t>
  </si>
  <si>
    <t>The road to the Payam was covered by flood water from Rain.</t>
  </si>
  <si>
    <t>SS060612</t>
  </si>
  <si>
    <t>Wangkei</t>
  </si>
  <si>
    <t>Request for registration in the area as the return figures increased</t>
  </si>
  <si>
    <t>SS020608</t>
  </si>
  <si>
    <t>SS0206</t>
  </si>
  <si>
    <t>Lafon</t>
  </si>
  <si>
    <t>Marguna</t>
  </si>
  <si>
    <t>There is food distribution by WFP.</t>
  </si>
  <si>
    <t>SS060501</t>
  </si>
  <si>
    <t>Babuong</t>
  </si>
  <si>
    <t>community need services like food, hygiene and sanitation</t>
  </si>
  <si>
    <t>SS060410</t>
  </si>
  <si>
    <t>Thonyor</t>
  </si>
  <si>
    <t>In thonyor payam many want to go home but still they have that fear because of insecurity in the area.</t>
  </si>
  <si>
    <t>SS060405</t>
  </si>
  <si>
    <t>Juong</t>
  </si>
  <si>
    <t>Most of people have not yet returned home due to fear of insecurity in the area.</t>
  </si>
  <si>
    <t>SS060604</t>
  </si>
  <si>
    <t>Mankien</t>
  </si>
  <si>
    <t>Lack of drinking water.</t>
  </si>
  <si>
    <t>SS060505</t>
  </si>
  <si>
    <t>Mal</t>
  </si>
  <si>
    <t>most IDPs left the Payam</t>
  </si>
  <si>
    <t>SS060401</t>
  </si>
  <si>
    <t>Adok</t>
  </si>
  <si>
    <t>SS060411</t>
  </si>
  <si>
    <t>Yang</t>
  </si>
  <si>
    <t>SS060603</t>
  </si>
  <si>
    <t>Kueryiek</t>
  </si>
  <si>
    <t>Inaccessibility to some villages</t>
  </si>
  <si>
    <t>SS060608</t>
  </si>
  <si>
    <t>Ruathnyibol</t>
  </si>
  <si>
    <t xml:space="preserve">Revenge Killing and for cattle raid in the area. </t>
  </si>
  <si>
    <t>SS040208</t>
  </si>
  <si>
    <t>Pagoor</t>
  </si>
  <si>
    <t>School are closed _x000D_
Facilities for hand washing are not in place</t>
  </si>
  <si>
    <t>SS070105</t>
  </si>
  <si>
    <t>Gel Achiel</t>
  </si>
  <si>
    <t>SS030904</t>
  </si>
  <si>
    <t>SS0309</t>
  </si>
  <si>
    <t>Burator</t>
  </si>
  <si>
    <t>there ARE MAUCH FLOODING IN THE AREA</t>
  </si>
  <si>
    <t>SS040201</t>
  </si>
  <si>
    <t>Abiriu</t>
  </si>
  <si>
    <t>Masindi</t>
  </si>
  <si>
    <t>SS060705</t>
  </si>
  <si>
    <t>SS0607</t>
  </si>
  <si>
    <t>Pachak</t>
  </si>
  <si>
    <t xml:space="preserve">NFI Items are need in this Payam </t>
  </si>
  <si>
    <t>SS070103</t>
  </si>
  <si>
    <t>Akoka</t>
  </si>
  <si>
    <t>there's drought in the area and Malaria outbreak.</t>
  </si>
  <si>
    <t>SS031004</t>
  </si>
  <si>
    <t>SS0310</t>
  </si>
  <si>
    <t>Nyuak</t>
  </si>
  <si>
    <t>SS030902</t>
  </si>
  <si>
    <t>Akeila</t>
  </si>
  <si>
    <t>IDPS are facing problem of flooding in Pochalla.</t>
  </si>
  <si>
    <t>SS060404</t>
  </si>
  <si>
    <t>Guat</t>
  </si>
  <si>
    <t>the community in these areas have not returned back due to fear because of insecurity in the area.</t>
  </si>
  <si>
    <t>SS030901</t>
  </si>
  <si>
    <t>Adongo</t>
  </si>
  <si>
    <t>SS031105</t>
  </si>
  <si>
    <t>Pidiek</t>
  </si>
  <si>
    <t>Kericho</t>
  </si>
  <si>
    <t xml:space="preserve">Flooding have affected  the payam </t>
  </si>
  <si>
    <t>SS060403</t>
  </si>
  <si>
    <t>Bow</t>
  </si>
  <si>
    <t>Most of people have not yet returned back in this payam.</t>
  </si>
  <si>
    <t>SS030504</t>
  </si>
  <si>
    <t>SS0305</t>
  </si>
  <si>
    <t>Duk Payuel</t>
  </si>
  <si>
    <t>SS031107</t>
  </si>
  <si>
    <t>Pulchuol</t>
  </si>
  <si>
    <t>Lot of IDP's are lacking shelter and NFI materials at ground</t>
  </si>
  <si>
    <t>SS090207</t>
  </si>
  <si>
    <t>SS0902</t>
  </si>
  <si>
    <t>SS09</t>
  </si>
  <si>
    <t>Raja</t>
  </si>
  <si>
    <t>Uyujuku</t>
  </si>
  <si>
    <t>Wau</t>
  </si>
  <si>
    <t>Central Darfur</t>
  </si>
  <si>
    <t>SS070102</t>
  </si>
  <si>
    <t>Adong</t>
  </si>
  <si>
    <t>SS060204</t>
  </si>
  <si>
    <t>Kadet</t>
  </si>
  <si>
    <t>The movement of people from different places to their homes is high.</t>
  </si>
  <si>
    <t>SS010104</t>
  </si>
  <si>
    <t>Gondokoro</t>
  </si>
  <si>
    <t>SS010114</t>
  </si>
  <si>
    <t>Rokon</t>
  </si>
  <si>
    <t>SS010110</t>
  </si>
  <si>
    <t>Mangalla</t>
  </si>
  <si>
    <t xml:space="preserve">The conflict that caused the displacement was between Mundari  and Bari in mangala </t>
  </si>
  <si>
    <t>SS010108</t>
  </si>
  <si>
    <t>Lobonok</t>
  </si>
  <si>
    <t>SS060407</t>
  </si>
  <si>
    <t>Padeah</t>
  </si>
  <si>
    <t>Most of community from this village have not yet returned back due to fear because of insecurity in the area.</t>
  </si>
  <si>
    <t>SS070804</t>
  </si>
  <si>
    <t>SS0708</t>
  </si>
  <si>
    <t>Wadakona</t>
  </si>
  <si>
    <t>SS010305</t>
  </si>
  <si>
    <t>SS0103</t>
  </si>
  <si>
    <t>Lainya</t>
  </si>
  <si>
    <t>Wuji</t>
  </si>
  <si>
    <t>Yumbe</t>
  </si>
  <si>
    <t>Lack of NFI.</t>
  </si>
  <si>
    <t>SS030806</t>
  </si>
  <si>
    <t>Marow</t>
  </si>
  <si>
    <t>SS040204</t>
  </si>
  <si>
    <t>Duony</t>
  </si>
  <si>
    <t>Gulu</t>
  </si>
  <si>
    <t>I found people distributing mosquito nets to the communities of Douny particularly Abeicok, The School is closed and there is water and soap for washing hands.</t>
  </si>
  <si>
    <t>SS070101</t>
  </si>
  <si>
    <t>Abwong</t>
  </si>
  <si>
    <t>SS090107</t>
  </si>
  <si>
    <t>SS0901</t>
  </si>
  <si>
    <t>Wan Bai</t>
  </si>
  <si>
    <t>Nyinako site is closed as per MTR 8 and MTR 9 Assessment.</t>
  </si>
  <si>
    <t>SS040701</t>
  </si>
  <si>
    <t>Adior</t>
  </si>
  <si>
    <t>SS040506</t>
  </si>
  <si>
    <t>Wurieng</t>
  </si>
  <si>
    <t xml:space="preserve">These village has been affected by flooding </t>
  </si>
  <si>
    <t>SS030506</t>
  </si>
  <si>
    <t>Panyang</t>
  </si>
  <si>
    <t>There is no increments of returnees due to the corvid 19 out break and there is Hight food</t>
  </si>
  <si>
    <t>SS071104</t>
  </si>
  <si>
    <t>SS0711</t>
  </si>
  <si>
    <t>North Renk</t>
  </si>
  <si>
    <t>Northern</t>
  </si>
  <si>
    <t>Blue Nile</t>
  </si>
  <si>
    <t>SS050202</t>
  </si>
  <si>
    <t>Madhol</t>
  </si>
  <si>
    <t>Aweil Centre</t>
  </si>
  <si>
    <t>SS030501</t>
  </si>
  <si>
    <t>Ageer</t>
  </si>
  <si>
    <t>they is no Increase of Returnees due to Convid-19.</t>
  </si>
  <si>
    <t>SS010102</t>
  </si>
  <si>
    <t>Dolo</t>
  </si>
  <si>
    <t>There is no problem .</t>
  </si>
  <si>
    <t>SS020701</t>
  </si>
  <si>
    <t>SS0207</t>
  </si>
  <si>
    <t>Iwire</t>
  </si>
  <si>
    <t>Pader</t>
  </si>
  <si>
    <t>need for basic items</t>
  </si>
  <si>
    <t>SS070902</t>
  </si>
  <si>
    <t>SS0709</t>
  </si>
  <si>
    <t>Galdora</t>
  </si>
  <si>
    <t>SS010103</t>
  </si>
  <si>
    <t>Ganji</t>
  </si>
  <si>
    <t>SS070901</t>
  </si>
  <si>
    <t>Bimachuk</t>
  </si>
  <si>
    <t>SS070903</t>
  </si>
  <si>
    <t>SS050204</t>
  </si>
  <si>
    <t>Mangar Tong 1</t>
  </si>
  <si>
    <t>SS010303</t>
  </si>
  <si>
    <t>No new arrivals of returnees due to Covid-19</t>
  </si>
  <si>
    <t>SS030108</t>
  </si>
  <si>
    <t>Walgak</t>
  </si>
  <si>
    <t xml:space="preserve">The number of returnees have increase due to the voluntary movement of those who came from the refugee camp. Walgak Girl Primary and Walgak Church not assessed because the IDPs have already gone back to their Habitual residence.  </t>
  </si>
  <si>
    <t>SS040206</t>
  </si>
  <si>
    <t>Mayath</t>
  </si>
  <si>
    <t>Poor Sheltering of IDPS  and Returnees.</t>
  </si>
  <si>
    <t>SS090304</t>
  </si>
  <si>
    <t>SS0903</t>
  </si>
  <si>
    <t>Beselia</t>
  </si>
  <si>
    <t xml:space="preserve">Due to rainy season some villages were not covered remotely and inaccessible. </t>
  </si>
  <si>
    <t>SS030502</t>
  </si>
  <si>
    <t>Dongchak</t>
  </si>
  <si>
    <t xml:space="preserve">The movement of IDP and returnees reduce due to COVID-19 </t>
  </si>
  <si>
    <t>SS020702</t>
  </si>
  <si>
    <t>Lobone</t>
  </si>
  <si>
    <t xml:space="preserve">The IDP Needs they Following Items to Support their daily Living._x000D_
-School Supports_x000D_
-Food to Returnees _x000D_
-Agricultures Tools _x000D_
-Support to Health Facilities_x000D_
-Emergency Supports </t>
  </si>
  <si>
    <t>SS010205</t>
  </si>
  <si>
    <t>SS0102</t>
  </si>
  <si>
    <t>Kajo-Keji</t>
  </si>
  <si>
    <t>Nyepo</t>
  </si>
  <si>
    <t>Moyo</t>
  </si>
  <si>
    <t>SS030703</t>
  </si>
  <si>
    <t>Nyambor</t>
  </si>
  <si>
    <t>-there id flooding Threats to the Planted crop and Livestock in the Payam._x000D_
-No Covid-19 cases in the reported in the Payam.</t>
  </si>
  <si>
    <t>SS080206</t>
  </si>
  <si>
    <t>SS0802</t>
  </si>
  <si>
    <t>Gogrial West</t>
  </si>
  <si>
    <t>Gogrial</t>
  </si>
  <si>
    <t>SS020706</t>
  </si>
  <si>
    <t>Obbo</t>
  </si>
  <si>
    <t>SS020708</t>
  </si>
  <si>
    <t>Pajok</t>
  </si>
  <si>
    <t xml:space="preserve">The returnees need some NFIs like the plastic sheets and also the agricultural tools </t>
  </si>
  <si>
    <t>SS020704</t>
  </si>
  <si>
    <t>Mugali</t>
  </si>
  <si>
    <t>SS070706</t>
  </si>
  <si>
    <t>SS0707</t>
  </si>
  <si>
    <t>Ogod</t>
  </si>
  <si>
    <t>The new locations  in this round are : Achwouth, Apath, Dejour, Dibal, Goldwong, Opathwan, Tomeer and Wijbour</t>
  </si>
  <si>
    <t>SS050305</t>
  </si>
  <si>
    <t>SS0503</t>
  </si>
  <si>
    <t>Aweil North</t>
  </si>
  <si>
    <t>Malual West</t>
  </si>
  <si>
    <t>North Darfur</t>
  </si>
  <si>
    <t>some of the of The IDPS WERE AFFECTED BY FLOODHAD NOT GONE BACK</t>
  </si>
  <si>
    <t>SS010301</t>
  </si>
  <si>
    <t>Kenyi</t>
  </si>
  <si>
    <t>Amuru</t>
  </si>
  <si>
    <t>During our visit to this payam i found that ACROSS was distributing food in Kenyi center.</t>
  </si>
  <si>
    <t>SS100402</t>
  </si>
  <si>
    <t>SS1004</t>
  </si>
  <si>
    <t>Lakamadi</t>
  </si>
  <si>
    <t>The situation in this Payam is Calm and there are no news arrival of IDP.</t>
  </si>
  <si>
    <t>SS100104</t>
  </si>
  <si>
    <t>SS1001</t>
  </si>
  <si>
    <t>Ezo</t>
  </si>
  <si>
    <t>Bariguna</t>
  </si>
  <si>
    <t>Democratic Republic of Congo</t>
  </si>
  <si>
    <t>Kongo-Central</t>
  </si>
  <si>
    <t>They are in need of tools and seeds and water and sanitation</t>
  </si>
  <si>
    <t>SS031103</t>
  </si>
  <si>
    <t>Pathai</t>
  </si>
  <si>
    <t>Tharaka - Nithi</t>
  </si>
  <si>
    <t>SS010101</t>
  </si>
  <si>
    <t>Bungu</t>
  </si>
  <si>
    <t>They need Assistancess</t>
  </si>
  <si>
    <t>SS071004</t>
  </si>
  <si>
    <t>Panyiduay</t>
  </si>
  <si>
    <t>SS100801</t>
  </si>
  <si>
    <t>SS1008</t>
  </si>
  <si>
    <t>Nzara</t>
  </si>
  <si>
    <t>Basukangbi</t>
  </si>
  <si>
    <t>Bangui</t>
  </si>
  <si>
    <t>SS100805</t>
  </si>
  <si>
    <t>Sangua</t>
  </si>
  <si>
    <t>Haut-Uele</t>
  </si>
  <si>
    <t>SS071006</t>
  </si>
  <si>
    <t>Tonga</t>
  </si>
  <si>
    <t>South Kordofan</t>
  </si>
  <si>
    <t>It was observed during  the data collection that population in the area have just received the NFI and World Vision provide clean water.</t>
  </si>
  <si>
    <t>SS031106</t>
  </si>
  <si>
    <t>Pieri</t>
  </si>
  <si>
    <t>SS090106</t>
  </si>
  <si>
    <t>Udici</t>
  </si>
  <si>
    <t>IDP and returnees are lacking food and non food items. They are sharing with host community. There was inter-communal fighting in 2019 between farmers and cattle keepers from Tonj hence there IDPS and returnees.</t>
  </si>
  <si>
    <t>SS070504</t>
  </si>
  <si>
    <t>Jinmagda</t>
  </si>
  <si>
    <t xml:space="preserve">The payam has alot of IDPs and returnees and they need help from Humanitarian. </t>
  </si>
  <si>
    <t>SS100804</t>
  </si>
  <si>
    <t>Sakure</t>
  </si>
  <si>
    <t>Basse-Kotto</t>
  </si>
  <si>
    <t>some IDPs are staying with their friends because of the fire that devastated their homes so they need NFI materials</t>
  </si>
  <si>
    <t>SS060208</t>
  </si>
  <si>
    <t>Nyathor</t>
  </si>
  <si>
    <t>The Payam may experience floods in August as it is surrounded by water due to heavy rainfalls.</t>
  </si>
  <si>
    <t>SS060201</t>
  </si>
  <si>
    <t>Bil</t>
  </si>
  <si>
    <t>There is intense of flood that may happen soon due to heavy rain.</t>
  </si>
  <si>
    <t>SS100205</t>
  </si>
  <si>
    <t>SS1002</t>
  </si>
  <si>
    <t>Ibba</t>
  </si>
  <si>
    <t>Nabanga</t>
  </si>
  <si>
    <t>SS070201</t>
  </si>
  <si>
    <t>SS0702</t>
  </si>
  <si>
    <t>Dethwok</t>
  </si>
  <si>
    <t>SS100702</t>
  </si>
  <si>
    <t>Most Returnees in this Payam Cultivated this year but they have not yet harvested they are still in need of help.</t>
  </si>
  <si>
    <t>SS080205</t>
  </si>
  <si>
    <t>Alek West</t>
  </si>
  <si>
    <t>Gogrial East</t>
  </si>
  <si>
    <t>SS020602</t>
  </si>
  <si>
    <t>Burgilo</t>
  </si>
  <si>
    <t>Bugiri</t>
  </si>
  <si>
    <t>SS070104</t>
  </si>
  <si>
    <t>Akotweng</t>
  </si>
  <si>
    <t>They haven't received food assistance for a number of months and they also lack mosquito nets.</t>
  </si>
  <si>
    <t>SS070109</t>
  </si>
  <si>
    <t>Rom</t>
  </si>
  <si>
    <t>There's gap in the health services in the area as well as difficulty in mobility due to the bad conditions of the roads.</t>
  </si>
  <si>
    <t>SS100904</t>
  </si>
  <si>
    <t>SS1009</t>
  </si>
  <si>
    <t>Source Yubu</t>
  </si>
  <si>
    <t xml:space="preserve">Many borehole are not working, Returnees from abroad were complaining of NFI and some seeds for planting.  </t>
  </si>
  <si>
    <t>SS100604</t>
  </si>
  <si>
    <t>Kokori</t>
  </si>
  <si>
    <t xml:space="preserve">Number of IDPS increase because of Communal Clashes. </t>
  </si>
  <si>
    <t>SS090105</t>
  </si>
  <si>
    <t>Roc ruc dong</t>
  </si>
  <si>
    <t>Kamuli</t>
  </si>
  <si>
    <t>South Darfur</t>
  </si>
  <si>
    <t>There was IDPS in 2018(post-R-arcss) but was not captured in the previous round due to communal clashes between farmers and cattle keepers from tonj and there was not idps in 2014-2015 as people returned</t>
  </si>
  <si>
    <t>SS100106</t>
  </si>
  <si>
    <t>Ezo Centre</t>
  </si>
  <si>
    <t>Ombella M'Poko</t>
  </si>
  <si>
    <t xml:space="preserve">there is need for shelters and water and sanitation </t>
  </si>
  <si>
    <t>SS100903</t>
  </si>
  <si>
    <t>Namutina</t>
  </si>
  <si>
    <t>-No good water source _x000D_
-Poor Health care_x000D_
-No NFI</t>
  </si>
  <si>
    <t>SS020206</t>
  </si>
  <si>
    <t>Losite</t>
  </si>
  <si>
    <t>SS100404</t>
  </si>
  <si>
    <t>Lui</t>
  </si>
  <si>
    <t>there has been no increase in the number of both IDP and Returnees since 2018</t>
  </si>
  <si>
    <t>SS100401</t>
  </si>
  <si>
    <t>Kediba</t>
  </si>
  <si>
    <t>There is increase in  the numbers of returnees in 2020 and there is need for assistant to returnees in terms of NFIS.</t>
  </si>
  <si>
    <t>SS020609</t>
  </si>
  <si>
    <t>Pacidi</t>
  </si>
  <si>
    <t>Art for Humanitarian organization(AHO) giving food Assistant to the community.</t>
  </si>
  <si>
    <t>SS100902</t>
  </si>
  <si>
    <t>Mupoi</t>
  </si>
  <si>
    <t>Not enough food and shelter</t>
  </si>
  <si>
    <t>SS010304</t>
  </si>
  <si>
    <t>Mukaya</t>
  </si>
  <si>
    <t>No Humanitarian Assistances in the area</t>
  </si>
  <si>
    <t>SS100406</t>
  </si>
  <si>
    <t>Witto</t>
  </si>
  <si>
    <t>No any displacement since 2018 and no Returnees have been returned since 2018.</t>
  </si>
  <si>
    <t>SS010203</t>
  </si>
  <si>
    <t>Lire</t>
  </si>
  <si>
    <t>SS010204</t>
  </si>
  <si>
    <t>Liwolo</t>
  </si>
  <si>
    <t>Morobo</t>
  </si>
  <si>
    <t>The rate of the mobility seen to be high with the current population on the site.</t>
  </si>
  <si>
    <t>SS090301</t>
  </si>
  <si>
    <t>Bagari</t>
  </si>
  <si>
    <t>SS070801</t>
  </si>
  <si>
    <t>Adhethoy</t>
  </si>
  <si>
    <t>SS030408</t>
  </si>
  <si>
    <t>Nyinthok</t>
  </si>
  <si>
    <t xml:space="preserve">The area was affected by the recent flooding as well as there is no food assistant. </t>
  </si>
  <si>
    <t>SS050304</t>
  </si>
  <si>
    <t>Malual North</t>
  </si>
  <si>
    <t>SS090103</t>
  </si>
  <si>
    <t>Kuarjena</t>
  </si>
  <si>
    <t xml:space="preserve">- Some returnees in Akuyo came from Masna .There has been decrease in both Idps  and returnees in Kuarjena Payam due to communal clashes in the Payam between cattle keepers and farmers_x000D_
</t>
  </si>
  <si>
    <t>SS010505</t>
  </si>
  <si>
    <t>Rego</t>
  </si>
  <si>
    <t>SS060203</t>
  </si>
  <si>
    <t>Guit 05</t>
  </si>
  <si>
    <t xml:space="preserve">The Payam Administer was well versed with the assessment hence contributed positively by giving much and consistent information.  </t>
  </si>
  <si>
    <t>SS010507</t>
  </si>
  <si>
    <t>Tali</t>
  </si>
  <si>
    <t>IDPs Increased due to insecurity in some locations in the  Payam. some villages in Mijiki were totally burnt as a result of Communal Clashes</t>
  </si>
  <si>
    <t>SS090307</t>
  </si>
  <si>
    <t>Wau South</t>
  </si>
  <si>
    <t>High increase in the number of returnees from the closed collective site in wau county. An average of 5Inds was considered in the HH size during MTR9 that provided the best estimate in the total number of individuals in some villages in the payam.</t>
  </si>
  <si>
    <t>SS010506</t>
  </si>
  <si>
    <t>Rijong</t>
  </si>
  <si>
    <t>Due to the flooding i was not able to reach some locations</t>
  </si>
  <si>
    <t>SS010509</t>
  </si>
  <si>
    <t>Tindilo</t>
  </si>
  <si>
    <t xml:space="preserve">There is insecurity in this payam that's why the IDPs increased, other IDPs  also came from Rego and Rijong  </t>
  </si>
  <si>
    <t>SS040703</t>
  </si>
  <si>
    <t>Malek</t>
  </si>
  <si>
    <t>Kisumu</t>
  </si>
  <si>
    <t>Embu</t>
  </si>
  <si>
    <t>Kalungu</t>
  </si>
  <si>
    <t>Elegeyo-Marakwet</t>
  </si>
  <si>
    <t>Namutumba</t>
  </si>
  <si>
    <t>SS090305</t>
  </si>
  <si>
    <t>Kpaile</t>
  </si>
  <si>
    <t>Kakamega</t>
  </si>
  <si>
    <t>There were idps in 2018 (pre-R-Arcss) from Bazia at Bartombura who came from jur River across the river.</t>
  </si>
  <si>
    <t>SS060409</t>
  </si>
  <si>
    <t>Pilieny</t>
  </si>
  <si>
    <t>In this payam many people have not yet returned back home because of fear as there is still insecurity in the payam.</t>
  </si>
  <si>
    <t>SS040105</t>
  </si>
  <si>
    <t>Dor</t>
  </si>
  <si>
    <t>SS090205</t>
  </si>
  <si>
    <t>Ringi</t>
  </si>
  <si>
    <t>Boya and Barabara are newly covered during mira as there was presence of returnees</t>
  </si>
  <si>
    <t>SS060703</t>
  </si>
  <si>
    <t xml:space="preserve">No  GPS device is provided for this round, that's why we were unable to take it on time._x000D_
The flood displaced several households from Kanynhial and Maper to Kuor village because of it being high ground._x000D_
</t>
  </si>
  <si>
    <t>SS060707</t>
  </si>
  <si>
    <t>Pachinjok</t>
  </si>
  <si>
    <t>SS060507</t>
  </si>
  <si>
    <t>Thaker</t>
  </si>
  <si>
    <t>SS060601</t>
  </si>
  <si>
    <t>Bieh</t>
  </si>
  <si>
    <t xml:space="preserve">there is urgent need for health services in the Payam </t>
  </si>
  <si>
    <t>SS030505</t>
  </si>
  <si>
    <t>Pagak</t>
  </si>
  <si>
    <t>SS030106</t>
  </si>
  <si>
    <t>Diror</t>
  </si>
  <si>
    <t>SS060804</t>
  </si>
  <si>
    <t>SS0608</t>
  </si>
  <si>
    <t>Pariang (Ruweng)</t>
  </si>
  <si>
    <t>Nyiel</t>
  </si>
  <si>
    <t>SS030304</t>
  </si>
  <si>
    <t>SS0303</t>
  </si>
  <si>
    <t>Jalle</t>
  </si>
  <si>
    <t>almost the whole population of this payam has been displaced due to flooding</t>
  </si>
  <si>
    <t>SS060101</t>
  </si>
  <si>
    <t>SS0601</t>
  </si>
  <si>
    <t>Abiemnhom</t>
  </si>
  <si>
    <t>Abiemnhoum</t>
  </si>
  <si>
    <t>SS060701</t>
  </si>
  <si>
    <t>Ganyliel</t>
  </si>
  <si>
    <t xml:space="preserve">flooding affected almost 95% of the payinyjiar population where by it Displaced hundred of people and some village are wash out by flooding. _x000D_
Need of NFI is very high </t>
  </si>
  <si>
    <t>SS080606</t>
  </si>
  <si>
    <t>Wunrok</t>
  </si>
  <si>
    <t xml:space="preserve">Idps decrease because of calm situation while returnees increased because of calm situation </t>
  </si>
  <si>
    <t>SS050509</t>
  </si>
  <si>
    <t>Mariam East</t>
  </si>
  <si>
    <t>SS070403</t>
  </si>
  <si>
    <t>SS0704</t>
  </si>
  <si>
    <t>Jingmir</t>
  </si>
  <si>
    <t>There is problem of flooding</t>
  </si>
  <si>
    <t>SS060710</t>
  </si>
  <si>
    <t>Tiap</t>
  </si>
  <si>
    <t>flooding is too Much and Caused a lot of displacement and no intervention that has been made yet.</t>
  </si>
  <si>
    <t>SS030705</t>
  </si>
  <si>
    <t>Pulturuk</t>
  </si>
  <si>
    <t xml:space="preserve">Flooding has affected crops and livestock and this calls for need of shelters, food, drugs and clean drinking water </t>
  </si>
  <si>
    <t>SS030706</t>
  </si>
  <si>
    <t>Thol</t>
  </si>
  <si>
    <t>Floods affected some villages ,especially the crops and livestocks. _x000D_
Needs includes food, NFI, and Medical Supplies .</t>
  </si>
  <si>
    <t>SS010111</t>
  </si>
  <si>
    <t>Muniki</t>
  </si>
  <si>
    <t>The IDPS are staying in the host community</t>
  </si>
  <si>
    <t>SS040203</t>
  </si>
  <si>
    <t>Cueibet town</t>
  </si>
  <si>
    <t xml:space="preserve">The IDP and the returnees are in need of Assistance. </t>
  </si>
  <si>
    <t>SS050108</t>
  </si>
  <si>
    <t>SS0501</t>
  </si>
  <si>
    <t>Nyalath</t>
  </si>
  <si>
    <t>North Kordofan</t>
  </si>
  <si>
    <t>During my visit of round 9, nice transport but I try to reach Late because bad road.</t>
  </si>
  <si>
    <t>SS070503</t>
  </si>
  <si>
    <t>Jinkuata</t>
  </si>
  <si>
    <t>SS060504</t>
  </si>
  <si>
    <t>Luom</t>
  </si>
  <si>
    <t>El Gazira</t>
  </si>
  <si>
    <t>SS030302</t>
  </si>
  <si>
    <t>Baidit</t>
  </si>
  <si>
    <t>Massive Displacement of population from Baidit to Bor Town due to Flooding, Communal conflict. Destruction of Agricultural activities and livestock.</t>
  </si>
  <si>
    <t>SS070405</t>
  </si>
  <si>
    <t>Koat</t>
  </si>
  <si>
    <t>SS070410</t>
  </si>
  <si>
    <t>Roam</t>
  </si>
  <si>
    <t xml:space="preserve">The communities need soaps, food and clothes </t>
  </si>
  <si>
    <t>SS070411</t>
  </si>
  <si>
    <t>Wanding</t>
  </si>
  <si>
    <t>SS030701</t>
  </si>
  <si>
    <t>Chuil</t>
  </si>
  <si>
    <t>The Population is affected by Flooding, there is need if assistance.</t>
  </si>
  <si>
    <t>SS071207</t>
  </si>
  <si>
    <t>SS0712</t>
  </si>
  <si>
    <t>SS070606</t>
  </si>
  <si>
    <t>SS0706</t>
  </si>
  <si>
    <t>SS060807</t>
  </si>
  <si>
    <t>Werthen</t>
  </si>
  <si>
    <t>Higher return of IDPs from abroad, and during that time our ET was not activated in Parieng.</t>
  </si>
  <si>
    <t>SS031005</t>
  </si>
  <si>
    <t>Pakeer</t>
  </si>
  <si>
    <t>Namisindwa</t>
  </si>
  <si>
    <t>Flooding is too high in an area, it affected all the property, people, animals and buildings.</t>
  </si>
  <si>
    <t>SS020807</t>
  </si>
  <si>
    <t>Kudo</t>
  </si>
  <si>
    <t>SS020601</t>
  </si>
  <si>
    <t>Arilo</t>
  </si>
  <si>
    <t>Nwoya</t>
  </si>
  <si>
    <t>SS060802</t>
  </si>
  <si>
    <t>Biu</t>
  </si>
  <si>
    <t>No COVID-19 travel restriction observed in the payam but only flooding issues which displaced some community members in the area.</t>
  </si>
  <si>
    <t>SS060801</t>
  </si>
  <si>
    <t>Aliiny</t>
  </si>
  <si>
    <t>SS060806</t>
  </si>
  <si>
    <t>Pariang</t>
  </si>
  <si>
    <t>SS060803</t>
  </si>
  <si>
    <t>Jamjang</t>
  </si>
  <si>
    <t>SS071202</t>
  </si>
  <si>
    <t>Doma</t>
  </si>
  <si>
    <t>The population is increase due to the movement of people from different area to another.</t>
  </si>
  <si>
    <t>SS071205</t>
  </si>
  <si>
    <t>Kurmuot West</t>
  </si>
  <si>
    <t>SS080503</t>
  </si>
  <si>
    <t>SS0805</t>
  </si>
  <si>
    <t>Tonj South</t>
  </si>
  <si>
    <t>Thiet</t>
  </si>
  <si>
    <t>Ngapanet is new village which was not assessed in R-8,_x000D_
It is rapid increase of the IDPs in this payam due to communal clashes.</t>
  </si>
  <si>
    <t>SS031001</t>
  </si>
  <si>
    <t>Ajuong</t>
  </si>
  <si>
    <t xml:space="preserve">Flooding in the area of Ajuong is affecting all the living things. </t>
  </si>
  <si>
    <t>SS070401</t>
  </si>
  <si>
    <t>Dhording</t>
  </si>
  <si>
    <t>the payam need support for Non food items</t>
  </si>
  <si>
    <t>SS070407</t>
  </si>
  <si>
    <t>Mading</t>
  </si>
  <si>
    <t>Most of them are back from Ethiopia.</t>
  </si>
  <si>
    <t>SS080501</t>
  </si>
  <si>
    <t>Jak</t>
  </si>
  <si>
    <t>Tonj North</t>
  </si>
  <si>
    <t>In this payam idps increase because of communal clashes and even returnee increased too because of the above reasons</t>
  </si>
  <si>
    <t>SS080505</t>
  </si>
  <si>
    <t>Wanhalel</t>
  </si>
  <si>
    <t>There is rapid increasement of the IDPs in this payam due to communal clashes that began in march,april and may 2020.</t>
  </si>
  <si>
    <t>SS080502</t>
  </si>
  <si>
    <t>Manyang-Ngok</t>
  </si>
  <si>
    <t xml:space="preserve">There is a great increase of the idps in this payam due to communal clashes that erupted from march April and may 2020,among (4) sections Apuk,Yas,thony,andmuok. there is one new location (Majokadany) assessed in this round 9 </t>
  </si>
  <si>
    <t>SS080504</t>
  </si>
  <si>
    <t>Tonj</t>
  </si>
  <si>
    <t>- There is increase in IDPs within this Payam due to communal clashed .</t>
  </si>
  <si>
    <t>SS071204</t>
  </si>
  <si>
    <t>Kurmuot</t>
  </si>
  <si>
    <t>SS030303</t>
  </si>
  <si>
    <t>SS030301</t>
  </si>
  <si>
    <t>Anyidi</t>
  </si>
  <si>
    <t>The flowing village are affected by flood,_x000D_
 -Jorwoung_x000D_
 -punape _x000D_
 houses are destroyed.</t>
  </si>
  <si>
    <t>SS031002</t>
  </si>
  <si>
    <t>Kongor</t>
  </si>
  <si>
    <t>Flooding damage all properties all IDPS need intervention.</t>
  </si>
  <si>
    <t>SS030306</t>
  </si>
  <si>
    <t>Makuach</t>
  </si>
  <si>
    <t>Data Remained the same as for Handed, communities Live with both agriculture and Livestock is bad due to the flooding impacts followed by murk attacked makuuchi on date 18-06-2020 .</t>
  </si>
  <si>
    <t>SS031003</t>
  </si>
  <si>
    <t>Lith</t>
  </si>
  <si>
    <t>The area has been affected so much  by the current flooding and hence there is need for assistance especially NFIs</t>
  </si>
  <si>
    <t>SS030503</t>
  </si>
  <si>
    <t>Duk Padiet</t>
  </si>
  <si>
    <t xml:space="preserve">Due to covid 19,the movement has reduce </t>
  </si>
  <si>
    <t>SS070502</t>
  </si>
  <si>
    <t>Buny</t>
  </si>
  <si>
    <t>Longochuk</t>
  </si>
  <si>
    <t xml:space="preserve">There is need for basic items of life for the returnees </t>
  </si>
  <si>
    <t>SS040505</t>
  </si>
  <si>
    <t>Meen</t>
  </si>
  <si>
    <t>The village is devastated by floods</t>
  </si>
  <si>
    <t>SS080405</t>
  </si>
  <si>
    <t>SS0804</t>
  </si>
  <si>
    <t>Kirik</t>
  </si>
  <si>
    <t>SS020107</t>
  </si>
  <si>
    <t>SS0201</t>
  </si>
  <si>
    <t>Budi</t>
  </si>
  <si>
    <t>Nagishot</t>
  </si>
  <si>
    <t>people were not present in the community due to heavy work in the farms</t>
  </si>
  <si>
    <t>SS030803</t>
  </si>
  <si>
    <t>Gumruk</t>
  </si>
  <si>
    <t>Houses has burn all in this Payam, assistance are need.</t>
  </si>
  <si>
    <t>SS060309</t>
  </si>
  <si>
    <t>Mirmir</t>
  </si>
  <si>
    <t>SS070406</t>
  </si>
  <si>
    <t>Kuerenge</t>
  </si>
  <si>
    <t>SS080204</t>
  </si>
  <si>
    <t>Alek South</t>
  </si>
  <si>
    <t>SS060103</t>
  </si>
  <si>
    <t>Bangbang</t>
  </si>
  <si>
    <t>The IDPS reduced at the payam because of calm situation while returnees increased.</t>
  </si>
  <si>
    <t>SS050504</t>
  </si>
  <si>
    <t>Ayat East</t>
  </si>
  <si>
    <t>SS030603</t>
  </si>
  <si>
    <t>SS0306</t>
  </si>
  <si>
    <t>Old Fangak</t>
  </si>
  <si>
    <t>SS050501</t>
  </si>
  <si>
    <t>Achana</t>
  </si>
  <si>
    <t>SS031111</t>
  </si>
  <si>
    <t>Juet/ Uror Centre</t>
  </si>
  <si>
    <t>SS030410</t>
  </si>
  <si>
    <t>Wunlith</t>
  </si>
  <si>
    <t>SS030207</t>
  </si>
  <si>
    <t>SS080104</t>
  </si>
  <si>
    <t>SS0801</t>
  </si>
  <si>
    <t>Pathoun East</t>
  </si>
  <si>
    <t>SS040704</t>
  </si>
  <si>
    <t>Nyang Town</t>
  </si>
  <si>
    <t>SS070704</t>
  </si>
  <si>
    <t>Malakal North</t>
  </si>
  <si>
    <t>West Kordofan</t>
  </si>
  <si>
    <t>In this payam we found the some returnees in thora malakia but for the last round they are not there.</t>
  </si>
  <si>
    <t>SS030103</t>
  </si>
  <si>
    <t>Bilkey</t>
  </si>
  <si>
    <t>SS080107</t>
  </si>
  <si>
    <t>Toch North</t>
  </si>
  <si>
    <t>The numbers of idps reduce while returnees increase due to calm situation</t>
  </si>
  <si>
    <t>SS050207</t>
  </si>
  <si>
    <t>Yargot</t>
  </si>
  <si>
    <t>What i Have seen is that the returnee living condition is not good because of the Covid-19 and also things are too expensive in the market.</t>
  </si>
  <si>
    <t>SS060808</t>
  </si>
  <si>
    <t>Wunkur</t>
  </si>
  <si>
    <t>SS040705</t>
  </si>
  <si>
    <t>Pagarou</t>
  </si>
  <si>
    <t>SS050507</t>
  </si>
  <si>
    <t>Gomjuer East</t>
  </si>
  <si>
    <t>SS020205</t>
  </si>
  <si>
    <t>Lomohidang South</t>
  </si>
  <si>
    <t>There was distribution of agricultural tools by AVSI during the assessment time</t>
  </si>
  <si>
    <t>SS030602</t>
  </si>
  <si>
    <t>Mareang</t>
  </si>
  <si>
    <t>Kirinyaga</t>
  </si>
  <si>
    <t>SS020802</t>
  </si>
  <si>
    <t>Hiyalla</t>
  </si>
  <si>
    <t>In this Payam Plan International have given food assistance.</t>
  </si>
  <si>
    <t>SS020204</t>
  </si>
  <si>
    <t>Lomohidang North</t>
  </si>
  <si>
    <t>On Ground AVSI giving assistants to the famers.</t>
  </si>
  <si>
    <t>SS010116</t>
  </si>
  <si>
    <t>Wonduruba</t>
  </si>
  <si>
    <t xml:space="preserve">Awareness for covid19  is not enough to all the communities members </t>
  </si>
  <si>
    <t>SS020102</t>
  </si>
  <si>
    <t>Komiri</t>
  </si>
  <si>
    <t>Difficulties in Transport due to heavy rain.</t>
  </si>
  <si>
    <t>SS100102</t>
  </si>
  <si>
    <t>Bagidi</t>
  </si>
  <si>
    <t>There is high need for humanitarian assistance in  this village</t>
  </si>
  <si>
    <t>SS020607</t>
  </si>
  <si>
    <t>Longiro</t>
  </si>
  <si>
    <t>SS020104</t>
  </si>
  <si>
    <t>Loriyok</t>
  </si>
  <si>
    <t>SS040402</t>
  </si>
  <si>
    <t>Akot</t>
  </si>
  <si>
    <t>Both IDPs and Returnees are in need of basic services</t>
  </si>
  <si>
    <t>SS030107</t>
  </si>
  <si>
    <t>Nyandit</t>
  </si>
  <si>
    <t>Most of the people in this payam left because of murle attack and health center is not operating well because of payment.</t>
  </si>
  <si>
    <t>SS060104</t>
  </si>
  <si>
    <t>Manajok</t>
  </si>
  <si>
    <t>- IDPs have decreased at the Payam due to relative improvement of situation .</t>
  </si>
  <si>
    <t>SS080209</t>
  </si>
  <si>
    <t>Riau</t>
  </si>
  <si>
    <t>SS050503</t>
  </si>
  <si>
    <t>Ayat Center</t>
  </si>
  <si>
    <t>SS050201</t>
  </si>
  <si>
    <t>Baac</t>
  </si>
  <si>
    <t xml:space="preserve">Returnees need food assistance </t>
  </si>
  <si>
    <t>SS040401</t>
  </si>
  <si>
    <t>Aduel town</t>
  </si>
  <si>
    <t>There is high need for basic services inn this community</t>
  </si>
  <si>
    <t>SS050402</t>
  </si>
  <si>
    <t>SS0504</t>
  </si>
  <si>
    <t>Aweil South</t>
  </si>
  <si>
    <t>Gakrol</t>
  </si>
  <si>
    <t>Abyei Administrative Area</t>
  </si>
  <si>
    <t xml:space="preserve">Their is needs for NFI for returnees. </t>
  </si>
  <si>
    <t>SS040601</t>
  </si>
  <si>
    <t>SS0406</t>
  </si>
  <si>
    <t>Bhar- Gel (1)</t>
  </si>
  <si>
    <t>Bas-Uele</t>
  </si>
  <si>
    <t>SS050510</t>
  </si>
  <si>
    <t>Mariam West</t>
  </si>
  <si>
    <t>SS040403</t>
  </si>
  <si>
    <t>Atiaba</t>
  </si>
  <si>
    <t>These IDPs and Returnees are in need of basic services.</t>
  </si>
  <si>
    <t>SS050505</t>
  </si>
  <si>
    <t>Ayat West</t>
  </si>
  <si>
    <t>East Darfur</t>
  </si>
  <si>
    <t>SS090104</t>
  </si>
  <si>
    <t>Marial Bai</t>
  </si>
  <si>
    <t xml:space="preserve">In my observation some of IDPs going back to their location and same are in marial bai </t>
  </si>
  <si>
    <t>SS030101</t>
  </si>
  <si>
    <t>Alali</t>
  </si>
  <si>
    <t xml:space="preserve">The Health Center in this Payam is closed </t>
  </si>
  <si>
    <t>SS050106</t>
  </si>
  <si>
    <t>Barmayen</t>
  </si>
  <si>
    <t>The community leaders here are asking for the support from humanitarians in term of NFIs like the mosquito nets and more</t>
  </si>
  <si>
    <t>SS080201</t>
  </si>
  <si>
    <t>Akon</t>
  </si>
  <si>
    <t xml:space="preserve">- IDPs have reduced at the Payam while returnees have increase due to calm situations .The name of this Payam is called Akon south . </t>
  </si>
  <si>
    <t>SS030208</t>
  </si>
  <si>
    <t>Jiech</t>
  </si>
  <si>
    <t>There is need for more water point.</t>
  </si>
  <si>
    <t>SS020705</t>
  </si>
  <si>
    <t>Nimule</t>
  </si>
  <si>
    <t>SS050104</t>
  </si>
  <si>
    <t>Awada</t>
  </si>
  <si>
    <t>IDPs and Returnees need food assistance and clean water.</t>
  </si>
  <si>
    <t>SS030203</t>
  </si>
  <si>
    <t>Kuacdeng</t>
  </si>
  <si>
    <t>SS080602</t>
  </si>
  <si>
    <t>Akoc</t>
  </si>
  <si>
    <t>SS080604</t>
  </si>
  <si>
    <t>Panyok</t>
  </si>
  <si>
    <t>The IDPS have reduced because relative calm at the areas.</t>
  </si>
  <si>
    <t>SS070906</t>
  </si>
  <si>
    <t>Wunamum</t>
  </si>
  <si>
    <t>SS050303</t>
  </si>
  <si>
    <t>Malual East</t>
  </si>
  <si>
    <t xml:space="preserve">The returnees need assistance </t>
  </si>
  <si>
    <t>SS030204</t>
  </si>
  <si>
    <t>Mogok</t>
  </si>
  <si>
    <t xml:space="preserve">Inadequate health facilities for the communities </t>
  </si>
  <si>
    <t>SS030405</t>
  </si>
  <si>
    <t>Khorwach</t>
  </si>
  <si>
    <t>The flood has affected the shelter in the area.</t>
  </si>
  <si>
    <t>SS040706</t>
  </si>
  <si>
    <t>Tit Agau</t>
  </si>
  <si>
    <t>SS080605</t>
  </si>
  <si>
    <t>Turalei</t>
  </si>
  <si>
    <t>SS080310</t>
  </si>
  <si>
    <t>SS0803</t>
  </si>
  <si>
    <t>Paweng</t>
  </si>
  <si>
    <t xml:space="preserve">There is decrement of the IDPs but no more increase of the returnees. </t>
  </si>
  <si>
    <t>SS030801</t>
  </si>
  <si>
    <t>Boma</t>
  </si>
  <si>
    <t xml:space="preserve">some IDPs were displaced following July 2020 clashes coming from Gumuruk and Leukongale areas._x000D_
</t>
  </si>
  <si>
    <t>SS020202</t>
  </si>
  <si>
    <t>SS030903</t>
  </si>
  <si>
    <t>Akeyee</t>
  </si>
  <si>
    <t>We need to be active and assessed everything in next month</t>
  </si>
  <si>
    <t>SS080308</t>
  </si>
  <si>
    <t>Paliang</t>
  </si>
  <si>
    <t>SS080307</t>
  </si>
  <si>
    <t>Palal</t>
  </si>
  <si>
    <t>There has been no more inflow of IDPS, just very few and few returnees also.</t>
  </si>
  <si>
    <t>SS070904</t>
  </si>
  <si>
    <t>Paloch</t>
  </si>
  <si>
    <t>SS040807</t>
  </si>
  <si>
    <t>Yirol Town</t>
  </si>
  <si>
    <t>Kibuku</t>
  </si>
  <si>
    <t>Kaabong</t>
  </si>
  <si>
    <t>They need hospital and water.</t>
  </si>
  <si>
    <t>SS080106</t>
  </si>
  <si>
    <t>Toch East</t>
  </si>
  <si>
    <t>SS040802</t>
  </si>
  <si>
    <t>Aluak - Luak</t>
  </si>
  <si>
    <t>Mombasa</t>
  </si>
  <si>
    <t>SS030206</t>
  </si>
  <si>
    <t>Pajiek</t>
  </si>
  <si>
    <t>SS020105</t>
  </si>
  <si>
    <t>Lotukei</t>
  </si>
  <si>
    <t>Pakwach</t>
  </si>
  <si>
    <t>SS080311</t>
  </si>
  <si>
    <t>Wunlit</t>
  </si>
  <si>
    <t>SS080301</t>
  </si>
  <si>
    <t>Ananatak</t>
  </si>
  <si>
    <t>SS070702</t>
  </si>
  <si>
    <t>Malakal Centre</t>
  </si>
  <si>
    <t>In this payam cause of malaria is very high they are in need of mosquito net</t>
  </si>
  <si>
    <t>SS030807</t>
  </si>
  <si>
    <t>Miwono</t>
  </si>
  <si>
    <t>The village lacks boreholes and toilets</t>
  </si>
  <si>
    <t>SS050407</t>
  </si>
  <si>
    <t>Tarweng</t>
  </si>
  <si>
    <t>Four New arrival at adany village</t>
  </si>
  <si>
    <t>SS080302</t>
  </si>
  <si>
    <t>Makuac</t>
  </si>
  <si>
    <t>There is increase on idps because conflict that erupted between armed citizens and sspdf</t>
  </si>
  <si>
    <t>SS050409</t>
  </si>
  <si>
    <t>Watmuok</t>
  </si>
  <si>
    <t xml:space="preserve">IDPs,Returnees need food assistance </t>
  </si>
  <si>
    <t>SS071102</t>
  </si>
  <si>
    <t>Jalhak</t>
  </si>
  <si>
    <t>SS070408</t>
  </si>
  <si>
    <t>Maker</t>
  </si>
  <si>
    <t>Sennar</t>
  </si>
  <si>
    <t>Kwale</t>
  </si>
  <si>
    <t>SS050404</t>
  </si>
  <si>
    <t>Nyoc Awany</t>
  </si>
  <si>
    <t xml:space="preserve">Insufficient health facilities </t>
  </si>
  <si>
    <t>SS050103</t>
  </si>
  <si>
    <t>Aroyo</t>
  </si>
  <si>
    <t>Covid-19</t>
  </si>
  <si>
    <t>SS020103</t>
  </si>
  <si>
    <t>Lauro</t>
  </si>
  <si>
    <t>The payam is highly populated considering both the number of IDPs and Returnees</t>
  </si>
  <si>
    <t>SS100305</t>
  </si>
  <si>
    <t>SS1003</t>
  </si>
  <si>
    <t>Ngamunde</t>
  </si>
  <si>
    <t>Haut-Lomami</t>
  </si>
  <si>
    <t>SS080105</t>
  </si>
  <si>
    <t>Pathoun West</t>
  </si>
  <si>
    <t>The number of IDPS in this payam decrease as relative calm where as returnees increased as of little security at areas.</t>
  </si>
  <si>
    <t>SS040805</t>
  </si>
  <si>
    <t>Ger</t>
  </si>
  <si>
    <t>Nakuru</t>
  </si>
  <si>
    <t>SS080401</t>
  </si>
  <si>
    <t>Akop</t>
  </si>
  <si>
    <t>-Some IDPs have gone back to their habitual residence because the security situation is improved._x000D_
-There is increasements of the returnees due to improvement of security situation._x000D_
-Flooding become another factor for increasement of the IDPs in this pay</t>
  </si>
  <si>
    <t>SS060102</t>
  </si>
  <si>
    <t>Aworpiny</t>
  </si>
  <si>
    <t>- IDPs decreases at Payam in this round-9 because of clam situation while returnees increase .</t>
  </si>
  <si>
    <t>SS050406</t>
  </si>
  <si>
    <t>Panthou</t>
  </si>
  <si>
    <t>SS080404</t>
  </si>
  <si>
    <t>Awul</t>
  </si>
  <si>
    <t>- Majority of both IDPs and returnees come back after insecurity become normal .</t>
  </si>
  <si>
    <t>SS090101</t>
  </si>
  <si>
    <t>Kangi</t>
  </si>
  <si>
    <t>NB-Areeda and peath closed as the HC (village) was accupied  by IDPs from sorronding areas and have returned.</t>
  </si>
  <si>
    <t>SS030102</t>
  </si>
  <si>
    <t>Barmach</t>
  </si>
  <si>
    <t>The number of returnees have increades</t>
  </si>
  <si>
    <t>SS071005</t>
  </si>
  <si>
    <t>SS080203</t>
  </si>
  <si>
    <t>Alek North</t>
  </si>
  <si>
    <t>Some IDPS returned to their habitual residence due to improvement of security situation and number of returnees increased because situation is calm.</t>
  </si>
  <si>
    <t>SS100905</t>
  </si>
  <si>
    <t>Mambéré-Kadéï</t>
  </si>
  <si>
    <t>Bamingui-Bangoran</t>
  </si>
  <si>
    <t>SS071106</t>
  </si>
  <si>
    <t>Shumadi</t>
  </si>
  <si>
    <t>Most of IDPs and returnees need food assistance.</t>
  </si>
  <si>
    <t>SS100107</t>
  </si>
  <si>
    <t>Naandi</t>
  </si>
  <si>
    <t>Haut-Katanga</t>
  </si>
  <si>
    <t>Kinshasa</t>
  </si>
  <si>
    <t>Kasaï-Oriental</t>
  </si>
  <si>
    <t xml:space="preserve">People need humanitarian assistance, need water,foood._x000D_
</t>
  </si>
  <si>
    <t>SS100101</t>
  </si>
  <si>
    <t>Andari</t>
  </si>
  <si>
    <t>There is lack of basic commodities</t>
  </si>
  <si>
    <t>SS020605</t>
  </si>
  <si>
    <t>Kurumi</t>
  </si>
  <si>
    <t>No guide line for corvid 19 follow on the ground</t>
  </si>
  <si>
    <t>SS060704</t>
  </si>
  <si>
    <t>Nyal</t>
  </si>
  <si>
    <t xml:space="preserve">No GPS device provided for the validation of the locations._x000D_
Due to the severe flood condition in Panyijiar this force returnees’ household to be displaced again to other locations in Nyal Payam. </t>
  </si>
  <si>
    <t>SS030305</t>
  </si>
  <si>
    <t>Kolnyang</t>
  </si>
  <si>
    <t xml:space="preserve">Numbers of IDPS and returnees remain the same as a result of insecurity in Jonglei   </t>
  </si>
  <si>
    <t>SS060708</t>
  </si>
  <si>
    <t>most parts of the payam are severally affected by the flood which caused many IDPs to seek refuge at schools and other dry lands in the payam.</t>
  </si>
  <si>
    <t>SS070703</t>
  </si>
  <si>
    <t>Malakal East</t>
  </si>
  <si>
    <t>SS070701</t>
  </si>
  <si>
    <t>Lelo</t>
  </si>
  <si>
    <t>No awareness for the covid-19 among the community</t>
  </si>
  <si>
    <t>SS030402</t>
  </si>
  <si>
    <t>Atar</t>
  </si>
  <si>
    <t>Hareri</t>
  </si>
  <si>
    <t xml:space="preserve">IDPs in the area live under bad situation and luck latrines as a result they use open spaces for deification. </t>
  </si>
  <si>
    <t>SS030409</t>
  </si>
  <si>
    <t>Wunlem</t>
  </si>
  <si>
    <t xml:space="preserve">The area lack  good WASH  services specifically;  hygiene-related kind of assistants, besides the lack of health center and school. </t>
  </si>
  <si>
    <t>SS060105</t>
  </si>
  <si>
    <t>SS100304</t>
  </si>
  <si>
    <t>SS050408</t>
  </si>
  <si>
    <t>Tiaraliet</t>
  </si>
  <si>
    <t xml:space="preserve">Most returnees didn't have basic needs at home and they also lack drinking water </t>
  </si>
  <si>
    <t>SS080603</t>
  </si>
  <si>
    <t>Aweng</t>
  </si>
  <si>
    <t>The idps have decrease as the calm situations</t>
  </si>
  <si>
    <t>SS050403</t>
  </si>
  <si>
    <t>Nyieth</t>
  </si>
  <si>
    <t xml:space="preserve">The returnees need transport for coming back to their place of origin </t>
  </si>
  <si>
    <t>SS100202</t>
  </si>
  <si>
    <t>Madebe</t>
  </si>
  <si>
    <t>The number of IDPs increased due to too much rain that have caused displacement</t>
  </si>
  <si>
    <t>SS100204</t>
  </si>
  <si>
    <t>Maruko</t>
  </si>
  <si>
    <t>There is need for mosquito nets.</t>
  </si>
  <si>
    <t>SS071107</t>
  </si>
  <si>
    <t>South Renk</t>
  </si>
  <si>
    <t>Most IDP'S doesn't have shelters at the site.</t>
  </si>
  <si>
    <t>SS101002</t>
  </si>
  <si>
    <t>SS1010</t>
  </si>
  <si>
    <t>Bazingua</t>
  </si>
  <si>
    <t>The Population Lack Clean water and Education Facilities._x000D_
Lack of NFI.</t>
  </si>
  <si>
    <t>SS100203</t>
  </si>
  <si>
    <t>Manikakara</t>
  </si>
  <si>
    <t>There is need of humanitarian assistant, eg health facilities.</t>
  </si>
  <si>
    <t>SS080207</t>
  </si>
  <si>
    <t>Kuac North-Kuajok</t>
  </si>
  <si>
    <t xml:space="preserve">Most of idps return to their habitual areas </t>
  </si>
  <si>
    <t>SS070304</t>
  </si>
  <si>
    <t>SS0703</t>
  </si>
  <si>
    <t>Malual</t>
  </si>
  <si>
    <t xml:space="preserve">People are living under the tree </t>
  </si>
  <si>
    <t>SS100502</t>
  </si>
  <si>
    <t>Bangolo</t>
  </si>
  <si>
    <t>SS101001</t>
  </si>
  <si>
    <t>Bangasu</t>
  </si>
  <si>
    <t>Koboko</t>
  </si>
  <si>
    <t xml:space="preserve">Lack of clean Water_x000D_
-Lack of NFI  </t>
  </si>
  <si>
    <t>SS070305</t>
  </si>
  <si>
    <t>Mathiang</t>
  </si>
  <si>
    <t>The returnees in this Payam are increasing of because of the Peace in the Country.</t>
  </si>
  <si>
    <t>SS100201</t>
  </si>
  <si>
    <t>Ibba Centre</t>
  </si>
  <si>
    <t>They need of more norovirus answers and support of shelters</t>
  </si>
  <si>
    <t>SS070605</t>
  </si>
  <si>
    <t>SS100802</t>
  </si>
  <si>
    <t>Nzara centre</t>
  </si>
  <si>
    <t>No problem in this payam</t>
  </si>
  <si>
    <t>SS100803</t>
  </si>
  <si>
    <t>Ringasi</t>
  </si>
  <si>
    <t>On the observation the IDPs are still having difficult life as usual</t>
  </si>
  <si>
    <t>SS030804</t>
  </si>
  <si>
    <t>Kizingora</t>
  </si>
  <si>
    <t xml:space="preserve">There is new payam due to communal clashes, heavy rain affected crops need food ,drugs and NFIS </t>
  </si>
  <si>
    <t>SS100505</t>
  </si>
  <si>
    <t>Mundri</t>
  </si>
  <si>
    <t xml:space="preserve">The number of IDPs reduce because most of them returned to their Habitual Residence,(Voluntary Returne) </t>
  </si>
  <si>
    <t>SS101007</t>
  </si>
  <si>
    <t xml:space="preserve">They are asking for clean water and opening of the school for their children and hygiene promotion. </t>
  </si>
  <si>
    <t>SS020106</t>
  </si>
  <si>
    <t>Loudo</t>
  </si>
  <si>
    <t>Moving in this Payam without any identification is very risky</t>
  </si>
  <si>
    <t>SS101003</t>
  </si>
  <si>
    <t>Gangura</t>
  </si>
  <si>
    <t>The road to Gangura is very bad they are asking people who can help   them with food items.</t>
  </si>
  <si>
    <t>SS100303</t>
  </si>
  <si>
    <t>Mambe</t>
  </si>
  <si>
    <t>SS080402</t>
  </si>
  <si>
    <t>Alabek</t>
  </si>
  <si>
    <t>SS071101</t>
  </si>
  <si>
    <t>Geiger</t>
  </si>
  <si>
    <t>Movement from abroad is very slow due to Covid19 at the border.</t>
  </si>
  <si>
    <t>SS040602</t>
  </si>
  <si>
    <t>Bhar- Gel (2)</t>
  </si>
  <si>
    <t>Some of the areas are not assessed because of far distant and insecurity in the area.</t>
  </si>
  <si>
    <t>SS050205</t>
  </si>
  <si>
    <t>Mangok</t>
  </si>
  <si>
    <t xml:space="preserve">IDPs and Returnees need assistance </t>
  </si>
  <si>
    <t>SS080407</t>
  </si>
  <si>
    <t>Marial Lou</t>
  </si>
  <si>
    <t>There is increasement of the IDPS in this payam due to clashes between the army and Civilian in Tonj East and communal clashes in Tonj north.</t>
  </si>
  <si>
    <t>SS040406</t>
  </si>
  <si>
    <t>Pacong</t>
  </si>
  <si>
    <t>SS070203</t>
  </si>
  <si>
    <t>Kodok Town</t>
  </si>
  <si>
    <t>SS060706</t>
  </si>
  <si>
    <t>Pachar</t>
  </si>
  <si>
    <t>No GPS was used this round</t>
  </si>
  <si>
    <t>SS050107</t>
  </si>
  <si>
    <t>Chel South</t>
  </si>
  <si>
    <t>The IDPs and Returnees are afrain of expected flooding due to too much rain</t>
  </si>
  <si>
    <t>SS080403</t>
  </si>
  <si>
    <t>Aliek</t>
  </si>
  <si>
    <t>Some of the returnees have come back to their habitual residence and new idps appear in some villages</t>
  </si>
  <si>
    <t>SS080406</t>
  </si>
  <si>
    <t>Manalor</t>
  </si>
  <si>
    <t>1-The number of IDPS increased due to inter-clan communal clashes that erupted recently._x000D_
2- The figures of returnees increased also because those who ran to Tonj North HQS came back to their habitual residence.</t>
  </si>
  <si>
    <t>SS050401</t>
  </si>
  <si>
    <t>Ayai</t>
  </si>
  <si>
    <t>SS070705</t>
  </si>
  <si>
    <t>Malakal South</t>
  </si>
  <si>
    <t xml:space="preserve">There is no health center in the payam and the water point is very far._x000D_
</t>
  </si>
  <si>
    <t>SS050301</t>
  </si>
  <si>
    <t>Ariath</t>
  </si>
  <si>
    <t>SS010107</t>
  </si>
  <si>
    <t>Lirya</t>
  </si>
  <si>
    <t>SS050206</t>
  </si>
  <si>
    <t>Wunlang</t>
  </si>
  <si>
    <t>people here lack basic needs</t>
  </si>
  <si>
    <t>SS040806</t>
  </si>
  <si>
    <t>Mapuordit</t>
  </si>
  <si>
    <t>Some location are not assess due to insecurity.</t>
  </si>
  <si>
    <t>SS050105</t>
  </si>
  <si>
    <t>Awulic</t>
  </si>
  <si>
    <t>SS040604</t>
  </si>
  <si>
    <t>Makundi</t>
  </si>
  <si>
    <t xml:space="preserve">In this Payam, the number of IDPs in Badai and Kombi Increased because there was communal clashes in Mvolo Western Equatoria between March and April 2020 and the displaced population ran to this two locations in Mukundi. </t>
  </si>
  <si>
    <t>SS030805</t>
  </si>
  <si>
    <t>Lekuangole</t>
  </si>
  <si>
    <t>SS040605</t>
  </si>
  <si>
    <t>Wulu Town</t>
  </si>
  <si>
    <t xml:space="preserve">IDPS leader appeal to the government to access their condition specially in this current situation.  </t>
  </si>
  <si>
    <t>SS040603</t>
  </si>
  <si>
    <t>Damoloto</t>
  </si>
  <si>
    <t>IDPs and Returnees need food assistance.</t>
  </si>
  <si>
    <t>SS050302</t>
  </si>
  <si>
    <t>Malual Centre</t>
  </si>
  <si>
    <t>SS020707</t>
  </si>
  <si>
    <t>Pageri</t>
  </si>
  <si>
    <t>SS080108</t>
  </si>
  <si>
    <t>Toch West</t>
  </si>
  <si>
    <t>SS080208</t>
  </si>
  <si>
    <t>Kuac South</t>
  </si>
  <si>
    <t>Majority of idps have started to return to their homes due to improved security situation</t>
  </si>
  <si>
    <t>SS040207</t>
  </si>
  <si>
    <t>Ngaap</t>
  </si>
  <si>
    <t>SS080202</t>
  </si>
  <si>
    <t>Akon North</t>
  </si>
  <si>
    <t>IDPS decrease because the have returned to their habitual residence.</t>
  </si>
  <si>
    <t>SS080408</t>
  </si>
  <si>
    <t>Pagol</t>
  </si>
  <si>
    <t>There is an increasement of IDPS because of the recent inter-communal clashes . some of the IDPS who ran to county HQs returned to their habitual residence.</t>
  </si>
  <si>
    <t>SS050508</t>
  </si>
  <si>
    <t>Gomjuer West</t>
  </si>
  <si>
    <t>Gedaref</t>
  </si>
  <si>
    <t>SS070402</t>
  </si>
  <si>
    <t>Dinkar</t>
  </si>
  <si>
    <t>SS070306</t>
  </si>
  <si>
    <t>Pamach</t>
  </si>
  <si>
    <t>There is no accommodation(shelter) people sleep under tress</t>
  </si>
  <si>
    <t>SS060709</t>
  </si>
  <si>
    <t>Tharnhom</t>
  </si>
  <si>
    <t>SS070501</t>
  </si>
  <si>
    <t>Banashowa</t>
  </si>
  <si>
    <t>SS090306</t>
  </si>
  <si>
    <t>Wau North</t>
  </si>
  <si>
    <t>Hai dinka has increase in idps who came from warrap due to communal fighting .Hai jedid has new idps from warrap .There was increase of idps who abroad as compare to MTR8 and an average of 5Inds was used in determining the best estimate for HH size.</t>
  </si>
  <si>
    <t>SS090204</t>
  </si>
  <si>
    <t>Raja Town</t>
  </si>
  <si>
    <t>Mayougo is new villege with returnees from sudan and south sudan</t>
  </si>
  <si>
    <t>SS040404</t>
  </si>
  <si>
    <t>Cuei - Cok</t>
  </si>
  <si>
    <t>Kiboga</t>
  </si>
  <si>
    <t>SS090202</t>
  </si>
  <si>
    <t>Ere</t>
  </si>
  <si>
    <t>Community leaders needs I O M -DTM to visit Ere not all time enumerators.</t>
  </si>
  <si>
    <t>SS030808</t>
  </si>
  <si>
    <t xml:space="preserve"> In UNMISS AA( Pibor AA) there is no IDPs.</t>
  </si>
  <si>
    <t>SS080409</t>
  </si>
  <si>
    <t>Rual Bet</t>
  </si>
  <si>
    <t>The number of IDPS has increased due to recent communal clashes and returnees at some villages are displaced again.</t>
  </si>
  <si>
    <t>SS040405</t>
  </si>
  <si>
    <t>Malengagok</t>
  </si>
  <si>
    <t>SS010605</t>
  </si>
  <si>
    <t>Yei Town</t>
  </si>
  <si>
    <t>Nebbi</t>
  </si>
  <si>
    <t xml:space="preserve">Due TO Covid -19 Pandemic, the Movement of People has reduced to an Extend that's why the follow of the returnees has stop from aboard. </t>
  </si>
  <si>
    <t>SS080103</t>
  </si>
  <si>
    <t>Nyang</t>
  </si>
  <si>
    <t xml:space="preserve">-IDPs increases because of cattle raiding incident that happened in May-2020 whereas returnees also increases due to the same reasons.  </t>
  </si>
  <si>
    <t>SS100504</t>
  </si>
  <si>
    <t>Kotobi</t>
  </si>
  <si>
    <t>SS071003</t>
  </si>
  <si>
    <t>Pakang</t>
  </si>
  <si>
    <t>SS030104</t>
  </si>
  <si>
    <t>Buong</t>
  </si>
  <si>
    <t>Tigray</t>
  </si>
  <si>
    <t>SS020403</t>
  </si>
  <si>
    <t>Lomeyen</t>
  </si>
  <si>
    <t xml:space="preserve">In this area there is  natural distance affected people </t>
  </si>
  <si>
    <t>SS010501</t>
  </si>
  <si>
    <t>Gemeiza</t>
  </si>
  <si>
    <t xml:space="preserve">Based on my direct observation the general hygiene situation was observed  poor,especially amount the children and at house hold level,skin disease etc </t>
  </si>
  <si>
    <t>SS050101</t>
  </si>
  <si>
    <t>Abul</t>
  </si>
  <si>
    <t>SS050102</t>
  </si>
  <si>
    <t>Achanna</t>
  </si>
  <si>
    <t>Difficulty in Assessing other Payam due to some rivers not having bridge._x000D_
IDPS are drinking surface water. Lack of chlorine for treating the water.</t>
  </si>
  <si>
    <t>SS010601</t>
  </si>
  <si>
    <t>Lasu</t>
  </si>
  <si>
    <t xml:space="preserve">Corvid 19 awareness should be done in the Payam </t>
  </si>
  <si>
    <t>SS020307</t>
  </si>
  <si>
    <t>Narus</t>
  </si>
  <si>
    <t>SS100403</t>
  </si>
  <si>
    <t>Lozoh</t>
  </si>
  <si>
    <t>SS010109</t>
  </si>
  <si>
    <t>Lokiliri</t>
  </si>
  <si>
    <t xml:space="preserve">Only few communities members do agriculture activities hence their is need foe humanitarian Assistance </t>
  </si>
  <si>
    <t>SS020306</t>
  </si>
  <si>
    <t>Mogos</t>
  </si>
  <si>
    <t>SS070604</t>
  </si>
  <si>
    <t>Their is need for awareness in this community.</t>
  </si>
  <si>
    <t>SS020402</t>
  </si>
  <si>
    <t>Karkwomugie</t>
  </si>
  <si>
    <t>The people of Karukomuge are Thoroughly  Suffering  from Malaria and they living in desert  area where there is not water.</t>
  </si>
  <si>
    <t>SS060908</t>
  </si>
  <si>
    <t>Nhialdiu</t>
  </si>
  <si>
    <t>Khaljak village is not accessible in this round nine (R9) due to insecurity cause by cattle raiding in the village.</t>
  </si>
  <si>
    <t>SS020503</t>
  </si>
  <si>
    <t>SS0205</t>
  </si>
  <si>
    <t>Longeleya</t>
  </si>
  <si>
    <t>SS020505</t>
  </si>
  <si>
    <t>Machi Two</t>
  </si>
  <si>
    <t xml:space="preserve">They Lives in very thickly  bush and so Muddy that affect their Movement. </t>
  </si>
  <si>
    <t>SS020406</t>
  </si>
  <si>
    <t>Paringa</t>
  </si>
  <si>
    <t>the flood of 2019-2020 have affected the village</t>
  </si>
  <si>
    <t>SS010603</t>
  </si>
  <si>
    <t>Otogo</t>
  </si>
  <si>
    <t>The Movement of the people is on serious reduction, _x000D_
Health sector should be improved.</t>
  </si>
  <si>
    <t>SS070409</t>
  </si>
  <si>
    <t>Nasir</t>
  </si>
  <si>
    <t>BMR Nasir</t>
  </si>
  <si>
    <t>SS070308</t>
  </si>
  <si>
    <t>Belwang</t>
  </si>
  <si>
    <t>Population has increased in the communities due to peace process of south sudan.</t>
  </si>
  <si>
    <t>SS060702</t>
  </si>
  <si>
    <t>Kol</t>
  </si>
  <si>
    <t>Flood has become the main threat to the population and COVID 19 awareness is not fully active in the payam</t>
  </si>
  <si>
    <t>SS071208</t>
  </si>
  <si>
    <t>Ying</t>
  </si>
  <si>
    <t>No access to basic needs</t>
  </si>
  <si>
    <t>SS060905</t>
  </si>
  <si>
    <t>Kaljak</t>
  </si>
  <si>
    <t>No access to water and sanitation school items and medicines</t>
  </si>
  <si>
    <t>SS020301</t>
  </si>
  <si>
    <t>Jie</t>
  </si>
  <si>
    <t>SS010202</t>
  </si>
  <si>
    <t>Kangapo II</t>
  </si>
  <si>
    <t xml:space="preserve">The information given is consistant with what is seen on the ground.  </t>
  </si>
  <si>
    <t>SS020801</t>
  </si>
  <si>
    <t>Bur</t>
  </si>
  <si>
    <t>Lack of pit latrine among the community.</t>
  </si>
  <si>
    <t>SS020803</t>
  </si>
  <si>
    <t>Homodonge</t>
  </si>
  <si>
    <t>SS071209</t>
  </si>
  <si>
    <t>Yomding</t>
  </si>
  <si>
    <t>The population increase because of the movement in the payam</t>
  </si>
  <si>
    <t>SS070307</t>
  </si>
  <si>
    <t>Udier</t>
  </si>
  <si>
    <t>SS010405</t>
  </si>
  <si>
    <t>SS0104</t>
  </si>
  <si>
    <t>Wudabi</t>
  </si>
  <si>
    <t>SS010201</t>
  </si>
  <si>
    <t>Kangapo I</t>
  </si>
  <si>
    <t>SS020606</t>
  </si>
  <si>
    <t>Lohutok</t>
  </si>
  <si>
    <t>SS070802</t>
  </si>
  <si>
    <t>Kaka</t>
  </si>
  <si>
    <t>SS030604</t>
  </si>
  <si>
    <t>Paguri</t>
  </si>
  <si>
    <t>The quality of the drinking water from the boreholes here is very poor. Yike 2 this round was not assessed because of flooding.</t>
  </si>
  <si>
    <t>SS020405</t>
  </si>
  <si>
    <t>Najie</t>
  </si>
  <si>
    <t>The unavailability of returnees is attributed to flooding</t>
  </si>
  <si>
    <t>SS030608</t>
  </si>
  <si>
    <t>New Fangak</t>
  </si>
  <si>
    <t xml:space="preserve">Insufficient washing facilities for the communities </t>
  </si>
  <si>
    <t>SS010302</t>
  </si>
  <si>
    <t>Kopera</t>
  </si>
  <si>
    <t>No problem in payam</t>
  </si>
  <si>
    <t>SS030601</t>
  </si>
  <si>
    <t>Manajang</t>
  </si>
  <si>
    <t>Lack of water due to broke down of the boreholes</t>
  </si>
  <si>
    <t>SS070404</t>
  </si>
  <si>
    <t>Kiech Kuon</t>
  </si>
  <si>
    <t>No specific comments about the IDPS ,Host community and Returnees in kiechkuon payam</t>
  </si>
  <si>
    <t>SS070602</t>
  </si>
  <si>
    <t>Jotome</t>
  </si>
  <si>
    <t>They need help from our authority.</t>
  </si>
  <si>
    <t>SS040303</t>
  </si>
  <si>
    <t>There is old payam has not been assessed during my vist,i found many returnees displace from their origin back to rumbek center and in other areas</t>
  </si>
  <si>
    <t>SS070303</t>
  </si>
  <si>
    <t>they constructed new horses in this Boma/village.</t>
  </si>
  <si>
    <t>SS020604</t>
  </si>
  <si>
    <t>Imehejek</t>
  </si>
  <si>
    <t>Majority of IDP in this payam have settled.</t>
  </si>
  <si>
    <t>SS100503</t>
  </si>
  <si>
    <t>SS100301</t>
  </si>
  <si>
    <t>Kozi</t>
  </si>
  <si>
    <t>Equateur</t>
  </si>
  <si>
    <t>SS100108</t>
  </si>
  <si>
    <t>Yangiri</t>
  </si>
  <si>
    <t>Kasaï</t>
  </si>
  <si>
    <t xml:space="preserve">People need of assistance,shelter and clean water  </t>
  </si>
  <si>
    <t>SS100302</t>
  </si>
  <si>
    <t>Landili</t>
  </si>
  <si>
    <t>Landili is fine the reason why the number of the people increase is because on 28/8/2019 18 people where lack by unknown gunman to the bush.</t>
  </si>
  <si>
    <t>SS010402</t>
  </si>
  <si>
    <t>Kimba</t>
  </si>
  <si>
    <t>Omoro</t>
  </si>
  <si>
    <t>Other (Specify)</t>
  </si>
  <si>
    <t>Hunger</t>
  </si>
  <si>
    <t>People are following COVID -19 measure</t>
  </si>
  <si>
    <t>SS050506</t>
  </si>
  <si>
    <t>Gomjuer Centre</t>
  </si>
  <si>
    <t>SS020203</t>
  </si>
  <si>
    <t>Imotong</t>
  </si>
  <si>
    <t>SS031102</t>
  </si>
  <si>
    <t>Motot</t>
  </si>
  <si>
    <t>SS010404</t>
  </si>
  <si>
    <t>Panyume</t>
  </si>
  <si>
    <t>Lomami</t>
  </si>
  <si>
    <t>Busia</t>
  </si>
  <si>
    <t>Agricultural tools is needed and movement is freely.</t>
  </si>
  <si>
    <t>SS010401</t>
  </si>
  <si>
    <t>Gulumbi</t>
  </si>
  <si>
    <t>Kwango</t>
  </si>
  <si>
    <t>All the IDPs who were in sites (chruch)move to the host community</t>
  </si>
  <si>
    <t>SS020603</t>
  </si>
  <si>
    <t>Heju-Hiteng</t>
  </si>
  <si>
    <t>SS020401</t>
  </si>
  <si>
    <t>Chumakori</t>
  </si>
  <si>
    <t>Villages affected by floods.</t>
  </si>
  <si>
    <t>SS070302</t>
  </si>
  <si>
    <t>Guelguk</t>
  </si>
  <si>
    <t>SS020805</t>
  </si>
  <si>
    <t>Imurok</t>
  </si>
  <si>
    <t>SS070202</t>
  </si>
  <si>
    <t>Kodok</t>
  </si>
  <si>
    <t>SS071206</t>
  </si>
  <si>
    <t>Nyangore</t>
  </si>
  <si>
    <t>SS020308</t>
  </si>
  <si>
    <t>Natinga</t>
  </si>
  <si>
    <t>SS070601</t>
  </si>
  <si>
    <t>Jekow</t>
  </si>
  <si>
    <t>People are need of food, water and education.</t>
  </si>
  <si>
    <t>SS020507</t>
  </si>
  <si>
    <t>Pwata</t>
  </si>
  <si>
    <t>SS020303</t>
  </si>
  <si>
    <t>Kauto</t>
  </si>
  <si>
    <t>SS010510</t>
  </si>
  <si>
    <t>Tombek</t>
  </si>
  <si>
    <t>SS010604</t>
  </si>
  <si>
    <t>Tore</t>
  </si>
  <si>
    <t>Maï-Ndombe</t>
  </si>
  <si>
    <t xml:space="preserve">The whole population of this payam need humanitarian assistance </t>
  </si>
  <si>
    <t>SS020703</t>
  </si>
  <si>
    <t>SS020804</t>
  </si>
  <si>
    <t>Ifwotur</t>
  </si>
  <si>
    <t>Every thing seems to be normal in this payam like it was in the pre Corona period</t>
  </si>
  <si>
    <t>SS020302</t>
  </si>
  <si>
    <t>Katordori</t>
  </si>
  <si>
    <t>SS070204</t>
  </si>
  <si>
    <t>Lul</t>
  </si>
  <si>
    <t>SS020501</t>
  </si>
  <si>
    <t>Kapoeta Town</t>
  </si>
  <si>
    <t>Kiambu</t>
  </si>
  <si>
    <t>Kisii</t>
  </si>
  <si>
    <t>SS020504</t>
  </si>
  <si>
    <t>Machi One</t>
  </si>
  <si>
    <t>IDPs from aboard reduce because most of them move to their habitual resident.</t>
  </si>
  <si>
    <t>The IDPs decrease because of clam situation while returnees are returning .</t>
  </si>
  <si>
    <t>No new IDPs.</t>
  </si>
  <si>
    <t>State_PCode</t>
  </si>
  <si>
    <t>state_name</t>
  </si>
  <si>
    <t>Total IDPs by period of arrival at current location</t>
  </si>
  <si>
    <t>Subset of IDP individuals present at time of assessment who were previously displaced within South Sudan</t>
  </si>
  <si>
    <t xml:space="preserve">Subset of IDPs previously displaced within South Sudan by period of arrival at current location </t>
  </si>
  <si>
    <t xml:space="preserve">Subset of IDPs previously displaced abroad by period of arrival at current location </t>
  </si>
  <si>
    <t>2014-2015</t>
  </si>
  <si>
    <t>2016-2017</t>
  </si>
  <si>
    <r>
      <t xml:space="preserve">2019 </t>
    </r>
    <r>
      <rPr>
        <b/>
        <sz val="9"/>
        <color rgb="FFDDEBF7"/>
        <rFont val="Calibri"/>
        <family val="2"/>
        <scheme val="minor"/>
      </rPr>
      <t>y</t>
    </r>
  </si>
  <si>
    <t>Unknown period</t>
  </si>
  <si>
    <t>Total</t>
  </si>
  <si>
    <t>Subset of returnee individuals (previously displaced in South Sudan) present at time of assessment by period of arrival at current location</t>
  </si>
  <si>
    <t>Subset of returnee individuals (previously displaced abroad) present at time of assessment by period of arrival at current location</t>
  </si>
  <si>
    <r>
      <t>2019</t>
    </r>
    <r>
      <rPr>
        <b/>
        <sz val="9"/>
        <color rgb="FFE7F4F3"/>
        <rFont val="Calibri"/>
        <family val="2"/>
        <scheme val="minor"/>
      </rPr>
      <t xml:space="preserve"> y</t>
    </r>
  </si>
  <si>
    <t>Please contact DART team (issdart@iom.int) for same analisys at county level</t>
  </si>
  <si>
    <t>c</t>
  </si>
  <si>
    <t>Percentage</t>
  </si>
  <si>
    <t>a- Conflict</t>
  </si>
  <si>
    <t>a- Communal clashes</t>
  </si>
  <si>
    <t>a- Disaster</t>
  </si>
  <si>
    <t>a- Unknown reason</t>
  </si>
  <si>
    <t>a- Unknown period individuals</t>
  </si>
  <si>
    <t>Reason of displacement (2019)</t>
  </si>
  <si>
    <t>IDP arrival 2019 (individuals)</t>
  </si>
  <si>
    <t>e- Conflict</t>
  </si>
  <si>
    <t>e- Communal clashes</t>
  </si>
  <si>
    <t>e- Disaster</t>
  </si>
  <si>
    <t>e- Unknown reason</t>
  </si>
  <si>
    <t>Reason of displacement (2018 post R-ARCSS)</t>
  </si>
  <si>
    <t>IDP arrival 2018 post R-ARCSS (individuals)</t>
  </si>
  <si>
    <t>Reason of displacement (2018 pre R-ARCSS)</t>
  </si>
  <si>
    <t>IDP arrival 2018 pre R-ARCSS (individuals)</t>
  </si>
  <si>
    <t xml:space="preserve">IDP arrival 2016-2017 </t>
  </si>
  <si>
    <t>Reason of displacement (2016-2017)</t>
  </si>
  <si>
    <t>IDP arrival 2016-2017 (individuals)</t>
  </si>
  <si>
    <t xml:space="preserve">IDP arrival 2014-2015 </t>
  </si>
  <si>
    <t>Reason of displacement (2014-2015)</t>
  </si>
  <si>
    <t>IDP arrival 2014-2015 (individuals)</t>
  </si>
  <si>
    <t>Returnee housing status</t>
  </si>
  <si>
    <t>Please contact DART team (issdart@iom.int) to obtain the same analisys at county level</t>
  </si>
  <si>
    <t>IDP  arrival 2019</t>
  </si>
  <si>
    <t xml:space="preserve">No Comments </t>
  </si>
  <si>
    <t>Kitui</t>
  </si>
  <si>
    <t>n/a</t>
  </si>
  <si>
    <t>No.</t>
  </si>
  <si>
    <t>N/A</t>
  </si>
  <si>
    <t>No observation</t>
  </si>
  <si>
    <t xml:space="preserve">No observation </t>
  </si>
  <si>
    <t>Maniema</t>
  </si>
  <si>
    <t>IDP arrival 2020 (individuals)</t>
  </si>
  <si>
    <t>Total returnee individuals  present at time of assessment by period of arrival at current location</t>
  </si>
  <si>
    <t>e- Other reason: COVID-19</t>
  </si>
  <si>
    <t>a- Other reason- COVID-19</t>
  </si>
  <si>
    <t>Total number of IDP individuals present at time of assessment</t>
  </si>
  <si>
    <t>Subset of IDP individuals present at time of assessment who were previously displaced abroad</t>
  </si>
  <si>
    <t>2020 (Jan -Sept)</t>
  </si>
  <si>
    <t>2020 (Jan-Sept)</t>
  </si>
  <si>
    <t>Total number of returnee individuals present at time of assessment</t>
  </si>
  <si>
    <t>Subset of returnee individuals (previously displaced in South Sudan) present at time of assessment</t>
  </si>
  <si>
    <t>Subset of returnee individuals (previously displaced abroad) present at time of assessment</t>
  </si>
  <si>
    <t>IDP  arrival 2020 (January - September)</t>
  </si>
  <si>
    <t>Total returnee  household</t>
  </si>
  <si>
    <t>Total returnee  individuals</t>
  </si>
  <si>
    <t xml:space="preserve">MOBILITY TRACKING </t>
  </si>
  <si>
    <t>Round 9</t>
  </si>
  <si>
    <t>Data collection: July-September 2020</t>
  </si>
  <si>
    <t>Number of counties covered</t>
  </si>
  <si>
    <t>Number of payams covered</t>
  </si>
  <si>
    <t>Number of locations covered</t>
  </si>
  <si>
    <t>Estimated # of IDP individuals  (total)</t>
  </si>
  <si>
    <t>Estimated # of IDP individuals not previously abroad</t>
  </si>
  <si>
    <t>Estimated # of IDP individuals  previously abroad</t>
  </si>
  <si>
    <t>Estimated  # of returnee individuals  (total)</t>
  </si>
  <si>
    <t>Estimated # of returnee individuals from South Sudan</t>
  </si>
  <si>
    <t xml:space="preserve">Estimated  # of returnee individuals from abroad </t>
  </si>
  <si>
    <t>METHODOLOGY</t>
  </si>
  <si>
    <t xml:space="preserve">The primary objective of the Mobility Tracking is to support the partners in South Sudan to establish a unified and comprehensive </t>
  </si>
  <si>
    <t xml:space="preserve">system to collect and disseminate data on the numbers, demographics and needs of IDPs &amp; Returnees on a nationwide scale in </t>
  </si>
  <si>
    <t>In order to continuously provide accurate IDP and returnee information to drive targeted response.</t>
  </si>
  <si>
    <t>Information for round 9 is gleaned from the baseline area assessment tool:</t>
  </si>
  <si>
    <r>
      <rPr>
        <b/>
        <sz val="11"/>
        <color theme="1"/>
        <rFont val="Calibri"/>
        <family val="2"/>
        <scheme val="minor"/>
      </rPr>
      <t xml:space="preserve">1. Baseline area assessments </t>
    </r>
    <r>
      <rPr>
        <sz val="11"/>
        <color theme="1"/>
        <rFont val="Calibri"/>
        <family val="2"/>
        <scheme val="minor"/>
      </rPr>
      <t>provide information on the presence of targeted populations in defined administrative sub-areas</t>
    </r>
  </si>
  <si>
    <t>(following the 10-state payam system), and capture information at the group level on population categories (IDPs, returnees,</t>
  </si>
  <si>
    <t>relocated) and attributes such as time of arrival of the target population in the assessed location, return from abroad or South</t>
  </si>
  <si>
    <t>Sudan, displacement previous abroad or not, reasons for displacement and former home areas for IDPs (both captured on</t>
  </si>
  <si>
    <t xml:space="preserve">majority basis for a given payam), presence of and dates of displacement / return, and shelter conditions. </t>
  </si>
  <si>
    <t xml:space="preserve">The baseline area assessment form also comprises a list of locations (defined as villages / neighbourhoods / displacement sites) </t>
  </si>
  <si>
    <t>hosting displaced and / or returned populations.</t>
  </si>
  <si>
    <t>DEFINITIONS</t>
  </si>
  <si>
    <t>IDPs</t>
  </si>
  <si>
    <t>Persons or groups of persons who have been forced or obliged to flee or to leave their homes or places of</t>
  </si>
  <si>
    <t>habitual residence, in particular as a result of or in order to avoid the effects of armed conflict, situations of</t>
  </si>
  <si>
    <t>generalized violence, violations of human rights or natural or human-made disasters, and who have not crossed an</t>
  </si>
  <si>
    <t>internationally recognized state border.</t>
  </si>
  <si>
    <t>South Sudan: Time of arrival in assessed area considered: 2014 to September 2020</t>
  </si>
  <si>
    <t>Returnees: internal / from abroad</t>
  </si>
  <si>
    <t>Someone who was displaced from their habitual residence either within South Sudan or abroad, who has since</t>
  </si>
  <si>
    <t>returned to their habitual residence. Please note: the returnee category, for the purpose of DTM data collection, is</t>
  </si>
  <si>
    <t>restricted to individuals who returned to the exact location of their habitual residence, or an adjacent area based</t>
  </si>
  <si>
    <t>on a free decision. South Sudanese displaced persons having crossed the border into South Sudan from neighboring</t>
  </si>
  <si>
    <t>countries without having reached their home are still displaced and as such not counted in the returnee category.</t>
  </si>
  <si>
    <t>South Sudan: Time of arrival in assessed area considered: 2016 to September 2020</t>
  </si>
  <si>
    <t>Relocated Individuals</t>
  </si>
  <si>
    <t>relocated voluntarily (independently or with the help of other actors) to another location than their former</t>
  </si>
  <si>
    <t>habitual residence, without an intention to return to their former habitual residence.</t>
  </si>
  <si>
    <t>Note on returnee definition</t>
  </si>
  <si>
    <t>The IOM DTM returnee figure from abroad cannot be compared directly with the spontaneous refugee returnees reported by</t>
  </si>
  <si>
    <t>UNHCR. The latter can have returned home (this would be captured as part of the returnees from abroad category in IOM DTM),</t>
  </si>
  <si>
    <t>but they may also find themselves in a situation of continued displacement or have chosen a new habitual residence (in both cases, they</t>
  </si>
  <si>
    <t>would be considered but not directly visible as part of the IDP and relocated figures reported by IOM). UNHCR and IOM technical</t>
  </si>
  <si>
    <t>teams are exploring how to improve data sharing to enable comparison and integration of numbers published by each agency.</t>
  </si>
  <si>
    <t>Note on 'not yet returned' estimates</t>
  </si>
  <si>
    <t>Estimates of the 'not yet returned' population that remains displaced elsewhere are subject to a high degree of uncertainty, due to the</t>
  </si>
  <si>
    <t>long recall period, possible changes in local community structures, changes in the local population composition as a result of the conflict,</t>
  </si>
  <si>
    <t>and situations where entire settlements remain deserted.</t>
  </si>
  <si>
    <t>Published: 31 January 2021</t>
  </si>
  <si>
    <t xml:space="preserve"> 2018 (pre R-ARCSS/ Jan - Sept)</t>
  </si>
  <si>
    <t>2018 (post R-ARCSS/Oct - Dec)</t>
  </si>
  <si>
    <t>2018 (pre R-ARCSS/Jan - Sept)</t>
  </si>
  <si>
    <t>2018 (post R-ARCSS/ Oct - Dec)</t>
  </si>
  <si>
    <t>2018 (pre R-ARCSS/ Jan - Sept)</t>
  </si>
  <si>
    <t>IDP arrival 2018 post R-ARCSS (Oct - Dec)</t>
  </si>
  <si>
    <t>IDP arrival 2018 pre R-ARCSS (Jan - Sept)</t>
  </si>
  <si>
    <t>state_pcode</t>
  </si>
  <si>
    <t>location_ssid</t>
  </si>
  <si>
    <t>county_pcode</t>
  </si>
  <si>
    <t>county_name</t>
  </si>
  <si>
    <t>payam_pcode</t>
  </si>
  <si>
    <t>payam_name</t>
  </si>
  <si>
    <t>village_idp_settlement_name</t>
  </si>
  <si>
    <t>alternate_name1</t>
  </si>
  <si>
    <t>location_type</t>
  </si>
  <si>
    <t>latitude</t>
  </si>
  <si>
    <t>longitude</t>
  </si>
  <si>
    <t>location_status_name</t>
  </si>
  <si>
    <t>IDP Location (Yes/No)</t>
  </si>
  <si>
    <t>Estimated # of IDP households  (total)</t>
  </si>
  <si>
    <t>Estimated # of  IDP households not previously abroad</t>
  </si>
  <si>
    <t>Estimated # of IDP households previously abroad</t>
  </si>
  <si>
    <t>Estimated # of IDP individuals previously abroad</t>
  </si>
  <si>
    <t>Returnee Location (Yes/No)</t>
  </si>
  <si>
    <t>Estimated # of returnee households  (total)</t>
  </si>
  <si>
    <t>Estimated # of returnee households from South Sudan</t>
  </si>
  <si>
    <t>Estimated # of returnee households from abroad</t>
  </si>
  <si>
    <t>Estimated  # of returnee individuals from abroad</t>
  </si>
  <si>
    <t>Estimated  # of relocated households</t>
  </si>
  <si>
    <t>Estimated  # of relocated individuals</t>
  </si>
  <si>
    <t>Estimated  # of not yet returned households</t>
  </si>
  <si>
    <t>Estimated  # of not yet returned individuals</t>
  </si>
  <si>
    <t>Source_Round</t>
  </si>
  <si>
    <t>Location remark</t>
  </si>
  <si>
    <t>Admin levels changes</t>
  </si>
  <si>
    <t>ssid_SS0101_0002</t>
  </si>
  <si>
    <t>Belle</t>
  </si>
  <si>
    <t>Host community</t>
  </si>
  <si>
    <t>Open</t>
  </si>
  <si>
    <t>R9-September 2020</t>
  </si>
  <si>
    <t>No changes</t>
  </si>
  <si>
    <t>ssid_SS0101_0003</t>
  </si>
  <si>
    <t>Bungu Center</t>
  </si>
  <si>
    <t>ssid_SS0101_0045</t>
  </si>
  <si>
    <t>Kworijik Bungu</t>
  </si>
  <si>
    <t>ssid_SS0101_0013</t>
  </si>
  <si>
    <t>Kuda</t>
  </si>
  <si>
    <t>ssid_SS0101_0035</t>
  </si>
  <si>
    <t>Sirimun</t>
  </si>
  <si>
    <t>ssid_SS0101_0006</t>
  </si>
  <si>
    <t>Ganji Center</t>
  </si>
  <si>
    <t>ssid_SS0101_0012</t>
  </si>
  <si>
    <t>Koggi</t>
  </si>
  <si>
    <t>ssid_SS0101_0014</t>
  </si>
  <si>
    <t>Kuli Papa</t>
  </si>
  <si>
    <t>ssid_SS0101_0041</t>
  </si>
  <si>
    <t>Kawgada</t>
  </si>
  <si>
    <t>ssid_SS0101_0042</t>
  </si>
  <si>
    <t>Nywarja</t>
  </si>
  <si>
    <t>ssid_SS0101_0043</t>
  </si>
  <si>
    <t>Gando koro</t>
  </si>
  <si>
    <t>Payam updated</t>
  </si>
  <si>
    <t>ssid_SS0101_0020</t>
  </si>
  <si>
    <t>Mahad</t>
  </si>
  <si>
    <t xml:space="preserve">Displacement site </t>
  </si>
  <si>
    <t>ssid_SS0101_0048</t>
  </si>
  <si>
    <t>Hai Gabat</t>
  </si>
  <si>
    <t>New location covered</t>
  </si>
  <si>
    <t>ssid_SS0101_0049</t>
  </si>
  <si>
    <t>Tongping</t>
  </si>
  <si>
    <t>ssid_SS0101_0050</t>
  </si>
  <si>
    <t>Juba Nabari West</t>
  </si>
  <si>
    <t>ssid_SS0101_0051</t>
  </si>
  <si>
    <t>Hai Orselim</t>
  </si>
  <si>
    <t>ssid_SS0101_0052</t>
  </si>
  <si>
    <t>Atlabara</t>
  </si>
  <si>
    <t>ssid_SS0101_0053</t>
  </si>
  <si>
    <t>Lologo</t>
  </si>
  <si>
    <t>ssid_SS0101_0054</t>
  </si>
  <si>
    <t>Hai Logunu</t>
  </si>
  <si>
    <t>ssid_SS0101_0016</t>
  </si>
  <si>
    <t>ssid_SS0101_0055</t>
  </si>
  <si>
    <t>Opiri</t>
  </si>
  <si>
    <t>ssid_SS0101_0017</t>
  </si>
  <si>
    <t>ssid_SS0101_0026</t>
  </si>
  <si>
    <t>Morsak</t>
  </si>
  <si>
    <t>ssid_SS0101_0036</t>
  </si>
  <si>
    <t>Tombri</t>
  </si>
  <si>
    <t>ssid_SS0101_0040</t>
  </si>
  <si>
    <t>Worduk</t>
  </si>
  <si>
    <t>ssid_SS0101_0046</t>
  </si>
  <si>
    <t>Sandiro</t>
  </si>
  <si>
    <t>ssid_SS0101_0001</t>
  </si>
  <si>
    <t>Aru Junction</t>
  </si>
  <si>
    <t>R8-March 2020</t>
  </si>
  <si>
    <t>Not accessible road condition/distance</t>
  </si>
  <si>
    <t>ssid_SS0101_0018</t>
  </si>
  <si>
    <t>Lokiliri Center</t>
  </si>
  <si>
    <t>ssid_SS0101_0021</t>
  </si>
  <si>
    <t>ssid_SS0101_0027</t>
  </si>
  <si>
    <t>Munuki Block A, B, C</t>
  </si>
  <si>
    <t>ssid_SS0101_0007</t>
  </si>
  <si>
    <t>Gurei</t>
  </si>
  <si>
    <t>ssid_SS0101_0008</t>
  </si>
  <si>
    <t>Hai Vetary centre</t>
  </si>
  <si>
    <t>ssid_SS0101_0010</t>
  </si>
  <si>
    <t>Jebel Lado</t>
  </si>
  <si>
    <t>ssid_SS0101_0015</t>
  </si>
  <si>
    <t>Lemon Gaba</t>
  </si>
  <si>
    <t>ssid_SS0101_0019</t>
  </si>
  <si>
    <t>Luri Joppa</t>
  </si>
  <si>
    <t>ssid_SS0101_0022</t>
  </si>
  <si>
    <t>Mangateen (1)</t>
  </si>
  <si>
    <t>ssid_SS0101_0023</t>
  </si>
  <si>
    <t>Mangateen (2)</t>
  </si>
  <si>
    <t>ssid_SS0101_0047</t>
  </si>
  <si>
    <t>Hai Referendum</t>
  </si>
  <si>
    <t>ssid_SS0101_0005</t>
  </si>
  <si>
    <t>Don Bosco</t>
  </si>
  <si>
    <t>ssid_SS0101_0037</t>
  </si>
  <si>
    <t>UNMISS Juba POC 1</t>
  </si>
  <si>
    <t>ssid_SS0101_0038</t>
  </si>
  <si>
    <t>UNMISS Juba POC 3</t>
  </si>
  <si>
    <t>ssid_SS0101_0033</t>
  </si>
  <si>
    <t>Rokon Center</t>
  </si>
  <si>
    <t>ssid_SS0101_0044</t>
  </si>
  <si>
    <t/>
  </si>
  <si>
    <t>ssid_SS0101_0011</t>
  </si>
  <si>
    <t>Katigiri</t>
  </si>
  <si>
    <t>ssid_SS0101_0024</t>
  </si>
  <si>
    <t>Mankaru</t>
  </si>
  <si>
    <t>ssid_SS0101_0025</t>
  </si>
  <si>
    <t>Moje</t>
  </si>
  <si>
    <t>ssid_SS0101_0039</t>
  </si>
  <si>
    <t>ssid_SS0102_0012</t>
  </si>
  <si>
    <t>Kigwo Boma</t>
  </si>
  <si>
    <t>R7-November 2019</t>
  </si>
  <si>
    <t>Insecurity-military presence</t>
  </si>
  <si>
    <t>ssid_SS0102_0015</t>
  </si>
  <si>
    <t>Leikor Boma</t>
  </si>
  <si>
    <t>ssid_SS0102_0017</t>
  </si>
  <si>
    <t>Limi Boma</t>
  </si>
  <si>
    <t>ssid_SS0102_0018</t>
  </si>
  <si>
    <t>Litoba Boma</t>
  </si>
  <si>
    <t>ssid_SS0102_0030</t>
  </si>
  <si>
    <t>Moiyo Boma</t>
  </si>
  <si>
    <t>ssid_SS0102_0031</t>
  </si>
  <si>
    <t>Pomoju Boma</t>
  </si>
  <si>
    <t>ssid_SS0102_0033</t>
  </si>
  <si>
    <t>Saregoro Boma</t>
  </si>
  <si>
    <t>ssid_SS0102_0036</t>
  </si>
  <si>
    <t>Kiri</t>
  </si>
  <si>
    <t>ssid_SS0102_0013</t>
  </si>
  <si>
    <t>Kinyiba</t>
  </si>
  <si>
    <t>ssid_SS0102_0019</t>
  </si>
  <si>
    <t>Logili</t>
  </si>
  <si>
    <t>ssid_SS0102_0022</t>
  </si>
  <si>
    <t>Logu</t>
  </si>
  <si>
    <t>ssid_SS0102_0029</t>
  </si>
  <si>
    <t>Merwa</t>
  </si>
  <si>
    <t>ssid_SS0102_0034</t>
  </si>
  <si>
    <t>Wudo</t>
  </si>
  <si>
    <t>ssid_SS0102_0016</t>
  </si>
  <si>
    <t>Likamerok</t>
  </si>
  <si>
    <t>ssid_SS0102_0023</t>
  </si>
  <si>
    <t>Longira</t>
  </si>
  <si>
    <t>ssid_SS0102_0026</t>
  </si>
  <si>
    <t>Mekir</t>
  </si>
  <si>
    <t>ssid_SS0102_0027</t>
  </si>
  <si>
    <t>Mere</t>
  </si>
  <si>
    <t>ssid_SS0102_0032</t>
  </si>
  <si>
    <t>Romgi</t>
  </si>
  <si>
    <t>ssid_SS0102_0037</t>
  </si>
  <si>
    <t>Kudaji</t>
  </si>
  <si>
    <t>ssid_SS0102_0005</t>
  </si>
  <si>
    <t>Gogorsua</t>
  </si>
  <si>
    <t>ssid_SS0102_0006</t>
  </si>
  <si>
    <t>Goloko</t>
  </si>
  <si>
    <t>ssid_SS0102_0014</t>
  </si>
  <si>
    <t>Korijo IDP Camp Zone 1,2 and 3</t>
  </si>
  <si>
    <t>ssid_SS0102_0025</t>
  </si>
  <si>
    <t>Mapu</t>
  </si>
  <si>
    <t>ssid_SS0102_0038</t>
  </si>
  <si>
    <t>Gorbeleng</t>
  </si>
  <si>
    <t>ssid_SS0102_0039</t>
  </si>
  <si>
    <t>Tululu</t>
  </si>
  <si>
    <t>ssid_SS0102_0040</t>
  </si>
  <si>
    <t>Lema</t>
  </si>
  <si>
    <t>ssid_SS0102_0004</t>
  </si>
  <si>
    <t>Gaderu</t>
  </si>
  <si>
    <t>ssid_SS0102_0008</t>
  </si>
  <si>
    <t>Kansuk</t>
  </si>
  <si>
    <t>ssid_SS0102_0024</t>
  </si>
  <si>
    <t>Lovi Boma</t>
  </si>
  <si>
    <t>Lovi</t>
  </si>
  <si>
    <t>ssid_SS0103_0002</t>
  </si>
  <si>
    <t>ssid_SS0103_0004</t>
  </si>
  <si>
    <t>Limbe</t>
  </si>
  <si>
    <t>ssid_SS0103_0006</t>
  </si>
  <si>
    <t>Loka</t>
  </si>
  <si>
    <t>ssid_SS0103_0012</t>
  </si>
  <si>
    <t>ssid_SS0103_0013</t>
  </si>
  <si>
    <t>Mundu</t>
  </si>
  <si>
    <t>ssid_SS0103_0014</t>
  </si>
  <si>
    <t>Korobe</t>
  </si>
  <si>
    <t>ssid_SS0103_0001</t>
  </si>
  <si>
    <t>Bereka</t>
  </si>
  <si>
    <t>ssid_SS0103_0003</t>
  </si>
  <si>
    <t>ssid_SS0103_0005</t>
  </si>
  <si>
    <t>Logwili</t>
  </si>
  <si>
    <t>ssid_SS0103_0007</t>
  </si>
  <si>
    <t>Loka round</t>
  </si>
  <si>
    <t>ssid_SS0103_0008</t>
  </si>
  <si>
    <t>Lukurubang</t>
  </si>
  <si>
    <t>ssid_SS0103_0015</t>
  </si>
  <si>
    <t>ssid_SS0103_0017</t>
  </si>
  <si>
    <t>Biri Boma</t>
  </si>
  <si>
    <t>ssid_SS0103_0009</t>
  </si>
  <si>
    <t>ssid_SS0103_0010</t>
  </si>
  <si>
    <t>Limuro</t>
  </si>
  <si>
    <t>ssid_SS0103_0011</t>
  </si>
  <si>
    <t>Dongoro</t>
  </si>
  <si>
    <t>ssid_SS0104_0001</t>
  </si>
  <si>
    <t>Igerima</t>
  </si>
  <si>
    <t>ssid_SS0104_0004</t>
  </si>
  <si>
    <t>Okaba</t>
  </si>
  <si>
    <t>ssid_SS0104_0005</t>
  </si>
  <si>
    <t>Kendila</t>
  </si>
  <si>
    <t>No IDPs/returnees present</t>
  </si>
  <si>
    <t>ssid_SS0104_0007</t>
  </si>
  <si>
    <t>Kindi</t>
  </si>
  <si>
    <t>ssid_SS0104_0008</t>
  </si>
  <si>
    <t>Koroji</t>
  </si>
  <si>
    <t>ssid_SS0104_0009</t>
  </si>
  <si>
    <t>Ajegeli</t>
  </si>
  <si>
    <t>ssid_SS0104_0010</t>
  </si>
  <si>
    <t>ssid_SS0106_0040</t>
  </si>
  <si>
    <t>Kanja</t>
  </si>
  <si>
    <t>Kanabu</t>
  </si>
  <si>
    <t>ssid_SS0104_0002</t>
  </si>
  <si>
    <t>Kanya</t>
  </si>
  <si>
    <t>ssid_SS0104_0003</t>
  </si>
  <si>
    <t>Kaya Two</t>
  </si>
  <si>
    <t>ssid_SS0104_0042</t>
  </si>
  <si>
    <t>Dodulabe</t>
  </si>
  <si>
    <t>ssid_SS0104_0011</t>
  </si>
  <si>
    <t>Buraga</t>
  </si>
  <si>
    <t>ssid_SS0104_0012</t>
  </si>
  <si>
    <t>Khor-kaya</t>
  </si>
  <si>
    <t>ssid_SS0104_0013</t>
  </si>
  <si>
    <t>Nyori East</t>
  </si>
  <si>
    <t>ssid_SS0104_0041</t>
  </si>
  <si>
    <t>ssid_SS0105_0001</t>
  </si>
  <si>
    <t>Ajut</t>
  </si>
  <si>
    <t>ssid_SS0105_0002</t>
  </si>
  <si>
    <t>Bambaari</t>
  </si>
  <si>
    <t>ssid_SS0105_0025</t>
  </si>
  <si>
    <t>Yabisk</t>
  </si>
  <si>
    <t>ssid_SS0105_0027</t>
  </si>
  <si>
    <t>Bangasoro</t>
  </si>
  <si>
    <t>ssid_SS0105_0030</t>
  </si>
  <si>
    <t>Lojoro</t>
  </si>
  <si>
    <t>ssid_SS0105_0029</t>
  </si>
  <si>
    <t>Logori</t>
  </si>
  <si>
    <t>ssid_SS0105_0031</t>
  </si>
  <si>
    <t>Malang</t>
  </si>
  <si>
    <t>ssid_SS0105_0003</t>
  </si>
  <si>
    <t>Boku 2</t>
  </si>
  <si>
    <t>ssid_SS0105_0005</t>
  </si>
  <si>
    <t>Bosodang</t>
  </si>
  <si>
    <t>ssid_SS0105_0009</t>
  </si>
  <si>
    <t>Gigiging</t>
  </si>
  <si>
    <t>ssid_SS0105_0019</t>
  </si>
  <si>
    <t>Peter</t>
  </si>
  <si>
    <t>Peretu</t>
  </si>
  <si>
    <t>ssid_SS0105_0021</t>
  </si>
  <si>
    <t>Relier</t>
  </si>
  <si>
    <t>ssid_SS0105_0036</t>
  </si>
  <si>
    <t>Yebisak</t>
  </si>
  <si>
    <t>ssid_SS0105_0007</t>
  </si>
  <si>
    <t>Dary</t>
  </si>
  <si>
    <t>ssid_SS0105_0010</t>
  </si>
  <si>
    <t>Gila</t>
  </si>
  <si>
    <t>ssid_SS0105_0013</t>
  </si>
  <si>
    <t>ssid_SS0105_0016</t>
  </si>
  <si>
    <t>Lwoki Island</t>
  </si>
  <si>
    <t>ssid_SS0105_0004</t>
  </si>
  <si>
    <t>Bori</t>
  </si>
  <si>
    <t>ssid_SS0105_0017</t>
  </si>
  <si>
    <t>Masagong village</t>
  </si>
  <si>
    <t>Lingi</t>
  </si>
  <si>
    <t>ssid_SS0105_0020</t>
  </si>
  <si>
    <t>Rejong</t>
  </si>
  <si>
    <t>ssid_SS0105_0039</t>
  </si>
  <si>
    <t>Rejar</t>
  </si>
  <si>
    <t>ssid_SS0105_0034</t>
  </si>
  <si>
    <t>ssid_SS0105_0035</t>
  </si>
  <si>
    <t>Mijiki</t>
  </si>
  <si>
    <t>ssid_SS0105_0037</t>
  </si>
  <si>
    <t>Lokule</t>
  </si>
  <si>
    <t>ssid_SS0105_0038</t>
  </si>
  <si>
    <t>Makido</t>
  </si>
  <si>
    <t>ssid_SS0105_0012</t>
  </si>
  <si>
    <t>Koka-Along</t>
  </si>
  <si>
    <t>ssid_SS0105_0022</t>
  </si>
  <si>
    <t>ssid_SS0105_0028</t>
  </si>
  <si>
    <t>Lengkago</t>
  </si>
  <si>
    <t>ssid_SS0105_0032</t>
  </si>
  <si>
    <t>ssid_SS0105_0033</t>
  </si>
  <si>
    <t>Reliev</t>
  </si>
  <si>
    <t>ssid_SS0105_0011</t>
  </si>
  <si>
    <t>Jolongo</t>
  </si>
  <si>
    <t>ssid_SS0105_0023</t>
  </si>
  <si>
    <t>ssid_SS0105_0024</t>
  </si>
  <si>
    <t>Wudu</t>
  </si>
  <si>
    <t>ssid_SS0106_0021</t>
  </si>
  <si>
    <t>ssid_SS0106_0026</t>
  </si>
  <si>
    <t>Lasu IDP Site</t>
  </si>
  <si>
    <t>ssid_SS0106_0032</t>
  </si>
  <si>
    <t>Nyori camp</t>
  </si>
  <si>
    <t>ssid_SS0106_0033</t>
  </si>
  <si>
    <t>Libogo</t>
  </si>
  <si>
    <t>ssid_SS0106_0034</t>
  </si>
  <si>
    <t>Asole</t>
  </si>
  <si>
    <t>ssid_SS0106_0035</t>
  </si>
  <si>
    <t>Mitika</t>
  </si>
  <si>
    <t>ssid_SS0106_0037</t>
  </si>
  <si>
    <t>Abegi</t>
  </si>
  <si>
    <t>ssid_SS0106_0006</t>
  </si>
  <si>
    <t>Kamulaga IDPs Site</t>
  </si>
  <si>
    <t>Closed</t>
  </si>
  <si>
    <t>Closed site</t>
  </si>
  <si>
    <t>ssid_SS0106_0008</t>
  </si>
  <si>
    <t>Liggi IDPs Site</t>
  </si>
  <si>
    <t>ssid_SS0106_0029</t>
  </si>
  <si>
    <t>Ombaei</t>
  </si>
  <si>
    <t>ssid_SS0106_0030</t>
  </si>
  <si>
    <t>Mongo</t>
  </si>
  <si>
    <t>ssid_SS0106_0031</t>
  </si>
  <si>
    <t>Wotogo</t>
  </si>
  <si>
    <t>ssid_SS0106_0036</t>
  </si>
  <si>
    <t>Rubeke</t>
  </si>
  <si>
    <t>ssid_SS0106_0038</t>
  </si>
  <si>
    <t>Goja</t>
  </si>
  <si>
    <t>ssid_SS0106_0022</t>
  </si>
  <si>
    <t>Goli</t>
  </si>
  <si>
    <t>R6-June 2019</t>
  </si>
  <si>
    <t>ssid_SS0106_0023</t>
  </si>
  <si>
    <t>Kundru</t>
  </si>
  <si>
    <t>ssid_SS0106_0024</t>
  </si>
  <si>
    <t>ssid_SS0106_0025</t>
  </si>
  <si>
    <t>Rasuol</t>
  </si>
  <si>
    <t>ssid_SS0106_0027</t>
  </si>
  <si>
    <t>Goli IDP Site</t>
  </si>
  <si>
    <t>ssid_SS0106_0028</t>
  </si>
  <si>
    <t>Angebi</t>
  </si>
  <si>
    <t>ssid_SS0106_0001</t>
  </si>
  <si>
    <t>AIC Area</t>
  </si>
  <si>
    <t>ssid_SS0106_0002</t>
  </si>
  <si>
    <t>Christ the King</t>
  </si>
  <si>
    <t>ssid_SS0106_0004</t>
  </si>
  <si>
    <t>ECSS Mission IDP Site</t>
  </si>
  <si>
    <t>ssid_SS0106_0005</t>
  </si>
  <si>
    <t>Jigomoni</t>
  </si>
  <si>
    <t>ssid_SS0106_0009</t>
  </si>
  <si>
    <t>Luparate</t>
  </si>
  <si>
    <t>ssid_SS0106_0010</t>
  </si>
  <si>
    <t>Lutaya IDPs Site</t>
  </si>
  <si>
    <t>ssid_SS0106_0011</t>
  </si>
  <si>
    <t>Luzira</t>
  </si>
  <si>
    <t>ssid_SS0106_0012</t>
  </si>
  <si>
    <t>Merkule</t>
  </si>
  <si>
    <t>ssid_SS0106_0014</t>
  </si>
  <si>
    <t>S.P.C Lomuku</t>
  </si>
  <si>
    <t>ssid_SS0106_0015</t>
  </si>
  <si>
    <t>Sobe</t>
  </si>
  <si>
    <t>ssid_SS0106_0016</t>
  </si>
  <si>
    <t>St Peter Area</t>
  </si>
  <si>
    <t>ssid_SS0106_0018</t>
  </si>
  <si>
    <t>Zizira IDPs Site</t>
  </si>
  <si>
    <t>ssid_SS0106_0019</t>
  </si>
  <si>
    <t>Atende Site</t>
  </si>
  <si>
    <t>ssid_SS0106_0020</t>
  </si>
  <si>
    <t>Wuluturu</t>
  </si>
  <si>
    <t>ssid_SS0201_0006</t>
  </si>
  <si>
    <t>Hartima</t>
  </si>
  <si>
    <t>ssid_SS0201_0007</t>
  </si>
  <si>
    <t>Hibirich</t>
  </si>
  <si>
    <t>ssid_SS0201_0010</t>
  </si>
  <si>
    <t>Kuwa</t>
  </si>
  <si>
    <t>ssid_SS0201_0012</t>
  </si>
  <si>
    <t>Monita Site</t>
  </si>
  <si>
    <t>ssid_SS0201_0019</t>
  </si>
  <si>
    <t>Hibongorok</t>
  </si>
  <si>
    <t>Kibongorok</t>
  </si>
  <si>
    <t>ssid_SS0201_0020</t>
  </si>
  <si>
    <t>Hilanya</t>
  </si>
  <si>
    <t>Kilanya</t>
  </si>
  <si>
    <t>ssid_SS0201_0021</t>
  </si>
  <si>
    <t>Tala</t>
  </si>
  <si>
    <t>ssid_SS0201_0022</t>
  </si>
  <si>
    <t>Tulugi</t>
  </si>
  <si>
    <t>ssid_SS0201_0001</t>
  </si>
  <si>
    <t>Camp 15</t>
  </si>
  <si>
    <t>ssid_SS0201_0003</t>
  </si>
  <si>
    <t>Farak sika</t>
  </si>
  <si>
    <t>ssid_SS0201_0008</t>
  </si>
  <si>
    <t>Itingi</t>
  </si>
  <si>
    <t>ssid_SS0201_0009</t>
  </si>
  <si>
    <t>Kikilai</t>
  </si>
  <si>
    <t>ssid_SS0201_0011</t>
  </si>
  <si>
    <t>Lorema</t>
  </si>
  <si>
    <t>ssid_SS0201_0014</t>
  </si>
  <si>
    <t>Piobokoi</t>
  </si>
  <si>
    <t>ssid_SS0201_0015</t>
  </si>
  <si>
    <t>Taya</t>
  </si>
  <si>
    <t>ssid_SS0201_0017</t>
  </si>
  <si>
    <t>Nathilani</t>
  </si>
  <si>
    <t>ssid_SS0201_0018</t>
  </si>
  <si>
    <t>Charet</t>
  </si>
  <si>
    <t>ssid_SS0201_0005</t>
  </si>
  <si>
    <t>Hadumakuch</t>
  </si>
  <si>
    <t>ssid_SS0201_0016</t>
  </si>
  <si>
    <t>Nagishot Center</t>
  </si>
  <si>
    <t>ssid_SS0202_0004</t>
  </si>
  <si>
    <t>ssid_SS0202_0005</t>
  </si>
  <si>
    <t>Ikotos Central Payam</t>
  </si>
  <si>
    <t>ssid_SS0202_0006</t>
  </si>
  <si>
    <t>Ilieuso</t>
  </si>
  <si>
    <t>ssid_SS0202_0009</t>
  </si>
  <si>
    <t>Kererek</t>
  </si>
  <si>
    <t>ssid_SS0202_0011</t>
  </si>
  <si>
    <t>Lofayo</t>
  </si>
  <si>
    <t>ssid_SS0202_0012</t>
  </si>
  <si>
    <t>Lorima</t>
  </si>
  <si>
    <t>ssid_SS0202_0007</t>
  </si>
  <si>
    <t>Imatong Centre</t>
  </si>
  <si>
    <t>ssid_SS0202_0015</t>
  </si>
  <si>
    <t>Ngaluma</t>
  </si>
  <si>
    <t>ssid_SS0202_0001</t>
  </si>
  <si>
    <t>Chahari</t>
  </si>
  <si>
    <t>ssid_SS0202_0002</t>
  </si>
  <si>
    <t>Chorocol</t>
  </si>
  <si>
    <t>ssid_SS0202_0010</t>
  </si>
  <si>
    <t>Ladwara mura</t>
  </si>
  <si>
    <t>ssid_SS0202_0013</t>
  </si>
  <si>
    <t>Losite Payam</t>
  </si>
  <si>
    <t>ssid_SS0203_0010</t>
  </si>
  <si>
    <t>Kafiko</t>
  </si>
  <si>
    <t>No IDPs present</t>
  </si>
  <si>
    <t>ssid_SS0203_0011</t>
  </si>
  <si>
    <t>Katodori</t>
  </si>
  <si>
    <t>ssid_SS0203_0012</t>
  </si>
  <si>
    <t>Koteen</t>
  </si>
  <si>
    <t>ssid_SS0203_0019</t>
  </si>
  <si>
    <t>Loyoro</t>
  </si>
  <si>
    <t>ssid_SS0203_0027</t>
  </si>
  <si>
    <t>Napotipot</t>
  </si>
  <si>
    <t>ssid_SS0203_0028</t>
  </si>
  <si>
    <t>Naril</t>
  </si>
  <si>
    <t>ssid_SS0203_0038</t>
  </si>
  <si>
    <t>Kaido</t>
  </si>
  <si>
    <t>ssid_SS0203_0039</t>
  </si>
  <si>
    <t>Kalacha</t>
  </si>
  <si>
    <t>ssid_SS0203_0041</t>
  </si>
  <si>
    <t>Loleem</t>
  </si>
  <si>
    <t>ssid_SS0203_0040</t>
  </si>
  <si>
    <t>Lokengot</t>
  </si>
  <si>
    <t>Not accessible road-flood</t>
  </si>
  <si>
    <t>ssid_SS0203_0044</t>
  </si>
  <si>
    <t>Nachodokopelea</t>
  </si>
  <si>
    <t>ssid_SS0203_0048</t>
  </si>
  <si>
    <t>Namorupus</t>
  </si>
  <si>
    <t>ssid_SS0203_0049</t>
  </si>
  <si>
    <t>Nanyangachor</t>
  </si>
  <si>
    <t>ssid_SS0203_0053</t>
  </si>
  <si>
    <t>Kuron</t>
  </si>
  <si>
    <t>ssid_SS0203_0056</t>
  </si>
  <si>
    <t>Nabwalingakinei</t>
  </si>
  <si>
    <t>ssid_SS0203_0017</t>
  </si>
  <si>
    <t>Lokyam</t>
  </si>
  <si>
    <t>Naita</t>
  </si>
  <si>
    <t>ssid_SS0203_0046</t>
  </si>
  <si>
    <t>Nakontina</t>
  </si>
  <si>
    <t>ssid_SS0203_0047</t>
  </si>
  <si>
    <t>Namolokonyit</t>
  </si>
  <si>
    <t>ssid_SS0203_0050</t>
  </si>
  <si>
    <t>Napiria</t>
  </si>
  <si>
    <t>ssid_SS0203_0014</t>
  </si>
  <si>
    <t>Lokorumor</t>
  </si>
  <si>
    <t>ssid_SS0203_0037</t>
  </si>
  <si>
    <t>Docha</t>
  </si>
  <si>
    <t>ssid_SS0203_0042</t>
  </si>
  <si>
    <t>Lonima</t>
  </si>
  <si>
    <t>ssid_SS0203_0043</t>
  </si>
  <si>
    <t>Lowayapuru</t>
  </si>
  <si>
    <t>ssid_SS0203_0052</t>
  </si>
  <si>
    <t>Natudutudu</t>
  </si>
  <si>
    <t>ssid_SS0203_0054</t>
  </si>
  <si>
    <t>Nasuwat</t>
  </si>
  <si>
    <t>Natirait</t>
  </si>
  <si>
    <t>ssid_SS0203_0055</t>
  </si>
  <si>
    <t>Natrait</t>
  </si>
  <si>
    <t>ssid_SS0203_0018</t>
  </si>
  <si>
    <t>Lopua</t>
  </si>
  <si>
    <t>ssid_SS0203_0022</t>
  </si>
  <si>
    <t>Naclipa</t>
  </si>
  <si>
    <t>ssid_SS0203_0031</t>
  </si>
  <si>
    <t>Narus Koro</t>
  </si>
  <si>
    <t>Kokoro</t>
  </si>
  <si>
    <t>ssid_SS0203_0045</t>
  </si>
  <si>
    <t>Nadapal</t>
  </si>
  <si>
    <t>ssid_SS0203_0051</t>
  </si>
  <si>
    <t>Narus Town</t>
  </si>
  <si>
    <t>ssid_SS0203_0009</t>
  </si>
  <si>
    <t>Kacalakeny</t>
  </si>
  <si>
    <t>ssid_SS0203_0025</t>
  </si>
  <si>
    <t>Nakodo</t>
  </si>
  <si>
    <t>ssid_SS0203_0034</t>
  </si>
  <si>
    <t>Natinga, New Site</t>
  </si>
  <si>
    <t>ssid_SS0203_0057</t>
  </si>
  <si>
    <t>ssid_SS0204_0001</t>
  </si>
  <si>
    <t>ssid_SS0204_0005</t>
  </si>
  <si>
    <t>Morungan</t>
  </si>
  <si>
    <t>ssid_SS0204_0006</t>
  </si>
  <si>
    <t>Morungor</t>
  </si>
  <si>
    <t>ssid_SS0204_0015</t>
  </si>
  <si>
    <t>Napei Choke</t>
  </si>
  <si>
    <t>ssid_SS0204_0020</t>
  </si>
  <si>
    <t>Namojongore</t>
  </si>
  <si>
    <t>ssid_SS0204_0002</t>
  </si>
  <si>
    <t>Goroko</t>
  </si>
  <si>
    <t>ssid_SS0204_0016</t>
  </si>
  <si>
    <t>Wokobu</t>
  </si>
  <si>
    <t>ssid_SS0204_0003</t>
  </si>
  <si>
    <t>ssid_SS0204_0009</t>
  </si>
  <si>
    <t>Nalesokan</t>
  </si>
  <si>
    <t>ssid_SS0204_0013</t>
  </si>
  <si>
    <t>Naminitoit</t>
  </si>
  <si>
    <t>ssid_SS0204_0004</t>
  </si>
  <si>
    <t>Mojiago</t>
  </si>
  <si>
    <t>Mosiago</t>
  </si>
  <si>
    <t>ssid_SS0204_0011</t>
  </si>
  <si>
    <t>Nasipirie</t>
  </si>
  <si>
    <t>ssid_SS0204_0014</t>
  </si>
  <si>
    <t>Narengona</t>
  </si>
  <si>
    <t>ssid_SS0204_0008</t>
  </si>
  <si>
    <t>Insecurity-unknown</t>
  </si>
  <si>
    <t>ssid_SS0204_0010</t>
  </si>
  <si>
    <t>Nangoletirie</t>
  </si>
  <si>
    <t>ssid_SS0204_0022</t>
  </si>
  <si>
    <t>Lolepan 1</t>
  </si>
  <si>
    <t>ssid_SS0204_0023</t>
  </si>
  <si>
    <t>Lolepan 2</t>
  </si>
  <si>
    <t>ssid_SS0204_0012</t>
  </si>
  <si>
    <t>Nateregat</t>
  </si>
  <si>
    <t>ssid_SS0204_0017</t>
  </si>
  <si>
    <t>Naronyit</t>
  </si>
  <si>
    <t>ssid_SS0204_0018</t>
  </si>
  <si>
    <t>Natereget</t>
  </si>
  <si>
    <t>ssid_SS0204_0021</t>
  </si>
  <si>
    <t>Nyuda</t>
  </si>
  <si>
    <t>ssid_SS0205_0001</t>
  </si>
  <si>
    <t>Atabara</t>
  </si>
  <si>
    <t>ssid_SS0205_0002</t>
  </si>
  <si>
    <t>Hai Matara</t>
  </si>
  <si>
    <t>ssid_SS0205_0003</t>
  </si>
  <si>
    <t>Hai Tarawa</t>
  </si>
  <si>
    <t>ssid_SS0205_0011</t>
  </si>
  <si>
    <t>Lomilimil</t>
  </si>
  <si>
    <t>ssid_SS0205_0015</t>
  </si>
  <si>
    <t>Malakia</t>
  </si>
  <si>
    <t>ssid_SS0205_0025</t>
  </si>
  <si>
    <t>Nalingaro</t>
  </si>
  <si>
    <t>ssid_SS0205_0036</t>
  </si>
  <si>
    <t>Palakal A</t>
  </si>
  <si>
    <t>ssid_SS0205_0037</t>
  </si>
  <si>
    <t>Palakal B</t>
  </si>
  <si>
    <t>ssid_SS0205_0038</t>
  </si>
  <si>
    <t>Rei A</t>
  </si>
  <si>
    <t>ssid_SS0205_0039</t>
  </si>
  <si>
    <t>Rei B</t>
  </si>
  <si>
    <t>ssid_SS0205_0004</t>
  </si>
  <si>
    <t>Kagatuny</t>
  </si>
  <si>
    <t>Kangatuny</t>
  </si>
  <si>
    <t>ssid_SS0205_0005</t>
  </si>
  <si>
    <t>Kapelinyang</t>
  </si>
  <si>
    <t>ssid_SS0205_0009</t>
  </si>
  <si>
    <t>Loliyo</t>
  </si>
  <si>
    <t>ssid_SS0205_0010</t>
  </si>
  <si>
    <t>Lolomu</t>
  </si>
  <si>
    <t>Lolemu</t>
  </si>
  <si>
    <t>ssid_SS0205_0013</t>
  </si>
  <si>
    <t>Lopola</t>
  </si>
  <si>
    <t>ssid_SS0205_0024</t>
  </si>
  <si>
    <t>Nalimsakan</t>
  </si>
  <si>
    <t>Nalemsokan</t>
  </si>
  <si>
    <t>ssid_SS0205_0029</t>
  </si>
  <si>
    <t>Napiyar</t>
  </si>
  <si>
    <t>Napiyan</t>
  </si>
  <si>
    <t>ssid_SS0205_0030</t>
  </si>
  <si>
    <t>Nataba</t>
  </si>
  <si>
    <t>ssid_SS0205_0035</t>
  </si>
  <si>
    <t>Natirea</t>
  </si>
  <si>
    <t>Natiiriae</t>
  </si>
  <si>
    <t>ssid_SS0205_0045</t>
  </si>
  <si>
    <t>Nakicho</t>
  </si>
  <si>
    <t>ssid_SS0205_0046</t>
  </si>
  <si>
    <t>Narekedae</t>
  </si>
  <si>
    <t>ssid_SS0205_0006</t>
  </si>
  <si>
    <t>Katiko</t>
  </si>
  <si>
    <t>ssid_SS0205_0017</t>
  </si>
  <si>
    <t>Nachilagur</t>
  </si>
  <si>
    <t>ssid_SS0205_0040</t>
  </si>
  <si>
    <t>Rengkoi</t>
  </si>
  <si>
    <t>ssid_SS0205_0041</t>
  </si>
  <si>
    <t>Kai-Kunyany</t>
  </si>
  <si>
    <t>ssid_SS0205_0042</t>
  </si>
  <si>
    <t>Morulem</t>
  </si>
  <si>
    <t>ssid_SS0205_0008</t>
  </si>
  <si>
    <t>Lokonges</t>
  </si>
  <si>
    <t>Lokooges</t>
  </si>
  <si>
    <t>ssid_SS0205_0014</t>
  </si>
  <si>
    <t>Loyemu</t>
  </si>
  <si>
    <t>ssid_SS0205_0023</t>
  </si>
  <si>
    <t>Nakware</t>
  </si>
  <si>
    <t>ssid_SS0205_0032</t>
  </si>
  <si>
    <t>Natipir</t>
  </si>
  <si>
    <t>ssid_SS0205_0043</t>
  </si>
  <si>
    <t>Nayuanae</t>
  </si>
  <si>
    <t>ssid_SS0205_0044</t>
  </si>
  <si>
    <t>Morukuron</t>
  </si>
  <si>
    <t>ssid_SS0205_0007</t>
  </si>
  <si>
    <t>Lochleler</t>
  </si>
  <si>
    <t>ssid_SS0205_0012</t>
  </si>
  <si>
    <t>Lomoonole</t>
  </si>
  <si>
    <t>ssid_SS0205_0016</t>
  </si>
  <si>
    <t>Morurengan</t>
  </si>
  <si>
    <t>Moruarengan</t>
  </si>
  <si>
    <t>ssid_SS0205_0018</t>
  </si>
  <si>
    <t>Nachukut</t>
  </si>
  <si>
    <t>ssid_SS0205_0020</t>
  </si>
  <si>
    <t>Nakedea</t>
  </si>
  <si>
    <t>ssid_SS0205_0026</t>
  </si>
  <si>
    <t>Naminit</t>
  </si>
  <si>
    <t>ssid_SS0205_0027</t>
  </si>
  <si>
    <t>Nanakanak</t>
  </si>
  <si>
    <t>ssid_SS0205_0028</t>
  </si>
  <si>
    <t>Napetiet</t>
  </si>
  <si>
    <t>ssid_SS0205_0031</t>
  </si>
  <si>
    <t>Natapar</t>
  </si>
  <si>
    <t>ssid_SS0206_0002</t>
  </si>
  <si>
    <t>Dorik</t>
  </si>
  <si>
    <t>ssid_SS0206_0011</t>
  </si>
  <si>
    <t>Leteji</t>
  </si>
  <si>
    <t>ssid_SS0206_0015</t>
  </si>
  <si>
    <t>Loudum</t>
  </si>
  <si>
    <t>ssid_SS0206_0041</t>
  </si>
  <si>
    <t>Logonowati</t>
  </si>
  <si>
    <t>ssid_SS0206_0019</t>
  </si>
  <si>
    <t>Nyadida</t>
  </si>
  <si>
    <t>ssid_SS0206_0024</t>
  </si>
  <si>
    <t>Tar</t>
  </si>
  <si>
    <t>ssid_SS0206_0025</t>
  </si>
  <si>
    <t>Ukwere</t>
  </si>
  <si>
    <t>ssid_SS0206_0028</t>
  </si>
  <si>
    <t>Wipuboi</t>
  </si>
  <si>
    <t>ssid_SS0206_0003</t>
  </si>
  <si>
    <t>Ibonni</t>
  </si>
  <si>
    <t>ssid_SS0206_0004</t>
  </si>
  <si>
    <t>Igure</t>
  </si>
  <si>
    <t>ssid_SS0206_0009</t>
  </si>
  <si>
    <t>Imuluha</t>
  </si>
  <si>
    <t>ssid_SS0206_0022</t>
  </si>
  <si>
    <t>Ohilang</t>
  </si>
  <si>
    <t>ssid_SS0206_0005</t>
  </si>
  <si>
    <t>Ihirang</t>
  </si>
  <si>
    <t>ssid_SS0206_0008</t>
  </si>
  <si>
    <t>Imehejek centre</t>
  </si>
  <si>
    <t>ssid_SS0206_0017</t>
  </si>
  <si>
    <t>Mura</t>
  </si>
  <si>
    <t>ssid_SS0206_0018</t>
  </si>
  <si>
    <t>Mura site</t>
  </si>
  <si>
    <t>ssid_SS0206_0010</t>
  </si>
  <si>
    <t>Kuji</t>
  </si>
  <si>
    <t>ssid_SS0206_0020</t>
  </si>
  <si>
    <t>Nyamura</t>
  </si>
  <si>
    <t>ssid_SS0206_0035</t>
  </si>
  <si>
    <t>Adeba</t>
  </si>
  <si>
    <t>ssid_SS0206_0036</t>
  </si>
  <si>
    <t>Ugwil</t>
  </si>
  <si>
    <t>ssid_SS0206_0012</t>
  </si>
  <si>
    <t>Loming Boma</t>
  </si>
  <si>
    <t>ssid_SS0206_0030</t>
  </si>
  <si>
    <t>Fwara</t>
  </si>
  <si>
    <t>ssid_SS0206_0031</t>
  </si>
  <si>
    <t>Husa</t>
  </si>
  <si>
    <t>ssid_SS0206_0032</t>
  </si>
  <si>
    <t>Sohot</t>
  </si>
  <si>
    <t>ssid_SS0206_0033</t>
  </si>
  <si>
    <t>Obitihi</t>
  </si>
  <si>
    <t>ssid_SS0206_0034</t>
  </si>
  <si>
    <t>Wiliwili</t>
  </si>
  <si>
    <t>ssid_SS0206_0001</t>
  </si>
  <si>
    <t>Bule</t>
  </si>
  <si>
    <t>ssid_SS0206_0013</t>
  </si>
  <si>
    <t>Longiro Centre</t>
  </si>
  <si>
    <t>ssid_SS0206_0014</t>
  </si>
  <si>
    <t>Lotobok</t>
  </si>
  <si>
    <t>ssid_SS0206_0029</t>
  </si>
  <si>
    <t>Haba</t>
  </si>
  <si>
    <t>ssid_SS0206_0042</t>
  </si>
  <si>
    <t>Idali</t>
  </si>
  <si>
    <t>ssid_SS0206_0037</t>
  </si>
  <si>
    <t>Pubuli</t>
  </si>
  <si>
    <t>ssid_SS0206_0038</t>
  </si>
  <si>
    <t>Ukwanya</t>
  </si>
  <si>
    <t>ssid_SS0206_0039</t>
  </si>
  <si>
    <t>Amiru</t>
  </si>
  <si>
    <t>ssid_SS0206_0040</t>
  </si>
  <si>
    <t>Bwodo</t>
  </si>
  <si>
    <t>ssid_SS0206_0016</t>
  </si>
  <si>
    <t>Lwalla</t>
  </si>
  <si>
    <t>ssid_SS0206_0023</t>
  </si>
  <si>
    <t>Payira</t>
  </si>
  <si>
    <t>ssid_SS0206_0026</t>
  </si>
  <si>
    <t>Ungebe</t>
  </si>
  <si>
    <t>ssid_SS0206_0027</t>
  </si>
  <si>
    <t>Upuo</t>
  </si>
  <si>
    <t>ssid_SS0207_0001</t>
  </si>
  <si>
    <t>Abara</t>
  </si>
  <si>
    <t>ssid_SS0207_0004</t>
  </si>
  <si>
    <t>Amee</t>
  </si>
  <si>
    <t>ssid_SS0207_0007</t>
  </si>
  <si>
    <t>Ayii</t>
  </si>
  <si>
    <t>ssid_SS0207_0036</t>
  </si>
  <si>
    <t>Owing ki bul</t>
  </si>
  <si>
    <t>ssid_SS0207_0053</t>
  </si>
  <si>
    <t>Ayollo</t>
  </si>
  <si>
    <t>ssid_SS0207_0015</t>
  </si>
  <si>
    <t>Kicenga</t>
  </si>
  <si>
    <t>ssid_SS0207_0022</t>
  </si>
  <si>
    <t>ssid_SS0207_0040</t>
  </si>
  <si>
    <t>Palwar</t>
  </si>
  <si>
    <t>ssid_SS0207_0047</t>
  </si>
  <si>
    <t>Agata Primary School</t>
  </si>
  <si>
    <t>ssid_SS0207_0051</t>
  </si>
  <si>
    <t>Elwarla</t>
  </si>
  <si>
    <t>ssid_SS0207_0052</t>
  </si>
  <si>
    <t>Agata</t>
  </si>
  <si>
    <t>ssid_SS0207_0002</t>
  </si>
  <si>
    <t>Agoro</t>
  </si>
  <si>
    <t>ssid_SS0207_0016</t>
  </si>
  <si>
    <t>ssid_SS0207_0024</t>
  </si>
  <si>
    <t>Lobure</t>
  </si>
  <si>
    <t>ssid_SS0207_0025</t>
  </si>
  <si>
    <t>Magwi center</t>
  </si>
  <si>
    <t>Magwai Centre</t>
  </si>
  <si>
    <t>ssid_SS0207_0034</t>
  </si>
  <si>
    <t>Omano</t>
  </si>
  <si>
    <t>ssid_SS0207_0041</t>
  </si>
  <si>
    <t>Paluonyanyi</t>
  </si>
  <si>
    <t>ssid_SS0207_0044</t>
  </si>
  <si>
    <t>Amika</t>
  </si>
  <si>
    <t>ssid_SS0207_0045</t>
  </si>
  <si>
    <t>Central Boma</t>
  </si>
  <si>
    <t>ssid_SS0207_0006</t>
  </si>
  <si>
    <t>Avumadrici</t>
  </si>
  <si>
    <t>ssid_SS0207_0008</t>
  </si>
  <si>
    <t>Bilinya</t>
  </si>
  <si>
    <t>ssid_SS0207_0010</t>
  </si>
  <si>
    <t>Gandzi</t>
  </si>
  <si>
    <t>ssid_SS0207_0026</t>
  </si>
  <si>
    <t>ssid_SS0207_0027</t>
  </si>
  <si>
    <t>Melijo</t>
  </si>
  <si>
    <t>ssid_SS0207_0042</t>
  </si>
  <si>
    <t>Sau</t>
  </si>
  <si>
    <t>ssid_SS0207_0005</t>
  </si>
  <si>
    <t>Anzara</t>
  </si>
  <si>
    <t>ssid_SS0207_0013</t>
  </si>
  <si>
    <t>Jelei</t>
  </si>
  <si>
    <t>ssid_SS0207_0029</t>
  </si>
  <si>
    <t>Nimule Central</t>
  </si>
  <si>
    <t>ssid_SS0207_0033</t>
  </si>
  <si>
    <t>Olikwi</t>
  </si>
  <si>
    <t>ssid_SS0207_0003</t>
  </si>
  <si>
    <t>Alia</t>
  </si>
  <si>
    <t>ssid_SS0207_0018</t>
  </si>
  <si>
    <t>Labato</t>
  </si>
  <si>
    <t>ssid_SS0207_0020</t>
  </si>
  <si>
    <t>Laudo</t>
  </si>
  <si>
    <t>ssid_SS0207_0048</t>
  </si>
  <si>
    <t>Lerwar</t>
  </si>
  <si>
    <t>ssid_SS0207_0028</t>
  </si>
  <si>
    <t>Moli</t>
  </si>
  <si>
    <t>ssid_SS0207_0035</t>
  </si>
  <si>
    <t>Oprai</t>
  </si>
  <si>
    <t>Opari</t>
  </si>
  <si>
    <t>ssid_SS0207_0037</t>
  </si>
  <si>
    <t>ssid_SS0207_0009</t>
  </si>
  <si>
    <t>Caigon Boma</t>
  </si>
  <si>
    <t>ssid_SS0207_0019</t>
  </si>
  <si>
    <t>Lagii</t>
  </si>
  <si>
    <t>ssid_SS0207_0021</t>
  </si>
  <si>
    <t>Lawaci Boma</t>
  </si>
  <si>
    <t>ssid_SS0207_0038</t>
  </si>
  <si>
    <t>ssid_SS0207_0049</t>
  </si>
  <si>
    <t>Pogee</t>
  </si>
  <si>
    <t>ssid_SS0208_0012</t>
  </si>
  <si>
    <t>Ibalayi</t>
  </si>
  <si>
    <t>Ibalayi, Ibangi</t>
  </si>
  <si>
    <t>ssid_SS0208_0034</t>
  </si>
  <si>
    <t>Bari</t>
  </si>
  <si>
    <t>ssid_SS0208_0035</t>
  </si>
  <si>
    <t>Osito</t>
  </si>
  <si>
    <t>ssid_SS0208_0042</t>
  </si>
  <si>
    <t>Mutaram</t>
  </si>
  <si>
    <t>ssid_SS0208_0043</t>
  </si>
  <si>
    <t>Omoruo</t>
  </si>
  <si>
    <t>ssid_SS0208_0008</t>
  </si>
  <si>
    <t>Haforiere</t>
  </si>
  <si>
    <t>ssid_SS0208_0011</t>
  </si>
  <si>
    <t>Hivala</t>
  </si>
  <si>
    <t>ssid_SS0208_0025</t>
  </si>
  <si>
    <t>Mura Hatiha</t>
  </si>
  <si>
    <t>ssid_SS0208_0033</t>
  </si>
  <si>
    <t>Tirrangore</t>
  </si>
  <si>
    <t>ssid_SS0208_0001</t>
  </si>
  <si>
    <t>Angami</t>
  </si>
  <si>
    <t>ssid_SS0208_0020</t>
  </si>
  <si>
    <t>Kerebe</t>
  </si>
  <si>
    <t>ssid_SS0208_0028</t>
  </si>
  <si>
    <t>Oruhai</t>
  </si>
  <si>
    <t>ssid_SS0208_0029</t>
  </si>
  <si>
    <t>Otese</t>
  </si>
  <si>
    <t>ssid_SS0208_0030</t>
  </si>
  <si>
    <t>Otong</t>
  </si>
  <si>
    <t>ssid_SS0208_0019</t>
  </si>
  <si>
    <t>Inyif</t>
  </si>
  <si>
    <t>ssid_SS0208_0036</t>
  </si>
  <si>
    <t>Moti</t>
  </si>
  <si>
    <t>ssid_SS0208_0037</t>
  </si>
  <si>
    <t>Imukoru</t>
  </si>
  <si>
    <t>ssid_SS0208_0044</t>
  </si>
  <si>
    <t>Gunyoro</t>
  </si>
  <si>
    <t>ssid_SS0208_0004</t>
  </si>
  <si>
    <t>Chuful</t>
  </si>
  <si>
    <t>ssid_SS0208_0018</t>
  </si>
  <si>
    <t>Imurok Central</t>
  </si>
  <si>
    <t>ssid_SS0208_0021</t>
  </si>
  <si>
    <t>Longule</t>
  </si>
  <si>
    <t>ssid_SS0208_0026</t>
  </si>
  <si>
    <t>Odik Holom</t>
  </si>
  <si>
    <t>ssid_SS0208_0045</t>
  </si>
  <si>
    <t>Saloro</t>
  </si>
  <si>
    <t>ssid_SS0208_0038</t>
  </si>
  <si>
    <t>Kudo Center</t>
  </si>
  <si>
    <t>ssid_SS0208_0039</t>
  </si>
  <si>
    <t>Ofiri</t>
  </si>
  <si>
    <t>ssid_SS0208_0040</t>
  </si>
  <si>
    <t>Lowoi</t>
  </si>
  <si>
    <t>ssid_SS0208_0007</t>
  </si>
  <si>
    <t>Fodafoda</t>
  </si>
  <si>
    <t>ssid_SS0208_0010</t>
  </si>
  <si>
    <t>Hawaii meser</t>
  </si>
  <si>
    <t>ssid_SS0208_0016</t>
  </si>
  <si>
    <t>Ilangi</t>
  </si>
  <si>
    <t>ssid_SS0208_0031</t>
  </si>
  <si>
    <t>Sisianu</t>
  </si>
  <si>
    <t>ssid_SS0301_0019</t>
  </si>
  <si>
    <t>Wech Fiok Thiang</t>
  </si>
  <si>
    <t>ssid_SS0301_0020</t>
  </si>
  <si>
    <t>Wech Joikthueng</t>
  </si>
  <si>
    <t>ssid_SS0301_0024</t>
  </si>
  <si>
    <t>Wech Long</t>
  </si>
  <si>
    <t>ssid_SS0301_0027</t>
  </si>
  <si>
    <t>Wech Oman</t>
  </si>
  <si>
    <t>ssid_SS0301_0029</t>
  </si>
  <si>
    <t>Wech Tong</t>
  </si>
  <si>
    <t>ssid_SS0301_0035</t>
  </si>
  <si>
    <t>Geeni</t>
  </si>
  <si>
    <t>Geeri</t>
  </si>
  <si>
    <t>ssid_SS0301_0036</t>
  </si>
  <si>
    <t>Gok</t>
  </si>
  <si>
    <t>ssid_SS0301_0037</t>
  </si>
  <si>
    <t>Pien</t>
  </si>
  <si>
    <t>ssid_SS0301_0056</t>
  </si>
  <si>
    <t>Wechjal Church</t>
  </si>
  <si>
    <t>ssid_SS0301_0057</t>
  </si>
  <si>
    <t>Wechjal</t>
  </si>
  <si>
    <t>Wunkwil</t>
  </si>
  <si>
    <t>ssid_SS0301_0058</t>
  </si>
  <si>
    <t>Wechtulieth</t>
  </si>
  <si>
    <t>Wechtot</t>
  </si>
  <si>
    <t>ssid_SS0301_0059</t>
  </si>
  <si>
    <t>Dangjop</t>
  </si>
  <si>
    <t>ssid_SS0301_0064</t>
  </si>
  <si>
    <t>ssid_SS0301_0001</t>
  </si>
  <si>
    <t>Boare</t>
  </si>
  <si>
    <t>ssid_SS0301_0006</t>
  </si>
  <si>
    <t>Hai Zain</t>
  </si>
  <si>
    <t>ssid_SS0301_0008</t>
  </si>
  <si>
    <t>Kotnyangdor</t>
  </si>
  <si>
    <t>ssid_SS0301_0009</t>
  </si>
  <si>
    <t>ssid_SS0301_0010</t>
  </si>
  <si>
    <t>Maketh Site</t>
  </si>
  <si>
    <t>ssid_SS0301_0012</t>
  </si>
  <si>
    <t>Mission</t>
  </si>
  <si>
    <t>ssid_SS0301_0015</t>
  </si>
  <si>
    <t>Nyikan</t>
  </si>
  <si>
    <t>ssid_SS0301_0041</t>
  </si>
  <si>
    <t>Wechnyang</t>
  </si>
  <si>
    <t>ssid_SS0301_0060</t>
  </si>
  <si>
    <t>Maketh</t>
  </si>
  <si>
    <t>ssid_SS0301_0042</t>
  </si>
  <si>
    <t>Mallon</t>
  </si>
  <si>
    <t>ssid_SS0301_0043</t>
  </si>
  <si>
    <t>Wechreat</t>
  </si>
  <si>
    <t>ssid_SS0301_0044</t>
  </si>
  <si>
    <t>Kuerdiu</t>
  </si>
  <si>
    <t>ssid_SS0301_0062</t>
  </si>
  <si>
    <t>ssid_SS0301_0013</t>
  </si>
  <si>
    <t>Nukta</t>
  </si>
  <si>
    <t>Nuktah</t>
  </si>
  <si>
    <t>ssid_SS0301_0021</t>
  </si>
  <si>
    <t>Wech Koang</t>
  </si>
  <si>
    <t>ssid_SS0301_0022</t>
  </si>
  <si>
    <t>Wech Kok</t>
  </si>
  <si>
    <t>ssid_SS0301_0028</t>
  </si>
  <si>
    <t>Wech Pori</t>
  </si>
  <si>
    <t>ssid_SS0301_0038</t>
  </si>
  <si>
    <t>Wech Gandeng</t>
  </si>
  <si>
    <t>W-Gandeng</t>
  </si>
  <si>
    <t>ssid_SS0301_0039</t>
  </si>
  <si>
    <t>Wech Mim</t>
  </si>
  <si>
    <t>ssid_SS0301_0040</t>
  </si>
  <si>
    <t>Wech Puot</t>
  </si>
  <si>
    <t>ssid_SS0301_0045</t>
  </si>
  <si>
    <t>Kaikuiny</t>
  </si>
  <si>
    <t>ssid_SS0301_0046</t>
  </si>
  <si>
    <t>Kuerkew</t>
  </si>
  <si>
    <t>ssid_SS0301_0047</t>
  </si>
  <si>
    <t>Parkuei</t>
  </si>
  <si>
    <t>ssid_SS0301_0048</t>
  </si>
  <si>
    <t>Wechnyop</t>
  </si>
  <si>
    <t>ssid_SS0301_0049</t>
  </si>
  <si>
    <t>Tangnyang</t>
  </si>
  <si>
    <t>ssid_SS0301_0061</t>
  </si>
  <si>
    <t>ssid_SS0301_0003</t>
  </si>
  <si>
    <t>Burmath</t>
  </si>
  <si>
    <t>ssid_SS0301_0004</t>
  </si>
  <si>
    <t>Cheban</t>
  </si>
  <si>
    <t>ssid_SS0301_0007</t>
  </si>
  <si>
    <t>Kony</t>
  </si>
  <si>
    <t>ssid_SS0301_0011</t>
  </si>
  <si>
    <t>Meer</t>
  </si>
  <si>
    <t>ssid_SS0301_0025</t>
  </si>
  <si>
    <t>Wech Lual</t>
  </si>
  <si>
    <t>ssid_SS0301_0026</t>
  </si>
  <si>
    <t>Wech Mabor</t>
  </si>
  <si>
    <t>ssid_SS0301_0030</t>
  </si>
  <si>
    <t>Wech Yier Yier</t>
  </si>
  <si>
    <t>ssid_SS0301_0032</t>
  </si>
  <si>
    <t>Wechboth</t>
  </si>
  <si>
    <t>ssid_SS0301_0034</t>
  </si>
  <si>
    <t>Wechtuong</t>
  </si>
  <si>
    <t>ssid_SS0301_0050</t>
  </si>
  <si>
    <t>Wechker</t>
  </si>
  <si>
    <t>ssid_SS0301_0051</t>
  </si>
  <si>
    <t>Koatriang</t>
  </si>
  <si>
    <t>ssid_SS0301_0052</t>
  </si>
  <si>
    <t>Chatyier</t>
  </si>
  <si>
    <t>ssid_SS0301_0053</t>
  </si>
  <si>
    <t>Walgak Girl Primary</t>
  </si>
  <si>
    <t>ssid_SS0301_0054</t>
  </si>
  <si>
    <t>Wunkuel</t>
  </si>
  <si>
    <t>ssid_SS0301_0055</t>
  </si>
  <si>
    <t>Walgak Church</t>
  </si>
  <si>
    <t>ssid_SS0301_0063</t>
  </si>
  <si>
    <t>ssid_SS0302_0004</t>
  </si>
  <si>
    <t>Jony</t>
  </si>
  <si>
    <t>ssid_SS0302_0005</t>
  </si>
  <si>
    <t>Kuerluli</t>
  </si>
  <si>
    <t>ssid_SS0302_0006</t>
  </si>
  <si>
    <t>Kutyang</t>
  </si>
  <si>
    <t>ssid_SS0302_0007</t>
  </si>
  <si>
    <t>Norjuoch</t>
  </si>
  <si>
    <t>ssid_SS0302_0013</t>
  </si>
  <si>
    <t>Thunop</t>
  </si>
  <si>
    <t>ssid_SS0302_0014</t>
  </si>
  <si>
    <t>Toigok</t>
  </si>
  <si>
    <t>ssid_SS0302_0019</t>
  </si>
  <si>
    <t>Wich Ding</t>
  </si>
  <si>
    <t>ssid_SS0302_0020</t>
  </si>
  <si>
    <t>Pagil center</t>
  </si>
  <si>
    <t>ssid_SS0302_0021</t>
  </si>
  <si>
    <t>Wech Deng</t>
  </si>
  <si>
    <t>ssid_SS0302_0001</t>
  </si>
  <si>
    <t>Gorwai</t>
  </si>
  <si>
    <t>ssid_SS0302_0012</t>
  </si>
  <si>
    <t>Panak</t>
  </si>
  <si>
    <t>ssid_SS0302_0016</t>
  </si>
  <si>
    <t>Yian</t>
  </si>
  <si>
    <t>ssid_SS0302_0022</t>
  </si>
  <si>
    <t>Nyayin</t>
  </si>
  <si>
    <t>ssid_SS0302_0010</t>
  </si>
  <si>
    <t>Nyanepal</t>
  </si>
  <si>
    <t>ssid_SS0302_0011</t>
  </si>
  <si>
    <t>Paguong</t>
  </si>
  <si>
    <t>ssid_SS0302_0015</t>
  </si>
  <si>
    <t>Wai</t>
  </si>
  <si>
    <t>ssid_SS0302_0017</t>
  </si>
  <si>
    <t>Karmuon</t>
  </si>
  <si>
    <t>ssid_SS0302_0018</t>
  </si>
  <si>
    <t>Rayian</t>
  </si>
  <si>
    <t>ssid_SS0302_0002</t>
  </si>
  <si>
    <t>Guduk</t>
  </si>
  <si>
    <t>ssid_SS0302_0003</t>
  </si>
  <si>
    <t>ssid_SS0302_0008</t>
  </si>
  <si>
    <t>Nyaguei</t>
  </si>
  <si>
    <t>ssid_SS0302_0009</t>
  </si>
  <si>
    <t>Nyahhia Layan</t>
  </si>
  <si>
    <t>ssid_SS0303_0005</t>
  </si>
  <si>
    <t>Jarwong</t>
  </si>
  <si>
    <t>ssid_SS0303_0016</t>
  </si>
  <si>
    <t>Pakwau</t>
  </si>
  <si>
    <t>ssid_SS0303_0018</t>
  </si>
  <si>
    <t>Rithnom</t>
  </si>
  <si>
    <t>ssid_SS0303_0019</t>
  </si>
  <si>
    <t>UNMISS Bor PoC</t>
  </si>
  <si>
    <t>ssid_SS0303_0010</t>
  </si>
  <si>
    <t>Machdeng</t>
  </si>
  <si>
    <t>ssid_SS0303_0011</t>
  </si>
  <si>
    <t>Makolchai</t>
  </si>
  <si>
    <t>ssid_SS0303_0015</t>
  </si>
  <si>
    <t>ssid_SS0303_0021</t>
  </si>
  <si>
    <t>Tong</t>
  </si>
  <si>
    <t>ssid_SS0303_0013</t>
  </si>
  <si>
    <t>Malou Area</t>
  </si>
  <si>
    <t>ssid_SS0303_0014</t>
  </si>
  <si>
    <t>Marol Leyak</t>
  </si>
  <si>
    <t>ssid_SS0303_0017</t>
  </si>
  <si>
    <t>Referendum</t>
  </si>
  <si>
    <t>ssid_SS0303_0023</t>
  </si>
  <si>
    <t>Langbar</t>
  </si>
  <si>
    <t>ssid_SS0303_0024</t>
  </si>
  <si>
    <t>Hai-Machuor</t>
  </si>
  <si>
    <t>ssid_SS0303_0025</t>
  </si>
  <si>
    <t>Bor Girls Primary School</t>
  </si>
  <si>
    <t>ssid_SS0303_0026</t>
  </si>
  <si>
    <t>Martyrs Primary School</t>
  </si>
  <si>
    <t>ssid_SS0303_0027</t>
  </si>
  <si>
    <t>Bor Pentacostal Church</t>
  </si>
  <si>
    <t>ssid_SS0303_0028</t>
  </si>
  <si>
    <t>Black Eagles Academy</t>
  </si>
  <si>
    <t>ssid_SS0303_0001</t>
  </si>
  <si>
    <t>Akuaideng</t>
  </si>
  <si>
    <t>ssid_SS0303_0003</t>
  </si>
  <si>
    <t>ssid_SS0303_0006</t>
  </si>
  <si>
    <t>Kolmarek</t>
  </si>
  <si>
    <t>ssid_SS0303_0020</t>
  </si>
  <si>
    <t>Kuei Island</t>
  </si>
  <si>
    <t>ssid_SS0303_0004</t>
  </si>
  <si>
    <t>Jam Malou</t>
  </si>
  <si>
    <t>ssid_SS0303_0009</t>
  </si>
  <si>
    <t>Lieth Pariak</t>
  </si>
  <si>
    <t>ssid_SS0303_0012</t>
  </si>
  <si>
    <t>ssid_SS0303_0002</t>
  </si>
  <si>
    <t>Gakyuom</t>
  </si>
  <si>
    <t>ssid_SS0303_0007</t>
  </si>
  <si>
    <t>Kondai</t>
  </si>
  <si>
    <t>ssid_SS0303_0008</t>
  </si>
  <si>
    <t>Kuolngo</t>
  </si>
  <si>
    <t>ssid_SS0304_0004</t>
  </si>
  <si>
    <t>ssid_SS0304_0016</t>
  </si>
  <si>
    <t>Canal</t>
  </si>
  <si>
    <t>ssid_SS0304_0013</t>
  </si>
  <si>
    <t>Wunlueth</t>
  </si>
  <si>
    <t>ssid_SS0304_0014</t>
  </si>
  <si>
    <t>Pachot</t>
  </si>
  <si>
    <t>ssid_SS0304_0006</t>
  </si>
  <si>
    <t>Dolill Upperal</t>
  </si>
  <si>
    <t>ssid_SS0304_0007</t>
  </si>
  <si>
    <t>Malual bui</t>
  </si>
  <si>
    <t>No population present</t>
  </si>
  <si>
    <t>ssid_SS0304_0008</t>
  </si>
  <si>
    <t>ssid_SS0304_0010</t>
  </si>
  <si>
    <t>Panmam</t>
  </si>
  <si>
    <t>ssid_SS0304_0015</t>
  </si>
  <si>
    <t>Khorfulus</t>
  </si>
  <si>
    <t>ssid_SS0304_0002</t>
  </si>
  <si>
    <t>Achuap miu</t>
  </si>
  <si>
    <t>ssid_SS0304_0001</t>
  </si>
  <si>
    <t>Achap Nile</t>
  </si>
  <si>
    <t>ssid_SS0304_0011</t>
  </si>
  <si>
    <t>ssid_SS0305_0008</t>
  </si>
  <si>
    <t>Graah</t>
  </si>
  <si>
    <t>Garach</t>
  </si>
  <si>
    <t>ssid_SS0305_0014</t>
  </si>
  <si>
    <t>Themping</t>
  </si>
  <si>
    <t>ssid_SS0305_0017</t>
  </si>
  <si>
    <t>Werajiik</t>
  </si>
  <si>
    <t>ssid_SS0305_0018</t>
  </si>
  <si>
    <t>Wutbany</t>
  </si>
  <si>
    <t>ssid_SS0305_0022</t>
  </si>
  <si>
    <t>Poktap Canan</t>
  </si>
  <si>
    <t>ssid_SS0305_0009</t>
  </si>
  <si>
    <t>Padiu</t>
  </si>
  <si>
    <t>ssid_SS0305_0012</t>
  </si>
  <si>
    <t>Panajuk</t>
  </si>
  <si>
    <t>ssid_SS0305_0005</t>
  </si>
  <si>
    <t>Ayueldit</t>
  </si>
  <si>
    <t>ssid_SS0305_0007</t>
  </si>
  <si>
    <t>Buongjok</t>
  </si>
  <si>
    <t>ssid_SS0305_0015</t>
  </si>
  <si>
    <t>Thepajiei</t>
  </si>
  <si>
    <t>ssid_SS0305_0006</t>
  </si>
  <si>
    <t>Bartheng</t>
  </si>
  <si>
    <t>ssid_SS0305_0010</t>
  </si>
  <si>
    <t>ssid_SS0305_0011</t>
  </si>
  <si>
    <t>Pajut</t>
  </si>
  <si>
    <t>ssid_SS0305_0019</t>
  </si>
  <si>
    <t>Kactong</t>
  </si>
  <si>
    <t>ssid_SS0305_0020</t>
  </si>
  <si>
    <t>Kuer Gai</t>
  </si>
  <si>
    <t>ssid_SS0305_0021</t>
  </si>
  <si>
    <t>Pamaidang</t>
  </si>
  <si>
    <t>ssid_SS0306_0001</t>
  </si>
  <si>
    <t>Bangnyang</t>
  </si>
  <si>
    <t>ssid_SS0306_0002</t>
  </si>
  <si>
    <t>Bei</t>
  </si>
  <si>
    <t>ssid_SS0306_0004</t>
  </si>
  <si>
    <t>Daking</t>
  </si>
  <si>
    <t>ssid_SS0306_0011</t>
  </si>
  <si>
    <t>Jualbor</t>
  </si>
  <si>
    <t>ssid_SS0306_0018</t>
  </si>
  <si>
    <t>kuomenuny</t>
  </si>
  <si>
    <t>ssid_SS0306_0020</t>
  </si>
  <si>
    <t>Kurwai</t>
  </si>
  <si>
    <t>ssid_SS0306_0023</t>
  </si>
  <si>
    <t>ssid_SS0306_0030</t>
  </si>
  <si>
    <t>ssid_SS0306_0032</t>
  </si>
  <si>
    <t>Payowyow</t>
  </si>
  <si>
    <t>ssid_SS0306_0036</t>
  </si>
  <si>
    <t>Thruop</t>
  </si>
  <si>
    <t>ssid_SS0306_0042</t>
  </si>
  <si>
    <t>Wicyier</t>
  </si>
  <si>
    <t>ssid_SS0306_0051</t>
  </si>
  <si>
    <t>KoatNyaKoang</t>
  </si>
  <si>
    <t>ssid_SS0306_0070</t>
  </si>
  <si>
    <t>Kuernyang</t>
  </si>
  <si>
    <t>ssid_SS0306_0071</t>
  </si>
  <si>
    <t>Tambany</t>
  </si>
  <si>
    <t>ssid_SS0306_0072</t>
  </si>
  <si>
    <t>Kuerkang</t>
  </si>
  <si>
    <t>ssid_SS0306_0073</t>
  </si>
  <si>
    <t>Tang Nang</t>
  </si>
  <si>
    <t>ssid_SS0306_0074</t>
  </si>
  <si>
    <t>Pafar</t>
  </si>
  <si>
    <t>ssid_SS0306_0075</t>
  </si>
  <si>
    <t>Patit</t>
  </si>
  <si>
    <t>ssid_SS0306_0076</t>
  </si>
  <si>
    <t>Goar</t>
  </si>
  <si>
    <t>ssid_SS0306_0077</t>
  </si>
  <si>
    <t>Tieb</t>
  </si>
  <si>
    <t>ssid_SS0306_0078</t>
  </si>
  <si>
    <t>Patai</t>
  </si>
  <si>
    <t>ssid_SS0306_0005</t>
  </si>
  <si>
    <t>Dhornor</t>
  </si>
  <si>
    <t>ssid_SS0306_0014</t>
  </si>
  <si>
    <t>Kuer Gar</t>
  </si>
  <si>
    <t>ssid_SS0306_0031</t>
  </si>
  <si>
    <t>Patuak</t>
  </si>
  <si>
    <t>ssid_SS0306_0035</t>
  </si>
  <si>
    <t>Puol kuch</t>
  </si>
  <si>
    <t>ssid_SS0306_0038</t>
  </si>
  <si>
    <t>Torch Dieng</t>
  </si>
  <si>
    <t>ssid_SS0306_0039</t>
  </si>
  <si>
    <t>Torch South</t>
  </si>
  <si>
    <t>ssid_SS0306_0041</t>
  </si>
  <si>
    <t>Wich Ruop</t>
  </si>
  <si>
    <t>ssid_SS0306_0050</t>
  </si>
  <si>
    <t>Koatjieth</t>
  </si>
  <si>
    <t>ssid_SS0306_0053</t>
  </si>
  <si>
    <t>Nyadin</t>
  </si>
  <si>
    <t>ssid_SS0306_0003</t>
  </si>
  <si>
    <t>Chotbora</t>
  </si>
  <si>
    <t>ssid_SS0306_0006</t>
  </si>
  <si>
    <t>Fourty fourty</t>
  </si>
  <si>
    <t>ssid_SS0306_0008</t>
  </si>
  <si>
    <t>Hai Matar</t>
  </si>
  <si>
    <t>ssid_SS0306_0009</t>
  </si>
  <si>
    <t>Hai Muozifin</t>
  </si>
  <si>
    <t>ssid_SS0306_0025</t>
  </si>
  <si>
    <t>Nonimad</t>
  </si>
  <si>
    <t>ssid_SS0306_0026</t>
  </si>
  <si>
    <t>Nyatuat</t>
  </si>
  <si>
    <t>ssid_SS0306_0034</t>
  </si>
  <si>
    <t>Pulpam</t>
  </si>
  <si>
    <t>ssid_SS0306_0040</t>
  </si>
  <si>
    <t>wang choat</t>
  </si>
  <si>
    <t>ssid_SS0306_0054</t>
  </si>
  <si>
    <t>Old Fangak Boma</t>
  </si>
  <si>
    <t>ssid_SS0306_0007</t>
  </si>
  <si>
    <t>Hai Kuer</t>
  </si>
  <si>
    <t>ssid_SS0306_0010</t>
  </si>
  <si>
    <t>Hai Neem</t>
  </si>
  <si>
    <t>ssid_SS0306_0012</t>
  </si>
  <si>
    <t>Keew</t>
  </si>
  <si>
    <t>ssid_SS0306_0013</t>
  </si>
  <si>
    <t>Kuat Yak</t>
  </si>
  <si>
    <t>ssid_SS0306_0015</t>
  </si>
  <si>
    <t>Kuer Khan</t>
  </si>
  <si>
    <t>ssid_SS0306_0016</t>
  </si>
  <si>
    <t>Kuer Kuak</t>
  </si>
  <si>
    <t>ssid_SS0306_0017</t>
  </si>
  <si>
    <t>Kuerpon</t>
  </si>
  <si>
    <t>ssid_SS0306_0019</t>
  </si>
  <si>
    <t>Kuony Lou</t>
  </si>
  <si>
    <t>ssid_SS0306_0022</t>
  </si>
  <si>
    <t>Matjang</t>
  </si>
  <si>
    <t>ssid_SS0306_0027</t>
  </si>
  <si>
    <t>Nytemkuan</t>
  </si>
  <si>
    <t>ssid_SS0306_0028</t>
  </si>
  <si>
    <t>Paguer</t>
  </si>
  <si>
    <t>ssid_SS0306_0029</t>
  </si>
  <si>
    <t>Pajang</t>
  </si>
  <si>
    <t>ssid_SS0306_0033</t>
  </si>
  <si>
    <t>Pulita</t>
  </si>
  <si>
    <t>ssid_SS0306_0037</t>
  </si>
  <si>
    <t>Thuokchack</t>
  </si>
  <si>
    <t>ssid_SS0306_0043</t>
  </si>
  <si>
    <t>Yam</t>
  </si>
  <si>
    <t>ssid_SS0306_0044</t>
  </si>
  <si>
    <t>Yike 2</t>
  </si>
  <si>
    <t>ssid_SS0306_0045</t>
  </si>
  <si>
    <t>Baineem</t>
  </si>
  <si>
    <t>ssid_SS0306_0048</t>
  </si>
  <si>
    <t>Kaijang</t>
  </si>
  <si>
    <t>ssid_SS0306_0049</t>
  </si>
  <si>
    <t>Kanynhial</t>
  </si>
  <si>
    <t>ssid_SS0306_0057</t>
  </si>
  <si>
    <t>Puor</t>
  </si>
  <si>
    <t>ssid_SS0306_0059</t>
  </si>
  <si>
    <t>Bibor</t>
  </si>
  <si>
    <t>ssid_SS0306_0060</t>
  </si>
  <si>
    <t>Yiydiit</t>
  </si>
  <si>
    <t>ssid_SS0306_0061</t>
  </si>
  <si>
    <t>Dongloch</t>
  </si>
  <si>
    <t>ssid_SS0306_0062</t>
  </si>
  <si>
    <t>Kuerkulang</t>
  </si>
  <si>
    <t>ssid_SS0306_0063</t>
  </si>
  <si>
    <t>Kuer Guong</t>
  </si>
  <si>
    <t>ssid_SS0306_0064</t>
  </si>
  <si>
    <t>ssid_SS0306_0046</t>
  </si>
  <si>
    <t>Bichulkon</t>
  </si>
  <si>
    <t>ssid_SS0306_0047</t>
  </si>
  <si>
    <t>Dinya</t>
  </si>
  <si>
    <t>ssid_SS0306_0052</t>
  </si>
  <si>
    <t>New Fangak Site</t>
  </si>
  <si>
    <t>ssid_SS0306_0055</t>
  </si>
  <si>
    <t>Pakan</t>
  </si>
  <si>
    <t>ssid_SS0306_0056</t>
  </si>
  <si>
    <t>Phom El Zeraf</t>
  </si>
  <si>
    <t>ssid_SS0306_0058</t>
  </si>
  <si>
    <t>Wuntor</t>
  </si>
  <si>
    <t>ssid_SS0306_0065</t>
  </si>
  <si>
    <t>Lele</t>
  </si>
  <si>
    <t>ssid_SS0306_0066</t>
  </si>
  <si>
    <t>Nyibaak</t>
  </si>
  <si>
    <t>ssid_SS0306_0067</t>
  </si>
  <si>
    <t>ssid_SS0306_0068</t>
  </si>
  <si>
    <t>Kuoryaya</t>
  </si>
  <si>
    <t>ssid_SS0306_0069</t>
  </si>
  <si>
    <t>Beyathoral</t>
  </si>
  <si>
    <t>ssid_SS0307_0030</t>
  </si>
  <si>
    <t>ssid_SS0307_0031</t>
  </si>
  <si>
    <t>Yakuach</t>
  </si>
  <si>
    <t>ssid_SS0307_0032</t>
  </si>
  <si>
    <t>Kur Mayom</t>
  </si>
  <si>
    <t>ssid_SS0307_0033</t>
  </si>
  <si>
    <t>Pathiel</t>
  </si>
  <si>
    <t>ssid_SS0307_0034</t>
  </si>
  <si>
    <t>Dini</t>
  </si>
  <si>
    <t>ssid_SS0307_0003</t>
  </si>
  <si>
    <t>Block 1</t>
  </si>
  <si>
    <t>ssid_SS0307_0004</t>
  </si>
  <si>
    <t>Block 2</t>
  </si>
  <si>
    <t>ssid_SS0307_0005</t>
  </si>
  <si>
    <t>Block 3</t>
  </si>
  <si>
    <t>ssid_SS0307_0006</t>
  </si>
  <si>
    <t>Block 4</t>
  </si>
  <si>
    <t>ssid_SS0307_0007</t>
  </si>
  <si>
    <t>Block 5</t>
  </si>
  <si>
    <t>ssid_SS0307_0011</t>
  </si>
  <si>
    <t>ssid_SS0307_0025</t>
  </si>
  <si>
    <t>Wectulual</t>
  </si>
  <si>
    <t>ssid_SS0307_0029</t>
  </si>
  <si>
    <t>Yanguar</t>
  </si>
  <si>
    <t>ssid_SS0307_0013</t>
  </si>
  <si>
    <t>Limkuon</t>
  </si>
  <si>
    <t>ssid_SS0307_0016</t>
  </si>
  <si>
    <t>Ngueng</t>
  </si>
  <si>
    <t>ssid_SS0307_0017</t>
  </si>
  <si>
    <t>ssid_SS0307_0026</t>
  </si>
  <si>
    <t>Weigai</t>
  </si>
  <si>
    <t>ssid_SS0307_0010</t>
  </si>
  <si>
    <t>Keth</t>
  </si>
  <si>
    <t>ssid_SS0307_0019</t>
  </si>
  <si>
    <t>Pakum</t>
  </si>
  <si>
    <t>ssid_SS0307_0027</t>
  </si>
  <si>
    <t>Wichdiew</t>
  </si>
  <si>
    <t>ssid_SS0307_0001</t>
  </si>
  <si>
    <t>Barriak</t>
  </si>
  <si>
    <t>ssid_SS0307_0002</t>
  </si>
  <si>
    <t>Biir</t>
  </si>
  <si>
    <t>ssid_SS0307_0008</t>
  </si>
  <si>
    <t>Dengdoryat</t>
  </si>
  <si>
    <t>ssid_SS0307_0012</t>
  </si>
  <si>
    <t>Kuey</t>
  </si>
  <si>
    <t>ssid_SS0307_0020</t>
  </si>
  <si>
    <t>Pulrel Site</t>
  </si>
  <si>
    <t>ssid_SS0307_0009</t>
  </si>
  <si>
    <t>Kapnak</t>
  </si>
  <si>
    <t>ssid_SS0307_0014</t>
  </si>
  <si>
    <t>Majok Boma</t>
  </si>
  <si>
    <t>ssid_SS0307_0015</t>
  </si>
  <si>
    <t>Majok Mut</t>
  </si>
  <si>
    <t>ssid_SS0307_0018</t>
  </si>
  <si>
    <t>Pagor Boma</t>
  </si>
  <si>
    <t>ssid_SS0307_0021</t>
  </si>
  <si>
    <t>ssid_SS0307_0022</t>
  </si>
  <si>
    <t>Thol Site</t>
  </si>
  <si>
    <t>ssid_SS0307_0023</t>
  </si>
  <si>
    <t>Tut Boma</t>
  </si>
  <si>
    <t>ssid_SS0307_0024</t>
  </si>
  <si>
    <t>WechTukol Boma</t>
  </si>
  <si>
    <t>ssid_SS0307_0028</t>
  </si>
  <si>
    <t>Wiechuol</t>
  </si>
  <si>
    <t>ssid_SS0308_0031</t>
  </si>
  <si>
    <t>Boma Center</t>
  </si>
  <si>
    <t>ssid_SS0308_0032</t>
  </si>
  <si>
    <t>Nyat</t>
  </si>
  <si>
    <t>ssid_SS0308_0033</t>
  </si>
  <si>
    <t>Nyabari</t>
  </si>
  <si>
    <t>ssid_SS0308_0034</t>
  </si>
  <si>
    <t>Raat Village</t>
  </si>
  <si>
    <t>ssid_SS0308_0006</t>
  </si>
  <si>
    <t>ssid_SS0308_0011</t>
  </si>
  <si>
    <t>Koromack</t>
  </si>
  <si>
    <t>ssid_SS0308_0014</t>
  </si>
  <si>
    <t>Lawal</t>
  </si>
  <si>
    <t>ssid_SS0308_0021</t>
  </si>
  <si>
    <t>Multhach</t>
  </si>
  <si>
    <t>Molokthoch</t>
  </si>
  <si>
    <t>ssid_SS0308_0022</t>
  </si>
  <si>
    <t>Nganamer</t>
  </si>
  <si>
    <t>ssid_SS0308_0023</t>
  </si>
  <si>
    <t>Nganthiran</t>
  </si>
  <si>
    <t>ssid_SS0308_0026</t>
  </si>
  <si>
    <t>Thangngang</t>
  </si>
  <si>
    <t>ssid_SS0308_0035</t>
  </si>
  <si>
    <t>Naoyapun</t>
  </si>
  <si>
    <t>ssid_SS0308_0036</t>
  </si>
  <si>
    <t>Khoradep</t>
  </si>
  <si>
    <t>ssid_SS0308_0037</t>
  </si>
  <si>
    <t>Poma Village</t>
  </si>
  <si>
    <t>ssid_SS0308_0038</t>
  </si>
  <si>
    <t>Kissingor</t>
  </si>
  <si>
    <t>ssid_SS0308_0002</t>
  </si>
  <si>
    <t>Bebuzen</t>
  </si>
  <si>
    <t>ssid_SS0308_0004</t>
  </si>
  <si>
    <t>Dahamaty</t>
  </si>
  <si>
    <t>ssid_SS0308_0005</t>
  </si>
  <si>
    <t>Gei</t>
  </si>
  <si>
    <t>ssid_SS0308_0009</t>
  </si>
  <si>
    <t>ssid_SS0308_0015</t>
  </si>
  <si>
    <t>Lekuangote</t>
  </si>
  <si>
    <t>ssid_SS0308_0028</t>
  </si>
  <si>
    <t>Wunyang</t>
  </si>
  <si>
    <t>ssid_SS0308_0039</t>
  </si>
  <si>
    <t>Baramilet</t>
  </si>
  <si>
    <t>ssid_SS0308_0040</t>
  </si>
  <si>
    <t>Marow Center</t>
  </si>
  <si>
    <t>Maruwo</t>
  </si>
  <si>
    <t>ssid_SS0308_0041</t>
  </si>
  <si>
    <t>Mewun</t>
  </si>
  <si>
    <t>ssid_SS0308_0042</t>
  </si>
  <si>
    <t>Kakumogo</t>
  </si>
  <si>
    <t>ssid_SS0308_0043</t>
  </si>
  <si>
    <t>Rumit</t>
  </si>
  <si>
    <t>ssid_SS0308_0044</t>
  </si>
  <si>
    <t>Mugura</t>
  </si>
  <si>
    <t>ssid_SS0308_0001</t>
  </si>
  <si>
    <t>Akilo</t>
  </si>
  <si>
    <t>ssid_SS0308_0003</t>
  </si>
  <si>
    <t>Bee</t>
  </si>
  <si>
    <t>ssid_SS0308_0007</t>
  </si>
  <si>
    <t>Hai Jalaba</t>
  </si>
  <si>
    <t>ssid_SS0308_0010</t>
  </si>
  <si>
    <t>Korachoch</t>
  </si>
  <si>
    <t>ssid_SS0308_0012</t>
  </si>
  <si>
    <t>Kundako</t>
  </si>
  <si>
    <t>ssid_SS0308_0013</t>
  </si>
  <si>
    <t>Langochot</t>
  </si>
  <si>
    <t>ssid_SS0308_0016</t>
  </si>
  <si>
    <t>Lengeris</t>
  </si>
  <si>
    <t>ssid_SS0308_0019</t>
  </si>
  <si>
    <t>Manyirang</t>
  </si>
  <si>
    <t>ssid_SS0308_0029</t>
  </si>
  <si>
    <t>Lukaryany</t>
  </si>
  <si>
    <t>ssid_SS0308_0030</t>
  </si>
  <si>
    <t>Thangajon</t>
  </si>
  <si>
    <t>ssid_SS0308_0045</t>
  </si>
  <si>
    <t>Pibor AA</t>
  </si>
  <si>
    <t>ssid_SS0308_0024</t>
  </si>
  <si>
    <t>Ngapul</t>
  </si>
  <si>
    <t>ssid_SS0308_0025</t>
  </si>
  <si>
    <t>Romkolyach</t>
  </si>
  <si>
    <t>ssid_SS0308_0027</t>
  </si>
  <si>
    <t>ssid_SS0309_0004</t>
  </si>
  <si>
    <t>Aleo</t>
  </si>
  <si>
    <t>ssid_SS0309_0009</t>
  </si>
  <si>
    <t>Otugu</t>
  </si>
  <si>
    <t>ssid_SS0309_0010</t>
  </si>
  <si>
    <t>Pithdwong</t>
  </si>
  <si>
    <t>ssid_SS0309_0011</t>
  </si>
  <si>
    <t>Ajwara</t>
  </si>
  <si>
    <t>ssid_SS0309_0021</t>
  </si>
  <si>
    <t>Ojwaa</t>
  </si>
  <si>
    <t>Ajwaa</t>
  </si>
  <si>
    <t>ssid_SS0309_0003</t>
  </si>
  <si>
    <t>Akonyangom</t>
  </si>
  <si>
    <t>ssid_SS0309_0006</t>
  </si>
  <si>
    <t>Dholam</t>
  </si>
  <si>
    <t>ssid_SS0309_0008</t>
  </si>
  <si>
    <t>Lordok</t>
  </si>
  <si>
    <t>ssid_SS0309_0001</t>
  </si>
  <si>
    <t>Achari</t>
  </si>
  <si>
    <t>ssid_SS0309_0002</t>
  </si>
  <si>
    <t>Adongoi</t>
  </si>
  <si>
    <t>ssid_SS0309_0005</t>
  </si>
  <si>
    <t>Batagella</t>
  </si>
  <si>
    <t>ssid_SS0309_0007</t>
  </si>
  <si>
    <t>Lokri</t>
  </si>
  <si>
    <t>ssid_SS0309_0012</t>
  </si>
  <si>
    <t>Aparangom</t>
  </si>
  <si>
    <t>ssid_SS0309_0013</t>
  </si>
  <si>
    <t>Bedimeth</t>
  </si>
  <si>
    <t>ssid_SS0309_0014</t>
  </si>
  <si>
    <t>Bwong</t>
  </si>
  <si>
    <t>ssid_SS0309_0020</t>
  </si>
  <si>
    <t>Obwodi</t>
  </si>
  <si>
    <t>ssid_SS0309_0022</t>
  </si>
  <si>
    <t>Tier-Lul</t>
  </si>
  <si>
    <t>ssid_SS0309_0015</t>
  </si>
  <si>
    <t>Cham</t>
  </si>
  <si>
    <t>ssid_SS0309_0016</t>
  </si>
  <si>
    <t>Daktek</t>
  </si>
  <si>
    <t>ssid_SS0309_0017</t>
  </si>
  <si>
    <t>Juthagwata</t>
  </si>
  <si>
    <t>ssid_SS0309_0018</t>
  </si>
  <si>
    <t>Law</t>
  </si>
  <si>
    <t>ssid_SS0309_0019</t>
  </si>
  <si>
    <t>Nyium</t>
  </si>
  <si>
    <t>ssid_SS0310_0018</t>
  </si>
  <si>
    <t>ssid_SS0310_0023</t>
  </si>
  <si>
    <t>Pagook</t>
  </si>
  <si>
    <t>ssid_SS0310_0031</t>
  </si>
  <si>
    <t>Wunlir</t>
  </si>
  <si>
    <t>ssid_SS0310_0002</t>
  </si>
  <si>
    <t>Agerote</t>
  </si>
  <si>
    <t>ssid_SS0310_0003</t>
  </si>
  <si>
    <t>Agom</t>
  </si>
  <si>
    <t>ssid_SS0310_0006</t>
  </si>
  <si>
    <t>Badhoot</t>
  </si>
  <si>
    <t>ssid_SS0310_0007</t>
  </si>
  <si>
    <t>Biolbil</t>
  </si>
  <si>
    <t>ssid_SS0310_0010</t>
  </si>
  <si>
    <t>Duk Mabior</t>
  </si>
  <si>
    <t>ssid_SS0310_0024</t>
  </si>
  <si>
    <t>Pakuor</t>
  </si>
  <si>
    <t>ssid_SS0310_0025</t>
  </si>
  <si>
    <t>Pamote</t>
  </si>
  <si>
    <t>ssid_SS0310_0027</t>
  </si>
  <si>
    <t>Pawel kongor</t>
  </si>
  <si>
    <t>ssid_SS0310_0030</t>
  </si>
  <si>
    <t>piombioor</t>
  </si>
  <si>
    <t>ssid_SS0310_0005</t>
  </si>
  <si>
    <t>Ameer</t>
  </si>
  <si>
    <t>ssid_SS0310_0009</t>
  </si>
  <si>
    <t>Dong-buma</t>
  </si>
  <si>
    <t>ssid_SS0310_0012</t>
  </si>
  <si>
    <t>Kiir</t>
  </si>
  <si>
    <t>ssid_SS0310_0014</t>
  </si>
  <si>
    <t>Mabior</t>
  </si>
  <si>
    <t>ssid_SS0310_0022</t>
  </si>
  <si>
    <t>Pabarcikok</t>
  </si>
  <si>
    <t>ssid_SS0310_0004</t>
  </si>
  <si>
    <t>Aliet Boma</t>
  </si>
  <si>
    <t>ssid_SS0310_0016</t>
  </si>
  <si>
    <t>Majjak Boma</t>
  </si>
  <si>
    <t>ssid_SS0310_0028</t>
  </si>
  <si>
    <t>Pawuoi</t>
  </si>
  <si>
    <t>ssid_SS0310_0032</t>
  </si>
  <si>
    <t>Yiith Manyok</t>
  </si>
  <si>
    <t>ssid_SS0310_0001</t>
  </si>
  <si>
    <t>Adbar</t>
  </si>
  <si>
    <t>ssid_SS0310_0017</t>
  </si>
  <si>
    <t>Marial</t>
  </si>
  <si>
    <t>ssid_SS0310_0019</t>
  </si>
  <si>
    <t>Namlaau</t>
  </si>
  <si>
    <t>ssid_SS0310_0021</t>
  </si>
  <si>
    <t>Nomaar</t>
  </si>
  <si>
    <t>ssid_SS0310_0026</t>
  </si>
  <si>
    <t>Pareu</t>
  </si>
  <si>
    <t>ssid_SS0311_0042</t>
  </si>
  <si>
    <t>Dhuny</t>
  </si>
  <si>
    <t>ssid_SS0311_0023</t>
  </si>
  <si>
    <t>Dakriany</t>
  </si>
  <si>
    <t>ssid_SS0311_0024</t>
  </si>
  <si>
    <t>Nyueny</t>
  </si>
  <si>
    <t>ssid_SS0311_0025</t>
  </si>
  <si>
    <t>Bool</t>
  </si>
  <si>
    <t>ssid_SS0311_0026</t>
  </si>
  <si>
    <t>Kiir Gai</t>
  </si>
  <si>
    <t>ssid_SS0311_0027</t>
  </si>
  <si>
    <t>Gogoak</t>
  </si>
  <si>
    <t>ssid_SS0311_0043</t>
  </si>
  <si>
    <t>Tor</t>
  </si>
  <si>
    <t>ssid_SS0311_0044</t>
  </si>
  <si>
    <t>Guy</t>
  </si>
  <si>
    <t>ssid_SS0311_0045</t>
  </si>
  <si>
    <t>Guanchot</t>
  </si>
  <si>
    <t>Guangchat</t>
  </si>
  <si>
    <t>ssid_SS0311_0028</t>
  </si>
  <si>
    <t>Pulchuor</t>
  </si>
  <si>
    <t>ssid_SS0311_0029</t>
  </si>
  <si>
    <t>Modit</t>
  </si>
  <si>
    <t>ssid_SS0311_0030</t>
  </si>
  <si>
    <t>Kuerdiek</t>
  </si>
  <si>
    <t>ssid_SS0311_0031</t>
  </si>
  <si>
    <t>Pabuong</t>
  </si>
  <si>
    <t>ssid_SS0311_0032</t>
  </si>
  <si>
    <t>Panyim</t>
  </si>
  <si>
    <t>ssid_SS0311_0033</t>
  </si>
  <si>
    <t>Riang</t>
  </si>
  <si>
    <t>ssid_SS0311_0034</t>
  </si>
  <si>
    <t>Tur Giy</t>
  </si>
  <si>
    <t>ssid_SS0311_0046</t>
  </si>
  <si>
    <t>Pathai Centre</t>
  </si>
  <si>
    <t>ssid_SS0311_0047</t>
  </si>
  <si>
    <t>Kuerguanyabil</t>
  </si>
  <si>
    <t>ssid_SS0311_0048</t>
  </si>
  <si>
    <t>Chuidok</t>
  </si>
  <si>
    <t>ssid_SS0311_0005</t>
  </si>
  <si>
    <t>Kamel</t>
  </si>
  <si>
    <t>ssid_SS0311_0010</t>
  </si>
  <si>
    <t>Kuerjech</t>
  </si>
  <si>
    <t>ssid_SS0311_0015</t>
  </si>
  <si>
    <t>Rupkenyi</t>
  </si>
  <si>
    <t>ssid_SS0311_0016</t>
  </si>
  <si>
    <t>Thempiny</t>
  </si>
  <si>
    <t>ssid_SS0311_0009</t>
  </si>
  <si>
    <t>Kuerchuol</t>
  </si>
  <si>
    <t>ssid_SS0311_0011</t>
  </si>
  <si>
    <t>Kuerturuok</t>
  </si>
  <si>
    <t>ssid_SS0311_0013</t>
  </si>
  <si>
    <t>Luor Boma</t>
  </si>
  <si>
    <t>ssid_SS0311_0014</t>
  </si>
  <si>
    <t>Pulkal</t>
  </si>
  <si>
    <t>ssid_SS0311_0022</t>
  </si>
  <si>
    <t>Nya Dom</t>
  </si>
  <si>
    <t>ssid_SS0311_0003</t>
  </si>
  <si>
    <t>Jokrial</t>
  </si>
  <si>
    <t>ssid_SS0311_0004</t>
  </si>
  <si>
    <t>Jundit</t>
  </si>
  <si>
    <t>ssid_SS0311_0006</t>
  </si>
  <si>
    <t>Kueldhoal</t>
  </si>
  <si>
    <t>Kueldhoal Town</t>
  </si>
  <si>
    <t>ssid_SS0311_0007</t>
  </si>
  <si>
    <t>Kuelnyanuor</t>
  </si>
  <si>
    <t>ssid_SS0311_0021</t>
  </si>
  <si>
    <t>Wunenthony</t>
  </si>
  <si>
    <t>ssid_SS0311_0040</t>
  </si>
  <si>
    <t>Thordiok</t>
  </si>
  <si>
    <t>ssid_SS0311_0041</t>
  </si>
  <si>
    <t>Milika</t>
  </si>
  <si>
    <t>Milkieh</t>
  </si>
  <si>
    <t>ssid_SS0311_0049</t>
  </si>
  <si>
    <t>Pieri centre</t>
  </si>
  <si>
    <t>ssid_SS0311_0035</t>
  </si>
  <si>
    <t>Wechkai</t>
  </si>
  <si>
    <t>ssid_SS0311_0036</t>
  </si>
  <si>
    <t>Rupliah</t>
  </si>
  <si>
    <t>ssid_SS0311_0037</t>
  </si>
  <si>
    <t>ssid_SS0311_0038</t>
  </si>
  <si>
    <t>ssid_SS0311_0039</t>
  </si>
  <si>
    <t>ssid_SS0311_0050</t>
  </si>
  <si>
    <t>Ruopjai</t>
  </si>
  <si>
    <t>ssid_SS0311_0051</t>
  </si>
  <si>
    <t>Nyankhor</t>
  </si>
  <si>
    <t>ssid_SS0311_0052</t>
  </si>
  <si>
    <t>Kuarpak</t>
  </si>
  <si>
    <t>ssid_SS0311_0053</t>
  </si>
  <si>
    <t>ssid_SS0311_0054</t>
  </si>
  <si>
    <t>Yaui</t>
  </si>
  <si>
    <t>ssid_SS0311_0001</t>
  </si>
  <si>
    <t>Chiergew Boma</t>
  </si>
  <si>
    <t>ssid_SS0311_0002</t>
  </si>
  <si>
    <t>Dhuony</t>
  </si>
  <si>
    <t>ssid_SS0311_0008</t>
  </si>
  <si>
    <t>Kuerboth Boma</t>
  </si>
  <si>
    <t>ssid_SS0311_0012</t>
  </si>
  <si>
    <t>Lualwiew</t>
  </si>
  <si>
    <t>ssid_SS0311_0017</t>
  </si>
  <si>
    <t>Tolchiek</t>
  </si>
  <si>
    <t>ssid_SS0311_0018</t>
  </si>
  <si>
    <t>Palual</t>
  </si>
  <si>
    <t>ssid_SS0311_0019</t>
  </si>
  <si>
    <t>Panadir</t>
  </si>
  <si>
    <t>ssid_SS0311_0020</t>
  </si>
  <si>
    <t>Waartay</t>
  </si>
  <si>
    <t>ssid_SS0401_0003</t>
  </si>
  <si>
    <t>Abuyuong</t>
  </si>
  <si>
    <t>ssid_SS0401_0030</t>
  </si>
  <si>
    <t>Makur</t>
  </si>
  <si>
    <t>ssid_SS0401_0049</t>
  </si>
  <si>
    <t>Wun Liet</t>
  </si>
  <si>
    <t>ssid_SS0401_0012</t>
  </si>
  <si>
    <t>Alel 1</t>
  </si>
  <si>
    <t>ssid_SS0401_0013</t>
  </si>
  <si>
    <t>Alel 2</t>
  </si>
  <si>
    <t>ssid_SS0401_0021</t>
  </si>
  <si>
    <t>Jarweng</t>
  </si>
  <si>
    <t>ssid_SS0401_0055</t>
  </si>
  <si>
    <t>Atorok</t>
  </si>
  <si>
    <t>ssid_SS0401_0056</t>
  </si>
  <si>
    <t>Cueiding</t>
  </si>
  <si>
    <t>ssid_SS0401_0057</t>
  </si>
  <si>
    <t>Patamthou</t>
  </si>
  <si>
    <t>ssid_SS0401_0002</t>
  </si>
  <si>
    <t>ABut Bai Village</t>
  </si>
  <si>
    <t>ssid_SS0401_0008</t>
  </si>
  <si>
    <t>Aguarkuoth</t>
  </si>
  <si>
    <t>ssid_SS0401_0017</t>
  </si>
  <si>
    <t>ssid_SS0401_0043</t>
  </si>
  <si>
    <t>Riaga</t>
  </si>
  <si>
    <t>ssid_SS0401_0014</t>
  </si>
  <si>
    <t>Awerial Center</t>
  </si>
  <si>
    <t>ssid_SS0401_0015</t>
  </si>
  <si>
    <t>Awerial Village</t>
  </si>
  <si>
    <t>ssid_SS0401_0018</t>
  </si>
  <si>
    <t>ssid_SS0401_0022</t>
  </si>
  <si>
    <t>Joot</t>
  </si>
  <si>
    <t>ssid_SS0401_0034</t>
  </si>
  <si>
    <t>Mat-Jur Village</t>
  </si>
  <si>
    <t>ssid_SS0401_0053</t>
  </si>
  <si>
    <t>Wut-Kush</t>
  </si>
  <si>
    <t>ssid_SS0401_0054</t>
  </si>
  <si>
    <t>Ahou</t>
  </si>
  <si>
    <t>ssid_SS0401_0058</t>
  </si>
  <si>
    <t>Wut-thou</t>
  </si>
  <si>
    <t>ssid_SS0401_0024</t>
  </si>
  <si>
    <t>Kalthok</t>
  </si>
  <si>
    <t>ssid_SS0401_0035</t>
  </si>
  <si>
    <t>Mingkaman IDP Site</t>
  </si>
  <si>
    <t>ssid_SS0401_0036</t>
  </si>
  <si>
    <t>Mingkaman village</t>
  </si>
  <si>
    <t>ssid_SS0402_0007</t>
  </si>
  <si>
    <t>Amethduol</t>
  </si>
  <si>
    <t>ssid_SS0402_0008</t>
  </si>
  <si>
    <t>Amolthut</t>
  </si>
  <si>
    <t>ssid_SS0402_0014</t>
  </si>
  <si>
    <t>ssid_SS0402_0017</t>
  </si>
  <si>
    <t>Yith-Amou</t>
  </si>
  <si>
    <t>ssid_SS0402_0030</t>
  </si>
  <si>
    <t>Rokacuoth</t>
  </si>
  <si>
    <t>ssid_SS0402_0031</t>
  </si>
  <si>
    <t>Mankony</t>
  </si>
  <si>
    <t>ssid_SS0402_0032</t>
  </si>
  <si>
    <t>ssid_SS0402_0033</t>
  </si>
  <si>
    <t>Aleltuel</t>
  </si>
  <si>
    <t>ssid_SS0402_0034</t>
  </si>
  <si>
    <t>Pantilik</t>
  </si>
  <si>
    <t>ssid_SS0402_0020</t>
  </si>
  <si>
    <t>Rumater</t>
  </si>
  <si>
    <t>ssid_SS0402_0010</t>
  </si>
  <si>
    <t>Gaakmar</t>
  </si>
  <si>
    <t>ssid_SS0402_0001</t>
  </si>
  <si>
    <t>Abieichok</t>
  </si>
  <si>
    <t>ssid_SS0402_0002</t>
  </si>
  <si>
    <t>Adholthec</t>
  </si>
  <si>
    <t>ssid_SS0402_0013</t>
  </si>
  <si>
    <t>Makur-Liet</t>
  </si>
  <si>
    <t>ssid_SS0402_0021</t>
  </si>
  <si>
    <t>Barieth</t>
  </si>
  <si>
    <t>ssid_SS0402_0022</t>
  </si>
  <si>
    <t>Malou</t>
  </si>
  <si>
    <t>ssid_SS0402_0019</t>
  </si>
  <si>
    <t>Langdit</t>
  </si>
  <si>
    <t>ssid_SS0402_0005</t>
  </si>
  <si>
    <t>Aguemdit</t>
  </si>
  <si>
    <t>ssid_SS0402_0011</t>
  </si>
  <si>
    <t>Kample</t>
  </si>
  <si>
    <t>ssid_SS0402_0015</t>
  </si>
  <si>
    <t>Mayath Center</t>
  </si>
  <si>
    <t>ssid_SS0402_0023</t>
  </si>
  <si>
    <t>Magumbil</t>
  </si>
  <si>
    <t>ssid_SS0402_0024</t>
  </si>
  <si>
    <t>Biling-bet</t>
  </si>
  <si>
    <t>ssid_SS0402_0025</t>
  </si>
  <si>
    <t>Pan-lang</t>
  </si>
  <si>
    <t>ssid_SS0402_0004</t>
  </si>
  <si>
    <t>Agangrial</t>
  </si>
  <si>
    <t>ssid_SS0402_0003</t>
  </si>
  <si>
    <t>Aduk</t>
  </si>
  <si>
    <t>ssid_SS0402_0006</t>
  </si>
  <si>
    <t>Kuoc</t>
  </si>
  <si>
    <t>ssid_SS0402_0009</t>
  </si>
  <si>
    <t>Bach</t>
  </si>
  <si>
    <t>ssid_SS0402_0016</t>
  </si>
  <si>
    <t>Pan Cum</t>
  </si>
  <si>
    <t>ssid_SS0402_0026</t>
  </si>
  <si>
    <t>Mamer ngap</t>
  </si>
  <si>
    <t>ssid_SS0402_0027</t>
  </si>
  <si>
    <t>Karido</t>
  </si>
  <si>
    <t>ssid_SS0402_0028</t>
  </si>
  <si>
    <t>Aluel-guet</t>
  </si>
  <si>
    <t>ssid_SS0402_0029</t>
  </si>
  <si>
    <t>Anak-Akot</t>
  </si>
  <si>
    <t>ssid_SS0402_0018</t>
  </si>
  <si>
    <t>Alel Makuei</t>
  </si>
  <si>
    <t>ssid_SS0403_0003</t>
  </si>
  <si>
    <t>Cuei Adukan</t>
  </si>
  <si>
    <t>ssid_SS0403_0010</t>
  </si>
  <si>
    <t>Amongping Center</t>
  </si>
  <si>
    <t>ssid_SS0403_0002</t>
  </si>
  <si>
    <t>Chumchuk</t>
  </si>
  <si>
    <t>ssid_SS0403_0008</t>
  </si>
  <si>
    <t>Apet</t>
  </si>
  <si>
    <t>ssid_SS0403_0009</t>
  </si>
  <si>
    <t>Malek Centre</t>
  </si>
  <si>
    <t>ssid_SS0403_0004</t>
  </si>
  <si>
    <t>Deng Nhial</t>
  </si>
  <si>
    <t>ssid_SS0403_0001</t>
  </si>
  <si>
    <t>Chueicak</t>
  </si>
  <si>
    <t>ssid_SS0403_0007</t>
  </si>
  <si>
    <t>ssid_SS0404_0002</t>
  </si>
  <si>
    <t>Aduel</t>
  </si>
  <si>
    <t>ssid_SS0404_0006</t>
  </si>
  <si>
    <t>Mabordaung</t>
  </si>
  <si>
    <t>ssid_SS0404_0008</t>
  </si>
  <si>
    <t>Majakiier</t>
  </si>
  <si>
    <t>Majakjier</t>
  </si>
  <si>
    <t>ssid_SS0404_0030</t>
  </si>
  <si>
    <t>Manai</t>
  </si>
  <si>
    <t>ssid_SS0404_0031</t>
  </si>
  <si>
    <t>Kululiwic</t>
  </si>
  <si>
    <t>ssid_SS0404_0032</t>
  </si>
  <si>
    <t>Barpakeny</t>
  </si>
  <si>
    <t>ssid_SS0404_0033</t>
  </si>
  <si>
    <t>ssid_SS0404_0034</t>
  </si>
  <si>
    <t>Dhiaukuei</t>
  </si>
  <si>
    <t>ssid_SS0404_0003</t>
  </si>
  <si>
    <t>Amethagok</t>
  </si>
  <si>
    <t>ssid_SS0404_0009</t>
  </si>
  <si>
    <t>ssid_SS0404_0017</t>
  </si>
  <si>
    <t>ssid_SS0404_0018</t>
  </si>
  <si>
    <t>Rumbuol</t>
  </si>
  <si>
    <t>ssid_SS0404_0019</t>
  </si>
  <si>
    <t>Abingong</t>
  </si>
  <si>
    <t>ssid_SS0404_0020</t>
  </si>
  <si>
    <t>Akuac</t>
  </si>
  <si>
    <t>ssid_SS0404_0021</t>
  </si>
  <si>
    <t>Cuei gorjok</t>
  </si>
  <si>
    <t>ssid_SS0404_0022</t>
  </si>
  <si>
    <t>Panloithok</t>
  </si>
  <si>
    <t>ssid_SS0404_0023</t>
  </si>
  <si>
    <t>Hormayiep</t>
  </si>
  <si>
    <t>ssid_SS0404_0001</t>
  </si>
  <si>
    <t>Adol</t>
  </si>
  <si>
    <t>ssid_SS0404_0007</t>
  </si>
  <si>
    <t>Madol</t>
  </si>
  <si>
    <t>ssid_SS0404_0010</t>
  </si>
  <si>
    <t>Namthok</t>
  </si>
  <si>
    <t>ssid_SS0404_0024</t>
  </si>
  <si>
    <t>ssid_SS0404_0025</t>
  </si>
  <si>
    <t>Awet</t>
  </si>
  <si>
    <t>ssid_SS0404_0026</t>
  </si>
  <si>
    <t>Jielic</t>
  </si>
  <si>
    <t>ssid_SS0404_0027</t>
  </si>
  <si>
    <t>Maboric</t>
  </si>
  <si>
    <t>ssid_SS0404_0028</t>
  </si>
  <si>
    <t>Karic</t>
  </si>
  <si>
    <t>ssid_SS0404_0029</t>
  </si>
  <si>
    <t>ssid_SS0404_0005</t>
  </si>
  <si>
    <t>Dorlei</t>
  </si>
  <si>
    <t>ssid_SS0404_0013</t>
  </si>
  <si>
    <t>Patir</t>
  </si>
  <si>
    <t>ssid_SS0404_0035</t>
  </si>
  <si>
    <t>Biling cok</t>
  </si>
  <si>
    <t>ssid_SS0404_0037</t>
  </si>
  <si>
    <t>Cuei-cok</t>
  </si>
  <si>
    <t>ssid_SS0404_0004</t>
  </si>
  <si>
    <t>Ayen</t>
  </si>
  <si>
    <t>ssid_SS0404_0036</t>
  </si>
  <si>
    <t>Malengchot</t>
  </si>
  <si>
    <t>Malengagok center</t>
  </si>
  <si>
    <t>ssid_SS0404_0011</t>
  </si>
  <si>
    <t>Pacong centre</t>
  </si>
  <si>
    <t>ssid_SS0404_0012</t>
  </si>
  <si>
    <t>Pan awas</t>
  </si>
  <si>
    <t>ssid_SS0404_0015</t>
  </si>
  <si>
    <t>Amer</t>
  </si>
  <si>
    <t>ssid_SS0404_0016</t>
  </si>
  <si>
    <t>Cuei Balac</t>
  </si>
  <si>
    <t>ssid_SS0405_0001</t>
  </si>
  <si>
    <t>Abuoth</t>
  </si>
  <si>
    <t>ssid_SS0405_0003</t>
  </si>
  <si>
    <t>Kak</t>
  </si>
  <si>
    <t>ssid_SS0405_0005</t>
  </si>
  <si>
    <t>mathiang Aruei</t>
  </si>
  <si>
    <t>ssid_SS0405_0010</t>
  </si>
  <si>
    <t>ssid_SS0405_0002</t>
  </si>
  <si>
    <t>Kabek</t>
  </si>
  <si>
    <t>ssid_SS0405_0004</t>
  </si>
  <si>
    <t>ssid_SS0405_0009</t>
  </si>
  <si>
    <t>Mourleng</t>
  </si>
  <si>
    <t>ssid_SS0405_0015</t>
  </si>
  <si>
    <t>Maper Nekyeth</t>
  </si>
  <si>
    <t>ssid_SS0405_0008</t>
  </si>
  <si>
    <t>Wun-dint</t>
  </si>
  <si>
    <t>ssid_SS0405_0012</t>
  </si>
  <si>
    <t>ssid_SS0405_0013</t>
  </si>
  <si>
    <t>Chakong</t>
  </si>
  <si>
    <t>ssid_SS0405_0014</t>
  </si>
  <si>
    <t>Amok</t>
  </si>
  <si>
    <t>ssid_SS0405_0006</t>
  </si>
  <si>
    <t>Panhom thony</t>
  </si>
  <si>
    <t>ssid_SS0405_0007</t>
  </si>
  <si>
    <t>Rorbar</t>
  </si>
  <si>
    <t>ssid_SS0405_0011</t>
  </si>
  <si>
    <t>ssid_SS0406_0002</t>
  </si>
  <si>
    <t>Bahr-gel</t>
  </si>
  <si>
    <t>ssid_SS0406_0009</t>
  </si>
  <si>
    <t>Makor</t>
  </si>
  <si>
    <t>ssid_SS0406_0020</t>
  </si>
  <si>
    <t>Guaru</t>
  </si>
  <si>
    <t>ssid_SS0406_0021</t>
  </si>
  <si>
    <t>Kagur</t>
  </si>
  <si>
    <t>ssid_SS0406_0022</t>
  </si>
  <si>
    <t>Bol Manyiel</t>
  </si>
  <si>
    <t>ssid_SS0406_0005</t>
  </si>
  <si>
    <t>Gulmer</t>
  </si>
  <si>
    <t>ssid_SS0406_0007</t>
  </si>
  <si>
    <t>Kuel-kuac</t>
  </si>
  <si>
    <t>ssid_SS0406_0015</t>
  </si>
  <si>
    <t>Makila</t>
  </si>
  <si>
    <t>ssid_SS0406_0025</t>
  </si>
  <si>
    <t>Mayeke</t>
  </si>
  <si>
    <t>ssid_SS0406_0026</t>
  </si>
  <si>
    <t>Morkuec</t>
  </si>
  <si>
    <t>ssid_SS0406_0003</t>
  </si>
  <si>
    <t>ssid_SS0406_0012</t>
  </si>
  <si>
    <t>Woko</t>
  </si>
  <si>
    <t>Wako</t>
  </si>
  <si>
    <t>ssid_SS0406_0023</t>
  </si>
  <si>
    <t>Doteku</t>
  </si>
  <si>
    <t>ssid_SS0406_0024</t>
  </si>
  <si>
    <t>Loru</t>
  </si>
  <si>
    <t>ssid_SS0406_0001</t>
  </si>
  <si>
    <t>Badai</t>
  </si>
  <si>
    <t>ssid_SS0406_0006</t>
  </si>
  <si>
    <t>Kombi</t>
  </si>
  <si>
    <t>ssid_SS0406_0010</t>
  </si>
  <si>
    <t>Nyader</t>
  </si>
  <si>
    <t>ssid_SS0406_0016</t>
  </si>
  <si>
    <t>Barbol</t>
  </si>
  <si>
    <t>ssid_SS0406_0017</t>
  </si>
  <si>
    <t>Apiathic</t>
  </si>
  <si>
    <t>ssid_SS0406_0018</t>
  </si>
  <si>
    <t>Makerjur</t>
  </si>
  <si>
    <t>ssid_SS0406_0004</t>
  </si>
  <si>
    <t>Guba</t>
  </si>
  <si>
    <t>ssid_SS0406_0008</t>
  </si>
  <si>
    <t>Madauga</t>
  </si>
  <si>
    <t>ssid_SS0406_0011</t>
  </si>
  <si>
    <t>ssid_SS0406_0013</t>
  </si>
  <si>
    <t>Wulu Gredin</t>
  </si>
  <si>
    <t>ssid_SS0406_0014</t>
  </si>
  <si>
    <t>ssid_SS0406_0019</t>
  </si>
  <si>
    <t>Ayen Mayar</t>
  </si>
  <si>
    <t>ssid_SS0407_0001</t>
  </si>
  <si>
    <t>Ayiem</t>
  </si>
  <si>
    <t>ssid_SS0407_0002</t>
  </si>
  <si>
    <t>Billing</t>
  </si>
  <si>
    <t>ssid_SS0407_0005</t>
  </si>
  <si>
    <t>Machar Achiek</t>
  </si>
  <si>
    <t>ssid_SS0407_0010</t>
  </si>
  <si>
    <t>Mamer Village</t>
  </si>
  <si>
    <t>ssid_SS0407_0003</t>
  </si>
  <si>
    <t>Jier Site</t>
  </si>
  <si>
    <t>ssid_SS0407_0004</t>
  </si>
  <si>
    <t>ssid_SS0407_0019</t>
  </si>
  <si>
    <t>Arumnyiel</t>
  </si>
  <si>
    <t>ssid_SS0407_0018</t>
  </si>
  <si>
    <t>Amer Acieru</t>
  </si>
  <si>
    <t>Mer Acieru</t>
  </si>
  <si>
    <t>ssid_SS0407_0020</t>
  </si>
  <si>
    <t>Malek Town</t>
  </si>
  <si>
    <t>ssid_SS0407_0022</t>
  </si>
  <si>
    <t>Tot Village</t>
  </si>
  <si>
    <t>ssid_SS0407_0023</t>
  </si>
  <si>
    <t>Lang Matot</t>
  </si>
  <si>
    <t>ssid_SS0407_0012</t>
  </si>
  <si>
    <t>Nhomlau</t>
  </si>
  <si>
    <t>ssid_SS0407_0016</t>
  </si>
  <si>
    <t>Aguor Boma</t>
  </si>
  <si>
    <t>ssid_SS0407_0007</t>
  </si>
  <si>
    <t>Machuor</t>
  </si>
  <si>
    <t>ssid_SS0407_0014</t>
  </si>
  <si>
    <t>Pagarau</t>
  </si>
  <si>
    <t>ssid_SS0407_0008</t>
  </si>
  <si>
    <t>Majok Cidhiop</t>
  </si>
  <si>
    <t>ssid_SS0407_0011</t>
  </si>
  <si>
    <t>Manhiany Boma</t>
  </si>
  <si>
    <t>ssid_SS0407_0015</t>
  </si>
  <si>
    <t>Tinagau Centre</t>
  </si>
  <si>
    <t>ssid_SS0407_0017</t>
  </si>
  <si>
    <t>Akuei</t>
  </si>
  <si>
    <t>ssid_SS0407_0021</t>
  </si>
  <si>
    <t>Mangar Boma</t>
  </si>
  <si>
    <t>ssid_SS0408_0007</t>
  </si>
  <si>
    <t>Benyiom</t>
  </si>
  <si>
    <t>ssid_SS0408_0023</t>
  </si>
  <si>
    <t>Wath Cabath</t>
  </si>
  <si>
    <t>ssid_SS0408_0024</t>
  </si>
  <si>
    <t>Wentit</t>
  </si>
  <si>
    <t>ssid_SS0408_0003</t>
  </si>
  <si>
    <t>Ameth 1</t>
  </si>
  <si>
    <t>ssid_SS0408_0013</t>
  </si>
  <si>
    <t>Magaar</t>
  </si>
  <si>
    <t>ssid_SS0408_0021</t>
  </si>
  <si>
    <t>Timic</t>
  </si>
  <si>
    <t>ssid_SS0408_0022</t>
  </si>
  <si>
    <t>Wangol</t>
  </si>
  <si>
    <t>ssid_SS0408_0004</t>
  </si>
  <si>
    <t>ssid_SS0408_0014</t>
  </si>
  <si>
    <t>Mageng</t>
  </si>
  <si>
    <t>ssid_SS0408_0026</t>
  </si>
  <si>
    <t>Kathier</t>
  </si>
  <si>
    <t>ssid_SS0408_0017</t>
  </si>
  <si>
    <t>Matbar</t>
  </si>
  <si>
    <t>ssid_SS0408_0019</t>
  </si>
  <si>
    <t>Pabur</t>
  </si>
  <si>
    <t>ssid_SS0408_0020</t>
  </si>
  <si>
    <t>Pir Chok</t>
  </si>
  <si>
    <t>ssid_SS0408_0027</t>
  </si>
  <si>
    <t>Akekoi</t>
  </si>
  <si>
    <t>ssid_SS0408_0030</t>
  </si>
  <si>
    <t>Kunyir</t>
  </si>
  <si>
    <t>ssid_SS0408_0031</t>
  </si>
  <si>
    <t>Panaliet</t>
  </si>
  <si>
    <t>ssid_SS0408_0005</t>
  </si>
  <si>
    <t>Atiriu</t>
  </si>
  <si>
    <t>ssid_SS0408_0008</t>
  </si>
  <si>
    <t>Bunibany</t>
  </si>
  <si>
    <t>ssid_SS0408_0018</t>
  </si>
  <si>
    <t>Mayom Cuei</t>
  </si>
  <si>
    <t>ssid_SS0408_0001</t>
  </si>
  <si>
    <t>Aguran</t>
  </si>
  <si>
    <t>ssid_SS0408_0012</t>
  </si>
  <si>
    <t>Mabui</t>
  </si>
  <si>
    <t>ssid_SS0408_0015</t>
  </si>
  <si>
    <t>Majok</t>
  </si>
  <si>
    <t>ssid_SS0408_0016</t>
  </si>
  <si>
    <t>Manpuordit</t>
  </si>
  <si>
    <t>ssid_SS0408_0028</t>
  </si>
  <si>
    <t>Pelingjiir</t>
  </si>
  <si>
    <t>ssid_SS0408_0029</t>
  </si>
  <si>
    <t>Angei</t>
  </si>
  <si>
    <t>ssid_SS0408_0006</t>
  </si>
  <si>
    <t>ssid_SS0408_0009</t>
  </si>
  <si>
    <t>Burtit</t>
  </si>
  <si>
    <t>ssid_SS0408_0010</t>
  </si>
  <si>
    <t>Debudi</t>
  </si>
  <si>
    <t>ssid_SS0408_0011</t>
  </si>
  <si>
    <t>Lake Side</t>
  </si>
  <si>
    <t>ssid_SS0408_0025</t>
  </si>
  <si>
    <t>Yirol town</t>
  </si>
  <si>
    <t>ssid_SS0501_0011</t>
  </si>
  <si>
    <t>Local authorities denied access</t>
  </si>
  <si>
    <t>ssid_SS0501_0016</t>
  </si>
  <si>
    <t>Demzeber</t>
  </si>
  <si>
    <t>ssid_SS0501_0010</t>
  </si>
  <si>
    <t>Ababa</t>
  </si>
  <si>
    <t>ssid_SS0501_0012</t>
  </si>
  <si>
    <t>ssid_SS0501_0021</t>
  </si>
  <si>
    <t>Leric</t>
  </si>
  <si>
    <t>ssid_SS0501_0028</t>
  </si>
  <si>
    <t>Dokul</t>
  </si>
  <si>
    <t>Lou Thok</t>
  </si>
  <si>
    <t>ssid_SS0501_0002</t>
  </si>
  <si>
    <t>Awoda</t>
  </si>
  <si>
    <t>ssid_SS0501_0013</t>
  </si>
  <si>
    <t>ssid_SS0501_0020</t>
  </si>
  <si>
    <t>Longwurkej</t>
  </si>
  <si>
    <t>ssid_SS0501_0022</t>
  </si>
  <si>
    <t>Umany Kunang</t>
  </si>
  <si>
    <t>ssid_SS0501_0023</t>
  </si>
  <si>
    <t>Kurchok</t>
  </si>
  <si>
    <t>ssid_SS0501_0005</t>
  </si>
  <si>
    <t>Kormose Site</t>
  </si>
  <si>
    <t>ssid_SS0501_0014</t>
  </si>
  <si>
    <t>ssid_SS0501_0024</t>
  </si>
  <si>
    <t>Kormose</t>
  </si>
  <si>
    <t>ssid_SS0501_0015</t>
  </si>
  <si>
    <t>ssid_SS0501_0019</t>
  </si>
  <si>
    <t>Mayom Lual</t>
  </si>
  <si>
    <t>ssid_SS0501_0001</t>
  </si>
  <si>
    <t>Alok</t>
  </si>
  <si>
    <t>ssid_SS0501_0003</t>
  </si>
  <si>
    <t>Baau</t>
  </si>
  <si>
    <t>ssid_SS0501_0004</t>
  </si>
  <si>
    <t>ssid_SS0501_0008</t>
  </si>
  <si>
    <t>Panjab</t>
  </si>
  <si>
    <t>ssid_SS0501_0009</t>
  </si>
  <si>
    <t>Waraneer</t>
  </si>
  <si>
    <t>ssid_SS0501_0017</t>
  </si>
  <si>
    <t>Luangather</t>
  </si>
  <si>
    <t>Luangaher</t>
  </si>
  <si>
    <t>ssid_SS0501_0018</t>
  </si>
  <si>
    <t>ssid_SS0501_0006</t>
  </si>
  <si>
    <t>ssid_SS0501_0007</t>
  </si>
  <si>
    <t>Nyalath Site</t>
  </si>
  <si>
    <t>ssid_SS0501_0025</t>
  </si>
  <si>
    <t>Chamanguei</t>
  </si>
  <si>
    <t>ssid_SS0501_0026</t>
  </si>
  <si>
    <t>ssid_SS0502_0002</t>
  </si>
  <si>
    <t>Gok Deng</t>
  </si>
  <si>
    <t>ssid_SS0502_0018</t>
  </si>
  <si>
    <t>Rumaker</t>
  </si>
  <si>
    <t>ssid_SS0502_0023</t>
  </si>
  <si>
    <t>Warawar</t>
  </si>
  <si>
    <t>ssid_SS0502_0005</t>
  </si>
  <si>
    <t>Madhoh</t>
  </si>
  <si>
    <t>ssid_SS0502_0011</t>
  </si>
  <si>
    <t>Majok Yithiou</t>
  </si>
  <si>
    <t>ssid_SS0502_0013</t>
  </si>
  <si>
    <t>War Ayen</t>
  </si>
  <si>
    <t>ssid_SS0502_0008</t>
  </si>
  <si>
    <t>ssid_SS0502_0024</t>
  </si>
  <si>
    <t>Marol Laac</t>
  </si>
  <si>
    <t>ssid_SS0502_0026</t>
  </si>
  <si>
    <t>Pethlou</t>
  </si>
  <si>
    <t>ssid_SS0502_0001</t>
  </si>
  <si>
    <t>Both Yar</t>
  </si>
  <si>
    <t>ssid_SS0502_0010</t>
  </si>
  <si>
    <t>Kan Ajak</t>
  </si>
  <si>
    <t>ssid_SS0502_0019</t>
  </si>
  <si>
    <t>Halbul</t>
  </si>
  <si>
    <t>ssid_SS0502_0025</t>
  </si>
  <si>
    <t>Manger Tong</t>
  </si>
  <si>
    <t>ssid_SS0502_0006</t>
  </si>
  <si>
    <t>ssid_SS0502_0012</t>
  </si>
  <si>
    <t>Riang Mol</t>
  </si>
  <si>
    <t>ssid_SS0502_0017</t>
  </si>
  <si>
    <t>Mamer</t>
  </si>
  <si>
    <t>ssid_SS0502_0021</t>
  </si>
  <si>
    <t>Guengkou</t>
  </si>
  <si>
    <t>ssid_SS0502_0027</t>
  </si>
  <si>
    <t>Maker Anei</t>
  </si>
  <si>
    <t>ssid_SS0502_0007</t>
  </si>
  <si>
    <t>Manyiel</t>
  </si>
  <si>
    <t>ssid_SS0502_0020</t>
  </si>
  <si>
    <t>Wardong</t>
  </si>
  <si>
    <t>ssid_SS0502_0022</t>
  </si>
  <si>
    <t>Malual Kuel</t>
  </si>
  <si>
    <t>ssid_SS0502_0003</t>
  </si>
  <si>
    <t>Mabuk Agiu Area</t>
  </si>
  <si>
    <t>ssid_SS0502_0009</t>
  </si>
  <si>
    <t>Garan</t>
  </si>
  <si>
    <t>ssid_SS0502_0014</t>
  </si>
  <si>
    <t>Warlang Garam</t>
  </si>
  <si>
    <t>ssid_SS0502_0015</t>
  </si>
  <si>
    <t>ssid_SS0503_0006</t>
  </si>
  <si>
    <t>Riang Ajawak Area</t>
  </si>
  <si>
    <t>ssid_SS0503_0011</t>
  </si>
  <si>
    <t>Hai Jadit</t>
  </si>
  <si>
    <t>ssid_SS0503_0015</t>
  </si>
  <si>
    <t>Abyei Mou Duok</t>
  </si>
  <si>
    <t>ssid_SS0503_0016</t>
  </si>
  <si>
    <t>Majok Ding Wol</t>
  </si>
  <si>
    <t>ssid_SS0503_0023</t>
  </si>
  <si>
    <t>Sakad</t>
  </si>
  <si>
    <t>ssid_SS0503_0024</t>
  </si>
  <si>
    <t>Mabior Ariath</t>
  </si>
  <si>
    <t>ssid_SS0503_0002</t>
  </si>
  <si>
    <t>Manger Akot</t>
  </si>
  <si>
    <t>ssid_SS0503_0003</t>
  </si>
  <si>
    <t>Manger Akot 2</t>
  </si>
  <si>
    <t>ssid_SS0503_0013</t>
  </si>
  <si>
    <t>Majak Kar</t>
  </si>
  <si>
    <t>ssid_SS0503_0020</t>
  </si>
  <si>
    <t>Langic</t>
  </si>
  <si>
    <t>ssid_SS0503_0022</t>
  </si>
  <si>
    <t>Maper Aguer</t>
  </si>
  <si>
    <t>ssid_SS0503_0009</t>
  </si>
  <si>
    <t>Rum Mading Area</t>
  </si>
  <si>
    <t>ssid_SS0503_0012</t>
  </si>
  <si>
    <t>Jaac</t>
  </si>
  <si>
    <t>ssid_SS0503_0014</t>
  </si>
  <si>
    <t>Maper Dut Thou</t>
  </si>
  <si>
    <t>ssid_SS0503_0017</t>
  </si>
  <si>
    <t>Mayen Ulem</t>
  </si>
  <si>
    <t>ssid_SS0503_0004</t>
  </si>
  <si>
    <t>Marol Tiit</t>
  </si>
  <si>
    <t>ssid_SS0503_0008</t>
  </si>
  <si>
    <t>Riang Anei</t>
  </si>
  <si>
    <t>ssid_SS0503_0018</t>
  </si>
  <si>
    <t>Mayom Wol</t>
  </si>
  <si>
    <t>ssid_SS0503_0019</t>
  </si>
  <si>
    <t>Pethyiik</t>
  </si>
  <si>
    <t>ssid_SS0503_0001</t>
  </si>
  <si>
    <t>Majak Baai</t>
  </si>
  <si>
    <t>Mangar Baai Village</t>
  </si>
  <si>
    <t>ssid_SS0503_0005</t>
  </si>
  <si>
    <t>Mayom Angok</t>
  </si>
  <si>
    <t>ssid_SS0503_0021</t>
  </si>
  <si>
    <t>Warcuei</t>
  </si>
  <si>
    <t>ssid_SS0504_0001</t>
  </si>
  <si>
    <t>ssid_SS0504_0013</t>
  </si>
  <si>
    <t>Amat waar</t>
  </si>
  <si>
    <t>ssid_SS0504_0005</t>
  </si>
  <si>
    <t>Malook Lak</t>
  </si>
  <si>
    <t>ssid_SS0504_0014</t>
  </si>
  <si>
    <t>ssid_SS0504_0019</t>
  </si>
  <si>
    <t>Akach</t>
  </si>
  <si>
    <t>ssid_SS0504_0007</t>
  </si>
  <si>
    <t>Riang Mankuek 2</t>
  </si>
  <si>
    <t>ssid_SS0504_0002</t>
  </si>
  <si>
    <t>Hong Wekdit</t>
  </si>
  <si>
    <t>ssid_SS0504_0006</t>
  </si>
  <si>
    <t>Mayom Lach</t>
  </si>
  <si>
    <t>ssid_SS0504_0012</t>
  </si>
  <si>
    <t>Gaar</t>
  </si>
  <si>
    <t>ssid_SS0504_0008</t>
  </si>
  <si>
    <t>Rum Riang</t>
  </si>
  <si>
    <t>ssid_SS0504_0010</t>
  </si>
  <si>
    <t>Riang Akeer</t>
  </si>
  <si>
    <t>ssid_SS0504_0018</t>
  </si>
  <si>
    <t>Mangar Gier</t>
  </si>
  <si>
    <t>ssid_SS0504_0004</t>
  </si>
  <si>
    <t>Makuei Alel</t>
  </si>
  <si>
    <t>ssid_SS0504_0011</t>
  </si>
  <si>
    <t>Maluil</t>
  </si>
  <si>
    <t>ssid_SS0504_0017</t>
  </si>
  <si>
    <t>Adeeny</t>
  </si>
  <si>
    <t>Adany</t>
  </si>
  <si>
    <t>ssid_SS0504_0003</t>
  </si>
  <si>
    <t>Majak</t>
  </si>
  <si>
    <t>ssid_SS0504_0009</t>
  </si>
  <si>
    <t>ssid_SS0504_0015</t>
  </si>
  <si>
    <t>Majak Gai</t>
  </si>
  <si>
    <t>ssid_SS0505_0005</t>
  </si>
  <si>
    <t>Nyinbuoli</t>
  </si>
  <si>
    <t>ssid_SS0505_0012</t>
  </si>
  <si>
    <t>Achana Site</t>
  </si>
  <si>
    <t>Nyintit</t>
  </si>
  <si>
    <t>ssid_SS0505_0025</t>
  </si>
  <si>
    <t>ssid_SS0505_0003</t>
  </si>
  <si>
    <t>Mudria Aweil Town</t>
  </si>
  <si>
    <t>ssid_SS0505_0024</t>
  </si>
  <si>
    <t>Maper Akot</t>
  </si>
  <si>
    <t>ssid_SS0505_0027</t>
  </si>
  <si>
    <t>Malou Awer</t>
  </si>
  <si>
    <t>ssid_SS0505_0028</t>
  </si>
  <si>
    <t>Makuac Awiit</t>
  </si>
  <si>
    <t>ssid_SS0505_0013</t>
  </si>
  <si>
    <t>Akuang</t>
  </si>
  <si>
    <t>ssid_SS0505_0020</t>
  </si>
  <si>
    <t>Mangar lual</t>
  </si>
  <si>
    <t>ssid_SS0505_0021</t>
  </si>
  <si>
    <t>Mayuon</t>
  </si>
  <si>
    <t>ssid_SS0505_0010</t>
  </si>
  <si>
    <t>Waralel</t>
  </si>
  <si>
    <t>ssid_SS0505_0017</t>
  </si>
  <si>
    <t>Lith Dut</t>
  </si>
  <si>
    <t>ssid_SS0505_0019</t>
  </si>
  <si>
    <t>Majok Adim</t>
  </si>
  <si>
    <t>ssid_SS0505_0006</t>
  </si>
  <si>
    <t>Nyinbuoli Village</t>
  </si>
  <si>
    <t>ssid_SS0505_0029</t>
  </si>
  <si>
    <t>Akuak Aruol</t>
  </si>
  <si>
    <t>ssid_SS0505_0007</t>
  </si>
  <si>
    <t>Referendom</t>
  </si>
  <si>
    <t>ssid_SS0505_0014</t>
  </si>
  <si>
    <t>Anoui</t>
  </si>
  <si>
    <t>ssid_SS0505_0022</t>
  </si>
  <si>
    <t>Navasha</t>
  </si>
  <si>
    <t>ssid_SS0505_0004</t>
  </si>
  <si>
    <t>New Site</t>
  </si>
  <si>
    <t>ssid_SS0505_0011</t>
  </si>
  <si>
    <t>Wed Wil</t>
  </si>
  <si>
    <t>ssid_SS0505_0001</t>
  </si>
  <si>
    <t>Anyop Juong</t>
  </si>
  <si>
    <t>ssid_SS0505_0016</t>
  </si>
  <si>
    <t>Chelkou</t>
  </si>
  <si>
    <t>ssid_SS0505_0023</t>
  </si>
  <si>
    <t>Pantit</t>
  </si>
  <si>
    <t>ssid_SS0505_0008</t>
  </si>
  <si>
    <t>Rumtit</t>
  </si>
  <si>
    <t>ssid_SS0505_0018</t>
  </si>
  <si>
    <t>Maduany</t>
  </si>
  <si>
    <t>ssid_SS0505_0026</t>
  </si>
  <si>
    <t>Warcum</t>
  </si>
  <si>
    <t>ssid_SS0505_0009</t>
  </si>
  <si>
    <t>Udhum</t>
  </si>
  <si>
    <t>ssid_SS0505_0015</t>
  </si>
  <si>
    <t>Benben</t>
  </si>
  <si>
    <t>ssid_SS0601_0006</t>
  </si>
  <si>
    <t>Gongtandeng</t>
  </si>
  <si>
    <t>ssid_SS0601_0008</t>
  </si>
  <si>
    <t>ssid_SS0601_0017</t>
  </si>
  <si>
    <t>Rummiyar</t>
  </si>
  <si>
    <t>ssid_SS0601_0018</t>
  </si>
  <si>
    <t>Wurem</t>
  </si>
  <si>
    <t>ssid_SS0601_0019</t>
  </si>
  <si>
    <t>Wutgok</t>
  </si>
  <si>
    <t>ssid_SS0601_0011</t>
  </si>
  <si>
    <t>Abange</t>
  </si>
  <si>
    <t>ssid_SS0601_0012</t>
  </si>
  <si>
    <t>ssid_SS0601_0015</t>
  </si>
  <si>
    <t>ssid_SS0601_0016</t>
  </si>
  <si>
    <t>Buryom</t>
  </si>
  <si>
    <t>ssid_SS0601_0002</t>
  </si>
  <si>
    <t>Agong pan yak</t>
  </si>
  <si>
    <t>ssid_SS0601_0004</t>
  </si>
  <si>
    <t>Bang Bang</t>
  </si>
  <si>
    <t>ssid_SS0601_0007</t>
  </si>
  <si>
    <t>Kol-malek</t>
  </si>
  <si>
    <t>ssid_SS0601_0009</t>
  </si>
  <si>
    <t>Panjok</t>
  </si>
  <si>
    <t>ssid_SS0601_0001</t>
  </si>
  <si>
    <t>Block (6)</t>
  </si>
  <si>
    <t>ssid_SS0601_0013</t>
  </si>
  <si>
    <t>Magale</t>
  </si>
  <si>
    <t>ssid_SS0601_0014</t>
  </si>
  <si>
    <t>ssid_SS0601_0020</t>
  </si>
  <si>
    <t>Lorpiny</t>
  </si>
  <si>
    <t>ssid_SS0601_0021</t>
  </si>
  <si>
    <t>Rup Athoc</t>
  </si>
  <si>
    <t>ssid_SS0601_0003</t>
  </si>
  <si>
    <t>Agonyteek</t>
  </si>
  <si>
    <t>ssid_SS0601_0005</t>
  </si>
  <si>
    <t>Gong Yak Deng</t>
  </si>
  <si>
    <t>ssid_SS0601_0010</t>
  </si>
  <si>
    <t>Pankirel</t>
  </si>
  <si>
    <t>ssid_SS0601_0022</t>
  </si>
  <si>
    <t>ssid_SS0601_0023</t>
  </si>
  <si>
    <t>Panyang Center</t>
  </si>
  <si>
    <t>ssid_SS0602_0003</t>
  </si>
  <si>
    <t>Bill</t>
  </si>
  <si>
    <t>ssid_SS0602_0013</t>
  </si>
  <si>
    <t>Dongiel</t>
  </si>
  <si>
    <t>ssid_SS0602_0030</t>
  </si>
  <si>
    <t>Kuanyrow</t>
  </si>
  <si>
    <t>ssid_SS0602_0046</t>
  </si>
  <si>
    <t>May Leek</t>
  </si>
  <si>
    <t>ssid_SS0602_0052</t>
  </si>
  <si>
    <t>Pam</t>
  </si>
  <si>
    <t>ssid_SS0602_0056</t>
  </si>
  <si>
    <t>Thark</t>
  </si>
  <si>
    <t>ssid_SS0602_0004</t>
  </si>
  <si>
    <t>Burpiny</t>
  </si>
  <si>
    <t>ssid_SS0602_0006</t>
  </si>
  <si>
    <t>Chot Yiel</t>
  </si>
  <si>
    <t>ssid_SS0602_0008</t>
  </si>
  <si>
    <t>Chuoka</t>
  </si>
  <si>
    <t>ssid_SS0602_0012</t>
  </si>
  <si>
    <t>Dhorreng</t>
  </si>
  <si>
    <t>ssid_SS0602_0020</t>
  </si>
  <si>
    <t>Guit Pet</t>
  </si>
  <si>
    <t>ssid_SS0602_0021</t>
  </si>
  <si>
    <t>Guit Village</t>
  </si>
  <si>
    <t>ssid_SS0602_0027</t>
  </si>
  <si>
    <t>Koykoy</t>
  </si>
  <si>
    <t>ssid_SS0602_0033</t>
  </si>
  <si>
    <t>Kuer Mading</t>
  </si>
  <si>
    <t>ssid_SS0602_0034</t>
  </si>
  <si>
    <t>Kuer Nyuena</t>
  </si>
  <si>
    <t>ssid_SS0602_0042</t>
  </si>
  <si>
    <t>Long Chouy</t>
  </si>
  <si>
    <t>ssid_SS0602_0050</t>
  </si>
  <si>
    <t>Nying</t>
  </si>
  <si>
    <t>ssid_SS0602_0055</t>
  </si>
  <si>
    <t>Rooh</t>
  </si>
  <si>
    <t>ssid_SS0602_0057</t>
  </si>
  <si>
    <t>Tharnyota</t>
  </si>
  <si>
    <t>ssid_SS0602_0011</t>
  </si>
  <si>
    <t>Dhorhyal</t>
  </si>
  <si>
    <t>ssid_SS0602_0014</t>
  </si>
  <si>
    <t>Dorar</t>
  </si>
  <si>
    <t>ssid_SS0602_0023</t>
  </si>
  <si>
    <t>ssid_SS0602_0029</t>
  </si>
  <si>
    <t>ssid_SS0602_0031</t>
  </si>
  <si>
    <t>Kuer chuor</t>
  </si>
  <si>
    <t>ssid_SS0602_0043</t>
  </si>
  <si>
    <t>LuotJop</t>
  </si>
  <si>
    <t>ssid_SS0602_0054</t>
  </si>
  <si>
    <t>Rietchour</t>
  </si>
  <si>
    <t>ssid_SS0602_0061</t>
  </si>
  <si>
    <t>Wanglieth</t>
  </si>
  <si>
    <t>ssid_SS0602_0066</t>
  </si>
  <si>
    <t>Palany</t>
  </si>
  <si>
    <t>ssid_SS0602_0067</t>
  </si>
  <si>
    <t>Biel Pam</t>
  </si>
  <si>
    <t>ssid_SS0602_0005</t>
  </si>
  <si>
    <t>Chabar</t>
  </si>
  <si>
    <t>ssid_SS0602_0007</t>
  </si>
  <si>
    <t>Chual Nyial</t>
  </si>
  <si>
    <t>ssid_SS0602_0018</t>
  </si>
  <si>
    <t>Goat Deng</t>
  </si>
  <si>
    <t>ssid_SS0602_0019</t>
  </si>
  <si>
    <t>Guej</t>
  </si>
  <si>
    <t>ssid_SS0602_0026</t>
  </si>
  <si>
    <t>Koat Jiek</t>
  </si>
  <si>
    <t>ssid_SS0602_0028</t>
  </si>
  <si>
    <t>Kuach payam</t>
  </si>
  <si>
    <t>ssid_SS0602_0035</t>
  </si>
  <si>
    <t>Kuer wal</t>
  </si>
  <si>
    <t>ssid_SS0602_0036</t>
  </si>
  <si>
    <t>Kuerchiekuol</t>
  </si>
  <si>
    <t>ssid_SS0602_0040</t>
  </si>
  <si>
    <t>Lel Jah</t>
  </si>
  <si>
    <t>ssid_SS0602_0059</t>
  </si>
  <si>
    <t>Tool</t>
  </si>
  <si>
    <t>ssid_SS0602_0065</t>
  </si>
  <si>
    <t>Khad Kat</t>
  </si>
  <si>
    <t>ssid_SS0602_0016</t>
  </si>
  <si>
    <t>Gaw Jal</t>
  </si>
  <si>
    <t>ssid_SS0602_0017</t>
  </si>
  <si>
    <t>Gear</t>
  </si>
  <si>
    <t>ssid_SS0602_0024</t>
  </si>
  <si>
    <t>Kal Bel</t>
  </si>
  <si>
    <t>ssid_SS0602_0025</t>
  </si>
  <si>
    <t>Keach Site</t>
  </si>
  <si>
    <t>ssid_SS0602_0032</t>
  </si>
  <si>
    <t>Kuer Lat Jor</t>
  </si>
  <si>
    <t>ssid_SS0602_0037</t>
  </si>
  <si>
    <t>Kuerguina payam</t>
  </si>
  <si>
    <t>ssid_SS0602_0048</t>
  </si>
  <si>
    <t>Nyathoar</t>
  </si>
  <si>
    <t>ssid_SS0602_0060</t>
  </si>
  <si>
    <t>Tuak</t>
  </si>
  <si>
    <t>ssid_SS0602_0063</t>
  </si>
  <si>
    <t>Wich puol Tunglol</t>
  </si>
  <si>
    <t>ssid_SS0602_0010</t>
  </si>
  <si>
    <t>Dhorek</t>
  </si>
  <si>
    <t>ssid_SS0602_0039</t>
  </si>
  <si>
    <t>Kuorgeng</t>
  </si>
  <si>
    <t>ssid_SS0602_0041</t>
  </si>
  <si>
    <t>Letdong</t>
  </si>
  <si>
    <t>ssid_SS0602_0044</t>
  </si>
  <si>
    <t>Maper</t>
  </si>
  <si>
    <t>ssid_SS0602_0047</t>
  </si>
  <si>
    <t>ssid_SS0602_0051</t>
  </si>
  <si>
    <t>ssid_SS0602_0053</t>
  </si>
  <si>
    <t>Pazuony</t>
  </si>
  <si>
    <t>ssid_SS0602_0064</t>
  </si>
  <si>
    <t>Chieng Dhong</t>
  </si>
  <si>
    <t>ssid_SS0602_0009</t>
  </si>
  <si>
    <t>Deng Bow</t>
  </si>
  <si>
    <t>ssid_SS0602_0049</t>
  </si>
  <si>
    <t>Nyathor Payam</t>
  </si>
  <si>
    <t>ssid_SS0602_0001</t>
  </si>
  <si>
    <t>Bar-Rar</t>
  </si>
  <si>
    <t>ssid_SS0602_0002</t>
  </si>
  <si>
    <t>Bichaw</t>
  </si>
  <si>
    <t>ssid_SS0602_0015</t>
  </si>
  <si>
    <t>Duartap</t>
  </si>
  <si>
    <t>ssid_SS0602_0038</t>
  </si>
  <si>
    <t>Kuernor</t>
  </si>
  <si>
    <t>ssid_SS0602_0045</t>
  </si>
  <si>
    <t>ssid_SS0602_0058</t>
  </si>
  <si>
    <t>Joknyang</t>
  </si>
  <si>
    <t>ssid_SS0602_0062</t>
  </si>
  <si>
    <t>Wathnrong</t>
  </si>
  <si>
    <t>ssid_SS0603_0005</t>
  </si>
  <si>
    <t>ssid_SS0603_0012</t>
  </si>
  <si>
    <t>Diet</t>
  </si>
  <si>
    <t>ssid_SS0603_0043</t>
  </si>
  <si>
    <t>Liech</t>
  </si>
  <si>
    <t>ssid_SS0603_0044</t>
  </si>
  <si>
    <t>Lotkabang</t>
  </si>
  <si>
    <t>ssid_SS0603_0047</t>
  </si>
  <si>
    <t>Mar</t>
  </si>
  <si>
    <t>ssid_SS0603_0048</t>
  </si>
  <si>
    <t>Marier</t>
  </si>
  <si>
    <t>ssid_SS0603_0052</t>
  </si>
  <si>
    <t>Moor</t>
  </si>
  <si>
    <t>ssid_SS0603_0071</t>
  </si>
  <si>
    <t>Teue</t>
  </si>
  <si>
    <t>ssid_SS0603_0072</t>
  </si>
  <si>
    <t>Teut</t>
  </si>
  <si>
    <t>Tuet</t>
  </si>
  <si>
    <t>ssid_SS0603_0075</t>
  </si>
  <si>
    <t>Titr</t>
  </si>
  <si>
    <t>Loang</t>
  </si>
  <si>
    <t>ssid_SS0603_0086</t>
  </si>
  <si>
    <t>Gor</t>
  </si>
  <si>
    <t>ssid_SS0603_0089</t>
  </si>
  <si>
    <t>Parbony</t>
  </si>
  <si>
    <t>ssid_SS0603_0001</t>
  </si>
  <si>
    <t>Ameak</t>
  </si>
  <si>
    <t>ssid_SS0603_0019</t>
  </si>
  <si>
    <t>Goktor</t>
  </si>
  <si>
    <t>ssid_SS0603_0022</t>
  </si>
  <si>
    <t>Guar</t>
  </si>
  <si>
    <t>ssid_SS0603_0031</t>
  </si>
  <si>
    <t>Kot Rar</t>
  </si>
  <si>
    <t>ssid_SS0603_0034</t>
  </si>
  <si>
    <t>ssid_SS0603_0036</t>
  </si>
  <si>
    <t>Kuer Keay</t>
  </si>
  <si>
    <t>ssid_SS0603_0038</t>
  </si>
  <si>
    <t>Kuit</t>
  </si>
  <si>
    <t>ssid_SS0603_0039</t>
  </si>
  <si>
    <t>Kuitdol</t>
  </si>
  <si>
    <t>ssid_SS0603_0040</t>
  </si>
  <si>
    <t>Kuiyri</t>
  </si>
  <si>
    <t>ssid_SS0603_0041</t>
  </si>
  <si>
    <t>Leak</t>
  </si>
  <si>
    <t>ssid_SS0603_0059</t>
  </si>
  <si>
    <t>Pachnol</t>
  </si>
  <si>
    <t>Pachuol</t>
  </si>
  <si>
    <t>ssid_SS0603_0060</t>
  </si>
  <si>
    <t>Pachnol 2</t>
  </si>
  <si>
    <t>Pachuol 2</t>
  </si>
  <si>
    <t>ssid_SS0603_0062</t>
  </si>
  <si>
    <t>Pantuak</t>
  </si>
  <si>
    <t>ssid_SS0603_0069</t>
  </si>
  <si>
    <t>Rhang 1</t>
  </si>
  <si>
    <t xml:space="preserve">Bhang </t>
  </si>
  <si>
    <t>ssid_SS0603_0077</t>
  </si>
  <si>
    <t>Wang Guenyni</t>
  </si>
  <si>
    <t>ssid_SS0603_0079</t>
  </si>
  <si>
    <t>Wangloal</t>
  </si>
  <si>
    <t>ssid_SS0603_0096</t>
  </si>
  <si>
    <t>ssid_SS0603_0003</t>
  </si>
  <si>
    <t>Bieth</t>
  </si>
  <si>
    <t>ssid_SS0603_0026</t>
  </si>
  <si>
    <t>Jaak 1</t>
  </si>
  <si>
    <t>ssid_SS0603_0027</t>
  </si>
  <si>
    <t>Jaak 2</t>
  </si>
  <si>
    <t>ssid_SS0603_0028</t>
  </si>
  <si>
    <t>Kier</t>
  </si>
  <si>
    <t>Rier</t>
  </si>
  <si>
    <t>ssid_SS0603_0055</t>
  </si>
  <si>
    <t>Ngow</t>
  </si>
  <si>
    <t>ssid_SS0603_0065</t>
  </si>
  <si>
    <t>Petpet</t>
  </si>
  <si>
    <t>ssid_SS0603_0076</t>
  </si>
  <si>
    <t>Tongedol</t>
  </si>
  <si>
    <t>ssid_SS0603_0087</t>
  </si>
  <si>
    <t>Guol</t>
  </si>
  <si>
    <t>ssid_SS0603_0097</t>
  </si>
  <si>
    <t>Bor Jek</t>
  </si>
  <si>
    <t>Bujuer</t>
  </si>
  <si>
    <t>ssid_SS0603_0098</t>
  </si>
  <si>
    <t>Logat</t>
  </si>
  <si>
    <t>Lolgat</t>
  </si>
  <si>
    <t>ssid_SS0603_0099</t>
  </si>
  <si>
    <t>Gong</t>
  </si>
  <si>
    <t>Guang</t>
  </si>
  <si>
    <t>ssid_SS0603_0100</t>
  </si>
  <si>
    <t>Thornor</t>
  </si>
  <si>
    <t>Tharnor</t>
  </si>
  <si>
    <t>ssid_SS0603_0018</t>
  </si>
  <si>
    <t>Ghol</t>
  </si>
  <si>
    <t>ssid_SS0603_0025</t>
  </si>
  <si>
    <t>Guol Matar</t>
  </si>
  <si>
    <t>ssid_SS0603_0030</t>
  </si>
  <si>
    <t>ssid_SS0603_0035</t>
  </si>
  <si>
    <t>Kuahlual</t>
  </si>
  <si>
    <t>Nyaliey</t>
  </si>
  <si>
    <t>ssid_SS0603_0051</t>
  </si>
  <si>
    <t>Miemier</t>
  </si>
  <si>
    <t>Wicruop</t>
  </si>
  <si>
    <t>ssid_SS0603_0101</t>
  </si>
  <si>
    <t>Borgok</t>
  </si>
  <si>
    <t>Bargok</t>
  </si>
  <si>
    <t>ssid_SS0603_0085</t>
  </si>
  <si>
    <t>Gakol</t>
  </si>
  <si>
    <t>ssid_SS0603_0088</t>
  </si>
  <si>
    <t>ssid_SS0603_0004</t>
  </si>
  <si>
    <t>Bieh Kuol</t>
  </si>
  <si>
    <t>ssid_SS0603_0006</t>
  </si>
  <si>
    <t>Bor Pachuol</t>
  </si>
  <si>
    <t>ssid_SS0603_0013</t>
  </si>
  <si>
    <t>Dokgel</t>
  </si>
  <si>
    <t>ssid_SS0603_0020</t>
  </si>
  <si>
    <t>Golpiny</t>
  </si>
  <si>
    <t>ssid_SS0603_0029</t>
  </si>
  <si>
    <t>ssid_SS0603_0033</t>
  </si>
  <si>
    <t>Koyok</t>
  </si>
  <si>
    <t>ssid_SS0603_0037</t>
  </si>
  <si>
    <t>Kuer Luoyni</t>
  </si>
  <si>
    <t>ssid_SS0603_0045</t>
  </si>
  <si>
    <t>Lumbor</t>
  </si>
  <si>
    <t>ssid_SS0603_0050</t>
  </si>
  <si>
    <t>Maylow</t>
  </si>
  <si>
    <t>ssid_SS0603_0053</t>
  </si>
  <si>
    <t>ssid_SS0603_0067</t>
  </si>
  <si>
    <t>Phatit</t>
  </si>
  <si>
    <t>ssid_SS0603_0068</t>
  </si>
  <si>
    <t>Phatit 2</t>
  </si>
  <si>
    <t>ssid_SS0603_0070</t>
  </si>
  <si>
    <t>Ruor</t>
  </si>
  <si>
    <t>ssid_SS0603_0073</t>
  </si>
  <si>
    <t>Tharuop</t>
  </si>
  <si>
    <t>ssid_SS0603_0078</t>
  </si>
  <si>
    <t>Wangduar</t>
  </si>
  <si>
    <t>ssid_SS0603_0083</t>
  </si>
  <si>
    <t>ssid_SS0603_0002</t>
  </si>
  <si>
    <t>Baarbor</t>
  </si>
  <si>
    <t>ssid_SS0603_0007</t>
  </si>
  <si>
    <t>Buong1</t>
  </si>
  <si>
    <t>ssid_SS0603_0008</t>
  </si>
  <si>
    <t>Buong2</t>
  </si>
  <si>
    <t>ssid_SS0603_0014</t>
  </si>
  <si>
    <t>Gabor</t>
  </si>
  <si>
    <t>ssid_SS0603_0016</t>
  </si>
  <si>
    <t>Ganglet</t>
  </si>
  <si>
    <t>ssid_SS0603_0023</t>
  </si>
  <si>
    <t>Gud Reng</t>
  </si>
  <si>
    <t>ssid_SS0603_0032</t>
  </si>
  <si>
    <t>ssid_SS0603_0046</t>
  </si>
  <si>
    <t>Malli</t>
  </si>
  <si>
    <t>ssid_SS0603_0054</t>
  </si>
  <si>
    <t>Ngop Mading</t>
  </si>
  <si>
    <t>ssid_SS0603_0056</t>
  </si>
  <si>
    <t>ssid_SS0603_0063</t>
  </si>
  <si>
    <t>Panyrial</t>
  </si>
  <si>
    <t>ssid_SS0603_0074</t>
  </si>
  <si>
    <t>Thor Kuach</t>
  </si>
  <si>
    <t>ssid_SS0603_0080</t>
  </si>
  <si>
    <t>Wangrew</t>
  </si>
  <si>
    <t>ssid_SS0603_0082</t>
  </si>
  <si>
    <t>Wichduel yaka</t>
  </si>
  <si>
    <t>Widuel Yaka</t>
  </si>
  <si>
    <t>ssid_SS0603_0104</t>
  </si>
  <si>
    <t>Kuinydil</t>
  </si>
  <si>
    <t>ssid_SS0603_0009</t>
  </si>
  <si>
    <t>Buoth</t>
  </si>
  <si>
    <t>ssid_SS0603_0010</t>
  </si>
  <si>
    <t>Dhiel 1</t>
  </si>
  <si>
    <t>ssid_SS0603_0011</t>
  </si>
  <si>
    <t>Dhiel 2</t>
  </si>
  <si>
    <t>ssid_SS0603_0061</t>
  </si>
  <si>
    <t>ssid_SS0603_0064</t>
  </si>
  <si>
    <t>Payol Dop</t>
  </si>
  <si>
    <t>ssid_SS0603_0090</t>
  </si>
  <si>
    <t>Buol</t>
  </si>
  <si>
    <t>Buoh</t>
  </si>
  <si>
    <t>ssid_SS0603_0091</t>
  </si>
  <si>
    <t>Thorbang</t>
  </si>
  <si>
    <t>Dhorbang</t>
  </si>
  <si>
    <t>ssid_SS0603_0092</t>
  </si>
  <si>
    <t>Ruot</t>
  </si>
  <si>
    <t>Ruol</t>
  </si>
  <si>
    <t>ssid_SS0603_0093</t>
  </si>
  <si>
    <t>Yuy</t>
  </si>
  <si>
    <t>Tuor</t>
  </si>
  <si>
    <t>ssid_SS0603_0094</t>
  </si>
  <si>
    <t>ssid_SS0603_0095</t>
  </si>
  <si>
    <t>ssid_SS0604_0006</t>
  </si>
  <si>
    <t>ssid_SS0604_0009</t>
  </si>
  <si>
    <t>Liab</t>
  </si>
  <si>
    <t>ssid_SS0604_0011</t>
  </si>
  <si>
    <t>ssid_SS0604_0012</t>
  </si>
  <si>
    <t>Naak</t>
  </si>
  <si>
    <t>ssid_SS0604_0020</t>
  </si>
  <si>
    <t>Thor</t>
  </si>
  <si>
    <t>ssid_SS0604_0024</t>
  </si>
  <si>
    <t>ssid_SS0604_0068</t>
  </si>
  <si>
    <t>Achuay</t>
  </si>
  <si>
    <t>ssid_SS0604_0087</t>
  </si>
  <si>
    <t>Dindin</t>
  </si>
  <si>
    <t>ssid_SS0604_0089</t>
  </si>
  <si>
    <t>Rubchar village</t>
  </si>
  <si>
    <t>Rubinchar</t>
  </si>
  <si>
    <t>ssid_SS0604_0090</t>
  </si>
  <si>
    <t>Naang</t>
  </si>
  <si>
    <t>ssid_SS0604_0091</t>
  </si>
  <si>
    <t>Kuorjuogni</t>
  </si>
  <si>
    <t>ssid_SS0604_0092</t>
  </si>
  <si>
    <t>Dindin 2</t>
  </si>
  <si>
    <t>ssid_SS0604_0093</t>
  </si>
  <si>
    <t>Toch Nhail</t>
  </si>
  <si>
    <t>ssid_SS0604_0094</t>
  </si>
  <si>
    <t>Paak</t>
  </si>
  <si>
    <t>ssid_SS0604_0095</t>
  </si>
  <si>
    <t>Pakuem</t>
  </si>
  <si>
    <t>ssid_SS0604_0099</t>
  </si>
  <si>
    <t>Tochriak</t>
  </si>
  <si>
    <t>ssid_SS0604_0043</t>
  </si>
  <si>
    <t>ssid_SS0604_0044</t>
  </si>
  <si>
    <t>Phar</t>
  </si>
  <si>
    <t>ssid_SS0604_0045</t>
  </si>
  <si>
    <t>Jiath</t>
  </si>
  <si>
    <t>ssid_SS0604_0047</t>
  </si>
  <si>
    <t>Thaak</t>
  </si>
  <si>
    <t>ssid_SS0604_0048</t>
  </si>
  <si>
    <t>Guath</t>
  </si>
  <si>
    <t>ssid_SS0604_0049</t>
  </si>
  <si>
    <t>Juet 1</t>
  </si>
  <si>
    <t>ssid_SS0604_0050</t>
  </si>
  <si>
    <t>Juet 2</t>
  </si>
  <si>
    <t>ssid_SS0604_0051</t>
  </si>
  <si>
    <t>Kumagab</t>
  </si>
  <si>
    <t>ssid_SS0604_0052</t>
  </si>
  <si>
    <t>Tharkiech</t>
  </si>
  <si>
    <t>ssid_SS0604_0053</t>
  </si>
  <si>
    <t>Koam</t>
  </si>
  <si>
    <t>ssid_SS0604_0055</t>
  </si>
  <si>
    <t>Tiep</t>
  </si>
  <si>
    <t>ssid_SS0604_0036</t>
  </si>
  <si>
    <t>ssid_SS0604_0037</t>
  </si>
  <si>
    <t>ssid_SS0604_0038</t>
  </si>
  <si>
    <t>Gap</t>
  </si>
  <si>
    <t>ssid_SS0604_0039</t>
  </si>
  <si>
    <t>Zornor</t>
  </si>
  <si>
    <t>ssid_SS0604_0040</t>
  </si>
  <si>
    <t>Kur</t>
  </si>
  <si>
    <t>ssid_SS0604_0041</t>
  </si>
  <si>
    <t>Tuah</t>
  </si>
  <si>
    <t>ssid_SS0604_0042</t>
  </si>
  <si>
    <t>Kueny</t>
  </si>
  <si>
    <t>ssid_SS0604_0073</t>
  </si>
  <si>
    <t>Wanguiy</t>
  </si>
  <si>
    <t>ssid_SS0604_0096</t>
  </si>
  <si>
    <t>Kuernyala</t>
  </si>
  <si>
    <t>ssid_SS0604_0097</t>
  </si>
  <si>
    <t>Tay</t>
  </si>
  <si>
    <t>Tai</t>
  </si>
  <si>
    <t>ssid_SS0604_0098</t>
  </si>
  <si>
    <t>Gandor</t>
  </si>
  <si>
    <t>ssid_SS0604_0056</t>
  </si>
  <si>
    <t>ssid_SS0604_0057</t>
  </si>
  <si>
    <t>Kuerrier</t>
  </si>
  <si>
    <t>ssid_SS0604_0058</t>
  </si>
  <si>
    <t>Puorkow</t>
  </si>
  <si>
    <t>ssid_SS0604_0059</t>
  </si>
  <si>
    <t>Zunytharyier</t>
  </si>
  <si>
    <t>ssid_SS0604_0060</t>
  </si>
  <si>
    <t>Wangkecha</t>
  </si>
  <si>
    <t>ssid_SS0604_0061</t>
  </si>
  <si>
    <t>Malieth</t>
  </si>
  <si>
    <t>ssid_SS0604_0075</t>
  </si>
  <si>
    <t>Leer T.P.A</t>
  </si>
  <si>
    <t>ssid_SS0604_0076</t>
  </si>
  <si>
    <t>Nyadiar</t>
  </si>
  <si>
    <t>ssid_SS0604_0077</t>
  </si>
  <si>
    <t>Leer Town</t>
  </si>
  <si>
    <t>ssid_SS0604_0078</t>
  </si>
  <si>
    <t>Dharel Thalam</t>
  </si>
  <si>
    <t>ssid_SS0604_0079</t>
  </si>
  <si>
    <t>Pom Dhor</t>
  </si>
  <si>
    <t>ssid_SS0604_0085</t>
  </si>
  <si>
    <t>Kulier</t>
  </si>
  <si>
    <t>ssid_SS0604_0029</t>
  </si>
  <si>
    <t>Gon</t>
  </si>
  <si>
    <t>ssid_SS0604_0030</t>
  </si>
  <si>
    <t>ssid_SS0604_0031</t>
  </si>
  <si>
    <t>Buotwar</t>
  </si>
  <si>
    <t>ssid_SS0604_0032</t>
  </si>
  <si>
    <t>Nyadong</t>
  </si>
  <si>
    <t>ssid_SS0604_0033</t>
  </si>
  <si>
    <t>ssid_SS0604_0034</t>
  </si>
  <si>
    <t>ssid_SS0604_0035</t>
  </si>
  <si>
    <t>Thiyang</t>
  </si>
  <si>
    <t>ssid_SS0604_0008</t>
  </si>
  <si>
    <t>Kaigai</t>
  </si>
  <si>
    <t>ssid_SS0604_0013</t>
  </si>
  <si>
    <t>Nguek</t>
  </si>
  <si>
    <t>ssid_SS0604_0014</t>
  </si>
  <si>
    <t>Panham</t>
  </si>
  <si>
    <t>ssid_SS0604_0062</t>
  </si>
  <si>
    <t>Gottuong</t>
  </si>
  <si>
    <t>ssid_SS0604_0063</t>
  </si>
  <si>
    <t>Giel</t>
  </si>
  <si>
    <t>ssid_SS0604_0080</t>
  </si>
  <si>
    <t>ssid_SS0604_0081</t>
  </si>
  <si>
    <t>Bompiny</t>
  </si>
  <si>
    <t>ssid_SS0604_0082</t>
  </si>
  <si>
    <t>Jow</t>
  </si>
  <si>
    <t>ssid_SS0604_0083</t>
  </si>
  <si>
    <t>Nyony</t>
  </si>
  <si>
    <t>ssid_SS0604_0084</t>
  </si>
  <si>
    <t>Taryang</t>
  </si>
  <si>
    <t>ssid_SS0604_0001</t>
  </si>
  <si>
    <t>ssid_SS0604_0002</t>
  </si>
  <si>
    <t>Wangkuet</t>
  </si>
  <si>
    <t>ssid_SS0604_0003</t>
  </si>
  <si>
    <t>Panhiam</t>
  </si>
  <si>
    <t>ssid_SS0604_0004</t>
  </si>
  <si>
    <t>ssid_SS0604_0005</t>
  </si>
  <si>
    <t>Tuochtaba</t>
  </si>
  <si>
    <t>ssid_SS0604_0018</t>
  </si>
  <si>
    <t>Tharlielteny</t>
  </si>
  <si>
    <t>Tharleelteny</t>
  </si>
  <si>
    <t>ssid_SS0604_0010</t>
  </si>
  <si>
    <t>Lueng</t>
  </si>
  <si>
    <t>ssid_SS0604_0016</t>
  </si>
  <si>
    <t>Ribee</t>
  </si>
  <si>
    <t>ssid_SS0604_0019</t>
  </si>
  <si>
    <t>Tharyier</t>
  </si>
  <si>
    <t>ssid_SS0604_0021</t>
  </si>
  <si>
    <t>Thornyor</t>
  </si>
  <si>
    <t>ssid_SS0604_0026</t>
  </si>
  <si>
    <t>Zorbol</t>
  </si>
  <si>
    <t>ssid_SS0604_0027</t>
  </si>
  <si>
    <t>Zorbuoy</t>
  </si>
  <si>
    <t>ssid_SS0604_0069</t>
  </si>
  <si>
    <t>Dhorwicmuok</t>
  </si>
  <si>
    <t>ssid_SS0604_0070</t>
  </si>
  <si>
    <t>Kuac Jok</t>
  </si>
  <si>
    <t>ssid_SS0604_0071</t>
  </si>
  <si>
    <t>Thochrial Block 3</t>
  </si>
  <si>
    <t>ssid_SS0604_0072</t>
  </si>
  <si>
    <t>Thochrial Block 2</t>
  </si>
  <si>
    <t>ssid_SS0604_0074</t>
  </si>
  <si>
    <t>Thochrial Block 1</t>
  </si>
  <si>
    <t>ssid_SS0604_0017</t>
  </si>
  <si>
    <t>Romnyachom</t>
  </si>
  <si>
    <t>ssid_SS0604_0022</t>
  </si>
  <si>
    <t>Toluong</t>
  </si>
  <si>
    <t>ssid_SS0604_0025</t>
  </si>
  <si>
    <t>ssid_SS0604_0028</t>
  </si>
  <si>
    <t>Zoryuel</t>
  </si>
  <si>
    <t>ssid_SS0604_0064</t>
  </si>
  <si>
    <t>Ngoabuor</t>
  </si>
  <si>
    <t>ssid_SS0604_0065</t>
  </si>
  <si>
    <t>Wicyier Tot</t>
  </si>
  <si>
    <t>ssid_SS0604_0067</t>
  </si>
  <si>
    <t>Kok</t>
  </si>
  <si>
    <t>ssid_SS0605_0013</t>
  </si>
  <si>
    <t>Jezire</t>
  </si>
  <si>
    <t>ssid_SS0605_0027</t>
  </si>
  <si>
    <t>Pullual</t>
  </si>
  <si>
    <t>ssid_SS0605_0032</t>
  </si>
  <si>
    <t>Thowkuok</t>
  </si>
  <si>
    <t>ssid_SS0605_0067</t>
  </si>
  <si>
    <t>Zorbowni</t>
  </si>
  <si>
    <t>ssid_SS0605_0068</t>
  </si>
  <si>
    <t>Kerthiang</t>
  </si>
  <si>
    <t>ssid_SS0605_0069</t>
  </si>
  <si>
    <t>Letwich</t>
  </si>
  <si>
    <t>ssid_SS0605_0070</t>
  </si>
  <si>
    <t>Panthiang</t>
  </si>
  <si>
    <t>ssid_SS0605_0001</t>
  </si>
  <si>
    <t>Bieri</t>
  </si>
  <si>
    <t>ssid_SS0605_0003</t>
  </si>
  <si>
    <t>ssid_SS0605_0005</t>
  </si>
  <si>
    <t>Dhapleah</t>
  </si>
  <si>
    <t>ssid_SS0605_0010</t>
  </si>
  <si>
    <t>Dimthuok</t>
  </si>
  <si>
    <t>ssid_SS0605_0011</t>
  </si>
  <si>
    <t>Dior Thiang</t>
  </si>
  <si>
    <t>ssid_SS0605_0015</t>
  </si>
  <si>
    <t>Kaah</t>
  </si>
  <si>
    <t>ssid_SS0605_0017</t>
  </si>
  <si>
    <t>Kat</t>
  </si>
  <si>
    <t>ssid_SS0605_0024</t>
  </si>
  <si>
    <t>ssid_SS0605_0026</t>
  </si>
  <si>
    <t>Pulbar</t>
  </si>
  <si>
    <t>ssid_SS0605_0033</t>
  </si>
  <si>
    <t>Tojak</t>
  </si>
  <si>
    <t>ssid_SS0605_0071</t>
  </si>
  <si>
    <t>ssid_SS0605_0072</t>
  </si>
  <si>
    <t>Gam</t>
  </si>
  <si>
    <t>ssid_SS0605_0073</t>
  </si>
  <si>
    <t>Mok</t>
  </si>
  <si>
    <t>ssid_SS0605_0074</t>
  </si>
  <si>
    <t>Pknyadebek</t>
  </si>
  <si>
    <t>ssid_SS0605_0077</t>
  </si>
  <si>
    <t>Mirnyal</t>
  </si>
  <si>
    <t>ssid_SS0605_0004</t>
  </si>
  <si>
    <t>Dabul</t>
  </si>
  <si>
    <t>ssid_SS0605_0008</t>
  </si>
  <si>
    <t>Dhor Jak</t>
  </si>
  <si>
    <t>ssid_SS0605_0009</t>
  </si>
  <si>
    <t>Dhor Yiel</t>
  </si>
  <si>
    <t>ssid_SS0605_0012</t>
  </si>
  <si>
    <t>Gier</t>
  </si>
  <si>
    <t>ssid_SS0605_0014</t>
  </si>
  <si>
    <t>Jok Kuok</t>
  </si>
  <si>
    <t>ssid_SS0605_0018</t>
  </si>
  <si>
    <t>Katraar</t>
  </si>
  <si>
    <t>ssid_SS0605_0021</t>
  </si>
  <si>
    <t>Lual</t>
  </si>
  <si>
    <t>ssid_SS0605_0022</t>
  </si>
  <si>
    <t>ssid_SS0605_0023</t>
  </si>
  <si>
    <t>ssid_SS0605_0034</t>
  </si>
  <si>
    <t>Tuit</t>
  </si>
  <si>
    <t>ssid_SS0605_0075</t>
  </si>
  <si>
    <t>Tulnyang</t>
  </si>
  <si>
    <t>ssid_SS0605_0076</t>
  </si>
  <si>
    <t>Lattang</t>
  </si>
  <si>
    <t>ssid_SS0605_0078</t>
  </si>
  <si>
    <t>Beer</t>
  </si>
  <si>
    <t>ssid_SS0605_0079</t>
  </si>
  <si>
    <t>Leah</t>
  </si>
  <si>
    <t>ssid_SS0605_0080</t>
  </si>
  <si>
    <t>ssid_SS0605_0081</t>
  </si>
  <si>
    <t>Dhorlieth</t>
  </si>
  <si>
    <t>ssid_SS0605_0082</t>
  </si>
  <si>
    <t>Tongol</t>
  </si>
  <si>
    <t>ssid_SS0605_0019</t>
  </si>
  <si>
    <t>Kech Khan</t>
  </si>
  <si>
    <t>ssid_SS0605_0025</t>
  </si>
  <si>
    <t>Pipeline</t>
  </si>
  <si>
    <t>ssid_SS0605_0029</t>
  </si>
  <si>
    <t>Ritgok</t>
  </si>
  <si>
    <t>ssid_SS0605_0035</t>
  </si>
  <si>
    <t>Yat</t>
  </si>
  <si>
    <t>ssid_SS0605_0036</t>
  </si>
  <si>
    <t>Yat 1</t>
  </si>
  <si>
    <t>ssid_SS0605_0037</t>
  </si>
  <si>
    <t>Yat 2</t>
  </si>
  <si>
    <t>ssid_SS0605_0002</t>
  </si>
  <si>
    <t>ssid_SS0605_0006</t>
  </si>
  <si>
    <t>Dhiach</t>
  </si>
  <si>
    <t>ssid_SS0605_0007</t>
  </si>
  <si>
    <t>Dhiok</t>
  </si>
  <si>
    <t>ssid_SS0605_0016</t>
  </si>
  <si>
    <t>Kangkoi</t>
  </si>
  <si>
    <t>ssid_SS0605_0020</t>
  </si>
  <si>
    <t>ssid_SS0605_0028</t>
  </si>
  <si>
    <t>Reyogopni</t>
  </si>
  <si>
    <t>ssid_SS0605_0030</t>
  </si>
  <si>
    <t>ssid_SS0605_0031</t>
  </si>
  <si>
    <t>Rubnor</t>
  </si>
  <si>
    <t>ssid_SS0605_0038</t>
  </si>
  <si>
    <t>Dook Kang Koy</t>
  </si>
  <si>
    <t>ssid_SS0605_0039</t>
  </si>
  <si>
    <t>Pankong</t>
  </si>
  <si>
    <t>ssid_SS0605_0040</t>
  </si>
  <si>
    <t>Thiac</t>
  </si>
  <si>
    <t>ssid_SS0605_0041</t>
  </si>
  <si>
    <t>Thorgai</t>
  </si>
  <si>
    <t>ssid_SS0605_0042</t>
  </si>
  <si>
    <t>Kuch 1</t>
  </si>
  <si>
    <t>ssid_SS0605_0043</t>
  </si>
  <si>
    <t>Kuch 2</t>
  </si>
  <si>
    <t>ssid_SS0605_0044</t>
  </si>
  <si>
    <t>Pol Chara</t>
  </si>
  <si>
    <t>ssid_SS0605_0045</t>
  </si>
  <si>
    <t>Goany</t>
  </si>
  <si>
    <t>ssid_SS0605_0046</t>
  </si>
  <si>
    <t>Kany Nhial</t>
  </si>
  <si>
    <t>ssid_SS0605_0047</t>
  </si>
  <si>
    <t>Pantot</t>
  </si>
  <si>
    <t>ssid_SS0605_0048</t>
  </si>
  <si>
    <t>Zornori</t>
  </si>
  <si>
    <t>ssid_SS0605_0049</t>
  </si>
  <si>
    <t>Kuok</t>
  </si>
  <si>
    <t>ssid_SS0605_0050</t>
  </si>
  <si>
    <t>Panlolnoi</t>
  </si>
  <si>
    <t>ssid_SS0605_0051</t>
  </si>
  <si>
    <t>Thokyier</t>
  </si>
  <si>
    <t>ssid_SS0605_0052</t>
  </si>
  <si>
    <t>Tharjiew</t>
  </si>
  <si>
    <t>ssid_SS0605_0053</t>
  </si>
  <si>
    <t>Thargoth</t>
  </si>
  <si>
    <t>ssid_SS0605_0054</t>
  </si>
  <si>
    <t>ssid_SS0605_0055</t>
  </si>
  <si>
    <t>Nyajiek</t>
  </si>
  <si>
    <t>ssid_SS0605_0056</t>
  </si>
  <si>
    <t>Tharbika</t>
  </si>
  <si>
    <t>ssid_SS0605_0057</t>
  </si>
  <si>
    <t>Kuorway</t>
  </si>
  <si>
    <t>ssid_SS0605_0058</t>
  </si>
  <si>
    <t>Ganyang</t>
  </si>
  <si>
    <t>ssid_SS0605_0059</t>
  </si>
  <si>
    <t>Maper 1</t>
  </si>
  <si>
    <t>ssid_SS0605_0060</t>
  </si>
  <si>
    <t>Maper 2</t>
  </si>
  <si>
    <t>ssid_SS0605_0061</t>
  </si>
  <si>
    <t>Maper 3</t>
  </si>
  <si>
    <t>ssid_SS0605_0062</t>
  </si>
  <si>
    <t>Goang</t>
  </si>
  <si>
    <t>ssid_SS0605_0063</t>
  </si>
  <si>
    <t>Wang koang</t>
  </si>
  <si>
    <t>ssid_SS0605_0064</t>
  </si>
  <si>
    <t>Panyamp</t>
  </si>
  <si>
    <t>ssid_SS0605_0065</t>
  </si>
  <si>
    <t>Zornyiet</t>
  </si>
  <si>
    <t>ssid_SS0605_0066</t>
  </si>
  <si>
    <t>Thomg</t>
  </si>
  <si>
    <t>ssid_SS0606_0001</t>
  </si>
  <si>
    <t>Bieh kuach</t>
  </si>
  <si>
    <t>ssid_SS0606_0018</t>
  </si>
  <si>
    <t>Jiethchuol</t>
  </si>
  <si>
    <t>ssid_SS0606_0019</t>
  </si>
  <si>
    <t>Jimuok</t>
  </si>
  <si>
    <t>Jeach muk</t>
  </si>
  <si>
    <t>ssid_SS0606_0056</t>
  </si>
  <si>
    <t>Norchuor</t>
  </si>
  <si>
    <t>ssid_SS0606_0061</t>
  </si>
  <si>
    <t>Nyanglual</t>
  </si>
  <si>
    <t>ssid_SS0606_0064</t>
  </si>
  <si>
    <t>ssid_SS0606_0086</t>
  </si>
  <si>
    <t>Thoorkan</t>
  </si>
  <si>
    <t>Dhorkan</t>
  </si>
  <si>
    <t>ssid_SS0606_0087</t>
  </si>
  <si>
    <t>ssid_SS0606_0088</t>
  </si>
  <si>
    <t>Tuoch loka</t>
  </si>
  <si>
    <t>ssid_SS0606_0110</t>
  </si>
  <si>
    <t>Nien kel</t>
  </si>
  <si>
    <t>ssid_SS0606_0118</t>
  </si>
  <si>
    <t>Lowlam</t>
  </si>
  <si>
    <t>ssid_SS0606_0119</t>
  </si>
  <si>
    <t>Weymier</t>
  </si>
  <si>
    <t>ssid_SS0606_0120</t>
  </si>
  <si>
    <t>Machar</t>
  </si>
  <si>
    <t>ssid_SS0606_0121</t>
  </si>
  <si>
    <t>Mandak</t>
  </si>
  <si>
    <t>ssid_SS0606_0008</t>
  </si>
  <si>
    <t>Chiechan</t>
  </si>
  <si>
    <t>ssid_SS0606_0009</t>
  </si>
  <si>
    <t>Chilok</t>
  </si>
  <si>
    <t>Chilak</t>
  </si>
  <si>
    <t>ssid_SS0606_0016</t>
  </si>
  <si>
    <t>Hieg Botaral</t>
  </si>
  <si>
    <t>ssid_SS0606_0017</t>
  </si>
  <si>
    <t>Hiegtarani</t>
  </si>
  <si>
    <t>ssid_SS0606_0022</t>
  </si>
  <si>
    <t>Kacy</t>
  </si>
  <si>
    <t>ssid_SS0606_0033</t>
  </si>
  <si>
    <t>Kuerboune</t>
  </si>
  <si>
    <t>ssid_SS0606_0039</t>
  </si>
  <si>
    <t>Kutde</t>
  </si>
  <si>
    <t>Kude</t>
  </si>
  <si>
    <t>ssid_SS0606_0041</t>
  </si>
  <si>
    <t>Lipgok</t>
  </si>
  <si>
    <t>ssid_SS0606_0048</t>
  </si>
  <si>
    <t>Mata</t>
  </si>
  <si>
    <t>ssid_SS0606_0055</t>
  </si>
  <si>
    <t>Ngungar</t>
  </si>
  <si>
    <t>ssid_SS0606_0058</t>
  </si>
  <si>
    <t>Nuane</t>
  </si>
  <si>
    <t>ssid_SS0606_0006</t>
  </si>
  <si>
    <t>Chalual</t>
  </si>
  <si>
    <t>ssid_SS0606_0029</t>
  </si>
  <si>
    <t>Kuaydit</t>
  </si>
  <si>
    <t>ssid_SS0606_0030</t>
  </si>
  <si>
    <t>Kuel</t>
  </si>
  <si>
    <t>ssid_SS0606_0031</t>
  </si>
  <si>
    <t>Kuer Chuol</t>
  </si>
  <si>
    <t>ssid_SS0606_0034</t>
  </si>
  <si>
    <t>ssid_SS0606_0035</t>
  </si>
  <si>
    <t>Kueryiek 1</t>
  </si>
  <si>
    <t>ssid_SS0606_0036</t>
  </si>
  <si>
    <t>Kueryiek 2</t>
  </si>
  <si>
    <t>ssid_SS0606_0037</t>
  </si>
  <si>
    <t>Kueryiek 3</t>
  </si>
  <si>
    <t>ssid_SS0606_0038</t>
  </si>
  <si>
    <t>Kuoy</t>
  </si>
  <si>
    <t>ssid_SS0606_0050</t>
  </si>
  <si>
    <t>Mutjong</t>
  </si>
  <si>
    <t>ssid_SS0606_0057</t>
  </si>
  <si>
    <t>Northong</t>
  </si>
  <si>
    <t>ssid_SS0606_0072</t>
  </si>
  <si>
    <t>Puokber</t>
  </si>
  <si>
    <t>ssid_SS0606_0089</t>
  </si>
  <si>
    <t>Tuorar Kuol</t>
  </si>
  <si>
    <t>ssid_SS0606_0091</t>
  </si>
  <si>
    <t>Wanchiekchiek</t>
  </si>
  <si>
    <t>ssid_SS0606_0092</t>
  </si>
  <si>
    <t>Wanggang</t>
  </si>
  <si>
    <t>ssid_SS0606_0093</t>
  </si>
  <si>
    <t>wangguena</t>
  </si>
  <si>
    <t>ssid_SS0606_0011</t>
  </si>
  <si>
    <t>Dengbuow</t>
  </si>
  <si>
    <t>ssid_SS0606_0013</t>
  </si>
  <si>
    <t>Gunguong</t>
  </si>
  <si>
    <t>ssid_SS0606_0014</t>
  </si>
  <si>
    <t>Guongker</t>
  </si>
  <si>
    <t>ssid_SS0606_0015</t>
  </si>
  <si>
    <t>Hai Lubat</t>
  </si>
  <si>
    <t>Hai Zubat</t>
  </si>
  <si>
    <t>ssid_SS0606_0020</t>
  </si>
  <si>
    <t>Jiok Rial</t>
  </si>
  <si>
    <t>ssid_SS0606_0023</t>
  </si>
  <si>
    <t>Kainlial</t>
  </si>
  <si>
    <t>ssid_SS0606_0046</t>
  </si>
  <si>
    <t>Makuiy</t>
  </si>
  <si>
    <t>Mankiey</t>
  </si>
  <si>
    <t>ssid_SS0606_0081</t>
  </si>
  <si>
    <t>Ruotheu</t>
  </si>
  <si>
    <t>ssid_SS0606_0114</t>
  </si>
  <si>
    <t>Pulroah</t>
  </si>
  <si>
    <t>ssid_SS0606_0127</t>
  </si>
  <si>
    <t>Mankien Town</t>
  </si>
  <si>
    <t>ssid_SS0606_0005</t>
  </si>
  <si>
    <t>Chakchar</t>
  </si>
  <si>
    <t>ssid_SS0606_0012</t>
  </si>
  <si>
    <t>Diir</t>
  </si>
  <si>
    <t>ssid_SS0606_0021</t>
  </si>
  <si>
    <t>Juom</t>
  </si>
  <si>
    <t>ssid_SS0606_0043</t>
  </si>
  <si>
    <t>Luok</t>
  </si>
  <si>
    <t>ssid_SS0606_0045</t>
  </si>
  <si>
    <t>Maguol</t>
  </si>
  <si>
    <t>ssid_SS0606_0049</t>
  </si>
  <si>
    <t>Miirmiir</t>
  </si>
  <si>
    <t>ssid_SS0606_0053</t>
  </si>
  <si>
    <t>Ngol</t>
  </si>
  <si>
    <t>ssid_SS0606_0054</t>
  </si>
  <si>
    <t>ssid_SS0606_0059</t>
  </si>
  <si>
    <t>Nyadiang</t>
  </si>
  <si>
    <t>ssid_SS0606_0065</t>
  </si>
  <si>
    <t>Pakut</t>
  </si>
  <si>
    <t>ssid_SS0606_0070</t>
  </si>
  <si>
    <t>Pole Gon</t>
  </si>
  <si>
    <t>ssid_SS0606_0079</t>
  </si>
  <si>
    <t>Rubgues</t>
  </si>
  <si>
    <t>ssid_SS0606_0080</t>
  </si>
  <si>
    <t>Rubluak</t>
  </si>
  <si>
    <t>ssid_SS0606_0096</t>
  </si>
  <si>
    <t>Weljana</t>
  </si>
  <si>
    <t>ssid_SS0606_0106</t>
  </si>
  <si>
    <t>Kuer Ngop</t>
  </si>
  <si>
    <t>ssid_SS0606_0108</t>
  </si>
  <si>
    <t>Mangar</t>
  </si>
  <si>
    <t>ssid_SS0606_0109</t>
  </si>
  <si>
    <t>Naam Your</t>
  </si>
  <si>
    <t>ssid_SS0606_0116</t>
  </si>
  <si>
    <t>Tieth Guey</t>
  </si>
  <si>
    <t>ssid_SS0606_0027</t>
  </si>
  <si>
    <t>Kuach Nyok</t>
  </si>
  <si>
    <t>ssid_SS0606_0042</t>
  </si>
  <si>
    <t>Loony</t>
  </si>
  <si>
    <t>ssid_SS0606_0044</t>
  </si>
  <si>
    <t>Mabil</t>
  </si>
  <si>
    <t>ssid_SS0606_0051</t>
  </si>
  <si>
    <t>Nahiak</t>
  </si>
  <si>
    <t>Railthiang</t>
  </si>
  <si>
    <t>ssid_SS0606_0060</t>
  </si>
  <si>
    <t>Nyakuola</t>
  </si>
  <si>
    <t>ssid_SS0606_0067</t>
  </si>
  <si>
    <t>ssid_SS0606_0069</t>
  </si>
  <si>
    <t>Polar</t>
  </si>
  <si>
    <t>ssid_SS0606_0071</t>
  </si>
  <si>
    <t>Pub Town</t>
  </si>
  <si>
    <t>ssid_SS0606_0077</t>
  </si>
  <si>
    <t>Ruath Lueth</t>
  </si>
  <si>
    <t>Rub liethna</t>
  </si>
  <si>
    <t>ssid_SS0606_0082</t>
  </si>
  <si>
    <t>Taam Town</t>
  </si>
  <si>
    <t>ssid_SS0606_0083</t>
  </si>
  <si>
    <t>Taam Village</t>
  </si>
  <si>
    <t>ssid_SS0606_0090</t>
  </si>
  <si>
    <t>Wahok</t>
  </si>
  <si>
    <t>ssid_SS0606_0098</t>
  </si>
  <si>
    <t>Wuguol</t>
  </si>
  <si>
    <t>ssid_SS0606_0105</t>
  </si>
  <si>
    <t>Kuel Kuoth</t>
  </si>
  <si>
    <t>Kuei Kuoth</t>
  </si>
  <si>
    <t>ssid_SS0606_0028</t>
  </si>
  <si>
    <t>Kualkuony</t>
  </si>
  <si>
    <t>ssid_SS0606_0040</t>
  </si>
  <si>
    <t>Lenger</t>
  </si>
  <si>
    <t>ssid_SS0606_0052</t>
  </si>
  <si>
    <t>Ngiany</t>
  </si>
  <si>
    <t>ssid_SS0606_0063</t>
  </si>
  <si>
    <t>Nyepiew</t>
  </si>
  <si>
    <t>ssid_SS0606_0066</t>
  </si>
  <si>
    <t>Pamrian</t>
  </si>
  <si>
    <t>ssid_SS0606_0085</t>
  </si>
  <si>
    <t>Thokyer Koanga</t>
  </si>
  <si>
    <t>ssid_SS0606_0126</t>
  </si>
  <si>
    <t>Nangtar</t>
  </si>
  <si>
    <t>ssid_SS0606_0002</t>
  </si>
  <si>
    <t>Bol Biew</t>
  </si>
  <si>
    <t>ssid_SS0606_0010</t>
  </si>
  <si>
    <t>Chomjang</t>
  </si>
  <si>
    <t>ssid_SS0606_0024</t>
  </si>
  <si>
    <t>Kech Lony</t>
  </si>
  <si>
    <t>ssid_SS0606_0025</t>
  </si>
  <si>
    <t>Koang</t>
  </si>
  <si>
    <t>ssid_SS0606_0026</t>
  </si>
  <si>
    <t>Kock kock</t>
  </si>
  <si>
    <t>ssid_SS0606_0062</t>
  </si>
  <si>
    <t>ssid_SS0606_0073</t>
  </si>
  <si>
    <t>Riathnaybol 3</t>
  </si>
  <si>
    <t>ssid_SS0606_0074</t>
  </si>
  <si>
    <t>Riathnyabol 2</t>
  </si>
  <si>
    <t>ssid_SS0606_0075</t>
  </si>
  <si>
    <t>Riathnyabol 4</t>
  </si>
  <si>
    <t>ssid_SS0606_0076</t>
  </si>
  <si>
    <t>Riathnyibol</t>
  </si>
  <si>
    <t>ssid_SS0606_0112</t>
  </si>
  <si>
    <t>Nyebitak</t>
  </si>
  <si>
    <t>ssid_SS0606_0032</t>
  </si>
  <si>
    <t>Kuer Thiep</t>
  </si>
  <si>
    <t>ssid_SS0606_0047</t>
  </si>
  <si>
    <t>ssid_SS0606_0068</t>
  </si>
  <si>
    <t>Pipor</t>
  </si>
  <si>
    <t>ssid_SS0606_0094</t>
  </si>
  <si>
    <t>Wanguor</t>
  </si>
  <si>
    <t>ssid_SS0606_0099</t>
  </si>
  <si>
    <t>Wurach</t>
  </si>
  <si>
    <t>ssid_SS0606_0122</t>
  </si>
  <si>
    <t>Borbor</t>
  </si>
  <si>
    <t>ssid_SS0606_0123</t>
  </si>
  <si>
    <t>Keach</t>
  </si>
  <si>
    <t>ssid_SS0606_0124</t>
  </si>
  <si>
    <t>ssid_SS0606_0125</t>
  </si>
  <si>
    <t>Bumpiny</t>
  </si>
  <si>
    <t>ssid_SS0606_0007</t>
  </si>
  <si>
    <t>Chatjaak</t>
  </si>
  <si>
    <t>Chotjaak</t>
  </si>
  <si>
    <t>ssid_SS0606_0095</t>
  </si>
  <si>
    <t>Wankei</t>
  </si>
  <si>
    <t>ssid_SS0606_0100</t>
  </si>
  <si>
    <t>Bathdol</t>
  </si>
  <si>
    <t>ssid_SS0606_0101</t>
  </si>
  <si>
    <t>Bur Jiet</t>
  </si>
  <si>
    <t>ssid_SS0606_0102</t>
  </si>
  <si>
    <t>Chodjiok</t>
  </si>
  <si>
    <t>ssid_SS0606_0103</t>
  </si>
  <si>
    <t>Koytheey</t>
  </si>
  <si>
    <t>ssid_SS0606_0104</t>
  </si>
  <si>
    <t>Kuekyien</t>
  </si>
  <si>
    <t>ssid_SS0606_0107</t>
  </si>
  <si>
    <t>Lath Juat</t>
  </si>
  <si>
    <t>ssid_SS0606_0113</t>
  </si>
  <si>
    <t>Parech</t>
  </si>
  <si>
    <t>ssid_SS0606_0115</t>
  </si>
  <si>
    <t>Thargena</t>
  </si>
  <si>
    <t>ssid_SS0606_0117</t>
  </si>
  <si>
    <t>Wicruob</t>
  </si>
  <si>
    <t>ssid_SS0607_0002</t>
  </si>
  <si>
    <t>Dekom</t>
  </si>
  <si>
    <t>ssid_SS0607_0032</t>
  </si>
  <si>
    <t>Panhial</t>
  </si>
  <si>
    <t>ssid_SS0607_0036</t>
  </si>
  <si>
    <t>Patuur</t>
  </si>
  <si>
    <t>ssid_SS0607_0039</t>
  </si>
  <si>
    <t>ssid_SS0607_0044</t>
  </si>
  <si>
    <t>Ganyiel</t>
  </si>
  <si>
    <t>ssid_SS0607_0045</t>
  </si>
  <si>
    <t>Thiel</t>
  </si>
  <si>
    <t>ssid_SS0607_0046</t>
  </si>
  <si>
    <t>Makaang</t>
  </si>
  <si>
    <t>ssid_SS0607_0047</t>
  </si>
  <si>
    <t>Reykey</t>
  </si>
  <si>
    <t>ssid_SS0607_0048</t>
  </si>
  <si>
    <t>Taiyar</t>
  </si>
  <si>
    <t>ssid_SS0607_0006</t>
  </si>
  <si>
    <t>Doli</t>
  </si>
  <si>
    <t>ssid_SS0607_0012</t>
  </si>
  <si>
    <t>ssid_SS0607_0013</t>
  </si>
  <si>
    <t>Koteek</t>
  </si>
  <si>
    <t>ssid_SS0607_0014</t>
  </si>
  <si>
    <t>ssid_SS0607_0016</t>
  </si>
  <si>
    <t>Lungemeth</t>
  </si>
  <si>
    <t>ssid_SS0607_0017</t>
  </si>
  <si>
    <t>ssid_SS0607_0020</t>
  </si>
  <si>
    <t>Maluok</t>
  </si>
  <si>
    <t>ssid_SS0607_0035</t>
  </si>
  <si>
    <t>ssid_SS0607_0064</t>
  </si>
  <si>
    <t>ssid_SS0607_0065</t>
  </si>
  <si>
    <t>Haikur</t>
  </si>
  <si>
    <t>ssid_SS0607_0009</t>
  </si>
  <si>
    <t>Kanhial</t>
  </si>
  <si>
    <t>ssid_SS0607_0019</t>
  </si>
  <si>
    <t>Maluak</t>
  </si>
  <si>
    <t>ssid_SS0607_0021</t>
  </si>
  <si>
    <t>ssid_SS0607_0043</t>
  </si>
  <si>
    <t>Kuor</t>
  </si>
  <si>
    <t>ssid_SS0607_0007</t>
  </si>
  <si>
    <t>Gaap</t>
  </si>
  <si>
    <t>ssid_SS0607_0010</t>
  </si>
  <si>
    <t>Kathieth</t>
  </si>
  <si>
    <t>ssid_SS0607_0022</t>
  </si>
  <si>
    <t>Meer Site</t>
  </si>
  <si>
    <t>ssid_SS0607_0024</t>
  </si>
  <si>
    <t>ssid_SS0607_0026</t>
  </si>
  <si>
    <t>ssid_SS0607_0068</t>
  </si>
  <si>
    <t>Kueryieka Primary School</t>
  </si>
  <si>
    <t>ssid_SS0607_0023</t>
  </si>
  <si>
    <t>Moragok</t>
  </si>
  <si>
    <t>ssid_SS0607_0025</t>
  </si>
  <si>
    <t>Nyajang</t>
  </si>
  <si>
    <t>ssid_SS0607_0027</t>
  </si>
  <si>
    <t>ssid_SS0607_0038</t>
  </si>
  <si>
    <t>Pumalual</t>
  </si>
  <si>
    <t>ssid_SS0607_0058</t>
  </si>
  <si>
    <t>Niem</t>
  </si>
  <si>
    <t>ssid_SS0607_0059</t>
  </si>
  <si>
    <t>Nyigkey</t>
  </si>
  <si>
    <t>ssid_SS0607_0060</t>
  </si>
  <si>
    <t>Thoar</t>
  </si>
  <si>
    <t>ssid_SS0607_0061</t>
  </si>
  <si>
    <t>Maor</t>
  </si>
  <si>
    <t>ssid_SS0607_0062</t>
  </si>
  <si>
    <t>Mat Puar</t>
  </si>
  <si>
    <t>ssid_SS0607_0004</t>
  </si>
  <si>
    <t>ssid_SS0607_0008</t>
  </si>
  <si>
    <t>Kai Duak</t>
  </si>
  <si>
    <t>ssid_SS0607_0018</t>
  </si>
  <si>
    <t>ssid_SS0607_0028</t>
  </si>
  <si>
    <t>ssid_SS0607_0033</t>
  </si>
  <si>
    <t>Paroun</t>
  </si>
  <si>
    <t>ssid_SS0607_0037</t>
  </si>
  <si>
    <t>Pulmok</t>
  </si>
  <si>
    <t>ssid_SS0607_0054</t>
  </si>
  <si>
    <t>Pariel</t>
  </si>
  <si>
    <t>ssid_SS0607_0055</t>
  </si>
  <si>
    <t>ssid_SS0607_0056</t>
  </si>
  <si>
    <t>Wiah</t>
  </si>
  <si>
    <t>ssid_SS0607_0057</t>
  </si>
  <si>
    <t>ssid_SS0607_0005</t>
  </si>
  <si>
    <t>Dhornyani</t>
  </si>
  <si>
    <t>ssid_SS0607_0015</t>
  </si>
  <si>
    <t>Lam</t>
  </si>
  <si>
    <t>ssid_SS0607_0029</t>
  </si>
  <si>
    <t>Pachiengjok</t>
  </si>
  <si>
    <t>ssid_SS0607_0031</t>
  </si>
  <si>
    <t>Pakam</t>
  </si>
  <si>
    <t>ssid_SS0607_0034</t>
  </si>
  <si>
    <t>Paruar</t>
  </si>
  <si>
    <t>ssid_SS0607_0050</t>
  </si>
  <si>
    <t>Chuk</t>
  </si>
  <si>
    <t>ssid_SS0607_0001</t>
  </si>
  <si>
    <t>Buotbay</t>
  </si>
  <si>
    <t>ssid_SS0607_0003</t>
  </si>
  <si>
    <t>Dhajiel</t>
  </si>
  <si>
    <t>ssid_SS0607_0011</t>
  </si>
  <si>
    <t>Kei</t>
  </si>
  <si>
    <t>ssid_SS0607_0040</t>
  </si>
  <si>
    <t>Thoarnhuom</t>
  </si>
  <si>
    <t>ssid_SS0607_0041</t>
  </si>
  <si>
    <t>Thoarter</t>
  </si>
  <si>
    <t>ssid_SS0607_0051</t>
  </si>
  <si>
    <t>Pajarial</t>
  </si>
  <si>
    <t>ssid_SS0607_0052</t>
  </si>
  <si>
    <t>ssid_SS0607_0066</t>
  </si>
  <si>
    <t>ssid_SS0607_0030</t>
  </si>
  <si>
    <t>ssid_SS0607_0042</t>
  </si>
  <si>
    <t>ssid_SS0607_0049</t>
  </si>
  <si>
    <t>Dhornya buar</t>
  </si>
  <si>
    <t>ssid_SS0607_0063</t>
  </si>
  <si>
    <t>Liydit</t>
  </si>
  <si>
    <t>ssid_SS0608_0003</t>
  </si>
  <si>
    <t>Achoidok</t>
  </si>
  <si>
    <t>ssid_SS0608_0010</t>
  </si>
  <si>
    <t>Akuak</t>
  </si>
  <si>
    <t>ssid_SS0608_0012</t>
  </si>
  <si>
    <t>Alilang</t>
  </si>
  <si>
    <t>ssid_SS0608_0023</t>
  </si>
  <si>
    <t>Kachago</t>
  </si>
  <si>
    <t>ssid_SS0608_0024</t>
  </si>
  <si>
    <t>Kieunger</t>
  </si>
  <si>
    <t>ssid_SS0608_0032</t>
  </si>
  <si>
    <t>Manajonga</t>
  </si>
  <si>
    <t>ssid_SS0608_0039</t>
  </si>
  <si>
    <t>ssid_SS0608_0009</t>
  </si>
  <si>
    <t>ssid_SS0608_0011</t>
  </si>
  <si>
    <t>Aliap</t>
  </si>
  <si>
    <t>ssid_SS0608_0015</t>
  </si>
  <si>
    <t>Bhal</t>
  </si>
  <si>
    <t>ssid_SS0608_0017</t>
  </si>
  <si>
    <t>ssid_SS0608_0029</t>
  </si>
  <si>
    <t>Lelle</t>
  </si>
  <si>
    <t>ssid_SS0608_0045</t>
  </si>
  <si>
    <t>Tur</t>
  </si>
  <si>
    <t>ssid_SS0608_0004</t>
  </si>
  <si>
    <t>Adiei</t>
  </si>
  <si>
    <t>ssid_SS0608_0008</t>
  </si>
  <si>
    <t>Akok</t>
  </si>
  <si>
    <t>ssid_SS0608_0014</t>
  </si>
  <si>
    <t>Aruch</t>
  </si>
  <si>
    <t>ssid_SS0608_0020</t>
  </si>
  <si>
    <t>ssid_SS0608_0028</t>
  </si>
  <si>
    <t>Labong</t>
  </si>
  <si>
    <t>ssid_SS0608_0033</t>
  </si>
  <si>
    <t>Mankuor</t>
  </si>
  <si>
    <t>ssid_SS0608_0037</t>
  </si>
  <si>
    <t>Nyokdok</t>
  </si>
  <si>
    <t>ssid_SS0608_0041</t>
  </si>
  <si>
    <t>Panret</t>
  </si>
  <si>
    <t>ssid_SS0608_0043</t>
  </si>
  <si>
    <t>Pathiang</t>
  </si>
  <si>
    <t>ssid_SS0608_0046</t>
  </si>
  <si>
    <t>Wangthier</t>
  </si>
  <si>
    <t>ssid_SS0608_0013</t>
  </si>
  <si>
    <t>Aloch</t>
  </si>
  <si>
    <t>ssid_SS0608_0026</t>
  </si>
  <si>
    <t>Kong</t>
  </si>
  <si>
    <t>ssid_SS0608_0027</t>
  </si>
  <si>
    <t>Kumagon</t>
  </si>
  <si>
    <t>ssid_SS0608_0038</t>
  </si>
  <si>
    <t>Nyonknal</t>
  </si>
  <si>
    <t>Nyokrial</t>
  </si>
  <si>
    <t>ssid_SS0608_0002</t>
  </si>
  <si>
    <t>Abon</t>
  </si>
  <si>
    <t>ssid_SS0608_0019</t>
  </si>
  <si>
    <t>Guenagalat</t>
  </si>
  <si>
    <t>ssid_SS0608_0031</t>
  </si>
  <si>
    <t>Managuer</t>
  </si>
  <si>
    <t>ssid_SS0608_0047</t>
  </si>
  <si>
    <t>Waukok</t>
  </si>
  <si>
    <t>ssid_SS0608_0048</t>
  </si>
  <si>
    <t>ssid_SS0608_0007</t>
  </si>
  <si>
    <t>Akemele</t>
  </si>
  <si>
    <t>ssid_SS0608_0016</t>
  </si>
  <si>
    <t>Biem</t>
  </si>
  <si>
    <t>ssid_SS0608_0025</t>
  </si>
  <si>
    <t>Kiirawit</t>
  </si>
  <si>
    <t>ssid_SS0608_0035</t>
  </si>
  <si>
    <t>Nyarweng</t>
  </si>
  <si>
    <t>ssid_SS0608_0040</t>
  </si>
  <si>
    <t>Pan Chuei</t>
  </si>
  <si>
    <t>Panchuei</t>
  </si>
  <si>
    <t>ssid_SS0608_0042</t>
  </si>
  <si>
    <t>ssid_SS0608_0044</t>
  </si>
  <si>
    <t>Pnathur</t>
  </si>
  <si>
    <t>Panthur</t>
  </si>
  <si>
    <t>ssid_SS0608_0049</t>
  </si>
  <si>
    <t>Yida</t>
  </si>
  <si>
    <t>ssid_SS0608_0005</t>
  </si>
  <si>
    <t>Akemel</t>
  </si>
  <si>
    <t>ssid_SS0608_0018</t>
  </si>
  <si>
    <t>Bumadoal</t>
  </si>
  <si>
    <t>ssid_SS0608_0022</t>
  </si>
  <si>
    <t>Jikgabar</t>
  </si>
  <si>
    <t>ssid_SS0608_0030</t>
  </si>
  <si>
    <t>Liing</t>
  </si>
  <si>
    <t>ssid_SS0608_0034</t>
  </si>
  <si>
    <t>Micker</t>
  </si>
  <si>
    <t>ssid_SS0609_0001</t>
  </si>
  <si>
    <t>Bimruok</t>
  </si>
  <si>
    <t>ssid_SS0609_0008</t>
  </si>
  <si>
    <t>Hai Thoura</t>
  </si>
  <si>
    <t>ssid_SS0609_0011</t>
  </si>
  <si>
    <t>Kordapadab</t>
  </si>
  <si>
    <t>ssid_SS0609_0012</t>
  </si>
  <si>
    <t>Koyethiey Site</t>
  </si>
  <si>
    <t>ssid_SS0609_0018</t>
  </si>
  <si>
    <t>Nyuenpiu</t>
  </si>
  <si>
    <t>ssid_SS0609_0024</t>
  </si>
  <si>
    <t>Suk Shaabi</t>
  </si>
  <si>
    <t>ssid_SS0609_0025</t>
  </si>
  <si>
    <t>Suksaban</t>
  </si>
  <si>
    <t>ssid_SS0609_0031</t>
  </si>
  <si>
    <t>Wangher</t>
  </si>
  <si>
    <t>Wanghor</t>
  </si>
  <si>
    <t>ssid_SS0609_0039</t>
  </si>
  <si>
    <t>Dera A</t>
  </si>
  <si>
    <t>ssid_SS0609_0040</t>
  </si>
  <si>
    <t>Dera B</t>
  </si>
  <si>
    <t>ssid_SS0609_0042</t>
  </si>
  <si>
    <t>Hai Ingus</t>
  </si>
  <si>
    <t>ssid_SS0609_0043</t>
  </si>
  <si>
    <t>Hai Saah</t>
  </si>
  <si>
    <t>ssid_SS0609_0053</t>
  </si>
  <si>
    <t>Sitachiar</t>
  </si>
  <si>
    <t>ssid_SS0609_0070</t>
  </si>
  <si>
    <t>Suk Sita</t>
  </si>
  <si>
    <t>ssid_SS0609_0071</t>
  </si>
  <si>
    <t>Kuerbuone</t>
  </si>
  <si>
    <t>ssid_SS0609_0072</t>
  </si>
  <si>
    <t>Bilnyang</t>
  </si>
  <si>
    <t>ssid_SS0609_0073</t>
  </si>
  <si>
    <t>Daresalam</t>
  </si>
  <si>
    <t>ssid_SS0609_0075</t>
  </si>
  <si>
    <t>Kalibalek-block 17</t>
  </si>
  <si>
    <t>ssid_SS0609_0076</t>
  </si>
  <si>
    <t>Kalibalek-block 15</t>
  </si>
  <si>
    <t>ssid_SS0609_0003</t>
  </si>
  <si>
    <t>Dinading</t>
  </si>
  <si>
    <t>ssid_SS0609_0038</t>
  </si>
  <si>
    <t>Buow</t>
  </si>
  <si>
    <t>ssid_SS0609_0044</t>
  </si>
  <si>
    <t>Juach</t>
  </si>
  <si>
    <t>ssid_SS0609_0052</t>
  </si>
  <si>
    <t>Prangga</t>
  </si>
  <si>
    <t>ssid_SS0609_0058</t>
  </si>
  <si>
    <t>Wangdeng</t>
  </si>
  <si>
    <t>ssid_SS0609_0068</t>
  </si>
  <si>
    <t>Mathoyo</t>
  </si>
  <si>
    <t>ssid_SS0609_0069</t>
  </si>
  <si>
    <t>Rialnyang</t>
  </si>
  <si>
    <t>ssid_SS0609_0067</t>
  </si>
  <si>
    <t>Kaljaak</t>
  </si>
  <si>
    <t>ssid_SS0609_0002</t>
  </si>
  <si>
    <t>Boryak</t>
  </si>
  <si>
    <t>ssid_SS0609_0004</t>
  </si>
  <si>
    <t>Duar</t>
  </si>
  <si>
    <t>ssid_SS0609_0005</t>
  </si>
  <si>
    <t>Guele</t>
  </si>
  <si>
    <t>ssid_SS0609_0006</t>
  </si>
  <si>
    <t>Gueloor</t>
  </si>
  <si>
    <t>ssid_SS0609_0010</t>
  </si>
  <si>
    <t>Khal Jak</t>
  </si>
  <si>
    <t>Insecurity-localized conflict</t>
  </si>
  <si>
    <t>ssid_SS0609_0013</t>
  </si>
  <si>
    <t>kueluot</t>
  </si>
  <si>
    <t>ssid_SS0609_0015</t>
  </si>
  <si>
    <t>ssid_SS0609_0017</t>
  </si>
  <si>
    <t>Nyialdiu</t>
  </si>
  <si>
    <t>ssid_SS0609_0021</t>
  </si>
  <si>
    <t>Pathiey</t>
  </si>
  <si>
    <t>ssid_SS0609_0027</t>
  </si>
  <si>
    <t>Tong Dong</t>
  </si>
  <si>
    <t>ssid_SS0609_0028</t>
  </si>
  <si>
    <t>Tuocyien</t>
  </si>
  <si>
    <t>ssid_SS0609_0029</t>
  </si>
  <si>
    <t>Turkiel</t>
  </si>
  <si>
    <t>Tuarkiel</t>
  </si>
  <si>
    <t>ssid_SS0609_0036</t>
  </si>
  <si>
    <t>Boryien</t>
  </si>
  <si>
    <t>ssid_SS0609_0037</t>
  </si>
  <si>
    <t>Buonyjuot</t>
  </si>
  <si>
    <t>ssid_SS0609_0041</t>
  </si>
  <si>
    <t>Goah</t>
  </si>
  <si>
    <t>Goan</t>
  </si>
  <si>
    <t>ssid_SS0609_0048</t>
  </si>
  <si>
    <t>Nhialdiu ciegai</t>
  </si>
  <si>
    <t>ssid_SS0609_0051</t>
  </si>
  <si>
    <t>Pibor Ciethiguar</t>
  </si>
  <si>
    <t>ssid_SS0609_0057</t>
  </si>
  <si>
    <t>Tuoc Yiela</t>
  </si>
  <si>
    <t>ssid_SS0609_0007</t>
  </si>
  <si>
    <t>Hai Matar One</t>
  </si>
  <si>
    <t>ssid_SS0609_0009</t>
  </si>
  <si>
    <t>Hai Salam</t>
  </si>
  <si>
    <t>ssid_SS0609_0014</t>
  </si>
  <si>
    <t>Mankuochrar</t>
  </si>
  <si>
    <t>ssid_SS0609_0019</t>
  </si>
  <si>
    <t>Pakor One</t>
  </si>
  <si>
    <t>ssid_SS0609_0026</t>
  </si>
  <si>
    <t>TONG</t>
  </si>
  <si>
    <t>ssid_SS0609_0030</t>
  </si>
  <si>
    <t>UNMISS Bentiu PoC</t>
  </si>
  <si>
    <t>ssid_SS0609_0032</t>
  </si>
  <si>
    <t>Zero One</t>
  </si>
  <si>
    <t>ssid_SS0609_0045</t>
  </si>
  <si>
    <t>Kuerkay</t>
  </si>
  <si>
    <t>ssid_SS0609_0046</t>
  </si>
  <si>
    <t>Kurkaal</t>
  </si>
  <si>
    <t>ssid_SS0609_0047</t>
  </si>
  <si>
    <t>Kurkaal Village</t>
  </si>
  <si>
    <t>ssid_SS0609_0049</t>
  </si>
  <si>
    <t>Non Gaak</t>
  </si>
  <si>
    <t>ssid_SS0609_0060</t>
  </si>
  <si>
    <t>ssid_SS0609_0061</t>
  </si>
  <si>
    <t>Pulnyang</t>
  </si>
  <si>
    <t>ssid_SS0609_0062</t>
  </si>
  <si>
    <t>Mankuach-Tuak</t>
  </si>
  <si>
    <t>ssid_SS0609_0063</t>
  </si>
  <si>
    <t>Bieny</t>
  </si>
  <si>
    <t>ssid_SS0609_0064</t>
  </si>
  <si>
    <t>Zoarkhan</t>
  </si>
  <si>
    <t>ssid_SS0609_0065</t>
  </si>
  <si>
    <t>Duothne</t>
  </si>
  <si>
    <t>ssid_SS0609_0066</t>
  </si>
  <si>
    <t>Duelloth</t>
  </si>
  <si>
    <t>ssid_SS0609_0077</t>
  </si>
  <si>
    <t>Rubkona Town</t>
  </si>
  <si>
    <t>ssid_SS0609_0033</t>
  </si>
  <si>
    <t>Bab Nuoth</t>
  </si>
  <si>
    <t>ssid_SS0609_0034</t>
  </si>
  <si>
    <t>Barjiath</t>
  </si>
  <si>
    <t>ssid_SS0609_0035</t>
  </si>
  <si>
    <t>Barmalual</t>
  </si>
  <si>
    <t>ssid_SS0609_0050</t>
  </si>
  <si>
    <t>Pan Thap</t>
  </si>
  <si>
    <t>ssid_SS0609_0054</t>
  </si>
  <si>
    <t>Tuoc Ruor</t>
  </si>
  <si>
    <t>ssid_SS0609_0055</t>
  </si>
  <si>
    <t>Tuoc Ruor 2</t>
  </si>
  <si>
    <t>ssid_SS0609_0056</t>
  </si>
  <si>
    <t>Tuoc Ruor Thowath</t>
  </si>
  <si>
    <t>ssid_SS0701_0016</t>
  </si>
  <si>
    <t>Bol Ager</t>
  </si>
  <si>
    <t>ssid_SS0701_0040</t>
  </si>
  <si>
    <t>Rualtom</t>
  </si>
  <si>
    <t>ssid_SS0701_0044</t>
  </si>
  <si>
    <t>Wunbut</t>
  </si>
  <si>
    <t>ssid_SS0701_0002</t>
  </si>
  <si>
    <t>ssid_SS0701_0018</t>
  </si>
  <si>
    <t>Dakjur</t>
  </si>
  <si>
    <t>ssid_SS0701_0041</t>
  </si>
  <si>
    <t>Tubua</t>
  </si>
  <si>
    <t>ssid_SS0701_0043</t>
  </si>
  <si>
    <t>Wun Arial</t>
  </si>
  <si>
    <t>ssid_SS0701_0003</t>
  </si>
  <si>
    <t>ssid_SS0701_0005</t>
  </si>
  <si>
    <t>Anguop</t>
  </si>
  <si>
    <t>ssid_SS0701_0023</t>
  </si>
  <si>
    <t>Korguid</t>
  </si>
  <si>
    <t>ssid_SS0701_0026</t>
  </si>
  <si>
    <t>Kuerchnor</t>
  </si>
  <si>
    <t>ssid_SS0701_0047</t>
  </si>
  <si>
    <t>Bienythiang</t>
  </si>
  <si>
    <t>Zero population</t>
  </si>
  <si>
    <t>ssid_SS0701_0010</t>
  </si>
  <si>
    <t>Bai Chan</t>
  </si>
  <si>
    <t>ssid_SS0701_0036</t>
  </si>
  <si>
    <t>Peldier way</t>
  </si>
  <si>
    <t>ssid_SS0701_0014</t>
  </si>
  <si>
    <t>Biliayual</t>
  </si>
  <si>
    <t>ssid_SS0701_0021</t>
  </si>
  <si>
    <t>ssid_SS0701_0027</t>
  </si>
  <si>
    <t>Lony</t>
  </si>
  <si>
    <t>ssid_SS0701_0029</t>
  </si>
  <si>
    <t>ssid_SS0701_0046</t>
  </si>
  <si>
    <t>Wunthou</t>
  </si>
  <si>
    <t>ssid_SS0701_0020</t>
  </si>
  <si>
    <t>Duut</t>
  </si>
  <si>
    <t>ssid_SS0701_0032</t>
  </si>
  <si>
    <t>ssid_SS0701_0042</t>
  </si>
  <si>
    <t>Wekjur</t>
  </si>
  <si>
    <t>ssid_SS0701_0012</t>
  </si>
  <si>
    <t>Banglai</t>
  </si>
  <si>
    <t>ssid_SS0701_0015</t>
  </si>
  <si>
    <t>ssid_SS0701_0025</t>
  </si>
  <si>
    <t>Kuel Site</t>
  </si>
  <si>
    <t>ssid_SS0701_0038</t>
  </si>
  <si>
    <t>Riangnom</t>
  </si>
  <si>
    <t>ssid_SS0701_0006</t>
  </si>
  <si>
    <t>Areea</t>
  </si>
  <si>
    <t>ssid_SS0701_0039</t>
  </si>
  <si>
    <t>ssid_SS0701_0009</t>
  </si>
  <si>
    <t>Atioptiop</t>
  </si>
  <si>
    <t>ssid_SS0701_0037</t>
  </si>
  <si>
    <t>ssid_SS0702_0001</t>
  </si>
  <si>
    <t>Abroch Site</t>
  </si>
  <si>
    <t>ssid_SS0702_0007</t>
  </si>
  <si>
    <t>ssid_SS0702_0029</t>
  </si>
  <si>
    <t>ssid_SS0702_0035</t>
  </si>
  <si>
    <t>Kushong</t>
  </si>
  <si>
    <t>ssid_SS0702_0043</t>
  </si>
  <si>
    <t>Pabewo</t>
  </si>
  <si>
    <t>ssid_SS0702_0050</t>
  </si>
  <si>
    <t>Ashang</t>
  </si>
  <si>
    <t>ssid_SS0702_0051</t>
  </si>
  <si>
    <t>Palwong</t>
  </si>
  <si>
    <t>ssid_SS0702_0055</t>
  </si>
  <si>
    <t>Borbak</t>
  </si>
  <si>
    <t>ssid_SS0702_0056</t>
  </si>
  <si>
    <t>Mali</t>
  </si>
  <si>
    <t>ssid_SS0702_0057</t>
  </si>
  <si>
    <t>Pakweyi</t>
  </si>
  <si>
    <t>ssid_SS0702_0003</t>
  </si>
  <si>
    <t>Aywanyin</t>
  </si>
  <si>
    <t>ssid_SS0702_0004</t>
  </si>
  <si>
    <t>Dam</t>
  </si>
  <si>
    <t>ssid_SS0702_0005</t>
  </si>
  <si>
    <t>Debwar</t>
  </si>
  <si>
    <t>ssid_SS0702_0008</t>
  </si>
  <si>
    <t>Dilal-Gollo</t>
  </si>
  <si>
    <t>ssid_SS0702_0009</t>
  </si>
  <si>
    <t>Fajorch</t>
  </si>
  <si>
    <t>ssid_SS0702_0015</t>
  </si>
  <si>
    <t>ssid_SS0702_0018</t>
  </si>
  <si>
    <t>Ngonynam</t>
  </si>
  <si>
    <t>ssid_SS0702_0019</t>
  </si>
  <si>
    <t>Nyicher</t>
  </si>
  <si>
    <t>ssid_SS0702_0020</t>
  </si>
  <si>
    <t>Nyipar</t>
  </si>
  <si>
    <t>ssid_SS0702_0021</t>
  </si>
  <si>
    <t>Obiwur</t>
  </si>
  <si>
    <t>ssid_SS0702_0022</t>
  </si>
  <si>
    <t>Odaar</t>
  </si>
  <si>
    <t>ssid_SS0702_0023</t>
  </si>
  <si>
    <t>Okedid</t>
  </si>
  <si>
    <t>ssid_SS0702_0024</t>
  </si>
  <si>
    <t>Olongier</t>
  </si>
  <si>
    <t>ssid_SS0702_0025</t>
  </si>
  <si>
    <t>Paroch</t>
  </si>
  <si>
    <t>ssid_SS0702_0026</t>
  </si>
  <si>
    <t>Adot</t>
  </si>
  <si>
    <t>ssid_SS0702_0028</t>
  </si>
  <si>
    <t>Alal</t>
  </si>
  <si>
    <t>ssid_SS0702_0037</t>
  </si>
  <si>
    <t>Nyikang</t>
  </si>
  <si>
    <t>ssid_SS0702_0046</t>
  </si>
  <si>
    <t>Pareth-Kur</t>
  </si>
  <si>
    <t>ssid_SS0702_0010</t>
  </si>
  <si>
    <t>Hai Bilpham</t>
  </si>
  <si>
    <t>ssid_SS0702_0011</t>
  </si>
  <si>
    <t>Hai Depor</t>
  </si>
  <si>
    <t>ssid_SS0702_0012</t>
  </si>
  <si>
    <t>Hai liem</t>
  </si>
  <si>
    <t>ssid_SS0702_0013</t>
  </si>
  <si>
    <t>Hai Napasna</t>
  </si>
  <si>
    <t>ssid_SS0702_0014</t>
  </si>
  <si>
    <t>Hai salam</t>
  </si>
  <si>
    <t>ssid_SS0702_0032</t>
  </si>
  <si>
    <t>Hai Obang</t>
  </si>
  <si>
    <t>ssid_SS0702_0042</t>
  </si>
  <si>
    <t>Ouchuj</t>
  </si>
  <si>
    <t>ssid_SS0702_0016</t>
  </si>
  <si>
    <t>ssid_SS0702_0027</t>
  </si>
  <si>
    <t>Agwori</t>
  </si>
  <si>
    <t>ssid_SS0702_0030</t>
  </si>
  <si>
    <t>Bal</t>
  </si>
  <si>
    <t>ssid_SS0702_0031</t>
  </si>
  <si>
    <t>Bew</t>
  </si>
  <si>
    <t>ssid_SS0702_0033</t>
  </si>
  <si>
    <t>Kuom 1</t>
  </si>
  <si>
    <t>ssid_SS0702_0034</t>
  </si>
  <si>
    <t>Kuom 2</t>
  </si>
  <si>
    <t>ssid_SS0702_0036</t>
  </si>
  <si>
    <t>Lul 2</t>
  </si>
  <si>
    <t>ssid_SS0702_0039</t>
  </si>
  <si>
    <t>Orieny</t>
  </si>
  <si>
    <t>ssid_SS0702_0040</t>
  </si>
  <si>
    <t>Orieny 1</t>
  </si>
  <si>
    <t>ssid_SS0702_0041</t>
  </si>
  <si>
    <t>Otwel Pashod</t>
  </si>
  <si>
    <t>ssid_SS0702_0044</t>
  </si>
  <si>
    <t>Pabor</t>
  </si>
  <si>
    <t>ssid_SS0702_0045</t>
  </si>
  <si>
    <t>Padol</t>
  </si>
  <si>
    <t>ssid_SS0702_0047</t>
  </si>
  <si>
    <t>Tholong</t>
  </si>
  <si>
    <t>ssid_SS0702_0048</t>
  </si>
  <si>
    <t>Yoiny 1</t>
  </si>
  <si>
    <t>ssid_SS0702_0049</t>
  </si>
  <si>
    <t>Yoiny 2</t>
  </si>
  <si>
    <t>ssid_SS0703_0004</t>
  </si>
  <si>
    <t>Koachpiw</t>
  </si>
  <si>
    <t>ssid_SS0703_0008</t>
  </si>
  <si>
    <t>Old Udier</t>
  </si>
  <si>
    <t>ssid_SS0703_0009</t>
  </si>
  <si>
    <t>Paitath</t>
  </si>
  <si>
    <t>ssid_SS0703_0002</t>
  </si>
  <si>
    <t>Dengkue</t>
  </si>
  <si>
    <t>ssid_SS0703_0015</t>
  </si>
  <si>
    <t>Wunkiir</t>
  </si>
  <si>
    <t>ssid_SS0703_0016</t>
  </si>
  <si>
    <t>ssid_SS0703_0021</t>
  </si>
  <si>
    <t>Manyal</t>
  </si>
  <si>
    <t>ssid_SS0703_0022</t>
  </si>
  <si>
    <t>Boriak</t>
  </si>
  <si>
    <t>ssid_SS0703_0023</t>
  </si>
  <si>
    <t>Malow</t>
  </si>
  <si>
    <t>ssid_SS0703_0024</t>
  </si>
  <si>
    <t>Wetber</t>
  </si>
  <si>
    <t>ssid_SS0703_0025</t>
  </si>
  <si>
    <t>Muor</t>
  </si>
  <si>
    <t>ssid_SS0703_0029</t>
  </si>
  <si>
    <t>Wankier</t>
  </si>
  <si>
    <t>ssid_SS0703_0030</t>
  </si>
  <si>
    <t>Warweng</t>
  </si>
  <si>
    <t>ssid_SS0703_0031</t>
  </si>
  <si>
    <t>Jangok</t>
  </si>
  <si>
    <t>ssid_SS0703_0032</t>
  </si>
  <si>
    <t>Deng-kok</t>
  </si>
  <si>
    <t>ssid_SS0703_0005</t>
  </si>
  <si>
    <t>Kok-Deng</t>
  </si>
  <si>
    <t>ssid_SS0703_0011</t>
  </si>
  <si>
    <t>Pelguop</t>
  </si>
  <si>
    <t>ssid_SS0703_0013</t>
  </si>
  <si>
    <t>Rokunya</t>
  </si>
  <si>
    <t>ssid_SS0703_0014</t>
  </si>
  <si>
    <t>Wech-nhial</t>
  </si>
  <si>
    <t>ssid_SS0703_0017</t>
  </si>
  <si>
    <t>Choat-Lual</t>
  </si>
  <si>
    <t>ssid_SS0703_0018</t>
  </si>
  <si>
    <t>Bolbar</t>
  </si>
  <si>
    <t>ssid_SS0703_0019</t>
  </si>
  <si>
    <t>Palang</t>
  </si>
  <si>
    <t>ssid_SS0703_0020</t>
  </si>
  <si>
    <t>Gambel</t>
  </si>
  <si>
    <t>ssid_SS0703_0026</t>
  </si>
  <si>
    <t>Barkuop</t>
  </si>
  <si>
    <t>ssid_SS0703_0027</t>
  </si>
  <si>
    <t>Biakan</t>
  </si>
  <si>
    <t>ssid_SS0703_0001</t>
  </si>
  <si>
    <t>Del-Kei</t>
  </si>
  <si>
    <t>ssid_SS0703_0003</t>
  </si>
  <si>
    <t>Guday</t>
  </si>
  <si>
    <t>ssid_SS0703_0006</t>
  </si>
  <si>
    <t>Kutoch</t>
  </si>
  <si>
    <t>ssid_SS0703_0007</t>
  </si>
  <si>
    <t>Matar</t>
  </si>
  <si>
    <t>ssid_SS0703_0028</t>
  </si>
  <si>
    <t>Diekmare</t>
  </si>
  <si>
    <t>ssid_SS0704_0009</t>
  </si>
  <si>
    <t>ssid_SS0704_0035</t>
  </si>
  <si>
    <t>Nor</t>
  </si>
  <si>
    <t>ssid_SS0704_0052</t>
  </si>
  <si>
    <t>Wichuol</t>
  </si>
  <si>
    <t>ssid_SS0704_0013</t>
  </si>
  <si>
    <t>Gum</t>
  </si>
  <si>
    <t>Kierwan</t>
  </si>
  <si>
    <t>ssid_SS0704_0014</t>
  </si>
  <si>
    <t>ssid_SS0704_0015</t>
  </si>
  <si>
    <t>Jikmir</t>
  </si>
  <si>
    <t>ssid_SS0704_0016</t>
  </si>
  <si>
    <t>Jikmir 1</t>
  </si>
  <si>
    <t>ssid_SS0704_0042</t>
  </si>
  <si>
    <t>Banyiik</t>
  </si>
  <si>
    <t>ssid_SS0704_0043</t>
  </si>
  <si>
    <t>Dingkok</t>
  </si>
  <si>
    <t>ssid_SS0704_0017</t>
  </si>
  <si>
    <t>Kiechkuon</t>
  </si>
  <si>
    <t>ssid_SS0704_0018</t>
  </si>
  <si>
    <t>Kiech Kuon 1</t>
  </si>
  <si>
    <t>ssid_SS0704_0044</t>
  </si>
  <si>
    <t>Yiech</t>
  </si>
  <si>
    <t>ssid_SS0704_0011</t>
  </si>
  <si>
    <t>Nyigok</t>
  </si>
  <si>
    <t>ssid_SS0704_0040</t>
  </si>
  <si>
    <t>Wicdeng</t>
  </si>
  <si>
    <t>ssid_SS0704_0045</t>
  </si>
  <si>
    <t>Dhekdhek</t>
  </si>
  <si>
    <t>ssid_SS0704_0019</t>
  </si>
  <si>
    <t>Chubo</t>
  </si>
  <si>
    <t>ssid_SS0704_0020</t>
  </si>
  <si>
    <t>ssid_SS0704_0021</t>
  </si>
  <si>
    <t>Kuoch</t>
  </si>
  <si>
    <t>ssid_SS0704_0022</t>
  </si>
  <si>
    <t>Lueth</t>
  </si>
  <si>
    <t>ssid_SS0704_0023</t>
  </si>
  <si>
    <t>Mandeng</t>
  </si>
  <si>
    <t>ssid_SS0704_0024</t>
  </si>
  <si>
    <t>Nyariew</t>
  </si>
  <si>
    <t>Nyarew</t>
  </si>
  <si>
    <t>ssid_SS0704_0025</t>
  </si>
  <si>
    <t>Nyatot</t>
  </si>
  <si>
    <t>ssid_SS0704_0026</t>
  </si>
  <si>
    <t>Shuoreding</t>
  </si>
  <si>
    <t>Zording</t>
  </si>
  <si>
    <t>ssid_SS0704_0027</t>
  </si>
  <si>
    <t>Toloar</t>
  </si>
  <si>
    <t>ssid_SS0704_0028</t>
  </si>
  <si>
    <t>Torbaar</t>
  </si>
  <si>
    <t>ssid_SS0704_0029</t>
  </si>
  <si>
    <t>Torpuot</t>
  </si>
  <si>
    <t>ssid_SS0704_0030</t>
  </si>
  <si>
    <t>Kuerenge 1</t>
  </si>
  <si>
    <t>ssid_SS0704_0046</t>
  </si>
  <si>
    <t>Torkiech</t>
  </si>
  <si>
    <t>ssid_SS0704_0031</t>
  </si>
  <si>
    <t>ssid_SS0704_0002</t>
  </si>
  <si>
    <t>Bilsalok</t>
  </si>
  <si>
    <t>ssid_SS0704_0008</t>
  </si>
  <si>
    <t>Mabor</t>
  </si>
  <si>
    <t>ssid_SS0704_0032</t>
  </si>
  <si>
    <t>ssid_SS0704_0033</t>
  </si>
  <si>
    <t>Maker 1</t>
  </si>
  <si>
    <t>ssid_SS0704_0047</t>
  </si>
  <si>
    <t>Gurnyang</t>
  </si>
  <si>
    <t>ssid_SS0704_0048</t>
  </si>
  <si>
    <t>Tech-pet</t>
  </si>
  <si>
    <t>ssid_SS0704_0034</t>
  </si>
  <si>
    <t>ssid_SS0704_0036</t>
  </si>
  <si>
    <t>Nasir 1</t>
  </si>
  <si>
    <t>ssid_SS0704_0010</t>
  </si>
  <si>
    <t>Ngueny</t>
  </si>
  <si>
    <t>ssid_SS0704_0037</t>
  </si>
  <si>
    <t>Gaireng</t>
  </si>
  <si>
    <t>ssid_SS0704_0038</t>
  </si>
  <si>
    <t>ssid_SS0704_0051</t>
  </si>
  <si>
    <t>Hat</t>
  </si>
  <si>
    <t>ssid_SS0704_0007</t>
  </si>
  <si>
    <t>ssid_SS0704_0012</t>
  </si>
  <si>
    <t>Wanding Mop</t>
  </si>
  <si>
    <t>ssid_SS0704_0049</t>
  </si>
  <si>
    <t>ssid_SS0704_0050</t>
  </si>
  <si>
    <t>Wat</t>
  </si>
  <si>
    <t>ssid_SS0705_0002</t>
  </si>
  <si>
    <t>Banchuk</t>
  </si>
  <si>
    <t>ssid_SS0705_0006</t>
  </si>
  <si>
    <t>Dangaji</t>
  </si>
  <si>
    <t>ssid_SS0705_0014</t>
  </si>
  <si>
    <t>Yawaji</t>
  </si>
  <si>
    <t>ssid_SS0705_0015</t>
  </si>
  <si>
    <t>Banashowa Zick</t>
  </si>
  <si>
    <t>ssid_SS0705_0016</t>
  </si>
  <si>
    <t>Buggaya</t>
  </si>
  <si>
    <t>ssid_SS0705_0017</t>
  </si>
  <si>
    <t>Dongiji</t>
  </si>
  <si>
    <t>ssid_SS0705_0018</t>
  </si>
  <si>
    <t>Kanyaji</t>
  </si>
  <si>
    <t>ssid_SS0705_0019</t>
  </si>
  <si>
    <t>Kewaji</t>
  </si>
  <si>
    <t>ssid_SS0705_0020</t>
  </si>
  <si>
    <t>Leka</t>
  </si>
  <si>
    <t>ssid_SS0705_0021</t>
  </si>
  <si>
    <t>Liang</t>
  </si>
  <si>
    <t>ssid_SS0705_0022</t>
  </si>
  <si>
    <t>Thon-kayu</t>
  </si>
  <si>
    <t>ssid_SS0705_0037</t>
  </si>
  <si>
    <t>Yenaji</t>
  </si>
  <si>
    <t>ssid_SS0705_0001</t>
  </si>
  <si>
    <t>Ariji</t>
  </si>
  <si>
    <t>ssid_SS0705_0005</t>
  </si>
  <si>
    <t>Dallo</t>
  </si>
  <si>
    <t>ssid_SS0705_0007</t>
  </si>
  <si>
    <t>Grasmalla</t>
  </si>
  <si>
    <t>ssid_SS0705_0036</t>
  </si>
  <si>
    <t>Tuoyiji</t>
  </si>
  <si>
    <t>ssid_SS0705_0008</t>
  </si>
  <si>
    <t>ssid_SS0705_0023</t>
  </si>
  <si>
    <t>Kango Site</t>
  </si>
  <si>
    <t>ssid_SS0705_0024</t>
  </si>
  <si>
    <t>Pyekaji</t>
  </si>
  <si>
    <t>ssid_SS0705_0034</t>
  </si>
  <si>
    <t>Kongo Site</t>
  </si>
  <si>
    <t>ssid_SS0705_0035</t>
  </si>
  <si>
    <t>Ofra Site</t>
  </si>
  <si>
    <t>ssid_SS0705_0038</t>
  </si>
  <si>
    <t>Fatna Kujuriya</t>
  </si>
  <si>
    <t>ssid_SS0705_0039</t>
  </si>
  <si>
    <t>Batil</t>
  </si>
  <si>
    <t>ssid_SS0705_0003</t>
  </si>
  <si>
    <t>Banketa</t>
  </si>
  <si>
    <t>ssid_SS0705_0004</t>
  </si>
  <si>
    <t>Bimal Thite</t>
  </si>
  <si>
    <t>ssid_SS0705_0009</t>
  </si>
  <si>
    <t>ssid_SS0705_0010</t>
  </si>
  <si>
    <t>Kilo Ashora</t>
  </si>
  <si>
    <t>ssid_SS0705_0026</t>
  </si>
  <si>
    <t>Birraraba</t>
  </si>
  <si>
    <t>ssid_SS0705_0028</t>
  </si>
  <si>
    <t>Jabardida</t>
  </si>
  <si>
    <t>ssid_SS0705_0029</t>
  </si>
  <si>
    <t>Khor tubak</t>
  </si>
  <si>
    <t>ssid_SS0705_0030</t>
  </si>
  <si>
    <t>New Guffa</t>
  </si>
  <si>
    <t>ssid_SS0705_0031</t>
  </si>
  <si>
    <t>Old Guffa</t>
  </si>
  <si>
    <t>ssid_SS0705_0032</t>
  </si>
  <si>
    <t>Pomko East</t>
  </si>
  <si>
    <t>ssid_SS0705_0033</t>
  </si>
  <si>
    <t>Pomko Medir</t>
  </si>
  <si>
    <t>ssid_SS0706_0001</t>
  </si>
  <si>
    <t>Amia</t>
  </si>
  <si>
    <t>ssid_SS0706_0005</t>
  </si>
  <si>
    <t>Lolgoagoal</t>
  </si>
  <si>
    <t>ssid_SS0706_0013</t>
  </si>
  <si>
    <t>Palu</t>
  </si>
  <si>
    <t>ssid_SS0706_0018</t>
  </si>
  <si>
    <t>Thuk</t>
  </si>
  <si>
    <t>ssid_SS0706_0025</t>
  </si>
  <si>
    <t>Wechjang</t>
  </si>
  <si>
    <t>ssid_SS0706_0026</t>
  </si>
  <si>
    <t>Majiok</t>
  </si>
  <si>
    <t>ssid_SS0706_0027</t>
  </si>
  <si>
    <t>Pajung</t>
  </si>
  <si>
    <t>ssid_SS0706_0028</t>
  </si>
  <si>
    <t>Loinyang</t>
  </si>
  <si>
    <t>ssid_SS0706_0002</t>
  </si>
  <si>
    <t>Bokmere</t>
  </si>
  <si>
    <t>ssid_SS0706_0007</t>
  </si>
  <si>
    <t>ssid_SS0706_0010</t>
  </si>
  <si>
    <t>Nyongore</t>
  </si>
  <si>
    <t>ssid_SS0706_0011</t>
  </si>
  <si>
    <t>Oleng</t>
  </si>
  <si>
    <t>ssid_SS0706_0014</t>
  </si>
  <si>
    <t>Pamier</t>
  </si>
  <si>
    <t>ssid_SS0706_0017</t>
  </si>
  <si>
    <t>ssid_SS0706_0019</t>
  </si>
  <si>
    <t>ssid_SS0706_0020</t>
  </si>
  <si>
    <t>Wuor</t>
  </si>
  <si>
    <t>ssid_SS0706_0023</t>
  </si>
  <si>
    <t>Jiok</t>
  </si>
  <si>
    <t>ssid_SS0706_0024</t>
  </si>
  <si>
    <t>Dobdob</t>
  </si>
  <si>
    <t>ssid_SS0706_0029</t>
  </si>
  <si>
    <t>Jongjieth</t>
  </si>
  <si>
    <t>ssid_SS0706_0030</t>
  </si>
  <si>
    <t>Mochor</t>
  </si>
  <si>
    <t>ssid_SS0706_0003</t>
  </si>
  <si>
    <t>Chaarjiiakow</t>
  </si>
  <si>
    <t>ssid_SS0706_0006</t>
  </si>
  <si>
    <t>Lolieng</t>
  </si>
  <si>
    <t>Uleng</t>
  </si>
  <si>
    <t>ssid_SS0706_0012</t>
  </si>
  <si>
    <t>ssid_SS0706_0015</t>
  </si>
  <si>
    <t>Parish</t>
  </si>
  <si>
    <t>ssid_SS0706_0021</t>
  </si>
  <si>
    <t>ssid_SS0706_0022</t>
  </si>
  <si>
    <t>Gainen</t>
  </si>
  <si>
    <t>ssid_SS0706_0004</t>
  </si>
  <si>
    <t>ssid_SS0706_0008</t>
  </si>
  <si>
    <t>Merdiet</t>
  </si>
  <si>
    <t>ssid_SS0706_0009</t>
  </si>
  <si>
    <t>Minychol</t>
  </si>
  <si>
    <t>ssid_SS0706_0016</t>
  </si>
  <si>
    <t>Pinythor</t>
  </si>
  <si>
    <t>ssid_SS0706_0031</t>
  </si>
  <si>
    <t>ssid_SS0706_0032</t>
  </si>
  <si>
    <t>ssid_SS0706_0033</t>
  </si>
  <si>
    <t>ssid_SS0706_0034</t>
  </si>
  <si>
    <t>ssid_SS0707_0039</t>
  </si>
  <si>
    <t>ssid_SS0707_0040</t>
  </si>
  <si>
    <t>Kang</t>
  </si>
  <si>
    <t>ssid_SS0707_0041</t>
  </si>
  <si>
    <t>Obuwr</t>
  </si>
  <si>
    <t>ssid_SS0707_0042</t>
  </si>
  <si>
    <t>Delal Obuar</t>
  </si>
  <si>
    <t>ssid_SS0707_0043</t>
  </si>
  <si>
    <t>Makal Thour</t>
  </si>
  <si>
    <t>ssid_SS0707_0044</t>
  </si>
  <si>
    <t>Warjwok</t>
  </si>
  <si>
    <t>ssid_SS0707_0049</t>
  </si>
  <si>
    <t>ssid_SS0707_0050</t>
  </si>
  <si>
    <t>Obuei</t>
  </si>
  <si>
    <t>ssid_SS0707_0056</t>
  </si>
  <si>
    <t>Tomer Kwogo</t>
  </si>
  <si>
    <t>ssid_SS0707_0057</t>
  </si>
  <si>
    <t xml:space="preserve">Kowgo </t>
  </si>
  <si>
    <t>ssid_SS0707_0058</t>
  </si>
  <si>
    <t>Detang</t>
  </si>
  <si>
    <t>ssid_SS0707_0059</t>
  </si>
  <si>
    <t>Aywak Wangen</t>
  </si>
  <si>
    <t>ssid_SS0707_0060</t>
  </si>
  <si>
    <t>Makal</t>
  </si>
  <si>
    <t>ssid_SS0707_0021</t>
  </si>
  <si>
    <t>Jalaba</t>
  </si>
  <si>
    <t>ssid_SS0707_0024</t>
  </si>
  <si>
    <t>Modria</t>
  </si>
  <si>
    <t>ssid_SS0707_0025</t>
  </si>
  <si>
    <t>Rei Mesery</t>
  </si>
  <si>
    <t>ssid_SS0707_0034</t>
  </si>
  <si>
    <t>Thorajalaba</t>
  </si>
  <si>
    <t>ssid_SS0707_0035</t>
  </si>
  <si>
    <t>Upper nile university</t>
  </si>
  <si>
    <t>ssid_SS0707_0036</t>
  </si>
  <si>
    <t>Vocational Training</t>
  </si>
  <si>
    <t>ssid_SS0707_0013</t>
  </si>
  <si>
    <t>Hai Saba</t>
  </si>
  <si>
    <t>ssid_SS0707_0014</t>
  </si>
  <si>
    <t>Hai Shouda</t>
  </si>
  <si>
    <t>ssid_SS0707_0015</t>
  </si>
  <si>
    <t>Hai T.V</t>
  </si>
  <si>
    <t>ssid_SS0707_0020</t>
  </si>
  <si>
    <t>Imtedad Thoro</t>
  </si>
  <si>
    <t>ssid_SS0707_0012</t>
  </si>
  <si>
    <t>Hai Malakia</t>
  </si>
  <si>
    <t>ssid_SS0707_0017</t>
  </si>
  <si>
    <t>Hai Zande</t>
  </si>
  <si>
    <t>ssid_SS0707_0022</t>
  </si>
  <si>
    <t>Malakal poc</t>
  </si>
  <si>
    <t>ssid_SS0707_0030</t>
  </si>
  <si>
    <t>Shathei</t>
  </si>
  <si>
    <t>ssid_SS0707_0032</t>
  </si>
  <si>
    <t>Theru Malekia</t>
  </si>
  <si>
    <t>Sora Malakia</t>
  </si>
  <si>
    <t>ssid_SS0707_0051</t>
  </si>
  <si>
    <t>Catholic school Malakal</t>
  </si>
  <si>
    <t>ssid_SS0707_0003</t>
  </si>
  <si>
    <t>Asossa</t>
  </si>
  <si>
    <t>ssid_SS0707_0004</t>
  </si>
  <si>
    <t>Bam</t>
  </si>
  <si>
    <t>ssid_SS0707_0029</t>
  </si>
  <si>
    <t>S.School Site</t>
  </si>
  <si>
    <t>ssid_SS0707_0031</t>
  </si>
  <si>
    <t>Tarawa</t>
  </si>
  <si>
    <t>ssid_SS0707_0037</t>
  </si>
  <si>
    <t>Chal wong</t>
  </si>
  <si>
    <t>ssid_SS0707_0038</t>
  </si>
  <si>
    <t>Padit</t>
  </si>
  <si>
    <t>ssid_SS0707_0045</t>
  </si>
  <si>
    <t>Parath</t>
  </si>
  <si>
    <t>ssid_SS0707_0046</t>
  </si>
  <si>
    <t>Bator</t>
  </si>
  <si>
    <t>ssid_SS0707_0047</t>
  </si>
  <si>
    <t>Anyak</t>
  </si>
  <si>
    <t>ssid_SS0707_0048</t>
  </si>
  <si>
    <t>Pamath</t>
  </si>
  <si>
    <t>ssid_SS0707_0052</t>
  </si>
  <si>
    <t>Pathaw</t>
  </si>
  <si>
    <t>ssid_SS0707_0053</t>
  </si>
  <si>
    <t>Achamath</t>
  </si>
  <si>
    <t>ssid_SS0707_0054</t>
  </si>
  <si>
    <t>Dekuch</t>
  </si>
  <si>
    <t>ssid_SS0707_0055</t>
  </si>
  <si>
    <t>Agod</t>
  </si>
  <si>
    <t>ssid_SS0707_0061</t>
  </si>
  <si>
    <t>Dejuar</t>
  </si>
  <si>
    <t>ssid_SS0707_0062</t>
  </si>
  <si>
    <t>Dibal</t>
  </si>
  <si>
    <t>ssid_SS0707_0063</t>
  </si>
  <si>
    <t>Apath</t>
  </si>
  <si>
    <t>ssid_SS0707_0064</t>
  </si>
  <si>
    <t>Opathwan</t>
  </si>
  <si>
    <t>ssid_SS0707_0065</t>
  </si>
  <si>
    <t>Achwouth</t>
  </si>
  <si>
    <t>ssid_SS0707_0066</t>
  </si>
  <si>
    <t>Wijbour</t>
  </si>
  <si>
    <t>ssid_SS0707_0067</t>
  </si>
  <si>
    <t>Goldong</t>
  </si>
  <si>
    <t>ssid_SS0707_0068</t>
  </si>
  <si>
    <t>Tomeer</t>
  </si>
  <si>
    <t>ssid_SS0708_0002</t>
  </si>
  <si>
    <t>Adhtwoi</t>
  </si>
  <si>
    <t>ssid_SS0708_0006</t>
  </si>
  <si>
    <t>Deldajok</t>
  </si>
  <si>
    <t>ssid_SS0708_0009</t>
  </si>
  <si>
    <t>Nyleet</t>
  </si>
  <si>
    <t>ssid_SS0708_0003</t>
  </si>
  <si>
    <t>Akroba</t>
  </si>
  <si>
    <t>ssid_SS0708_0007</t>
  </si>
  <si>
    <t>ssid_SS0708_0008</t>
  </si>
  <si>
    <t>ssid_SS0708_0014</t>
  </si>
  <si>
    <t>Abor</t>
  </si>
  <si>
    <t>ssid_SS0708_0015</t>
  </si>
  <si>
    <t>Nybor</t>
  </si>
  <si>
    <t>ssid_SS0708_0004</t>
  </si>
  <si>
    <t>Bushara</t>
  </si>
  <si>
    <t>ssid_SS0708_0011</t>
  </si>
  <si>
    <t>Omhar</t>
  </si>
  <si>
    <t>ssid_SS0708_0012</t>
  </si>
  <si>
    <t>ssid_SS0708_0013</t>
  </si>
  <si>
    <t>Ayit</t>
  </si>
  <si>
    <t>ssid_SS0708_0016</t>
  </si>
  <si>
    <t>Kuria</t>
  </si>
  <si>
    <t>ssid_SS0709_0003</t>
  </si>
  <si>
    <t>ssid_SS0709_0016</t>
  </si>
  <si>
    <t>Dinglama 2</t>
  </si>
  <si>
    <t>ssid_SS0709_0006</t>
  </si>
  <si>
    <t>Khor Adar Area</t>
  </si>
  <si>
    <t>ssid_SS0709_0007</t>
  </si>
  <si>
    <t>Khor Adar Site</t>
  </si>
  <si>
    <t>ssid_SS0709_0009</t>
  </si>
  <si>
    <t>ssid_SS0709_0010</t>
  </si>
  <si>
    <t>Malek Site</t>
  </si>
  <si>
    <t>ssid_SS0709_0004</t>
  </si>
  <si>
    <t>Dingthoma 1</t>
  </si>
  <si>
    <t>ssid_SS0709_0005</t>
  </si>
  <si>
    <t>Dingthoma 2</t>
  </si>
  <si>
    <t>ssid_SS0709_0011</t>
  </si>
  <si>
    <t>ssid_SS0709_0002</t>
  </si>
  <si>
    <t>Anyoka</t>
  </si>
  <si>
    <t>ssid_SS0709_0012</t>
  </si>
  <si>
    <t>Nyiek</t>
  </si>
  <si>
    <t>ssid_SS0709_0013</t>
  </si>
  <si>
    <t>ssid_SS0709_0015</t>
  </si>
  <si>
    <t>Wanamum</t>
  </si>
  <si>
    <t>ssid_SS0710_0005</t>
  </si>
  <si>
    <t>Alael</t>
  </si>
  <si>
    <t>ssid_SS0710_0007</t>
  </si>
  <si>
    <t>Dou</t>
  </si>
  <si>
    <t>ssid_SS0710_0009</t>
  </si>
  <si>
    <t>Lael</t>
  </si>
  <si>
    <t>ssid_SS0710_0012</t>
  </si>
  <si>
    <t>Thwor</t>
  </si>
  <si>
    <t>ssid_SS0710_0019</t>
  </si>
  <si>
    <t>Owacci Patok</t>
  </si>
  <si>
    <t>ssid_SS0710_0020</t>
  </si>
  <si>
    <t>Thwor School</t>
  </si>
  <si>
    <t>ssid_SS0710_0021</t>
  </si>
  <si>
    <t>Alael Site</t>
  </si>
  <si>
    <t>ssid_SS0710_0002</t>
  </si>
  <si>
    <t>Abegwob</t>
  </si>
  <si>
    <t>ssid_SS0710_0003</t>
  </si>
  <si>
    <t>Agwot</t>
  </si>
  <si>
    <t>ssid_SS0710_0004</t>
  </si>
  <si>
    <t>Ajok</t>
  </si>
  <si>
    <t>ssid_SS0710_0006</t>
  </si>
  <si>
    <t>Debal</t>
  </si>
  <si>
    <t>ssid_SS0710_0008</t>
  </si>
  <si>
    <t>Kaeg</t>
  </si>
  <si>
    <t>ssid_SS0710_0010</t>
  </si>
  <si>
    <t>Obay Thaek</t>
  </si>
  <si>
    <t>ssid_SS0710_0016</t>
  </si>
  <si>
    <t>Oboy Awajiang</t>
  </si>
  <si>
    <t>ssid_SS0710_0017</t>
  </si>
  <si>
    <t>Akwabony</t>
  </si>
  <si>
    <t>ssid_SS0710_0001</t>
  </si>
  <si>
    <t>Dolep Hill</t>
  </si>
  <si>
    <t>ssid_SS0710_0011</t>
  </si>
  <si>
    <t>Pakan/School</t>
  </si>
  <si>
    <t>ssid_SS0710_0013</t>
  </si>
  <si>
    <t>Panyiduay Hospital</t>
  </si>
  <si>
    <t>ssid_SS0710_0014</t>
  </si>
  <si>
    <t>School Panyiduay</t>
  </si>
  <si>
    <t>ssid_SS0710_0015</t>
  </si>
  <si>
    <t>Adedhyang</t>
  </si>
  <si>
    <t>ssid_SS0710_0022</t>
  </si>
  <si>
    <t>Pal panyiduay</t>
  </si>
  <si>
    <t>ssid_SS0710_0023</t>
  </si>
  <si>
    <t>Dediek Panyiduay</t>
  </si>
  <si>
    <t>ssid_SS0710_0032</t>
  </si>
  <si>
    <t>Nyiyar</t>
  </si>
  <si>
    <t>ssid_SS0710_0033</t>
  </si>
  <si>
    <t>Pakwa</t>
  </si>
  <si>
    <t>ssid_SS0710_0034</t>
  </si>
  <si>
    <t>Odwoj</t>
  </si>
  <si>
    <t>ssid_SS0710_0035</t>
  </si>
  <si>
    <t>Nyilual</t>
  </si>
  <si>
    <t>ssid_SS0710_0036</t>
  </si>
  <si>
    <t>ssid_SS0710_0037</t>
  </si>
  <si>
    <t>Wilnyang</t>
  </si>
  <si>
    <t>ssid_SS0710_0038</t>
  </si>
  <si>
    <t>ssid_SS0710_0039</t>
  </si>
  <si>
    <t>Wabo</t>
  </si>
  <si>
    <t>ssid_SS0710_0040</t>
  </si>
  <si>
    <t>Thuor</t>
  </si>
  <si>
    <t>ssid_SS0710_0041</t>
  </si>
  <si>
    <t>Pakau</t>
  </si>
  <si>
    <t>ssid_SS0710_0042</t>
  </si>
  <si>
    <t>Nyilwak-patuk</t>
  </si>
  <si>
    <t>ssid_SS0710_0043</t>
  </si>
  <si>
    <t>Obang</t>
  </si>
  <si>
    <t>ssid_SS0710_0044</t>
  </si>
  <si>
    <t>Door</t>
  </si>
  <si>
    <t>ssid_SS0710_0024</t>
  </si>
  <si>
    <t>Anyithaj</t>
  </si>
  <si>
    <t>ssid_SS0710_0025</t>
  </si>
  <si>
    <t>Papwoj</t>
  </si>
  <si>
    <t>ssid_SS0710_0026</t>
  </si>
  <si>
    <t>Nyibod</t>
  </si>
  <si>
    <t>ssid_SS0710_0027</t>
  </si>
  <si>
    <t>ssid_SS0710_0028</t>
  </si>
  <si>
    <t>Yom</t>
  </si>
  <si>
    <t>ssid_SS0710_0029</t>
  </si>
  <si>
    <t>Ateigo</t>
  </si>
  <si>
    <t>ssid_SS0710_0030</t>
  </si>
  <si>
    <t>Nyijwat</t>
  </si>
  <si>
    <t>ssid_SS0710_0031</t>
  </si>
  <si>
    <t>Deny</t>
  </si>
  <si>
    <t>ssid_SS0711_0005</t>
  </si>
  <si>
    <t>ssid_SS0711_0007</t>
  </si>
  <si>
    <t>Haliga</t>
  </si>
  <si>
    <t>ssid_SS0711_0025</t>
  </si>
  <si>
    <t>Wunthaw</t>
  </si>
  <si>
    <t>ssid_SS0711_0033</t>
  </si>
  <si>
    <t>Ramol</t>
  </si>
  <si>
    <t>ssid_SS0711_0038</t>
  </si>
  <si>
    <t>Ashlag</t>
  </si>
  <si>
    <t>ssid_SS0711_0039</t>
  </si>
  <si>
    <t>Gospami</t>
  </si>
  <si>
    <t>ssid_SS0711_0040</t>
  </si>
  <si>
    <t>Jarbenna</t>
  </si>
  <si>
    <t>ssid_SS0711_0041</t>
  </si>
  <si>
    <t>Khor Leng Pakuo</t>
  </si>
  <si>
    <t>ssid_SS0711_0042</t>
  </si>
  <si>
    <t>Khor Leng Thoyee</t>
  </si>
  <si>
    <t>ssid_SS0711_0043</t>
  </si>
  <si>
    <t>Shawish</t>
  </si>
  <si>
    <t>ssid_SS0711_0003</t>
  </si>
  <si>
    <t>Amolbok</t>
  </si>
  <si>
    <t>ssid_SS0711_0008</t>
  </si>
  <si>
    <t>ssid_SS0711_0011</t>
  </si>
  <si>
    <t>Kaacthiang</t>
  </si>
  <si>
    <t>ssid_SS0711_0012</t>
  </si>
  <si>
    <t>ketpiol</t>
  </si>
  <si>
    <t>ssid_SS0711_0013</t>
  </si>
  <si>
    <t>Kok Piot</t>
  </si>
  <si>
    <t>ssid_SS0711_0016</t>
  </si>
  <si>
    <t>ssid_SS0711_0017</t>
  </si>
  <si>
    <t>ssid_SS0711_0020</t>
  </si>
  <si>
    <t>Pinyajui</t>
  </si>
  <si>
    <t>ssid_SS0711_0024</t>
  </si>
  <si>
    <t>Tharaypiny</t>
  </si>
  <si>
    <t>ssid_SS0711_0029</t>
  </si>
  <si>
    <t>Banyjang</t>
  </si>
  <si>
    <t>ssid_SS0711_0030</t>
  </si>
  <si>
    <t>Bumachuk</t>
  </si>
  <si>
    <t>ssid_SS0711_0048</t>
  </si>
  <si>
    <t>Wunechol Guot Site</t>
  </si>
  <si>
    <t>ssid_SS0711_0035</t>
  </si>
  <si>
    <t>Tharaya</t>
  </si>
  <si>
    <t>ssid_SS0711_0045</t>
  </si>
  <si>
    <t>Maraba Ashara</t>
  </si>
  <si>
    <t>Abuhashara</t>
  </si>
  <si>
    <t>ssid_SS0711_0004</t>
  </si>
  <si>
    <t>Atham</t>
  </si>
  <si>
    <t>Alatham</t>
  </si>
  <si>
    <t>ssid_SS0711_0009</t>
  </si>
  <si>
    <t>Jongdit</t>
  </si>
  <si>
    <t>ssid_SS0711_0014</t>
  </si>
  <si>
    <t>Lathbior</t>
  </si>
  <si>
    <t>ssid_SS0711_0021</t>
  </si>
  <si>
    <t>Shamudi town</t>
  </si>
  <si>
    <t>ssid_SS0711_0027</t>
  </si>
  <si>
    <t>Aniepniep</t>
  </si>
  <si>
    <t>ssid_SS0711_0028</t>
  </si>
  <si>
    <t>Ayaubek</t>
  </si>
  <si>
    <t>ssid_SS0711_0031</t>
  </si>
  <si>
    <t>Mabeek</t>
  </si>
  <si>
    <t>ssid_SS0711_0034</t>
  </si>
  <si>
    <t>Thabeek</t>
  </si>
  <si>
    <t>ssid_SS0711_0036</t>
  </si>
  <si>
    <t>Wunethemi</t>
  </si>
  <si>
    <t>ssid_SS0711_0037</t>
  </si>
  <si>
    <t>ssid_SS0711_0047</t>
  </si>
  <si>
    <t>Dungkhem</t>
  </si>
  <si>
    <t>ssid_SS0711_0002</t>
  </si>
  <si>
    <t>Abayok site</t>
  </si>
  <si>
    <t>ssid_SS0711_0006</t>
  </si>
  <si>
    <t>ssid_SS0711_0032</t>
  </si>
  <si>
    <t>Payuer</t>
  </si>
  <si>
    <t>ssid_SS0712_0002</t>
  </si>
  <si>
    <t>Doma Ding</t>
  </si>
  <si>
    <t>ssid_SS0712_0003</t>
  </si>
  <si>
    <t>ssid_SS0712_0012</t>
  </si>
  <si>
    <t>Luel</t>
  </si>
  <si>
    <t>ssid_SS0712_0014</t>
  </si>
  <si>
    <t>ssid_SS0712_0016</t>
  </si>
  <si>
    <t>Longtem</t>
  </si>
  <si>
    <t>ssid_SS0712_0017</t>
  </si>
  <si>
    <t>Wechdeng</t>
  </si>
  <si>
    <t>ssid_SS0712_0040</t>
  </si>
  <si>
    <t>Yolkuot</t>
  </si>
  <si>
    <t>ssid_SS0712_0004</t>
  </si>
  <si>
    <t>Makak</t>
  </si>
  <si>
    <t>ssid_SS0712_0015</t>
  </si>
  <si>
    <t>Kuich</t>
  </si>
  <si>
    <t>ssid_SS0712_0018</t>
  </si>
  <si>
    <t>Kech</t>
  </si>
  <si>
    <t>ssid_SS0712_0019</t>
  </si>
  <si>
    <t>Duoldong</t>
  </si>
  <si>
    <t>ssid_SS0712_0020</t>
  </si>
  <si>
    <t>Thakjiok</t>
  </si>
  <si>
    <t>ssid_SS0712_0021</t>
  </si>
  <si>
    <t>Duoldap</t>
  </si>
  <si>
    <t>ssid_SS0712_0001</t>
  </si>
  <si>
    <t>Bul teng</t>
  </si>
  <si>
    <t>ssid_SS0712_0022</t>
  </si>
  <si>
    <t>Tor-Bor</t>
  </si>
  <si>
    <t>ssid_SS0712_0023</t>
  </si>
  <si>
    <t>Ruplet</t>
  </si>
  <si>
    <t>ssid_SS0712_0024</t>
  </si>
  <si>
    <t>Weckari</t>
  </si>
  <si>
    <t>ssid_SS0712_0025</t>
  </si>
  <si>
    <t>Toaloary</t>
  </si>
  <si>
    <t>ssid_SS0712_0026</t>
  </si>
  <si>
    <t>ssid_SS0712_0005</t>
  </si>
  <si>
    <t>ssid_SS0712_0027</t>
  </si>
  <si>
    <t>Biel</t>
  </si>
  <si>
    <t>ssid_SS0712_0028</t>
  </si>
  <si>
    <t>ssid_SS0712_0029</t>
  </si>
  <si>
    <t>Ukuel</t>
  </si>
  <si>
    <t>ssid_SS0712_0030</t>
  </si>
  <si>
    <t>Wechdeng Ngong</t>
  </si>
  <si>
    <t>ssid_SS0712_0031</t>
  </si>
  <si>
    <t>Yarkuot</t>
  </si>
  <si>
    <t>ssid_SS0712_0007</t>
  </si>
  <si>
    <t>Ulang Centre</t>
  </si>
  <si>
    <t>ssid_SS0712_0032</t>
  </si>
  <si>
    <t>Bol Bong</t>
  </si>
  <si>
    <t>ssid_SS0712_0033</t>
  </si>
  <si>
    <t>Thulup</t>
  </si>
  <si>
    <t>ssid_SS0712_0034</t>
  </si>
  <si>
    <t>Pajiey</t>
  </si>
  <si>
    <t>ssid_SS0712_0011</t>
  </si>
  <si>
    <t>Rubkem</t>
  </si>
  <si>
    <t>ssid_SS0712_0013</t>
  </si>
  <si>
    <t>Joke</t>
  </si>
  <si>
    <t>ssid_SS0712_0035</t>
  </si>
  <si>
    <t>Wagak</t>
  </si>
  <si>
    <t>ssid_SS0712_0036</t>
  </si>
  <si>
    <t>Mabak</t>
  </si>
  <si>
    <t>ssid_SS0712_0037</t>
  </si>
  <si>
    <t>Pakuaiy</t>
  </si>
  <si>
    <t>ssid_SS0712_0006</t>
  </si>
  <si>
    <t>Nyar Kueth</t>
  </si>
  <si>
    <t>ssid_SS0712_0008</t>
  </si>
  <si>
    <t>ssid_SS0712_0009</t>
  </si>
  <si>
    <t>Pobor</t>
  </si>
  <si>
    <t>ssid_SS0712_0010</t>
  </si>
  <si>
    <t>Wath Jak</t>
  </si>
  <si>
    <t>ssid_SS0712_0038</t>
  </si>
  <si>
    <t>Tor Kiel</t>
  </si>
  <si>
    <t>ssid_SS0712_0039</t>
  </si>
  <si>
    <t>Bimbim</t>
  </si>
  <si>
    <t>ssid_SS0801_0022</t>
  </si>
  <si>
    <t>ssid_SS0801_0023</t>
  </si>
  <si>
    <t>Mayen jur</t>
  </si>
  <si>
    <t>ssid_SS0801_0024</t>
  </si>
  <si>
    <t>ssid_SS0801_0025</t>
  </si>
  <si>
    <t>Ateyang</t>
  </si>
  <si>
    <t>ssid_SS0801_0026</t>
  </si>
  <si>
    <t>Gamdhang</t>
  </si>
  <si>
    <t>ssid_SS0801_0002</t>
  </si>
  <si>
    <t>Angernger</t>
  </si>
  <si>
    <t>ssid_SS0801_0004</t>
  </si>
  <si>
    <t>Mabior Apang</t>
  </si>
  <si>
    <t>ssid_SS0801_0005</t>
  </si>
  <si>
    <t>Mading Biong</t>
  </si>
  <si>
    <t>ssid_SS0801_0009</t>
  </si>
  <si>
    <t>Mayom Biong</t>
  </si>
  <si>
    <t>ssid_SS0801_0014</t>
  </si>
  <si>
    <t>ssid_SS0801_0016</t>
  </si>
  <si>
    <t>Yiik Adoor</t>
  </si>
  <si>
    <t>ssid_SS0801_0003</t>
  </si>
  <si>
    <t>Luonyaker</t>
  </si>
  <si>
    <t>ssid_SS0801_0008</t>
  </si>
  <si>
    <t>Matiel</t>
  </si>
  <si>
    <t>ssid_SS0801_0012</t>
  </si>
  <si>
    <t>Riang Alek</t>
  </si>
  <si>
    <t>ssid_SS0801_0015</t>
  </si>
  <si>
    <t>Wut-ngot</t>
  </si>
  <si>
    <t>ssid_SS0801_0036</t>
  </si>
  <si>
    <t>Mawut</t>
  </si>
  <si>
    <t>ssid_SS0801_0037</t>
  </si>
  <si>
    <t>Thon-Loc</t>
  </si>
  <si>
    <t>ssid_SS0801_0038</t>
  </si>
  <si>
    <t>ssid_SS0801_0039</t>
  </si>
  <si>
    <t>Achot</t>
  </si>
  <si>
    <t>ssid_SS0801_0017</t>
  </si>
  <si>
    <t>Nyangdit</t>
  </si>
  <si>
    <t>ssid_SS0801_0018</t>
  </si>
  <si>
    <t>Adeet</t>
  </si>
  <si>
    <t>ssid_SS0801_0019</t>
  </si>
  <si>
    <t>Lietnhom</t>
  </si>
  <si>
    <t>ssid_SS0801_0020</t>
  </si>
  <si>
    <t>Tap</t>
  </si>
  <si>
    <t>ssid_SS0801_0021</t>
  </si>
  <si>
    <t>Maliai</t>
  </si>
  <si>
    <t>ssid_SS0801_0001</t>
  </si>
  <si>
    <t>Ajogo</t>
  </si>
  <si>
    <t>ssid_SS0801_0007</t>
  </si>
  <si>
    <t>Mangol</t>
  </si>
  <si>
    <t>ssid_SS0801_0010</t>
  </si>
  <si>
    <t>Mayom Chol</t>
  </si>
  <si>
    <t>ssid_SS0801_0029</t>
  </si>
  <si>
    <t>Cluei Malual</t>
  </si>
  <si>
    <t>ssid_SS0801_0030</t>
  </si>
  <si>
    <t>Aderchien</t>
  </si>
  <si>
    <t>ssid_SS0801_0031</t>
  </si>
  <si>
    <t>Majaknam</t>
  </si>
  <si>
    <t>ssid_SS0801_0032</t>
  </si>
  <si>
    <t>Mabiartit</t>
  </si>
  <si>
    <t>ssid_SS0801_0033</t>
  </si>
  <si>
    <t>Pandit</t>
  </si>
  <si>
    <t>ssid_SS0801_0034</t>
  </si>
  <si>
    <t>Majook</t>
  </si>
  <si>
    <t>ssid_SS0801_0035</t>
  </si>
  <si>
    <t>Roonkou</t>
  </si>
  <si>
    <t>ssid_SS0801_0006</t>
  </si>
  <si>
    <t>Malual-Angui But</t>
  </si>
  <si>
    <t>ssid_SS0801_0011</t>
  </si>
  <si>
    <t>Pinydit</t>
  </si>
  <si>
    <t>ssid_SS0801_0013</t>
  </si>
  <si>
    <t>ssid_SS0801_0027</t>
  </si>
  <si>
    <t>Aduang</t>
  </si>
  <si>
    <t>ssid_SS0801_0028</t>
  </si>
  <si>
    <t>Panacier</t>
  </si>
  <si>
    <t>ssid_SS0802_0015</t>
  </si>
  <si>
    <t>Ariang</t>
  </si>
  <si>
    <t>ssid_SS0802_0024</t>
  </si>
  <si>
    <t>Malek-Agal</t>
  </si>
  <si>
    <t>ssid_SS0802_0031</t>
  </si>
  <si>
    <t>Milo Awan</t>
  </si>
  <si>
    <t>ssid_SS0802_0038</t>
  </si>
  <si>
    <t>Peth-Awan</t>
  </si>
  <si>
    <t>ssid_SS0802_0041</t>
  </si>
  <si>
    <t>Bulic</t>
  </si>
  <si>
    <t>ssid_SS0802_0042</t>
  </si>
  <si>
    <t>Hadhiak</t>
  </si>
  <si>
    <t>Hokdiak</t>
  </si>
  <si>
    <t>ssid_SS0802_0043</t>
  </si>
  <si>
    <t>Kuro</t>
  </si>
  <si>
    <t>ssid_SS0802_0070</t>
  </si>
  <si>
    <t>ssid_SS0802_0014</t>
  </si>
  <si>
    <t>Ameth-wol</t>
  </si>
  <si>
    <t>ssid_SS0802_0021</t>
  </si>
  <si>
    <t>Lueth-Bany</t>
  </si>
  <si>
    <t>ssid_SS0802_0022</t>
  </si>
  <si>
    <t>ssid_SS0802_0029</t>
  </si>
  <si>
    <t>Mayen Pajok</t>
  </si>
  <si>
    <t>ssid_SS0802_0049</t>
  </si>
  <si>
    <t>Athiengdit</t>
  </si>
  <si>
    <t>ssid_SS0802_0062</t>
  </si>
  <si>
    <t>Amou</t>
  </si>
  <si>
    <t>ssid_SS0802_0063</t>
  </si>
  <si>
    <t>ssid_SS0802_0064</t>
  </si>
  <si>
    <t>Kuec Akot</t>
  </si>
  <si>
    <t>ssid_SS0802_0023</t>
  </si>
  <si>
    <t>ssid_SS0802_0026</t>
  </si>
  <si>
    <t>Mankuach</t>
  </si>
  <si>
    <t>ssid_SS0802_0030</t>
  </si>
  <si>
    <t>ssid_SS0802_0033</t>
  </si>
  <si>
    <t>Ngok Kuac</t>
  </si>
  <si>
    <t>Ngok kuech</t>
  </si>
  <si>
    <t>ssid_SS0802_0059</t>
  </si>
  <si>
    <t>Abuok Dit</t>
  </si>
  <si>
    <t>ssid_SS0802_0060</t>
  </si>
  <si>
    <t>Tol Anook</t>
  </si>
  <si>
    <t>ssid_SS0802_0013</t>
  </si>
  <si>
    <t>Ameeth</t>
  </si>
  <si>
    <t>ssid_SS0802_0025</t>
  </si>
  <si>
    <t>Malual-Awien</t>
  </si>
  <si>
    <t>ssid_SS0802_0034</t>
  </si>
  <si>
    <t>Nyandior</t>
  </si>
  <si>
    <t>ssid_SS0802_0037</t>
  </si>
  <si>
    <t>Pajookbeek</t>
  </si>
  <si>
    <t>ssid_SS0802_0044</t>
  </si>
  <si>
    <t>Alekaguok</t>
  </si>
  <si>
    <t>ssid_SS0802_0061</t>
  </si>
  <si>
    <t>Malualagurpiny</t>
  </si>
  <si>
    <t>ssid_SS0802_0019</t>
  </si>
  <si>
    <t>Keet</t>
  </si>
  <si>
    <t>ssid_SS0802_0027</t>
  </si>
  <si>
    <t>ssid_SS0802_0035</t>
  </si>
  <si>
    <t>Nyok-thiang</t>
  </si>
  <si>
    <t>ssid_SS0802_0036</t>
  </si>
  <si>
    <t>Paduol</t>
  </si>
  <si>
    <t>ssid_SS0802_0050</t>
  </si>
  <si>
    <t>Alueth</t>
  </si>
  <si>
    <t>ssid_SS0802_0051</t>
  </si>
  <si>
    <t>Wundong</t>
  </si>
  <si>
    <t>ssid_SS0802_0052</t>
  </si>
  <si>
    <t>Wunlet</t>
  </si>
  <si>
    <t>Wunliet</t>
  </si>
  <si>
    <t>ssid_SS0802_0053</t>
  </si>
  <si>
    <t>Madhan</t>
  </si>
  <si>
    <t>ssid_SS0802_0002</t>
  </si>
  <si>
    <t>ssid_SS0802_0005</t>
  </si>
  <si>
    <t>Atap</t>
  </si>
  <si>
    <t>ssid_SS0802_0006</t>
  </si>
  <si>
    <t>Garialwut</t>
  </si>
  <si>
    <t>ssid_SS0802_0007</t>
  </si>
  <si>
    <t>Gogerial</t>
  </si>
  <si>
    <t>ssid_SS0802_0008</t>
  </si>
  <si>
    <t>Kurnyuk</t>
  </si>
  <si>
    <t>ssid_SS0802_0009</t>
  </si>
  <si>
    <t>ssid_SS0802_0016</t>
  </si>
  <si>
    <t>Ayuang</t>
  </si>
  <si>
    <t>ssid_SS0802_0020</t>
  </si>
  <si>
    <t>Lang Agothdit</t>
  </si>
  <si>
    <t>ssid_SS0802_0039</t>
  </si>
  <si>
    <t>Thurmogok</t>
  </si>
  <si>
    <t>ssid_SS0802_0067</t>
  </si>
  <si>
    <t>Pagal</t>
  </si>
  <si>
    <t>ssid_SS0802_0068</t>
  </si>
  <si>
    <t>Riangakol</t>
  </si>
  <si>
    <t>ssid_SS0802_0069</t>
  </si>
  <si>
    <t>Nyielkou</t>
  </si>
  <si>
    <t>ssid_SS0802_0071</t>
  </si>
  <si>
    <t>Maluil Ajak</t>
  </si>
  <si>
    <t>ssid_SS0802_0001</t>
  </si>
  <si>
    <t>LukLuk</t>
  </si>
  <si>
    <t>ssid_SS0802_0003</t>
  </si>
  <si>
    <t>Agei</t>
  </si>
  <si>
    <t>ssid_SS0802_0004</t>
  </si>
  <si>
    <t>Angui</t>
  </si>
  <si>
    <t>ssid_SS0802_0011</t>
  </si>
  <si>
    <t>Panthoi</t>
  </si>
  <si>
    <t>ssid_SS0802_0028</t>
  </si>
  <si>
    <t>ssid_SS0802_0032</t>
  </si>
  <si>
    <t>Monyjoch</t>
  </si>
  <si>
    <t>ssid_SS0802_0047</t>
  </si>
  <si>
    <t>Ajiep</t>
  </si>
  <si>
    <t>ssid_SS0802_0048</t>
  </si>
  <si>
    <t>Anyuot</t>
  </si>
  <si>
    <t>ssid_SS0802_0012</t>
  </si>
  <si>
    <t>Agukic</t>
  </si>
  <si>
    <t>ssid_SS0802_0017</t>
  </si>
  <si>
    <t>Dong</t>
  </si>
  <si>
    <t>ssid_SS0802_0018</t>
  </si>
  <si>
    <t>Guryuom</t>
  </si>
  <si>
    <t>ssid_SS0802_0040</t>
  </si>
  <si>
    <t>Warkou</t>
  </si>
  <si>
    <t>ssid_SS0802_0045</t>
  </si>
  <si>
    <t>ssid_SS0802_0046</t>
  </si>
  <si>
    <t>Guou</t>
  </si>
  <si>
    <t>ssid_SS0802_0072</t>
  </si>
  <si>
    <t>Magai</t>
  </si>
  <si>
    <t>ssid_SS0802_0010</t>
  </si>
  <si>
    <t>Panliet</t>
  </si>
  <si>
    <t>ssid_SS0802_0054</t>
  </si>
  <si>
    <t>Abarkou</t>
  </si>
  <si>
    <t>ssid_SS0802_0055</t>
  </si>
  <si>
    <t>Adeer</t>
  </si>
  <si>
    <t>ssid_SS0802_0056</t>
  </si>
  <si>
    <t>Awei Ngok</t>
  </si>
  <si>
    <t>ssid_SS0802_0057</t>
  </si>
  <si>
    <t>ssid_SS0802_0058</t>
  </si>
  <si>
    <t>Nyaath</t>
  </si>
  <si>
    <t>ssid_SS0802_0065</t>
  </si>
  <si>
    <t>Madingkou</t>
  </si>
  <si>
    <t>ssid_SS0802_0066</t>
  </si>
  <si>
    <t>Majookthany</t>
  </si>
  <si>
    <t>ssid_SS0803_0003</t>
  </si>
  <si>
    <t>Wugin</t>
  </si>
  <si>
    <t>ssid_SS0803_0007</t>
  </si>
  <si>
    <t>Lol-lith</t>
  </si>
  <si>
    <t>ssid_SS0803_0008</t>
  </si>
  <si>
    <t>Makuac Ajong</t>
  </si>
  <si>
    <t>ssid_SS0803_0017</t>
  </si>
  <si>
    <t>Mideer</t>
  </si>
  <si>
    <t>ssid_SS0803_0028</t>
  </si>
  <si>
    <t>Ngapanet</t>
  </si>
  <si>
    <t>ssid_SS0803_0029</t>
  </si>
  <si>
    <t>Ngapagok</t>
  </si>
  <si>
    <t>ssid_SS0803_0030</t>
  </si>
  <si>
    <t>Kucuat</t>
  </si>
  <si>
    <t>ssid_SS0803_0033</t>
  </si>
  <si>
    <t>ssid_SS0803_0014</t>
  </si>
  <si>
    <t>Marial-tit</t>
  </si>
  <si>
    <t>ssid_SS0803_0015</t>
  </si>
  <si>
    <t>Manweng</t>
  </si>
  <si>
    <t>ssid_SS0803_0018</t>
  </si>
  <si>
    <t>Danaak</t>
  </si>
  <si>
    <t>ssid_SS0803_0019</t>
  </si>
  <si>
    <t>Maparah</t>
  </si>
  <si>
    <t>ssid_SS0803_0034</t>
  </si>
  <si>
    <t>ssid_SS0803_0013</t>
  </si>
  <si>
    <t>Lou Ngap</t>
  </si>
  <si>
    <t>ssid_SS0803_0016</t>
  </si>
  <si>
    <t>Wunkot</t>
  </si>
  <si>
    <t>ssid_SS0803_0020</t>
  </si>
  <si>
    <t>Malou-toc</t>
  </si>
  <si>
    <t>ssid_SS0803_0026</t>
  </si>
  <si>
    <t>ssid_SS0803_0032</t>
  </si>
  <si>
    <t>ssid_SS0803_0006</t>
  </si>
  <si>
    <t>Abuong</t>
  </si>
  <si>
    <t>ssid_SS0803_0010</t>
  </si>
  <si>
    <t>ssid_SS0803_0021</t>
  </si>
  <si>
    <t>Ayengop</t>
  </si>
  <si>
    <t>ssid_SS0803_0022</t>
  </si>
  <si>
    <t>Acholdit</t>
  </si>
  <si>
    <t>ssid_SS0803_0027</t>
  </si>
  <si>
    <t>Romic</t>
  </si>
  <si>
    <t>ssid_SS0803_0036</t>
  </si>
  <si>
    <t>ssid_SS0803_0011</t>
  </si>
  <si>
    <t>Padulek</t>
  </si>
  <si>
    <t>ssid_SS0803_0012</t>
  </si>
  <si>
    <t>Achir</t>
  </si>
  <si>
    <t>ssid_SS0803_0023</t>
  </si>
  <si>
    <t>Juol-gook</t>
  </si>
  <si>
    <t>ssid_SS0803_0035</t>
  </si>
  <si>
    <t>ssid_SS0803_0001</t>
  </si>
  <si>
    <t>Angohek</t>
  </si>
  <si>
    <t>ssid_SS0803_0002</t>
  </si>
  <si>
    <t>Warlong</t>
  </si>
  <si>
    <t>ssid_SS0803_0004</t>
  </si>
  <si>
    <t>Wunakoc</t>
  </si>
  <si>
    <t>ssid_SS0803_0005</t>
  </si>
  <si>
    <t>ssid_SS0803_0009</t>
  </si>
  <si>
    <t>Rumagok</t>
  </si>
  <si>
    <t>ssid_SS0803_0024</t>
  </si>
  <si>
    <t>Mayen-ader</t>
  </si>
  <si>
    <t>ssid_SS0803_0025</t>
  </si>
  <si>
    <t>ssid_SS0803_0031</t>
  </si>
  <si>
    <t>Tharkap</t>
  </si>
  <si>
    <t>ssid_SS0804_0004</t>
  </si>
  <si>
    <t>Chiir</t>
  </si>
  <si>
    <t>ssid_SS0804_0005</t>
  </si>
  <si>
    <t>Machara</t>
  </si>
  <si>
    <t>ssid_SS0804_0017</t>
  </si>
  <si>
    <t>Wun-Akoc</t>
  </si>
  <si>
    <t>ssid_SS0804_0018</t>
  </si>
  <si>
    <t>ssid_SS0804_0031</t>
  </si>
  <si>
    <t>ssid_SS0804_0033</t>
  </si>
  <si>
    <t>Riakic</t>
  </si>
  <si>
    <t>ssid_SS0804_0049</t>
  </si>
  <si>
    <t>Maguen</t>
  </si>
  <si>
    <t>ssid_SS0804_0055</t>
  </si>
  <si>
    <t>Akop Centre</t>
  </si>
  <si>
    <t>ssid_SS0804_0002</t>
  </si>
  <si>
    <t>Akuacdit</t>
  </si>
  <si>
    <t>ssid_SS0804_0008</t>
  </si>
  <si>
    <t>Muac</t>
  </si>
  <si>
    <t>ssid_SS0804_0015</t>
  </si>
  <si>
    <t>Thonyiik</t>
  </si>
  <si>
    <t>ssid_SS0804_0024</t>
  </si>
  <si>
    <t>Lang-kap</t>
  </si>
  <si>
    <t>ssid_SS0804_0001</t>
  </si>
  <si>
    <t>Abilnyang</t>
  </si>
  <si>
    <t>ssid_SS0804_0012</t>
  </si>
  <si>
    <t>Patei</t>
  </si>
  <si>
    <t>ssid_SS0804_0013</t>
  </si>
  <si>
    <t>Rorkou</t>
  </si>
  <si>
    <t>ssid_SS0804_0038</t>
  </si>
  <si>
    <t>Achiir Chok</t>
  </si>
  <si>
    <t>ssid_SS0804_0050</t>
  </si>
  <si>
    <t>Aliek Centre</t>
  </si>
  <si>
    <t>ssid_SS0804_0051</t>
  </si>
  <si>
    <t>ssid_SS0804_0003</t>
  </si>
  <si>
    <t>ssid_SS0804_0007</t>
  </si>
  <si>
    <t>ssid_SS0804_0009</t>
  </si>
  <si>
    <t>Paacuok</t>
  </si>
  <si>
    <t>ssid_SS0804_0023</t>
  </si>
  <si>
    <t>Kuanygoi</t>
  </si>
  <si>
    <t>ssid_SS0804_0034</t>
  </si>
  <si>
    <t>Agany</t>
  </si>
  <si>
    <t>ssid_SS0804_0035</t>
  </si>
  <si>
    <t>Aporlang</t>
  </si>
  <si>
    <t>ssid_SS0804_0039</t>
  </si>
  <si>
    <t>Warrap Town</t>
  </si>
  <si>
    <t>ssid_SS0804_0006</t>
  </si>
  <si>
    <t>Madhiath</t>
  </si>
  <si>
    <t>ssid_SS0804_0019</t>
  </si>
  <si>
    <t>Aciir</t>
  </si>
  <si>
    <t>ssid_SS0804_0030</t>
  </si>
  <si>
    <t>ssid_SS0804_0044</t>
  </si>
  <si>
    <t>ssid_SS0804_0045</t>
  </si>
  <si>
    <t>Lueth-kuol</t>
  </si>
  <si>
    <t>ssid_SS0804_0052</t>
  </si>
  <si>
    <t>Pabukciak</t>
  </si>
  <si>
    <t>ssid_SS0804_0053</t>
  </si>
  <si>
    <t>ssid_SS0804_0011</t>
  </si>
  <si>
    <t>Pankot</t>
  </si>
  <si>
    <t>ssid_SS0804_0027</t>
  </si>
  <si>
    <t>makuok</t>
  </si>
  <si>
    <t>ssid_SS0804_0029</t>
  </si>
  <si>
    <t>Manalor Centre</t>
  </si>
  <si>
    <t>ssid_SS0804_0032</t>
  </si>
  <si>
    <t>Parasika</t>
  </si>
  <si>
    <t>ssid_SS0804_0036</t>
  </si>
  <si>
    <t>Akur Biok</t>
  </si>
  <si>
    <t>ssid_SS0804_0040</t>
  </si>
  <si>
    <t>ssid_SS0804_0041</t>
  </si>
  <si>
    <t>Wun-Agap</t>
  </si>
  <si>
    <t>ssid_SS0804_0016</t>
  </si>
  <si>
    <t>Wun Ngap</t>
  </si>
  <si>
    <t>ssid_SS0804_0021</t>
  </si>
  <si>
    <t>Agei-wei</t>
  </si>
  <si>
    <t>ssid_SS0804_0028</t>
  </si>
  <si>
    <t>Maloudit</t>
  </si>
  <si>
    <t>ssid_SS0804_0010</t>
  </si>
  <si>
    <t>ssid_SS0804_0025</t>
  </si>
  <si>
    <t>Lurcuk</t>
  </si>
  <si>
    <t>ssid_SS0804_0026</t>
  </si>
  <si>
    <t>ssid_SS0804_0037</t>
  </si>
  <si>
    <t>Mayenloc</t>
  </si>
  <si>
    <t>ssid_SS0804_0042</t>
  </si>
  <si>
    <t>Rum-Bol</t>
  </si>
  <si>
    <t>ssid_SS0804_0043</t>
  </si>
  <si>
    <t>Yiep</t>
  </si>
  <si>
    <t>ssid_SS0804_0054</t>
  </si>
  <si>
    <t>Rum-Rual</t>
  </si>
  <si>
    <t>ssid_SS0804_0014</t>
  </si>
  <si>
    <t>Rualbet Centre</t>
  </si>
  <si>
    <t>ssid_SS0804_0020</t>
  </si>
  <si>
    <t>Aduany</t>
  </si>
  <si>
    <t>ssid_SS0804_0022</t>
  </si>
  <si>
    <t>Khor-Kon</t>
  </si>
  <si>
    <t>Thor - Khon</t>
  </si>
  <si>
    <t>ssid_SS0804_0046</t>
  </si>
  <si>
    <t>Achol</t>
  </si>
  <si>
    <t>ssid_SS0804_0047</t>
  </si>
  <si>
    <t>Ayilor</t>
  </si>
  <si>
    <t>ssid_SS0804_0048</t>
  </si>
  <si>
    <t>Dheng</t>
  </si>
  <si>
    <t>ssid_SS0804_0056</t>
  </si>
  <si>
    <t>Thor-Khon</t>
  </si>
  <si>
    <t>ssid_SS0805_0004</t>
  </si>
  <si>
    <t>ssid_SS0805_0015</t>
  </si>
  <si>
    <t>ssid_SS0805_0016</t>
  </si>
  <si>
    <t>Paduer</t>
  </si>
  <si>
    <t>ssid_SS0805_0034</t>
  </si>
  <si>
    <t>ssid_SS0805_0001</t>
  </si>
  <si>
    <t>Ameth Chok</t>
  </si>
  <si>
    <t>ssid_SS0805_0006</t>
  </si>
  <si>
    <t>Panhom Athiei</t>
  </si>
  <si>
    <t>ssid_SS0805_0010</t>
  </si>
  <si>
    <t>Chuei-Chok</t>
  </si>
  <si>
    <t>ssid_SS0805_0019</t>
  </si>
  <si>
    <t>Chum</t>
  </si>
  <si>
    <t>ssid_SS0805_0020</t>
  </si>
  <si>
    <t>Malualdit</t>
  </si>
  <si>
    <t>ssid_SS0805_0021</t>
  </si>
  <si>
    <t>Wathalel South</t>
  </si>
  <si>
    <t>ssid_SS0805_0022</t>
  </si>
  <si>
    <t>Atom village</t>
  </si>
  <si>
    <t>ssid_SS0805_0032</t>
  </si>
  <si>
    <t>Majook adany</t>
  </si>
  <si>
    <t>ssid_SS0805_0035</t>
  </si>
  <si>
    <t>ssid_SS0805_0007</t>
  </si>
  <si>
    <t>ssid_SS0805_0017</t>
  </si>
  <si>
    <t>Mayom-Abun</t>
  </si>
  <si>
    <t>Mayomban</t>
  </si>
  <si>
    <t>ssid_SS0805_0018</t>
  </si>
  <si>
    <t>Angol</t>
  </si>
  <si>
    <t>ssid_SS0805_0029</t>
  </si>
  <si>
    <t>ssid_SS0805_0002</t>
  </si>
  <si>
    <t>Kuanja</t>
  </si>
  <si>
    <t>ssid_SS0805_0005</t>
  </si>
  <si>
    <t>Pamiir</t>
  </si>
  <si>
    <t>ssid_SS0805_0008</t>
  </si>
  <si>
    <t>War Anyuon</t>
  </si>
  <si>
    <t>ssid_SS0805_0009</t>
  </si>
  <si>
    <t>Agugo</t>
  </si>
  <si>
    <t>ssid_SS0805_0011</t>
  </si>
  <si>
    <t>ssid_SS0805_0012</t>
  </si>
  <si>
    <t>Cuer Ajai</t>
  </si>
  <si>
    <t>Cuei ajai</t>
  </si>
  <si>
    <t>ssid_SS0805_0023</t>
  </si>
  <si>
    <t>Warkie</t>
  </si>
  <si>
    <t>ssid_SS0805_0024</t>
  </si>
  <si>
    <t>Bap Chok</t>
  </si>
  <si>
    <t>ssid_SS0805_0025</t>
  </si>
  <si>
    <t>Kuelchok</t>
  </si>
  <si>
    <t>ssid_SS0805_0026</t>
  </si>
  <si>
    <t>Malualmuok</t>
  </si>
  <si>
    <t>ssid_SS0805_0027</t>
  </si>
  <si>
    <t>Maktab Fok</t>
  </si>
  <si>
    <t>ssid_SS0805_0028</t>
  </si>
  <si>
    <t>Wargiir</t>
  </si>
  <si>
    <t>ssid_SS0805_0030</t>
  </si>
  <si>
    <t>Abyei Chok</t>
  </si>
  <si>
    <t>ssid_SS0805_0031</t>
  </si>
  <si>
    <t>Paraksika</t>
  </si>
  <si>
    <t>ssid_SS0805_0033</t>
  </si>
  <si>
    <t>ssid_SS0805_0003</t>
  </si>
  <si>
    <t>Mabior Yor</t>
  </si>
  <si>
    <t>Mabior Yar</t>
  </si>
  <si>
    <t>ssid_SS0805_0013</t>
  </si>
  <si>
    <t>Aouath</t>
  </si>
  <si>
    <t>Aguath</t>
  </si>
  <si>
    <t>ssid_SS0805_0014</t>
  </si>
  <si>
    <t>Ayuath</t>
  </si>
  <si>
    <t>ssid_SS0805_0036</t>
  </si>
  <si>
    <t>ssid_SS0806_0001</t>
  </si>
  <si>
    <t>Meth Awan</t>
  </si>
  <si>
    <t>ssid_SS0806_0014</t>
  </si>
  <si>
    <t>Marialguot jur</t>
  </si>
  <si>
    <t>ssid_SS0806_0005</t>
  </si>
  <si>
    <t>Marol-Bol</t>
  </si>
  <si>
    <t>ssid_SS0806_0006</t>
  </si>
  <si>
    <t>ssid_SS0806_0007</t>
  </si>
  <si>
    <t>Tiit</t>
  </si>
  <si>
    <t>ssid_SS0806_0008</t>
  </si>
  <si>
    <t>Akoc Center</t>
  </si>
  <si>
    <t>ssid_SS0806_0002</t>
  </si>
  <si>
    <t>Pagai</t>
  </si>
  <si>
    <t>ssid_SS0806_0016</t>
  </si>
  <si>
    <t>Majoknon/Ameth Village</t>
  </si>
  <si>
    <t>ssid_SS0806_0018</t>
  </si>
  <si>
    <t>Agoor-Anyuon</t>
  </si>
  <si>
    <t>ssid_SS0806_0021</t>
  </si>
  <si>
    <t>Atong Village</t>
  </si>
  <si>
    <t>ssid_SS0806_0011</t>
  </si>
  <si>
    <t>Majak Pagai</t>
  </si>
  <si>
    <t>ssid_SS0806_0012</t>
  </si>
  <si>
    <t>Akak</t>
  </si>
  <si>
    <t>ssid_SS0806_0013</t>
  </si>
  <si>
    <t>Pan Baai</t>
  </si>
  <si>
    <t>ssid_SS0806_0003</t>
  </si>
  <si>
    <t>ssid_SS0806_0015</t>
  </si>
  <si>
    <t>Turalei Village</t>
  </si>
  <si>
    <t>ssid_SS0806_0019</t>
  </si>
  <si>
    <t>Mangok amoul</t>
  </si>
  <si>
    <t>ssid_SS0806_0020</t>
  </si>
  <si>
    <t>Majak Alier-Kuerjena</t>
  </si>
  <si>
    <t>ssid_SS0806_0004</t>
  </si>
  <si>
    <t>Maan-Angui</t>
  </si>
  <si>
    <t>Managui</t>
  </si>
  <si>
    <t>ssid_SS0806_0009</t>
  </si>
  <si>
    <t>Malual - Nhom</t>
  </si>
  <si>
    <t>ssid_SS0806_0010</t>
  </si>
  <si>
    <t>Pana - Abei</t>
  </si>
  <si>
    <t>ssid_SS0806_0017</t>
  </si>
  <si>
    <t>Majakliet</t>
  </si>
  <si>
    <t>ssid_SS0901_0008</t>
  </si>
  <si>
    <t>Ajugo</t>
  </si>
  <si>
    <t>ssid_SS0901_0013</t>
  </si>
  <si>
    <t>Alelthong</t>
  </si>
  <si>
    <t>ssid_SS0901_0014</t>
  </si>
  <si>
    <t>Athor</t>
  </si>
  <si>
    <t>ssid_SS0901_0021</t>
  </si>
  <si>
    <t>Bartio</t>
  </si>
  <si>
    <t>ssid_SS0901_0025</t>
  </si>
  <si>
    <t>Dhekou</t>
  </si>
  <si>
    <t>ssid_SS0901_0029</t>
  </si>
  <si>
    <t>Gumel</t>
  </si>
  <si>
    <t>ssid_SS0901_0031</t>
  </si>
  <si>
    <t>ssid_SS0901_0044</t>
  </si>
  <si>
    <t>Manyang</t>
  </si>
  <si>
    <t>ssid_SS0901_0068</t>
  </si>
  <si>
    <t>Warrieth</t>
  </si>
  <si>
    <t>ssid_SS0901_0074</t>
  </si>
  <si>
    <t>Achol Guot</t>
  </si>
  <si>
    <t>ssid_SS0901_0078</t>
  </si>
  <si>
    <t>Areda</t>
  </si>
  <si>
    <t>ssid_SS0901_0079</t>
  </si>
  <si>
    <t>Ayom</t>
  </si>
  <si>
    <t>ssid_SS0901_0081</t>
  </si>
  <si>
    <t>Balana</t>
  </si>
  <si>
    <t>ssid_SS0901_0082</t>
  </si>
  <si>
    <t>Bar Achot</t>
  </si>
  <si>
    <t>ssid_SS0901_0083</t>
  </si>
  <si>
    <t>Barliny</t>
  </si>
  <si>
    <t>ssid_SS0901_0086</t>
  </si>
  <si>
    <t>ssid_SS0901_0087</t>
  </si>
  <si>
    <t>Majai</t>
  </si>
  <si>
    <t>ssid_SS0901_0089</t>
  </si>
  <si>
    <t>Nyipothreny</t>
  </si>
  <si>
    <t>ssid_SS0901_0090</t>
  </si>
  <si>
    <t>Pagau</t>
  </si>
  <si>
    <t>ssid_SS0901_0091</t>
  </si>
  <si>
    <t>Warnyiel</t>
  </si>
  <si>
    <t>ssid_SS0901_0092</t>
  </si>
  <si>
    <t>Peath</t>
  </si>
  <si>
    <t>ssid_SS0901_0093</t>
  </si>
  <si>
    <t>Bak-Dau</t>
  </si>
  <si>
    <t>ssid_SS0901_0094</t>
  </si>
  <si>
    <t>Bar-Apun</t>
  </si>
  <si>
    <t>ssid_SS0901_0101</t>
  </si>
  <si>
    <t>Berber</t>
  </si>
  <si>
    <t>ssid_SS0901_0002</t>
  </si>
  <si>
    <t>Abunyabuny</t>
  </si>
  <si>
    <t>ssid_SS0901_0003</t>
  </si>
  <si>
    <t>ssid_SS0901_0007</t>
  </si>
  <si>
    <t>Agur</t>
  </si>
  <si>
    <t>ssid_SS0901_0010</t>
  </si>
  <si>
    <t>Akuoyo</t>
  </si>
  <si>
    <t>ssid_SS0901_0018</t>
  </si>
  <si>
    <t>Ayaa</t>
  </si>
  <si>
    <t>ssid_SS0901_0019</t>
  </si>
  <si>
    <t>Bar Uboung</t>
  </si>
  <si>
    <t>ssid_SS0901_0020</t>
  </si>
  <si>
    <t>Barree</t>
  </si>
  <si>
    <t>ssid_SS0901_0022</t>
  </si>
  <si>
    <t>Bar-Wol</t>
  </si>
  <si>
    <t>ssid_SS0901_0023</t>
  </si>
  <si>
    <t>Dang Achak</t>
  </si>
  <si>
    <t>ssid_SS0901_0030</t>
  </si>
  <si>
    <t>Hoo</t>
  </si>
  <si>
    <t>ssid_SS0901_0036</t>
  </si>
  <si>
    <t>Kuerjena</t>
  </si>
  <si>
    <t>ssid_SS0901_0038</t>
  </si>
  <si>
    <t>Lol Mawac Village</t>
  </si>
  <si>
    <t>ssid_SS0901_0040</t>
  </si>
  <si>
    <t>Madile</t>
  </si>
  <si>
    <t>ssid_SS0901_0045</t>
  </si>
  <si>
    <t>Mapel Village</t>
  </si>
  <si>
    <t>ssid_SS0901_0046</t>
  </si>
  <si>
    <t>Marany</t>
  </si>
  <si>
    <t>ssid_SS0901_0050</t>
  </si>
  <si>
    <t>Mbili</t>
  </si>
  <si>
    <t>ssid_SS0901_0057</t>
  </si>
  <si>
    <t>Nyiwara</t>
  </si>
  <si>
    <t>ssid_SS0901_0067</t>
  </si>
  <si>
    <t>Warbet</t>
  </si>
  <si>
    <t>ssid_SS0901_0070</t>
  </si>
  <si>
    <t>Wathelo</t>
  </si>
  <si>
    <t>ssid_SS0901_0075</t>
  </si>
  <si>
    <t>Achongchong</t>
  </si>
  <si>
    <t>ssid_SS0901_0076</t>
  </si>
  <si>
    <t>Aleldong</t>
  </si>
  <si>
    <t>ssid_SS0901_0080</t>
  </si>
  <si>
    <t>Bakatada</t>
  </si>
  <si>
    <t>ssid_SS0901_0005</t>
  </si>
  <si>
    <t>Acongcong</t>
  </si>
  <si>
    <t>ssid_SS0901_0006</t>
  </si>
  <si>
    <t>Agoor</t>
  </si>
  <si>
    <t>ssid_SS0901_0012</t>
  </si>
  <si>
    <t>Alelchok</t>
  </si>
  <si>
    <t>ssid_SS0901_0024</t>
  </si>
  <si>
    <t>Daryic</t>
  </si>
  <si>
    <t>ssid_SS0901_0035</t>
  </si>
  <si>
    <t>Kucajok</t>
  </si>
  <si>
    <t>ssid_SS0901_0037</t>
  </si>
  <si>
    <t>Kuom</t>
  </si>
  <si>
    <t>ssid_SS0901_0041</t>
  </si>
  <si>
    <t>Majak Alal</t>
  </si>
  <si>
    <t>ssid_SS0901_0042</t>
  </si>
  <si>
    <t>Majouc</t>
  </si>
  <si>
    <t>ssid_SS0901_0047</t>
  </si>
  <si>
    <t>Marial Ajith</t>
  </si>
  <si>
    <t>ssid_SS0901_0048</t>
  </si>
  <si>
    <t xml:space="preserve">Marial Bai </t>
  </si>
  <si>
    <t>ssid_SS0901_0049</t>
  </si>
  <si>
    <t>Mathang Ayak</t>
  </si>
  <si>
    <t>ssid_SS0901_0055</t>
  </si>
  <si>
    <t>Nyinarol</t>
  </si>
  <si>
    <t>ssid_SS0901_0056</t>
  </si>
  <si>
    <t>Nyincum</t>
  </si>
  <si>
    <t>ssid_SS0901_0063</t>
  </si>
  <si>
    <t>Thuoryic</t>
  </si>
  <si>
    <t>ssid_SS0901_0072</t>
  </si>
  <si>
    <t>Witapam</t>
  </si>
  <si>
    <t>ssid_SS0901_0088</t>
  </si>
  <si>
    <t>ssid_SS0901_0096</t>
  </si>
  <si>
    <t>Marial Bai Site</t>
  </si>
  <si>
    <t>ssid_SS0901_0097</t>
  </si>
  <si>
    <t>Marial Ajith Site</t>
  </si>
  <si>
    <t>ssid_SS0901_0098</t>
  </si>
  <si>
    <t>Alekchock Site</t>
  </si>
  <si>
    <t>ssid_SS0901_0001</t>
  </si>
  <si>
    <t>Aboo</t>
  </si>
  <si>
    <t>ssid_SS0901_0004</t>
  </si>
  <si>
    <t>ssid_SS0901_0016</t>
  </si>
  <si>
    <t>Atuora</t>
  </si>
  <si>
    <t>ssid_SS0901_0017</t>
  </si>
  <si>
    <t>Aweilic</t>
  </si>
  <si>
    <t>ssid_SS0901_0026</t>
  </si>
  <si>
    <t>Dhimo</t>
  </si>
  <si>
    <t>ssid_SS0901_0032</t>
  </si>
  <si>
    <t>Kawara</t>
  </si>
  <si>
    <t>ssid_SS0901_0034</t>
  </si>
  <si>
    <t>Kuanya</t>
  </si>
  <si>
    <t>ssid_SS0901_0051</t>
  </si>
  <si>
    <t>Menthoi</t>
  </si>
  <si>
    <t>ssid_SS0901_0052</t>
  </si>
  <si>
    <t>Nyigoro</t>
  </si>
  <si>
    <t>ssid_SS0901_0053</t>
  </si>
  <si>
    <t>Nyikiya</t>
  </si>
  <si>
    <t>ssid_SS0901_0059</t>
  </si>
  <si>
    <t>RocRoc-Dong</t>
  </si>
  <si>
    <t>ssid_SS0901_0060</t>
  </si>
  <si>
    <t>Tantel</t>
  </si>
  <si>
    <t>ssid_SS0901_0069</t>
  </si>
  <si>
    <t>Wathalo</t>
  </si>
  <si>
    <t>ssid_SS0901_0071</t>
  </si>
  <si>
    <t>Winga</t>
  </si>
  <si>
    <t>ssid_SS0901_0073</t>
  </si>
  <si>
    <t>Agor</t>
  </si>
  <si>
    <t>ssid_SS0901_0015</t>
  </si>
  <si>
    <t>Atido</t>
  </si>
  <si>
    <t>ssid_SS0901_0028</t>
  </si>
  <si>
    <t>Gette</t>
  </si>
  <si>
    <t>ssid_SS0901_0033</t>
  </si>
  <si>
    <t>Kayango</t>
  </si>
  <si>
    <t>ssid_SS0901_0065</t>
  </si>
  <si>
    <t>ssid_SS0901_0077</t>
  </si>
  <si>
    <t>Apiyama</t>
  </si>
  <si>
    <t>ssid_SS0901_0084</t>
  </si>
  <si>
    <t>Barurud</t>
  </si>
  <si>
    <t>ssid_SS0901_0085</t>
  </si>
  <si>
    <t>Cumber</t>
  </si>
  <si>
    <t>ssid_SS0901_0100</t>
  </si>
  <si>
    <t>Nyaboka</t>
  </si>
  <si>
    <t>ssid_SS0901_0039</t>
  </si>
  <si>
    <t>Mabior Abiem</t>
  </si>
  <si>
    <t>ssid_SS0901_0043</t>
  </si>
  <si>
    <t>ssid_SS0901_0054</t>
  </si>
  <si>
    <t>Nyinakok</t>
  </si>
  <si>
    <t>ssid_SS0901_0061</t>
  </si>
  <si>
    <t>Tharkueng</t>
  </si>
  <si>
    <t>ssid_SS0901_0066</t>
  </si>
  <si>
    <t>Warayat</t>
  </si>
  <si>
    <t>ssid_SS0901_0099</t>
  </si>
  <si>
    <t>Nyinakok Site</t>
  </si>
  <si>
    <t>ssid_SS0902_0017</t>
  </si>
  <si>
    <t>Hai Tadlumon</t>
  </si>
  <si>
    <t>formerly Deleree</t>
  </si>
  <si>
    <t>ssid_SS0902_0025</t>
  </si>
  <si>
    <t>ssid_SS0902_0027</t>
  </si>
  <si>
    <t>Hai Mustashfa</t>
  </si>
  <si>
    <t>formerly Hai sombo</t>
  </si>
  <si>
    <t>ssid_SS0902_0032</t>
  </si>
  <si>
    <t>Mawa</t>
  </si>
  <si>
    <t>ssid_SS0902_0035</t>
  </si>
  <si>
    <t>Hai Nil</t>
  </si>
  <si>
    <t>formely Placa</t>
  </si>
  <si>
    <t>ssid_SS0902_0046</t>
  </si>
  <si>
    <t>Timsa</t>
  </si>
  <si>
    <t>ssid_SS0902_0047</t>
  </si>
  <si>
    <t>Siri Malaga</t>
  </si>
  <si>
    <t>ssid_SS0902_0048</t>
  </si>
  <si>
    <t>Firka</t>
  </si>
  <si>
    <t>ssid_SS0902_0001</t>
  </si>
  <si>
    <t>Hai Aja</t>
  </si>
  <si>
    <t>ssid_SS0902_0002</t>
  </si>
  <si>
    <t>Hai Bambara</t>
  </si>
  <si>
    <t>ssid_SS0902_0003</t>
  </si>
  <si>
    <t>Hai Jedid</t>
  </si>
  <si>
    <t>ssid_SS0902_0004</t>
  </si>
  <si>
    <t>Hai Kubri</t>
  </si>
  <si>
    <t>ssid_SS0902_0005</t>
  </si>
  <si>
    <t>Hai Kur Malang</t>
  </si>
  <si>
    <t>ssid_SS0902_0006</t>
  </si>
  <si>
    <t>Hai Lamba</t>
  </si>
  <si>
    <t>ssid_SS0902_0007</t>
  </si>
  <si>
    <t>Hai Manga</t>
  </si>
  <si>
    <t>ssid_SS0902_0008</t>
  </si>
  <si>
    <t>ssid_SS0902_0009</t>
  </si>
  <si>
    <t>Hai Moza</t>
  </si>
  <si>
    <t>ssid_SS0902_0010</t>
  </si>
  <si>
    <t>ssid_SS0902_0011</t>
  </si>
  <si>
    <t>Hai Nosur</t>
  </si>
  <si>
    <t>ssid_SS0902_0012</t>
  </si>
  <si>
    <t>Hai Raja Centre</t>
  </si>
  <si>
    <t>ssid_SS0902_0013</t>
  </si>
  <si>
    <t>kHOR aBUNA</t>
  </si>
  <si>
    <t>ssid_SS0902_0014</t>
  </si>
  <si>
    <t>Khor Shok</t>
  </si>
  <si>
    <t>ssid_SS0902_0015</t>
  </si>
  <si>
    <t>Kkhor Buga</t>
  </si>
  <si>
    <t>ssid_SS0902_0016</t>
  </si>
  <si>
    <t>Stop Jedid</t>
  </si>
  <si>
    <t>ssid_SS0902_0041</t>
  </si>
  <si>
    <t>ssid_SS0902_0042</t>
  </si>
  <si>
    <t>Wau Jadit</t>
  </si>
  <si>
    <t>ssid_SS0902_0043</t>
  </si>
  <si>
    <t>Hai Mayongo</t>
  </si>
  <si>
    <t>ssid_SS0902_0018</t>
  </si>
  <si>
    <t>Gas Boro</t>
  </si>
  <si>
    <t>ssid_SS0902_0019</t>
  </si>
  <si>
    <t>Hai Abdullahi</t>
  </si>
  <si>
    <t>ssid_SS0902_0022</t>
  </si>
  <si>
    <t>Hai Bogongo</t>
  </si>
  <si>
    <t>ssid_SS0902_0023</t>
  </si>
  <si>
    <t>Hai Gabdai</t>
  </si>
  <si>
    <t>ssid_SS0902_0030</t>
  </si>
  <si>
    <t>Katta</t>
  </si>
  <si>
    <t>ssid_SS0902_0033</t>
  </si>
  <si>
    <t>Menemba A</t>
  </si>
  <si>
    <t>ssid_SS0902_0034</t>
  </si>
  <si>
    <t>Menemba B</t>
  </si>
  <si>
    <t>ssid_SS0902_0037</t>
  </si>
  <si>
    <t>Hai Keleshe</t>
  </si>
  <si>
    <t>ssid_SS0902_0038</t>
  </si>
  <si>
    <t>Hai Khalifa</t>
  </si>
  <si>
    <t>ssid_SS0902_0039</t>
  </si>
  <si>
    <t>Hai Boma</t>
  </si>
  <si>
    <t>ssid_SS0902_0044</t>
  </si>
  <si>
    <t>Boya</t>
  </si>
  <si>
    <t>ssid_SS0902_0045</t>
  </si>
  <si>
    <t>Kparakpara</t>
  </si>
  <si>
    <t>ssid_SS0902_0020</t>
  </si>
  <si>
    <t>Hai Balanda</t>
  </si>
  <si>
    <t>ssid_SS0902_0021</t>
  </si>
  <si>
    <t>Hai Banda</t>
  </si>
  <si>
    <t>ssid_SS0902_0024</t>
  </si>
  <si>
    <t>Hai Keresh</t>
  </si>
  <si>
    <t>ssid_SS0902_0026</t>
  </si>
  <si>
    <t>Hai Shat</t>
  </si>
  <si>
    <t>ssid_SS0902_0028</t>
  </si>
  <si>
    <t>Hai Yambio</t>
  </si>
  <si>
    <t>ssid_SS0902_0029</t>
  </si>
  <si>
    <t>ssid_SS0902_0031</t>
  </si>
  <si>
    <t>Mangaiyat</t>
  </si>
  <si>
    <t>ssid_SS0902_0036</t>
  </si>
  <si>
    <t>Sopo</t>
  </si>
  <si>
    <t>ssid_SS0902_0040</t>
  </si>
  <si>
    <t>Kuru</t>
  </si>
  <si>
    <t>ssid_SS0903_0003</t>
  </si>
  <si>
    <t>Akuyo</t>
  </si>
  <si>
    <t>ssid_SS0903_0010</t>
  </si>
  <si>
    <t>Frajalla</t>
  </si>
  <si>
    <t>ssid_SS0903_0032</t>
  </si>
  <si>
    <t>Karbarere</t>
  </si>
  <si>
    <t>ssid_SS0903_0035</t>
  </si>
  <si>
    <t>Kongolesi</t>
  </si>
  <si>
    <t>ssid_SS0903_0042</t>
  </si>
  <si>
    <t>Ngila</t>
  </si>
  <si>
    <t>ssid_SS0903_0043</t>
  </si>
  <si>
    <t>Ngobo</t>
  </si>
  <si>
    <t>ssid_SS0903_0044</t>
  </si>
  <si>
    <t>Ngodalala</t>
  </si>
  <si>
    <t>ssid_SS0903_0045</t>
  </si>
  <si>
    <t>Ngolinra</t>
  </si>
  <si>
    <t>ssid_SS0903_0046</t>
  </si>
  <si>
    <t>Ngosarni</t>
  </si>
  <si>
    <t>ssid_SS0903_0047</t>
  </si>
  <si>
    <t>Ngovar</t>
  </si>
  <si>
    <t>ssid_SS0903_0048</t>
  </si>
  <si>
    <t>Ngovelo</t>
  </si>
  <si>
    <t>ssid_SS0903_0053</t>
  </si>
  <si>
    <t>Valla</t>
  </si>
  <si>
    <t>ssid_SS0903_0068</t>
  </si>
  <si>
    <t>Bussere</t>
  </si>
  <si>
    <t>ssid_SS0903_0075</t>
  </si>
  <si>
    <t>Nyolima</t>
  </si>
  <si>
    <t>ssid_SS0903_0076</t>
  </si>
  <si>
    <t>Biringi</t>
  </si>
  <si>
    <t>ssid_SS0903_0009</t>
  </si>
  <si>
    <t>Fanjer(Ndaku)</t>
  </si>
  <si>
    <t>ssid_SS0903_0038</t>
  </si>
  <si>
    <t>Mboro</t>
  </si>
  <si>
    <t>ssid_SS0903_0049</t>
  </si>
  <si>
    <t>Nyonjico</t>
  </si>
  <si>
    <t>ssid_SS0903_0073</t>
  </si>
  <si>
    <t>Nyokpere</t>
  </si>
  <si>
    <t>ssid_SS0903_0074</t>
  </si>
  <si>
    <t>Pango-Nuer</t>
  </si>
  <si>
    <t>ssid_SS0903_0005</t>
  </si>
  <si>
    <t>Bazia</t>
  </si>
  <si>
    <t>ssid_SS0903_0057</t>
  </si>
  <si>
    <t>Bazia West</t>
  </si>
  <si>
    <t>ssid_SS0903_0058</t>
  </si>
  <si>
    <t>Gitan</t>
  </si>
  <si>
    <t>ssid_SS0903_0059</t>
  </si>
  <si>
    <t>Gumaba</t>
  </si>
  <si>
    <t>ssid_SS0903_0060</t>
  </si>
  <si>
    <t>Khor Gizas West</t>
  </si>
  <si>
    <t>ssid_SS0903_0061</t>
  </si>
  <si>
    <t>Khor Gizas East</t>
  </si>
  <si>
    <t>ssid_SS0903_0062</t>
  </si>
  <si>
    <t>Maju</t>
  </si>
  <si>
    <t>ssid_SS0903_0063</t>
  </si>
  <si>
    <t>Nakpataguru</t>
  </si>
  <si>
    <t>ssid_SS0903_0064</t>
  </si>
  <si>
    <t>Nyeke</t>
  </si>
  <si>
    <t>ssid_SS0903_0065</t>
  </si>
  <si>
    <t>Tirga</t>
  </si>
  <si>
    <t>ssid_SS0903_0066</t>
  </si>
  <si>
    <t>Ufew</t>
  </si>
  <si>
    <t>ssid_SS0903_0069</t>
  </si>
  <si>
    <t>Taban</t>
  </si>
  <si>
    <t>ssid_SS0903_0070</t>
  </si>
  <si>
    <t>Kpaile East</t>
  </si>
  <si>
    <t>ssid_SS0903_0071</t>
  </si>
  <si>
    <t>Bar Tombura</t>
  </si>
  <si>
    <t>ssid_SS0903_0072</t>
  </si>
  <si>
    <t>Rafili</t>
  </si>
  <si>
    <t>ssid_SS0903_0004</t>
  </si>
  <si>
    <t>Aweil Jedid</t>
  </si>
  <si>
    <t>ssid_SS0903_0007</t>
  </si>
  <si>
    <t>Cathedral site</t>
  </si>
  <si>
    <t>ssid_SS0903_0008</t>
  </si>
  <si>
    <t>East Darajar</t>
  </si>
  <si>
    <t>ssid_SS0903_0011</t>
  </si>
  <si>
    <t>Hai Bafara</t>
  </si>
  <si>
    <t>ssid_SS0903_0012</t>
  </si>
  <si>
    <t>Hai Dinka</t>
  </si>
  <si>
    <t>ssid_SS0903_0013</t>
  </si>
  <si>
    <t>Hai Falata</t>
  </si>
  <si>
    <t>ssid_SS0903_0018</t>
  </si>
  <si>
    <t>ssid_SS0903_0019</t>
  </si>
  <si>
    <t>Hai Kalvaria</t>
  </si>
  <si>
    <t>ssid_SS0903_0021</t>
  </si>
  <si>
    <t>Hai Korgana</t>
  </si>
  <si>
    <t>ssid_SS0903_0023</t>
  </si>
  <si>
    <t>Hai Lokoloko</t>
  </si>
  <si>
    <t>ssid_SS0903_0028</t>
  </si>
  <si>
    <t>Hai sika hadid</t>
  </si>
  <si>
    <t>ssid_SS0903_0029</t>
  </si>
  <si>
    <t>ssid_SS0903_0050</t>
  </si>
  <si>
    <t>St. Joseph Site</t>
  </si>
  <si>
    <t>ssid_SS0903_0052</t>
  </si>
  <si>
    <t>UNMISS Wau POC AA</t>
  </si>
  <si>
    <t>ssid_SS0903_0055</t>
  </si>
  <si>
    <t>Hai Fahal</t>
  </si>
  <si>
    <t>ssid_SS0903_0067</t>
  </si>
  <si>
    <t>Hai Daraja West</t>
  </si>
  <si>
    <t>ssid_SS0903_0077</t>
  </si>
  <si>
    <t>Hai Inkas</t>
  </si>
  <si>
    <t>ssid_SS0903_0078</t>
  </si>
  <si>
    <t>Hai Kurtas</t>
  </si>
  <si>
    <t>ssid_SS0903_0079</t>
  </si>
  <si>
    <t>ssid_SS0903_0001</t>
  </si>
  <si>
    <t>Agok Area</t>
  </si>
  <si>
    <t>ssid_SS0903_0002</t>
  </si>
  <si>
    <t>Agok Site</t>
  </si>
  <si>
    <t>ssid_SS0903_0006</t>
  </si>
  <si>
    <t>Bazia jedit</t>
  </si>
  <si>
    <t>ssid_SS0903_0014</t>
  </si>
  <si>
    <t>ssid_SS0903_0015</t>
  </si>
  <si>
    <t>Hai Jazeera</t>
  </si>
  <si>
    <t>ssid_SS0903_0016</t>
  </si>
  <si>
    <t>Hai Jebel (B)</t>
  </si>
  <si>
    <t>ssid_SS0903_0017</t>
  </si>
  <si>
    <t>Hai jebel A</t>
  </si>
  <si>
    <t>ssid_SS0903_0020</t>
  </si>
  <si>
    <t>Hai Kamsin</t>
  </si>
  <si>
    <t>ssid_SS0903_0022</t>
  </si>
  <si>
    <t>Hai kosti</t>
  </si>
  <si>
    <t>ssid_SS0903_0024</t>
  </si>
  <si>
    <t>Hai Masna</t>
  </si>
  <si>
    <t>ssid_SS0903_0025</t>
  </si>
  <si>
    <t>Hai Mutamadia</t>
  </si>
  <si>
    <t>ssid_SS0903_0026</t>
  </si>
  <si>
    <t>Hai Nazareth</t>
  </si>
  <si>
    <t>ssid_SS0903_0027</t>
  </si>
  <si>
    <t>ssid_SS0903_0030</t>
  </si>
  <si>
    <t>Jebel kheir</t>
  </si>
  <si>
    <t>ssid_SS0903_0033</t>
  </si>
  <si>
    <t>Kheresh A</t>
  </si>
  <si>
    <t>ssid_SS0903_0034</t>
  </si>
  <si>
    <t>Kheresh B</t>
  </si>
  <si>
    <t>ssid_SS0903_0036</t>
  </si>
  <si>
    <t>Lokoloko Site</t>
  </si>
  <si>
    <t>ssid_SS0903_0037</t>
  </si>
  <si>
    <t>Masna Site</t>
  </si>
  <si>
    <t>ssid_SS0903_0039</t>
  </si>
  <si>
    <t>Hai Muwzifin</t>
  </si>
  <si>
    <t>ssid_SS0903_0040</t>
  </si>
  <si>
    <t>Nazareth Site</t>
  </si>
  <si>
    <t>ssid_SS0903_0041</t>
  </si>
  <si>
    <t>New site</t>
  </si>
  <si>
    <t>ssid_SS0903_0054</t>
  </si>
  <si>
    <t>Baggari Jedid</t>
  </si>
  <si>
    <t>ssid_SS0903_0056</t>
  </si>
  <si>
    <t>Hai Jou</t>
  </si>
  <si>
    <t>ssid_SS1001_0004</t>
  </si>
  <si>
    <t>Bambiro</t>
  </si>
  <si>
    <t>ssid_SS1001_0008</t>
  </si>
  <si>
    <t>Buregero</t>
  </si>
  <si>
    <t>ssid_SS1001_0010</t>
  </si>
  <si>
    <t>Degere</t>
  </si>
  <si>
    <t>ssid_SS1001_0024</t>
  </si>
  <si>
    <t>ssid_SS1001_0031</t>
  </si>
  <si>
    <t>Narukuruma</t>
  </si>
  <si>
    <t>ssid_SS1001_0001</t>
  </si>
  <si>
    <t>Agiango</t>
  </si>
  <si>
    <t>ssid_SS1001_0002</t>
  </si>
  <si>
    <t>ssid_SS1001_0003</t>
  </si>
  <si>
    <t>Baikpa</t>
  </si>
  <si>
    <t>ssid_SS1001_0011</t>
  </si>
  <si>
    <t>Diaagbe</t>
  </si>
  <si>
    <t>ssid_SS1001_0021</t>
  </si>
  <si>
    <t>Makoro</t>
  </si>
  <si>
    <t>ssid_SS1001_0033</t>
  </si>
  <si>
    <t>Sikondo</t>
  </si>
  <si>
    <t>ssid_SS1001_0035</t>
  </si>
  <si>
    <t>Asirigo</t>
  </si>
  <si>
    <t>ssid_SS1001_0037</t>
  </si>
  <si>
    <t>Banduguyo</t>
  </si>
  <si>
    <t>ssid_SS1001_0038</t>
  </si>
  <si>
    <t>Bariguna Centre</t>
  </si>
  <si>
    <t>ssid_SS1001_0043</t>
  </si>
  <si>
    <t>Tikiwi</t>
  </si>
  <si>
    <t>ssid_SS1001_0047</t>
  </si>
  <si>
    <t>Borebande</t>
  </si>
  <si>
    <t>ssid_SS1001_0014</t>
  </si>
  <si>
    <t>Ezo Center</t>
  </si>
  <si>
    <t>ssid_SS1001_0016</t>
  </si>
  <si>
    <t>Hai County</t>
  </si>
  <si>
    <t>ssid_SS1001_0019</t>
  </si>
  <si>
    <t>Madaro</t>
  </si>
  <si>
    <t>ssid_SS1001_0028</t>
  </si>
  <si>
    <t>Nakorope</t>
  </si>
  <si>
    <t>ssid_SS1001_0029</t>
  </si>
  <si>
    <t>Napere</t>
  </si>
  <si>
    <t>ssid_SS1001_0025</t>
  </si>
  <si>
    <t>Naandi Centre</t>
  </si>
  <si>
    <t>ssid_SS1001_0036</t>
  </si>
  <si>
    <t>Bafuko</t>
  </si>
  <si>
    <t>ssid_SS1001_0039</t>
  </si>
  <si>
    <t>Diabio</t>
  </si>
  <si>
    <t>ssid_SS1001_0041</t>
  </si>
  <si>
    <t>Marangu</t>
  </si>
  <si>
    <t>ssid_SS1001_0042</t>
  </si>
  <si>
    <t>Nyasi</t>
  </si>
  <si>
    <t>ssid_SS1001_0012</t>
  </si>
  <si>
    <t>Diabi two</t>
  </si>
  <si>
    <t>ssid_SS1001_0013</t>
  </si>
  <si>
    <t>Dingba</t>
  </si>
  <si>
    <t>ssid_SS1001_0020</t>
  </si>
  <si>
    <t>Makandi site</t>
  </si>
  <si>
    <t>ssid_SS1001_0023</t>
  </si>
  <si>
    <t>Monju</t>
  </si>
  <si>
    <t>ssid_SS1001_0027</t>
  </si>
  <si>
    <t>Nakandi</t>
  </si>
  <si>
    <t>ssid_SS1001_0040</t>
  </si>
  <si>
    <t>Mafuyu</t>
  </si>
  <si>
    <t>ssid_SS1001_0044</t>
  </si>
  <si>
    <t>Yanginza</t>
  </si>
  <si>
    <t>ssid_SS1001_0045</t>
  </si>
  <si>
    <t>Yangiri Centre</t>
  </si>
  <si>
    <t>ssid_SS1001_0046</t>
  </si>
  <si>
    <t>Yangura</t>
  </si>
  <si>
    <t>ssid_SS1002_0009</t>
  </si>
  <si>
    <t>Namarabia</t>
  </si>
  <si>
    <t>ssid_SS1002_0010</t>
  </si>
  <si>
    <t>Ngungua</t>
  </si>
  <si>
    <t>ssid_SS1002_0002</t>
  </si>
  <si>
    <t>Babadi</t>
  </si>
  <si>
    <t>Badack</t>
  </si>
  <si>
    <t>ssid_SS1002_0004</t>
  </si>
  <si>
    <t>Madebe West</t>
  </si>
  <si>
    <t>ssid_SS1002_0007</t>
  </si>
  <si>
    <t>Naakuri</t>
  </si>
  <si>
    <t>ssid_SS1002_0014</t>
  </si>
  <si>
    <t>Marko</t>
  </si>
  <si>
    <t>ssid_SS1002_0005</t>
  </si>
  <si>
    <t>ssid_SS1002_0011</t>
  </si>
  <si>
    <t>Rubu</t>
  </si>
  <si>
    <t>ssid_SS1002_0006</t>
  </si>
  <si>
    <t>Manzangi village</t>
  </si>
  <si>
    <t>ssid_SS1002_0012</t>
  </si>
  <si>
    <t>Tanamuko</t>
  </si>
  <si>
    <t>ssid_SS1002_0013</t>
  </si>
  <si>
    <t>Maruko Centre</t>
  </si>
  <si>
    <t>ssid_SS1002_0001</t>
  </si>
  <si>
    <t>Baamani</t>
  </si>
  <si>
    <t>ssid_SS1002_0003</t>
  </si>
  <si>
    <t>Gbuom (Iggi)</t>
  </si>
  <si>
    <t>ssid_SS1002_0008</t>
  </si>
  <si>
    <t>ssid_SS1003_0004</t>
  </si>
  <si>
    <t>Debere</t>
  </si>
  <si>
    <t>ssid_SS1003_0009</t>
  </si>
  <si>
    <t>ssid_SS1003_0021</t>
  </si>
  <si>
    <t>Namibia</t>
  </si>
  <si>
    <t>ssid_SS1003_0026</t>
  </si>
  <si>
    <t>ssid_SS1003_0027</t>
  </si>
  <si>
    <t>Ngode</t>
  </si>
  <si>
    <t>ssid_SS1003_0028</t>
  </si>
  <si>
    <t>Amaki</t>
  </si>
  <si>
    <t>ssid_SS1003_0002</t>
  </si>
  <si>
    <t>Bingo</t>
  </si>
  <si>
    <t>ssid_SS1003_0005</t>
  </si>
  <si>
    <t>Dorolil</t>
  </si>
  <si>
    <t>ssid_SS1003_0025</t>
  </si>
  <si>
    <t>Wele</t>
  </si>
  <si>
    <t>ssid_SS1003_0007</t>
  </si>
  <si>
    <t>Eyira</t>
  </si>
  <si>
    <t>ssid_SS1003_0012</t>
  </si>
  <si>
    <t>Lungbolo</t>
  </si>
  <si>
    <t>ssid_SS1003_0019</t>
  </si>
  <si>
    <t>Mvelere</t>
  </si>
  <si>
    <t>ssid_SS1003_0008</t>
  </si>
  <si>
    <t>Kirakpa</t>
  </si>
  <si>
    <t>ssid_SS1003_0014</t>
  </si>
  <si>
    <t>Mabirindi</t>
  </si>
  <si>
    <t>ssid_SS1003_0017</t>
  </si>
  <si>
    <t>Mboroko</t>
  </si>
  <si>
    <t>ssid_SS1003_0020</t>
  </si>
  <si>
    <t>Nagbaka</t>
  </si>
  <si>
    <t>ssid_SS1003_0029</t>
  </si>
  <si>
    <t>Muko</t>
  </si>
  <si>
    <t>ssid_SS1003_0030</t>
  </si>
  <si>
    <t>Lalama</t>
  </si>
  <si>
    <t>ssid_SS1003_0003</t>
  </si>
  <si>
    <t>Bongoma</t>
  </si>
  <si>
    <t>ssid_SS1003_0006</t>
  </si>
  <si>
    <t>Edii Boma</t>
  </si>
  <si>
    <t>ssid_SS1003_0011</t>
  </si>
  <si>
    <t>Kuwaangu</t>
  </si>
  <si>
    <t>ssid_SS1003_0018</t>
  </si>
  <si>
    <t>Meke 3</t>
  </si>
  <si>
    <t>ssid_SS1004_0011</t>
  </si>
  <si>
    <t>Kediba Centre</t>
  </si>
  <si>
    <t>ssid_SS1004_0025</t>
  </si>
  <si>
    <t>Wandi</t>
  </si>
  <si>
    <t>ssid_SS1004_0022</t>
  </si>
  <si>
    <t>Kasiko</t>
  </si>
  <si>
    <t>ssid_SS1004_0023</t>
  </si>
  <si>
    <t>ssid_SS1004_0024</t>
  </si>
  <si>
    <t>Mudungama</t>
  </si>
  <si>
    <t>ssid_SS1004_0004</t>
  </si>
  <si>
    <t>Lozoh Central Boma</t>
  </si>
  <si>
    <t>ssid_SS1004_0010</t>
  </si>
  <si>
    <t>Kasambiri</t>
  </si>
  <si>
    <t>ssid_SS1004_0012</t>
  </si>
  <si>
    <t>Ladukya</t>
  </si>
  <si>
    <t>ssid_SS1004_0018</t>
  </si>
  <si>
    <t>Piri</t>
  </si>
  <si>
    <t>ssid_SS1004_0019</t>
  </si>
  <si>
    <t>Singiriwa</t>
  </si>
  <si>
    <t>ssid_SS1004_0002</t>
  </si>
  <si>
    <t>Biyokoriwa</t>
  </si>
  <si>
    <t>ssid_SS1004_0003</t>
  </si>
  <si>
    <t>ssid_SS1004_0006</t>
  </si>
  <si>
    <t>Delewa</t>
  </si>
  <si>
    <t>ssid_SS1004_0016</t>
  </si>
  <si>
    <t>Mirimudud</t>
  </si>
  <si>
    <t>ssid_SS1004_0008</t>
  </si>
  <si>
    <t>Ghabat</t>
  </si>
  <si>
    <t>ssid_SS1004_0015</t>
  </si>
  <si>
    <t>Mariba</t>
  </si>
  <si>
    <t>ssid_SS1004_0021</t>
  </si>
  <si>
    <t>Witto Centre</t>
  </si>
  <si>
    <t>ssid_SS1005_0001</t>
  </si>
  <si>
    <t>Angiya</t>
  </si>
  <si>
    <t>ssid_SS1005_0005</t>
  </si>
  <si>
    <t>ssid_SS1005_0008</t>
  </si>
  <si>
    <t>Hai Zira</t>
  </si>
  <si>
    <t>ssid_SS1005_0014</t>
  </si>
  <si>
    <t>Malaga</t>
  </si>
  <si>
    <t>ssid_SS1005_0015</t>
  </si>
  <si>
    <t>Nyantoto</t>
  </si>
  <si>
    <t>ssid_SS1005_0002</t>
  </si>
  <si>
    <t>Gori</t>
  </si>
  <si>
    <t>ssid_SS1005_0003</t>
  </si>
  <si>
    <t>ssid_SS1005_0011</t>
  </si>
  <si>
    <t>Melekia</t>
  </si>
  <si>
    <t>ssid_SS1005_0012</t>
  </si>
  <si>
    <t>MSF</t>
  </si>
  <si>
    <t>ssid_SS1005_0004</t>
  </si>
  <si>
    <t>Hai Faki</t>
  </si>
  <si>
    <t>ssid_SS1005_0009</t>
  </si>
  <si>
    <t>Kediba IDPs Site</t>
  </si>
  <si>
    <t>ssid_SS1005_0010</t>
  </si>
  <si>
    <t>Matara</t>
  </si>
  <si>
    <t>ssid_SS1006_0001</t>
  </si>
  <si>
    <t>Bhar el girirdi</t>
  </si>
  <si>
    <t>ssid_SS1006_0006</t>
  </si>
  <si>
    <t>Doleki</t>
  </si>
  <si>
    <t>ssid_SS1006_0012</t>
  </si>
  <si>
    <t>Kata</t>
  </si>
  <si>
    <t>ssid_SS1006_0026</t>
  </si>
  <si>
    <t>Wowo</t>
  </si>
  <si>
    <t>ssid_SS1006_0002</t>
  </si>
  <si>
    <t>ssid_SS1006_0009</t>
  </si>
  <si>
    <t>Gika</t>
  </si>
  <si>
    <t>ssid_SS1006_0023</t>
  </si>
  <si>
    <t>Mulufu</t>
  </si>
  <si>
    <t>ssid_SS1006_0003</t>
  </si>
  <si>
    <t>ssid_SS1006_0010</t>
  </si>
  <si>
    <t>Guranya</t>
  </si>
  <si>
    <t>ssid_SS1006_0014</t>
  </si>
  <si>
    <t>Kiyo</t>
  </si>
  <si>
    <t>ssid_SS1006_0027</t>
  </si>
  <si>
    <t>Yere</t>
  </si>
  <si>
    <t>ssid_SS1006_0008</t>
  </si>
  <si>
    <t>Dulo Road</t>
  </si>
  <si>
    <t>ssid_SS1006_0015</t>
  </si>
  <si>
    <t>Kokori Center</t>
  </si>
  <si>
    <t>ssid_SS1006_0016</t>
  </si>
  <si>
    <t>ssid_SS1006_0018</t>
  </si>
  <si>
    <t>Kullu</t>
  </si>
  <si>
    <t>ssid_SS1006_0022</t>
  </si>
  <si>
    <t>Mukeri</t>
  </si>
  <si>
    <t>Lam/Makiri</t>
  </si>
  <si>
    <t>ssid_SS1006_0004</t>
  </si>
  <si>
    <t>ssid_SS1006_0017</t>
  </si>
  <si>
    <t>Kpelkire</t>
  </si>
  <si>
    <t>ssid_SS1006_0019</t>
  </si>
  <si>
    <t>ssid_SS1006_0011</t>
  </si>
  <si>
    <t>Hai matara</t>
  </si>
  <si>
    <t>ssid_SS1006_0013</t>
  </si>
  <si>
    <t>Kila</t>
  </si>
  <si>
    <t>ssid_SS1006_0020</t>
  </si>
  <si>
    <t>Mbadumo</t>
  </si>
  <si>
    <t>ssid_SS1006_0024</t>
  </si>
  <si>
    <t>ssid_SS1006_0029</t>
  </si>
  <si>
    <t>Dotiraba</t>
  </si>
  <si>
    <t>ssid_SS1006_0005</t>
  </si>
  <si>
    <t>Dograng</t>
  </si>
  <si>
    <t>ssid_SS1006_0021</t>
  </si>
  <si>
    <t>Moyewe</t>
  </si>
  <si>
    <t>ssid_SS1006_0028</t>
  </si>
  <si>
    <t>ssid_SS1007_0002</t>
  </si>
  <si>
    <t>ssid_SS1007_0003</t>
  </si>
  <si>
    <t>Hai matar</t>
  </si>
  <si>
    <t>ssid_SS1007_0004</t>
  </si>
  <si>
    <t>Nakpatagura</t>
  </si>
  <si>
    <t>ssid_SS1007_0006</t>
  </si>
  <si>
    <t>Zomoi</t>
  </si>
  <si>
    <t>ssid_SS1007_0007</t>
  </si>
  <si>
    <t>Maringindo</t>
  </si>
  <si>
    <t>ssid_SS1007_0008</t>
  </si>
  <si>
    <t>Bandala</t>
  </si>
  <si>
    <t>ssid_SS1007_0010</t>
  </si>
  <si>
    <t>Bomanzara</t>
  </si>
  <si>
    <t>ssid_SS1008_0003</t>
  </si>
  <si>
    <t>ssid_SS1008_0013</t>
  </si>
  <si>
    <t>Mbamu</t>
  </si>
  <si>
    <t>ssid_SS1008_0001</t>
  </si>
  <si>
    <t>Across Nzara</t>
  </si>
  <si>
    <t>ssid_SS1008_0004</t>
  </si>
  <si>
    <t>HAi Salaam</t>
  </si>
  <si>
    <t>ssid_SS1008_0005</t>
  </si>
  <si>
    <t>Kapoeta</t>
  </si>
  <si>
    <t>ssid_SS1008_0006</t>
  </si>
  <si>
    <t>Nzara Article 3</t>
  </si>
  <si>
    <t>ssid_SS1008_0011</t>
  </si>
  <si>
    <t>Yabua</t>
  </si>
  <si>
    <t>ssid_SS1008_0007</t>
  </si>
  <si>
    <t>ssid_SS1008_0012</t>
  </si>
  <si>
    <t>Diatoro</t>
  </si>
  <si>
    <t>ssid_SS1008_0014</t>
  </si>
  <si>
    <t>Rimisende</t>
  </si>
  <si>
    <t>ssid_SS1008_0008</t>
  </si>
  <si>
    <t>ssid_SS1008_0015</t>
  </si>
  <si>
    <t>Kumbobangi</t>
  </si>
  <si>
    <t>ssid_SS1008_0009</t>
  </si>
  <si>
    <t>ssid_SS1009_0013</t>
  </si>
  <si>
    <t>Seneguse</t>
  </si>
  <si>
    <t>ssid_SS1009_0018</t>
  </si>
  <si>
    <t>Mopai</t>
  </si>
  <si>
    <t>ssid_SS1009_0019</t>
  </si>
  <si>
    <t>ssid_SS1007_0005</t>
  </si>
  <si>
    <t>Namutina Cente</t>
  </si>
  <si>
    <t>Location in a wrong county in previous round</t>
  </si>
  <si>
    <t>ssid_SS1009_0002</t>
  </si>
  <si>
    <t>Dingimo</t>
  </si>
  <si>
    <t>Digimo</t>
  </si>
  <si>
    <t>ssid_SS1009_0021</t>
  </si>
  <si>
    <t>Kpangima</t>
  </si>
  <si>
    <t>ssid_SS1009_0022</t>
  </si>
  <si>
    <t xml:space="preserve"> Bazande</t>
  </si>
  <si>
    <t>ssid_SS1009_0003</t>
  </si>
  <si>
    <t>Hai Gaididi</t>
  </si>
  <si>
    <t>ssid_SS1009_0004</t>
  </si>
  <si>
    <t>ssid_SS1009_0005</t>
  </si>
  <si>
    <t>Kpotonayo</t>
  </si>
  <si>
    <t>ssid_SS1009_0011</t>
  </si>
  <si>
    <t>Ngboko village</t>
  </si>
  <si>
    <t>ssid_SS1009_0028</t>
  </si>
  <si>
    <t>ssid_SS1009_0029</t>
  </si>
  <si>
    <t>Ri-Mungu</t>
  </si>
  <si>
    <t>ssid_SS1009_0007</t>
  </si>
  <si>
    <t>Mangburu</t>
  </si>
  <si>
    <t>ssid_SS1009_0010</t>
  </si>
  <si>
    <t>Nazereda</t>
  </si>
  <si>
    <t>ssid_SS1009_0014</t>
  </si>
  <si>
    <t>Tambura Center</t>
  </si>
  <si>
    <t>ssid_SS1009_0016</t>
  </si>
  <si>
    <t>Naivasa</t>
  </si>
  <si>
    <t>ssid_SS1009_0017</t>
  </si>
  <si>
    <t>ssid_SS1010_0002</t>
  </si>
  <si>
    <t>Bangasu center</t>
  </si>
  <si>
    <t>ssid_SS1010_0006</t>
  </si>
  <si>
    <t>Berezibo</t>
  </si>
  <si>
    <t>ssid_SS1010_0015</t>
  </si>
  <si>
    <t>Makpundu</t>
  </si>
  <si>
    <t>ssid_SS1010_0030</t>
  </si>
  <si>
    <t>Nyaka</t>
  </si>
  <si>
    <t>ssid_SS1010_0031</t>
  </si>
  <si>
    <t>Remenze Site</t>
  </si>
  <si>
    <t>ssid_SS1010_0032</t>
  </si>
  <si>
    <t>Remenze village</t>
  </si>
  <si>
    <t>ssid_SS1010_0034</t>
  </si>
  <si>
    <t>Ukuo</t>
  </si>
  <si>
    <t>ssid_SS1010_0003</t>
  </si>
  <si>
    <t>Banzungua 1</t>
  </si>
  <si>
    <t>ssid_SS1010_0004</t>
  </si>
  <si>
    <t>Banzungua 2</t>
  </si>
  <si>
    <t>ssid_SS1010_0007</t>
  </si>
  <si>
    <t>Bodo</t>
  </si>
  <si>
    <t>ssid_SS1010_0010</t>
  </si>
  <si>
    <t>Gitikiri</t>
  </si>
  <si>
    <t>ssid_SS1010_0019</t>
  </si>
  <si>
    <t>Naambingo</t>
  </si>
  <si>
    <t>ssid_SS1010_0009</t>
  </si>
  <si>
    <t>ssid_SS1010_0025</t>
  </si>
  <si>
    <t>Nanguruza</t>
  </si>
  <si>
    <t>ssid_SS1010_0027</t>
  </si>
  <si>
    <t>Nasoro</t>
  </si>
  <si>
    <t>ssid_SS1010_0028</t>
  </si>
  <si>
    <t>Nasue</t>
  </si>
  <si>
    <t>ssid_SS1010_0029</t>
  </si>
  <si>
    <t>Nawangu</t>
  </si>
  <si>
    <t>ssid_SS1010_0037</t>
  </si>
  <si>
    <t>Nabiapai</t>
  </si>
  <si>
    <t>ssid_SS1010_0012</t>
  </si>
  <si>
    <t>Ikpiro</t>
  </si>
  <si>
    <t>ssid_SS1010_0014</t>
  </si>
  <si>
    <t>Kuzee</t>
  </si>
  <si>
    <t>ssid_SS1010_0017</t>
  </si>
  <si>
    <t>Mokongo</t>
  </si>
  <si>
    <t>ssid_SS1010_0026</t>
  </si>
  <si>
    <t>ssid_SS1010_0035</t>
  </si>
  <si>
    <t>Saura</t>
  </si>
  <si>
    <t>ssid_SS1010_0036</t>
  </si>
  <si>
    <t>Yambio Town</t>
  </si>
  <si>
    <t>lat</t>
  </si>
  <si>
    <t>lon</t>
  </si>
  <si>
    <t>statname</t>
  </si>
  <si>
    <t>2019</t>
  </si>
  <si>
    <t>2020</t>
  </si>
  <si>
    <t>2018 post R</t>
  </si>
  <si>
    <t>2018 pre R</t>
  </si>
  <si>
    <t>Column2</t>
  </si>
  <si>
    <t>displ. Within</t>
  </si>
  <si>
    <t>displ. Abroad</t>
  </si>
  <si>
    <t xml:space="preserve"> unknown period individuals</t>
  </si>
  <si>
    <t>Communial Conflict</t>
  </si>
  <si>
    <t>Disasters</t>
  </si>
  <si>
    <t>unknown</t>
  </si>
  <si>
    <t>conflict</t>
  </si>
  <si>
    <t xml:space="preserve">IDPs in camps </t>
  </si>
  <si>
    <t xml:space="preserve">IDPs in host community </t>
  </si>
  <si>
    <t xml:space="preserve"> IDPs multiple displac </t>
  </si>
  <si>
    <t xml:space="preserve">host pop </t>
  </si>
  <si>
    <t xml:space="preserve"> returnees present </t>
  </si>
  <si>
    <t xml:space="preserve"> returnees internal </t>
  </si>
  <si>
    <t xml:space="preserve">abroad returnee </t>
  </si>
  <si>
    <t xml:space="preserve">displaced and not returned to payam </t>
  </si>
  <si>
    <t xml:space="preserve"> relocated pop in payam </t>
  </si>
  <si>
    <t>State PCode</t>
  </si>
  <si>
    <t xml:space="preserve">H no damage </t>
  </si>
  <si>
    <t xml:space="preserve">H part damage </t>
  </si>
  <si>
    <t xml:space="preserve">H sev damaged </t>
  </si>
  <si>
    <t>House unknown</t>
  </si>
  <si>
    <t>a-2020</t>
  </si>
  <si>
    <t>a-2019</t>
  </si>
  <si>
    <t>2014-2015 Conflict</t>
  </si>
  <si>
    <t>2016-2017 conflict</t>
  </si>
  <si>
    <t>2014-2015  C - clashes</t>
  </si>
  <si>
    <t>2014-2015 disaster</t>
  </si>
  <si>
    <t>2014-2015 unknown</t>
  </si>
  <si>
    <t>2016-2017  c-clashes</t>
  </si>
  <si>
    <t>2016-2017 disaster</t>
  </si>
  <si>
    <t xml:space="preserve">2016-2017  unknown </t>
  </si>
  <si>
    <t>2018 post R conflict</t>
  </si>
  <si>
    <t>2018 pre R unknown</t>
  </si>
  <si>
    <t>2018 pre R disaster</t>
  </si>
  <si>
    <t>2018 pre R C-clashes</t>
  </si>
  <si>
    <t>2018 pre R conflict</t>
  </si>
  <si>
    <t>2018 post R C-clashes</t>
  </si>
  <si>
    <t>2018 post R disaster</t>
  </si>
  <si>
    <t>2018 post R unknown</t>
  </si>
  <si>
    <t>2019 conflict</t>
  </si>
  <si>
    <t>2019 C-clashes</t>
  </si>
  <si>
    <t>2019 disaster</t>
  </si>
  <si>
    <t>2019 unknown</t>
  </si>
  <si>
    <t>2020 conflict</t>
  </si>
  <si>
    <t>2020 C-clashes</t>
  </si>
  <si>
    <t>2020 disaster</t>
  </si>
  <si>
    <t>2020 unknown</t>
  </si>
  <si>
    <t>internal returnee arrival 2016-2017  returnee household</t>
  </si>
  <si>
    <t>i-2016-2017</t>
  </si>
  <si>
    <t>i-2018 pre R</t>
  </si>
  <si>
    <t>i-2018 post R</t>
  </si>
  <si>
    <t>i-2019</t>
  </si>
  <si>
    <t xml:space="preserve">i-2020 </t>
  </si>
  <si>
    <t xml:space="preserve">pda-2016-2017 </t>
  </si>
  <si>
    <t>pda-2018 pre R</t>
  </si>
  <si>
    <t>pda-2018 post R-ARCSS</t>
  </si>
  <si>
    <t>pda-2019</t>
  </si>
  <si>
    <t>pda-2020</t>
  </si>
  <si>
    <t>pda-unknown</t>
  </si>
  <si>
    <t>i-unknown</t>
  </si>
  <si>
    <t>a-2016-2017</t>
  </si>
  <si>
    <t xml:space="preserve">a-pre R 2018 </t>
  </si>
  <si>
    <t xml:space="preserve">a-post R 2018 </t>
  </si>
  <si>
    <t>a-unknown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</si>
</sst>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_(* #,##0_);_(* \(#,##0\);_(* &quot;-&quot;??_);_(@_)"/>
    <numFmt numFmtId="165" formatCode="0.0%"/>
  </numFmts>
  <fonts count="3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8"/>
      <name val="Calibri"/>
      <family val="2"/>
      <scheme val="minor"/>
    </font>
    <font>
      <b/>
      <sz val="8"/>
      <color theme="0"/>
      <name val="Calibri"/>
      <family val="2"/>
      <scheme val="minor"/>
    </font>
    <font>
      <b/>
      <sz val="8"/>
      <color theme="1"/>
      <name val="Calibri"/>
      <family val="2"/>
      <scheme val="minor"/>
    </font>
    <font>
      <b/>
      <sz val="9"/>
      <color theme="1"/>
      <name val="Calibri"/>
      <family val="2"/>
      <scheme val="minor"/>
    </font>
    <font>
      <b/>
      <sz val="9"/>
      <color theme="0"/>
      <name val="Calibri"/>
      <family val="2"/>
      <scheme val="minor"/>
    </font>
    <font>
      <b/>
      <sz val="9"/>
      <color rgb="FFDDEBF7"/>
      <name val="Calibri"/>
      <family val="2"/>
      <scheme val="minor"/>
    </font>
    <font>
      <b/>
      <sz val="9"/>
      <color rgb="FFE7F4F3"/>
      <name val="Calibri"/>
      <family val="2"/>
      <scheme val="minor"/>
    </font>
    <font>
      <sz val="9"/>
      <color theme="0"/>
      <name val="Calibri"/>
      <family val="2"/>
      <scheme val="minor"/>
    </font>
    <font>
      <b/>
      <sz val="10"/>
      <color theme="0"/>
      <name val="Calibri"/>
      <family val="2"/>
      <scheme val="minor"/>
    </font>
    <font>
      <b/>
      <sz val="10"/>
      <name val="Calibri"/>
      <family val="2"/>
      <scheme val="minor"/>
    </font>
    <font>
      <b/>
      <sz val="11"/>
      <name val="Calibri"/>
      <family val="2"/>
      <scheme val="minor"/>
    </font>
    <font>
      <sz val="11"/>
      <name val="Calibri"/>
      <family val="2"/>
      <scheme val="minor"/>
    </font>
    <font>
      <b/>
      <sz val="9"/>
      <name val="Calibri"/>
      <family val="2"/>
      <scheme val="minor"/>
    </font>
    <font>
      <sz val="9"/>
      <name val="Calibri"/>
      <family val="2"/>
      <scheme val="minor"/>
    </font>
    <font>
      <b/>
      <sz val="10"/>
      <color theme="1"/>
      <name val="Calibri"/>
      <family val="2"/>
      <scheme val="minor"/>
    </font>
    <font>
      <sz val="9"/>
      <color theme="1"/>
      <name val="Calibri"/>
      <family val="2"/>
      <scheme val="minor"/>
    </font>
    <font>
      <sz val="9"/>
      <color rgb="FF5CB8B2"/>
      <name val="Calibri"/>
      <family val="2"/>
      <scheme val="minor"/>
    </font>
    <font>
      <i/>
      <sz val="11"/>
      <color theme="1"/>
      <name val="Calibri"/>
      <family val="2"/>
      <scheme val="minor"/>
    </font>
    <font>
      <b/>
      <sz val="14"/>
      <color rgb="FF0033A0"/>
      <name val="Gill Sans MT"/>
      <family val="2"/>
    </font>
    <font>
      <b/>
      <sz val="12"/>
      <color rgb="FF8099D0"/>
      <name val="Calibri"/>
      <family val="2"/>
      <scheme val="minor"/>
    </font>
    <font>
      <b/>
      <sz val="14"/>
      <color theme="1"/>
      <name val="Gill Sans MT"/>
      <family val="2"/>
    </font>
    <font>
      <b/>
      <sz val="11"/>
      <color rgb="FFD22630"/>
      <name val="Calibri"/>
      <family val="2"/>
      <scheme val="minor"/>
    </font>
    <font>
      <i/>
      <sz val="11"/>
      <color rgb="FF5B92E5"/>
      <name val="Calibri"/>
      <family val="2"/>
      <scheme val="minor"/>
    </font>
    <font>
      <b/>
      <sz val="11"/>
      <color rgb="FF0033A0"/>
      <name val="Calibri"/>
      <family val="2"/>
      <scheme val="minor"/>
    </font>
    <font>
      <i/>
      <sz val="11"/>
      <name val="Calibri"/>
      <family val="2"/>
      <scheme val="minor"/>
    </font>
    <font>
      <sz val="8"/>
      <name val="Calibri"/>
      <family val="2"/>
      <scheme val="minor"/>
    </font>
    <font>
      <sz val="10"/>
      <color theme="0"/>
      <name val="Calibri"/>
      <family val="2"/>
      <scheme val="minor"/>
    </font>
  </fonts>
  <fills count="41">
    <fill>
      <patternFill patternType="none"/>
    </fill>
    <fill>
      <patternFill patternType="gray125"/>
    </fill>
    <fill>
      <patternFill patternType="solid">
        <fgColor theme="2"/>
        <bgColor indexed="64"/>
      </patternFill>
    </fill>
    <fill>
      <patternFill patternType="solid">
        <fgColor theme="0" tint="-4.9989318521683403E-2"/>
        <bgColor indexed="64"/>
      </patternFill>
    </fill>
    <fill>
      <patternFill patternType="solid">
        <fgColor theme="8" tint="-0.499984740745262"/>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8" tint="0.39997558519241921"/>
        <bgColor indexed="64"/>
      </patternFill>
    </fill>
    <fill>
      <patternFill patternType="solid">
        <fgColor rgb="FFE7E6E6"/>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rgb="FFD6FFC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1" tint="0.499984740745262"/>
        <bgColor indexed="64"/>
      </patternFill>
    </fill>
    <fill>
      <patternFill patternType="solid">
        <fgColor rgb="FF002060"/>
        <bgColor indexed="64"/>
      </patternFill>
    </fill>
    <fill>
      <patternFill patternType="solid">
        <fgColor rgb="FF0033A0"/>
        <bgColor indexed="64"/>
      </patternFill>
    </fill>
    <fill>
      <patternFill patternType="solid">
        <fgColor rgb="FF8EA9DB"/>
        <bgColor indexed="64"/>
      </patternFill>
    </fill>
    <fill>
      <patternFill patternType="solid">
        <fgColor theme="4" tint="0.79998168889431442"/>
        <bgColor indexed="64"/>
      </patternFill>
    </fill>
    <fill>
      <patternFill patternType="solid">
        <fgColor rgb="FFDDEBF7"/>
        <bgColor indexed="64"/>
      </patternFill>
    </fill>
    <fill>
      <patternFill patternType="solid">
        <fgColor theme="2" tint="-9.9978637043366805E-2"/>
        <bgColor indexed="64"/>
      </patternFill>
    </fill>
    <fill>
      <patternFill patternType="solid">
        <fgColor rgb="FF009999"/>
        <bgColor indexed="64"/>
      </patternFill>
    </fill>
    <fill>
      <patternFill patternType="solid">
        <fgColor rgb="FF85CAC5"/>
        <bgColor indexed="64"/>
      </patternFill>
    </fill>
    <fill>
      <patternFill patternType="solid">
        <fgColor rgb="FFCEEAE8"/>
        <bgColor indexed="64"/>
      </patternFill>
    </fill>
    <fill>
      <patternFill patternType="solid">
        <fgColor rgb="FFE7F4F3"/>
        <bgColor indexed="64"/>
      </patternFill>
    </fill>
    <fill>
      <patternFill patternType="solid">
        <fgColor rgb="FFFFB81C"/>
        <bgColor indexed="64"/>
      </patternFill>
    </fill>
    <fill>
      <patternFill patternType="solid">
        <fgColor rgb="FF0033A0"/>
        <bgColor theme="0" tint="-0.14999847407452621"/>
      </patternFill>
    </fill>
    <fill>
      <patternFill patternType="solid">
        <fgColor rgb="FF8EA9DB"/>
        <bgColor theme="0" tint="-0.14999847407452621"/>
      </patternFill>
    </fill>
    <fill>
      <patternFill patternType="solid">
        <fgColor rgb="FF4472C4"/>
        <bgColor indexed="64"/>
      </patternFill>
    </fill>
    <fill>
      <patternFill patternType="solid">
        <fgColor rgb="FFADC9F2"/>
        <bgColor indexed="64"/>
      </patternFill>
    </fill>
    <fill>
      <patternFill patternType="solid">
        <fgColor rgb="FFADC9F2"/>
        <bgColor theme="0" tint="-0.14999847407452621"/>
      </patternFill>
    </fill>
    <fill>
      <patternFill patternType="solid">
        <fgColor theme="0" tint="-4.9989318521683403E-2"/>
        <bgColor theme="0" tint="-0.14999847407452621"/>
      </patternFill>
    </fill>
    <fill>
      <patternFill patternType="solid">
        <fgColor theme="0" tint="-0.14999847407452621"/>
        <bgColor theme="0" tint="-0.14999847407452621"/>
      </patternFill>
    </fill>
    <fill>
      <patternFill patternType="solid">
        <fgColor theme="7"/>
        <bgColor indexed="64"/>
      </patternFill>
    </fill>
    <fill>
      <patternFill patternType="solid">
        <fgColor rgb="FFFFFF00"/>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theme="2" tint="-0.249977111117893"/>
        <bgColor indexed="64"/>
      </patternFill>
    </fill>
  </fills>
  <borders count="18">
    <border>
      <left/>
      <right/>
      <top/>
      <bottom/>
      <diagonal/>
    </border>
    <border>
      <left/>
      <right/>
      <top/>
      <bottom style="thin">
        <color theme="1"/>
      </bottom>
      <diagonal/>
    </border>
    <border>
      <left/>
      <right/>
      <top style="thin">
        <color theme="1"/>
      </top>
      <bottom style="thin">
        <color theme="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bottom style="thin">
        <color theme="0" tint="-0.499984740745262"/>
      </bottom>
      <diagonal/>
    </border>
    <border>
      <left style="thin">
        <color theme="0" tint="-0.34998626667073579"/>
      </left>
      <right style="thin">
        <color theme="0" tint="-0.34998626667073579"/>
      </right>
      <top/>
      <bottom/>
      <diagonal/>
    </border>
    <border>
      <left/>
      <right/>
      <top style="thin">
        <color indexed="64"/>
      </top>
      <bottom style="thin">
        <color indexed="64"/>
      </bottom>
      <diagonal/>
    </border>
    <border>
      <left style="thin">
        <color theme="0" tint="-0.34998626667073579"/>
      </left>
      <right style="thin">
        <color theme="0" tint="-0.34998626667073579"/>
      </right>
      <top style="thin">
        <color theme="0" tint="-0.34998626667073579"/>
      </top>
      <bottom style="thin">
        <color theme="1"/>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64">
    <xf numFmtId="0" fontId="0" fillId="0" borderId="0" xfId="0"/>
    <xf numFmtId="0" fontId="5" fillId="2" borderId="1" xfId="0" applyFont="1" applyFill="1" applyBorder="1" applyAlignment="1">
      <alignment horizontal="center" vertical="center" wrapText="1"/>
    </xf>
    <xf numFmtId="0" fontId="0" fillId="0" borderId="0" xfId="0" applyAlignment="1">
      <alignment wrapText="1"/>
    </xf>
    <xf numFmtId="0" fontId="5" fillId="3" borderId="1"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5" fillId="6" borderId="1" xfId="0" applyFont="1" applyFill="1" applyBorder="1" applyAlignment="1">
      <alignment horizontal="center" vertical="center" wrapText="1"/>
    </xf>
    <xf numFmtId="0" fontId="5" fillId="7" borderId="1" xfId="0" applyFont="1" applyFill="1" applyBorder="1" applyAlignment="1">
      <alignment horizontal="center" vertical="center" wrapText="1"/>
    </xf>
    <xf numFmtId="0" fontId="5" fillId="9" borderId="1" xfId="0" applyFont="1" applyFill="1" applyBorder="1" applyAlignment="1">
      <alignment horizontal="center" vertical="center" wrapText="1"/>
    </xf>
    <xf numFmtId="0" fontId="5" fillId="10" borderId="1" xfId="0" applyFont="1" applyFill="1" applyBorder="1" applyAlignment="1">
      <alignment horizontal="center" vertical="center" wrapText="1"/>
    </xf>
    <xf numFmtId="0" fontId="6" fillId="11" borderId="1" xfId="0" applyFont="1" applyFill="1" applyBorder="1" applyAlignment="1">
      <alignment horizontal="center" vertical="center" wrapText="1"/>
    </xf>
    <xf numFmtId="0" fontId="5" fillId="12" borderId="1" xfId="0" applyFont="1" applyFill="1" applyBorder="1" applyAlignment="1">
      <alignment horizontal="center" vertical="center" wrapText="1"/>
    </xf>
    <xf numFmtId="0" fontId="5" fillId="13" borderId="1" xfId="0" applyFont="1" applyFill="1" applyBorder="1" applyAlignment="1">
      <alignment horizontal="center" vertical="center" wrapText="1"/>
    </xf>
    <xf numFmtId="0" fontId="5" fillId="14" borderId="1" xfId="0" applyFont="1" applyFill="1" applyBorder="1" applyAlignment="1">
      <alignment horizontal="center" vertical="center" wrapText="1"/>
    </xf>
    <xf numFmtId="0" fontId="5" fillId="15" borderId="1" xfId="0" applyFont="1" applyFill="1" applyBorder="1" applyAlignment="1">
      <alignment horizontal="center" vertical="center" wrapText="1"/>
    </xf>
    <xf numFmtId="0" fontId="7" fillId="16" borderId="1" xfId="0" applyFont="1" applyFill="1" applyBorder="1" applyAlignment="1">
      <alignment horizontal="center" vertical="center" wrapText="1"/>
    </xf>
    <xf numFmtId="0" fontId="5" fillId="8" borderId="1" xfId="0" applyFont="1" applyFill="1" applyBorder="1" applyAlignment="1">
      <alignment horizontal="center" vertical="center" wrapText="1"/>
    </xf>
    <xf numFmtId="0" fontId="8" fillId="9" borderId="8" xfId="0" applyFont="1" applyFill="1" applyBorder="1" applyAlignment="1">
      <alignment horizontal="center" vertical="center" wrapText="1"/>
    </xf>
    <xf numFmtId="0" fontId="8" fillId="20" borderId="8" xfId="0" applyFont="1" applyFill="1" applyBorder="1" applyAlignment="1">
      <alignment horizontal="center" vertical="center" wrapText="1"/>
    </xf>
    <xf numFmtId="0" fontId="8" fillId="21" borderId="8" xfId="0" applyFont="1" applyFill="1" applyBorder="1" applyAlignment="1">
      <alignment horizontal="center" vertical="center" wrapText="1"/>
    </xf>
    <xf numFmtId="0" fontId="0" fillId="0" borderId="8" xfId="0" applyBorder="1"/>
    <xf numFmtId="164" fontId="0" fillId="22" borderId="8" xfId="1" applyNumberFormat="1" applyFont="1" applyFill="1" applyBorder="1"/>
    <xf numFmtId="164" fontId="0" fillId="0" borderId="8" xfId="1" applyNumberFormat="1" applyFont="1" applyBorder="1"/>
    <xf numFmtId="164" fontId="0" fillId="2" borderId="8" xfId="1" applyNumberFormat="1" applyFont="1" applyFill="1" applyBorder="1"/>
    <xf numFmtId="0" fontId="4" fillId="18" borderId="8" xfId="0" applyFont="1" applyFill="1" applyBorder="1"/>
    <xf numFmtId="164" fontId="2" fillId="18" borderId="8" xfId="0" applyNumberFormat="1" applyFont="1" applyFill="1" applyBorder="1"/>
    <xf numFmtId="164" fontId="4" fillId="18" borderId="8" xfId="0" applyNumberFormat="1" applyFont="1" applyFill="1" applyBorder="1"/>
    <xf numFmtId="164" fontId="0" fillId="0" borderId="0" xfId="0" applyNumberFormat="1"/>
    <xf numFmtId="0" fontId="8" fillId="25" borderId="8" xfId="0" applyFont="1" applyFill="1" applyBorder="1" applyAlignment="1">
      <alignment horizontal="center" vertical="center" wrapText="1"/>
    </xf>
    <xf numFmtId="0" fontId="8" fillId="26" borderId="8" xfId="0" applyFont="1" applyFill="1" applyBorder="1" applyAlignment="1">
      <alignment horizontal="center" vertical="center" wrapText="1"/>
    </xf>
    <xf numFmtId="0" fontId="0" fillId="0" borderId="8" xfId="0" applyBorder="1" applyAlignment="1">
      <alignment wrapText="1"/>
    </xf>
    <xf numFmtId="164" fontId="0" fillId="22" borderId="8" xfId="1" applyNumberFormat="1" applyFont="1" applyFill="1" applyBorder="1" applyAlignment="1">
      <alignment wrapText="1"/>
    </xf>
    <xf numFmtId="164" fontId="0" fillId="0" borderId="8" xfId="1" applyNumberFormat="1" applyFont="1" applyBorder="1" applyAlignment="1">
      <alignment wrapText="1"/>
    </xf>
    <xf numFmtId="164" fontId="0" fillId="2" borderId="8" xfId="1" applyNumberFormat="1" applyFont="1" applyFill="1" applyBorder="1" applyAlignment="1">
      <alignment wrapText="1"/>
    </xf>
    <xf numFmtId="0" fontId="4" fillId="18" borderId="8" xfId="0" applyFont="1" applyFill="1" applyBorder="1" applyAlignment="1">
      <alignment wrapText="1"/>
    </xf>
    <xf numFmtId="164" fontId="2" fillId="18" borderId="8" xfId="0" applyNumberFormat="1" applyFont="1" applyFill="1" applyBorder="1" applyAlignment="1">
      <alignment wrapText="1"/>
    </xf>
    <xf numFmtId="164" fontId="4" fillId="18" borderId="8" xfId="0" applyNumberFormat="1" applyFont="1" applyFill="1" applyBorder="1" applyAlignment="1">
      <alignment wrapText="1"/>
    </xf>
    <xf numFmtId="0" fontId="0" fillId="27" borderId="0" xfId="0" applyFill="1"/>
    <xf numFmtId="0" fontId="9" fillId="18" borderId="12" xfId="0" applyFont="1" applyFill="1" applyBorder="1" applyAlignment="1">
      <alignment horizontal="center" vertical="center" wrapText="1"/>
    </xf>
    <xf numFmtId="10" fontId="9" fillId="18" borderId="12" xfId="0" applyNumberFormat="1" applyFont="1" applyFill="1" applyBorder="1" applyAlignment="1">
      <alignment horizontal="center" vertical="center" wrapText="1"/>
    </xf>
    <xf numFmtId="0" fontId="12" fillId="28" borderId="12" xfId="0" applyFont="1" applyFill="1" applyBorder="1" applyAlignment="1">
      <alignment horizontal="center" vertical="center" wrapText="1"/>
    </xf>
    <xf numFmtId="0" fontId="12" fillId="18" borderId="12" xfId="0" applyFont="1" applyFill="1" applyBorder="1" applyAlignment="1">
      <alignment horizontal="center" vertical="center" wrapText="1"/>
    </xf>
    <xf numFmtId="0" fontId="0" fillId="0" borderId="0" xfId="0" applyAlignment="1">
      <alignment vertical="center"/>
    </xf>
    <xf numFmtId="0" fontId="13" fillId="19" borderId="12" xfId="0" applyFont="1" applyFill="1" applyBorder="1" applyAlignment="1">
      <alignment horizontal="center" vertical="center" wrapText="1"/>
    </xf>
    <xf numFmtId="164" fontId="2" fillId="19" borderId="12" xfId="1" applyNumberFormat="1" applyFont="1" applyFill="1" applyBorder="1" applyAlignment="1">
      <alignment vertical="center"/>
    </xf>
    <xf numFmtId="10" fontId="2" fillId="19" borderId="12" xfId="2" applyNumberFormat="1" applyFont="1" applyFill="1" applyBorder="1" applyAlignment="1">
      <alignment vertical="center"/>
    </xf>
    <xf numFmtId="164" fontId="2" fillId="29" borderId="12" xfId="1" applyNumberFormat="1" applyFont="1" applyFill="1" applyBorder="1" applyAlignment="1">
      <alignment vertical="center"/>
    </xf>
    <xf numFmtId="0" fontId="14" fillId="0" borderId="12" xfId="0" applyFont="1" applyBorder="1" applyAlignment="1">
      <alignment horizontal="left" vertical="center"/>
    </xf>
    <xf numFmtId="164" fontId="15" fillId="0" borderId="12" xfId="1" applyNumberFormat="1" applyFont="1" applyFill="1" applyBorder="1" applyAlignment="1"/>
    <xf numFmtId="10" fontId="15" fillId="0" borderId="12" xfId="2" applyNumberFormat="1" applyFont="1" applyFill="1" applyBorder="1" applyAlignment="1"/>
    <xf numFmtId="164" fontId="16" fillId="0" borderId="12" xfId="1" applyNumberFormat="1" applyFont="1" applyFill="1" applyBorder="1" applyAlignment="1"/>
    <xf numFmtId="0" fontId="14" fillId="15" borderId="12" xfId="0" applyFont="1" applyFill="1" applyBorder="1" applyAlignment="1">
      <alignment horizontal="left" vertical="center"/>
    </xf>
    <xf numFmtId="164" fontId="15" fillId="15" borderId="12" xfId="1" applyNumberFormat="1" applyFont="1" applyFill="1" applyBorder="1" applyAlignment="1"/>
    <xf numFmtId="10" fontId="15" fillId="15" borderId="12" xfId="2" applyNumberFormat="1" applyFont="1" applyFill="1" applyBorder="1" applyAlignment="1"/>
    <xf numFmtId="0" fontId="14" fillId="0" borderId="0" xfId="0" applyFont="1" applyAlignment="1">
      <alignment horizontal="left" vertical="center"/>
    </xf>
    <xf numFmtId="164" fontId="15" fillId="0" borderId="0" xfId="1" applyNumberFormat="1" applyFont="1" applyFill="1" applyBorder="1" applyAlignment="1"/>
    <xf numFmtId="10" fontId="15" fillId="0" borderId="0" xfId="2" applyNumberFormat="1" applyFont="1" applyFill="1" applyBorder="1" applyAlignment="1"/>
    <xf numFmtId="164" fontId="16" fillId="0" borderId="0" xfId="1" applyNumberFormat="1" applyFont="1" applyFill="1" applyBorder="1" applyAlignment="1"/>
    <xf numFmtId="0" fontId="17" fillId="31" borderId="12" xfId="0" applyFont="1" applyFill="1" applyBorder="1" applyAlignment="1">
      <alignment horizontal="center" vertical="center" wrapText="1"/>
    </xf>
    <xf numFmtId="10" fontId="17" fillId="31" borderId="12" xfId="0" applyNumberFormat="1" applyFont="1" applyFill="1" applyBorder="1" applyAlignment="1">
      <alignment horizontal="center" vertical="center" wrapText="1"/>
    </xf>
    <xf numFmtId="0" fontId="18" fillId="32" borderId="12" xfId="0" applyFont="1" applyFill="1" applyBorder="1" applyAlignment="1">
      <alignment horizontal="center" vertical="center" wrapText="1"/>
    </xf>
    <xf numFmtId="0" fontId="18" fillId="31" borderId="12" xfId="0" applyFont="1" applyFill="1" applyBorder="1" applyAlignment="1">
      <alignment horizontal="center" vertical="center" wrapText="1"/>
    </xf>
    <xf numFmtId="0" fontId="19" fillId="3" borderId="12" xfId="0" applyFont="1" applyFill="1" applyBorder="1" applyAlignment="1">
      <alignment horizontal="center" vertical="center"/>
    </xf>
    <xf numFmtId="164" fontId="3" fillId="3" borderId="12" xfId="1" applyNumberFormat="1" applyFont="1" applyFill="1" applyBorder="1" applyAlignment="1"/>
    <xf numFmtId="10" fontId="3" fillId="3" borderId="12" xfId="2" applyNumberFormat="1" applyFont="1" applyFill="1" applyBorder="1" applyAlignment="1"/>
    <xf numFmtId="164" fontId="3" fillId="33" borderId="12" xfId="1" applyNumberFormat="1" applyFont="1" applyFill="1" applyBorder="1" applyAlignment="1"/>
    <xf numFmtId="0" fontId="19" fillId="0" borderId="12" xfId="0" applyFont="1" applyBorder="1" applyAlignment="1">
      <alignment horizontal="left" vertical="center"/>
    </xf>
    <xf numFmtId="164" fontId="0" fillId="0" borderId="12" xfId="1" applyNumberFormat="1" applyFont="1" applyFill="1" applyBorder="1" applyAlignment="1"/>
    <xf numFmtId="0" fontId="19" fillId="0" borderId="0" xfId="0" applyFont="1" applyAlignment="1">
      <alignment horizontal="left" vertical="center"/>
    </xf>
    <xf numFmtId="164" fontId="0" fillId="0" borderId="0" xfId="1" applyNumberFormat="1" applyFont="1" applyFill="1" applyBorder="1" applyAlignment="1"/>
    <xf numFmtId="10" fontId="19" fillId="0" borderId="0" xfId="0" applyNumberFormat="1" applyFont="1" applyAlignment="1">
      <alignment horizontal="left" vertical="center"/>
    </xf>
    <xf numFmtId="10" fontId="14" fillId="0" borderId="0" xfId="0" applyNumberFormat="1" applyFont="1" applyAlignment="1">
      <alignment horizontal="left" vertical="center"/>
    </xf>
    <xf numFmtId="10" fontId="0" fillId="0" borderId="0" xfId="0" applyNumberFormat="1"/>
    <xf numFmtId="0" fontId="20" fillId="0" borderId="0" xfId="0" applyFont="1" applyAlignment="1">
      <alignment horizontal="center" vertical="center" wrapText="1"/>
    </xf>
    <xf numFmtId="0" fontId="21" fillId="0" borderId="0" xfId="0" applyFont="1" applyAlignment="1">
      <alignment horizontal="center" vertical="center" wrapText="1"/>
    </xf>
    <xf numFmtId="10" fontId="22" fillId="31" borderId="2" xfId="2" applyNumberFormat="1" applyFont="1" applyFill="1" applyBorder="1"/>
    <xf numFmtId="165" fontId="22" fillId="31" borderId="2" xfId="2" applyNumberFormat="1" applyFont="1" applyFill="1" applyBorder="1"/>
    <xf numFmtId="164" fontId="0" fillId="0" borderId="0" xfId="1" applyNumberFormat="1" applyFont="1"/>
    <xf numFmtId="0" fontId="4" fillId="18" borderId="0" xfId="0" applyFont="1" applyFill="1"/>
    <xf numFmtId="164" fontId="4" fillId="18" borderId="0" xfId="0" applyNumberFormat="1" applyFont="1" applyFill="1"/>
    <xf numFmtId="0" fontId="22" fillId="31" borderId="2" xfId="0" applyFont="1" applyFill="1" applyBorder="1"/>
    <xf numFmtId="0" fontId="0" fillId="0" borderId="0" xfId="0" applyFill="1"/>
    <xf numFmtId="0" fontId="16" fillId="0" borderId="0" xfId="0" applyFont="1"/>
    <xf numFmtId="0" fontId="0" fillId="0" borderId="0" xfId="0" applyAlignment="1"/>
    <xf numFmtId="0" fontId="0" fillId="0" borderId="0" xfId="0" applyNumberFormat="1" applyAlignment="1"/>
    <xf numFmtId="0" fontId="0" fillId="36" borderId="0" xfId="0" applyFill="1" applyAlignment="1"/>
    <xf numFmtId="0" fontId="16" fillId="35" borderId="0" xfId="0" applyFont="1" applyFill="1"/>
    <xf numFmtId="0" fontId="0" fillId="34" borderId="0" xfId="0" applyFont="1" applyFill="1" applyAlignment="1"/>
    <xf numFmtId="0" fontId="0" fillId="0" borderId="0" xfId="0" applyFont="1" applyAlignment="1"/>
    <xf numFmtId="0" fontId="0" fillId="34" borderId="1" xfId="0" applyFont="1" applyFill="1" applyBorder="1" applyAlignment="1"/>
    <xf numFmtId="0" fontId="16" fillId="0" borderId="0" xfId="0" applyFont="1" applyFill="1"/>
    <xf numFmtId="9" fontId="3" fillId="2" borderId="14" xfId="2" applyFont="1" applyFill="1" applyBorder="1"/>
    <xf numFmtId="9" fontId="0" fillId="37" borderId="0" xfId="2" applyFont="1" applyFill="1"/>
    <xf numFmtId="9" fontId="0" fillId="37" borderId="14" xfId="2" applyFont="1" applyFill="1" applyBorder="1"/>
    <xf numFmtId="9" fontId="0" fillId="2" borderId="14" xfId="2" applyFont="1" applyFill="1" applyBorder="1" applyAlignment="1">
      <alignment wrapText="1"/>
    </xf>
    <xf numFmtId="9" fontId="0" fillId="37" borderId="0" xfId="2" applyFont="1" applyFill="1" applyBorder="1"/>
    <xf numFmtId="0" fontId="23" fillId="0" borderId="0" xfId="0" applyFont="1"/>
    <xf numFmtId="0" fontId="24" fillId="0" borderId="0" xfId="0" applyFont="1"/>
    <xf numFmtId="0" fontId="25" fillId="0" borderId="0" xfId="0" applyFont="1"/>
    <xf numFmtId="0" fontId="8" fillId="22" borderId="12" xfId="0" applyFont="1" applyFill="1" applyBorder="1" applyAlignment="1">
      <alignment horizontal="center" vertical="center" wrapText="1"/>
    </xf>
    <xf numFmtId="164" fontId="4" fillId="18" borderId="15" xfId="1" applyNumberFormat="1" applyFont="1" applyFill="1" applyBorder="1" applyAlignment="1">
      <alignment horizontal="center" vertical="center" wrapText="1"/>
    </xf>
    <xf numFmtId="164" fontId="9" fillId="17" borderId="16" xfId="1" applyNumberFormat="1" applyFont="1" applyFill="1" applyBorder="1" applyAlignment="1">
      <alignment horizontal="center" vertical="center" wrapText="1"/>
    </xf>
    <xf numFmtId="164" fontId="8" fillId="5" borderId="16" xfId="1" applyNumberFormat="1" applyFont="1" applyFill="1" applyBorder="1" applyAlignment="1">
      <alignment horizontal="center" vertical="center" wrapText="1"/>
    </xf>
    <xf numFmtId="164" fontId="17" fillId="9" borderId="16" xfId="1" applyNumberFormat="1" applyFont="1" applyFill="1" applyBorder="1" applyAlignment="1">
      <alignment horizontal="center" vertical="center" wrapText="1"/>
    </xf>
    <xf numFmtId="164" fontId="9" fillId="23" borderId="16" xfId="1" applyNumberFormat="1" applyFont="1" applyFill="1" applyBorder="1" applyAlignment="1">
      <alignment horizontal="center" vertical="center" wrapText="1"/>
    </xf>
    <xf numFmtId="164" fontId="8" fillId="14" borderId="16" xfId="1" applyNumberFormat="1" applyFont="1" applyFill="1" applyBorder="1" applyAlignment="1">
      <alignment horizontal="center" vertical="center" wrapText="1"/>
    </xf>
    <xf numFmtId="164" fontId="8" fillId="38" borderId="16" xfId="1" applyNumberFormat="1" applyFont="1" applyFill="1" applyBorder="1" applyAlignment="1">
      <alignment horizontal="center" vertical="center" wrapText="1"/>
    </xf>
    <xf numFmtId="0" fontId="26" fillId="0" borderId="0" xfId="0" applyFont="1"/>
    <xf numFmtId="0" fontId="27" fillId="0" borderId="0" xfId="0" applyFont="1"/>
    <xf numFmtId="0" fontId="22" fillId="0" borderId="0" xfId="0" applyFont="1"/>
    <xf numFmtId="0" fontId="28" fillId="0" borderId="0" xfId="0" applyFont="1"/>
    <xf numFmtId="0" fontId="29" fillId="0" borderId="0" xfId="0" applyFont="1"/>
    <xf numFmtId="164" fontId="4" fillId="18" borderId="0" xfId="1" applyNumberFormat="1" applyFont="1" applyFill="1" applyBorder="1" applyAlignment="1">
      <alignment horizontal="center" vertical="center" wrapText="1"/>
    </xf>
    <xf numFmtId="164" fontId="16" fillId="37" borderId="15" xfId="1" applyNumberFormat="1" applyFont="1" applyFill="1" applyBorder="1" applyAlignment="1">
      <alignment horizontal="center" vertical="center" wrapText="1"/>
    </xf>
    <xf numFmtId="164" fontId="16" fillId="3" borderId="15" xfId="1" applyNumberFormat="1" applyFont="1" applyFill="1" applyBorder="1" applyAlignment="1">
      <alignment horizontal="center" vertical="center" wrapText="1"/>
    </xf>
    <xf numFmtId="9" fontId="8" fillId="39" borderId="0" xfId="2" applyFont="1" applyFill="1" applyBorder="1" applyAlignment="1">
      <alignment horizontal="center" vertical="center" wrapText="1"/>
    </xf>
    <xf numFmtId="0" fontId="0" fillId="0" borderId="0" xfId="0"/>
    <xf numFmtId="0" fontId="0" fillId="0" borderId="0" xfId="0" applyNumberFormat="1"/>
    <xf numFmtId="0" fontId="0" fillId="0" borderId="0" xfId="0" applyNumberFormat="1" applyBorder="1"/>
    <xf numFmtId="0" fontId="0" fillId="0" borderId="0" xfId="0" applyBorder="1"/>
    <xf numFmtId="0" fontId="20" fillId="0" borderId="0" xfId="0" applyFont="1" applyBorder="1" applyAlignment="1">
      <alignment horizontal="center" vertical="center" wrapText="1"/>
    </xf>
    <xf numFmtId="0" fontId="20" fillId="15" borderId="0" xfId="0" applyFont="1" applyFill="1" applyBorder="1" applyAlignment="1">
      <alignment horizontal="center" vertical="center" wrapText="1"/>
    </xf>
    <xf numFmtId="0" fontId="16" fillId="0" borderId="0" xfId="0" applyFont="1"/>
    <xf numFmtId="0" fontId="16" fillId="0" borderId="0" xfId="0" applyNumberFormat="1" applyFont="1"/>
    <xf numFmtId="0" fontId="20" fillId="15" borderId="0" xfId="0" applyFont="1" applyFill="1" applyAlignment="1">
      <alignment horizontal="center" vertical="center" wrapText="1"/>
    </xf>
    <xf numFmtId="164" fontId="31" fillId="17" borderId="8" xfId="1" applyNumberFormat="1" applyFont="1" applyFill="1" applyBorder="1" applyAlignment="1">
      <alignment horizontal="center" vertical="center" wrapText="1"/>
    </xf>
    <xf numFmtId="164" fontId="8" fillId="5" borderId="8" xfId="1" applyNumberFormat="1" applyFont="1" applyFill="1" applyBorder="1" applyAlignment="1">
      <alignment vertical="center" wrapText="1"/>
    </xf>
    <xf numFmtId="164" fontId="17" fillId="9" borderId="8" xfId="1" applyNumberFormat="1" applyFont="1" applyFill="1" applyBorder="1" applyAlignment="1">
      <alignment vertical="center" wrapText="1"/>
    </xf>
    <xf numFmtId="164" fontId="9" fillId="23" borderId="8" xfId="1" applyNumberFormat="1" applyFont="1" applyFill="1" applyBorder="1" applyAlignment="1">
      <alignment vertical="center" wrapText="1"/>
    </xf>
    <xf numFmtId="164" fontId="8" fillId="14" borderId="8" xfId="1" applyNumberFormat="1" applyFont="1" applyFill="1" applyBorder="1" applyAlignment="1">
      <alignment vertical="center" wrapText="1"/>
    </xf>
    <xf numFmtId="164" fontId="8" fillId="38" borderId="8" xfId="1" applyNumberFormat="1" applyFont="1" applyFill="1" applyBorder="1" applyAlignment="1">
      <alignment vertical="center" wrapText="1"/>
    </xf>
    <xf numFmtId="164" fontId="8" fillId="40" borderId="8" xfId="1" applyNumberFormat="1" applyFont="1" applyFill="1" applyBorder="1" applyAlignment="1">
      <alignment vertical="center" wrapText="1"/>
    </xf>
    <xf numFmtId="164" fontId="8" fillId="10" borderId="8" xfId="1" applyNumberFormat="1" applyFont="1" applyFill="1" applyBorder="1" applyAlignment="1">
      <alignment vertical="center" wrapText="1"/>
    </xf>
    <xf numFmtId="0" fontId="16" fillId="0" borderId="0" xfId="0" applyNumberFormat="1" applyFont="1" applyBorder="1"/>
    <xf numFmtId="0" fontId="0" fillId="0" borderId="17" xfId="0" applyNumberFormat="1" applyBorder="1"/>
    <xf numFmtId="164" fontId="9" fillId="23" borderId="7" xfId="1" applyNumberFormat="1" applyFont="1" applyFill="1" applyBorder="1" applyAlignment="1">
      <alignment horizontal="center" vertical="center" wrapText="1"/>
    </xf>
    <xf numFmtId="164" fontId="9" fillId="23" borderId="9" xfId="1" applyNumberFormat="1" applyFont="1" applyFill="1" applyBorder="1" applyAlignment="1">
      <alignment horizontal="center" vertical="center" wrapText="1"/>
    </xf>
    <xf numFmtId="164" fontId="9" fillId="17" borderId="7" xfId="1" applyNumberFormat="1" applyFont="1" applyFill="1" applyBorder="1" applyAlignment="1">
      <alignment horizontal="center" vertical="center" wrapText="1"/>
    </xf>
    <xf numFmtId="164" fontId="9" fillId="17" borderId="9" xfId="1" applyNumberFormat="1" applyFont="1" applyFill="1" applyBorder="1" applyAlignment="1">
      <alignment horizontal="center" vertical="center" wrapText="1"/>
    </xf>
    <xf numFmtId="9" fontId="3" fillId="2" borderId="0" xfId="2" applyFont="1" applyFill="1" applyBorder="1"/>
    <xf numFmtId="9" fontId="0" fillId="2" borderId="0" xfId="2" applyFont="1" applyFill="1" applyBorder="1" applyAlignment="1">
      <alignment wrapText="1"/>
    </xf>
    <xf numFmtId="0" fontId="8" fillId="0" borderId="3" xfId="0" applyFont="1" applyBorder="1" applyAlignment="1">
      <alignment horizontal="center" vertical="center" wrapText="1"/>
    </xf>
    <xf numFmtId="0" fontId="8" fillId="0" borderId="7" xfId="0" applyFont="1" applyBorder="1" applyAlignment="1">
      <alignment horizontal="center" vertical="center" wrapText="1"/>
    </xf>
    <xf numFmtId="164" fontId="9" fillId="17" borderId="3" xfId="1" applyNumberFormat="1" applyFont="1" applyFill="1" applyBorder="1" applyAlignment="1">
      <alignment horizontal="center" vertical="center" wrapText="1"/>
    </xf>
    <xf numFmtId="164" fontId="9" fillId="17" borderId="7" xfId="1" applyNumberFormat="1" applyFont="1" applyFill="1" applyBorder="1" applyAlignment="1">
      <alignment horizontal="center" vertical="center" wrapText="1"/>
    </xf>
    <xf numFmtId="0" fontId="2" fillId="18" borderId="4" xfId="0" applyFont="1" applyFill="1" applyBorder="1" applyAlignment="1">
      <alignment horizontal="center" vertical="center" wrapText="1"/>
    </xf>
    <xf numFmtId="0" fontId="2" fillId="18" borderId="5" xfId="0" applyFont="1" applyFill="1" applyBorder="1" applyAlignment="1">
      <alignment horizontal="center" vertical="center" wrapText="1"/>
    </xf>
    <xf numFmtId="0" fontId="8" fillId="19" borderId="3" xfId="0" applyFont="1" applyFill="1" applyBorder="1" applyAlignment="1">
      <alignment horizontal="center" vertical="center" wrapText="1"/>
    </xf>
    <xf numFmtId="0" fontId="8" fillId="19" borderId="7" xfId="0" applyFont="1" applyFill="1" applyBorder="1" applyAlignment="1">
      <alignment horizontal="center" vertical="center" wrapText="1"/>
    </xf>
    <xf numFmtId="164" fontId="9" fillId="23" borderId="3" xfId="1" applyNumberFormat="1" applyFont="1" applyFill="1" applyBorder="1" applyAlignment="1">
      <alignment horizontal="center" vertical="center" wrapText="1"/>
    </xf>
    <xf numFmtId="164" fontId="9" fillId="23" borderId="7" xfId="1" applyNumberFormat="1" applyFont="1" applyFill="1" applyBorder="1" applyAlignment="1">
      <alignment horizontal="center" vertical="center" wrapText="1"/>
    </xf>
    <xf numFmtId="164" fontId="9" fillId="23" borderId="9" xfId="1" applyNumberFormat="1" applyFont="1" applyFill="1" applyBorder="1" applyAlignment="1">
      <alignment horizontal="center" vertical="center" wrapText="1"/>
    </xf>
    <xf numFmtId="164" fontId="9" fillId="23" borderId="10" xfId="1" applyNumberFormat="1" applyFont="1" applyFill="1" applyBorder="1" applyAlignment="1">
      <alignment horizontal="center" vertical="center" wrapText="1"/>
    </xf>
    <xf numFmtId="164" fontId="9" fillId="23" borderId="11" xfId="1" applyNumberFormat="1" applyFont="1" applyFill="1" applyBorder="1" applyAlignment="1">
      <alignment horizontal="center" vertical="center" wrapText="1"/>
    </xf>
    <xf numFmtId="0" fontId="8" fillId="24" borderId="3" xfId="0" applyFont="1" applyFill="1" applyBorder="1" applyAlignment="1">
      <alignment horizontal="center" vertical="center" wrapText="1"/>
    </xf>
    <xf numFmtId="0" fontId="8" fillId="24" borderId="7" xfId="0" applyFont="1" applyFill="1" applyBorder="1" applyAlignment="1">
      <alignment horizontal="center" vertical="center" wrapText="1"/>
    </xf>
    <xf numFmtId="0" fontId="2" fillId="18" borderId="9" xfId="0" applyFont="1" applyFill="1" applyBorder="1" applyAlignment="1">
      <alignment horizontal="center" vertical="center" wrapText="1"/>
    </xf>
    <xf numFmtId="0" fontId="2" fillId="18" borderId="10" xfId="0" applyFont="1" applyFill="1" applyBorder="1" applyAlignment="1">
      <alignment horizontal="center" vertical="center" wrapText="1"/>
    </xf>
    <xf numFmtId="0" fontId="2" fillId="18" borderId="11" xfId="0" applyFont="1" applyFill="1" applyBorder="1" applyAlignment="1">
      <alignment horizontal="center" vertical="center" wrapText="1"/>
    </xf>
    <xf numFmtId="164" fontId="9" fillId="23" borderId="4" xfId="1" applyNumberFormat="1" applyFont="1" applyFill="1" applyBorder="1" applyAlignment="1">
      <alignment horizontal="center" vertical="center" wrapText="1"/>
    </xf>
    <xf numFmtId="164" fontId="9" fillId="23" borderId="5" xfId="1" applyNumberFormat="1" applyFont="1" applyFill="1" applyBorder="1" applyAlignment="1">
      <alignment horizontal="center" vertical="center" wrapText="1"/>
    </xf>
    <xf numFmtId="164" fontId="9" fillId="23" borderId="6" xfId="1" applyNumberFormat="1" applyFont="1" applyFill="1" applyBorder="1" applyAlignment="1">
      <alignment horizontal="center" vertical="center" wrapText="1"/>
    </xf>
    <xf numFmtId="0" fontId="2" fillId="18" borderId="6" xfId="0" applyFont="1" applyFill="1" applyBorder="1" applyAlignment="1">
      <alignment horizontal="center" vertical="center" wrapText="1"/>
    </xf>
    <xf numFmtId="0" fontId="13" fillId="30" borderId="13" xfId="0" applyFont="1" applyFill="1" applyBorder="1" applyAlignment="1">
      <alignment horizontal="center" vertical="center"/>
    </xf>
  </cellXfs>
  <cellStyles count="3">
    <cellStyle name="Comma" xfId="1" builtinId="3"/>
    <cellStyle name="Normal" xfId="0" builtinId="0"/>
    <cellStyle name="Percent" xfId="2" builtinId="5"/>
  </cellStyles>
  <dxfs count="236">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ill>
        <patternFill patternType="solid">
          <fgColor theme="0" tint="-0.14999847407452621"/>
          <bgColor theme="0" tint="-0.14999847407452621"/>
        </patternFill>
      </fill>
      <alignment horizontal="general" vertical="bottom" textRotation="0" wrapText="0" indent="0" justifyLastLine="0" shrinkToFit="0" readingOrder="0"/>
    </dxf>
    <dxf>
      <alignment horizontal="general" vertical="bottom" textRotation="0" wrapText="0" indent="0" justifyLastLine="0" shrinkToFit="0" readingOrder="0"/>
    </dxf>
    <dxf>
      <alignment textRotation="0" wrapText="1" indent="0" justifyLastLine="0" shrinkToFit="0" readingOrder="0"/>
    </dxf>
    <dxf>
      <font>
        <b val="0"/>
        <i val="0"/>
        <strike val="0"/>
        <condense val="0"/>
        <extend val="0"/>
        <outline val="0"/>
        <shadow val="0"/>
        <u val="none"/>
        <vertAlign val="baseline"/>
        <sz val="11"/>
        <color theme="0"/>
        <name val="Calibri"/>
        <scheme val="minor"/>
      </font>
      <numFmt numFmtId="164" formatCode="_(* #,##0_);_(* \(#,##0\);_(* &quot;-&quot;??_);_(@_)"/>
      <fill>
        <patternFill patternType="solid">
          <fgColor indexed="64"/>
          <bgColor rgb="FF0033A0"/>
        </patternFill>
      </fill>
    </dxf>
    <dxf>
      <numFmt numFmtId="164" formatCode="_(* #,##0_);_(* \(#,##0\);_(* &quot;-&quot;??_);_(@_)"/>
    </dxf>
    <dxf>
      <font>
        <b val="0"/>
        <i val="0"/>
        <strike val="0"/>
        <condense val="0"/>
        <extend val="0"/>
        <outline val="0"/>
        <shadow val="0"/>
        <u val="none"/>
        <vertAlign val="baseline"/>
        <sz val="11"/>
        <color theme="0"/>
        <name val="Calibri"/>
        <scheme val="minor"/>
      </font>
      <numFmt numFmtId="164" formatCode="_(* #,##0_);_(* \(#,##0\);_(* &quot;-&quot;??_);_(@_)"/>
      <fill>
        <patternFill patternType="solid">
          <fgColor indexed="64"/>
          <bgColor rgb="FF0033A0"/>
        </patternFill>
      </fill>
    </dxf>
    <dxf>
      <numFmt numFmtId="164" formatCode="_(* #,##0_);_(* \(#,##0\);_(* &quot;-&quot;??_);_(@_)"/>
    </dxf>
    <dxf>
      <font>
        <b val="0"/>
        <i val="0"/>
        <strike val="0"/>
        <condense val="0"/>
        <extend val="0"/>
        <outline val="0"/>
        <shadow val="0"/>
        <u val="none"/>
        <vertAlign val="baseline"/>
        <sz val="11"/>
        <color theme="0"/>
        <name val="Calibri"/>
        <scheme val="minor"/>
      </font>
      <numFmt numFmtId="164" formatCode="_(* #,##0_);_(* \(#,##0\);_(* &quot;-&quot;??_);_(@_)"/>
      <fill>
        <patternFill patternType="solid">
          <fgColor indexed="64"/>
          <bgColor rgb="FF0033A0"/>
        </patternFill>
      </fill>
    </dxf>
    <dxf>
      <numFmt numFmtId="164" formatCode="_(* #,##0_);_(* \(#,##0\);_(* &quot;-&quot;??_);_(@_)"/>
    </dxf>
    <dxf>
      <font>
        <b val="0"/>
        <i val="0"/>
        <strike val="0"/>
        <condense val="0"/>
        <extend val="0"/>
        <outline val="0"/>
        <shadow val="0"/>
        <u val="none"/>
        <vertAlign val="baseline"/>
        <sz val="11"/>
        <color theme="0"/>
        <name val="Calibri"/>
        <scheme val="minor"/>
      </font>
      <numFmt numFmtId="164" formatCode="_(* #,##0_);_(* \(#,##0\);_(* &quot;-&quot;??_);_(@_)"/>
      <fill>
        <patternFill patternType="solid">
          <fgColor indexed="64"/>
          <bgColor rgb="FF0033A0"/>
        </patternFill>
      </fill>
    </dxf>
    <dxf>
      <numFmt numFmtId="164" formatCode="_(* #,##0_);_(* \(#,##0\);_(* &quot;-&quot;??_);_(@_)"/>
    </dxf>
    <dxf>
      <font>
        <b val="0"/>
        <i val="0"/>
        <strike val="0"/>
        <condense val="0"/>
        <extend val="0"/>
        <outline val="0"/>
        <shadow val="0"/>
        <u val="none"/>
        <vertAlign val="baseline"/>
        <sz val="11"/>
        <color theme="0"/>
        <name val="Calibri"/>
        <scheme val="minor"/>
      </font>
      <numFmt numFmtId="164" formatCode="_(* #,##0_);_(* \(#,##0\);_(* &quot;-&quot;??_);_(@_)"/>
      <fill>
        <patternFill patternType="solid">
          <fgColor indexed="64"/>
          <bgColor rgb="FF0033A0"/>
        </patternFill>
      </fill>
    </dxf>
    <dxf>
      <numFmt numFmtId="164" formatCode="_(* #,##0_);_(* \(#,##0\);_(* &quot;-&quot;??_);_(@_)"/>
    </dxf>
    <dxf>
      <font>
        <b val="0"/>
        <i val="0"/>
        <strike val="0"/>
        <condense val="0"/>
        <extend val="0"/>
        <outline val="0"/>
        <shadow val="0"/>
        <u val="none"/>
        <vertAlign val="baseline"/>
        <sz val="11"/>
        <color theme="0"/>
        <name val="Calibri"/>
        <scheme val="minor"/>
      </font>
      <numFmt numFmtId="164" formatCode="_(* #,##0_);_(* \(#,##0\);_(* &quot;-&quot;??_);_(@_)"/>
      <fill>
        <patternFill patternType="solid">
          <fgColor indexed="64"/>
          <bgColor rgb="FF0033A0"/>
        </patternFill>
      </fill>
    </dxf>
    <dxf>
      <numFmt numFmtId="164" formatCode="_(* #,##0_);_(* \(#,##0\);_(* &quot;-&quot;??_);_(@_)"/>
    </dxf>
    <dxf>
      <font>
        <b val="0"/>
        <i val="0"/>
        <strike val="0"/>
        <condense val="0"/>
        <extend val="0"/>
        <outline val="0"/>
        <shadow val="0"/>
        <u val="none"/>
        <vertAlign val="baseline"/>
        <sz val="11"/>
        <color theme="0"/>
        <name val="Calibri"/>
        <scheme val="minor"/>
      </font>
      <numFmt numFmtId="164" formatCode="_(* #,##0_);_(* \(#,##0\);_(* &quot;-&quot;??_);_(@_)"/>
      <fill>
        <patternFill patternType="solid">
          <fgColor indexed="64"/>
          <bgColor rgb="FF0033A0"/>
        </patternFill>
      </fill>
    </dxf>
    <dxf>
      <numFmt numFmtId="164" formatCode="_(* #,##0_);_(* \(#,##0\);_(* &quot;-&quot;??_);_(@_)"/>
    </dxf>
    <dxf>
      <font>
        <b val="0"/>
        <i val="0"/>
        <strike val="0"/>
        <condense val="0"/>
        <extend val="0"/>
        <outline val="0"/>
        <shadow val="0"/>
        <u val="none"/>
        <vertAlign val="baseline"/>
        <sz val="11"/>
        <color theme="0"/>
        <name val="Calibri"/>
        <scheme val="minor"/>
      </font>
      <numFmt numFmtId="164" formatCode="_(* #,##0_);_(* \(#,##0\);_(* &quot;-&quot;??_);_(@_)"/>
      <fill>
        <patternFill patternType="solid">
          <fgColor indexed="64"/>
          <bgColor rgb="FF0033A0"/>
        </patternFill>
      </fill>
    </dxf>
    <dxf>
      <numFmt numFmtId="164" formatCode="_(* #,##0_);_(* \(#,##0\);_(* &quot;-&quot;??_);_(@_)"/>
    </dxf>
    <dxf>
      <font>
        <b val="0"/>
        <i val="0"/>
        <strike val="0"/>
        <condense val="0"/>
        <extend val="0"/>
        <outline val="0"/>
        <shadow val="0"/>
        <u val="none"/>
        <vertAlign val="baseline"/>
        <sz val="11"/>
        <color theme="0"/>
        <name val="Calibri"/>
        <scheme val="minor"/>
      </font>
      <numFmt numFmtId="164" formatCode="_(* #,##0_);_(* \(#,##0\);_(* &quot;-&quot;??_);_(@_)"/>
      <fill>
        <patternFill patternType="solid">
          <fgColor indexed="64"/>
          <bgColor rgb="FF0033A0"/>
        </patternFill>
      </fill>
    </dxf>
    <dxf>
      <numFmt numFmtId="164" formatCode="_(* #,##0_);_(* \(#,##0\);_(* &quot;-&quot;??_);_(@_)"/>
    </dxf>
    <dxf>
      <font>
        <b val="0"/>
        <i val="0"/>
        <strike val="0"/>
        <condense val="0"/>
        <extend val="0"/>
        <outline val="0"/>
        <shadow val="0"/>
        <u val="none"/>
        <vertAlign val="baseline"/>
        <sz val="11"/>
        <color theme="0"/>
        <name val="Calibri"/>
        <scheme val="minor"/>
      </font>
      <numFmt numFmtId="164" formatCode="_(* #,##0_);_(* \(#,##0\);_(* &quot;-&quot;??_);_(@_)"/>
      <fill>
        <patternFill patternType="solid">
          <fgColor indexed="64"/>
          <bgColor rgb="FF0033A0"/>
        </patternFill>
      </fill>
    </dxf>
    <dxf>
      <numFmt numFmtId="164" formatCode="_(* #,##0_);_(* \(#,##0\);_(* &quot;-&quot;??_);_(@_)"/>
    </dxf>
    <dxf>
      <font>
        <b val="0"/>
        <i val="0"/>
        <strike val="0"/>
        <condense val="0"/>
        <extend val="0"/>
        <outline val="0"/>
        <shadow val="0"/>
        <u val="none"/>
        <vertAlign val="baseline"/>
        <sz val="11"/>
        <color theme="0"/>
        <name val="Calibri"/>
        <scheme val="minor"/>
      </font>
      <fill>
        <patternFill patternType="solid">
          <fgColor indexed="64"/>
          <bgColor rgb="FF0033A0"/>
        </patternFill>
      </fill>
    </dxf>
    <dxf>
      <font>
        <b val="0"/>
        <i val="0"/>
        <strike val="0"/>
        <condense val="0"/>
        <extend val="0"/>
        <outline val="0"/>
        <shadow val="0"/>
        <u val="none"/>
        <vertAlign val="baseline"/>
        <sz val="11"/>
        <color theme="0"/>
        <name val="Calibri"/>
        <scheme val="minor"/>
      </font>
      <fill>
        <patternFill patternType="solid">
          <fgColor indexed="64"/>
          <bgColor rgb="FF0033A0"/>
        </patternFill>
      </fill>
    </dxf>
    <dxf>
      <font>
        <strike val="0"/>
        <outline val="0"/>
        <shadow val="0"/>
        <u val="none"/>
        <vertAlign val="baseline"/>
        <sz val="11"/>
        <color theme="0"/>
        <name val="Calibri"/>
        <scheme val="minor"/>
      </font>
      <fill>
        <patternFill patternType="solid">
          <fgColor indexed="64"/>
          <bgColor rgb="FF0033A0"/>
        </patternFill>
      </fill>
    </dxf>
    <dxf>
      <font>
        <strike val="0"/>
        <outline val="0"/>
        <shadow val="0"/>
        <u val="none"/>
        <vertAlign val="baseline"/>
        <sz val="9"/>
        <color theme="1"/>
        <name val="Calibri"/>
        <scheme val="minor"/>
      </font>
      <alignment horizontal="center" vertical="center" textRotation="0" wrapText="1"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235"/>
      <tableStyleElement type="headerRow" dxfId="23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Total number of IDP individuals present by period of arrival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'MT R9 Period of Arrival State'!$C$14</c:f>
              <c:strCache>
                <c:ptCount val="1"/>
                <c:pt idx="0">
                  <c:v>Total</c:v>
                </c:pt>
              </c:strCache>
            </c:strRef>
          </c:tx>
          <c:spPr>
            <a:solidFill>
              <a:srgbClr val="0033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'MT R9 Period of Arrival State'!$F$3:$L$3</c:f>
              <c:strCache>
                <c:ptCount val="7"/>
                <c:pt idx="0">
                  <c:v>2014-2015</c:v>
                </c:pt>
                <c:pt idx="1">
                  <c:v>2016-2017</c:v>
                </c:pt>
                <c:pt idx="2">
                  <c:v>2018 (pre R-ARCSS/ Jan - Sept)</c:v>
                </c:pt>
                <c:pt idx="3">
                  <c:v>2018 (post R-ARCSS/ Oct - Dec)</c:v>
                </c:pt>
                <c:pt idx="4">
                  <c:v>2019</c:v>
                </c:pt>
                <c:pt idx="5">
                  <c:v>2020 (Jan -Sept)</c:v>
                </c:pt>
                <c:pt idx="6">
                  <c:v>Unknown period</c:v>
                </c:pt>
              </c:strCache>
            </c:strRef>
          </c:cat>
          <c:val>
            <c:numRef>
              <c:f>'MT R9 Period of Arrival State'!$F$14:$L$14</c:f>
              <c:numCache>
                <c:formatCode>_(* #,##0_);_(* \(#,##0\);_(* "-"??_);_(@_)</c:formatCode>
                <c:ptCount val="7"/>
                <c:pt idx="0">
                  <c:v>463049</c:v>
                </c:pt>
                <c:pt idx="1">
                  <c:v>374424</c:v>
                </c:pt>
                <c:pt idx="2">
                  <c:v>191104</c:v>
                </c:pt>
                <c:pt idx="3">
                  <c:v>136655</c:v>
                </c:pt>
                <c:pt idx="4">
                  <c:v>150470</c:v>
                </c:pt>
                <c:pt idx="5">
                  <c:v>261630</c:v>
                </c:pt>
                <c:pt idx="6">
                  <c:v>38433</c:v>
                </c:pt>
              </c:numCache>
            </c:numRef>
          </c:val>
          <c:extLst xmlns:c16r2="http://schemas.microsoft.com/office/drawing/2015/06/chart">
            <c:ext xmlns:c16="http://schemas.microsoft.com/office/drawing/2014/chart" uri="{C3380CC4-5D6E-409C-BE32-E72D297353CC}">
              <c16:uniqueId val="{00000000-DC5E-493E-8F26-48F38DB34F63}"/>
            </c:ext>
          </c:extLst>
        </c:ser>
        <c:dLbls>
          <c:showLegendKey val="0"/>
          <c:showVal val="0"/>
          <c:showCatName val="0"/>
          <c:showSerName val="0"/>
          <c:showPercent val="0"/>
          <c:showBubbleSize val="0"/>
        </c:dLbls>
        <c:gapWidth val="111"/>
        <c:overlap val="-27"/>
        <c:axId val="304078192"/>
        <c:axId val="304080936"/>
      </c:barChart>
      <c:catAx>
        <c:axId val="30407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04080936"/>
        <c:crosses val="autoZero"/>
        <c:auto val="1"/>
        <c:lblAlgn val="ctr"/>
        <c:lblOffset val="100"/>
        <c:noMultiLvlLbl val="0"/>
      </c:catAx>
      <c:valAx>
        <c:axId val="304080936"/>
        <c:scaling>
          <c:orientation val="minMax"/>
        </c:scaling>
        <c:delete val="1"/>
        <c:axPos val="l"/>
        <c:numFmt formatCode="_(* #,##0_);_(* \(#,##0\);_(* &quot;-&quot;??_);_(@_)" sourceLinked="1"/>
        <c:majorTickMark val="none"/>
        <c:minorTickMark val="none"/>
        <c:tickLblPos val="nextTo"/>
        <c:crossAx val="30407819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Subset of IDP individuals present at time of assessment who were previously displaced abroad by period of arrival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'MT R9 Period of Arrival State'!$C$14</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'MT R9 Period of Arrival State'!$V$3:$AA$3</c:f>
              <c:strCache>
                <c:ptCount val="6"/>
                <c:pt idx="0">
                  <c:v>2016-2017</c:v>
                </c:pt>
                <c:pt idx="1">
                  <c:v>2018 (pre R-ARCSS/ Jan - Sept)</c:v>
                </c:pt>
                <c:pt idx="2">
                  <c:v>2018 (post R-ARCSS/ Oct - Dec)</c:v>
                </c:pt>
                <c:pt idx="3">
                  <c:v>2019 y</c:v>
                </c:pt>
                <c:pt idx="4">
                  <c:v>2020 (Jan-Sept)</c:v>
                </c:pt>
                <c:pt idx="5">
                  <c:v>Unknown period</c:v>
                </c:pt>
              </c:strCache>
            </c:strRef>
          </c:cat>
          <c:val>
            <c:numRef>
              <c:f>'MT R9 Period of Arrival State'!$V$14:$AA$14</c:f>
              <c:numCache>
                <c:formatCode>_(* #,##0_);_(* \(#,##0\);_(* "-"??_);_(@_)</c:formatCode>
                <c:ptCount val="6"/>
                <c:pt idx="0">
                  <c:v>30445</c:v>
                </c:pt>
                <c:pt idx="1">
                  <c:v>13757</c:v>
                </c:pt>
                <c:pt idx="2">
                  <c:v>12928</c:v>
                </c:pt>
                <c:pt idx="3">
                  <c:v>18294</c:v>
                </c:pt>
                <c:pt idx="4">
                  <c:v>7162</c:v>
                </c:pt>
                <c:pt idx="5">
                  <c:v>3818</c:v>
                </c:pt>
              </c:numCache>
            </c:numRef>
          </c:val>
          <c:extLst xmlns:c16r2="http://schemas.microsoft.com/office/drawing/2015/06/chart">
            <c:ext xmlns:c16="http://schemas.microsoft.com/office/drawing/2014/chart" uri="{C3380CC4-5D6E-409C-BE32-E72D297353CC}">
              <c16:uniqueId val="{00000000-D71B-4B77-822A-39BDFE0C7413}"/>
            </c:ext>
          </c:extLst>
        </c:ser>
        <c:dLbls>
          <c:dLblPos val="outEnd"/>
          <c:showLegendKey val="0"/>
          <c:showVal val="1"/>
          <c:showCatName val="0"/>
          <c:showSerName val="0"/>
          <c:showPercent val="0"/>
          <c:showBubbleSize val="0"/>
        </c:dLbls>
        <c:gapWidth val="111"/>
        <c:overlap val="-27"/>
        <c:axId val="304075056"/>
        <c:axId val="304073488"/>
      </c:barChart>
      <c:catAx>
        <c:axId val="30407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04073488"/>
        <c:crosses val="autoZero"/>
        <c:auto val="1"/>
        <c:lblAlgn val="ctr"/>
        <c:lblOffset val="100"/>
        <c:noMultiLvlLbl val="0"/>
      </c:catAx>
      <c:valAx>
        <c:axId val="304073488"/>
        <c:scaling>
          <c:orientation val="minMax"/>
        </c:scaling>
        <c:delete val="1"/>
        <c:axPos val="l"/>
        <c:numFmt formatCode="_(* #,##0_);_(* \(#,##0\);_(* &quot;-&quot;??_);_(@_)" sourceLinked="1"/>
        <c:majorTickMark val="none"/>
        <c:minorTickMark val="none"/>
        <c:tickLblPos val="nextTo"/>
        <c:crossAx val="30407505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Subset of returnee individuals (previously displaced in South Sudan) present at time of assessment by period of arrival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'MT R9 Period of Arrival State'!$C$14</c:f>
              <c:strCache>
                <c:ptCount val="1"/>
                <c:pt idx="0">
                  <c:v>Total</c:v>
                </c:pt>
              </c:strCache>
            </c:strRef>
          </c:tx>
          <c:spPr>
            <a:solidFill>
              <a:srgbClr val="AEDCD9"/>
            </a:solidFill>
            <a:ln>
              <a:solidFill>
                <a:srgbClr val="85CAC5"/>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'MT R9 Period of Arrival State'!$M$30:$R$30</c:f>
              <c:strCache>
                <c:ptCount val="6"/>
                <c:pt idx="0">
                  <c:v>2016-2017</c:v>
                </c:pt>
                <c:pt idx="1">
                  <c:v>2018 (pre R-ARCSS/ Jan - Sept)</c:v>
                </c:pt>
                <c:pt idx="2">
                  <c:v>2018 (post R-ARCSS/ Oct - Dec)</c:v>
                </c:pt>
                <c:pt idx="3">
                  <c:v>2019 y</c:v>
                </c:pt>
                <c:pt idx="4">
                  <c:v>2020 (Jan-Sept)</c:v>
                </c:pt>
                <c:pt idx="5">
                  <c:v>Unknown period</c:v>
                </c:pt>
              </c:strCache>
            </c:strRef>
          </c:cat>
          <c:val>
            <c:numRef>
              <c:f>'MT R9 Period of Arrival State'!$M$41:$R$41</c:f>
              <c:numCache>
                <c:formatCode>_(* #,##0_);_(* \(#,##0\);_(* "-"??_);_(@_)</c:formatCode>
                <c:ptCount val="6"/>
                <c:pt idx="0">
                  <c:v>162383</c:v>
                </c:pt>
                <c:pt idx="1">
                  <c:v>196508</c:v>
                </c:pt>
                <c:pt idx="2">
                  <c:v>254954</c:v>
                </c:pt>
                <c:pt idx="3">
                  <c:v>310299</c:v>
                </c:pt>
                <c:pt idx="4">
                  <c:v>174463</c:v>
                </c:pt>
                <c:pt idx="5">
                  <c:v>37287</c:v>
                </c:pt>
              </c:numCache>
            </c:numRef>
          </c:val>
          <c:extLst xmlns:c16r2="http://schemas.microsoft.com/office/drawing/2015/06/chart">
            <c:ext xmlns:c16="http://schemas.microsoft.com/office/drawing/2014/chart" uri="{C3380CC4-5D6E-409C-BE32-E72D297353CC}">
              <c16:uniqueId val="{00000000-2FF4-45DC-9751-A65B1170D166}"/>
            </c:ext>
          </c:extLst>
        </c:ser>
        <c:dLbls>
          <c:showLegendKey val="0"/>
          <c:showVal val="0"/>
          <c:showCatName val="0"/>
          <c:showSerName val="0"/>
          <c:showPercent val="0"/>
          <c:showBubbleSize val="0"/>
        </c:dLbls>
        <c:gapWidth val="111"/>
        <c:overlap val="-27"/>
        <c:axId val="304073880"/>
        <c:axId val="304074272"/>
      </c:barChart>
      <c:catAx>
        <c:axId val="304073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04074272"/>
        <c:crosses val="autoZero"/>
        <c:auto val="1"/>
        <c:lblAlgn val="ctr"/>
        <c:lblOffset val="100"/>
        <c:noMultiLvlLbl val="0"/>
      </c:catAx>
      <c:valAx>
        <c:axId val="304074272"/>
        <c:scaling>
          <c:orientation val="minMax"/>
        </c:scaling>
        <c:delete val="1"/>
        <c:axPos val="l"/>
        <c:numFmt formatCode="_(* #,##0_);_(* \(#,##0\);_(* &quot;-&quot;??_);_(@_)" sourceLinked="1"/>
        <c:majorTickMark val="none"/>
        <c:minorTickMark val="none"/>
        <c:tickLblPos val="nextTo"/>
        <c:crossAx val="30407388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Subset of returnee individuals(previously displaced abroad) present at time of assessment by period of arrival</a:t>
            </a:r>
          </a:p>
        </c:rich>
      </c:tx>
      <c:layout>
        <c:manualLayout>
          <c:xMode val="edge"/>
          <c:yMode val="edge"/>
          <c:x val="5.1912797429329045E-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'MT R9 Period of Arrival State'!$C$14</c:f>
              <c:strCache>
                <c:ptCount val="1"/>
                <c:pt idx="0">
                  <c:v>Total</c:v>
                </c:pt>
              </c:strCache>
            </c:strRef>
          </c:tx>
          <c:spPr>
            <a:solidFill>
              <a:srgbClr val="AEDCD9"/>
            </a:solidFill>
            <a:ln>
              <a:solidFill>
                <a:srgbClr val="85CAC5"/>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'MT R9 Period of Arrival State'!$T$30:$Y$30</c:f>
              <c:strCache>
                <c:ptCount val="6"/>
                <c:pt idx="0">
                  <c:v>2016-2017</c:v>
                </c:pt>
                <c:pt idx="1">
                  <c:v>2018 (pre R-ARCSS/ Jan - Sept)</c:v>
                </c:pt>
                <c:pt idx="2">
                  <c:v>2018 (post R-ARCSS/ Oct - Dec)</c:v>
                </c:pt>
                <c:pt idx="3">
                  <c:v>2019 y</c:v>
                </c:pt>
                <c:pt idx="4">
                  <c:v>2020 (Jan-Sept)</c:v>
                </c:pt>
                <c:pt idx="5">
                  <c:v>Unknown period</c:v>
                </c:pt>
              </c:strCache>
            </c:strRef>
          </c:cat>
          <c:val>
            <c:numRef>
              <c:f>'MT R9 Period of Arrival State'!$T$41:$Y$41</c:f>
              <c:numCache>
                <c:formatCode>_(* #,##0_);_(* \(#,##0\);_(* "-"??_);_(@_)</c:formatCode>
                <c:ptCount val="6"/>
                <c:pt idx="0">
                  <c:v>71906</c:v>
                </c:pt>
                <c:pt idx="1">
                  <c:v>89767</c:v>
                </c:pt>
                <c:pt idx="2">
                  <c:v>116297</c:v>
                </c:pt>
                <c:pt idx="3">
                  <c:v>161677</c:v>
                </c:pt>
                <c:pt idx="4">
                  <c:v>83853</c:v>
                </c:pt>
                <c:pt idx="5">
                  <c:v>15274</c:v>
                </c:pt>
              </c:numCache>
            </c:numRef>
          </c:val>
          <c:extLst xmlns:c16r2="http://schemas.microsoft.com/office/drawing/2015/06/chart">
            <c:ext xmlns:c16="http://schemas.microsoft.com/office/drawing/2014/chart" uri="{C3380CC4-5D6E-409C-BE32-E72D297353CC}">
              <c16:uniqueId val="{00000000-305A-429A-A0A2-DC8205025321}"/>
            </c:ext>
          </c:extLst>
        </c:ser>
        <c:dLbls>
          <c:showLegendKey val="0"/>
          <c:showVal val="0"/>
          <c:showCatName val="0"/>
          <c:showSerName val="0"/>
          <c:showPercent val="0"/>
          <c:showBubbleSize val="0"/>
        </c:dLbls>
        <c:gapWidth val="111"/>
        <c:overlap val="-27"/>
        <c:axId val="304077016"/>
        <c:axId val="304077408"/>
      </c:barChart>
      <c:catAx>
        <c:axId val="304077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04077408"/>
        <c:crosses val="autoZero"/>
        <c:auto val="1"/>
        <c:lblAlgn val="ctr"/>
        <c:lblOffset val="100"/>
        <c:noMultiLvlLbl val="0"/>
      </c:catAx>
      <c:valAx>
        <c:axId val="304077408"/>
        <c:scaling>
          <c:orientation val="minMax"/>
        </c:scaling>
        <c:delete val="1"/>
        <c:axPos val="l"/>
        <c:numFmt formatCode="_(* #,##0_);_(* \(#,##0\);_(* &quot;-&quot;??_);_(@_)" sourceLinked="1"/>
        <c:majorTickMark val="none"/>
        <c:minorTickMark val="none"/>
        <c:tickLblPos val="nextTo"/>
        <c:crossAx val="30407701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Subset of IDPs previously displaced within South Sudan by period of arrival at current location</a:t>
            </a:r>
          </a:p>
        </c:rich>
      </c:tx>
      <c:layout>
        <c:manualLayout>
          <c:xMode val="edge"/>
          <c:yMode val="edge"/>
          <c:x val="6.8127251284391732E-2"/>
          <c:y val="3.4835040994848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0820443054542914E-2"/>
          <c:y val="0.23645433398781907"/>
          <c:w val="0.94048756320001392"/>
          <c:h val="0.619078363202061"/>
        </c:manualLayout>
      </c:layout>
      <c:barChart>
        <c:barDir val="col"/>
        <c:grouping val="clustered"/>
        <c:varyColors val="0"/>
        <c:ser>
          <c:idx val="0"/>
          <c:order val="0"/>
          <c:tx>
            <c:strRef>
              <c:f>'MT R9 Period of Arrival State'!$C$14</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'MT R9 Period of Arrival State'!$N$3:$T$3</c:f>
              <c:strCache>
                <c:ptCount val="7"/>
                <c:pt idx="0">
                  <c:v>2014-2015</c:v>
                </c:pt>
                <c:pt idx="1">
                  <c:v>2016-2017</c:v>
                </c:pt>
                <c:pt idx="2">
                  <c:v>2018 (pre R-ARCSS/ Jan - Sept)</c:v>
                </c:pt>
                <c:pt idx="3">
                  <c:v>2018 (post R-ARCSS/ Oct - Dec)</c:v>
                </c:pt>
                <c:pt idx="4">
                  <c:v>2019</c:v>
                </c:pt>
                <c:pt idx="5">
                  <c:v>2020 (Jan-Sept)</c:v>
                </c:pt>
                <c:pt idx="6">
                  <c:v>Unknown period</c:v>
                </c:pt>
              </c:strCache>
            </c:strRef>
          </c:cat>
          <c:val>
            <c:numRef>
              <c:f>'MT R9 Period of Arrival State'!$N$14:$T$14</c:f>
              <c:numCache>
                <c:formatCode>_(* #,##0_);_(* \(#,##0\);_(* "-"??_);_(@_)</c:formatCode>
                <c:ptCount val="7"/>
                <c:pt idx="0">
                  <c:v>463049</c:v>
                </c:pt>
                <c:pt idx="1">
                  <c:v>343979</c:v>
                </c:pt>
                <c:pt idx="2">
                  <c:v>177347</c:v>
                </c:pt>
                <c:pt idx="3">
                  <c:v>123727</c:v>
                </c:pt>
                <c:pt idx="4">
                  <c:v>132176</c:v>
                </c:pt>
                <c:pt idx="5">
                  <c:v>254468</c:v>
                </c:pt>
                <c:pt idx="6">
                  <c:v>34615</c:v>
                </c:pt>
              </c:numCache>
            </c:numRef>
          </c:val>
          <c:extLst xmlns:c16r2="http://schemas.microsoft.com/office/drawing/2015/06/chart">
            <c:ext xmlns:c16="http://schemas.microsoft.com/office/drawing/2014/chart" uri="{C3380CC4-5D6E-409C-BE32-E72D297353CC}">
              <c16:uniqueId val="{00000000-D0A6-4D4D-ACA6-D3D8457FE195}"/>
            </c:ext>
          </c:extLst>
        </c:ser>
        <c:dLbls>
          <c:dLblPos val="outEnd"/>
          <c:showLegendKey val="0"/>
          <c:showVal val="1"/>
          <c:showCatName val="0"/>
          <c:showSerName val="0"/>
          <c:showPercent val="0"/>
          <c:showBubbleSize val="0"/>
        </c:dLbls>
        <c:gapWidth val="111"/>
        <c:overlap val="-27"/>
        <c:axId val="301820024"/>
        <c:axId val="301821592"/>
      </c:barChart>
      <c:catAx>
        <c:axId val="301820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01821592"/>
        <c:crosses val="autoZero"/>
        <c:auto val="1"/>
        <c:lblAlgn val="ctr"/>
        <c:lblOffset val="100"/>
        <c:noMultiLvlLbl val="0"/>
      </c:catAx>
      <c:valAx>
        <c:axId val="301821592"/>
        <c:scaling>
          <c:orientation val="minMax"/>
        </c:scaling>
        <c:delete val="1"/>
        <c:axPos val="l"/>
        <c:numFmt formatCode="_(* #,##0_);_(* \(#,##0\);_(* &quot;-&quot;??_);_(@_)" sourceLinked="1"/>
        <c:majorTickMark val="none"/>
        <c:minorTickMark val="none"/>
        <c:tickLblPos val="nextTo"/>
        <c:crossAx val="30182002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Total returnee individuals (previously displaced in South Sudan) present at time of assessment by period of arrival at current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'MT R9 Period of Arrival State'!$C$14</c:f>
              <c:strCache>
                <c:ptCount val="1"/>
                <c:pt idx="0">
                  <c:v>Total</c:v>
                </c:pt>
              </c:strCache>
            </c:strRef>
          </c:tx>
          <c:spPr>
            <a:solidFill>
              <a:srgbClr val="5CB8B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'MT R9 Period of Arrival State'!$F$30:$K$30</c:f>
              <c:strCache>
                <c:ptCount val="6"/>
                <c:pt idx="0">
                  <c:v>2016-2017</c:v>
                </c:pt>
                <c:pt idx="1">
                  <c:v>2018 (pre R-ARCSS/ Jan - Sept)</c:v>
                </c:pt>
                <c:pt idx="2">
                  <c:v>2018 (post R-ARCSS/ Oct - Dec)</c:v>
                </c:pt>
                <c:pt idx="3">
                  <c:v>2019 y</c:v>
                </c:pt>
                <c:pt idx="4">
                  <c:v>2020 (Jan-Sept)</c:v>
                </c:pt>
                <c:pt idx="5">
                  <c:v>Unknown period</c:v>
                </c:pt>
              </c:strCache>
            </c:strRef>
          </c:cat>
          <c:val>
            <c:numRef>
              <c:f>'MT R9 Period of Arrival State'!$F$41:$K$41</c:f>
              <c:numCache>
                <c:formatCode>_(* #,##0_);_(* \(#,##0\);_(* "-"??_);_(@_)</c:formatCode>
                <c:ptCount val="6"/>
                <c:pt idx="0">
                  <c:v>234289</c:v>
                </c:pt>
                <c:pt idx="1">
                  <c:v>286275</c:v>
                </c:pt>
                <c:pt idx="2">
                  <c:v>371251</c:v>
                </c:pt>
                <c:pt idx="3">
                  <c:v>471976</c:v>
                </c:pt>
                <c:pt idx="4">
                  <c:v>258316</c:v>
                </c:pt>
                <c:pt idx="5">
                  <c:v>52561</c:v>
                </c:pt>
              </c:numCache>
            </c:numRef>
          </c:val>
          <c:extLst xmlns:c16r2="http://schemas.microsoft.com/office/drawing/2015/06/chart">
            <c:ext xmlns:c16="http://schemas.microsoft.com/office/drawing/2014/chart" uri="{C3380CC4-5D6E-409C-BE32-E72D297353CC}">
              <c16:uniqueId val="{00000000-6E85-4E75-B288-1B906D30CE3A}"/>
            </c:ext>
          </c:extLst>
        </c:ser>
        <c:dLbls>
          <c:showLegendKey val="0"/>
          <c:showVal val="0"/>
          <c:showCatName val="0"/>
          <c:showSerName val="0"/>
          <c:showPercent val="0"/>
          <c:showBubbleSize val="0"/>
        </c:dLbls>
        <c:gapWidth val="111"/>
        <c:overlap val="-27"/>
        <c:axId val="301819632"/>
        <c:axId val="427416432"/>
      </c:barChart>
      <c:catAx>
        <c:axId val="30181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427416432"/>
        <c:crosses val="autoZero"/>
        <c:auto val="1"/>
        <c:lblAlgn val="ctr"/>
        <c:lblOffset val="100"/>
        <c:noMultiLvlLbl val="0"/>
      </c:catAx>
      <c:valAx>
        <c:axId val="427416432"/>
        <c:scaling>
          <c:orientation val="minMax"/>
        </c:scaling>
        <c:delete val="1"/>
        <c:axPos val="l"/>
        <c:numFmt formatCode="_(* #,##0_);_(* \(#,##0\);_(* &quot;-&quot;??_);_(@_)" sourceLinked="1"/>
        <c:majorTickMark val="none"/>
        <c:minorTickMark val="none"/>
        <c:tickLblPos val="nextTo"/>
        <c:crossAx val="30181963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Reason of displacement (total IDPs)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42712550287799"/>
          <c:y val="0.22137671566664205"/>
          <c:w val="0.37622549135657501"/>
          <c:h val="0.72878602311422658"/>
        </c:manualLayout>
      </c:layout>
      <c:doughnutChart>
        <c:varyColors val="1"/>
        <c:ser>
          <c:idx val="0"/>
          <c:order val="0"/>
          <c:dPt>
            <c:idx val="0"/>
            <c:bubble3D val="0"/>
            <c:spPr>
              <a:solidFill>
                <a:srgbClr val="D22630"/>
              </a:solidFill>
              <a:ln>
                <a:noFill/>
              </a:ln>
              <a:effectLst/>
            </c:spPr>
            <c:extLst xmlns:c16r2="http://schemas.microsoft.com/office/drawing/2015/06/chart">
              <c:ext xmlns:c16="http://schemas.microsoft.com/office/drawing/2014/chart" uri="{C3380CC4-5D6E-409C-BE32-E72D297353CC}">
                <c16:uniqueId val="{00000001-301A-409D-AD53-E22271D9B347}"/>
              </c:ext>
            </c:extLst>
          </c:dPt>
          <c:dPt>
            <c:idx val="1"/>
            <c:bubble3D val="0"/>
            <c:spPr>
              <a:solidFill>
                <a:srgbClr val="FF671F"/>
              </a:solidFill>
              <a:ln>
                <a:noFill/>
              </a:ln>
              <a:effectLst/>
            </c:spPr>
            <c:extLst xmlns:c16r2="http://schemas.microsoft.com/office/drawing/2015/06/chart">
              <c:ext xmlns:c16="http://schemas.microsoft.com/office/drawing/2014/chart" uri="{C3380CC4-5D6E-409C-BE32-E72D297353CC}">
                <c16:uniqueId val="{00000003-301A-409D-AD53-E22271D9B347}"/>
              </c:ext>
            </c:extLst>
          </c:dPt>
          <c:dPt>
            <c:idx val="2"/>
            <c:bubble3D val="0"/>
            <c:spPr>
              <a:solidFill>
                <a:srgbClr val="5CB8B2"/>
              </a:solidFill>
              <a:ln>
                <a:noFill/>
              </a:ln>
              <a:effectLst/>
            </c:spPr>
            <c:extLst xmlns:c16r2="http://schemas.microsoft.com/office/drawing/2015/06/chart">
              <c:ext xmlns:c16="http://schemas.microsoft.com/office/drawing/2014/chart" uri="{C3380CC4-5D6E-409C-BE32-E72D297353CC}">
                <c16:uniqueId val="{00000005-301A-409D-AD53-E22271D9B347}"/>
              </c:ext>
            </c:extLst>
          </c:dPt>
          <c:dPt>
            <c:idx val="3"/>
            <c:bubble3D val="0"/>
            <c:spPr>
              <a:solidFill>
                <a:schemeClr val="accent4"/>
              </a:solidFill>
              <a:ln>
                <a:noFill/>
              </a:ln>
              <a:effectLst/>
            </c:spPr>
            <c:extLst xmlns:c16r2="http://schemas.microsoft.com/office/drawing/2015/06/chart">
              <c:ext xmlns:c16="http://schemas.microsoft.com/office/drawing/2014/chart" uri="{C3380CC4-5D6E-409C-BE32-E72D297353CC}">
                <c16:uniqueId val="{00000007-301A-409D-AD53-E22271D9B347}"/>
              </c:ext>
            </c:extLst>
          </c:dPt>
          <c:dPt>
            <c:idx val="4"/>
            <c:bubble3D val="0"/>
            <c:spPr>
              <a:solidFill>
                <a:schemeClr val="accent5"/>
              </a:solidFill>
              <a:ln>
                <a:noFill/>
              </a:ln>
              <a:effectLst/>
            </c:spPr>
            <c:extLst xmlns:c16r2="http://schemas.microsoft.com/office/drawing/2015/06/chart">
              <c:ext xmlns:c16="http://schemas.microsoft.com/office/drawing/2014/chart" uri="{C3380CC4-5D6E-409C-BE32-E72D297353CC}">
                <c16:uniqueId val="{00000009-301A-409D-AD53-E22271D9B347}"/>
              </c:ext>
            </c:extLst>
          </c:dPt>
          <c:dPt>
            <c:idx val="5"/>
            <c:bubble3D val="0"/>
            <c:spPr>
              <a:solidFill>
                <a:schemeClr val="accent6"/>
              </a:solidFill>
              <a:ln>
                <a:noFill/>
              </a:ln>
              <a:effectLst/>
            </c:spPr>
            <c:extLst xmlns:c16r2="http://schemas.microsoft.com/office/drawing/2015/06/chart">
              <c:ext xmlns:c16="http://schemas.microsoft.com/office/drawing/2014/chart" uri="{C3380CC4-5D6E-409C-BE32-E72D297353CC}">
                <c16:uniqueId val="{0000000B-F2E9-4351-A657-2588844581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'MT R9 IDPs By Reason State'!$A$4:$A$9</c:f>
              <c:strCache>
                <c:ptCount val="6"/>
                <c:pt idx="0">
                  <c:v>a- Conflict</c:v>
                </c:pt>
                <c:pt idx="1">
                  <c:v>a- Communal clashes</c:v>
                </c:pt>
                <c:pt idx="2">
                  <c:v>a- Disaster</c:v>
                </c:pt>
                <c:pt idx="3">
                  <c:v>a- Unknown reason</c:v>
                </c:pt>
                <c:pt idx="4">
                  <c:v>a- Other reason- COVID-19</c:v>
                </c:pt>
                <c:pt idx="5">
                  <c:v>a- Unknown period individuals</c:v>
                </c:pt>
              </c:strCache>
            </c:strRef>
          </c:cat>
          <c:val>
            <c:numRef>
              <c:f>'MT R9 IDPs By Reason State'!$B$4:$B$9</c:f>
              <c:numCache>
                <c:formatCode>_(* #,##0_);_(* \(#,##0\);_(* "-"??_);_(@_)</c:formatCode>
                <c:ptCount val="6"/>
                <c:pt idx="0">
                  <c:v>923519</c:v>
                </c:pt>
                <c:pt idx="1">
                  <c:v>512262</c:v>
                </c:pt>
                <c:pt idx="2">
                  <c:v>106329</c:v>
                </c:pt>
                <c:pt idx="3">
                  <c:v>34838</c:v>
                </c:pt>
                <c:pt idx="4">
                  <c:v>384</c:v>
                </c:pt>
                <c:pt idx="5">
                  <c:v>38433</c:v>
                </c:pt>
              </c:numCache>
            </c:numRef>
          </c:val>
          <c:extLst xmlns:c16r2="http://schemas.microsoft.com/office/drawing/2015/06/chart">
            <c:ext xmlns:c16="http://schemas.microsoft.com/office/drawing/2014/chart" uri="{C3380CC4-5D6E-409C-BE32-E72D297353CC}">
              <c16:uniqueId val="{0000000A-301A-409D-AD53-E22271D9B34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9049909801563438"/>
          <c:y val="0.27805982843792171"/>
          <c:w val="0.38293758078796974"/>
          <c:h val="0.590207057048151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Reason of displacement (IDP arrival 2019)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42712550287799"/>
          <c:y val="0.22137671566664205"/>
          <c:w val="0.37622549135657501"/>
          <c:h val="0.72878602311422658"/>
        </c:manualLayout>
      </c:layout>
      <c:doughnutChart>
        <c:varyColors val="1"/>
        <c:ser>
          <c:idx val="0"/>
          <c:order val="0"/>
          <c:dPt>
            <c:idx val="0"/>
            <c:bubble3D val="0"/>
            <c:spPr>
              <a:solidFill>
                <a:srgbClr val="D22630"/>
              </a:solidFill>
              <a:ln>
                <a:noFill/>
              </a:ln>
              <a:effectLst/>
            </c:spPr>
            <c:extLst xmlns:c16r2="http://schemas.microsoft.com/office/drawing/2015/06/chart">
              <c:ext xmlns:c16="http://schemas.microsoft.com/office/drawing/2014/chart" uri="{C3380CC4-5D6E-409C-BE32-E72D297353CC}">
                <c16:uniqueId val="{00000001-5E9A-442A-9EEC-144DBA17AE34}"/>
              </c:ext>
            </c:extLst>
          </c:dPt>
          <c:dPt>
            <c:idx val="1"/>
            <c:bubble3D val="0"/>
            <c:spPr>
              <a:solidFill>
                <a:srgbClr val="FF671F"/>
              </a:solidFill>
              <a:ln>
                <a:noFill/>
              </a:ln>
              <a:effectLst/>
            </c:spPr>
            <c:extLst xmlns:c16r2="http://schemas.microsoft.com/office/drawing/2015/06/chart">
              <c:ext xmlns:c16="http://schemas.microsoft.com/office/drawing/2014/chart" uri="{C3380CC4-5D6E-409C-BE32-E72D297353CC}">
                <c16:uniqueId val="{00000003-5E9A-442A-9EEC-144DBA17AE34}"/>
              </c:ext>
            </c:extLst>
          </c:dPt>
          <c:dPt>
            <c:idx val="2"/>
            <c:bubble3D val="0"/>
            <c:spPr>
              <a:solidFill>
                <a:srgbClr val="5CB8B2"/>
              </a:solidFill>
              <a:ln>
                <a:noFill/>
              </a:ln>
              <a:effectLst/>
            </c:spPr>
            <c:extLst xmlns:c16r2="http://schemas.microsoft.com/office/drawing/2015/06/chart">
              <c:ext xmlns:c16="http://schemas.microsoft.com/office/drawing/2014/chart" uri="{C3380CC4-5D6E-409C-BE32-E72D297353CC}">
                <c16:uniqueId val="{00000005-5E9A-442A-9EEC-144DBA17AE34}"/>
              </c:ext>
            </c:extLst>
          </c:dPt>
          <c:dPt>
            <c:idx val="3"/>
            <c:bubble3D val="0"/>
            <c:spPr>
              <a:solidFill>
                <a:schemeClr val="accent4"/>
              </a:solidFill>
              <a:ln>
                <a:noFill/>
              </a:ln>
              <a:effectLst/>
            </c:spPr>
            <c:extLst xmlns:c16r2="http://schemas.microsoft.com/office/drawing/2015/06/chart">
              <c:ext xmlns:c16="http://schemas.microsoft.com/office/drawing/2014/chart" uri="{C3380CC4-5D6E-409C-BE32-E72D297353CC}">
                <c16:uniqueId val="{00000007-5E9A-442A-9EEC-144DBA17AE34}"/>
              </c:ext>
            </c:extLst>
          </c:dPt>
          <c:dPt>
            <c:idx val="4"/>
            <c:bubble3D val="0"/>
            <c:spPr>
              <a:solidFill>
                <a:schemeClr val="accent5"/>
              </a:solidFill>
              <a:ln>
                <a:noFill/>
              </a:ln>
              <a:effectLst/>
            </c:spPr>
            <c:extLst xmlns:c16r2="http://schemas.microsoft.com/office/drawing/2015/06/chart">
              <c:ext xmlns:c16="http://schemas.microsoft.com/office/drawing/2014/chart" uri="{C3380CC4-5D6E-409C-BE32-E72D297353CC}">
                <c16:uniqueId val="{00000009-5E9A-442A-9EEC-144DBA17AE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'MT R9 IDPs By Reason State'!$A$23:$A$26</c:f>
              <c:strCache>
                <c:ptCount val="4"/>
                <c:pt idx="0">
                  <c:v>e- Conflict</c:v>
                </c:pt>
                <c:pt idx="1">
                  <c:v>e- Communal clashes</c:v>
                </c:pt>
                <c:pt idx="2">
                  <c:v>e- Disaster</c:v>
                </c:pt>
                <c:pt idx="3">
                  <c:v>e- Unknown reason</c:v>
                </c:pt>
              </c:strCache>
            </c:strRef>
          </c:cat>
          <c:val>
            <c:numRef>
              <c:f>'MT R9 IDPs By Reason State'!$B$23:$B$26</c:f>
              <c:numCache>
                <c:formatCode>_(* #,##0_);_(* \(#,##0\);_(* "-"??_);_(@_)</c:formatCode>
                <c:ptCount val="4"/>
                <c:pt idx="0">
                  <c:v>59010</c:v>
                </c:pt>
                <c:pt idx="1">
                  <c:v>71504</c:v>
                </c:pt>
                <c:pt idx="2">
                  <c:v>10621</c:v>
                </c:pt>
                <c:pt idx="3">
                  <c:v>9335</c:v>
                </c:pt>
              </c:numCache>
            </c:numRef>
          </c:val>
          <c:extLst xmlns:c16r2="http://schemas.microsoft.com/office/drawing/2015/06/chart">
            <c:ext xmlns:c16="http://schemas.microsoft.com/office/drawing/2014/chart" uri="{C3380CC4-5D6E-409C-BE32-E72D297353CC}">
              <c16:uniqueId val="{0000000A-5E9A-442A-9EEC-144DBA17AE3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9049909801563438"/>
          <c:y val="0.27805982843792171"/>
          <c:w val="0.38293758078796974"/>
          <c:h val="0.590207057048151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Reason of displacement (2018 post R-ARCSS)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42712550287799"/>
          <c:y val="0.22137671566664205"/>
          <c:w val="0.37622549135657501"/>
          <c:h val="0.72878602311422658"/>
        </c:manualLayout>
      </c:layout>
      <c:doughnutChart>
        <c:varyColors val="1"/>
        <c:ser>
          <c:idx val="0"/>
          <c:order val="0"/>
          <c:dPt>
            <c:idx val="0"/>
            <c:bubble3D val="0"/>
            <c:spPr>
              <a:solidFill>
                <a:srgbClr val="D22630"/>
              </a:solidFill>
              <a:ln>
                <a:noFill/>
              </a:ln>
              <a:effectLst/>
            </c:spPr>
            <c:extLst xmlns:c16r2="http://schemas.microsoft.com/office/drawing/2015/06/chart">
              <c:ext xmlns:c16="http://schemas.microsoft.com/office/drawing/2014/chart" uri="{C3380CC4-5D6E-409C-BE32-E72D297353CC}">
                <c16:uniqueId val="{00000001-E175-42B9-B080-4A53819E0492}"/>
              </c:ext>
            </c:extLst>
          </c:dPt>
          <c:dPt>
            <c:idx val="1"/>
            <c:bubble3D val="0"/>
            <c:spPr>
              <a:solidFill>
                <a:srgbClr val="FF671F"/>
              </a:solidFill>
              <a:ln>
                <a:noFill/>
              </a:ln>
              <a:effectLst/>
            </c:spPr>
            <c:extLst xmlns:c16r2="http://schemas.microsoft.com/office/drawing/2015/06/chart">
              <c:ext xmlns:c16="http://schemas.microsoft.com/office/drawing/2014/chart" uri="{C3380CC4-5D6E-409C-BE32-E72D297353CC}">
                <c16:uniqueId val="{00000003-E175-42B9-B080-4A53819E0492}"/>
              </c:ext>
            </c:extLst>
          </c:dPt>
          <c:dPt>
            <c:idx val="2"/>
            <c:bubble3D val="0"/>
            <c:spPr>
              <a:solidFill>
                <a:srgbClr val="5CB8B2"/>
              </a:solidFill>
              <a:ln>
                <a:noFill/>
              </a:ln>
              <a:effectLst/>
            </c:spPr>
            <c:extLst xmlns:c16r2="http://schemas.microsoft.com/office/drawing/2015/06/chart">
              <c:ext xmlns:c16="http://schemas.microsoft.com/office/drawing/2014/chart" uri="{C3380CC4-5D6E-409C-BE32-E72D297353CC}">
                <c16:uniqueId val="{00000005-E175-42B9-B080-4A53819E0492}"/>
              </c:ext>
            </c:extLst>
          </c:dPt>
          <c:dPt>
            <c:idx val="3"/>
            <c:bubble3D val="0"/>
            <c:spPr>
              <a:solidFill>
                <a:schemeClr val="accent4"/>
              </a:solidFill>
              <a:ln>
                <a:noFill/>
              </a:ln>
              <a:effectLst/>
            </c:spPr>
            <c:extLst xmlns:c16r2="http://schemas.microsoft.com/office/drawing/2015/06/chart">
              <c:ext xmlns:c16="http://schemas.microsoft.com/office/drawing/2014/chart" uri="{C3380CC4-5D6E-409C-BE32-E72D297353CC}">
                <c16:uniqueId val="{00000007-E175-42B9-B080-4A53819E0492}"/>
              </c:ext>
            </c:extLst>
          </c:dPt>
          <c:dPt>
            <c:idx val="4"/>
            <c:bubble3D val="0"/>
            <c:spPr>
              <a:solidFill>
                <a:schemeClr val="accent5"/>
              </a:solidFill>
              <a:ln>
                <a:noFill/>
              </a:ln>
              <a:effectLst/>
            </c:spPr>
            <c:extLst xmlns:c16r2="http://schemas.microsoft.com/office/drawing/2015/06/chart">
              <c:ext xmlns:c16="http://schemas.microsoft.com/office/drawing/2014/chart" uri="{C3380CC4-5D6E-409C-BE32-E72D297353CC}">
                <c16:uniqueId val="{00000009-E175-42B9-B080-4A53819E04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'MT R9 IDPs By Reason State'!$A$32:$A$35</c:f>
              <c:strCache>
                <c:ptCount val="4"/>
                <c:pt idx="0">
                  <c:v>e- Conflict</c:v>
                </c:pt>
                <c:pt idx="1">
                  <c:v>e- Communal clashes</c:v>
                </c:pt>
                <c:pt idx="2">
                  <c:v>e- Disaster</c:v>
                </c:pt>
                <c:pt idx="3">
                  <c:v>e- Unknown reason</c:v>
                </c:pt>
              </c:strCache>
            </c:strRef>
          </c:cat>
          <c:val>
            <c:numRef>
              <c:f>'MT R9 IDPs By Reason State'!$B$32:$B$35</c:f>
              <c:numCache>
                <c:formatCode>_(* #,##0_);_(* \(#,##0\);_(* "-"??_);_(@_)</c:formatCode>
                <c:ptCount val="4"/>
                <c:pt idx="0">
                  <c:v>66099</c:v>
                </c:pt>
                <c:pt idx="1">
                  <c:v>61843</c:v>
                </c:pt>
                <c:pt idx="2">
                  <c:v>3534</c:v>
                </c:pt>
                <c:pt idx="3">
                  <c:v>5179</c:v>
                </c:pt>
              </c:numCache>
            </c:numRef>
          </c:val>
          <c:extLst xmlns:c16r2="http://schemas.microsoft.com/office/drawing/2015/06/chart">
            <c:ext xmlns:c16="http://schemas.microsoft.com/office/drawing/2014/chart" uri="{C3380CC4-5D6E-409C-BE32-E72D297353CC}">
              <c16:uniqueId val="{0000000A-E175-42B9-B080-4A53819E049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9049909801563438"/>
          <c:y val="0.27805982843792171"/>
          <c:w val="0.38293758078796974"/>
          <c:h val="0.590207057048151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Reason of displacement (2018 pre R-ARCSS)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42712550287799"/>
          <c:y val="0.22137671566664205"/>
          <c:w val="0.37622549135657501"/>
          <c:h val="0.72878602311422658"/>
        </c:manualLayout>
      </c:layout>
      <c:doughnutChart>
        <c:varyColors val="1"/>
        <c:ser>
          <c:idx val="0"/>
          <c:order val="0"/>
          <c:dPt>
            <c:idx val="0"/>
            <c:bubble3D val="0"/>
            <c:spPr>
              <a:solidFill>
                <a:srgbClr val="D22630"/>
              </a:solidFill>
              <a:ln>
                <a:noFill/>
              </a:ln>
              <a:effectLst/>
            </c:spPr>
            <c:extLst xmlns:c16r2="http://schemas.microsoft.com/office/drawing/2015/06/chart">
              <c:ext xmlns:c16="http://schemas.microsoft.com/office/drawing/2014/chart" uri="{C3380CC4-5D6E-409C-BE32-E72D297353CC}">
                <c16:uniqueId val="{00000001-FD57-4DBC-B1C5-F5EE52735706}"/>
              </c:ext>
            </c:extLst>
          </c:dPt>
          <c:dPt>
            <c:idx val="1"/>
            <c:bubble3D val="0"/>
            <c:spPr>
              <a:solidFill>
                <a:srgbClr val="FF671F"/>
              </a:solidFill>
              <a:ln>
                <a:noFill/>
              </a:ln>
              <a:effectLst/>
            </c:spPr>
            <c:extLst xmlns:c16r2="http://schemas.microsoft.com/office/drawing/2015/06/chart">
              <c:ext xmlns:c16="http://schemas.microsoft.com/office/drawing/2014/chart" uri="{C3380CC4-5D6E-409C-BE32-E72D297353CC}">
                <c16:uniqueId val="{00000003-FD57-4DBC-B1C5-F5EE52735706}"/>
              </c:ext>
            </c:extLst>
          </c:dPt>
          <c:dPt>
            <c:idx val="2"/>
            <c:bubble3D val="0"/>
            <c:spPr>
              <a:solidFill>
                <a:srgbClr val="5CB8B2"/>
              </a:solidFill>
              <a:ln>
                <a:noFill/>
              </a:ln>
              <a:effectLst/>
            </c:spPr>
            <c:extLst xmlns:c16r2="http://schemas.microsoft.com/office/drawing/2015/06/chart">
              <c:ext xmlns:c16="http://schemas.microsoft.com/office/drawing/2014/chart" uri="{C3380CC4-5D6E-409C-BE32-E72D297353CC}">
                <c16:uniqueId val="{00000005-FD57-4DBC-B1C5-F5EE52735706}"/>
              </c:ext>
            </c:extLst>
          </c:dPt>
          <c:dPt>
            <c:idx val="3"/>
            <c:bubble3D val="0"/>
            <c:spPr>
              <a:solidFill>
                <a:schemeClr val="accent4"/>
              </a:solidFill>
              <a:ln>
                <a:noFill/>
              </a:ln>
              <a:effectLst/>
            </c:spPr>
            <c:extLst xmlns:c16r2="http://schemas.microsoft.com/office/drawing/2015/06/chart">
              <c:ext xmlns:c16="http://schemas.microsoft.com/office/drawing/2014/chart" uri="{C3380CC4-5D6E-409C-BE32-E72D297353CC}">
                <c16:uniqueId val="{00000007-FD57-4DBC-B1C5-F5EE52735706}"/>
              </c:ext>
            </c:extLst>
          </c:dPt>
          <c:dPt>
            <c:idx val="4"/>
            <c:bubble3D val="0"/>
            <c:spPr>
              <a:solidFill>
                <a:schemeClr val="accent5"/>
              </a:solidFill>
              <a:ln>
                <a:noFill/>
              </a:ln>
              <a:effectLst/>
            </c:spPr>
            <c:extLst xmlns:c16r2="http://schemas.microsoft.com/office/drawing/2015/06/chart">
              <c:ext xmlns:c16="http://schemas.microsoft.com/office/drawing/2014/chart" uri="{C3380CC4-5D6E-409C-BE32-E72D297353CC}">
                <c16:uniqueId val="{00000009-FD57-4DBC-B1C5-F5EE527357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'MT R9 IDPs By Reason State'!$A$41:$A$44</c:f>
              <c:strCache>
                <c:ptCount val="4"/>
                <c:pt idx="0">
                  <c:v>e- Conflict</c:v>
                </c:pt>
                <c:pt idx="1">
                  <c:v>e- Communal clashes</c:v>
                </c:pt>
                <c:pt idx="2">
                  <c:v>e- Disaster</c:v>
                </c:pt>
                <c:pt idx="3">
                  <c:v>e- Unknown reason</c:v>
                </c:pt>
              </c:strCache>
            </c:strRef>
          </c:cat>
          <c:val>
            <c:numRef>
              <c:f>'MT R9 IDPs By Reason State'!$B$41:$B$44</c:f>
              <c:numCache>
                <c:formatCode>_(* #,##0_);_(* \(#,##0\);_(* "-"??_);_(@_)</c:formatCode>
                <c:ptCount val="4"/>
                <c:pt idx="0">
                  <c:v>77815</c:v>
                </c:pt>
                <c:pt idx="1">
                  <c:v>105808</c:v>
                </c:pt>
                <c:pt idx="2">
                  <c:v>2714</c:v>
                </c:pt>
                <c:pt idx="3">
                  <c:v>4767</c:v>
                </c:pt>
              </c:numCache>
            </c:numRef>
          </c:val>
          <c:extLst xmlns:c16r2="http://schemas.microsoft.com/office/drawing/2015/06/chart">
            <c:ext xmlns:c16="http://schemas.microsoft.com/office/drawing/2014/chart" uri="{C3380CC4-5D6E-409C-BE32-E72D297353CC}">
              <c16:uniqueId val="{0000000A-FD57-4DBC-B1C5-F5EE5273570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9049909801563438"/>
          <c:y val="0.27805982843792171"/>
          <c:w val="0.38293758078796974"/>
          <c:h val="0.590207057048151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Reason of displacement (arrival 2016-2017 )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42712550287799"/>
          <c:y val="0.22137671566664205"/>
          <c:w val="0.37622549135657501"/>
          <c:h val="0.72878602311422658"/>
        </c:manualLayout>
      </c:layout>
      <c:doughnutChart>
        <c:varyColors val="1"/>
        <c:ser>
          <c:idx val="0"/>
          <c:order val="0"/>
          <c:dPt>
            <c:idx val="0"/>
            <c:bubble3D val="0"/>
            <c:spPr>
              <a:solidFill>
                <a:srgbClr val="D22630"/>
              </a:solidFill>
              <a:ln>
                <a:noFill/>
              </a:ln>
              <a:effectLst/>
            </c:spPr>
            <c:extLst xmlns:c16r2="http://schemas.microsoft.com/office/drawing/2015/06/chart">
              <c:ext xmlns:c16="http://schemas.microsoft.com/office/drawing/2014/chart" uri="{C3380CC4-5D6E-409C-BE32-E72D297353CC}">
                <c16:uniqueId val="{00000001-E36C-4CAA-B46E-6A1E0322B2F1}"/>
              </c:ext>
            </c:extLst>
          </c:dPt>
          <c:dPt>
            <c:idx val="1"/>
            <c:bubble3D val="0"/>
            <c:spPr>
              <a:solidFill>
                <a:srgbClr val="FF671F"/>
              </a:solidFill>
              <a:ln>
                <a:noFill/>
              </a:ln>
              <a:effectLst/>
            </c:spPr>
            <c:extLst xmlns:c16r2="http://schemas.microsoft.com/office/drawing/2015/06/chart">
              <c:ext xmlns:c16="http://schemas.microsoft.com/office/drawing/2014/chart" uri="{C3380CC4-5D6E-409C-BE32-E72D297353CC}">
                <c16:uniqueId val="{00000003-E36C-4CAA-B46E-6A1E0322B2F1}"/>
              </c:ext>
            </c:extLst>
          </c:dPt>
          <c:dPt>
            <c:idx val="2"/>
            <c:bubble3D val="0"/>
            <c:spPr>
              <a:solidFill>
                <a:srgbClr val="5CB8B2"/>
              </a:solidFill>
              <a:ln>
                <a:noFill/>
              </a:ln>
              <a:effectLst/>
            </c:spPr>
            <c:extLst xmlns:c16r2="http://schemas.microsoft.com/office/drawing/2015/06/chart">
              <c:ext xmlns:c16="http://schemas.microsoft.com/office/drawing/2014/chart" uri="{C3380CC4-5D6E-409C-BE32-E72D297353CC}">
                <c16:uniqueId val="{00000005-E36C-4CAA-B46E-6A1E0322B2F1}"/>
              </c:ext>
            </c:extLst>
          </c:dPt>
          <c:dPt>
            <c:idx val="3"/>
            <c:bubble3D val="0"/>
            <c:spPr>
              <a:solidFill>
                <a:schemeClr val="accent4"/>
              </a:solidFill>
              <a:ln>
                <a:noFill/>
              </a:ln>
              <a:effectLst/>
            </c:spPr>
            <c:extLst xmlns:c16r2="http://schemas.microsoft.com/office/drawing/2015/06/chart">
              <c:ext xmlns:c16="http://schemas.microsoft.com/office/drawing/2014/chart" uri="{C3380CC4-5D6E-409C-BE32-E72D297353CC}">
                <c16:uniqueId val="{00000007-E36C-4CAA-B46E-6A1E0322B2F1}"/>
              </c:ext>
            </c:extLst>
          </c:dPt>
          <c:dPt>
            <c:idx val="4"/>
            <c:bubble3D val="0"/>
            <c:spPr>
              <a:solidFill>
                <a:schemeClr val="accent5"/>
              </a:solidFill>
              <a:ln>
                <a:noFill/>
              </a:ln>
              <a:effectLst/>
            </c:spPr>
            <c:extLst xmlns:c16r2="http://schemas.microsoft.com/office/drawing/2015/06/chart">
              <c:ext xmlns:c16="http://schemas.microsoft.com/office/drawing/2014/chart" uri="{C3380CC4-5D6E-409C-BE32-E72D297353CC}">
                <c16:uniqueId val="{00000009-E36C-4CAA-B46E-6A1E0322B2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'MT R9 IDPs By Reason State'!$A$41:$A$44</c:f>
              <c:strCache>
                <c:ptCount val="4"/>
                <c:pt idx="0">
                  <c:v>e- Conflict</c:v>
                </c:pt>
                <c:pt idx="1">
                  <c:v>e- Communal clashes</c:v>
                </c:pt>
                <c:pt idx="2">
                  <c:v>e- Disaster</c:v>
                </c:pt>
                <c:pt idx="3">
                  <c:v>e- Unknown reason</c:v>
                </c:pt>
              </c:strCache>
            </c:strRef>
          </c:cat>
          <c:val>
            <c:numRef>
              <c:f>'MT R9 IDPs By Reason State'!$B$41:$B$44</c:f>
              <c:numCache>
                <c:formatCode>_(* #,##0_);_(* \(#,##0\);_(* "-"??_);_(@_)</c:formatCode>
                <c:ptCount val="4"/>
                <c:pt idx="0">
                  <c:v>77815</c:v>
                </c:pt>
                <c:pt idx="1">
                  <c:v>105808</c:v>
                </c:pt>
                <c:pt idx="2">
                  <c:v>2714</c:v>
                </c:pt>
                <c:pt idx="3">
                  <c:v>4767</c:v>
                </c:pt>
              </c:numCache>
            </c:numRef>
          </c:val>
          <c:extLst xmlns:c16r2="http://schemas.microsoft.com/office/drawing/2015/06/chart">
            <c:ext xmlns:c16="http://schemas.microsoft.com/office/drawing/2014/chart" uri="{C3380CC4-5D6E-409C-BE32-E72D297353CC}">
              <c16:uniqueId val="{0000000A-E36C-4CAA-B46E-6A1E0322B2F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9049909801563438"/>
          <c:y val="0.27805982843792171"/>
          <c:w val="0.38293758078796974"/>
          <c:h val="0.590207057048151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Reason of displacement (arrival 2014-2015 )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42712550287799"/>
          <c:y val="0.22137671566664205"/>
          <c:w val="0.37622549135657501"/>
          <c:h val="0.72878602311422658"/>
        </c:manualLayout>
      </c:layout>
      <c:doughnutChart>
        <c:varyColors val="1"/>
        <c:ser>
          <c:idx val="0"/>
          <c:order val="0"/>
          <c:dPt>
            <c:idx val="0"/>
            <c:bubble3D val="0"/>
            <c:spPr>
              <a:solidFill>
                <a:srgbClr val="D22630"/>
              </a:solidFill>
              <a:ln>
                <a:noFill/>
              </a:ln>
              <a:effectLst/>
            </c:spPr>
            <c:extLst xmlns:c16r2="http://schemas.microsoft.com/office/drawing/2015/06/chart">
              <c:ext xmlns:c16="http://schemas.microsoft.com/office/drawing/2014/chart" uri="{C3380CC4-5D6E-409C-BE32-E72D297353CC}">
                <c16:uniqueId val="{00000001-C5E0-4E46-8604-36282D48CE0D}"/>
              </c:ext>
            </c:extLst>
          </c:dPt>
          <c:dPt>
            <c:idx val="1"/>
            <c:bubble3D val="0"/>
            <c:spPr>
              <a:solidFill>
                <a:srgbClr val="FF671F"/>
              </a:solidFill>
              <a:ln>
                <a:noFill/>
              </a:ln>
              <a:effectLst/>
            </c:spPr>
            <c:extLst xmlns:c16r2="http://schemas.microsoft.com/office/drawing/2015/06/chart">
              <c:ext xmlns:c16="http://schemas.microsoft.com/office/drawing/2014/chart" uri="{C3380CC4-5D6E-409C-BE32-E72D297353CC}">
                <c16:uniqueId val="{00000003-C5E0-4E46-8604-36282D48CE0D}"/>
              </c:ext>
            </c:extLst>
          </c:dPt>
          <c:dPt>
            <c:idx val="2"/>
            <c:bubble3D val="0"/>
            <c:spPr>
              <a:solidFill>
                <a:srgbClr val="5CB8B2"/>
              </a:solidFill>
              <a:ln>
                <a:noFill/>
              </a:ln>
              <a:effectLst/>
            </c:spPr>
            <c:extLst xmlns:c16r2="http://schemas.microsoft.com/office/drawing/2015/06/chart">
              <c:ext xmlns:c16="http://schemas.microsoft.com/office/drawing/2014/chart" uri="{C3380CC4-5D6E-409C-BE32-E72D297353CC}">
                <c16:uniqueId val="{00000005-C5E0-4E46-8604-36282D48CE0D}"/>
              </c:ext>
            </c:extLst>
          </c:dPt>
          <c:dPt>
            <c:idx val="3"/>
            <c:bubble3D val="0"/>
            <c:spPr>
              <a:solidFill>
                <a:schemeClr val="accent4"/>
              </a:solidFill>
              <a:ln>
                <a:noFill/>
              </a:ln>
              <a:effectLst/>
            </c:spPr>
            <c:extLst xmlns:c16r2="http://schemas.microsoft.com/office/drawing/2015/06/chart">
              <c:ext xmlns:c16="http://schemas.microsoft.com/office/drawing/2014/chart" uri="{C3380CC4-5D6E-409C-BE32-E72D297353CC}">
                <c16:uniqueId val="{00000007-C5E0-4E46-8604-36282D48CE0D}"/>
              </c:ext>
            </c:extLst>
          </c:dPt>
          <c:dPt>
            <c:idx val="4"/>
            <c:bubble3D val="0"/>
            <c:spPr>
              <a:solidFill>
                <a:schemeClr val="accent5"/>
              </a:solidFill>
              <a:ln>
                <a:noFill/>
              </a:ln>
              <a:effectLst/>
            </c:spPr>
            <c:extLst xmlns:c16r2="http://schemas.microsoft.com/office/drawing/2015/06/chart">
              <c:ext xmlns:c16="http://schemas.microsoft.com/office/drawing/2014/chart" uri="{C3380CC4-5D6E-409C-BE32-E72D297353CC}">
                <c16:uniqueId val="{00000009-C5E0-4E46-8604-36282D48CE0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'MT R9 IDPs By Reason State'!$A$41:$A$44</c:f>
              <c:strCache>
                <c:ptCount val="4"/>
                <c:pt idx="0">
                  <c:v>e- Conflict</c:v>
                </c:pt>
                <c:pt idx="1">
                  <c:v>e- Communal clashes</c:v>
                </c:pt>
                <c:pt idx="2">
                  <c:v>e- Disaster</c:v>
                </c:pt>
                <c:pt idx="3">
                  <c:v>e- Unknown reason</c:v>
                </c:pt>
              </c:strCache>
            </c:strRef>
          </c:cat>
          <c:val>
            <c:numRef>
              <c:f>'MT R9 IDPs By Reason State'!$B$41:$B$44</c:f>
              <c:numCache>
                <c:formatCode>_(* #,##0_);_(* \(#,##0\);_(* "-"??_);_(@_)</c:formatCode>
                <c:ptCount val="4"/>
                <c:pt idx="0">
                  <c:v>77815</c:v>
                </c:pt>
                <c:pt idx="1">
                  <c:v>105808</c:v>
                </c:pt>
                <c:pt idx="2">
                  <c:v>2714</c:v>
                </c:pt>
                <c:pt idx="3">
                  <c:v>4767</c:v>
                </c:pt>
              </c:numCache>
            </c:numRef>
          </c:val>
          <c:extLst xmlns:c16r2="http://schemas.microsoft.com/office/drawing/2015/06/chart">
            <c:ext xmlns:c16="http://schemas.microsoft.com/office/drawing/2014/chart" uri="{C3380CC4-5D6E-409C-BE32-E72D297353CC}">
              <c16:uniqueId val="{0000000A-C5E0-4E46-8604-36282D48CE0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9049909801563438"/>
          <c:y val="0.27805982843792171"/>
          <c:w val="0.38293758078796974"/>
          <c:h val="0.590207057048151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Reason of displacement (IDP arrival 2020)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42712550287799"/>
          <c:y val="0.22137671566664205"/>
          <c:w val="0.37622549135657501"/>
          <c:h val="0.72878602311422658"/>
        </c:manualLayout>
      </c:layout>
      <c:doughnutChart>
        <c:varyColors val="1"/>
        <c:ser>
          <c:idx val="0"/>
          <c:order val="0"/>
          <c:dPt>
            <c:idx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1-3B39-4D77-93C7-51E81448EE17}"/>
              </c:ext>
            </c:extLst>
          </c:dPt>
          <c:dPt>
            <c:idx val="1"/>
            <c:bubble3D val="0"/>
            <c:spPr>
              <a:solidFill>
                <a:schemeClr val="accent2"/>
              </a:solidFill>
              <a:ln>
                <a:noFill/>
              </a:ln>
              <a:effectLst/>
            </c:spPr>
            <c:extLst xmlns:c16r2="http://schemas.microsoft.com/office/drawing/2015/06/chart">
              <c:ext xmlns:c16="http://schemas.microsoft.com/office/drawing/2014/chart" uri="{C3380CC4-5D6E-409C-BE32-E72D297353CC}">
                <c16:uniqueId val="{00000003-3B39-4D77-93C7-51E81448EE17}"/>
              </c:ext>
            </c:extLst>
          </c:dPt>
          <c:dPt>
            <c:idx val="2"/>
            <c:bubble3D val="0"/>
            <c:spPr>
              <a:solidFill>
                <a:schemeClr val="accent3"/>
              </a:solidFill>
              <a:ln>
                <a:noFill/>
              </a:ln>
              <a:effectLst/>
            </c:spPr>
            <c:extLst xmlns:c16r2="http://schemas.microsoft.com/office/drawing/2015/06/chart">
              <c:ext xmlns:c16="http://schemas.microsoft.com/office/drawing/2014/chart" uri="{C3380CC4-5D6E-409C-BE32-E72D297353CC}">
                <c16:uniqueId val="{00000005-3B39-4D77-93C7-51E81448EE17}"/>
              </c:ext>
            </c:extLst>
          </c:dPt>
          <c:dPt>
            <c:idx val="3"/>
            <c:bubble3D val="0"/>
            <c:spPr>
              <a:solidFill>
                <a:schemeClr val="accent4"/>
              </a:solidFill>
              <a:ln>
                <a:noFill/>
              </a:ln>
              <a:effectLst/>
            </c:spPr>
            <c:extLst xmlns:c16r2="http://schemas.microsoft.com/office/drawing/2015/06/chart">
              <c:ext xmlns:c16="http://schemas.microsoft.com/office/drawing/2014/chart" uri="{C3380CC4-5D6E-409C-BE32-E72D297353CC}">
                <c16:uniqueId val="{00000007-3B39-4D77-93C7-51E81448EE17}"/>
              </c:ext>
            </c:extLst>
          </c:dPt>
          <c:dPt>
            <c:idx val="4"/>
            <c:bubble3D val="0"/>
            <c:spPr>
              <a:solidFill>
                <a:schemeClr val="accent5"/>
              </a:solidFill>
              <a:ln>
                <a:noFill/>
              </a:ln>
              <a:effectLst/>
            </c:spPr>
            <c:extLst xmlns:c16r2="http://schemas.microsoft.com/office/drawing/2015/06/chart">
              <c:ext xmlns:c16="http://schemas.microsoft.com/office/drawing/2014/chart" uri="{C3380CC4-5D6E-409C-BE32-E72D297353CC}">
                <c16:uniqueId val="{00000009-3B39-4D77-93C7-51E81448EE1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'MT R9 IDPs By Reason State'!$A$14:$A$18</c:f>
              <c:strCache>
                <c:ptCount val="5"/>
                <c:pt idx="0">
                  <c:v>e- Conflict</c:v>
                </c:pt>
                <c:pt idx="1">
                  <c:v>e- Communal clashes</c:v>
                </c:pt>
                <c:pt idx="2">
                  <c:v>e- Disaster</c:v>
                </c:pt>
                <c:pt idx="3">
                  <c:v>e- Other reason: COVID-19</c:v>
                </c:pt>
                <c:pt idx="4">
                  <c:v>e- Unknown reason</c:v>
                </c:pt>
              </c:strCache>
            </c:strRef>
          </c:cat>
          <c:val>
            <c:numRef>
              <c:f>'MT R9 IDPs By Reason State'!$B$14:$B$18</c:f>
              <c:numCache>
                <c:formatCode>_(* #,##0_);_(* \(#,##0\);_(* "-"??_);_(@_)</c:formatCode>
                <c:ptCount val="5"/>
                <c:pt idx="0">
                  <c:v>35388</c:v>
                </c:pt>
                <c:pt idx="1">
                  <c:v>155932</c:v>
                </c:pt>
                <c:pt idx="2">
                  <c:v>66970</c:v>
                </c:pt>
                <c:pt idx="3">
                  <c:v>384</c:v>
                </c:pt>
                <c:pt idx="4">
                  <c:v>2956</c:v>
                </c:pt>
              </c:numCache>
            </c:numRef>
          </c:val>
          <c:extLst xmlns:c16r2="http://schemas.microsoft.com/office/drawing/2015/06/chart">
            <c:ext xmlns:c16="http://schemas.microsoft.com/office/drawing/2014/chart" uri="{C3380CC4-5D6E-409C-BE32-E72D297353CC}">
              <c16:uniqueId val="{0000000A-3B39-4D77-93C7-51E81448EE1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9049909801563438"/>
          <c:y val="0.27805982843792171"/>
          <c:w val="0.38293758078796974"/>
          <c:h val="0.590207057048151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Returnees</a:t>
            </a:r>
            <a:r>
              <a:rPr lang="en-US" sz="1400" baseline="0"/>
              <a:t> shelter status by state </a:t>
            </a:r>
          </a:p>
          <a:p>
            <a:pPr>
              <a:defRPr/>
            </a:pPr>
            <a:r>
              <a:rPr lang="en-US" sz="1400" baseline="0"/>
              <a:t>(Number of household)</a:t>
            </a:r>
            <a:endParaRPr lang="en-US"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432735677598435"/>
          <c:y val="0.16236733317121768"/>
          <c:w val="0.85706756368264703"/>
          <c:h val="0.38106361538011135"/>
        </c:manualLayout>
      </c:layout>
      <c:barChart>
        <c:barDir val="col"/>
        <c:grouping val="clustered"/>
        <c:varyColors val="0"/>
        <c:ser>
          <c:idx val="0"/>
          <c:order val="0"/>
          <c:tx>
            <c:strRef>
              <c:f>'MT R9 Shelter Status State Sum'!$D$5</c:f>
              <c:strCache>
                <c:ptCount val="1"/>
                <c:pt idx="0">
                  <c:v>m- returnee housing no damage household</c:v>
                </c:pt>
              </c:strCache>
            </c:strRef>
          </c:tx>
          <c:spPr>
            <a:solidFill>
              <a:schemeClr val="accent6">
                <a:tint val="43000"/>
              </a:schemeClr>
            </a:solidFill>
            <a:ln>
              <a:noFill/>
            </a:ln>
            <a:effectLst/>
          </c:spPr>
          <c:invertIfNegative val="0"/>
          <c:cat>
            <c:strRef>
              <c:f>'MT R9 Shelter Status State Sum'!$C$6:$C$15</c:f>
              <c:strCache>
                <c:ptCount val="10"/>
                <c:pt idx="0">
                  <c:v>Central Equatoria</c:v>
                </c:pt>
                <c:pt idx="1">
                  <c:v>Eastern Equatoria</c:v>
                </c:pt>
                <c:pt idx="2">
                  <c:v>Jonglei</c:v>
                </c:pt>
                <c:pt idx="3">
                  <c:v>Lakes</c:v>
                </c:pt>
                <c:pt idx="4">
                  <c:v>Northern Bahr el Ghazal</c:v>
                </c:pt>
                <c:pt idx="5">
                  <c:v>Unity</c:v>
                </c:pt>
                <c:pt idx="6">
                  <c:v>Upper Nile</c:v>
                </c:pt>
                <c:pt idx="7">
                  <c:v>Warrap</c:v>
                </c:pt>
                <c:pt idx="8">
                  <c:v>Western Bahr el Ghazal</c:v>
                </c:pt>
                <c:pt idx="9">
                  <c:v>Western Equatoria</c:v>
                </c:pt>
              </c:strCache>
            </c:strRef>
          </c:cat>
          <c:val>
            <c:numRef>
              <c:f>'MT R9 Shelter Status State Sum'!$D$6:$D$15</c:f>
              <c:numCache>
                <c:formatCode>_(* #,##0_);_(* \(#,##0\);_(* "-"??_);_(@_)</c:formatCode>
                <c:ptCount val="10"/>
                <c:pt idx="0">
                  <c:v>11590</c:v>
                </c:pt>
                <c:pt idx="1">
                  <c:v>12042</c:v>
                </c:pt>
                <c:pt idx="2">
                  <c:v>16293</c:v>
                </c:pt>
                <c:pt idx="3">
                  <c:v>6594</c:v>
                </c:pt>
                <c:pt idx="4">
                  <c:v>8085</c:v>
                </c:pt>
                <c:pt idx="5">
                  <c:v>16935</c:v>
                </c:pt>
                <c:pt idx="6">
                  <c:v>20269</c:v>
                </c:pt>
                <c:pt idx="7">
                  <c:v>4391</c:v>
                </c:pt>
                <c:pt idx="8">
                  <c:v>23076</c:v>
                </c:pt>
                <c:pt idx="9">
                  <c:v>14933</c:v>
                </c:pt>
              </c:numCache>
            </c:numRef>
          </c:val>
          <c:extLst xmlns:c16r2="http://schemas.microsoft.com/office/drawing/2015/06/chart">
            <c:ext xmlns:c16="http://schemas.microsoft.com/office/drawing/2014/chart" uri="{C3380CC4-5D6E-409C-BE32-E72D297353CC}">
              <c16:uniqueId val="{00000000-99B9-4F12-BC82-129715CCB28D}"/>
            </c:ext>
          </c:extLst>
        </c:ser>
        <c:ser>
          <c:idx val="2"/>
          <c:order val="2"/>
          <c:tx>
            <c:strRef>
              <c:f>'MT R9 Shelter Status State Sum'!$F$5</c:f>
              <c:strCache>
                <c:ptCount val="1"/>
                <c:pt idx="0">
                  <c:v>m- returnee housing part damage household</c:v>
                </c:pt>
              </c:strCache>
            </c:strRef>
          </c:tx>
          <c:spPr>
            <a:solidFill>
              <a:schemeClr val="accent6">
                <a:tint val="69000"/>
              </a:schemeClr>
            </a:solidFill>
            <a:ln>
              <a:noFill/>
            </a:ln>
            <a:effectLst/>
          </c:spPr>
          <c:invertIfNegative val="0"/>
          <c:cat>
            <c:strRef>
              <c:f>'MT R9 Shelter Status State Sum'!$C$6:$C$15</c:f>
              <c:strCache>
                <c:ptCount val="10"/>
                <c:pt idx="0">
                  <c:v>Central Equatoria</c:v>
                </c:pt>
                <c:pt idx="1">
                  <c:v>Eastern Equatoria</c:v>
                </c:pt>
                <c:pt idx="2">
                  <c:v>Jonglei</c:v>
                </c:pt>
                <c:pt idx="3">
                  <c:v>Lakes</c:v>
                </c:pt>
                <c:pt idx="4">
                  <c:v>Northern Bahr el Ghazal</c:v>
                </c:pt>
                <c:pt idx="5">
                  <c:v>Unity</c:v>
                </c:pt>
                <c:pt idx="6">
                  <c:v>Upper Nile</c:v>
                </c:pt>
                <c:pt idx="7">
                  <c:v>Warrap</c:v>
                </c:pt>
                <c:pt idx="8">
                  <c:v>Western Bahr el Ghazal</c:v>
                </c:pt>
                <c:pt idx="9">
                  <c:v>Western Equatoria</c:v>
                </c:pt>
              </c:strCache>
            </c:strRef>
          </c:cat>
          <c:val>
            <c:numRef>
              <c:f>'MT R9 Shelter Status State Sum'!$F$6:$F$15</c:f>
              <c:numCache>
                <c:formatCode>_(* #,##0_);_(* \(#,##0\);_(* "-"??_);_(@_)</c:formatCode>
                <c:ptCount val="10"/>
                <c:pt idx="0">
                  <c:v>12621</c:v>
                </c:pt>
                <c:pt idx="1">
                  <c:v>9552</c:v>
                </c:pt>
                <c:pt idx="2">
                  <c:v>10613</c:v>
                </c:pt>
                <c:pt idx="3">
                  <c:v>3973</c:v>
                </c:pt>
                <c:pt idx="4">
                  <c:v>13801</c:v>
                </c:pt>
                <c:pt idx="5">
                  <c:v>6904</c:v>
                </c:pt>
                <c:pt idx="6">
                  <c:v>22696</c:v>
                </c:pt>
                <c:pt idx="7">
                  <c:v>3147</c:v>
                </c:pt>
                <c:pt idx="8">
                  <c:v>17051</c:v>
                </c:pt>
                <c:pt idx="9">
                  <c:v>11598</c:v>
                </c:pt>
              </c:numCache>
            </c:numRef>
          </c:val>
          <c:extLst xmlns:c16r2="http://schemas.microsoft.com/office/drawing/2015/06/chart">
            <c:ext xmlns:c16="http://schemas.microsoft.com/office/drawing/2014/chart" uri="{C3380CC4-5D6E-409C-BE32-E72D297353CC}">
              <c16:uniqueId val="{00000001-99B9-4F12-BC82-129715CCB28D}"/>
            </c:ext>
          </c:extLst>
        </c:ser>
        <c:ser>
          <c:idx val="4"/>
          <c:order val="4"/>
          <c:tx>
            <c:strRef>
              <c:f>'MT R9 Shelter Status State Sum'!$H$5</c:f>
              <c:strCache>
                <c:ptCount val="1"/>
                <c:pt idx="0">
                  <c:v>m- returnee housing sev damaged makeshift shelter household</c:v>
                </c:pt>
              </c:strCache>
            </c:strRef>
          </c:tx>
          <c:spPr>
            <a:solidFill>
              <a:schemeClr val="accent6">
                <a:tint val="94000"/>
              </a:schemeClr>
            </a:solidFill>
            <a:ln>
              <a:noFill/>
            </a:ln>
            <a:effectLst/>
          </c:spPr>
          <c:invertIfNegative val="0"/>
          <c:cat>
            <c:strRef>
              <c:f>'MT R9 Shelter Status State Sum'!$C$6:$C$15</c:f>
              <c:strCache>
                <c:ptCount val="10"/>
                <c:pt idx="0">
                  <c:v>Central Equatoria</c:v>
                </c:pt>
                <c:pt idx="1">
                  <c:v>Eastern Equatoria</c:v>
                </c:pt>
                <c:pt idx="2">
                  <c:v>Jonglei</c:v>
                </c:pt>
                <c:pt idx="3">
                  <c:v>Lakes</c:v>
                </c:pt>
                <c:pt idx="4">
                  <c:v>Northern Bahr el Ghazal</c:v>
                </c:pt>
                <c:pt idx="5">
                  <c:v>Unity</c:v>
                </c:pt>
                <c:pt idx="6">
                  <c:v>Upper Nile</c:v>
                </c:pt>
                <c:pt idx="7">
                  <c:v>Warrap</c:v>
                </c:pt>
                <c:pt idx="8">
                  <c:v>Western Bahr el Ghazal</c:v>
                </c:pt>
                <c:pt idx="9">
                  <c:v>Western Equatoria</c:v>
                </c:pt>
              </c:strCache>
            </c:strRef>
          </c:cat>
          <c:val>
            <c:numRef>
              <c:f>'MT R9 Shelter Status State Sum'!$H$6:$H$15</c:f>
              <c:numCache>
                <c:formatCode>_(* #,##0_);_(* \(#,##0\);_(* "-"??_);_(@_)</c:formatCode>
                <c:ptCount val="10"/>
                <c:pt idx="0">
                  <c:v>5798</c:v>
                </c:pt>
                <c:pt idx="1">
                  <c:v>2399</c:v>
                </c:pt>
                <c:pt idx="2">
                  <c:v>9639</c:v>
                </c:pt>
                <c:pt idx="3">
                  <c:v>1953</c:v>
                </c:pt>
                <c:pt idx="4">
                  <c:v>3735</c:v>
                </c:pt>
                <c:pt idx="5">
                  <c:v>5711</c:v>
                </c:pt>
                <c:pt idx="6">
                  <c:v>10777</c:v>
                </c:pt>
                <c:pt idx="7">
                  <c:v>1639</c:v>
                </c:pt>
                <c:pt idx="8">
                  <c:v>11471</c:v>
                </c:pt>
                <c:pt idx="9">
                  <c:v>9078</c:v>
                </c:pt>
              </c:numCache>
            </c:numRef>
          </c:val>
          <c:extLst xmlns:c16r2="http://schemas.microsoft.com/office/drawing/2015/06/chart">
            <c:ext xmlns:c16="http://schemas.microsoft.com/office/drawing/2014/chart" uri="{C3380CC4-5D6E-409C-BE32-E72D297353CC}">
              <c16:uniqueId val="{00000002-99B9-4F12-BC82-129715CCB28D}"/>
            </c:ext>
          </c:extLst>
        </c:ser>
        <c:ser>
          <c:idx val="6"/>
          <c:order val="6"/>
          <c:tx>
            <c:strRef>
              <c:f>'MT R9 Shelter Status State Sum'!$J$5</c:f>
              <c:strCache>
                <c:ptCount val="1"/>
                <c:pt idx="0">
                  <c:v>m- returnee housing unknown housing household</c:v>
                </c:pt>
              </c:strCache>
            </c:strRef>
          </c:tx>
          <c:spPr>
            <a:solidFill>
              <a:schemeClr val="accent6">
                <a:shade val="80000"/>
              </a:schemeClr>
            </a:solidFill>
            <a:ln>
              <a:noFill/>
            </a:ln>
            <a:effectLst/>
          </c:spPr>
          <c:invertIfNegative val="0"/>
          <c:cat>
            <c:strRef>
              <c:f>'MT R9 Shelter Status State Sum'!$C$6:$C$15</c:f>
              <c:strCache>
                <c:ptCount val="10"/>
                <c:pt idx="0">
                  <c:v>Central Equatoria</c:v>
                </c:pt>
                <c:pt idx="1">
                  <c:v>Eastern Equatoria</c:v>
                </c:pt>
                <c:pt idx="2">
                  <c:v>Jonglei</c:v>
                </c:pt>
                <c:pt idx="3">
                  <c:v>Lakes</c:v>
                </c:pt>
                <c:pt idx="4">
                  <c:v>Northern Bahr el Ghazal</c:v>
                </c:pt>
                <c:pt idx="5">
                  <c:v>Unity</c:v>
                </c:pt>
                <c:pt idx="6">
                  <c:v>Upper Nile</c:v>
                </c:pt>
                <c:pt idx="7">
                  <c:v>Warrap</c:v>
                </c:pt>
                <c:pt idx="8">
                  <c:v>Western Bahr el Ghazal</c:v>
                </c:pt>
                <c:pt idx="9">
                  <c:v>Western Equatoria</c:v>
                </c:pt>
              </c:strCache>
            </c:strRef>
          </c:cat>
          <c:val>
            <c:numRef>
              <c:f>'MT R9 Shelter Status State Sum'!$J$6:$J$15</c:f>
              <c:numCache>
                <c:formatCode>_(* #,##0_);_(* \(#,##0\);_(* "-"??_);_(@_)</c:formatCode>
                <c:ptCount val="10"/>
                <c:pt idx="0">
                  <c:v>2430</c:v>
                </c:pt>
                <c:pt idx="1">
                  <c:v>894</c:v>
                </c:pt>
                <c:pt idx="2">
                  <c:v>307</c:v>
                </c:pt>
                <c:pt idx="3">
                  <c:v>1367</c:v>
                </c:pt>
                <c:pt idx="4">
                  <c:v>100</c:v>
                </c:pt>
                <c:pt idx="5">
                  <c:v>86</c:v>
                </c:pt>
                <c:pt idx="6">
                  <c:v>4341</c:v>
                </c:pt>
                <c:pt idx="7">
                  <c:v>0</c:v>
                </c:pt>
                <c:pt idx="8">
                  <c:v>0</c:v>
                </c:pt>
                <c:pt idx="9">
                  <c:v>413</c:v>
                </c:pt>
              </c:numCache>
            </c:numRef>
          </c:val>
          <c:extLst xmlns:c16r2="http://schemas.microsoft.com/office/drawing/2015/06/chart">
            <c:ext xmlns:c16="http://schemas.microsoft.com/office/drawing/2014/chart" uri="{C3380CC4-5D6E-409C-BE32-E72D297353CC}">
              <c16:uniqueId val="{00000003-99B9-4F12-BC82-129715CCB28D}"/>
            </c:ext>
          </c:extLst>
        </c:ser>
        <c:dLbls>
          <c:showLegendKey val="0"/>
          <c:showVal val="0"/>
          <c:showCatName val="0"/>
          <c:showSerName val="0"/>
          <c:showPercent val="0"/>
          <c:showBubbleSize val="0"/>
        </c:dLbls>
        <c:gapWidth val="219"/>
        <c:overlap val="-27"/>
        <c:axId val="427415648"/>
        <c:axId val="427417608"/>
        <c:extLst xmlns:c16r2="http://schemas.microsoft.com/office/drawing/2015/06/chart">
          <c:ext xmlns:c15="http://schemas.microsoft.com/office/drawing/2012/chart" uri="{02D57815-91ED-43cb-92C2-25804820EDAC}">
            <c15:filteredBarSeries>
              <c15:ser>
                <c:idx val="1"/>
                <c:order val="1"/>
                <c:tx>
                  <c:strRef>
                    <c:extLst xmlns:c16r2="http://schemas.microsoft.com/office/drawing/2015/06/chart">
                      <c:ext uri="{02D57815-91ED-43cb-92C2-25804820EDAC}">
                        <c15:formulaRef>
                          <c15:sqref>'MT R9 Shelter Status State Sum'!$E$5</c15:sqref>
                        </c15:formulaRef>
                      </c:ext>
                    </c:extLst>
                    <c:strCache>
                      <c:ptCount val="1"/>
                      <c:pt idx="0">
                        <c:v>m- returnee housing no damage individuals</c:v>
                      </c:pt>
                    </c:strCache>
                  </c:strRef>
                </c:tx>
                <c:spPr>
                  <a:solidFill>
                    <a:schemeClr val="accent6">
                      <a:tint val="56000"/>
                    </a:schemeClr>
                  </a:solidFill>
                  <a:ln>
                    <a:noFill/>
                  </a:ln>
                  <a:effectLst/>
                </c:spPr>
                <c:invertIfNegative val="0"/>
                <c:cat>
                  <c:strRef>
                    <c:extLst xmlns:c16r2="http://schemas.microsoft.com/office/drawing/2015/06/chart">
                      <c:ext uri="{02D57815-91ED-43cb-92C2-25804820EDAC}">
                        <c15:formulaRef>
                          <c15:sqref>'MT R9 Shelter Status State Sum'!$C$6:$C$15</c15:sqref>
                        </c15:formulaRef>
                      </c:ext>
                    </c:extLst>
                    <c:strCache>
                      <c:ptCount val="10"/>
                      <c:pt idx="0">
                        <c:v>Central Equatoria</c:v>
                      </c:pt>
                      <c:pt idx="1">
                        <c:v>Eastern Equatoria</c:v>
                      </c:pt>
                      <c:pt idx="2">
                        <c:v>Jonglei</c:v>
                      </c:pt>
                      <c:pt idx="3">
                        <c:v>Lakes</c:v>
                      </c:pt>
                      <c:pt idx="4">
                        <c:v>Northern Bahr el Ghazal</c:v>
                      </c:pt>
                      <c:pt idx="5">
                        <c:v>Unity</c:v>
                      </c:pt>
                      <c:pt idx="6">
                        <c:v>Upper Nile</c:v>
                      </c:pt>
                      <c:pt idx="7">
                        <c:v>Warrap</c:v>
                      </c:pt>
                      <c:pt idx="8">
                        <c:v>Western Bahr el Ghazal</c:v>
                      </c:pt>
                      <c:pt idx="9">
                        <c:v>Western Equatoria</c:v>
                      </c:pt>
                    </c:strCache>
                  </c:strRef>
                </c:cat>
                <c:val>
                  <c:numRef>
                    <c:extLst xmlns:c16r2="http://schemas.microsoft.com/office/drawing/2015/06/chart">
                      <c:ext uri="{02D57815-91ED-43cb-92C2-25804820EDAC}">
                        <c15:formulaRef>
                          <c15:sqref>'MT R9 Shelter Status State Sum'!$E$6:$E$17</c15:sqref>
                        </c15:formulaRef>
                      </c:ext>
                    </c:extLst>
                    <c:numCache>
                      <c:formatCode>_(* #,##0_);_(* \(#,##0\);_(* "-"??_);_(@_)</c:formatCode>
                      <c:ptCount val="12"/>
                      <c:pt idx="0">
                        <c:v>58414</c:v>
                      </c:pt>
                      <c:pt idx="1">
                        <c:v>54593</c:v>
                      </c:pt>
                      <c:pt idx="2">
                        <c:v>92610</c:v>
                      </c:pt>
                      <c:pt idx="3">
                        <c:v>34664</c:v>
                      </c:pt>
                      <c:pt idx="4">
                        <c:v>43263</c:v>
                      </c:pt>
                      <c:pt idx="5">
                        <c:v>108710</c:v>
                      </c:pt>
                      <c:pt idx="6">
                        <c:v>108139</c:v>
                      </c:pt>
                      <c:pt idx="7">
                        <c:v>22801</c:v>
                      </c:pt>
                      <c:pt idx="8">
                        <c:v>99682</c:v>
                      </c:pt>
                      <c:pt idx="9">
                        <c:v>74098</c:v>
                      </c:pt>
                      <c:pt idx="10">
                        <c:v>696974</c:v>
                      </c:pt>
                      <c:pt idx="11" formatCode="0.00%">
                        <c:v>0.41618637246307927</c:v>
                      </c:pt>
                    </c:numCache>
                  </c:numRef>
                </c:val>
                <c:extLst xmlns:c16r2="http://schemas.microsoft.com/office/drawing/2015/06/chart">
                  <c:ext xmlns:c16="http://schemas.microsoft.com/office/drawing/2014/chart" uri="{C3380CC4-5D6E-409C-BE32-E72D297353CC}">
                    <c16:uniqueId val="{00000004-99B9-4F12-BC82-129715CCB28D}"/>
                  </c:ext>
                </c:extLst>
              </c15:ser>
            </c15:filteredBarSeries>
            <c15:filteredBarSeries>
              <c15:ser>
                <c:idx val="3"/>
                <c:order val="3"/>
                <c:tx>
                  <c:strRef>
                    <c:extLst xmlns:c16r2="http://schemas.microsoft.com/office/drawing/2015/06/chart" xmlns:c15="http://schemas.microsoft.com/office/drawing/2012/chart">
                      <c:ext xmlns:c15="http://schemas.microsoft.com/office/drawing/2012/chart" uri="{02D57815-91ED-43cb-92C2-25804820EDAC}">
                        <c15:formulaRef>
                          <c15:sqref>'MT R9 Shelter Status State Sum'!$G$5</c15:sqref>
                        </c15:formulaRef>
                      </c:ext>
                    </c:extLst>
                    <c:strCache>
                      <c:ptCount val="1"/>
                      <c:pt idx="0">
                        <c:v>m- returnee housing part damage individuals</c:v>
                      </c:pt>
                    </c:strCache>
                  </c:strRef>
                </c:tx>
                <c:spPr>
                  <a:solidFill>
                    <a:schemeClr val="accent6">
                      <a:tint val="81000"/>
                    </a:schemeClr>
                  </a:solidFill>
                  <a:ln>
                    <a:noFill/>
                  </a:ln>
                  <a:effectLst/>
                </c:spPr>
                <c:invertIfNegative val="0"/>
                <c:cat>
                  <c:strRef>
                    <c:extLst xmlns:c16r2="http://schemas.microsoft.com/office/drawing/2015/06/chart" xmlns:c15="http://schemas.microsoft.com/office/drawing/2012/chart">
                      <c:ext xmlns:c15="http://schemas.microsoft.com/office/drawing/2012/chart" uri="{02D57815-91ED-43cb-92C2-25804820EDAC}">
                        <c15:formulaRef>
                          <c15:sqref>'MT R9 Shelter Status State Sum'!$C$6:$C$15</c15:sqref>
                        </c15:formulaRef>
                      </c:ext>
                    </c:extLst>
                    <c:strCache>
                      <c:ptCount val="10"/>
                      <c:pt idx="0">
                        <c:v>Central Equatoria</c:v>
                      </c:pt>
                      <c:pt idx="1">
                        <c:v>Eastern Equatoria</c:v>
                      </c:pt>
                      <c:pt idx="2">
                        <c:v>Jonglei</c:v>
                      </c:pt>
                      <c:pt idx="3">
                        <c:v>Lakes</c:v>
                      </c:pt>
                      <c:pt idx="4">
                        <c:v>Northern Bahr el Ghazal</c:v>
                      </c:pt>
                      <c:pt idx="5">
                        <c:v>Unity</c:v>
                      </c:pt>
                      <c:pt idx="6">
                        <c:v>Upper Nile</c:v>
                      </c:pt>
                      <c:pt idx="7">
                        <c:v>Warrap</c:v>
                      </c:pt>
                      <c:pt idx="8">
                        <c:v>Western Bahr el Ghazal</c:v>
                      </c:pt>
                      <c:pt idx="9">
                        <c:v>Western Equatoria</c:v>
                      </c:pt>
                    </c:strCache>
                  </c:strRef>
                </c:cat>
                <c:val>
                  <c:numRef>
                    <c:extLst xmlns:c16r2="http://schemas.microsoft.com/office/drawing/2015/06/chart" xmlns:c15="http://schemas.microsoft.com/office/drawing/2012/chart">
                      <c:ext xmlns:c15="http://schemas.microsoft.com/office/drawing/2012/chart" uri="{02D57815-91ED-43cb-92C2-25804820EDAC}">
                        <c15:formulaRef>
                          <c15:sqref>'MT R9 Shelter Status State Sum'!$G$6:$G$17</c15:sqref>
                        </c15:formulaRef>
                      </c:ext>
                    </c:extLst>
                    <c:numCache>
                      <c:formatCode>_(* #,##0_);_(* \(#,##0\);_(* "-"??_);_(@_)</c:formatCode>
                      <c:ptCount val="12"/>
                      <c:pt idx="0">
                        <c:v>70926</c:v>
                      </c:pt>
                      <c:pt idx="1">
                        <c:v>50477</c:v>
                      </c:pt>
                      <c:pt idx="2">
                        <c:v>60658</c:v>
                      </c:pt>
                      <c:pt idx="3">
                        <c:v>20903</c:v>
                      </c:pt>
                      <c:pt idx="4">
                        <c:v>72580</c:v>
                      </c:pt>
                      <c:pt idx="5">
                        <c:v>43861</c:v>
                      </c:pt>
                      <c:pt idx="6">
                        <c:v>123781</c:v>
                      </c:pt>
                      <c:pt idx="7">
                        <c:v>15719</c:v>
                      </c:pt>
                      <c:pt idx="8">
                        <c:v>78189</c:v>
                      </c:pt>
                      <c:pt idx="9">
                        <c:v>60633</c:v>
                      </c:pt>
                      <c:pt idx="10">
                        <c:v>597727</c:v>
                      </c:pt>
                      <c:pt idx="11" formatCode="0.00%">
                        <c:v>0.35692268557111023</c:v>
                      </c:pt>
                    </c:numCache>
                  </c:numRef>
                </c:val>
                <c:extLst xmlns:c16r2="http://schemas.microsoft.com/office/drawing/2015/06/chart" xmlns:c15="http://schemas.microsoft.com/office/drawing/2012/chart">
                  <c:ext xmlns:c16="http://schemas.microsoft.com/office/drawing/2014/chart" uri="{C3380CC4-5D6E-409C-BE32-E72D297353CC}">
                    <c16:uniqueId val="{00000005-99B9-4F12-BC82-129715CCB28D}"/>
                  </c:ext>
                </c:extLst>
              </c15:ser>
            </c15:filteredBarSeries>
            <c15:filteredBarSeries>
              <c15:ser>
                <c:idx val="5"/>
                <c:order val="5"/>
                <c:tx>
                  <c:strRef>
                    <c:extLst xmlns:c16r2="http://schemas.microsoft.com/office/drawing/2015/06/chart" xmlns:c15="http://schemas.microsoft.com/office/drawing/2012/chart">
                      <c:ext xmlns:c15="http://schemas.microsoft.com/office/drawing/2012/chart" uri="{02D57815-91ED-43cb-92C2-25804820EDAC}">
                        <c15:formulaRef>
                          <c15:sqref>'MT R9 Shelter Status State Sum'!$I$5</c15:sqref>
                        </c15:formulaRef>
                      </c:ext>
                    </c:extLst>
                    <c:strCache>
                      <c:ptCount val="1"/>
                      <c:pt idx="0">
                        <c:v>m- returnee housing sev damaged makeshift shelter individuals</c:v>
                      </c:pt>
                    </c:strCache>
                  </c:strRef>
                </c:tx>
                <c:spPr>
                  <a:solidFill>
                    <a:schemeClr val="accent6">
                      <a:shade val="93000"/>
                    </a:schemeClr>
                  </a:solidFill>
                  <a:ln>
                    <a:noFill/>
                  </a:ln>
                  <a:effectLst/>
                </c:spPr>
                <c:invertIfNegative val="0"/>
                <c:cat>
                  <c:strRef>
                    <c:extLst xmlns:c16r2="http://schemas.microsoft.com/office/drawing/2015/06/chart" xmlns:c15="http://schemas.microsoft.com/office/drawing/2012/chart">
                      <c:ext xmlns:c15="http://schemas.microsoft.com/office/drawing/2012/chart" uri="{02D57815-91ED-43cb-92C2-25804820EDAC}">
                        <c15:formulaRef>
                          <c15:sqref>'MT R9 Shelter Status State Sum'!$C$6:$C$15</c15:sqref>
                        </c15:formulaRef>
                      </c:ext>
                    </c:extLst>
                    <c:strCache>
                      <c:ptCount val="10"/>
                      <c:pt idx="0">
                        <c:v>Central Equatoria</c:v>
                      </c:pt>
                      <c:pt idx="1">
                        <c:v>Eastern Equatoria</c:v>
                      </c:pt>
                      <c:pt idx="2">
                        <c:v>Jonglei</c:v>
                      </c:pt>
                      <c:pt idx="3">
                        <c:v>Lakes</c:v>
                      </c:pt>
                      <c:pt idx="4">
                        <c:v>Northern Bahr el Ghazal</c:v>
                      </c:pt>
                      <c:pt idx="5">
                        <c:v>Unity</c:v>
                      </c:pt>
                      <c:pt idx="6">
                        <c:v>Upper Nile</c:v>
                      </c:pt>
                      <c:pt idx="7">
                        <c:v>Warrap</c:v>
                      </c:pt>
                      <c:pt idx="8">
                        <c:v>Western Bahr el Ghazal</c:v>
                      </c:pt>
                      <c:pt idx="9">
                        <c:v>Western Equatoria</c:v>
                      </c:pt>
                    </c:strCache>
                  </c:strRef>
                </c:cat>
                <c:val>
                  <c:numRef>
                    <c:extLst xmlns:c16r2="http://schemas.microsoft.com/office/drawing/2015/06/chart" xmlns:c15="http://schemas.microsoft.com/office/drawing/2012/chart">
                      <c:ext xmlns:c15="http://schemas.microsoft.com/office/drawing/2012/chart" uri="{02D57815-91ED-43cb-92C2-25804820EDAC}">
                        <c15:formulaRef>
                          <c15:sqref>'MT R9 Shelter Status State Sum'!$I$6:$I$17</c15:sqref>
                        </c15:formulaRef>
                      </c:ext>
                    </c:extLst>
                    <c:numCache>
                      <c:formatCode>_(* #,##0_);_(* \(#,##0\);_(* "-"??_);_(@_)</c:formatCode>
                      <c:ptCount val="12"/>
                      <c:pt idx="0">
                        <c:v>24097</c:v>
                      </c:pt>
                      <c:pt idx="1">
                        <c:v>12082</c:v>
                      </c:pt>
                      <c:pt idx="2">
                        <c:v>55171</c:v>
                      </c:pt>
                      <c:pt idx="3">
                        <c:v>10126</c:v>
                      </c:pt>
                      <c:pt idx="4">
                        <c:v>20223</c:v>
                      </c:pt>
                      <c:pt idx="5">
                        <c:v>36535</c:v>
                      </c:pt>
                      <c:pt idx="6">
                        <c:v>59246</c:v>
                      </c:pt>
                      <c:pt idx="7">
                        <c:v>9094</c:v>
                      </c:pt>
                      <c:pt idx="8">
                        <c:v>53711</c:v>
                      </c:pt>
                      <c:pt idx="9">
                        <c:v>47479</c:v>
                      </c:pt>
                      <c:pt idx="10">
                        <c:v>327764</c:v>
                      </c:pt>
                      <c:pt idx="11" formatCode="0.00%">
                        <c:v>0.19571879321752134</c:v>
                      </c:pt>
                    </c:numCache>
                  </c:numRef>
                </c:val>
                <c:extLst xmlns:c16r2="http://schemas.microsoft.com/office/drawing/2015/06/chart" xmlns:c15="http://schemas.microsoft.com/office/drawing/2012/chart">
                  <c:ext xmlns:c16="http://schemas.microsoft.com/office/drawing/2014/chart" uri="{C3380CC4-5D6E-409C-BE32-E72D297353CC}">
                    <c16:uniqueId val="{00000006-99B9-4F12-BC82-129715CCB28D}"/>
                  </c:ext>
                </c:extLst>
              </c15:ser>
            </c15:filteredBarSeries>
            <c15:filteredBarSeries>
              <c15:ser>
                <c:idx val="7"/>
                <c:order val="7"/>
                <c:tx>
                  <c:strRef>
                    <c:extLst xmlns:c16r2="http://schemas.microsoft.com/office/drawing/2015/06/chart" xmlns:c15="http://schemas.microsoft.com/office/drawing/2012/chart">
                      <c:ext xmlns:c15="http://schemas.microsoft.com/office/drawing/2012/chart" uri="{02D57815-91ED-43cb-92C2-25804820EDAC}">
                        <c15:formulaRef>
                          <c15:sqref>'MT R9 Shelter Status State Sum'!$K$5</c15:sqref>
                        </c15:formulaRef>
                      </c:ext>
                    </c:extLst>
                    <c:strCache>
                      <c:ptCount val="1"/>
                      <c:pt idx="0">
                        <c:v>m- returnee housing unknown housing individuals</c:v>
                      </c:pt>
                    </c:strCache>
                  </c:strRef>
                </c:tx>
                <c:spPr>
                  <a:solidFill>
                    <a:schemeClr val="accent6">
                      <a:shade val="68000"/>
                    </a:schemeClr>
                  </a:solidFill>
                  <a:ln>
                    <a:noFill/>
                  </a:ln>
                  <a:effectLst/>
                </c:spPr>
                <c:invertIfNegative val="0"/>
                <c:cat>
                  <c:strRef>
                    <c:extLst xmlns:c16r2="http://schemas.microsoft.com/office/drawing/2015/06/chart" xmlns:c15="http://schemas.microsoft.com/office/drawing/2012/chart">
                      <c:ext xmlns:c15="http://schemas.microsoft.com/office/drawing/2012/chart" uri="{02D57815-91ED-43cb-92C2-25804820EDAC}">
                        <c15:formulaRef>
                          <c15:sqref>'MT R9 Shelter Status State Sum'!$C$6:$C$15</c15:sqref>
                        </c15:formulaRef>
                      </c:ext>
                    </c:extLst>
                    <c:strCache>
                      <c:ptCount val="10"/>
                      <c:pt idx="0">
                        <c:v>Central Equatoria</c:v>
                      </c:pt>
                      <c:pt idx="1">
                        <c:v>Eastern Equatoria</c:v>
                      </c:pt>
                      <c:pt idx="2">
                        <c:v>Jonglei</c:v>
                      </c:pt>
                      <c:pt idx="3">
                        <c:v>Lakes</c:v>
                      </c:pt>
                      <c:pt idx="4">
                        <c:v>Northern Bahr el Ghazal</c:v>
                      </c:pt>
                      <c:pt idx="5">
                        <c:v>Unity</c:v>
                      </c:pt>
                      <c:pt idx="6">
                        <c:v>Upper Nile</c:v>
                      </c:pt>
                      <c:pt idx="7">
                        <c:v>Warrap</c:v>
                      </c:pt>
                      <c:pt idx="8">
                        <c:v>Western Bahr el Ghazal</c:v>
                      </c:pt>
                      <c:pt idx="9">
                        <c:v>Western Equatoria</c:v>
                      </c:pt>
                    </c:strCache>
                  </c:strRef>
                </c:cat>
                <c:val>
                  <c:numRef>
                    <c:extLst xmlns:c16r2="http://schemas.microsoft.com/office/drawing/2015/06/chart" xmlns:c15="http://schemas.microsoft.com/office/drawing/2012/chart">
                      <c:ext xmlns:c15="http://schemas.microsoft.com/office/drawing/2012/chart" uri="{02D57815-91ED-43cb-92C2-25804820EDAC}">
                        <c15:formulaRef>
                          <c15:sqref>'MT R9 Shelter Status State Sum'!$K$6:$K$17</c15:sqref>
                        </c15:formulaRef>
                      </c:ext>
                    </c:extLst>
                    <c:numCache>
                      <c:formatCode>_(* #,##0_);_(* \(#,##0\);_(* "-"??_);_(@_)</c:formatCode>
                      <c:ptCount val="12"/>
                      <c:pt idx="0">
                        <c:v>14391</c:v>
                      </c:pt>
                      <c:pt idx="1">
                        <c:v>4063</c:v>
                      </c:pt>
                      <c:pt idx="2">
                        <c:v>1698</c:v>
                      </c:pt>
                      <c:pt idx="3">
                        <c:v>7218</c:v>
                      </c:pt>
                      <c:pt idx="4">
                        <c:v>500</c:v>
                      </c:pt>
                      <c:pt idx="5">
                        <c:v>596</c:v>
                      </c:pt>
                      <c:pt idx="6">
                        <c:v>21663</c:v>
                      </c:pt>
                      <c:pt idx="7">
                        <c:v>0</c:v>
                      </c:pt>
                      <c:pt idx="8">
                        <c:v>0</c:v>
                      </c:pt>
                      <c:pt idx="9">
                        <c:v>2074</c:v>
                      </c:pt>
                      <c:pt idx="10">
                        <c:v>52203</c:v>
                      </c:pt>
                      <c:pt idx="11" formatCode="0.00%">
                        <c:v>3.1172148748289212E-2</c:v>
                      </c:pt>
                    </c:numCache>
                  </c:numRef>
                </c:val>
                <c:extLst xmlns:c16r2="http://schemas.microsoft.com/office/drawing/2015/06/chart" xmlns:c15="http://schemas.microsoft.com/office/drawing/2012/chart">
                  <c:ext xmlns:c16="http://schemas.microsoft.com/office/drawing/2014/chart" uri="{C3380CC4-5D6E-409C-BE32-E72D297353CC}">
                    <c16:uniqueId val="{00000007-99B9-4F12-BC82-129715CCB28D}"/>
                  </c:ext>
                </c:extLst>
              </c15:ser>
            </c15:filteredBarSeries>
            <c15:filteredBarSeries>
              <c15:ser>
                <c:idx val="8"/>
                <c:order val="8"/>
                <c:tx>
                  <c:strRef>
                    <c:extLst xmlns:c16r2="http://schemas.microsoft.com/office/drawing/2015/06/chart" xmlns:c15="http://schemas.microsoft.com/office/drawing/2012/chart">
                      <c:ext xmlns:c15="http://schemas.microsoft.com/office/drawing/2012/chart" uri="{02D57815-91ED-43cb-92C2-25804820EDAC}">
                        <c15:formulaRef>
                          <c15:sqref>'MT R9 Shelter Status State Sum'!$L$5</c15:sqref>
                        </c15:formulaRef>
                      </c:ext>
                    </c:extLst>
                    <c:strCache>
                      <c:ptCount val="1"/>
                      <c:pt idx="0">
                        <c:v>Total returnee  household</c:v>
                      </c:pt>
                    </c:strCache>
                  </c:strRef>
                </c:tx>
                <c:spPr>
                  <a:solidFill>
                    <a:schemeClr val="accent6">
                      <a:shade val="55000"/>
                    </a:schemeClr>
                  </a:solidFill>
                  <a:ln>
                    <a:noFill/>
                  </a:ln>
                  <a:effectLst/>
                </c:spPr>
                <c:invertIfNegative val="0"/>
                <c:cat>
                  <c:strRef>
                    <c:extLst xmlns:c16r2="http://schemas.microsoft.com/office/drawing/2015/06/chart" xmlns:c15="http://schemas.microsoft.com/office/drawing/2012/chart">
                      <c:ext xmlns:c15="http://schemas.microsoft.com/office/drawing/2012/chart" uri="{02D57815-91ED-43cb-92C2-25804820EDAC}">
                        <c15:formulaRef>
                          <c15:sqref>'MT R9 Shelter Status State Sum'!$C$6:$C$15</c15:sqref>
                        </c15:formulaRef>
                      </c:ext>
                    </c:extLst>
                    <c:strCache>
                      <c:ptCount val="10"/>
                      <c:pt idx="0">
                        <c:v>Central Equatoria</c:v>
                      </c:pt>
                      <c:pt idx="1">
                        <c:v>Eastern Equatoria</c:v>
                      </c:pt>
                      <c:pt idx="2">
                        <c:v>Jonglei</c:v>
                      </c:pt>
                      <c:pt idx="3">
                        <c:v>Lakes</c:v>
                      </c:pt>
                      <c:pt idx="4">
                        <c:v>Northern Bahr el Ghazal</c:v>
                      </c:pt>
                      <c:pt idx="5">
                        <c:v>Unity</c:v>
                      </c:pt>
                      <c:pt idx="6">
                        <c:v>Upper Nile</c:v>
                      </c:pt>
                      <c:pt idx="7">
                        <c:v>Warrap</c:v>
                      </c:pt>
                      <c:pt idx="8">
                        <c:v>Western Bahr el Ghazal</c:v>
                      </c:pt>
                      <c:pt idx="9">
                        <c:v>Western Equatoria</c:v>
                      </c:pt>
                    </c:strCache>
                  </c:strRef>
                </c:cat>
                <c:val>
                  <c:numRef>
                    <c:extLst xmlns:c16r2="http://schemas.microsoft.com/office/drawing/2015/06/chart" xmlns:c15="http://schemas.microsoft.com/office/drawing/2012/chart">
                      <c:ext xmlns:c15="http://schemas.microsoft.com/office/drawing/2012/chart" uri="{02D57815-91ED-43cb-92C2-25804820EDAC}">
                        <c15:formulaRef>
                          <c15:sqref>'MT R9 Shelter Status State Sum'!$L$6:$L$17</c15:sqref>
                        </c15:formulaRef>
                      </c:ext>
                    </c:extLst>
                    <c:numCache>
                      <c:formatCode>_(* #,##0_);_(* \(#,##0\);_(* "-"??_);_(@_)</c:formatCode>
                      <c:ptCount val="12"/>
                      <c:pt idx="0">
                        <c:v>32439</c:v>
                      </c:pt>
                      <c:pt idx="1">
                        <c:v>24887</c:v>
                      </c:pt>
                      <c:pt idx="2">
                        <c:v>36852</c:v>
                      </c:pt>
                      <c:pt idx="3">
                        <c:v>13887</c:v>
                      </c:pt>
                      <c:pt idx="4">
                        <c:v>25721</c:v>
                      </c:pt>
                      <c:pt idx="5">
                        <c:v>29636</c:v>
                      </c:pt>
                      <c:pt idx="6">
                        <c:v>58083</c:v>
                      </c:pt>
                      <c:pt idx="7">
                        <c:v>9177</c:v>
                      </c:pt>
                      <c:pt idx="8">
                        <c:v>51598</c:v>
                      </c:pt>
                      <c:pt idx="9">
                        <c:v>36022</c:v>
                      </c:pt>
                      <c:pt idx="10">
                        <c:v>318302</c:v>
                      </c:pt>
                    </c:numCache>
                  </c:numRef>
                </c:val>
                <c:extLst xmlns:c16r2="http://schemas.microsoft.com/office/drawing/2015/06/chart" xmlns:c15="http://schemas.microsoft.com/office/drawing/2012/chart">
                  <c:ext xmlns:c16="http://schemas.microsoft.com/office/drawing/2014/chart" uri="{C3380CC4-5D6E-409C-BE32-E72D297353CC}">
                    <c16:uniqueId val="{00000008-99B9-4F12-BC82-129715CCB28D}"/>
                  </c:ext>
                </c:extLst>
              </c15:ser>
            </c15:filteredBarSeries>
            <c15:filteredBarSeries>
              <c15:ser>
                <c:idx val="9"/>
                <c:order val="9"/>
                <c:tx>
                  <c:strRef>
                    <c:extLst xmlns:c16r2="http://schemas.microsoft.com/office/drawing/2015/06/chart" xmlns:c15="http://schemas.microsoft.com/office/drawing/2012/chart">
                      <c:ext xmlns:c15="http://schemas.microsoft.com/office/drawing/2012/chart" uri="{02D57815-91ED-43cb-92C2-25804820EDAC}">
                        <c15:formulaRef>
                          <c15:sqref>'MT R9 Shelter Status State Sum'!$M$5</c15:sqref>
                        </c15:formulaRef>
                      </c:ext>
                    </c:extLst>
                    <c:strCache>
                      <c:ptCount val="1"/>
                      <c:pt idx="0">
                        <c:v>Total returnee  individuals</c:v>
                      </c:pt>
                    </c:strCache>
                  </c:strRef>
                </c:tx>
                <c:spPr>
                  <a:solidFill>
                    <a:schemeClr val="accent6">
                      <a:shade val="42000"/>
                    </a:schemeClr>
                  </a:solidFill>
                  <a:ln>
                    <a:noFill/>
                  </a:ln>
                  <a:effectLst/>
                </c:spPr>
                <c:invertIfNegative val="0"/>
                <c:cat>
                  <c:strRef>
                    <c:extLst xmlns:c16r2="http://schemas.microsoft.com/office/drawing/2015/06/chart" xmlns:c15="http://schemas.microsoft.com/office/drawing/2012/chart">
                      <c:ext xmlns:c15="http://schemas.microsoft.com/office/drawing/2012/chart" uri="{02D57815-91ED-43cb-92C2-25804820EDAC}">
                        <c15:formulaRef>
                          <c15:sqref>'MT R9 Shelter Status State Sum'!$C$6:$C$15</c15:sqref>
                        </c15:formulaRef>
                      </c:ext>
                    </c:extLst>
                    <c:strCache>
                      <c:ptCount val="10"/>
                      <c:pt idx="0">
                        <c:v>Central Equatoria</c:v>
                      </c:pt>
                      <c:pt idx="1">
                        <c:v>Eastern Equatoria</c:v>
                      </c:pt>
                      <c:pt idx="2">
                        <c:v>Jonglei</c:v>
                      </c:pt>
                      <c:pt idx="3">
                        <c:v>Lakes</c:v>
                      </c:pt>
                      <c:pt idx="4">
                        <c:v>Northern Bahr el Ghazal</c:v>
                      </c:pt>
                      <c:pt idx="5">
                        <c:v>Unity</c:v>
                      </c:pt>
                      <c:pt idx="6">
                        <c:v>Upper Nile</c:v>
                      </c:pt>
                      <c:pt idx="7">
                        <c:v>Warrap</c:v>
                      </c:pt>
                      <c:pt idx="8">
                        <c:v>Western Bahr el Ghazal</c:v>
                      </c:pt>
                      <c:pt idx="9">
                        <c:v>Western Equatoria</c:v>
                      </c:pt>
                    </c:strCache>
                  </c:strRef>
                </c:cat>
                <c:val>
                  <c:numRef>
                    <c:extLst xmlns:c16r2="http://schemas.microsoft.com/office/drawing/2015/06/chart" xmlns:c15="http://schemas.microsoft.com/office/drawing/2012/chart">
                      <c:ext xmlns:c15="http://schemas.microsoft.com/office/drawing/2012/chart" uri="{02D57815-91ED-43cb-92C2-25804820EDAC}">
                        <c15:formulaRef>
                          <c15:sqref>'MT R9 Shelter Status State Sum'!$M$6:$M$17</c15:sqref>
                        </c15:formulaRef>
                      </c:ext>
                    </c:extLst>
                    <c:numCache>
                      <c:formatCode>_(* #,##0_);_(* \(#,##0\);_(* "-"??_);_(@_)</c:formatCode>
                      <c:ptCount val="12"/>
                      <c:pt idx="0">
                        <c:v>167828</c:v>
                      </c:pt>
                      <c:pt idx="1">
                        <c:v>121215</c:v>
                      </c:pt>
                      <c:pt idx="2">
                        <c:v>210137</c:v>
                      </c:pt>
                      <c:pt idx="3">
                        <c:v>72911</c:v>
                      </c:pt>
                      <c:pt idx="4">
                        <c:v>136566</c:v>
                      </c:pt>
                      <c:pt idx="5">
                        <c:v>189702</c:v>
                      </c:pt>
                      <c:pt idx="6">
                        <c:v>312829</c:v>
                      </c:pt>
                      <c:pt idx="7">
                        <c:v>47614</c:v>
                      </c:pt>
                      <c:pt idx="8">
                        <c:v>231582</c:v>
                      </c:pt>
                      <c:pt idx="9">
                        <c:v>184284</c:v>
                      </c:pt>
                      <c:pt idx="10">
                        <c:v>1674668</c:v>
                      </c:pt>
                    </c:numCache>
                  </c:numRef>
                </c:val>
                <c:extLst xmlns:c16r2="http://schemas.microsoft.com/office/drawing/2015/06/chart" xmlns:c15="http://schemas.microsoft.com/office/drawing/2012/chart">
                  <c:ext xmlns:c16="http://schemas.microsoft.com/office/drawing/2014/chart" uri="{C3380CC4-5D6E-409C-BE32-E72D297353CC}">
                    <c16:uniqueId val="{00000009-99B9-4F12-BC82-129715CCB28D}"/>
                  </c:ext>
                </c:extLst>
              </c15:ser>
            </c15:filteredBarSeries>
          </c:ext>
        </c:extLst>
      </c:barChart>
      <c:catAx>
        <c:axId val="42741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417608"/>
        <c:crosses val="autoZero"/>
        <c:auto val="1"/>
        <c:lblAlgn val="ctr"/>
        <c:lblOffset val="100"/>
        <c:noMultiLvlLbl val="0"/>
      </c:catAx>
      <c:valAx>
        <c:axId val="42741760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415648"/>
        <c:crosses val="autoZero"/>
        <c:crossBetween val="between"/>
      </c:valAx>
      <c:spPr>
        <a:noFill/>
        <a:ln>
          <a:noFill/>
        </a:ln>
        <a:effectLst/>
      </c:spPr>
    </c:plotArea>
    <c:legend>
      <c:legendPos val="b"/>
      <c:layout>
        <c:manualLayout>
          <c:xMode val="edge"/>
          <c:yMode val="edge"/>
          <c:x val="2.7850536104647498E-2"/>
          <c:y val="0.78267030327490028"/>
          <c:w val="0.95730123667314526"/>
          <c:h val="0.1959821120535336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Returnees shelter</a:t>
            </a:r>
            <a:r>
              <a:rPr lang="en-US" sz="1400" baseline="0"/>
              <a:t> status </a:t>
            </a:r>
          </a:p>
          <a:p>
            <a:pPr>
              <a:defRPr/>
            </a:pPr>
            <a:r>
              <a:rPr lang="en-US" sz="1400" baseline="0"/>
              <a:t>(Household percentange)</a:t>
            </a:r>
            <a:endParaRPr lang="en-US"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1850595716104763"/>
          <c:y val="0.18241357585241424"/>
          <c:w val="0.49711637138251169"/>
          <c:h val="0.70926311743312487"/>
        </c:manualLayout>
      </c:layout>
      <c:pieChart>
        <c:varyColors val="1"/>
        <c:ser>
          <c:idx val="0"/>
          <c:order val="0"/>
          <c:dPt>
            <c:idx val="0"/>
            <c:bubble3D val="0"/>
            <c:spPr>
              <a:solidFill>
                <a:schemeClr val="accent6">
                  <a:tint val="58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46CE-414F-9DEB-E76DED0AB981}"/>
              </c:ext>
            </c:extLst>
          </c:dPt>
          <c:dPt>
            <c:idx val="1"/>
            <c:bubble3D val="0"/>
            <c:spPr>
              <a:solidFill>
                <a:schemeClr val="accent6">
                  <a:tint val="8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46CE-414F-9DEB-E76DED0AB981}"/>
              </c:ext>
            </c:extLst>
          </c:dPt>
          <c:dPt>
            <c:idx val="2"/>
            <c:bubble3D val="0"/>
            <c:spPr>
              <a:solidFill>
                <a:schemeClr val="accent6">
                  <a:shade val="8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46CE-414F-9DEB-E76DED0AB981}"/>
              </c:ext>
            </c:extLst>
          </c:dPt>
          <c:dPt>
            <c:idx val="3"/>
            <c:bubble3D val="0"/>
            <c:spPr>
              <a:solidFill>
                <a:schemeClr val="accent6">
                  <a:shade val="58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7-46CE-414F-9DEB-E76DED0AB981}"/>
              </c:ext>
            </c:extLst>
          </c:dPt>
          <c:dLbls>
            <c:dLbl>
              <c:idx val="3"/>
              <c:layout>
                <c:manualLayout>
                  <c:x val="0.14405120827048043"/>
                  <c:y val="9.8905297921362493E-3"/>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7-46CE-414F-9DEB-E76DED0AB981}"/>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'MT R9 Shelter Status State Sum'!$C$2:$F$2</c:f>
              <c:strCache>
                <c:ptCount val="4"/>
                <c:pt idx="0">
                  <c:v>m- returnee housing no damage household</c:v>
                </c:pt>
                <c:pt idx="1">
                  <c:v>m- returnee housing part damage household</c:v>
                </c:pt>
                <c:pt idx="2">
                  <c:v>m- returnee housing sev damaged makeshift shelter household</c:v>
                </c:pt>
                <c:pt idx="3">
                  <c:v>m- returnee housing unknown housing household</c:v>
                </c:pt>
              </c:strCache>
            </c:strRef>
          </c:cat>
          <c:val>
            <c:numRef>
              <c:f>'MT R9 Shelter Status State Sum'!$C$3:$F$3</c:f>
              <c:numCache>
                <c:formatCode>0.0%</c:formatCode>
                <c:ptCount val="4"/>
                <c:pt idx="0">
                  <c:v>0.41618637246307927</c:v>
                </c:pt>
                <c:pt idx="1">
                  <c:v>0.35692268557111023</c:v>
                </c:pt>
                <c:pt idx="2">
                  <c:v>0.19571879321752134</c:v>
                </c:pt>
                <c:pt idx="3">
                  <c:v>3.1172148748289212E-2</c:v>
                </c:pt>
              </c:numCache>
            </c:numRef>
          </c:val>
          <c:extLst xmlns:c16r2="http://schemas.microsoft.com/office/drawing/2015/06/chart">
            <c:ext xmlns:c16="http://schemas.microsoft.com/office/drawing/2014/chart" uri="{C3380CC4-5D6E-409C-BE32-E72D297353CC}">
              <c16:uniqueId val="{00000008-46CE-414F-9DEB-E76DED0AB981}"/>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1.5205456795388123E-2"/>
          <c:y val="0.17675412759317929"/>
          <c:w val="0.28123260128369398"/>
          <c:h val="0.7546421918605840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6">
  <a:schemeClr val="accent6"/>
</cs:colorStyle>
</file>

<file path=xl/charts/colors15.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0</xdr:col>
      <xdr:colOff>205077</xdr:colOff>
      <xdr:row>1</xdr:row>
      <xdr:rowOff>75041</xdr:rowOff>
    </xdr:from>
    <xdr:to>
      <xdr:col>1</xdr:col>
      <xdr:colOff>588191</xdr:colOff>
      <xdr:row>3</xdr:row>
      <xdr:rowOff>59338</xdr:rowOff>
    </xdr:to>
    <xdr:pic>
      <xdr:nvPicPr>
        <xdr:cNvPr id="2" name="Picture 1">
          <a:extLst>
            <a:ext uri="{FF2B5EF4-FFF2-40B4-BE49-F238E27FC236}">
              <a16:creationId xmlns:a16="http://schemas.microsoft.com/office/drawing/2014/main" xmlns="" id="{16945814-A599-4367-A176-7C4613B1B5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8887" y="256016"/>
          <a:ext cx="1794719" cy="5329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13783</xdr:colOff>
      <xdr:row>15</xdr:row>
      <xdr:rowOff>113235</xdr:rowOff>
    </xdr:from>
    <xdr:to>
      <xdr:col>10</xdr:col>
      <xdr:colOff>789454</xdr:colOff>
      <xdr:row>25</xdr:row>
      <xdr:rowOff>5156</xdr:rowOff>
    </xdr:to>
    <xdr:graphicFrame macro="">
      <xdr:nvGraphicFramePr>
        <xdr:cNvPr id="2" name="Chart 1">
          <a:extLst>
            <a:ext uri="{FF2B5EF4-FFF2-40B4-BE49-F238E27FC236}">
              <a16:creationId xmlns:a16="http://schemas.microsoft.com/office/drawing/2014/main" xmlns="" id="{AC60825B-A59E-48E7-8990-1023585600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93233</xdr:colOff>
      <xdr:row>15</xdr:row>
      <xdr:rowOff>145678</xdr:rowOff>
    </xdr:from>
    <xdr:to>
      <xdr:col>26</xdr:col>
      <xdr:colOff>686473</xdr:colOff>
      <xdr:row>25</xdr:row>
      <xdr:rowOff>104665</xdr:rowOff>
    </xdr:to>
    <xdr:graphicFrame macro="">
      <xdr:nvGraphicFramePr>
        <xdr:cNvPr id="3" name="Chart 2">
          <a:extLst>
            <a:ext uri="{FF2B5EF4-FFF2-40B4-BE49-F238E27FC236}">
              <a16:creationId xmlns:a16="http://schemas.microsoft.com/office/drawing/2014/main" xmlns="" id="{51A30DF2-1452-44EF-A033-FF6E246E8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321124</xdr:colOff>
      <xdr:row>43</xdr:row>
      <xdr:rowOff>48537</xdr:rowOff>
    </xdr:from>
    <xdr:to>
      <xdr:col>18</xdr:col>
      <xdr:colOff>705561</xdr:colOff>
      <xdr:row>58</xdr:row>
      <xdr:rowOff>96336</xdr:rowOff>
    </xdr:to>
    <xdr:graphicFrame macro="">
      <xdr:nvGraphicFramePr>
        <xdr:cNvPr id="4" name="Chart 3">
          <a:extLst>
            <a:ext uri="{FF2B5EF4-FFF2-40B4-BE49-F238E27FC236}">
              <a16:creationId xmlns:a16="http://schemas.microsoft.com/office/drawing/2014/main" xmlns="" id="{671C9919-648B-45DC-9182-ED7E2F247BB7}"/>
            </a:ext>
            <a:ext uri="{147F2762-F138-4A5C-976F-8EAC2B608ADB}">
              <a16:predDERef xmlns:a16="http://schemas.microsoft.com/office/drawing/2014/main" xmlns="" pred="{B410D971-23CE-4F4F-91D5-51EAAEA78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169247</xdr:colOff>
      <xdr:row>43</xdr:row>
      <xdr:rowOff>34640</xdr:rowOff>
    </xdr:from>
    <xdr:to>
      <xdr:col>26</xdr:col>
      <xdr:colOff>19050</xdr:colOff>
      <xdr:row>58</xdr:row>
      <xdr:rowOff>34750</xdr:rowOff>
    </xdr:to>
    <xdr:graphicFrame macro="">
      <xdr:nvGraphicFramePr>
        <xdr:cNvPr id="5" name="Chart 4">
          <a:extLst>
            <a:ext uri="{FF2B5EF4-FFF2-40B4-BE49-F238E27FC236}">
              <a16:creationId xmlns:a16="http://schemas.microsoft.com/office/drawing/2014/main" xmlns="" id="{4B884595-DB75-4DFF-8400-962AF3E00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216946</xdr:colOff>
      <xdr:row>15</xdr:row>
      <xdr:rowOff>123264</xdr:rowOff>
    </xdr:from>
    <xdr:to>
      <xdr:col>19</xdr:col>
      <xdr:colOff>813996</xdr:colOff>
      <xdr:row>25</xdr:row>
      <xdr:rowOff>82251</xdr:rowOff>
    </xdr:to>
    <xdr:graphicFrame macro="">
      <xdr:nvGraphicFramePr>
        <xdr:cNvPr id="6" name="Chart 2">
          <a:extLst>
            <a:ext uri="{FF2B5EF4-FFF2-40B4-BE49-F238E27FC236}">
              <a16:creationId xmlns:a16="http://schemas.microsoft.com/office/drawing/2014/main" xmlns="" id="{DF967A99-0E62-459E-8B39-BB96DD0512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97155</xdr:colOff>
      <xdr:row>43</xdr:row>
      <xdr:rowOff>1359</xdr:rowOff>
    </xdr:from>
    <xdr:to>
      <xdr:col>10</xdr:col>
      <xdr:colOff>704477</xdr:colOff>
      <xdr:row>58</xdr:row>
      <xdr:rowOff>45348</xdr:rowOff>
    </xdr:to>
    <xdr:graphicFrame macro="">
      <xdr:nvGraphicFramePr>
        <xdr:cNvPr id="7" name="Chart 8">
          <a:extLst>
            <a:ext uri="{FF2B5EF4-FFF2-40B4-BE49-F238E27FC236}">
              <a16:creationId xmlns:a16="http://schemas.microsoft.com/office/drawing/2014/main" xmlns="" id="{6B87D4BD-8436-45BD-B3AF-413FAD5C1E3A}"/>
            </a:ext>
            <a:ext uri="{147F2762-F138-4A5C-976F-8EAC2B608ADB}">
              <a16:predDERef xmlns:a16="http://schemas.microsoft.com/office/drawing/2014/main" xmlns="" pred="{B410D971-23CE-4F4F-91D5-51EAAEA78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45720</xdr:colOff>
      <xdr:row>0</xdr:row>
      <xdr:rowOff>162876</xdr:rowOff>
    </xdr:from>
    <xdr:to>
      <xdr:col>15</xdr:col>
      <xdr:colOff>1120140</xdr:colOff>
      <xdr:row>9</xdr:row>
      <xdr:rowOff>120015</xdr:rowOff>
    </xdr:to>
    <xdr:graphicFrame macro="">
      <xdr:nvGraphicFramePr>
        <xdr:cNvPr id="2" name="Chart 1">
          <a:extLst>
            <a:ext uri="{FF2B5EF4-FFF2-40B4-BE49-F238E27FC236}">
              <a16:creationId xmlns:a16="http://schemas.microsoft.com/office/drawing/2014/main" xmlns="" id="{123E8D15-A11F-4730-81DC-AF871C1B51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91440</xdr:colOff>
      <xdr:row>19</xdr:row>
      <xdr:rowOff>24765</xdr:rowOff>
    </xdr:from>
    <xdr:to>
      <xdr:col>16</xdr:col>
      <xdr:colOff>1905</xdr:colOff>
      <xdr:row>25</xdr:row>
      <xdr:rowOff>161925</xdr:rowOff>
    </xdr:to>
    <xdr:graphicFrame macro="">
      <xdr:nvGraphicFramePr>
        <xdr:cNvPr id="3" name="Chart 2">
          <a:extLst>
            <a:ext uri="{FF2B5EF4-FFF2-40B4-BE49-F238E27FC236}">
              <a16:creationId xmlns:a16="http://schemas.microsoft.com/office/drawing/2014/main" xmlns="" id="{0DE05DBE-C4AC-4A79-A970-5071E5235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123825</xdr:colOff>
      <xdr:row>28</xdr:row>
      <xdr:rowOff>28575</xdr:rowOff>
    </xdr:from>
    <xdr:to>
      <xdr:col>16</xdr:col>
      <xdr:colOff>30480</xdr:colOff>
      <xdr:row>34</xdr:row>
      <xdr:rowOff>173355</xdr:rowOff>
    </xdr:to>
    <xdr:graphicFrame macro="">
      <xdr:nvGraphicFramePr>
        <xdr:cNvPr id="4" name="Chart 3">
          <a:extLst>
            <a:ext uri="{FF2B5EF4-FFF2-40B4-BE49-F238E27FC236}">
              <a16:creationId xmlns:a16="http://schemas.microsoft.com/office/drawing/2014/main" xmlns="" id="{F33D440B-C1FE-4D98-BD60-166ECEE9A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133350</xdr:colOff>
      <xdr:row>37</xdr:row>
      <xdr:rowOff>9525</xdr:rowOff>
    </xdr:from>
    <xdr:to>
      <xdr:col>16</xdr:col>
      <xdr:colOff>36195</xdr:colOff>
      <xdr:row>43</xdr:row>
      <xdr:rowOff>150495</xdr:rowOff>
    </xdr:to>
    <xdr:graphicFrame macro="">
      <xdr:nvGraphicFramePr>
        <xdr:cNvPr id="5" name="Chart 4">
          <a:extLst>
            <a:ext uri="{FF2B5EF4-FFF2-40B4-BE49-F238E27FC236}">
              <a16:creationId xmlns:a16="http://schemas.microsoft.com/office/drawing/2014/main" xmlns="" id="{652070B3-2465-455E-AC69-85D1C900DB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95250</xdr:colOff>
      <xdr:row>46</xdr:row>
      <xdr:rowOff>19050</xdr:rowOff>
    </xdr:from>
    <xdr:to>
      <xdr:col>16</xdr:col>
      <xdr:colOff>1905</xdr:colOff>
      <xdr:row>52</xdr:row>
      <xdr:rowOff>154305</xdr:rowOff>
    </xdr:to>
    <xdr:graphicFrame macro="">
      <xdr:nvGraphicFramePr>
        <xdr:cNvPr id="6" name="Chart 5">
          <a:extLst>
            <a:ext uri="{FF2B5EF4-FFF2-40B4-BE49-F238E27FC236}">
              <a16:creationId xmlns:a16="http://schemas.microsoft.com/office/drawing/2014/main" xmlns="" id="{63882DF7-0127-400A-903A-B56BBBA2EA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104775</xdr:colOff>
      <xdr:row>55</xdr:row>
      <xdr:rowOff>19050</xdr:rowOff>
    </xdr:from>
    <xdr:to>
      <xdr:col>16</xdr:col>
      <xdr:colOff>11430</xdr:colOff>
      <xdr:row>61</xdr:row>
      <xdr:rowOff>160020</xdr:rowOff>
    </xdr:to>
    <xdr:graphicFrame macro="">
      <xdr:nvGraphicFramePr>
        <xdr:cNvPr id="7" name="Chart 6">
          <a:extLst>
            <a:ext uri="{FF2B5EF4-FFF2-40B4-BE49-F238E27FC236}">
              <a16:creationId xmlns:a16="http://schemas.microsoft.com/office/drawing/2014/main" xmlns="" id="{EF405228-9760-4391-9E82-A266AC6C6C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38100</xdr:colOff>
      <xdr:row>10</xdr:row>
      <xdr:rowOff>28575</xdr:rowOff>
    </xdr:from>
    <xdr:to>
      <xdr:col>15</xdr:col>
      <xdr:colOff>1106805</xdr:colOff>
      <xdr:row>17</xdr:row>
      <xdr:rowOff>169545</xdr:rowOff>
    </xdr:to>
    <xdr:graphicFrame macro="">
      <xdr:nvGraphicFramePr>
        <xdr:cNvPr id="8" name="Chart 7">
          <a:extLst>
            <a:ext uri="{FF2B5EF4-FFF2-40B4-BE49-F238E27FC236}">
              <a16:creationId xmlns:a16="http://schemas.microsoft.com/office/drawing/2014/main" xmlns="" id="{D2A9BE7F-7DDF-4E6B-9552-848294469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360382</xdr:colOff>
      <xdr:row>18</xdr:row>
      <xdr:rowOff>20225</xdr:rowOff>
    </xdr:from>
    <xdr:to>
      <xdr:col>8</xdr:col>
      <xdr:colOff>1249345</xdr:colOff>
      <xdr:row>38</xdr:row>
      <xdr:rowOff>0</xdr:rowOff>
    </xdr:to>
    <xdr:graphicFrame macro="">
      <xdr:nvGraphicFramePr>
        <xdr:cNvPr id="8" name="Chart 1">
          <a:extLst>
            <a:ext uri="{FF2B5EF4-FFF2-40B4-BE49-F238E27FC236}">
              <a16:creationId xmlns:a16="http://schemas.microsoft.com/office/drawing/2014/main" xmlns="" id="{66ACF1ED-B595-40B6-A5B0-E8799D677D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201705</xdr:colOff>
      <xdr:row>18</xdr:row>
      <xdr:rowOff>16135</xdr:rowOff>
    </xdr:from>
    <xdr:to>
      <xdr:col>4</xdr:col>
      <xdr:colOff>1221440</xdr:colOff>
      <xdr:row>37</xdr:row>
      <xdr:rowOff>134471</xdr:rowOff>
    </xdr:to>
    <xdr:graphicFrame macro="">
      <xdr:nvGraphicFramePr>
        <xdr:cNvPr id="5" name="Chart 2">
          <a:extLst>
            <a:ext uri="{FF2B5EF4-FFF2-40B4-BE49-F238E27FC236}">
              <a16:creationId xmlns:a16="http://schemas.microsoft.com/office/drawing/2014/main" xmlns="" id="{EC97238C-B4D1-4509-B1E4-C75857455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id="2" name="Table11" displayName="Table11" ref="B5:M16" totalsRowCount="1" headerRowDxfId="233" totalsRowDxfId="232">
  <autoFilter ref="B5:M15"/>
  <tableColumns count="12">
    <tableColumn id="1" name="0-State PCode" totalsRowDxfId="231"/>
    <tableColumn id="2" name="0-state name" totalsRowLabel="Total" totalsRowDxfId="230"/>
    <tableColumn id="3" name="m- returnee housing no damage household" totalsRowFunction="custom" dataDxfId="229" totalsRowDxfId="228">
      <totalsRowFormula>SUM(Table11[m- returnee housing no damage household])</totalsRowFormula>
    </tableColumn>
    <tableColumn id="4" name="m- returnee housing no damage individuals" totalsRowFunction="custom" dataDxfId="227" totalsRowDxfId="226">
      <totalsRowFormula>SUM(Table11[m- returnee housing no damage individuals])</totalsRowFormula>
    </tableColumn>
    <tableColumn id="5" name="m- returnee housing part damage household" totalsRowFunction="custom" dataDxfId="225" totalsRowDxfId="224">
      <totalsRowFormula>SUM(Table11[m- returnee housing part damage household])</totalsRowFormula>
    </tableColumn>
    <tableColumn id="6" name="m- returnee housing part damage individuals" totalsRowFunction="custom" dataDxfId="223" totalsRowDxfId="222">
      <totalsRowFormula>SUM(Table11[m- returnee housing part damage individuals])</totalsRowFormula>
    </tableColumn>
    <tableColumn id="7" name="m- returnee housing sev damaged makeshift shelter household" totalsRowFunction="custom" dataDxfId="221" totalsRowDxfId="220">
      <totalsRowFormula>SUM(Table11[m- returnee housing sev damaged makeshift shelter household])</totalsRowFormula>
    </tableColumn>
    <tableColumn id="8" name="m- returnee housing sev damaged makeshift shelter individuals" totalsRowFunction="custom" dataDxfId="219" totalsRowDxfId="218">
      <totalsRowFormula>SUM(Table11[m- returnee housing sev damaged makeshift shelter individuals])</totalsRowFormula>
    </tableColumn>
    <tableColumn id="9" name="m- returnee housing unknown housing household" totalsRowFunction="custom" dataDxfId="217" totalsRowDxfId="216">
      <totalsRowFormula>SUM(Table11[m- returnee housing unknown housing household])</totalsRowFormula>
    </tableColumn>
    <tableColumn id="10" name="m- returnee housing unknown housing individuals" totalsRowFunction="custom" dataDxfId="215" totalsRowDxfId="214">
      <totalsRowFormula>SUM(Table11[m- returnee housing unknown housing individuals])</totalsRowFormula>
    </tableColumn>
    <tableColumn id="11" name="Total returnee  household" totalsRowFunction="custom" dataDxfId="213" totalsRowDxfId="212">
      <calculatedColumnFormula>Table11[[#This Row],[m- returnee housing no damage household]]+Table11[[#This Row],[m- returnee housing part damage household]]+Table11[[#This Row],[m- returnee housing sev damaged makeshift shelter household]]+Table11[[#This Row],[m- returnee housing unknown housing household]]</calculatedColumnFormula>
      <totalsRowFormula>SUM(Table11[Total returnee  household])</totalsRowFormula>
    </tableColumn>
    <tableColumn id="12" name="Total returnee  individuals" totalsRowFunction="custom" dataDxfId="211" totalsRowDxfId="210">
      <calculatedColumnFormula>Table11[[#This Row],[m- returnee housing no damage individuals]]+Table11[[#This Row],[m- returnee housing part damage individuals]]+Table11[[#This Row],[m- returnee housing sev damaged makeshift shelter individuals]]+Table11[[#This Row],[m- returnee housing unknown housing individuals]]</calculatedColumnFormula>
      <totalsRowFormula>SUM(Table11[Total returnee  individuals])</totalsRowFormula>
    </tableColumn>
  </tableColumns>
  <tableStyleInfo name="TableStyleLight1" showFirstColumn="0" showLastColumn="0" showRowStripes="1" showColumnStripes="0"/>
</table>
</file>

<file path=xl/tables/table2.xml><?xml version="1.0" encoding="utf-8"?>
<table xmlns="http://schemas.openxmlformats.org/spreadsheetml/2006/main" id="1" name="Table1" displayName="Table1" ref="A1:GZ510" totalsRowShown="0" headerRowDxfId="209" dataDxfId="208">
  <autoFilter ref="A1:GZ510"/>
  <tableColumns count="208">
    <tableColumn id="10" name="State PCode" dataDxfId="207"/>
    <tableColumn id="11" name="statname" dataDxfId="206"/>
    <tableColumn id="2" name="0-County  PCode" dataDxfId="205"/>
    <tableColumn id="12" name="0-county name" dataDxfId="204"/>
    <tableColumn id="1" name="0-payam MT PCODE" dataDxfId="203"/>
    <tableColumn id="13" name="0-payam name" dataDxfId="202"/>
    <tableColumn id="3" name="lat" dataDxfId="201">
      <calculatedColumnFormula>INDEX($HE$2:$HE$2855,MATCH(F2,$HA$2:$HA$2855,0))</calculatedColumnFormula>
    </tableColumn>
    <tableColumn id="6" name="lon" dataDxfId="200">
      <calculatedColumnFormula>INDEX($HF$2:$HF$2855,MATCH(F2,$HA$2:$HA$2855,0))</calculatedColumnFormula>
    </tableColumn>
    <tableColumn id="14" name="0-MT Round" dataDxfId="199"/>
    <tableColumn id="15" name="0-Round Source" dataDxfId="198"/>
    <tableColumn id="19" name="a- IDPs present (Yes/No)" dataDxfId="197"/>
    <tableColumn id="20" name="a- IDP households" dataDxfId="196"/>
    <tableColumn id="4" name="Column2" dataDxfId="195">
      <calculatedColumnFormula>SUM(Table1[[#Headers],[c- IDP previously displ. abroad present]])</calculatedColumnFormula>
    </tableColumn>
    <tableColumn id="21" name="a- IDP individuals" dataDxfId="194"/>
    <tableColumn id="7" name="displ. Within" dataDxfId="193">
      <calculatedColumnFormula>(Table1[[#This Row],[a- IDP individuals]])-(Table1[[#This Row],[displ. Abroad]])</calculatedColumnFormula>
    </tableColumn>
    <tableColumn id="22" name="b- IDP arrival 2014-2015 household" dataDxfId="192"/>
    <tableColumn id="23" name="2014-2015" dataDxfId="191"/>
    <tableColumn id="24" name="b- IDP arrival 2014-2015 state habitual residence" dataDxfId="190"/>
    <tableColumn id="25" name="b- IDP arrival 2014-2015 county habitual residence" dataDxfId="189"/>
    <tableColumn id="26" name="b- IDP arrival 2016-2017 household" dataDxfId="188"/>
    <tableColumn id="27" name="2016-2017" dataDxfId="187"/>
    <tableColumn id="28" name="b- IDP arrival 2016-2017 state habitual residence" dataDxfId="186"/>
    <tableColumn id="29" name="b- IDP arrival 2016-2017 county habitual residence" dataDxfId="185"/>
    <tableColumn id="30" name="b- IDP arrival 2018 pre R-ARCSS household" dataDxfId="184"/>
    <tableColumn id="31" name="2018 pre R" dataDxfId="183"/>
    <tableColumn id="32" name="b- IDP arrival 2018 pre R-ARCSS state habitual residence" dataDxfId="182"/>
    <tableColumn id="33" name="b- IDP arrival 2018 pre R-ARCSS county habitual residence" dataDxfId="181"/>
    <tableColumn id="34" name="b- IDP arrival 2018 post R-ARCSS household" dataDxfId="180"/>
    <tableColumn id="35" name="2018 post R" dataDxfId="179"/>
    <tableColumn id="36" name="b- IDP arrival 2018 post R-ARCSS state habitual residence" dataDxfId="178"/>
    <tableColumn id="37" name="b- IDP arrival 2018 post R-ARCSS county habitual residence" dataDxfId="177"/>
    <tableColumn id="38" name="b- IDP arrival 2019 household" dataDxfId="176"/>
    <tableColumn id="39" name="2019" dataDxfId="175"/>
    <tableColumn id="40" name="b- IDP arrival 2019 state habitual residence" dataDxfId="174"/>
    <tableColumn id="41" name="b- IDP arrival 2019 county habitual residence" dataDxfId="173"/>
    <tableColumn id="42" name="b- IDP arrival 2020 household" dataDxfId="172"/>
    <tableColumn id="43" name="2020" dataDxfId="171"/>
    <tableColumn id="44" name="b- IDP arrival 2020 state habitual residence" dataDxfId="170"/>
    <tableColumn id="45" name="b- IDP arrival 2020 county habitual residence" dataDxfId="169"/>
    <tableColumn id="237" name="b- IDP arrival unknown period household" dataDxfId="168"/>
    <tableColumn id="236" name=" unknown period individuals" dataDxfId="167"/>
    <tableColumn id="46" name="c- IDP previously displ. abroad present" dataDxfId="166"/>
    <tableColumn id="47" name="c- IDP previously displ. abroad household" dataDxfId="165"/>
    <tableColumn id="48" name="displ. Abroad" dataDxfId="164"/>
    <tableColumn id="49" name="d- IDP previously displ. abroad arrival 2016-2017 household" dataDxfId="163"/>
    <tableColumn id="50" name="pda-2016-2017 " dataDxfId="162"/>
    <tableColumn id="51" name="d- IDP previously displ. abroad arrival 2016-2017 admin0 habitual residence" dataDxfId="161"/>
    <tableColumn id="52" name="d- IDP previously abroad arrival 2016-2017 admin1 habitual residence" dataDxfId="160"/>
    <tableColumn id="53" name="d- IDP previously displ. abroad arrival 2018 pre R-ARCSS household" dataDxfId="159"/>
    <tableColumn id="54" name="pda-2018 pre R" dataDxfId="158"/>
    <tableColumn id="55" name="d- IDP previously displ. abroad arrival 2018 pre R-ARCSS admin0 habitual residence" dataDxfId="157"/>
    <tableColumn id="56" name="d- IDP previously displ. abroad arrival 2018 pre R-ARCSS admin1 habitual residence" dataDxfId="156"/>
    <tableColumn id="57" name="d- IDP previously displ. abroad arrival 2018 post R-ARCSS household" dataDxfId="155"/>
    <tableColumn id="58" name="pda-2018 post R-ARCSS" dataDxfId="154"/>
    <tableColumn id="59" name="d- IDP previously displ. abroad arrival 2018 post R-ARCSS admin0 habitual residence" dataDxfId="153"/>
    <tableColumn id="60" name="d- IDP previously displ. abroad arrival 2018 post R-ARCSS admin1 habitual residence" dataDxfId="152"/>
    <tableColumn id="61" name="d- IDP previously displ. abroad arrival 2019 household" dataDxfId="151"/>
    <tableColumn id="62" name="pda-2019" dataDxfId="150"/>
    <tableColumn id="63" name="d- IDP previously displ. abroad arrival 2019 admin0 habitual residence" dataDxfId="149"/>
    <tableColumn id="64" name="d- IDP previously displ. abroad arrival 2019 admin1 habitual residence" dataDxfId="148"/>
    <tableColumn id="65" name="d- IDP previously displ. abroad arrival 2020 household" dataDxfId="147"/>
    <tableColumn id="66" name="pda-2020" dataDxfId="146"/>
    <tableColumn id="67" name="d- IDP previously displ. abroad arrival 2020 admin0 habitual residence" dataDxfId="145"/>
    <tableColumn id="68" name="d- IDP previously displ. abroad arrival 2020 admin1 habitual residence" dataDxfId="144"/>
    <tableColumn id="239" name="d- IDP previously displ. abroad arrival unknown period household" dataDxfId="143"/>
    <tableColumn id="238" name="pda-unknown" dataDxfId="142"/>
    <tableColumn id="8" name="conflict" dataDxfId="141">
      <calculatedColumnFormula>SUM(Table1[[#This Row],[2014-2015 Conflict]],Table1[[#This Row],[2016-2017 conflict]],Table1[[#This Row],[2018 pre R conflict]],Table1[[#This Row],[2018 post R conflict]],Table1[[#This Row],[2019 conflict]],Table1[[#This Row],[2020 conflict]])</calculatedColumnFormula>
    </tableColumn>
    <tableColumn id="9" name="Communial Conflict" dataDxfId="140">
      <calculatedColumnFormula>SUM(Table1[[#This Row],[2014-2015  C - clashes]],Table1[[#This Row],[2016-2017  c-clashes]],Table1[[#This Row],[2018 pre R C-clashes]],Table1[[#This Row],[2018 post R C-clashes]],Table1[[#This Row],[2019 C-clashes]],Table1[[#This Row],[2020 C-clashes]])</calculatedColumnFormula>
    </tableColumn>
    <tableColumn id="16" name="Disasters" dataDxfId="139">
      <calculatedColumnFormula>SUM(Table1[[#This Row],[2014-2015 disaster]],Table1[[#This Row],[2016-2017 disaster]],Table1[[#This Row],[2018 pre R disaster]],Table1[[#This Row],[2018 post R disaster]],Table1[[#This Row],[2019 disaster]],Table1[[#This Row],[2020 disaster]])</calculatedColumnFormula>
    </tableColumn>
    <tableColumn id="17" name="unknown" dataDxfId="138">
      <calculatedColumnFormula>SUM(Table1[[#This Row],[2014-2015 unknown]],Table1[[#This Row],[2016-2017  unknown ]],Table1[[#This Row],[2018 pre R unknown]],Table1[[#This Row],[2018 post R unknown]],Table1[[#This Row],[2019 unknown]],Table1[[#This Row],[2020 unknown]])</calculatedColumnFormula>
    </tableColumn>
    <tableColumn id="69" name="2014-2015 Conflict" dataDxfId="137"/>
    <tableColumn id="70" name="2014-2015  C - clashes" dataDxfId="136"/>
    <tableColumn id="71" name="2014-2015 disaster" dataDxfId="135"/>
    <tableColumn id="241" name="2014-2015 unknown" dataDxfId="134"/>
    <tableColumn id="72" name="e- IDP arrival 2014 2015 other reason (Yes/No)" dataDxfId="133"/>
    <tableColumn id="75" name="2016-2017 conflict" dataDxfId="132"/>
    <tableColumn id="76" name="2016-2017  c-clashes" dataDxfId="131"/>
    <tableColumn id="77" name="2016-2017 disaster" dataDxfId="130"/>
    <tableColumn id="242" name="2016-2017  unknown " dataDxfId="129"/>
    <tableColumn id="78" name="e- IDP arrival 2016-2017  other reason (Yes/No)" dataDxfId="128"/>
    <tableColumn id="81" name="2018 pre R conflict" dataDxfId="127"/>
    <tableColumn id="82" name="2018 pre R C-clashes" dataDxfId="126"/>
    <tableColumn id="83" name="2018 pre R disaster" dataDxfId="125"/>
    <tableColumn id="244" name="2018 pre R unknown" dataDxfId="124"/>
    <tableColumn id="84" name="e- IDP arrival 2018 pre R-ARCSS other reason (Yes/No)" dataDxfId="123"/>
    <tableColumn id="87" name="2018 post R conflict" dataDxfId="122"/>
    <tableColumn id="88" name="2018 post R C-clashes" dataDxfId="121"/>
    <tableColumn id="89" name="2018 post R disaster" dataDxfId="120"/>
    <tableColumn id="243" name="2018 post R unknown" dataDxfId="119"/>
    <tableColumn id="90" name="e- IDP arrival 2018 post R-ARCSS other reason (Yes/No)" dataDxfId="118"/>
    <tableColumn id="93" name="2019 conflict" dataDxfId="117"/>
    <tableColumn id="94" name="2019 C-clashes" dataDxfId="116"/>
    <tableColumn id="95" name="2019 disaster" dataDxfId="115"/>
    <tableColumn id="245" name="2019 unknown" dataDxfId="114"/>
    <tableColumn id="96" name="e- IDP arrival 2019  other reason (Yes/No)" dataDxfId="113"/>
    <tableColumn id="99" name="2020 conflict" dataDxfId="112"/>
    <tableColumn id="100" name="2020 C-clashes" dataDxfId="111"/>
    <tableColumn id="101" name="2020 disaster" dataDxfId="110"/>
    <tableColumn id="246" name="2020 unknown" dataDxfId="109"/>
    <tableColumn id="102" name="e- IDP arrival 2020 other reason (Yes/No)" dataDxfId="108"/>
    <tableColumn id="103" name="e- IDP arrival 2020 other reason detail" dataDxfId="107"/>
    <tableColumn id="104" name="e- IDP arrival 2020 other reason individuals" dataDxfId="106"/>
    <tableColumn id="105" name="f- IDPs in camps &amp; camp like settings  households" dataDxfId="105"/>
    <tableColumn id="106" name="IDPs in camps " dataDxfId="104"/>
    <tableColumn id="107" name="f- IDPs in host community households" dataDxfId="103"/>
    <tableColumn id="108" name="IDPs in host community " dataDxfId="102"/>
    <tableColumn id="109" name="g- IDPs multiple displac Yes/No" dataDxfId="101"/>
    <tableColumn id="110" name="g- IDPs multiple displac household" dataDxfId="100"/>
    <tableColumn id="111" name=" IDPs multiple displac " dataDxfId="99"/>
    <tableColumn id="112" name="h- host pop households" dataDxfId="98"/>
    <tableColumn id="113" name="host pop " dataDxfId="97"/>
    <tableColumn id="249" name="i- returnees present (Yes/No)" dataDxfId="96"/>
    <tableColumn id="248" name="i- returnees present household" dataDxfId="95">
      <calculatedColumnFormula>Table1[[#This Row],[i- returnees internal present household]]+Table1[[#This Row],[k- abroad returnee household]]</calculatedColumnFormula>
    </tableColumn>
    <tableColumn id="247" name=" returnees present " dataDxfId="94">
      <calculatedColumnFormula>Table1[[#This Row],[ returnees internal ]]+Table1[[#This Row],[abroad returnee ]]</calculatedColumnFormula>
    </tableColumn>
    <tableColumn id="114" name="i- returnees internal present Yes / No " dataDxfId="93"/>
    <tableColumn id="115" name="i- returnees internal present household" dataDxfId="92"/>
    <tableColumn id="116" name=" returnees internal " dataDxfId="91"/>
    <tableColumn id="117" name="internal returnee arrival 2016-2017  returnee household" dataDxfId="90"/>
    <tableColumn id="118" name="i-2016-2017" dataDxfId="89"/>
    <tableColumn id="119" name="j- internal returnee arrival 2016-2017  state" dataDxfId="88"/>
    <tableColumn id="120" name="j- internal returnee arrival 2016-2017  county" dataDxfId="87"/>
    <tableColumn id="121" name="j- internal returnee arrival 2016-2017 reason" dataDxfId="86"/>
    <tableColumn id="122" name="j- internal returnee arrival 2016-2017 other reason" dataDxfId="85"/>
    <tableColumn id="123" name="j- internal returnee arrival 2018 pre R-ARCSS household" dataDxfId="84"/>
    <tableColumn id="124" name="i-2018 pre R" dataDxfId="83"/>
    <tableColumn id="125" name="j- internal returnee arrival 2018 pre R-ARCSS state" dataDxfId="82"/>
    <tableColumn id="126" name="j- internal returnee arrival 2018 pre R-ARCSS county" dataDxfId="81"/>
    <tableColumn id="127" name="j- internal returnee arrival 2018 pre R-ARCSS reason" dataDxfId="80"/>
    <tableColumn id="128" name="j- internal returnee arrival 2018 pre R-ARCSS other reason" dataDxfId="79"/>
    <tableColumn id="129" name="j- internal returnee arrival 2018 post R-ARCSS  household" dataDxfId="78"/>
    <tableColumn id="130" name="i-2018 post R" dataDxfId="77"/>
    <tableColumn id="131" name="j- internal returnee arrival 2018 post R-ARCSS  state" dataDxfId="76"/>
    <tableColumn id="132" name="j- internal returnee arrival 2018 post R-ARCSS  county" dataDxfId="75"/>
    <tableColumn id="133" name="j- internal returnee arrival 2018 post R-ARCSS reason" dataDxfId="74"/>
    <tableColumn id="134" name="j- internal returnee arrival 2018 post R-ARCSS other reason" dataDxfId="73"/>
    <tableColumn id="135" name="j- internal returnee arrival 2019  returnee household" dataDxfId="72"/>
    <tableColumn id="136" name="i-2019" dataDxfId="71"/>
    <tableColumn id="137" name="j- internal returnee arrival 2019 state" dataDxfId="70"/>
    <tableColumn id="138" name="j- internal returnee arrival 2019  county" dataDxfId="69"/>
    <tableColumn id="139" name="j- internal returnee arrival 2019  returnee reason" dataDxfId="68"/>
    <tableColumn id="140" name="j- internal returnee arrival 2019  returnee other reason" dataDxfId="67"/>
    <tableColumn id="141" name="j- internal returnee arrival 2020 returnee household" dataDxfId="66"/>
    <tableColumn id="142" name="i-2020 " dataDxfId="65"/>
    <tableColumn id="143" name="j- internal returnee arrival 2020 state" dataDxfId="64"/>
    <tableColumn id="144" name="j- internal returnee arrival 2020 county" dataDxfId="63"/>
    <tableColumn id="145" name="j- internal returnee arrival 2020 returnee reason" dataDxfId="62"/>
    <tableColumn id="146" name="j- internal returnee arrival 2020 returnee other reason" dataDxfId="61"/>
    <tableColumn id="251" name="j- internal returnee arrival unknown period household" dataDxfId="60"/>
    <tableColumn id="250" name="i-unknown" dataDxfId="59"/>
    <tableColumn id="147" name="k- abroad returnee present Yes / No" dataDxfId="58"/>
    <tableColumn id="148" name="k- abroad returnee household" dataDxfId="57"/>
    <tableColumn id="149" name="abroad returnee " dataDxfId="56"/>
    <tableColumn id="150" name="l- abroad returnee 2016-2017 household" dataDxfId="55"/>
    <tableColumn id="151" name="a-2016-2017" dataDxfId="54"/>
    <tableColumn id="152" name="l- abroad returnee 2016-2017 country" dataDxfId="53"/>
    <tableColumn id="154" name="l- abroad returnee 2016-2017 region" dataDxfId="52"/>
    <tableColumn id="156" name="l- abroad returnee 2016-2017 reason" dataDxfId="51"/>
    <tableColumn id="157" name="l- abroad returnee 2016-2017 other reason" dataDxfId="50"/>
    <tableColumn id="158" name="l- abroad returnee pre R-ARCSS 2018 household" dataDxfId="49"/>
    <tableColumn id="159" name="a-pre R 2018 " dataDxfId="48"/>
    <tableColumn id="160" name="l- abroad returnee pre R-ARCSS 2018 country" dataDxfId="47"/>
    <tableColumn id="162" name="l- abroad returnee pre R-ARCSS 2018 region" dataDxfId="46"/>
    <tableColumn id="164" name="l- abroad returnee pre R-ARCSS 2018 reason" dataDxfId="45"/>
    <tableColumn id="165" name="l- abroad returnee pre R-ARCSS 2018 other reason" dataDxfId="44"/>
    <tableColumn id="166" name="l- abroad returnee post R-ARCSS 2018 household" dataDxfId="43"/>
    <tableColumn id="167" name="a-post R 2018 " dataDxfId="42"/>
    <tableColumn id="168" name="l- abroad returnee post R-ARCSS 2018 country" dataDxfId="41"/>
    <tableColumn id="170" name="l- abroad returnee post R-ARCSS 2018 region" dataDxfId="40"/>
    <tableColumn id="172" name="l- abroad returnee post R-ARCSS 2018 reason" dataDxfId="39"/>
    <tableColumn id="173" name="l- abroad returnee post R-ARCSS 2018 other reason" dataDxfId="38"/>
    <tableColumn id="174" name="l- abroad returnee 2019 household" dataDxfId="37"/>
    <tableColumn id="175" name="a-2019" dataDxfId="36"/>
    <tableColumn id="176" name="l- abroad returnee 2019 country" dataDxfId="35"/>
    <tableColumn id="178" name="l- abroad returnee 2019 region" dataDxfId="34"/>
    <tableColumn id="180" name="l- abroad returnee 2019 reason" dataDxfId="33"/>
    <tableColumn id="181" name="l- abroad returnee 2019 other reason" dataDxfId="32"/>
    <tableColumn id="182" name="l- abroad returnee 2020 household" dataDxfId="31"/>
    <tableColumn id="183" name="a-2020" dataDxfId="30"/>
    <tableColumn id="184" name="l- abroad returnee 2020 country" dataDxfId="29"/>
    <tableColumn id="186" name="l- abroad returnee 2020 region" dataDxfId="28"/>
    <tableColumn id="188" name="l- abroad returnee 2020 reason" dataDxfId="27"/>
    <tableColumn id="189" name="l- abroad returnee 2020 other reason" dataDxfId="26"/>
    <tableColumn id="253" name="l- abroad returnee unknown period household" dataDxfId="25"/>
    <tableColumn id="252" name="a-unknown" dataDxfId="24"/>
    <tableColumn id="190" name="H no damage " dataDxfId="23"/>
    <tableColumn id="191" name="m- returnee housing no damage individuals" dataDxfId="22"/>
    <tableColumn id="192" name="H part damage " dataDxfId="21"/>
    <tableColumn id="193" name="m- returnee housing part damage individuals" dataDxfId="20"/>
    <tableColumn id="194" name="H sev damaged " dataDxfId="19"/>
    <tableColumn id="195" name="m- returnee housing sev damaged makeshift shelter individuals" dataDxfId="18"/>
    <tableColumn id="255" name="House unknown" dataDxfId="17"/>
    <tableColumn id="254" name="m- returnee housing unknown housing individuals" dataDxfId="16"/>
    <tableColumn id="196" name="n- displaced and not returned to payam Yes/No" dataDxfId="15"/>
    <tableColumn id="197" name="n- displaced and not returned to payam households" dataDxfId="14"/>
    <tableColumn id="198" name="displaced and not returned to payam " dataDxfId="13"/>
    <tableColumn id="199" name="o- displaced within ssd Yes/No" dataDxfId="12"/>
    <tableColumn id="200" name="o- displaced within ssd state" dataDxfId="11"/>
    <tableColumn id="201" name="o- displaced within ssd county" dataDxfId="10"/>
    <tableColumn id="202" name="p- displaced outside ssd Yes/No" dataDxfId="9"/>
    <tableColumn id="203" name="p- displaced outside ssd country" dataDxfId="8"/>
    <tableColumn id="204" name="q- relocated pop in payam Yes/No" dataDxfId="7"/>
    <tableColumn id="205" name="q- relocated pop in payam households" dataDxfId="6"/>
    <tableColumn id="206" name=" relocated pop in payam " dataDxfId="5"/>
    <tableColumn id="207" name="r- houses occupied by non owners Yes/No" dataDxfId="4"/>
    <tableColumn id="208" name="u2- key informant has IDP returnee list" dataDxfId="3"/>
    <tableColumn id="209" name="u2- key informant data consistennt" dataDxfId="2"/>
    <tableColumn id="210" name="u2- key informant data consistent with observation" dataDxfId="1"/>
    <tableColumn id="211" name="v_obervation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69"/>
  <sheetViews>
    <sheetView showGridLines="0" topLeftCell="A47" zoomScaleNormal="100" zoomScaleSheetLayoutView="160" workbookViewId="0">
      <selection activeCell="A15" sqref="A15"/>
    </sheetView>
  </sheetViews>
  <sheetFormatPr defaultColWidth="8.7109375" defaultRowHeight="15" x14ac:dyDescent="0.25"/>
  <cols>
    <col min="1" max="6" width="20.7109375" customWidth="1"/>
    <col min="7" max="14" width="17.28515625" customWidth="1"/>
    <col min="16" max="17" width="13.28515625" style="2" customWidth="1"/>
    <col min="18" max="21" width="17.28515625" style="2" customWidth="1"/>
    <col min="22" max="23" width="17.28515625" customWidth="1"/>
  </cols>
  <sheetData>
    <row r="2" spans="1:9" ht="21.75" x14ac:dyDescent="0.45">
      <c r="C2" s="96" t="s">
        <v>1768</v>
      </c>
      <c r="E2" s="96" t="s">
        <v>1769</v>
      </c>
    </row>
    <row r="3" spans="1:9" ht="21.75" x14ac:dyDescent="0.45">
      <c r="C3" s="97" t="s">
        <v>1770</v>
      </c>
      <c r="E3" s="98"/>
    </row>
    <row r="4" spans="1:9" x14ac:dyDescent="0.25">
      <c r="C4" t="s">
        <v>1819</v>
      </c>
    </row>
    <row r="7" spans="1:9" ht="11.1" customHeight="1" x14ac:dyDescent="0.25"/>
    <row r="8" spans="1:9" ht="25.35" customHeight="1" x14ac:dyDescent="0.25">
      <c r="A8" s="99" t="s">
        <v>1771</v>
      </c>
      <c r="B8" s="99" t="s">
        <v>1772</v>
      </c>
      <c r="C8" s="99" t="s">
        <v>1773</v>
      </c>
      <c r="D8" s="2"/>
      <c r="E8" s="2"/>
      <c r="F8" s="2"/>
    </row>
    <row r="9" spans="1:9" x14ac:dyDescent="0.25">
      <c r="A9" s="100">
        <v>78</v>
      </c>
      <c r="B9" s="100">
        <v>509</v>
      </c>
      <c r="C9" s="100">
        <v>2854</v>
      </c>
      <c r="D9" s="2"/>
      <c r="E9" s="2"/>
      <c r="F9" s="2"/>
    </row>
    <row r="10" spans="1:9" x14ac:dyDescent="0.25">
      <c r="A10" s="2"/>
      <c r="B10" s="2"/>
      <c r="C10" s="2"/>
      <c r="D10" s="2"/>
      <c r="E10" s="2"/>
      <c r="F10" s="2"/>
    </row>
    <row r="11" spans="1:9" ht="24" x14ac:dyDescent="0.25">
      <c r="A11" s="2"/>
      <c r="B11" s="2"/>
      <c r="C11" s="17" t="s">
        <v>1711</v>
      </c>
      <c r="D11" s="18" t="s">
        <v>1712</v>
      </c>
      <c r="E11" s="17" t="s">
        <v>1820</v>
      </c>
      <c r="F11" s="18" t="s">
        <v>1821</v>
      </c>
      <c r="G11" s="19">
        <v>2019</v>
      </c>
      <c r="H11" s="18" t="s">
        <v>1760</v>
      </c>
      <c r="I11" s="19" t="s">
        <v>1714</v>
      </c>
    </row>
    <row r="12" spans="1:9" x14ac:dyDescent="0.25">
      <c r="A12" s="2"/>
      <c r="B12" s="2"/>
      <c r="C12" s="115">
        <f>C13/$B$13</f>
        <v>0.28658189773884196</v>
      </c>
      <c r="D12" s="115">
        <f t="shared" ref="D12:I12" si="0">D13/$B$13</f>
        <v>0.23173171841202156</v>
      </c>
      <c r="E12" s="115">
        <f t="shared" si="0"/>
        <v>0.11827462533227295</v>
      </c>
      <c r="F12" s="115">
        <f t="shared" si="0"/>
        <v>8.4576036738015739E-2</v>
      </c>
      <c r="G12" s="115">
        <f t="shared" si="0"/>
        <v>9.3126166243234623E-2</v>
      </c>
      <c r="H12" s="115">
        <f t="shared" si="0"/>
        <v>0.1619232994897154</v>
      </c>
      <c r="I12" s="115">
        <f t="shared" si="0"/>
        <v>2.3786256045897763E-2</v>
      </c>
    </row>
    <row r="13" spans="1:9" ht="24" x14ac:dyDescent="0.25">
      <c r="A13" s="101" t="s">
        <v>1774</v>
      </c>
      <c r="B13" s="100">
        <f>B14+B15</f>
        <v>1615765</v>
      </c>
      <c r="C13" s="112">
        <f t="shared" ref="C13:I13" si="1">SUM(C14:C15)</f>
        <v>463049</v>
      </c>
      <c r="D13" s="112">
        <f t="shared" si="1"/>
        <v>374424</v>
      </c>
      <c r="E13" s="112">
        <f t="shared" si="1"/>
        <v>191104</v>
      </c>
      <c r="F13" s="112">
        <f t="shared" si="1"/>
        <v>136655</v>
      </c>
      <c r="G13" s="112">
        <f t="shared" si="1"/>
        <v>150470</v>
      </c>
      <c r="H13" s="112">
        <f t="shared" si="1"/>
        <v>261630</v>
      </c>
      <c r="I13" s="112">
        <f t="shared" si="1"/>
        <v>38433</v>
      </c>
    </row>
    <row r="14" spans="1:9" ht="22.35" customHeight="1" x14ac:dyDescent="0.25">
      <c r="A14" s="102" t="s">
        <v>1775</v>
      </c>
      <c r="B14" s="113">
        <f>SUM(C14:I14)</f>
        <v>1529361</v>
      </c>
      <c r="C14" s="114">
        <f>'MT R9 Period of Arrival State'!N14</f>
        <v>463049</v>
      </c>
      <c r="D14" s="114">
        <f>'MT R9 Period of Arrival State'!O14</f>
        <v>343979</v>
      </c>
      <c r="E14" s="114">
        <f>'MT R9 Period of Arrival State'!P14</f>
        <v>177347</v>
      </c>
      <c r="F14" s="114">
        <f>'MT R9 Period of Arrival State'!Q14</f>
        <v>123727</v>
      </c>
      <c r="G14" s="114">
        <f>'MT R9 Period of Arrival State'!R14</f>
        <v>132176</v>
      </c>
      <c r="H14" s="114">
        <f>'MT R9 Period of Arrival State'!S14</f>
        <v>254468</v>
      </c>
      <c r="I14" s="114">
        <f>'MT R9 Period of Arrival State'!T14</f>
        <v>34615</v>
      </c>
    </row>
    <row r="15" spans="1:9" ht="22.35" customHeight="1" x14ac:dyDescent="0.25">
      <c r="A15" s="103" t="s">
        <v>1776</v>
      </c>
      <c r="B15" s="113">
        <f>SUM(C15:I15)</f>
        <v>86404</v>
      </c>
      <c r="C15" s="114">
        <v>0</v>
      </c>
      <c r="D15" s="114">
        <f>'MT R9 Period of Arrival State'!V14</f>
        <v>30445</v>
      </c>
      <c r="E15" s="114">
        <f>'MT R9 Period of Arrival State'!W14</f>
        <v>13757</v>
      </c>
      <c r="F15" s="114">
        <f>'MT R9 Period of Arrival State'!X14</f>
        <v>12928</v>
      </c>
      <c r="G15" s="114">
        <f>'MT R9 Period of Arrival State'!Y14</f>
        <v>18294</v>
      </c>
      <c r="H15" s="114">
        <f>'MT R9 Period of Arrival State'!Z14</f>
        <v>7162</v>
      </c>
      <c r="I15" s="114">
        <f>'MT R9 Period of Arrival State'!AA14</f>
        <v>3818</v>
      </c>
    </row>
    <row r="17" spans="1:8" ht="24" x14ac:dyDescent="0.25">
      <c r="C17" s="28" t="s">
        <v>1712</v>
      </c>
      <c r="D17" s="29" t="s">
        <v>1822</v>
      </c>
      <c r="E17" s="28" t="s">
        <v>1823</v>
      </c>
      <c r="F17" s="29" t="s">
        <v>1718</v>
      </c>
      <c r="G17" s="28" t="s">
        <v>1761</v>
      </c>
      <c r="H17" s="28" t="s">
        <v>1714</v>
      </c>
    </row>
    <row r="18" spans="1:8" x14ac:dyDescent="0.25">
      <c r="C18" s="115">
        <f>C19/$B$19</f>
        <v>0.13990175963235699</v>
      </c>
      <c r="D18" s="115">
        <f t="shared" ref="D18:H18" si="2">D19/$B$19</f>
        <v>0.17094433045833562</v>
      </c>
      <c r="E18" s="115">
        <f t="shared" si="2"/>
        <v>0.22168632827521634</v>
      </c>
      <c r="F18" s="115">
        <f t="shared" si="2"/>
        <v>0.28183257815877533</v>
      </c>
      <c r="G18" s="115">
        <f t="shared" si="2"/>
        <v>0.15424908101187818</v>
      </c>
      <c r="H18" s="115">
        <f t="shared" si="2"/>
        <v>3.1385922463437528E-2</v>
      </c>
    </row>
    <row r="19" spans="1:8" ht="24" x14ac:dyDescent="0.25">
      <c r="A19" s="104" t="s">
        <v>1777</v>
      </c>
      <c r="B19" s="100">
        <f>SUM(B20:B21)</f>
        <v>1674668</v>
      </c>
      <c r="C19" s="112">
        <f>SUM(C20:C21)</f>
        <v>234289</v>
      </c>
      <c r="D19" s="112">
        <f t="shared" ref="D19:H19" si="3">SUM(D20:D21)</f>
        <v>286275</v>
      </c>
      <c r="E19" s="112">
        <f t="shared" si="3"/>
        <v>371251</v>
      </c>
      <c r="F19" s="112">
        <f t="shared" si="3"/>
        <v>471976</v>
      </c>
      <c r="G19" s="112">
        <f t="shared" si="3"/>
        <v>258316</v>
      </c>
      <c r="H19" s="112">
        <f t="shared" si="3"/>
        <v>52561</v>
      </c>
    </row>
    <row r="20" spans="1:8" ht="36" x14ac:dyDescent="0.25">
      <c r="A20" s="105" t="s">
        <v>1778</v>
      </c>
      <c r="B20" s="113">
        <f>SUM(C20:H20)</f>
        <v>1135894</v>
      </c>
      <c r="C20" s="114">
        <f>'MT R9 Period of Arrival State'!M41</f>
        <v>162383</v>
      </c>
      <c r="D20" s="114">
        <f>'MT R9 Period of Arrival State'!N41</f>
        <v>196508</v>
      </c>
      <c r="E20" s="114">
        <f>'MT R9 Period of Arrival State'!O41</f>
        <v>254954</v>
      </c>
      <c r="F20" s="114">
        <f>'MT R9 Period of Arrival State'!P41</f>
        <v>310299</v>
      </c>
      <c r="G20" s="114">
        <f>'MT R9 Period of Arrival State'!Q41</f>
        <v>174463</v>
      </c>
      <c r="H20" s="114">
        <f>'MT R9 Period of Arrival State'!R41</f>
        <v>37287</v>
      </c>
    </row>
    <row r="21" spans="1:8" ht="24" x14ac:dyDescent="0.25">
      <c r="A21" s="106" t="s">
        <v>1779</v>
      </c>
      <c r="B21" s="113">
        <f>SUM(C21:H21)</f>
        <v>538774</v>
      </c>
      <c r="C21" s="114">
        <f>'MT R9 Period of Arrival State'!T41</f>
        <v>71906</v>
      </c>
      <c r="D21" s="114">
        <f>'MT R9 Period of Arrival State'!U41</f>
        <v>89767</v>
      </c>
      <c r="E21" s="114">
        <f>'MT R9 Period of Arrival State'!V41</f>
        <v>116297</v>
      </c>
      <c r="F21" s="114">
        <f>'MT R9 Period of Arrival State'!W41</f>
        <v>161677</v>
      </c>
      <c r="G21" s="114">
        <f>'MT R9 Period of Arrival State'!X41</f>
        <v>83853</v>
      </c>
      <c r="H21" s="114">
        <f>'MT R9 Period of Arrival State'!Y41</f>
        <v>15274</v>
      </c>
    </row>
    <row r="24" spans="1:8" x14ac:dyDescent="0.25">
      <c r="A24" s="107" t="s">
        <v>1780</v>
      </c>
    </row>
    <row r="25" spans="1:8" x14ac:dyDescent="0.25">
      <c r="A25" t="s">
        <v>1781</v>
      </c>
    </row>
    <row r="26" spans="1:8" x14ac:dyDescent="0.25">
      <c r="A26" t="s">
        <v>1782</v>
      </c>
    </row>
    <row r="27" spans="1:8" x14ac:dyDescent="0.25">
      <c r="A27" t="s">
        <v>1783</v>
      </c>
    </row>
    <row r="28" spans="1:8" x14ac:dyDescent="0.25">
      <c r="A28" t="s">
        <v>1784</v>
      </c>
    </row>
    <row r="30" spans="1:8" x14ac:dyDescent="0.25">
      <c r="A30" t="s">
        <v>1785</v>
      </c>
    </row>
    <row r="31" spans="1:8" x14ac:dyDescent="0.25">
      <c r="A31" t="s">
        <v>1786</v>
      </c>
    </row>
    <row r="32" spans="1:8" x14ac:dyDescent="0.25">
      <c r="A32" t="s">
        <v>1787</v>
      </c>
    </row>
    <row r="33" spans="1:13" x14ac:dyDescent="0.25">
      <c r="A33" t="s">
        <v>1788</v>
      </c>
    </row>
    <row r="34" spans="1:13" x14ac:dyDescent="0.25">
      <c r="A34" t="s">
        <v>1789</v>
      </c>
    </row>
    <row r="35" spans="1:13" x14ac:dyDescent="0.25">
      <c r="A35" s="108" t="s">
        <v>1790</v>
      </c>
      <c r="C35" s="109"/>
      <c r="D35" s="109"/>
      <c r="E35" s="109"/>
      <c r="F35" s="109"/>
      <c r="G35" s="109"/>
      <c r="H35" s="109"/>
      <c r="I35" s="109"/>
      <c r="J35" s="109"/>
      <c r="K35" s="109"/>
      <c r="L35" s="109"/>
      <c r="M35" s="109"/>
    </row>
    <row r="36" spans="1:13" x14ac:dyDescent="0.25">
      <c r="A36" s="108" t="s">
        <v>1791</v>
      </c>
      <c r="C36" s="109"/>
      <c r="D36" s="109"/>
      <c r="E36" s="109"/>
      <c r="F36" s="109"/>
      <c r="G36" s="109"/>
      <c r="H36" s="109"/>
      <c r="I36" s="109"/>
      <c r="J36" s="109"/>
      <c r="K36" s="109"/>
      <c r="L36" s="109"/>
      <c r="M36" s="109"/>
    </row>
    <row r="38" spans="1:13" x14ac:dyDescent="0.25">
      <c r="A38" s="107" t="s">
        <v>1792</v>
      </c>
    </row>
    <row r="39" spans="1:13" x14ac:dyDescent="0.25">
      <c r="A39" s="110" t="s">
        <v>1793</v>
      </c>
    </row>
    <row r="40" spans="1:13" x14ac:dyDescent="0.25">
      <c r="A40" t="s">
        <v>1794</v>
      </c>
    </row>
    <row r="41" spans="1:13" x14ac:dyDescent="0.25">
      <c r="A41" t="s">
        <v>1795</v>
      </c>
    </row>
    <row r="42" spans="1:13" x14ac:dyDescent="0.25">
      <c r="A42" t="s">
        <v>1796</v>
      </c>
    </row>
    <row r="43" spans="1:13" x14ac:dyDescent="0.25">
      <c r="A43" t="s">
        <v>1797</v>
      </c>
    </row>
    <row r="44" spans="1:13" x14ac:dyDescent="0.25">
      <c r="A44" s="108" t="s">
        <v>1798</v>
      </c>
      <c r="C44" s="108"/>
      <c r="D44" s="108"/>
      <c r="E44" s="108"/>
      <c r="F44" s="108"/>
      <c r="G44" s="108"/>
      <c r="H44" s="108"/>
      <c r="I44" s="108"/>
    </row>
    <row r="46" spans="1:13" x14ac:dyDescent="0.25">
      <c r="A46" s="110" t="s">
        <v>1799</v>
      </c>
    </row>
    <row r="47" spans="1:13" x14ac:dyDescent="0.25">
      <c r="A47" t="s">
        <v>1800</v>
      </c>
    </row>
    <row r="48" spans="1:13" x14ac:dyDescent="0.25">
      <c r="A48" t="s">
        <v>1801</v>
      </c>
    </row>
    <row r="49" spans="1:1" x14ac:dyDescent="0.25">
      <c r="A49" s="111" t="s">
        <v>1802</v>
      </c>
    </row>
    <row r="50" spans="1:1" x14ac:dyDescent="0.25">
      <c r="A50" s="82" t="s">
        <v>1803</v>
      </c>
    </row>
    <row r="51" spans="1:1" x14ac:dyDescent="0.25">
      <c r="A51" t="s">
        <v>1804</v>
      </c>
    </row>
    <row r="52" spans="1:1" x14ac:dyDescent="0.25">
      <c r="A52" s="108" t="s">
        <v>1805</v>
      </c>
    </row>
    <row r="54" spans="1:1" x14ac:dyDescent="0.25">
      <c r="A54" s="110" t="s">
        <v>1806</v>
      </c>
    </row>
    <row r="55" spans="1:1" x14ac:dyDescent="0.25">
      <c r="A55" t="s">
        <v>1800</v>
      </c>
    </row>
    <row r="56" spans="1:1" x14ac:dyDescent="0.25">
      <c r="A56" t="s">
        <v>1807</v>
      </c>
    </row>
    <row r="57" spans="1:1" x14ac:dyDescent="0.25">
      <c r="A57" t="s">
        <v>1808</v>
      </c>
    </row>
    <row r="59" spans="1:1" x14ac:dyDescent="0.25">
      <c r="A59" s="110" t="s">
        <v>1809</v>
      </c>
    </row>
    <row r="60" spans="1:1" x14ac:dyDescent="0.25">
      <c r="A60" t="s">
        <v>1810</v>
      </c>
    </row>
    <row r="61" spans="1:1" x14ac:dyDescent="0.25">
      <c r="A61" t="s">
        <v>1811</v>
      </c>
    </row>
    <row r="62" spans="1:1" x14ac:dyDescent="0.25">
      <c r="A62" t="s">
        <v>1812</v>
      </c>
    </row>
    <row r="63" spans="1:1" x14ac:dyDescent="0.25">
      <c r="A63" t="s">
        <v>1813</v>
      </c>
    </row>
    <row r="64" spans="1:1" x14ac:dyDescent="0.25">
      <c r="A64" t="s">
        <v>1814</v>
      </c>
    </row>
    <row r="66" spans="1:1" x14ac:dyDescent="0.25">
      <c r="A66" s="110" t="s">
        <v>1815</v>
      </c>
    </row>
    <row r="67" spans="1:1" x14ac:dyDescent="0.25">
      <c r="A67" t="s">
        <v>1816</v>
      </c>
    </row>
    <row r="68" spans="1:1" x14ac:dyDescent="0.25">
      <c r="A68" t="s">
        <v>1817</v>
      </c>
    </row>
    <row r="69" spans="1:1" x14ac:dyDescent="0.25">
      <c r="A69" t="s">
        <v>1818</v>
      </c>
    </row>
  </sheetData>
  <pageMargins left="0.25" right="0.25" top="0.75" bottom="0.75" header="0.3" footer="0.3"/>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A62"/>
  <sheetViews>
    <sheetView showGridLines="0" topLeftCell="J27" zoomScaleNormal="100" workbookViewId="0">
      <selection activeCell="F29" sqref="F29:K29"/>
    </sheetView>
  </sheetViews>
  <sheetFormatPr defaultColWidth="8.85546875" defaultRowHeight="15" x14ac:dyDescent="0.25"/>
  <cols>
    <col min="2" max="2" width="14.42578125" customWidth="1"/>
    <col min="3" max="3" width="23" bestFit="1" customWidth="1"/>
    <col min="4" max="4" width="11.85546875" customWidth="1"/>
    <col min="5" max="5" width="11.85546875" style="116" customWidth="1"/>
    <col min="6" max="12" width="11.85546875" customWidth="1"/>
    <col min="13" max="14" width="15.140625" customWidth="1"/>
    <col min="15" max="27" width="11.85546875" customWidth="1"/>
    <col min="28" max="40" width="14.42578125" customWidth="1"/>
    <col min="16382" max="16384" width="8.85546875" bestFit="1" customWidth="1"/>
  </cols>
  <sheetData>
    <row r="2" spans="2:27" ht="32.1" customHeight="1" x14ac:dyDescent="0.25">
      <c r="B2" s="141" t="s">
        <v>1705</v>
      </c>
      <c r="C2" s="141" t="s">
        <v>1706</v>
      </c>
      <c r="D2" s="143" t="s">
        <v>1758</v>
      </c>
      <c r="E2" s="138"/>
      <c r="F2" s="145" t="s">
        <v>1707</v>
      </c>
      <c r="G2" s="146"/>
      <c r="H2" s="146"/>
      <c r="I2" s="146"/>
      <c r="J2" s="146"/>
      <c r="K2" s="146"/>
      <c r="L2" s="146"/>
      <c r="M2" s="147" t="s">
        <v>1708</v>
      </c>
      <c r="N2" s="156" t="s">
        <v>1709</v>
      </c>
      <c r="O2" s="157"/>
      <c r="P2" s="157"/>
      <c r="Q2" s="157"/>
      <c r="R2" s="157"/>
      <c r="S2" s="157"/>
      <c r="T2" s="158"/>
      <c r="U2" s="147" t="s">
        <v>1759</v>
      </c>
      <c r="V2" s="145" t="s">
        <v>1710</v>
      </c>
      <c r="W2" s="146"/>
      <c r="X2" s="146"/>
      <c r="Y2" s="146"/>
      <c r="Z2" s="146"/>
      <c r="AA2" s="162"/>
    </row>
    <row r="3" spans="2:27" ht="96.6" customHeight="1" x14ac:dyDescent="0.25">
      <c r="B3" s="142"/>
      <c r="C3" s="142"/>
      <c r="D3" s="144"/>
      <c r="E3" s="137"/>
      <c r="F3" s="17" t="s">
        <v>1711</v>
      </c>
      <c r="G3" s="18" t="s">
        <v>1712</v>
      </c>
      <c r="H3" s="17" t="s">
        <v>1824</v>
      </c>
      <c r="I3" s="18" t="s">
        <v>1823</v>
      </c>
      <c r="J3" s="19">
        <v>2019</v>
      </c>
      <c r="K3" s="18" t="s">
        <v>1760</v>
      </c>
      <c r="L3" s="19" t="s">
        <v>1714</v>
      </c>
      <c r="M3" s="148"/>
      <c r="N3" s="17" t="s">
        <v>1711</v>
      </c>
      <c r="O3" s="18" t="s">
        <v>1712</v>
      </c>
      <c r="P3" s="17" t="s">
        <v>1824</v>
      </c>
      <c r="Q3" s="18" t="s">
        <v>1823</v>
      </c>
      <c r="R3" s="19">
        <v>2019</v>
      </c>
      <c r="S3" s="18" t="s">
        <v>1761</v>
      </c>
      <c r="T3" s="18" t="s">
        <v>1714</v>
      </c>
      <c r="U3" s="148"/>
      <c r="V3" s="18" t="s">
        <v>1712</v>
      </c>
      <c r="W3" s="17" t="s">
        <v>1824</v>
      </c>
      <c r="X3" s="18" t="s">
        <v>1823</v>
      </c>
      <c r="Y3" s="19" t="s">
        <v>1713</v>
      </c>
      <c r="Z3" s="18" t="s">
        <v>1761</v>
      </c>
      <c r="AA3" s="18" t="s">
        <v>1714</v>
      </c>
    </row>
    <row r="4" spans="2:27" x14ac:dyDescent="0.25">
      <c r="B4" s="20" t="s">
        <v>192</v>
      </c>
      <c r="C4" s="20" t="s">
        <v>193</v>
      </c>
      <c r="D4" s="21">
        <f t="shared" ref="D4:D13" si="0">SUM(F4:L4)</f>
        <v>234636</v>
      </c>
      <c r="E4" s="21">
        <f>SUM(M4,U4)</f>
        <v>234636</v>
      </c>
      <c r="F4" s="22">
        <v>59662</v>
      </c>
      <c r="G4" s="22">
        <v>58675</v>
      </c>
      <c r="H4" s="22">
        <v>22580</v>
      </c>
      <c r="I4" s="22">
        <v>24492</v>
      </c>
      <c r="J4" s="22">
        <v>29023</v>
      </c>
      <c r="K4" s="22">
        <v>22973</v>
      </c>
      <c r="L4" s="22">
        <v>17231</v>
      </c>
      <c r="M4" s="23">
        <f>SUM(N4:T4)</f>
        <v>217836</v>
      </c>
      <c r="N4" s="22">
        <f>F4</f>
        <v>59662</v>
      </c>
      <c r="O4" s="22">
        <f>G4-V4</f>
        <v>53555</v>
      </c>
      <c r="P4" s="22">
        <f t="shared" ref="P4:P14" si="1">H4-W4</f>
        <v>20450</v>
      </c>
      <c r="Q4" s="22">
        <f>I4-X4</f>
        <v>22877</v>
      </c>
      <c r="R4" s="22">
        <f t="shared" ref="R4:R14" si="2">J4-Y4</f>
        <v>23289</v>
      </c>
      <c r="S4" s="22">
        <f t="shared" ref="S4:S14" si="3">K4-Z4</f>
        <v>22475</v>
      </c>
      <c r="T4" s="22">
        <f t="shared" ref="T4:T14" si="4">L4-AA4</f>
        <v>15528</v>
      </c>
      <c r="U4" s="23">
        <f>SUM(V4:AA4)</f>
        <v>16800</v>
      </c>
      <c r="V4" s="22">
        <v>5120</v>
      </c>
      <c r="W4" s="22">
        <v>2130</v>
      </c>
      <c r="X4" s="22">
        <v>1615</v>
      </c>
      <c r="Y4" s="22">
        <v>5734</v>
      </c>
      <c r="Z4" s="22">
        <v>498</v>
      </c>
      <c r="AA4" s="22">
        <v>1703</v>
      </c>
    </row>
    <row r="5" spans="2:27" x14ac:dyDescent="0.25">
      <c r="B5" s="20" t="s">
        <v>201</v>
      </c>
      <c r="C5" s="20" t="s">
        <v>202</v>
      </c>
      <c r="D5" s="21">
        <f t="shared" si="0"/>
        <v>49511</v>
      </c>
      <c r="E5" s="21">
        <f t="shared" ref="E5:E13" si="5">SUM(M5,U5)</f>
        <v>49511</v>
      </c>
      <c r="F5" s="22">
        <v>9572</v>
      </c>
      <c r="G5" s="22">
        <v>12543</v>
      </c>
      <c r="H5" s="22">
        <v>7230</v>
      </c>
      <c r="I5" s="22">
        <v>4539</v>
      </c>
      <c r="J5" s="22">
        <v>7119</v>
      </c>
      <c r="K5" s="22">
        <v>4778</v>
      </c>
      <c r="L5" s="22">
        <v>3730</v>
      </c>
      <c r="M5" s="23">
        <f t="shared" ref="M5:M13" si="6">SUM(N5:T5)</f>
        <v>41720</v>
      </c>
      <c r="N5" s="22">
        <f t="shared" ref="N5:N12" si="7">F5</f>
        <v>9572</v>
      </c>
      <c r="O5" s="22">
        <f t="shared" ref="O5:O14" si="8">G5-V5</f>
        <v>9957</v>
      </c>
      <c r="P5" s="22">
        <f t="shared" si="1"/>
        <v>5416</v>
      </c>
      <c r="Q5" s="22">
        <f t="shared" ref="Q5:Q14" si="9">I5-X5</f>
        <v>3019</v>
      </c>
      <c r="R5" s="22">
        <f t="shared" si="2"/>
        <v>6049</v>
      </c>
      <c r="S5" s="22">
        <f t="shared" si="3"/>
        <v>4079</v>
      </c>
      <c r="T5" s="22">
        <f t="shared" si="4"/>
        <v>3628</v>
      </c>
      <c r="U5" s="23">
        <f t="shared" ref="U5:U13" si="10">SUM(V5:AA5)</f>
        <v>7791</v>
      </c>
      <c r="V5" s="22">
        <v>2586</v>
      </c>
      <c r="W5" s="22">
        <v>1814</v>
      </c>
      <c r="X5" s="22">
        <v>1520</v>
      </c>
      <c r="Y5" s="22">
        <v>1070</v>
      </c>
      <c r="Z5" s="22">
        <v>699</v>
      </c>
      <c r="AA5" s="22">
        <v>102</v>
      </c>
    </row>
    <row r="6" spans="2:27" x14ac:dyDescent="0.25">
      <c r="B6" s="20" t="s">
        <v>155</v>
      </c>
      <c r="C6" s="20" t="s">
        <v>156</v>
      </c>
      <c r="D6" s="21">
        <f t="shared" si="0"/>
        <v>243989</v>
      </c>
      <c r="E6" s="21">
        <f t="shared" si="5"/>
        <v>243989</v>
      </c>
      <c r="F6" s="22">
        <v>54470</v>
      </c>
      <c r="G6" s="22">
        <v>41882</v>
      </c>
      <c r="H6" s="22">
        <v>36916</v>
      </c>
      <c r="I6" s="22">
        <v>21681</v>
      </c>
      <c r="J6" s="22">
        <v>22598</v>
      </c>
      <c r="K6" s="22">
        <v>65441</v>
      </c>
      <c r="L6" s="22">
        <v>1001</v>
      </c>
      <c r="M6" s="23">
        <f t="shared" si="6"/>
        <v>233416</v>
      </c>
      <c r="N6" s="22">
        <f t="shared" si="7"/>
        <v>54470</v>
      </c>
      <c r="O6" s="22">
        <f t="shared" si="8"/>
        <v>38380</v>
      </c>
      <c r="P6" s="22">
        <f t="shared" si="1"/>
        <v>34752</v>
      </c>
      <c r="Q6" s="22">
        <f t="shared" si="9"/>
        <v>19587</v>
      </c>
      <c r="R6" s="22">
        <f t="shared" si="2"/>
        <v>20652</v>
      </c>
      <c r="S6" s="22">
        <f t="shared" si="3"/>
        <v>64620</v>
      </c>
      <c r="T6" s="22">
        <f t="shared" si="4"/>
        <v>955</v>
      </c>
      <c r="U6" s="23">
        <f t="shared" si="10"/>
        <v>10573</v>
      </c>
      <c r="V6" s="22">
        <v>3502</v>
      </c>
      <c r="W6" s="22">
        <v>2164</v>
      </c>
      <c r="X6" s="22">
        <v>2094</v>
      </c>
      <c r="Y6" s="22">
        <v>1946</v>
      </c>
      <c r="Z6" s="22">
        <v>821</v>
      </c>
      <c r="AA6" s="22">
        <v>46</v>
      </c>
    </row>
    <row r="7" spans="2:27" x14ac:dyDescent="0.25">
      <c r="B7" s="20" t="s">
        <v>186</v>
      </c>
      <c r="C7" s="20" t="s">
        <v>187</v>
      </c>
      <c r="D7" s="21">
        <f t="shared" si="0"/>
        <v>186983</v>
      </c>
      <c r="E7" s="21">
        <f t="shared" si="5"/>
        <v>186983</v>
      </c>
      <c r="F7" s="22">
        <v>54193</v>
      </c>
      <c r="G7" s="22">
        <v>33267</v>
      </c>
      <c r="H7" s="22">
        <v>37741</v>
      </c>
      <c r="I7" s="22">
        <v>15132</v>
      </c>
      <c r="J7" s="22">
        <v>17590</v>
      </c>
      <c r="K7" s="22">
        <v>29060</v>
      </c>
      <c r="L7" s="22">
        <v>0</v>
      </c>
      <c r="M7" s="23">
        <f t="shared" si="6"/>
        <v>183060</v>
      </c>
      <c r="N7" s="22">
        <f t="shared" si="7"/>
        <v>54193</v>
      </c>
      <c r="O7" s="22">
        <f t="shared" si="8"/>
        <v>32628</v>
      </c>
      <c r="P7" s="22">
        <f t="shared" si="1"/>
        <v>37042</v>
      </c>
      <c r="Q7" s="22">
        <f t="shared" si="9"/>
        <v>14446</v>
      </c>
      <c r="R7" s="22">
        <f t="shared" si="2"/>
        <v>16786</v>
      </c>
      <c r="S7" s="22">
        <f t="shared" si="3"/>
        <v>27965</v>
      </c>
      <c r="T7" s="22">
        <f t="shared" si="4"/>
        <v>0</v>
      </c>
      <c r="U7" s="23">
        <f t="shared" si="10"/>
        <v>3923</v>
      </c>
      <c r="V7" s="22">
        <v>639</v>
      </c>
      <c r="W7" s="22">
        <v>699</v>
      </c>
      <c r="X7" s="22">
        <v>686</v>
      </c>
      <c r="Y7" s="22">
        <v>804</v>
      </c>
      <c r="Z7" s="22">
        <v>1095</v>
      </c>
      <c r="AA7" s="22">
        <v>0</v>
      </c>
    </row>
    <row r="8" spans="2:27" x14ac:dyDescent="0.25">
      <c r="B8" s="20" t="s">
        <v>323</v>
      </c>
      <c r="C8" s="20" t="s">
        <v>324</v>
      </c>
      <c r="D8" s="21">
        <f t="shared" si="0"/>
        <v>64893</v>
      </c>
      <c r="E8" s="21">
        <f t="shared" si="5"/>
        <v>64893</v>
      </c>
      <c r="F8" s="22">
        <v>18737</v>
      </c>
      <c r="G8" s="22">
        <v>28888</v>
      </c>
      <c r="H8" s="22">
        <v>3988</v>
      </c>
      <c r="I8" s="22">
        <v>4094</v>
      </c>
      <c r="J8" s="22">
        <v>4004</v>
      </c>
      <c r="K8" s="22">
        <v>4742</v>
      </c>
      <c r="L8" s="22">
        <v>440</v>
      </c>
      <c r="M8" s="23">
        <f t="shared" si="6"/>
        <v>61555</v>
      </c>
      <c r="N8" s="22">
        <f t="shared" si="7"/>
        <v>18737</v>
      </c>
      <c r="O8" s="22">
        <f t="shared" si="8"/>
        <v>28483</v>
      </c>
      <c r="P8" s="22">
        <f t="shared" si="1"/>
        <v>3144</v>
      </c>
      <c r="Q8" s="22">
        <f t="shared" si="9"/>
        <v>3687</v>
      </c>
      <c r="R8" s="22">
        <f t="shared" si="2"/>
        <v>2838</v>
      </c>
      <c r="S8" s="22">
        <f t="shared" si="3"/>
        <v>4226</v>
      </c>
      <c r="T8" s="22">
        <f t="shared" si="4"/>
        <v>440</v>
      </c>
      <c r="U8" s="23">
        <f t="shared" si="10"/>
        <v>3338</v>
      </c>
      <c r="V8" s="22">
        <v>405</v>
      </c>
      <c r="W8" s="22">
        <v>844</v>
      </c>
      <c r="X8" s="22">
        <v>407</v>
      </c>
      <c r="Y8" s="22">
        <v>1166</v>
      </c>
      <c r="Z8" s="22">
        <v>516</v>
      </c>
      <c r="AA8" s="22">
        <v>0</v>
      </c>
    </row>
    <row r="9" spans="2:27" x14ac:dyDescent="0.25">
      <c r="B9" s="20" t="s">
        <v>329</v>
      </c>
      <c r="C9" s="20" t="s">
        <v>175</v>
      </c>
      <c r="D9" s="21">
        <f t="shared" si="0"/>
        <v>196666</v>
      </c>
      <c r="E9" s="21">
        <f t="shared" si="5"/>
        <v>196666</v>
      </c>
      <c r="F9" s="22">
        <v>120349</v>
      </c>
      <c r="G9" s="22">
        <v>49521</v>
      </c>
      <c r="H9" s="22">
        <v>7896</v>
      </c>
      <c r="I9" s="22">
        <v>3763</v>
      </c>
      <c r="J9" s="22">
        <v>9286</v>
      </c>
      <c r="K9" s="22">
        <v>5851</v>
      </c>
      <c r="L9" s="22">
        <v>0</v>
      </c>
      <c r="M9" s="23">
        <f t="shared" si="6"/>
        <v>187758</v>
      </c>
      <c r="N9" s="22">
        <f t="shared" si="7"/>
        <v>120349</v>
      </c>
      <c r="O9" s="22">
        <f t="shared" si="8"/>
        <v>41299</v>
      </c>
      <c r="P9" s="22">
        <f t="shared" si="1"/>
        <v>7588</v>
      </c>
      <c r="Q9" s="22">
        <f t="shared" si="9"/>
        <v>3535</v>
      </c>
      <c r="R9" s="22">
        <f t="shared" si="2"/>
        <v>9136</v>
      </c>
      <c r="S9" s="22">
        <f t="shared" si="3"/>
        <v>5851</v>
      </c>
      <c r="T9" s="22">
        <f t="shared" si="4"/>
        <v>0</v>
      </c>
      <c r="U9" s="23">
        <f t="shared" si="10"/>
        <v>8908</v>
      </c>
      <c r="V9" s="22">
        <v>8222</v>
      </c>
      <c r="W9" s="22">
        <v>308</v>
      </c>
      <c r="X9" s="22">
        <v>228</v>
      </c>
      <c r="Y9" s="22">
        <v>150</v>
      </c>
      <c r="Z9" s="22">
        <v>0</v>
      </c>
      <c r="AA9" s="22">
        <v>0</v>
      </c>
    </row>
    <row r="10" spans="2:27" x14ac:dyDescent="0.25">
      <c r="B10" s="20" t="s">
        <v>142</v>
      </c>
      <c r="C10" s="20" t="s">
        <v>143</v>
      </c>
      <c r="D10" s="21">
        <f t="shared" si="0"/>
        <v>219012</v>
      </c>
      <c r="E10" s="21">
        <f t="shared" si="5"/>
        <v>219012</v>
      </c>
      <c r="F10" s="22">
        <v>65515</v>
      </c>
      <c r="G10" s="22">
        <v>56562</v>
      </c>
      <c r="H10" s="22">
        <v>24902</v>
      </c>
      <c r="I10" s="22">
        <v>23295</v>
      </c>
      <c r="J10" s="22">
        <v>23713</v>
      </c>
      <c r="K10" s="22">
        <v>8994</v>
      </c>
      <c r="L10" s="22">
        <v>16031</v>
      </c>
      <c r="M10" s="23">
        <f t="shared" si="6"/>
        <v>186833</v>
      </c>
      <c r="N10" s="22">
        <f t="shared" si="7"/>
        <v>65515</v>
      </c>
      <c r="O10" s="22">
        <f t="shared" si="8"/>
        <v>47828</v>
      </c>
      <c r="P10" s="22">
        <f t="shared" si="1"/>
        <v>19753</v>
      </c>
      <c r="Q10" s="22">
        <f t="shared" si="9"/>
        <v>17655</v>
      </c>
      <c r="R10" s="22">
        <f t="shared" si="2"/>
        <v>16508</v>
      </c>
      <c r="S10" s="22">
        <f>K10-Z10</f>
        <v>5510</v>
      </c>
      <c r="T10" s="22">
        <f t="shared" si="4"/>
        <v>14064</v>
      </c>
      <c r="U10" s="23">
        <f t="shared" si="10"/>
        <v>32179</v>
      </c>
      <c r="V10" s="22">
        <v>8734</v>
      </c>
      <c r="W10" s="22">
        <v>5149</v>
      </c>
      <c r="X10" s="22">
        <v>5640</v>
      </c>
      <c r="Y10" s="22">
        <v>7205</v>
      </c>
      <c r="Z10" s="22">
        <v>3484</v>
      </c>
      <c r="AA10" s="22">
        <v>1967</v>
      </c>
    </row>
    <row r="11" spans="2:27" x14ac:dyDescent="0.25">
      <c r="B11" s="20" t="s">
        <v>171</v>
      </c>
      <c r="C11" s="20" t="s">
        <v>172</v>
      </c>
      <c r="D11" s="21">
        <f t="shared" si="0"/>
        <v>287355</v>
      </c>
      <c r="E11" s="21">
        <f t="shared" si="5"/>
        <v>287355</v>
      </c>
      <c r="F11" s="22">
        <v>57889</v>
      </c>
      <c r="G11" s="22">
        <v>36094</v>
      </c>
      <c r="H11" s="22">
        <v>36517</v>
      </c>
      <c r="I11" s="22">
        <v>27834</v>
      </c>
      <c r="J11" s="22">
        <v>24907</v>
      </c>
      <c r="K11" s="22">
        <v>104114</v>
      </c>
      <c r="L11" s="22">
        <v>0</v>
      </c>
      <c r="M11" s="23">
        <f>SUM(N11:T11)</f>
        <v>287355</v>
      </c>
      <c r="N11" s="22">
        <f t="shared" si="7"/>
        <v>57889</v>
      </c>
      <c r="O11" s="22">
        <f t="shared" si="8"/>
        <v>36094</v>
      </c>
      <c r="P11" s="22">
        <f t="shared" si="1"/>
        <v>36517</v>
      </c>
      <c r="Q11" s="22">
        <f t="shared" si="9"/>
        <v>27834</v>
      </c>
      <c r="R11" s="22">
        <f t="shared" si="2"/>
        <v>24907</v>
      </c>
      <c r="S11" s="22">
        <f t="shared" si="3"/>
        <v>104114</v>
      </c>
      <c r="T11" s="22">
        <f t="shared" si="4"/>
        <v>0</v>
      </c>
      <c r="U11" s="23">
        <f t="shared" si="10"/>
        <v>0</v>
      </c>
      <c r="V11" s="22">
        <v>0</v>
      </c>
      <c r="W11" s="22">
        <v>0</v>
      </c>
      <c r="X11" s="22">
        <v>0</v>
      </c>
      <c r="Y11" s="22">
        <v>0</v>
      </c>
      <c r="Z11" s="22">
        <v>0</v>
      </c>
      <c r="AA11" s="22">
        <v>0</v>
      </c>
    </row>
    <row r="12" spans="2:27" x14ac:dyDescent="0.25">
      <c r="B12" s="20" t="s">
        <v>583</v>
      </c>
      <c r="C12" s="20" t="s">
        <v>228</v>
      </c>
      <c r="D12" s="21">
        <f t="shared" si="0"/>
        <v>64096</v>
      </c>
      <c r="E12" s="21">
        <f t="shared" si="5"/>
        <v>64096</v>
      </c>
      <c r="F12" s="22">
        <v>2695</v>
      </c>
      <c r="G12" s="22">
        <v>29100</v>
      </c>
      <c r="H12" s="22">
        <v>6204</v>
      </c>
      <c r="I12" s="22">
        <v>7126</v>
      </c>
      <c r="J12" s="22">
        <v>8660</v>
      </c>
      <c r="K12" s="22">
        <v>10311</v>
      </c>
      <c r="L12" s="22">
        <v>0</v>
      </c>
      <c r="M12" s="23">
        <f>SUM(N12:T12)</f>
        <v>63573</v>
      </c>
      <c r="N12" s="22">
        <f t="shared" si="7"/>
        <v>2695</v>
      </c>
      <c r="O12" s="22">
        <f t="shared" si="8"/>
        <v>28757</v>
      </c>
      <c r="P12" s="22">
        <f t="shared" si="1"/>
        <v>6192</v>
      </c>
      <c r="Q12" s="22">
        <f t="shared" si="9"/>
        <v>7123</v>
      </c>
      <c r="R12" s="22">
        <f t="shared" si="2"/>
        <v>8495</v>
      </c>
      <c r="S12" s="22">
        <f t="shared" si="3"/>
        <v>10311</v>
      </c>
      <c r="T12" s="22">
        <f t="shared" si="4"/>
        <v>0</v>
      </c>
      <c r="U12" s="23">
        <f t="shared" si="10"/>
        <v>523</v>
      </c>
      <c r="V12" s="22">
        <v>343</v>
      </c>
      <c r="W12" s="22">
        <v>12</v>
      </c>
      <c r="X12" s="22">
        <v>3</v>
      </c>
      <c r="Y12" s="22">
        <v>165</v>
      </c>
      <c r="Z12" s="22">
        <v>0</v>
      </c>
      <c r="AA12" s="22">
        <v>0</v>
      </c>
    </row>
    <row r="13" spans="2:27" x14ac:dyDescent="0.25">
      <c r="B13" s="20" t="s">
        <v>273</v>
      </c>
      <c r="C13" s="20" t="s">
        <v>211</v>
      </c>
      <c r="D13" s="21">
        <f t="shared" si="0"/>
        <v>68624</v>
      </c>
      <c r="E13" s="21">
        <f t="shared" si="5"/>
        <v>68624</v>
      </c>
      <c r="F13" s="22">
        <v>19967</v>
      </c>
      <c r="G13" s="22">
        <v>27892</v>
      </c>
      <c r="H13" s="22">
        <v>7130</v>
      </c>
      <c r="I13" s="22">
        <v>4699</v>
      </c>
      <c r="J13" s="22">
        <v>3570</v>
      </c>
      <c r="K13" s="22">
        <v>5366</v>
      </c>
      <c r="L13" s="22">
        <v>0</v>
      </c>
      <c r="M13" s="23">
        <f t="shared" si="6"/>
        <v>66255</v>
      </c>
      <c r="N13" s="22">
        <f>F13</f>
        <v>19967</v>
      </c>
      <c r="O13" s="22">
        <f t="shared" si="8"/>
        <v>26998</v>
      </c>
      <c r="P13" s="22">
        <f t="shared" si="1"/>
        <v>6493</v>
      </c>
      <c r="Q13" s="22">
        <f t="shared" si="9"/>
        <v>3964</v>
      </c>
      <c r="R13" s="22">
        <f t="shared" si="2"/>
        <v>3516</v>
      </c>
      <c r="S13" s="22">
        <f t="shared" si="3"/>
        <v>5317</v>
      </c>
      <c r="T13" s="22">
        <f t="shared" si="4"/>
        <v>0</v>
      </c>
      <c r="U13" s="23">
        <f t="shared" si="10"/>
        <v>2369</v>
      </c>
      <c r="V13" s="22">
        <v>894</v>
      </c>
      <c r="W13" s="22">
        <v>637</v>
      </c>
      <c r="X13" s="22">
        <v>735</v>
      </c>
      <c r="Y13" s="22">
        <v>54</v>
      </c>
      <c r="Z13" s="22">
        <v>49</v>
      </c>
      <c r="AA13" s="22">
        <v>0</v>
      </c>
    </row>
    <row r="14" spans="2:27" x14ac:dyDescent="0.25">
      <c r="B14" s="24"/>
      <c r="C14" s="24" t="s">
        <v>1715</v>
      </c>
      <c r="D14" s="25">
        <f>SUM(D4:D13)</f>
        <v>1615765</v>
      </c>
      <c r="E14" s="25"/>
      <c r="F14" s="26">
        <f t="shared" ref="F14:L14" si="11">SUM(F4:F13)</f>
        <v>463049</v>
      </c>
      <c r="G14" s="26">
        <f t="shared" si="11"/>
        <v>374424</v>
      </c>
      <c r="H14" s="26">
        <f t="shared" si="11"/>
        <v>191104</v>
      </c>
      <c r="I14" s="26">
        <f t="shared" si="11"/>
        <v>136655</v>
      </c>
      <c r="J14" s="26">
        <f>SUM(J4:J13)</f>
        <v>150470</v>
      </c>
      <c r="K14" s="26">
        <f t="shared" si="11"/>
        <v>261630</v>
      </c>
      <c r="L14" s="26">
        <f t="shared" si="11"/>
        <v>38433</v>
      </c>
      <c r="M14" s="26">
        <f>SUM(M4:M13)</f>
        <v>1529361</v>
      </c>
      <c r="N14" s="26">
        <f>SUM(N4:N13)</f>
        <v>463049</v>
      </c>
      <c r="O14" s="26">
        <f t="shared" si="8"/>
        <v>343979</v>
      </c>
      <c r="P14" s="26">
        <f t="shared" si="1"/>
        <v>177347</v>
      </c>
      <c r="Q14" s="26">
        <f t="shared" si="9"/>
        <v>123727</v>
      </c>
      <c r="R14" s="26">
        <f t="shared" si="2"/>
        <v>132176</v>
      </c>
      <c r="S14" s="26">
        <f t="shared" si="3"/>
        <v>254468</v>
      </c>
      <c r="T14" s="26">
        <f t="shared" si="4"/>
        <v>34615</v>
      </c>
      <c r="U14" s="25">
        <f>SUM(U4:U13)</f>
        <v>86404</v>
      </c>
      <c r="V14" s="26">
        <f t="shared" ref="V14:AA14" si="12">SUM(V4:V13)</f>
        <v>30445</v>
      </c>
      <c r="W14" s="26">
        <f t="shared" si="12"/>
        <v>13757</v>
      </c>
      <c r="X14" s="26">
        <f t="shared" si="12"/>
        <v>12928</v>
      </c>
      <c r="Y14" s="26">
        <f t="shared" si="12"/>
        <v>18294</v>
      </c>
      <c r="Z14" s="26">
        <f t="shared" si="12"/>
        <v>7162</v>
      </c>
      <c r="AA14" s="26">
        <f t="shared" si="12"/>
        <v>3818</v>
      </c>
    </row>
    <row r="15" spans="2:27" x14ac:dyDescent="0.25">
      <c r="D15" s="91">
        <f>SUM(F15:L15)</f>
        <v>1</v>
      </c>
      <c r="E15" s="139"/>
      <c r="F15" s="92">
        <f>F14/$D$14</f>
        <v>0.28658189773884196</v>
      </c>
      <c r="G15" s="92">
        <f t="shared" ref="G15:L15" si="13">G14/$D$14</f>
        <v>0.23173171841202156</v>
      </c>
      <c r="H15" s="92">
        <f t="shared" si="13"/>
        <v>0.11827462533227295</v>
      </c>
      <c r="I15" s="92">
        <f t="shared" si="13"/>
        <v>8.4576036738015739E-2</v>
      </c>
      <c r="J15" s="92">
        <f t="shared" si="13"/>
        <v>9.3126166243234623E-2</v>
      </c>
      <c r="K15" s="92">
        <f t="shared" si="13"/>
        <v>0.1619232994897154</v>
      </c>
      <c r="L15" s="92">
        <f t="shared" si="13"/>
        <v>2.3786256045897763E-2</v>
      </c>
      <c r="M15" s="91">
        <f>M14/D14</f>
        <v>0.9465244017539679</v>
      </c>
      <c r="N15" s="93">
        <f>N14/$M$14</f>
        <v>0.30277285742215215</v>
      </c>
      <c r="O15" s="93">
        <f t="shared" ref="O15:T15" si="14">O14/$M$14</f>
        <v>0.224916811661864</v>
      </c>
      <c r="P15" s="93">
        <f t="shared" si="14"/>
        <v>0.11596150287603776</v>
      </c>
      <c r="Q15" s="93">
        <f t="shared" si="14"/>
        <v>8.0901108371404795E-2</v>
      </c>
      <c r="R15" s="93">
        <f t="shared" si="14"/>
        <v>8.642563789713481E-2</v>
      </c>
      <c r="S15" s="93">
        <f t="shared" si="14"/>
        <v>0.16638844589341562</v>
      </c>
      <c r="T15" s="93">
        <f t="shared" si="14"/>
        <v>2.2633635877990874E-2</v>
      </c>
      <c r="U15" s="91">
        <f>U14/D14</f>
        <v>5.3475598246032062E-2</v>
      </c>
      <c r="V15" s="93">
        <f>V14/$U$14</f>
        <v>0.35235637239016715</v>
      </c>
      <c r="W15" s="93">
        <f t="shared" ref="W15:AA15" si="15">W14/$U$14</f>
        <v>0.15921716587195037</v>
      </c>
      <c r="X15" s="93">
        <f t="shared" si="15"/>
        <v>0.14962270265265498</v>
      </c>
      <c r="Y15" s="93">
        <f t="shared" si="15"/>
        <v>0.21172630896717745</v>
      </c>
      <c r="Z15" s="93">
        <f t="shared" si="15"/>
        <v>8.2889681033285492E-2</v>
      </c>
      <c r="AA15" s="93">
        <f t="shared" si="15"/>
        <v>4.4187769084764593E-2</v>
      </c>
    </row>
    <row r="16" spans="2:27" x14ac:dyDescent="0.25">
      <c r="D16" s="27"/>
      <c r="E16" s="27"/>
      <c r="F16" s="27"/>
      <c r="G16" s="27"/>
      <c r="H16" s="27"/>
      <c r="I16" s="27"/>
      <c r="J16" s="27"/>
      <c r="K16" s="27"/>
      <c r="M16" s="27"/>
      <c r="N16" s="27"/>
    </row>
    <row r="17" spans="2:25" ht="21" customHeight="1" x14ac:dyDescent="0.25"/>
    <row r="18" spans="2:25" ht="21" customHeight="1" x14ac:dyDescent="0.25"/>
    <row r="19" spans="2:25" ht="21" customHeight="1" x14ac:dyDescent="0.25"/>
    <row r="20" spans="2:25" ht="21" customHeight="1" x14ac:dyDescent="0.25"/>
    <row r="21" spans="2:25" ht="21" customHeight="1" x14ac:dyDescent="0.25"/>
    <row r="22" spans="2:25" ht="21" customHeight="1" x14ac:dyDescent="0.25"/>
    <row r="23" spans="2:25" ht="21" customHeight="1" x14ac:dyDescent="0.25"/>
    <row r="24" spans="2:25" ht="21" customHeight="1" x14ac:dyDescent="0.25"/>
    <row r="25" spans="2:25" ht="21" customHeight="1" x14ac:dyDescent="0.25"/>
    <row r="26" spans="2:25" ht="21" customHeight="1" x14ac:dyDescent="0.25"/>
    <row r="29" spans="2:25" ht="56.25" customHeight="1" x14ac:dyDescent="0.25">
      <c r="B29" s="141" t="s">
        <v>1705</v>
      </c>
      <c r="C29" s="141" t="s">
        <v>1706</v>
      </c>
      <c r="D29" s="149" t="s">
        <v>1762</v>
      </c>
      <c r="E29" s="136"/>
      <c r="F29" s="151" t="s">
        <v>1755</v>
      </c>
      <c r="G29" s="152"/>
      <c r="H29" s="152"/>
      <c r="I29" s="152"/>
      <c r="J29" s="152"/>
      <c r="K29" s="153"/>
      <c r="L29" s="154" t="s">
        <v>1763</v>
      </c>
      <c r="M29" s="159" t="s">
        <v>1716</v>
      </c>
      <c r="N29" s="160"/>
      <c r="O29" s="160"/>
      <c r="P29" s="160"/>
      <c r="Q29" s="160"/>
      <c r="R29" s="160"/>
      <c r="S29" s="154" t="s">
        <v>1764</v>
      </c>
      <c r="T29" s="159" t="s">
        <v>1717</v>
      </c>
      <c r="U29" s="160"/>
      <c r="V29" s="160"/>
      <c r="W29" s="160"/>
      <c r="X29" s="160"/>
      <c r="Y29" s="161"/>
    </row>
    <row r="30" spans="2:25" ht="108.6" customHeight="1" x14ac:dyDescent="0.25">
      <c r="B30" s="142"/>
      <c r="C30" s="142"/>
      <c r="D30" s="150"/>
      <c r="E30" s="135"/>
      <c r="F30" s="28" t="s">
        <v>1712</v>
      </c>
      <c r="G30" s="29" t="s">
        <v>1824</v>
      </c>
      <c r="H30" s="28" t="s">
        <v>1823</v>
      </c>
      <c r="I30" s="29" t="s">
        <v>1718</v>
      </c>
      <c r="J30" s="28" t="s">
        <v>1761</v>
      </c>
      <c r="K30" s="28" t="s">
        <v>1714</v>
      </c>
      <c r="L30" s="155"/>
      <c r="M30" s="28" t="s">
        <v>1712</v>
      </c>
      <c r="N30" s="29" t="s">
        <v>1824</v>
      </c>
      <c r="O30" s="28" t="s">
        <v>1823</v>
      </c>
      <c r="P30" s="29" t="s">
        <v>1718</v>
      </c>
      <c r="Q30" s="28" t="s">
        <v>1761</v>
      </c>
      <c r="R30" s="28" t="s">
        <v>1714</v>
      </c>
      <c r="S30" s="155"/>
      <c r="T30" s="28" t="s">
        <v>1712</v>
      </c>
      <c r="U30" s="29" t="s">
        <v>1824</v>
      </c>
      <c r="V30" s="28" t="s">
        <v>1823</v>
      </c>
      <c r="W30" s="29" t="s">
        <v>1718</v>
      </c>
      <c r="X30" s="28" t="s">
        <v>1761</v>
      </c>
      <c r="Y30" s="28" t="s">
        <v>1714</v>
      </c>
    </row>
    <row r="31" spans="2:25" x14ac:dyDescent="0.25">
      <c r="B31" s="20" t="s">
        <v>192</v>
      </c>
      <c r="C31" s="30" t="s">
        <v>193</v>
      </c>
      <c r="D31" s="31">
        <f t="shared" ref="D31:D40" si="16">(SUM(L31+S31))</f>
        <v>167828</v>
      </c>
      <c r="E31" s="31"/>
      <c r="F31" s="32">
        <f>M31+T31</f>
        <v>24300</v>
      </c>
      <c r="G31" s="32">
        <f t="shared" ref="G31:G40" si="17">N31+U31</f>
        <v>17626</v>
      </c>
      <c r="H31" s="32">
        <f t="shared" ref="H31:H40" si="18">O31+V31</f>
        <v>40910</v>
      </c>
      <c r="I31" s="32">
        <f t="shared" ref="I31:I40" si="19">P31+W31</f>
        <v>54042</v>
      </c>
      <c r="J31" s="32">
        <f t="shared" ref="J31:J40" si="20">Q31+X31</f>
        <v>16201</v>
      </c>
      <c r="K31" s="32">
        <f t="shared" ref="K31:K40" si="21">R31+Y31</f>
        <v>14749</v>
      </c>
      <c r="L31" s="33">
        <f t="shared" ref="L31:L40" si="22">SUM(M31:R31)</f>
        <v>99604</v>
      </c>
      <c r="M31" s="32">
        <v>19329</v>
      </c>
      <c r="N31" s="32">
        <v>10479</v>
      </c>
      <c r="O31" s="32">
        <v>23811</v>
      </c>
      <c r="P31" s="32">
        <v>28502</v>
      </c>
      <c r="Q31" s="32">
        <v>8434</v>
      </c>
      <c r="R31" s="32">
        <v>9049</v>
      </c>
      <c r="S31" s="33">
        <f>SUM(T31:Y31)</f>
        <v>68224</v>
      </c>
      <c r="T31" s="32">
        <v>4971</v>
      </c>
      <c r="U31" s="32">
        <v>7147</v>
      </c>
      <c r="V31" s="32">
        <v>17099</v>
      </c>
      <c r="W31" s="32">
        <v>25540</v>
      </c>
      <c r="X31" s="32">
        <v>7767</v>
      </c>
      <c r="Y31" s="32">
        <v>5700</v>
      </c>
    </row>
    <row r="32" spans="2:25" x14ac:dyDescent="0.25">
      <c r="B32" s="20" t="s">
        <v>201</v>
      </c>
      <c r="C32" s="30" t="s">
        <v>202</v>
      </c>
      <c r="D32" s="31">
        <f t="shared" si="16"/>
        <v>121215</v>
      </c>
      <c r="E32" s="31"/>
      <c r="F32" s="32">
        <f t="shared" ref="F32:F40" si="23">M32+T32</f>
        <v>25134</v>
      </c>
      <c r="G32" s="32">
        <f t="shared" si="17"/>
        <v>26948</v>
      </c>
      <c r="H32" s="32">
        <f t="shared" si="18"/>
        <v>26124</v>
      </c>
      <c r="I32" s="32">
        <f t="shared" si="19"/>
        <v>24589</v>
      </c>
      <c r="J32" s="32">
        <f t="shared" si="20"/>
        <v>14357</v>
      </c>
      <c r="K32" s="32">
        <f t="shared" si="21"/>
        <v>4063</v>
      </c>
      <c r="L32" s="33">
        <f t="shared" si="22"/>
        <v>29662</v>
      </c>
      <c r="M32" s="32">
        <v>7109</v>
      </c>
      <c r="N32" s="32">
        <v>5029</v>
      </c>
      <c r="O32" s="32">
        <v>5885</v>
      </c>
      <c r="P32" s="32">
        <v>5523</v>
      </c>
      <c r="Q32" s="32">
        <v>3355</v>
      </c>
      <c r="R32" s="32">
        <v>2761</v>
      </c>
      <c r="S32" s="33">
        <f t="shared" ref="S32:S40" si="24">SUM(T32:Y32)</f>
        <v>91553</v>
      </c>
      <c r="T32" s="32">
        <v>18025</v>
      </c>
      <c r="U32" s="32">
        <v>21919</v>
      </c>
      <c r="V32" s="32">
        <v>20239</v>
      </c>
      <c r="W32" s="32">
        <v>19066</v>
      </c>
      <c r="X32" s="32">
        <v>11002</v>
      </c>
      <c r="Y32" s="32">
        <v>1302</v>
      </c>
    </row>
    <row r="33" spans="2:25" x14ac:dyDescent="0.25">
      <c r="B33" s="20" t="s">
        <v>155</v>
      </c>
      <c r="C33" s="30" t="s">
        <v>156</v>
      </c>
      <c r="D33" s="31">
        <f t="shared" si="16"/>
        <v>210137</v>
      </c>
      <c r="E33" s="31"/>
      <c r="F33" s="32">
        <f t="shared" si="23"/>
        <v>64237</v>
      </c>
      <c r="G33" s="32">
        <f t="shared" si="17"/>
        <v>35297</v>
      </c>
      <c r="H33" s="32">
        <f t="shared" si="18"/>
        <v>41953</v>
      </c>
      <c r="I33" s="32">
        <f t="shared" si="19"/>
        <v>41028</v>
      </c>
      <c r="J33" s="32">
        <f t="shared" si="20"/>
        <v>25924</v>
      </c>
      <c r="K33" s="32">
        <f t="shared" si="21"/>
        <v>1698</v>
      </c>
      <c r="L33" s="33">
        <f t="shared" si="22"/>
        <v>146826</v>
      </c>
      <c r="M33" s="32">
        <v>50709</v>
      </c>
      <c r="N33" s="32">
        <v>26278</v>
      </c>
      <c r="O33" s="32">
        <v>26366</v>
      </c>
      <c r="P33" s="32">
        <v>24742</v>
      </c>
      <c r="Q33" s="32">
        <v>18002</v>
      </c>
      <c r="R33" s="32">
        <v>729</v>
      </c>
      <c r="S33" s="33">
        <f t="shared" si="24"/>
        <v>63311</v>
      </c>
      <c r="T33" s="32">
        <v>13528</v>
      </c>
      <c r="U33" s="32">
        <v>9019</v>
      </c>
      <c r="V33" s="32">
        <v>15587</v>
      </c>
      <c r="W33" s="32">
        <v>16286</v>
      </c>
      <c r="X33" s="32">
        <v>7922</v>
      </c>
      <c r="Y33" s="32">
        <v>969</v>
      </c>
    </row>
    <row r="34" spans="2:25" x14ac:dyDescent="0.25">
      <c r="B34" s="20" t="s">
        <v>186</v>
      </c>
      <c r="C34" s="30" t="s">
        <v>187</v>
      </c>
      <c r="D34" s="31">
        <f t="shared" si="16"/>
        <v>72911</v>
      </c>
      <c r="E34" s="31"/>
      <c r="F34" s="32">
        <f t="shared" si="23"/>
        <v>10287</v>
      </c>
      <c r="G34" s="32">
        <f t="shared" si="17"/>
        <v>14001</v>
      </c>
      <c r="H34" s="32">
        <f t="shared" si="18"/>
        <v>14748</v>
      </c>
      <c r="I34" s="32">
        <f t="shared" si="19"/>
        <v>16676</v>
      </c>
      <c r="J34" s="32">
        <f t="shared" si="20"/>
        <v>9981</v>
      </c>
      <c r="K34" s="32">
        <f t="shared" si="21"/>
        <v>7218</v>
      </c>
      <c r="L34" s="33">
        <f t="shared" si="22"/>
        <v>63197</v>
      </c>
      <c r="M34" s="32">
        <v>8328</v>
      </c>
      <c r="N34" s="32">
        <v>12360</v>
      </c>
      <c r="O34" s="32">
        <v>13238</v>
      </c>
      <c r="P34" s="32">
        <v>14226</v>
      </c>
      <c r="Q34" s="32">
        <v>7827</v>
      </c>
      <c r="R34" s="32">
        <v>7218</v>
      </c>
      <c r="S34" s="33">
        <f t="shared" si="24"/>
        <v>9714</v>
      </c>
      <c r="T34" s="32">
        <v>1959</v>
      </c>
      <c r="U34" s="32">
        <v>1641</v>
      </c>
      <c r="V34" s="32">
        <v>1510</v>
      </c>
      <c r="W34" s="32">
        <v>2450</v>
      </c>
      <c r="X34" s="32">
        <v>2154</v>
      </c>
      <c r="Y34" s="32">
        <v>0</v>
      </c>
    </row>
    <row r="35" spans="2:25" x14ac:dyDescent="0.25">
      <c r="B35" s="20" t="s">
        <v>323</v>
      </c>
      <c r="C35" s="30" t="s">
        <v>324</v>
      </c>
      <c r="D35" s="31">
        <f t="shared" si="16"/>
        <v>136566</v>
      </c>
      <c r="E35" s="31"/>
      <c r="F35" s="32">
        <f t="shared" si="23"/>
        <v>20258</v>
      </c>
      <c r="G35" s="32">
        <f t="shared" si="17"/>
        <v>28335</v>
      </c>
      <c r="H35" s="32">
        <f t="shared" si="18"/>
        <v>26040</v>
      </c>
      <c r="I35" s="32">
        <f t="shared" si="19"/>
        <v>42958</v>
      </c>
      <c r="J35" s="32">
        <f t="shared" si="20"/>
        <v>18475</v>
      </c>
      <c r="K35" s="32">
        <f t="shared" si="21"/>
        <v>500</v>
      </c>
      <c r="L35" s="33">
        <f t="shared" si="22"/>
        <v>27503</v>
      </c>
      <c r="M35" s="32">
        <v>5002</v>
      </c>
      <c r="N35" s="32">
        <v>4746</v>
      </c>
      <c r="O35" s="32">
        <v>6519</v>
      </c>
      <c r="P35" s="32">
        <v>6249</v>
      </c>
      <c r="Q35" s="32">
        <v>4987</v>
      </c>
      <c r="R35" s="32">
        <v>0</v>
      </c>
      <c r="S35" s="33">
        <f t="shared" si="24"/>
        <v>109063</v>
      </c>
      <c r="T35" s="32">
        <v>15256</v>
      </c>
      <c r="U35" s="32">
        <v>23589</v>
      </c>
      <c r="V35" s="32">
        <v>19521</v>
      </c>
      <c r="W35" s="32">
        <v>36709</v>
      </c>
      <c r="X35" s="32">
        <v>13488</v>
      </c>
      <c r="Y35" s="32">
        <v>500</v>
      </c>
    </row>
    <row r="36" spans="2:25" x14ac:dyDescent="0.25">
      <c r="B36" s="20" t="s">
        <v>329</v>
      </c>
      <c r="C36" s="30" t="s">
        <v>175</v>
      </c>
      <c r="D36" s="31">
        <f t="shared" si="16"/>
        <v>189702</v>
      </c>
      <c r="E36" s="31"/>
      <c r="F36" s="32">
        <f t="shared" si="23"/>
        <v>16040</v>
      </c>
      <c r="G36" s="32">
        <f t="shared" si="17"/>
        <v>18828</v>
      </c>
      <c r="H36" s="32">
        <f t="shared" si="18"/>
        <v>39160</v>
      </c>
      <c r="I36" s="32">
        <f t="shared" si="19"/>
        <v>70585</v>
      </c>
      <c r="J36" s="32">
        <f t="shared" si="20"/>
        <v>44493</v>
      </c>
      <c r="K36" s="32">
        <f t="shared" si="21"/>
        <v>596</v>
      </c>
      <c r="L36" s="33">
        <f t="shared" si="22"/>
        <v>164050</v>
      </c>
      <c r="M36" s="32">
        <v>13540</v>
      </c>
      <c r="N36" s="32">
        <v>16462</v>
      </c>
      <c r="O36" s="32">
        <v>34275</v>
      </c>
      <c r="P36" s="32">
        <v>62728</v>
      </c>
      <c r="Q36" s="32">
        <v>36491</v>
      </c>
      <c r="R36" s="32">
        <v>554</v>
      </c>
      <c r="S36" s="33">
        <f t="shared" si="24"/>
        <v>25652</v>
      </c>
      <c r="T36" s="32">
        <v>2500</v>
      </c>
      <c r="U36" s="32">
        <v>2366</v>
      </c>
      <c r="V36" s="32">
        <v>4885</v>
      </c>
      <c r="W36" s="32">
        <v>7857</v>
      </c>
      <c r="X36" s="32">
        <v>8002</v>
      </c>
      <c r="Y36" s="32">
        <v>42</v>
      </c>
    </row>
    <row r="37" spans="2:25" x14ac:dyDescent="0.25">
      <c r="B37" s="20" t="s">
        <v>142</v>
      </c>
      <c r="C37" s="30" t="s">
        <v>143</v>
      </c>
      <c r="D37" s="31">
        <f t="shared" si="16"/>
        <v>312829</v>
      </c>
      <c r="E37" s="31"/>
      <c r="F37" s="32">
        <f t="shared" si="23"/>
        <v>32781</v>
      </c>
      <c r="G37" s="32">
        <f t="shared" si="17"/>
        <v>44456</v>
      </c>
      <c r="H37" s="32">
        <f t="shared" si="18"/>
        <v>62176</v>
      </c>
      <c r="I37" s="32">
        <f t="shared" si="19"/>
        <v>102055</v>
      </c>
      <c r="J37" s="32">
        <f t="shared" si="20"/>
        <v>49698</v>
      </c>
      <c r="K37" s="32">
        <f t="shared" si="21"/>
        <v>21663</v>
      </c>
      <c r="L37" s="33">
        <f t="shared" si="22"/>
        <v>179540</v>
      </c>
      <c r="M37" s="32">
        <v>20653</v>
      </c>
      <c r="N37" s="32">
        <v>24818</v>
      </c>
      <c r="O37" s="32">
        <v>32388</v>
      </c>
      <c r="P37" s="32">
        <v>57806</v>
      </c>
      <c r="Q37" s="32">
        <v>28742</v>
      </c>
      <c r="R37" s="32">
        <v>15133</v>
      </c>
      <c r="S37" s="33">
        <f t="shared" si="24"/>
        <v>133289</v>
      </c>
      <c r="T37" s="32">
        <v>12128</v>
      </c>
      <c r="U37" s="32">
        <v>19638</v>
      </c>
      <c r="V37" s="32">
        <v>29788</v>
      </c>
      <c r="W37" s="32">
        <v>44249</v>
      </c>
      <c r="X37" s="32">
        <v>20956</v>
      </c>
      <c r="Y37" s="32">
        <v>6530</v>
      </c>
    </row>
    <row r="38" spans="2:25" x14ac:dyDescent="0.25">
      <c r="B38" s="20" t="s">
        <v>171</v>
      </c>
      <c r="C38" s="30" t="s">
        <v>172</v>
      </c>
      <c r="D38" s="31">
        <f t="shared" si="16"/>
        <v>47614</v>
      </c>
      <c r="E38" s="31"/>
      <c r="F38" s="32">
        <f t="shared" si="23"/>
        <v>15770</v>
      </c>
      <c r="G38" s="32">
        <f t="shared" si="17"/>
        <v>7939</v>
      </c>
      <c r="H38" s="32">
        <f t="shared" si="18"/>
        <v>8857</v>
      </c>
      <c r="I38" s="32">
        <f t="shared" si="19"/>
        <v>6037</v>
      </c>
      <c r="J38" s="32">
        <f t="shared" si="20"/>
        <v>9011</v>
      </c>
      <c r="K38" s="32">
        <f t="shared" si="21"/>
        <v>0</v>
      </c>
      <c r="L38" s="33">
        <f t="shared" si="22"/>
        <v>40502</v>
      </c>
      <c r="M38" s="32">
        <v>13082</v>
      </c>
      <c r="N38" s="32">
        <v>6185</v>
      </c>
      <c r="O38" s="32">
        <v>7879</v>
      </c>
      <c r="P38" s="32">
        <v>5094</v>
      </c>
      <c r="Q38" s="32">
        <v>8262</v>
      </c>
      <c r="R38" s="32">
        <v>0</v>
      </c>
      <c r="S38" s="33">
        <f t="shared" si="24"/>
        <v>7112</v>
      </c>
      <c r="T38" s="32">
        <v>2688</v>
      </c>
      <c r="U38" s="32">
        <v>1754</v>
      </c>
      <c r="V38" s="32">
        <v>978</v>
      </c>
      <c r="W38" s="32">
        <v>943</v>
      </c>
      <c r="X38" s="32">
        <v>749</v>
      </c>
      <c r="Y38" s="32">
        <v>0</v>
      </c>
    </row>
    <row r="39" spans="2:25" x14ac:dyDescent="0.25">
      <c r="B39" s="20" t="s">
        <v>583</v>
      </c>
      <c r="C39" s="30" t="s">
        <v>228</v>
      </c>
      <c r="D39" s="31">
        <f t="shared" si="16"/>
        <v>231582</v>
      </c>
      <c r="E39" s="31"/>
      <c r="F39" s="32">
        <f t="shared" si="23"/>
        <v>796</v>
      </c>
      <c r="G39" s="32">
        <f t="shared" si="17"/>
        <v>51264</v>
      </c>
      <c r="H39" s="32">
        <f t="shared" si="18"/>
        <v>70624</v>
      </c>
      <c r="I39" s="32">
        <f t="shared" si="19"/>
        <v>64444</v>
      </c>
      <c r="J39" s="32">
        <f t="shared" si="20"/>
        <v>44454</v>
      </c>
      <c r="K39" s="32">
        <f t="shared" si="21"/>
        <v>0</v>
      </c>
      <c r="L39" s="33">
        <f t="shared" si="22"/>
        <v>224628</v>
      </c>
      <c r="M39" s="32">
        <v>796</v>
      </c>
      <c r="N39" s="32">
        <v>50795</v>
      </c>
      <c r="O39" s="32">
        <v>69218</v>
      </c>
      <c r="P39" s="32">
        <v>62816</v>
      </c>
      <c r="Q39" s="32">
        <v>41003</v>
      </c>
      <c r="R39" s="32">
        <v>0</v>
      </c>
      <c r="S39" s="33">
        <f t="shared" si="24"/>
        <v>6954</v>
      </c>
      <c r="T39" s="32">
        <v>0</v>
      </c>
      <c r="U39" s="32">
        <v>469</v>
      </c>
      <c r="V39" s="32">
        <v>1406</v>
      </c>
      <c r="W39" s="32">
        <v>1628</v>
      </c>
      <c r="X39" s="32">
        <v>3451</v>
      </c>
      <c r="Y39" s="32">
        <v>0</v>
      </c>
    </row>
    <row r="40" spans="2:25" x14ac:dyDescent="0.25">
      <c r="B40" s="20" t="s">
        <v>273</v>
      </c>
      <c r="C40" s="30" t="s">
        <v>211</v>
      </c>
      <c r="D40" s="31">
        <f t="shared" si="16"/>
        <v>184284</v>
      </c>
      <c r="E40" s="31"/>
      <c r="F40" s="32">
        <f t="shared" si="23"/>
        <v>24686</v>
      </c>
      <c r="G40" s="32">
        <f t="shared" si="17"/>
        <v>41581</v>
      </c>
      <c r="H40" s="32">
        <f t="shared" si="18"/>
        <v>40659</v>
      </c>
      <c r="I40" s="32">
        <f t="shared" si="19"/>
        <v>49562</v>
      </c>
      <c r="J40" s="32">
        <f t="shared" si="20"/>
        <v>25722</v>
      </c>
      <c r="K40" s="32">
        <f t="shared" si="21"/>
        <v>2074</v>
      </c>
      <c r="L40" s="33">
        <f t="shared" si="22"/>
        <v>160382</v>
      </c>
      <c r="M40" s="32">
        <v>23835</v>
      </c>
      <c r="N40" s="32">
        <v>39356</v>
      </c>
      <c r="O40" s="32">
        <v>35375</v>
      </c>
      <c r="P40" s="32">
        <v>42613</v>
      </c>
      <c r="Q40" s="32">
        <v>17360</v>
      </c>
      <c r="R40" s="32">
        <v>1843</v>
      </c>
      <c r="S40" s="33">
        <f t="shared" si="24"/>
        <v>23902</v>
      </c>
      <c r="T40" s="32">
        <v>851</v>
      </c>
      <c r="U40" s="32">
        <v>2225</v>
      </c>
      <c r="V40" s="32">
        <v>5284</v>
      </c>
      <c r="W40" s="32">
        <v>6949</v>
      </c>
      <c r="X40" s="32">
        <v>8362</v>
      </c>
      <c r="Y40" s="32">
        <v>231</v>
      </c>
    </row>
    <row r="41" spans="2:25" x14ac:dyDescent="0.25">
      <c r="B41" s="24"/>
      <c r="C41" s="34" t="s">
        <v>1715</v>
      </c>
      <c r="D41" s="35">
        <f t="shared" ref="D41:M41" si="25">SUM(D31:D40)</f>
        <v>1674668</v>
      </c>
      <c r="E41" s="35"/>
      <c r="F41" s="35">
        <f t="shared" si="25"/>
        <v>234289</v>
      </c>
      <c r="G41" s="35">
        <f t="shared" si="25"/>
        <v>286275</v>
      </c>
      <c r="H41" s="35">
        <f t="shared" si="25"/>
        <v>371251</v>
      </c>
      <c r="I41" s="35">
        <f t="shared" si="25"/>
        <v>471976</v>
      </c>
      <c r="J41" s="35">
        <f t="shared" si="25"/>
        <v>258316</v>
      </c>
      <c r="K41" s="35">
        <f t="shared" si="25"/>
        <v>52561</v>
      </c>
      <c r="L41" s="35">
        <f t="shared" si="25"/>
        <v>1135894</v>
      </c>
      <c r="M41" s="36">
        <f t="shared" si="25"/>
        <v>162383</v>
      </c>
      <c r="N41" s="36">
        <f t="shared" ref="N41:Y41" si="26">SUM(N31:N40)</f>
        <v>196508</v>
      </c>
      <c r="O41" s="36">
        <f t="shared" si="26"/>
        <v>254954</v>
      </c>
      <c r="P41" s="36">
        <f t="shared" si="26"/>
        <v>310299</v>
      </c>
      <c r="Q41" s="36">
        <f t="shared" si="26"/>
        <v>174463</v>
      </c>
      <c r="R41" s="36">
        <f t="shared" si="26"/>
        <v>37287</v>
      </c>
      <c r="S41" s="35">
        <f t="shared" si="26"/>
        <v>538774</v>
      </c>
      <c r="T41" s="36">
        <f t="shared" si="26"/>
        <v>71906</v>
      </c>
      <c r="U41" s="36">
        <f t="shared" si="26"/>
        <v>89767</v>
      </c>
      <c r="V41" s="36">
        <f t="shared" si="26"/>
        <v>116297</v>
      </c>
      <c r="W41" s="36">
        <f t="shared" si="26"/>
        <v>161677</v>
      </c>
      <c r="X41" s="36">
        <f t="shared" si="26"/>
        <v>83853</v>
      </c>
      <c r="Y41" s="36">
        <f t="shared" si="26"/>
        <v>15274</v>
      </c>
    </row>
    <row r="42" spans="2:25" x14ac:dyDescent="0.25">
      <c r="D42" s="94">
        <f>SUM(F42:K42)</f>
        <v>1.0000000000000002</v>
      </c>
      <c r="E42" s="140"/>
      <c r="F42" s="92">
        <f>F41/$D$41</f>
        <v>0.13990175963235699</v>
      </c>
      <c r="G42" s="92">
        <f t="shared" ref="G42:K42" si="27">G41/$D$41</f>
        <v>0.17094433045833562</v>
      </c>
      <c r="H42" s="92">
        <f t="shared" si="27"/>
        <v>0.22168632827521634</v>
      </c>
      <c r="I42" s="92">
        <f t="shared" si="27"/>
        <v>0.28183257815877533</v>
      </c>
      <c r="J42" s="92">
        <f t="shared" si="27"/>
        <v>0.15424908101187818</v>
      </c>
      <c r="K42" s="92">
        <f t="shared" si="27"/>
        <v>3.1385922463437528E-2</v>
      </c>
      <c r="L42" s="94">
        <f>L41/D41</f>
        <v>0.67828011283430512</v>
      </c>
      <c r="M42" s="92">
        <f>M41/$L$41</f>
        <v>0.14295612090564788</v>
      </c>
      <c r="N42" s="92">
        <f t="shared" ref="N42:R42" si="28">N41/$L$41</f>
        <v>0.17299853683530331</v>
      </c>
      <c r="O42" s="92">
        <f t="shared" si="28"/>
        <v>0.22445228163895575</v>
      </c>
      <c r="P42" s="92">
        <f t="shared" si="28"/>
        <v>0.27317601818479542</v>
      </c>
      <c r="Q42" s="92">
        <f t="shared" si="28"/>
        <v>0.15359091605378672</v>
      </c>
      <c r="R42" s="92">
        <f t="shared" si="28"/>
        <v>3.2826126381510952E-2</v>
      </c>
      <c r="S42" s="94">
        <f>S41/D41</f>
        <v>0.32171988716569494</v>
      </c>
      <c r="T42" s="95">
        <f>T41/$S$41</f>
        <v>0.13346226803817557</v>
      </c>
      <c r="U42" s="95">
        <f t="shared" ref="U42:Y42" si="29">U41/$S$41</f>
        <v>0.16661345944681816</v>
      </c>
      <c r="V42" s="95">
        <f t="shared" si="29"/>
        <v>0.21585488535081501</v>
      </c>
      <c r="W42" s="95">
        <f t="shared" si="29"/>
        <v>0.30008315174822836</v>
      </c>
      <c r="X42" s="95">
        <f t="shared" si="29"/>
        <v>0.15563668625434784</v>
      </c>
      <c r="Y42" s="95">
        <f t="shared" si="29"/>
        <v>2.8349549161615074E-2</v>
      </c>
    </row>
    <row r="45" spans="2:25" ht="14.45" customHeight="1" x14ac:dyDescent="0.25"/>
    <row r="62" spans="2:15" x14ac:dyDescent="0.25">
      <c r="B62" s="37" t="s">
        <v>1719</v>
      </c>
      <c r="C62" s="37"/>
      <c r="D62" s="37"/>
      <c r="E62" s="37"/>
      <c r="F62" s="37"/>
      <c r="G62" s="37"/>
      <c r="H62" s="37"/>
      <c r="I62" s="37"/>
      <c r="J62" s="37"/>
      <c r="K62" s="37"/>
      <c r="L62" s="37"/>
      <c r="M62" s="37"/>
      <c r="N62" s="37"/>
      <c r="O62" s="37"/>
    </row>
  </sheetData>
  <mergeCells count="16">
    <mergeCell ref="N2:T2"/>
    <mergeCell ref="M29:R29"/>
    <mergeCell ref="S29:S30"/>
    <mergeCell ref="T29:Y29"/>
    <mergeCell ref="U2:U3"/>
    <mergeCell ref="V2:AA2"/>
    <mergeCell ref="B29:B30"/>
    <mergeCell ref="C29:C30"/>
    <mergeCell ref="D29:D30"/>
    <mergeCell ref="F29:K29"/>
    <mergeCell ref="L29:L30"/>
    <mergeCell ref="B2:B3"/>
    <mergeCell ref="C2:C3"/>
    <mergeCell ref="D2:D3"/>
    <mergeCell ref="F2:L2"/>
    <mergeCell ref="M2:M3"/>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N70"/>
  <sheetViews>
    <sheetView showGridLines="0" zoomScale="85" zoomScaleNormal="85" workbookViewId="0">
      <selection activeCell="G31" sqref="G31"/>
    </sheetView>
  </sheetViews>
  <sheetFormatPr defaultColWidth="8.85546875" defaultRowHeight="15" x14ac:dyDescent="0.25"/>
  <cols>
    <col min="1" max="1" width="35.42578125" customWidth="1"/>
    <col min="2" max="2" width="14.7109375" customWidth="1"/>
    <col min="3" max="3" width="12.42578125" style="72" customWidth="1"/>
    <col min="4" max="13" width="12.42578125" customWidth="1"/>
    <col min="14" max="14" width="13.42578125" customWidth="1"/>
    <col min="15" max="30" width="16.85546875" customWidth="1"/>
  </cols>
  <sheetData>
    <row r="2" spans="1:14" s="42" customFormat="1" ht="24" x14ac:dyDescent="0.25">
      <c r="A2" s="38" t="s">
        <v>1720</v>
      </c>
      <c r="B2" s="38" t="s">
        <v>1715</v>
      </c>
      <c r="C2" s="39" t="s">
        <v>1721</v>
      </c>
      <c r="D2" s="40" t="s">
        <v>193</v>
      </c>
      <c r="E2" s="41" t="s">
        <v>202</v>
      </c>
      <c r="F2" s="40" t="s">
        <v>156</v>
      </c>
      <c r="G2" s="41" t="s">
        <v>187</v>
      </c>
      <c r="H2" s="40" t="s">
        <v>324</v>
      </c>
      <c r="I2" s="41" t="s">
        <v>175</v>
      </c>
      <c r="J2" s="40" t="s">
        <v>143</v>
      </c>
      <c r="K2" s="41" t="s">
        <v>172</v>
      </c>
      <c r="L2" s="40" t="s">
        <v>228</v>
      </c>
      <c r="M2" s="41" t="s">
        <v>211</v>
      </c>
    </row>
    <row r="3" spans="1:14" ht="25.5" x14ac:dyDescent="0.25">
      <c r="A3" s="43" t="s">
        <v>1758</v>
      </c>
      <c r="B3" s="44">
        <f>SUM(B4:B9)</f>
        <v>1615765</v>
      </c>
      <c r="C3" s="45">
        <f>C13+C22+C31+C40+C49+C58+C9</f>
        <v>0.99999999999999989</v>
      </c>
      <c r="D3" s="46">
        <f t="shared" ref="D3:M3" si="0">SUM(D4:D9)</f>
        <v>234636</v>
      </c>
      <c r="E3" s="46">
        <f t="shared" si="0"/>
        <v>49511</v>
      </c>
      <c r="F3" s="46">
        <f t="shared" si="0"/>
        <v>243989</v>
      </c>
      <c r="G3" s="46">
        <f t="shared" si="0"/>
        <v>186983</v>
      </c>
      <c r="H3" s="46">
        <f t="shared" si="0"/>
        <v>64893</v>
      </c>
      <c r="I3" s="46">
        <f t="shared" si="0"/>
        <v>196666</v>
      </c>
      <c r="J3" s="46">
        <f t="shared" si="0"/>
        <v>219012</v>
      </c>
      <c r="K3" s="46">
        <f t="shared" si="0"/>
        <v>287355</v>
      </c>
      <c r="L3" s="46">
        <f t="shared" si="0"/>
        <v>64096</v>
      </c>
      <c r="M3" s="46">
        <f t="shared" si="0"/>
        <v>68624</v>
      </c>
      <c r="N3" s="42"/>
    </row>
    <row r="4" spans="1:14" x14ac:dyDescent="0.25">
      <c r="A4" s="47" t="s">
        <v>1722</v>
      </c>
      <c r="B4" s="48">
        <f>SUM('MT R9 IDPs By Reason State'!$D$4:$M$4)</f>
        <v>923519</v>
      </c>
      <c r="C4" s="49">
        <f>B4/B3</f>
        <v>0.57156764752299993</v>
      </c>
      <c r="D4" s="50">
        <f>D14+D23+D32+D41+D50+D59</f>
        <v>197605</v>
      </c>
      <c r="E4" s="50">
        <f t="shared" ref="E4:M4" si="1">E14+E23+E32+E41+E50+E59</f>
        <v>25805</v>
      </c>
      <c r="F4" s="50">
        <f t="shared" si="1"/>
        <v>117553</v>
      </c>
      <c r="G4" s="50">
        <f t="shared" si="1"/>
        <v>66717</v>
      </c>
      <c r="H4" s="50">
        <f t="shared" si="1"/>
        <v>26886</v>
      </c>
      <c r="I4" s="50">
        <f t="shared" si="1"/>
        <v>171234</v>
      </c>
      <c r="J4" s="50">
        <f t="shared" si="1"/>
        <v>184321</v>
      </c>
      <c r="K4" s="50">
        <f t="shared" si="1"/>
        <v>31250</v>
      </c>
      <c r="L4" s="50">
        <f t="shared" si="1"/>
        <v>37714</v>
      </c>
      <c r="M4" s="50">
        <f t="shared" si="1"/>
        <v>64434</v>
      </c>
    </row>
    <row r="5" spans="1:14" x14ac:dyDescent="0.25">
      <c r="A5" s="47" t="s">
        <v>1723</v>
      </c>
      <c r="B5" s="48">
        <f>SUM('MT R9 IDPs By Reason State'!$D$5:$M$5)</f>
        <v>512262</v>
      </c>
      <c r="C5" s="49">
        <f>B5/B3</f>
        <v>0.31703991607690474</v>
      </c>
      <c r="D5" s="50">
        <f>D15+D24+D33+D42+D51+D60</f>
        <v>11056</v>
      </c>
      <c r="E5" s="50">
        <f t="shared" ref="E5:M5" si="2">E15+E24+E33+E42+E51+E60</f>
        <v>9663</v>
      </c>
      <c r="F5" s="50">
        <f t="shared" si="2"/>
        <v>63790</v>
      </c>
      <c r="G5" s="50">
        <f t="shared" si="2"/>
        <v>116069</v>
      </c>
      <c r="H5" s="50">
        <f t="shared" si="2"/>
        <v>11415</v>
      </c>
      <c r="I5" s="50">
        <f t="shared" si="2"/>
        <v>17986</v>
      </c>
      <c r="J5" s="50">
        <f t="shared" si="2"/>
        <v>2540</v>
      </c>
      <c r="K5" s="50">
        <f t="shared" si="2"/>
        <v>251178</v>
      </c>
      <c r="L5" s="50">
        <f t="shared" si="2"/>
        <v>26367</v>
      </c>
      <c r="M5" s="50">
        <f t="shared" si="2"/>
        <v>2198</v>
      </c>
    </row>
    <row r="6" spans="1:14" x14ac:dyDescent="0.25">
      <c r="A6" s="47" t="s">
        <v>1724</v>
      </c>
      <c r="B6" s="48">
        <f>SUM('MT R9 IDPs By Reason State'!$D$6:$M$6)</f>
        <v>106329</v>
      </c>
      <c r="C6" s="49">
        <f>B6/B3</f>
        <v>6.5807218252654315E-2</v>
      </c>
      <c r="D6" s="50">
        <f>D16+D25+D34+D43+D52+D61</f>
        <v>609</v>
      </c>
      <c r="E6" s="50">
        <f t="shared" ref="E6:M6" si="3">E16+E25+E34+E43+E52+E61</f>
        <v>8680</v>
      </c>
      <c r="F6" s="50">
        <f t="shared" si="3"/>
        <v>59078</v>
      </c>
      <c r="G6" s="50">
        <f t="shared" si="3"/>
        <v>3706</v>
      </c>
      <c r="H6" s="50">
        <f t="shared" si="3"/>
        <v>24197</v>
      </c>
      <c r="I6" s="50">
        <f t="shared" si="3"/>
        <v>4277</v>
      </c>
      <c r="J6" s="50">
        <f t="shared" si="3"/>
        <v>855</v>
      </c>
      <c r="K6" s="50">
        <f t="shared" si="3"/>
        <v>4927</v>
      </c>
      <c r="L6" s="50">
        <f t="shared" si="3"/>
        <v>0</v>
      </c>
      <c r="M6" s="50">
        <f t="shared" si="3"/>
        <v>0</v>
      </c>
    </row>
    <row r="7" spans="1:14" x14ac:dyDescent="0.25">
      <c r="A7" s="47" t="s">
        <v>1725</v>
      </c>
      <c r="B7" s="48">
        <f>SUM('MT R9 IDPs By Reason State'!$D$7:$M$7)</f>
        <v>34838</v>
      </c>
      <c r="C7" s="49">
        <f>B7/B3</f>
        <v>2.1561303778705444E-2</v>
      </c>
      <c r="D7" s="50">
        <f>D18+D26+D35+D44+D53+D62</f>
        <v>8135</v>
      </c>
      <c r="E7" s="50">
        <f t="shared" ref="E7:M7" si="4">E18+E26+E35+E44+E53+E62</f>
        <v>1633</v>
      </c>
      <c r="F7" s="50">
        <f t="shared" si="4"/>
        <v>2567</v>
      </c>
      <c r="G7" s="50">
        <f t="shared" si="4"/>
        <v>491</v>
      </c>
      <c r="H7" s="50">
        <f t="shared" si="4"/>
        <v>1571</v>
      </c>
      <c r="I7" s="50">
        <f t="shared" si="4"/>
        <v>3169</v>
      </c>
      <c r="J7" s="50">
        <f t="shared" si="4"/>
        <v>15265</v>
      </c>
      <c r="K7" s="50">
        <f t="shared" si="4"/>
        <v>0</v>
      </c>
      <c r="L7" s="50">
        <f t="shared" si="4"/>
        <v>15</v>
      </c>
      <c r="M7" s="50">
        <f t="shared" si="4"/>
        <v>1992</v>
      </c>
    </row>
    <row r="8" spans="1:14" x14ac:dyDescent="0.25">
      <c r="A8" s="47" t="s">
        <v>1757</v>
      </c>
      <c r="B8" s="48">
        <f>SUM('MT R9 IDPs By Reason State'!$D$8:$M$8)</f>
        <v>384</v>
      </c>
      <c r="C8" s="49">
        <f>B8/B3</f>
        <v>2.3765832283778891E-4</v>
      </c>
      <c r="D8" s="50"/>
      <c r="E8" s="50"/>
      <c r="F8" s="50"/>
      <c r="G8" s="50"/>
      <c r="H8" s="50">
        <f>H17</f>
        <v>384</v>
      </c>
      <c r="I8" s="50"/>
      <c r="J8" s="50"/>
      <c r="K8" s="50"/>
      <c r="L8" s="50"/>
      <c r="M8" s="50"/>
    </row>
    <row r="9" spans="1:14" x14ac:dyDescent="0.25">
      <c r="A9" s="51" t="s">
        <v>1726</v>
      </c>
      <c r="B9" s="52">
        <f>SUM('MT R9 IDPs By Reason State'!$D$9:$M$9)</f>
        <v>38433</v>
      </c>
      <c r="C9" s="53">
        <f>B9/B3</f>
        <v>2.3786256045897763E-2</v>
      </c>
      <c r="D9" s="52">
        <v>17231</v>
      </c>
      <c r="E9" s="52">
        <v>3730</v>
      </c>
      <c r="F9" s="52">
        <v>1001</v>
      </c>
      <c r="G9" s="52">
        <v>0</v>
      </c>
      <c r="H9" s="52">
        <v>440</v>
      </c>
      <c r="I9" s="52">
        <v>0</v>
      </c>
      <c r="J9" s="52">
        <v>16031</v>
      </c>
      <c r="K9" s="52">
        <v>0</v>
      </c>
      <c r="L9" s="52">
        <v>0</v>
      </c>
      <c r="M9" s="52">
        <v>0</v>
      </c>
    </row>
    <row r="10" spans="1:14" x14ac:dyDescent="0.25">
      <c r="A10" s="54"/>
      <c r="B10" s="55"/>
      <c r="C10" s="56"/>
      <c r="D10" s="57"/>
      <c r="E10" s="57"/>
      <c r="F10" s="57"/>
      <c r="G10" s="57"/>
      <c r="H10" s="57"/>
      <c r="I10" s="57"/>
      <c r="J10" s="57"/>
      <c r="K10" s="57"/>
      <c r="L10" s="57"/>
      <c r="M10" s="57"/>
    </row>
    <row r="11" spans="1:14" x14ac:dyDescent="0.25">
      <c r="A11" s="163" t="s">
        <v>1765</v>
      </c>
      <c r="B11" s="163"/>
      <c r="C11" s="163"/>
      <c r="D11" s="163"/>
      <c r="E11" s="163"/>
      <c r="F11" s="163"/>
      <c r="G11" s="163"/>
      <c r="H11" s="163"/>
      <c r="I11" s="163"/>
      <c r="J11" s="163"/>
      <c r="K11" s="163"/>
      <c r="L11" s="163"/>
      <c r="M11" s="163"/>
    </row>
    <row r="12" spans="1:14" ht="24" x14ac:dyDescent="0.25">
      <c r="A12" s="58" t="s">
        <v>1727</v>
      </c>
      <c r="B12" s="58" t="s">
        <v>1715</v>
      </c>
      <c r="C12" s="59" t="s">
        <v>1721</v>
      </c>
      <c r="D12" s="60" t="s">
        <v>193</v>
      </c>
      <c r="E12" s="61" t="s">
        <v>202</v>
      </c>
      <c r="F12" s="60" t="s">
        <v>156</v>
      </c>
      <c r="G12" s="61" t="s">
        <v>187</v>
      </c>
      <c r="H12" s="60" t="s">
        <v>324</v>
      </c>
      <c r="I12" s="61" t="s">
        <v>175</v>
      </c>
      <c r="J12" s="60" t="s">
        <v>143</v>
      </c>
      <c r="K12" s="61" t="s">
        <v>172</v>
      </c>
      <c r="L12" s="60" t="s">
        <v>228</v>
      </c>
      <c r="M12" s="61" t="s">
        <v>211</v>
      </c>
    </row>
    <row r="13" spans="1:14" x14ac:dyDescent="0.25">
      <c r="A13" s="62" t="s">
        <v>1754</v>
      </c>
      <c r="B13" s="63">
        <f>SUM(B14:B18)</f>
        <v>261630</v>
      </c>
      <c r="C13" s="64">
        <f>B13/B3</f>
        <v>0.1619232994897154</v>
      </c>
      <c r="D13" s="65">
        <f t="shared" ref="D13:J13" si="5">SUM(D14:D18)</f>
        <v>22973</v>
      </c>
      <c r="E13" s="63">
        <f t="shared" si="5"/>
        <v>4778</v>
      </c>
      <c r="F13" s="65">
        <f t="shared" si="5"/>
        <v>65441</v>
      </c>
      <c r="G13" s="63">
        <f t="shared" si="5"/>
        <v>29060</v>
      </c>
      <c r="H13" s="65">
        <f t="shared" si="5"/>
        <v>4742</v>
      </c>
      <c r="I13" s="63">
        <f t="shared" si="5"/>
        <v>5851</v>
      </c>
      <c r="J13" s="65">
        <f t="shared" si="5"/>
        <v>8994</v>
      </c>
      <c r="K13" s="63">
        <f t="shared" ref="K13" si="6">SUM(K14:K18)</f>
        <v>104114</v>
      </c>
      <c r="L13" s="65">
        <f>SUM(L14:L18)</f>
        <v>10311</v>
      </c>
      <c r="M13" s="63">
        <f>SUM(M14:M18)</f>
        <v>5366</v>
      </c>
    </row>
    <row r="14" spans="1:14" x14ac:dyDescent="0.25">
      <c r="A14" s="66" t="s">
        <v>1729</v>
      </c>
      <c r="B14" s="48">
        <f>SUM('MT R9 IDPs By Reason State'!$D$14:$M$14)</f>
        <v>35388</v>
      </c>
      <c r="C14" s="49">
        <f>B14/$B$13</f>
        <v>0.13525971792225663</v>
      </c>
      <c r="D14" s="67">
        <v>14453</v>
      </c>
      <c r="E14" s="67">
        <v>1705</v>
      </c>
      <c r="F14" s="67">
        <v>1637</v>
      </c>
      <c r="G14" s="67">
        <v>3586</v>
      </c>
      <c r="H14" s="67">
        <v>3165</v>
      </c>
      <c r="I14" s="67">
        <v>258</v>
      </c>
      <c r="J14" s="67">
        <v>6653</v>
      </c>
      <c r="K14" s="67">
        <v>0</v>
      </c>
      <c r="L14" s="67">
        <v>0</v>
      </c>
      <c r="M14" s="67">
        <v>3931</v>
      </c>
      <c r="N14">
        <v>35388</v>
      </c>
    </row>
    <row r="15" spans="1:14" x14ac:dyDescent="0.25">
      <c r="A15" s="66" t="s">
        <v>1730</v>
      </c>
      <c r="B15" s="48">
        <f>SUM('MT R9 IDPs By Reason State'!$D$15:$M$15)</f>
        <v>155932</v>
      </c>
      <c r="C15" s="49">
        <f>B15/$B$13</f>
        <v>0.59600198753965528</v>
      </c>
      <c r="D15" s="67">
        <v>8520</v>
      </c>
      <c r="E15" s="67">
        <v>547</v>
      </c>
      <c r="F15" s="67">
        <v>8976</v>
      </c>
      <c r="G15" s="67">
        <v>22511</v>
      </c>
      <c r="H15" s="67">
        <v>25</v>
      </c>
      <c r="I15" s="67">
        <v>1538</v>
      </c>
      <c r="J15" s="67">
        <v>110</v>
      </c>
      <c r="K15" s="67">
        <v>101981</v>
      </c>
      <c r="L15" s="67">
        <v>10311</v>
      </c>
      <c r="M15" s="67">
        <v>1413</v>
      </c>
      <c r="N15">
        <v>155932</v>
      </c>
    </row>
    <row r="16" spans="1:14" x14ac:dyDescent="0.25">
      <c r="A16" s="66" t="s">
        <v>1731</v>
      </c>
      <c r="B16" s="48">
        <f>SUM('MT R9 IDPs By Reason State'!$D$16:$M$16)</f>
        <v>66970</v>
      </c>
      <c r="C16" s="49">
        <f>B16/$B$13</f>
        <v>0.25597217444482667</v>
      </c>
      <c r="D16" s="67">
        <v>0</v>
      </c>
      <c r="E16" s="67">
        <v>2392</v>
      </c>
      <c r="F16" s="67">
        <v>54044</v>
      </c>
      <c r="G16" s="67">
        <v>2854</v>
      </c>
      <c r="H16" s="67">
        <v>997</v>
      </c>
      <c r="I16" s="67">
        <v>4055</v>
      </c>
      <c r="J16" s="67">
        <v>495</v>
      </c>
      <c r="K16" s="67">
        <v>2133</v>
      </c>
      <c r="L16" s="67">
        <v>0</v>
      </c>
      <c r="M16" s="67">
        <v>0</v>
      </c>
      <c r="N16">
        <v>66970</v>
      </c>
    </row>
    <row r="17" spans="1:14" x14ac:dyDescent="0.25">
      <c r="A17" s="66" t="s">
        <v>1756</v>
      </c>
      <c r="B17" s="48">
        <f>SUM('MT R9 IDPs By Reason State'!$D$17:$M$17)</f>
        <v>384</v>
      </c>
      <c r="C17" s="49">
        <f>B17/$B$13</f>
        <v>1.4677215915606008E-3</v>
      </c>
      <c r="D17" s="67">
        <v>0</v>
      </c>
      <c r="E17" s="67">
        <v>0</v>
      </c>
      <c r="F17" s="67">
        <v>0</v>
      </c>
      <c r="G17" s="67">
        <v>0</v>
      </c>
      <c r="H17" s="67">
        <v>384</v>
      </c>
      <c r="I17" s="67">
        <v>0</v>
      </c>
      <c r="J17" s="67">
        <v>0</v>
      </c>
      <c r="K17" s="67">
        <v>0</v>
      </c>
      <c r="L17" s="67">
        <v>0</v>
      </c>
      <c r="M17" s="67">
        <v>0</v>
      </c>
    </row>
    <row r="18" spans="1:14" x14ac:dyDescent="0.25">
      <c r="A18" s="66" t="s">
        <v>1732</v>
      </c>
      <c r="B18" s="48">
        <f>SUM('MT R9 IDPs By Reason State'!$D$18:$M$18)</f>
        <v>2956</v>
      </c>
      <c r="C18" s="49">
        <f>B18/$B$13</f>
        <v>1.1298398501700875E-2</v>
      </c>
      <c r="D18" s="67">
        <v>0</v>
      </c>
      <c r="E18" s="67">
        <v>134</v>
      </c>
      <c r="F18" s="67">
        <v>784</v>
      </c>
      <c r="G18" s="67">
        <v>109</v>
      </c>
      <c r="H18" s="67">
        <v>171</v>
      </c>
      <c r="I18" s="67">
        <v>0</v>
      </c>
      <c r="J18" s="67">
        <v>1736</v>
      </c>
      <c r="K18" s="67">
        <v>0</v>
      </c>
      <c r="L18" s="67">
        <v>0</v>
      </c>
      <c r="M18" s="67">
        <v>22</v>
      </c>
      <c r="N18">
        <v>3340</v>
      </c>
    </row>
    <row r="20" spans="1:14" x14ac:dyDescent="0.25">
      <c r="A20" s="163" t="s">
        <v>1745</v>
      </c>
      <c r="B20" s="163"/>
      <c r="C20" s="163"/>
      <c r="D20" s="163"/>
      <c r="E20" s="163"/>
      <c r="F20" s="163"/>
      <c r="G20" s="163"/>
      <c r="H20" s="163"/>
      <c r="I20" s="163"/>
      <c r="J20" s="163"/>
      <c r="K20" s="163"/>
      <c r="L20" s="163"/>
      <c r="M20" s="163"/>
      <c r="N20" s="55"/>
    </row>
    <row r="21" spans="1:14" ht="24" x14ac:dyDescent="0.25">
      <c r="A21" s="58" t="s">
        <v>1727</v>
      </c>
      <c r="B21" s="58" t="s">
        <v>1715</v>
      </c>
      <c r="C21" s="59" t="s">
        <v>1721</v>
      </c>
      <c r="D21" s="60" t="s">
        <v>193</v>
      </c>
      <c r="E21" s="61" t="s">
        <v>202</v>
      </c>
      <c r="F21" s="60" t="s">
        <v>156</v>
      </c>
      <c r="G21" s="61" t="s">
        <v>187</v>
      </c>
      <c r="H21" s="60" t="s">
        <v>324</v>
      </c>
      <c r="I21" s="61" t="s">
        <v>175</v>
      </c>
      <c r="J21" s="60" t="s">
        <v>143</v>
      </c>
      <c r="K21" s="61" t="s">
        <v>172</v>
      </c>
      <c r="L21" s="60" t="s">
        <v>228</v>
      </c>
      <c r="M21" s="61" t="s">
        <v>211</v>
      </c>
    </row>
    <row r="22" spans="1:14" x14ac:dyDescent="0.25">
      <c r="A22" s="62" t="s">
        <v>1728</v>
      </c>
      <c r="B22" s="63">
        <f>SUM(B23:B26)</f>
        <v>150470</v>
      </c>
      <c r="C22" s="64">
        <f>B22/B3</f>
        <v>9.3126166243234623E-2</v>
      </c>
      <c r="D22" s="65">
        <f>SUM(D23:D26)</f>
        <v>29023</v>
      </c>
      <c r="E22" s="63">
        <f t="shared" ref="E22:M22" si="7">SUM(E23:E26)</f>
        <v>7119</v>
      </c>
      <c r="F22" s="65">
        <f t="shared" si="7"/>
        <v>22598</v>
      </c>
      <c r="G22" s="63">
        <f t="shared" si="7"/>
        <v>17590</v>
      </c>
      <c r="H22" s="65">
        <f t="shared" si="7"/>
        <v>4004</v>
      </c>
      <c r="I22" s="63">
        <f t="shared" si="7"/>
        <v>9286</v>
      </c>
      <c r="J22" s="65">
        <f t="shared" si="7"/>
        <v>23713</v>
      </c>
      <c r="K22" s="63">
        <f t="shared" si="7"/>
        <v>24907</v>
      </c>
      <c r="L22" s="65">
        <f t="shared" si="7"/>
        <v>8660</v>
      </c>
      <c r="M22" s="63">
        <f t="shared" si="7"/>
        <v>3570</v>
      </c>
    </row>
    <row r="23" spans="1:14" x14ac:dyDescent="0.25">
      <c r="A23" s="66" t="s">
        <v>1729</v>
      </c>
      <c r="B23" s="48">
        <f>SUM('MT R9 IDPs By Reason State'!$D$23:$M$23)</f>
        <v>59010</v>
      </c>
      <c r="C23" s="49">
        <f>B23/B22</f>
        <v>0.39217119691632885</v>
      </c>
      <c r="D23" s="67">
        <v>23345</v>
      </c>
      <c r="E23" s="67">
        <v>1767</v>
      </c>
      <c r="F23" s="67">
        <v>4679</v>
      </c>
      <c r="G23" s="67">
        <v>1637</v>
      </c>
      <c r="H23" s="67">
        <v>770</v>
      </c>
      <c r="I23" s="67">
        <v>5190</v>
      </c>
      <c r="J23" s="67">
        <v>17049</v>
      </c>
      <c r="K23" s="67">
        <v>0</v>
      </c>
      <c r="L23" s="67">
        <v>1400</v>
      </c>
      <c r="M23" s="67">
        <v>3173</v>
      </c>
      <c r="N23">
        <v>59010</v>
      </c>
    </row>
    <row r="24" spans="1:14" x14ac:dyDescent="0.25">
      <c r="A24" s="66" t="s">
        <v>1730</v>
      </c>
      <c r="B24" s="48">
        <f>SUM('MT R9 IDPs By Reason State'!$D$24:$M$24)</f>
        <v>71504</v>
      </c>
      <c r="C24" s="49">
        <f>B24/$B$22</f>
        <v>0.47520435967302455</v>
      </c>
      <c r="D24" s="67">
        <v>2094</v>
      </c>
      <c r="E24" s="67">
        <v>2390</v>
      </c>
      <c r="F24" s="67">
        <v>12751</v>
      </c>
      <c r="G24" s="67">
        <v>15419</v>
      </c>
      <c r="H24" s="67">
        <v>2102</v>
      </c>
      <c r="I24" s="67">
        <v>3884</v>
      </c>
      <c r="J24" s="67">
        <v>2067</v>
      </c>
      <c r="K24" s="67">
        <v>23167</v>
      </c>
      <c r="L24" s="67">
        <v>7260</v>
      </c>
      <c r="M24" s="67">
        <v>370</v>
      </c>
      <c r="N24">
        <v>71504</v>
      </c>
    </row>
    <row r="25" spans="1:14" x14ac:dyDescent="0.25">
      <c r="A25" s="66" t="s">
        <v>1731</v>
      </c>
      <c r="B25" s="48">
        <f>SUM('MT R9 IDPs By Reason State'!$D$25:$M$25)</f>
        <v>10621</v>
      </c>
      <c r="C25" s="49">
        <f>B25/$B$22</f>
        <v>7.0585498770519034E-2</v>
      </c>
      <c r="D25" s="67">
        <v>84</v>
      </c>
      <c r="E25" s="67">
        <v>2832</v>
      </c>
      <c r="F25" s="67">
        <v>4755</v>
      </c>
      <c r="G25" s="67">
        <v>345</v>
      </c>
      <c r="H25" s="67">
        <v>462</v>
      </c>
      <c r="I25" s="67">
        <v>212</v>
      </c>
      <c r="J25" s="67">
        <v>191</v>
      </c>
      <c r="K25" s="67">
        <v>1740</v>
      </c>
      <c r="L25" s="67">
        <v>0</v>
      </c>
      <c r="M25" s="67">
        <v>0</v>
      </c>
      <c r="N25">
        <v>10621</v>
      </c>
    </row>
    <row r="26" spans="1:14" x14ac:dyDescent="0.25">
      <c r="A26" s="66" t="s">
        <v>1732</v>
      </c>
      <c r="B26" s="48">
        <f>SUM('MT R9 IDPs By Reason State'!$D$26:$M$26)</f>
        <v>9335</v>
      </c>
      <c r="C26" s="49">
        <f>B26/$B$22</f>
        <v>6.2038944640127602E-2</v>
      </c>
      <c r="D26" s="67">
        <v>3500</v>
      </c>
      <c r="E26" s="67">
        <v>130</v>
      </c>
      <c r="F26" s="67">
        <v>413</v>
      </c>
      <c r="G26" s="67">
        <v>189</v>
      </c>
      <c r="H26" s="67">
        <v>670</v>
      </c>
      <c r="I26" s="67">
        <v>0</v>
      </c>
      <c r="J26" s="67">
        <v>4406</v>
      </c>
      <c r="K26" s="67">
        <v>0</v>
      </c>
      <c r="L26" s="67">
        <v>0</v>
      </c>
      <c r="M26" s="67">
        <v>27</v>
      </c>
      <c r="N26">
        <v>9335</v>
      </c>
    </row>
    <row r="27" spans="1:14" x14ac:dyDescent="0.25">
      <c r="A27" s="68"/>
      <c r="B27" s="55"/>
      <c r="C27" s="56"/>
      <c r="D27" s="69"/>
      <c r="E27" s="69"/>
      <c r="F27" s="69"/>
      <c r="G27" s="69"/>
      <c r="H27" s="69"/>
      <c r="I27" s="69"/>
      <c r="J27" s="69"/>
      <c r="K27" s="69"/>
      <c r="L27" s="69"/>
      <c r="M27" s="69"/>
    </row>
    <row r="29" spans="1:14" x14ac:dyDescent="0.25">
      <c r="A29" s="163" t="s">
        <v>1825</v>
      </c>
      <c r="B29" s="163"/>
      <c r="C29" s="163"/>
      <c r="D29" s="163"/>
      <c r="E29" s="163"/>
      <c r="F29" s="163"/>
      <c r="G29" s="163"/>
      <c r="H29" s="163"/>
      <c r="I29" s="163"/>
      <c r="J29" s="163"/>
      <c r="K29" s="163"/>
      <c r="L29" s="163"/>
      <c r="M29" s="163"/>
    </row>
    <row r="30" spans="1:14" ht="24" x14ac:dyDescent="0.25">
      <c r="A30" s="58" t="s">
        <v>1733</v>
      </c>
      <c r="B30" s="58" t="s">
        <v>1715</v>
      </c>
      <c r="C30" s="59" t="s">
        <v>1721</v>
      </c>
      <c r="D30" s="60" t="s">
        <v>193</v>
      </c>
      <c r="E30" s="61" t="s">
        <v>202</v>
      </c>
      <c r="F30" s="60" t="s">
        <v>156</v>
      </c>
      <c r="G30" s="61" t="s">
        <v>187</v>
      </c>
      <c r="H30" s="60" t="s">
        <v>324</v>
      </c>
      <c r="I30" s="61" t="s">
        <v>175</v>
      </c>
      <c r="J30" s="60" t="s">
        <v>143</v>
      </c>
      <c r="K30" s="61" t="s">
        <v>172</v>
      </c>
      <c r="L30" s="60" t="s">
        <v>228</v>
      </c>
      <c r="M30" s="61" t="s">
        <v>211</v>
      </c>
    </row>
    <row r="31" spans="1:14" x14ac:dyDescent="0.25">
      <c r="A31" s="62" t="s">
        <v>1734</v>
      </c>
      <c r="B31" s="63">
        <f>SUM(D31:M31)</f>
        <v>136655</v>
      </c>
      <c r="C31" s="64">
        <f>B31/B3</f>
        <v>8.4576036738015739E-2</v>
      </c>
      <c r="D31" s="65">
        <f>SUM(D32:D35)</f>
        <v>24492</v>
      </c>
      <c r="E31" s="63">
        <f t="shared" ref="E31:M31" si="8">SUM(E32:E35)</f>
        <v>4539</v>
      </c>
      <c r="F31" s="65">
        <f t="shared" si="8"/>
        <v>21681</v>
      </c>
      <c r="G31" s="63">
        <f t="shared" si="8"/>
        <v>15132</v>
      </c>
      <c r="H31" s="65">
        <f t="shared" si="8"/>
        <v>4094</v>
      </c>
      <c r="I31" s="63">
        <f t="shared" si="8"/>
        <v>3763</v>
      </c>
      <c r="J31" s="65">
        <f t="shared" si="8"/>
        <v>23295</v>
      </c>
      <c r="K31" s="63">
        <f t="shared" si="8"/>
        <v>27834</v>
      </c>
      <c r="L31" s="65">
        <f t="shared" si="8"/>
        <v>7126</v>
      </c>
      <c r="M31" s="63">
        <f t="shared" si="8"/>
        <v>4699</v>
      </c>
    </row>
    <row r="32" spans="1:14" x14ac:dyDescent="0.25">
      <c r="A32" s="66" t="s">
        <v>1729</v>
      </c>
      <c r="B32" s="48">
        <f>SUM('MT R9 IDPs By Reason State'!$D$32:$M$32)</f>
        <v>66099</v>
      </c>
      <c r="C32" s="49">
        <f>B32/$B$31</f>
        <v>0.48369251033624822</v>
      </c>
      <c r="D32" s="67">
        <v>23348</v>
      </c>
      <c r="E32" s="67">
        <v>1265</v>
      </c>
      <c r="F32" s="67">
        <v>11504</v>
      </c>
      <c r="G32" s="67">
        <v>803</v>
      </c>
      <c r="H32" s="67">
        <v>1866</v>
      </c>
      <c r="I32" s="67">
        <v>2460</v>
      </c>
      <c r="J32" s="67">
        <v>20722</v>
      </c>
      <c r="K32" s="67">
        <v>0</v>
      </c>
      <c r="L32" s="67">
        <v>0</v>
      </c>
      <c r="M32" s="67">
        <v>4131</v>
      </c>
      <c r="N32">
        <v>66099</v>
      </c>
    </row>
    <row r="33" spans="1:14" x14ac:dyDescent="0.25">
      <c r="A33" s="66" t="s">
        <v>1730</v>
      </c>
      <c r="B33" s="48">
        <f>SUM('MT R9 IDPs By Reason State'!$D$33:$M$33)</f>
        <v>61843</v>
      </c>
      <c r="C33" s="49">
        <f t="shared" ref="C33:C35" si="9">B33/$B$31</f>
        <v>0.45254838827704802</v>
      </c>
      <c r="D33" s="67">
        <v>0</v>
      </c>
      <c r="E33" s="67">
        <v>1147</v>
      </c>
      <c r="F33" s="67">
        <v>9385</v>
      </c>
      <c r="G33" s="67">
        <v>14073</v>
      </c>
      <c r="H33" s="67">
        <v>1460</v>
      </c>
      <c r="I33" s="67">
        <v>1165</v>
      </c>
      <c r="J33" s="67">
        <v>0</v>
      </c>
      <c r="K33" s="67">
        <v>27490</v>
      </c>
      <c r="L33" s="67">
        <v>7123</v>
      </c>
      <c r="M33" s="67">
        <v>0</v>
      </c>
      <c r="N33">
        <v>61843</v>
      </c>
    </row>
    <row r="34" spans="1:14" x14ac:dyDescent="0.25">
      <c r="A34" s="66" t="s">
        <v>1731</v>
      </c>
      <c r="B34" s="48">
        <f>SUM('MT R9 IDPs By Reason State'!$D$34:$M$34)</f>
        <v>3534</v>
      </c>
      <c r="C34" s="49">
        <f t="shared" si="9"/>
        <v>2.5860744209871573E-2</v>
      </c>
      <c r="D34" s="67">
        <v>365</v>
      </c>
      <c r="E34" s="67">
        <v>1832</v>
      </c>
      <c r="F34" s="67">
        <v>0</v>
      </c>
      <c r="G34" s="67">
        <v>186</v>
      </c>
      <c r="H34" s="67">
        <v>628</v>
      </c>
      <c r="I34" s="67">
        <v>10</v>
      </c>
      <c r="J34" s="67">
        <v>169</v>
      </c>
      <c r="K34" s="67">
        <v>344</v>
      </c>
      <c r="L34" s="67">
        <v>0</v>
      </c>
      <c r="M34" s="67">
        <v>0</v>
      </c>
      <c r="N34">
        <v>3534</v>
      </c>
    </row>
    <row r="35" spans="1:14" x14ac:dyDescent="0.25">
      <c r="A35" s="66" t="s">
        <v>1732</v>
      </c>
      <c r="B35" s="48">
        <f>SUM('MT R9 IDPs By Reason State'!$D$35:$M$35)</f>
        <v>5179</v>
      </c>
      <c r="C35" s="49">
        <f t="shared" si="9"/>
        <v>3.7898357176832168E-2</v>
      </c>
      <c r="D35" s="67">
        <v>779</v>
      </c>
      <c r="E35" s="67">
        <v>295</v>
      </c>
      <c r="F35" s="67">
        <v>792</v>
      </c>
      <c r="G35" s="67">
        <v>70</v>
      </c>
      <c r="H35" s="67">
        <v>140</v>
      </c>
      <c r="I35" s="67">
        <v>128</v>
      </c>
      <c r="J35" s="67">
        <v>2404</v>
      </c>
      <c r="K35" s="67">
        <v>0</v>
      </c>
      <c r="L35" s="67">
        <v>3</v>
      </c>
      <c r="M35" s="67">
        <v>568</v>
      </c>
      <c r="N35">
        <v>5179</v>
      </c>
    </row>
    <row r="38" spans="1:14" x14ac:dyDescent="0.25">
      <c r="A38" s="163" t="s">
        <v>1826</v>
      </c>
      <c r="B38" s="163"/>
      <c r="C38" s="163"/>
      <c r="D38" s="163"/>
      <c r="E38" s="163"/>
      <c r="F38" s="163"/>
      <c r="G38" s="163"/>
      <c r="H38" s="163"/>
      <c r="I38" s="163"/>
      <c r="J38" s="163"/>
      <c r="K38" s="163"/>
      <c r="L38" s="163"/>
      <c r="M38" s="163"/>
    </row>
    <row r="39" spans="1:14" ht="24" x14ac:dyDescent="0.25">
      <c r="A39" s="58" t="s">
        <v>1735</v>
      </c>
      <c r="B39" s="58" t="s">
        <v>1715</v>
      </c>
      <c r="C39" s="59" t="s">
        <v>1721</v>
      </c>
      <c r="D39" s="60" t="s">
        <v>193</v>
      </c>
      <c r="E39" s="61" t="s">
        <v>202</v>
      </c>
      <c r="F39" s="60" t="s">
        <v>156</v>
      </c>
      <c r="G39" s="61" t="s">
        <v>187</v>
      </c>
      <c r="H39" s="60" t="s">
        <v>324</v>
      </c>
      <c r="I39" s="61" t="s">
        <v>175</v>
      </c>
      <c r="J39" s="60" t="s">
        <v>143</v>
      </c>
      <c r="K39" s="61" t="s">
        <v>172</v>
      </c>
      <c r="L39" s="60" t="s">
        <v>228</v>
      </c>
      <c r="M39" s="61" t="s">
        <v>211</v>
      </c>
    </row>
    <row r="40" spans="1:14" x14ac:dyDescent="0.25">
      <c r="A40" s="62" t="s">
        <v>1736</v>
      </c>
      <c r="B40" s="63">
        <f>SUM(D40:M40)</f>
        <v>191104</v>
      </c>
      <c r="C40" s="64">
        <f>B40/B3</f>
        <v>0.11827462533227295</v>
      </c>
      <c r="D40" s="65">
        <f>SUM(D41:D44)</f>
        <v>22580</v>
      </c>
      <c r="E40" s="65">
        <f>SUM(E41:E44)</f>
        <v>7230</v>
      </c>
      <c r="F40" s="65">
        <f t="shared" ref="F40:M40" si="10">SUM(F41:F44)</f>
        <v>36916</v>
      </c>
      <c r="G40" s="65">
        <f t="shared" si="10"/>
        <v>37741</v>
      </c>
      <c r="H40" s="65">
        <f t="shared" si="10"/>
        <v>3988</v>
      </c>
      <c r="I40" s="65">
        <f t="shared" si="10"/>
        <v>7896</v>
      </c>
      <c r="J40" s="65">
        <f t="shared" si="10"/>
        <v>24902</v>
      </c>
      <c r="K40" s="65">
        <f t="shared" si="10"/>
        <v>36517</v>
      </c>
      <c r="L40" s="65">
        <f t="shared" si="10"/>
        <v>6204</v>
      </c>
      <c r="M40" s="65">
        <f t="shared" si="10"/>
        <v>7130</v>
      </c>
    </row>
    <row r="41" spans="1:14" x14ac:dyDescent="0.25">
      <c r="A41" s="66" t="s">
        <v>1729</v>
      </c>
      <c r="B41" s="48">
        <f>SUM('MT R9 IDPs By Reason State'!$D$41:$M$41)</f>
        <v>77815</v>
      </c>
      <c r="C41" s="49">
        <f>B41/$B$40</f>
        <v>0.40718666275954452</v>
      </c>
      <c r="D41" s="67">
        <v>21134</v>
      </c>
      <c r="E41" s="67">
        <v>1360</v>
      </c>
      <c r="F41" s="67">
        <v>15076</v>
      </c>
      <c r="G41" s="67">
        <v>1110</v>
      </c>
      <c r="H41" s="67">
        <v>986</v>
      </c>
      <c r="I41" s="67">
        <v>4269</v>
      </c>
      <c r="J41" s="67">
        <v>22743</v>
      </c>
      <c r="K41" s="67">
        <v>0</v>
      </c>
      <c r="L41" s="67">
        <v>4920</v>
      </c>
      <c r="M41" s="67">
        <v>6217</v>
      </c>
      <c r="N41">
        <v>77815</v>
      </c>
    </row>
    <row r="42" spans="1:14" x14ac:dyDescent="0.25">
      <c r="A42" s="66" t="s">
        <v>1730</v>
      </c>
      <c r="B42" s="48">
        <f>SUM('MT R9 IDPs By Reason State'!$D$42:$M$42)</f>
        <v>105808</v>
      </c>
      <c r="C42" s="49">
        <f t="shared" ref="C42:C44" si="11">B42/$B$40</f>
        <v>0.55366711319490958</v>
      </c>
      <c r="D42" s="67">
        <v>442</v>
      </c>
      <c r="E42" s="67">
        <v>4192</v>
      </c>
      <c r="F42" s="67">
        <v>21209</v>
      </c>
      <c r="G42" s="67">
        <v>36530</v>
      </c>
      <c r="H42" s="67">
        <v>1781</v>
      </c>
      <c r="I42" s="67">
        <v>3491</v>
      </c>
      <c r="J42" s="67">
        <v>163</v>
      </c>
      <c r="K42" s="67">
        <v>36313</v>
      </c>
      <c r="L42" s="67">
        <v>1272</v>
      </c>
      <c r="M42" s="67">
        <v>415</v>
      </c>
      <c r="N42">
        <v>105808</v>
      </c>
    </row>
    <row r="43" spans="1:14" x14ac:dyDescent="0.25">
      <c r="A43" s="66" t="s">
        <v>1731</v>
      </c>
      <c r="B43" s="48">
        <f>SUM('MT R9 IDPs By Reason State'!$D$43:$M$43)</f>
        <v>2714</v>
      </c>
      <c r="C43" s="49">
        <f t="shared" si="11"/>
        <v>1.4201691225720027E-2</v>
      </c>
      <c r="D43" s="67">
        <v>160</v>
      </c>
      <c r="E43" s="67">
        <v>1325</v>
      </c>
      <c r="F43" s="67">
        <v>279</v>
      </c>
      <c r="G43" s="67">
        <v>6</v>
      </c>
      <c r="H43" s="67">
        <v>740</v>
      </c>
      <c r="I43" s="67">
        <v>0</v>
      </c>
      <c r="J43" s="67">
        <v>0</v>
      </c>
      <c r="K43" s="67">
        <v>204</v>
      </c>
      <c r="L43" s="67">
        <v>0</v>
      </c>
      <c r="M43" s="67">
        <v>0</v>
      </c>
      <c r="N43">
        <v>2714</v>
      </c>
    </row>
    <row r="44" spans="1:14" x14ac:dyDescent="0.25">
      <c r="A44" s="66" t="s">
        <v>1732</v>
      </c>
      <c r="B44" s="48">
        <f>SUM('MT R9 IDPs By Reason State'!$D$44:$M$44)</f>
        <v>4767</v>
      </c>
      <c r="C44" s="49">
        <f t="shared" si="11"/>
        <v>2.4944532819825855E-2</v>
      </c>
      <c r="D44" s="67">
        <v>844</v>
      </c>
      <c r="E44" s="67">
        <v>353</v>
      </c>
      <c r="F44" s="67">
        <v>352</v>
      </c>
      <c r="G44" s="67">
        <v>95</v>
      </c>
      <c r="H44" s="67">
        <v>481</v>
      </c>
      <c r="I44" s="67">
        <v>136</v>
      </c>
      <c r="J44" s="67">
        <v>1996</v>
      </c>
      <c r="K44" s="67">
        <v>0</v>
      </c>
      <c r="L44" s="67">
        <v>12</v>
      </c>
      <c r="M44" s="67">
        <v>498</v>
      </c>
      <c r="N44">
        <v>4767</v>
      </c>
    </row>
    <row r="45" spans="1:14" x14ac:dyDescent="0.25">
      <c r="A45" s="68"/>
      <c r="B45" s="68"/>
      <c r="C45" s="70"/>
      <c r="D45" s="69"/>
      <c r="E45" s="69"/>
      <c r="F45" s="69"/>
      <c r="G45" s="69"/>
      <c r="H45" s="69"/>
      <c r="I45" s="69"/>
      <c r="J45" s="69"/>
      <c r="K45" s="69"/>
      <c r="L45" s="69"/>
      <c r="M45" s="69"/>
      <c r="N45" s="55"/>
    </row>
    <row r="46" spans="1:14" x14ac:dyDescent="0.25">
      <c r="A46" s="68"/>
      <c r="B46" s="68"/>
      <c r="C46" s="70"/>
      <c r="D46" s="69"/>
      <c r="E46" s="69"/>
      <c r="F46" s="69"/>
      <c r="G46" s="69"/>
      <c r="H46" s="69"/>
      <c r="I46" s="69"/>
      <c r="J46" s="69"/>
      <c r="K46" s="69"/>
      <c r="L46" s="69"/>
      <c r="M46" s="69"/>
      <c r="N46" s="55"/>
    </row>
    <row r="47" spans="1:14" x14ac:dyDescent="0.25">
      <c r="A47" s="163" t="s">
        <v>1737</v>
      </c>
      <c r="B47" s="163"/>
      <c r="C47" s="163"/>
      <c r="D47" s="163"/>
      <c r="E47" s="163"/>
      <c r="F47" s="163"/>
      <c r="G47" s="163"/>
      <c r="H47" s="163"/>
      <c r="I47" s="163"/>
      <c r="J47" s="163"/>
      <c r="K47" s="163"/>
      <c r="L47" s="163"/>
      <c r="M47" s="163"/>
      <c r="N47" s="55"/>
    </row>
    <row r="48" spans="1:14" ht="24" x14ac:dyDescent="0.25">
      <c r="A48" s="58" t="s">
        <v>1738</v>
      </c>
      <c r="B48" s="58" t="s">
        <v>1715</v>
      </c>
      <c r="C48" s="59" t="s">
        <v>1721</v>
      </c>
      <c r="D48" s="60" t="s">
        <v>193</v>
      </c>
      <c r="E48" s="61" t="s">
        <v>202</v>
      </c>
      <c r="F48" s="60" t="s">
        <v>156</v>
      </c>
      <c r="G48" s="61" t="s">
        <v>187</v>
      </c>
      <c r="H48" s="60" t="s">
        <v>324</v>
      </c>
      <c r="I48" s="61" t="s">
        <v>175</v>
      </c>
      <c r="J48" s="60" t="s">
        <v>143</v>
      </c>
      <c r="K48" s="61" t="s">
        <v>172</v>
      </c>
      <c r="L48" s="60" t="s">
        <v>228</v>
      </c>
      <c r="M48" s="61" t="s">
        <v>211</v>
      </c>
    </row>
    <row r="49" spans="1:14" x14ac:dyDescent="0.25">
      <c r="A49" s="62" t="s">
        <v>1739</v>
      </c>
      <c r="B49" s="63">
        <f>SUM(D49:M49)</f>
        <v>374424</v>
      </c>
      <c r="C49" s="64">
        <f>B49/B3</f>
        <v>0.23173171841202156</v>
      </c>
      <c r="D49" s="65">
        <f>SUM(D50:D53)</f>
        <v>58675</v>
      </c>
      <c r="E49" s="65">
        <f t="shared" ref="E49:M49" si="12">SUM(E50:E53)</f>
        <v>12543</v>
      </c>
      <c r="F49" s="65">
        <f t="shared" si="12"/>
        <v>41882</v>
      </c>
      <c r="G49" s="65">
        <f t="shared" si="12"/>
        <v>33267</v>
      </c>
      <c r="H49" s="65">
        <f t="shared" si="12"/>
        <v>28888</v>
      </c>
      <c r="I49" s="65">
        <f t="shared" si="12"/>
        <v>49521</v>
      </c>
      <c r="J49" s="65">
        <f t="shared" si="12"/>
        <v>56562</v>
      </c>
      <c r="K49" s="65">
        <f t="shared" si="12"/>
        <v>36094</v>
      </c>
      <c r="L49" s="65">
        <f t="shared" si="12"/>
        <v>29100</v>
      </c>
      <c r="M49" s="65">
        <f t="shared" si="12"/>
        <v>27892</v>
      </c>
    </row>
    <row r="50" spans="1:14" x14ac:dyDescent="0.25">
      <c r="A50" s="66" t="s">
        <v>1729</v>
      </c>
      <c r="B50" s="48">
        <f>SUM('MT R9 IDPs By Reason State'!$D$50:$M$50)</f>
        <v>278392</v>
      </c>
      <c r="C50" s="49">
        <f>B50/$B$49</f>
        <v>0.74352071448411428</v>
      </c>
      <c r="D50" s="67">
        <v>55663</v>
      </c>
      <c r="E50" s="67">
        <v>10388</v>
      </c>
      <c r="F50" s="67">
        <v>32829</v>
      </c>
      <c r="G50" s="67">
        <v>15673</v>
      </c>
      <c r="H50" s="67">
        <v>10796</v>
      </c>
      <c r="I50" s="67">
        <v>43573</v>
      </c>
      <c r="J50" s="67">
        <v>51639</v>
      </c>
      <c r="K50" s="67">
        <v>2044</v>
      </c>
      <c r="L50" s="67">
        <v>28699</v>
      </c>
      <c r="M50" s="67">
        <v>27088</v>
      </c>
      <c r="N50">
        <v>278392</v>
      </c>
    </row>
    <row r="51" spans="1:14" x14ac:dyDescent="0.25">
      <c r="A51" s="66" t="s">
        <v>1730</v>
      </c>
      <c r="B51" s="48">
        <f>SUM('MT R9 IDPs By Reason State'!$D$51:$M$51)</f>
        <v>68477</v>
      </c>
      <c r="C51" s="49">
        <f t="shared" ref="C51:C53" si="13">B51/$B$49</f>
        <v>0.18288624660812342</v>
      </c>
      <c r="D51" s="67">
        <v>0</v>
      </c>
      <c r="E51" s="67">
        <v>1135</v>
      </c>
      <c r="F51" s="67">
        <v>8827</v>
      </c>
      <c r="G51" s="67">
        <v>17353</v>
      </c>
      <c r="H51" s="67">
        <v>3974</v>
      </c>
      <c r="I51" s="67">
        <v>3043</v>
      </c>
      <c r="J51" s="67">
        <v>200</v>
      </c>
      <c r="K51" s="67">
        <v>33544</v>
      </c>
      <c r="L51" s="67">
        <v>401</v>
      </c>
      <c r="M51" s="67">
        <v>0</v>
      </c>
      <c r="N51">
        <v>68477</v>
      </c>
    </row>
    <row r="52" spans="1:14" x14ac:dyDescent="0.25">
      <c r="A52" s="66" t="s">
        <v>1731</v>
      </c>
      <c r="B52" s="48">
        <f>SUM('MT R9 IDPs By Reason State'!$D$52:$M$52)</f>
        <v>15034</v>
      </c>
      <c r="C52" s="49">
        <f t="shared" si="13"/>
        <v>4.0152340661923379E-2</v>
      </c>
      <c r="D52" s="67">
        <v>0</v>
      </c>
      <c r="E52" s="67">
        <v>299</v>
      </c>
      <c r="F52" s="67">
        <v>0</v>
      </c>
      <c r="G52" s="67">
        <v>220</v>
      </c>
      <c r="H52" s="67">
        <v>14009</v>
      </c>
      <c r="I52" s="67">
        <v>0</v>
      </c>
      <c r="J52" s="67">
        <v>0</v>
      </c>
      <c r="K52" s="67">
        <v>506</v>
      </c>
      <c r="L52" s="67">
        <v>0</v>
      </c>
      <c r="M52" s="67">
        <v>0</v>
      </c>
      <c r="N52">
        <v>15034</v>
      </c>
    </row>
    <row r="53" spans="1:14" x14ac:dyDescent="0.25">
      <c r="A53" s="66" t="s">
        <v>1732</v>
      </c>
      <c r="B53" s="48">
        <f>SUM('MT R9 IDPs By Reason State'!$D$53:$M$53)</f>
        <v>12521</v>
      </c>
      <c r="C53" s="49">
        <f t="shared" si="13"/>
        <v>3.3440698245838944E-2</v>
      </c>
      <c r="D53" s="67">
        <v>3012</v>
      </c>
      <c r="E53" s="67">
        <v>721</v>
      </c>
      <c r="F53" s="67">
        <v>226</v>
      </c>
      <c r="G53" s="67">
        <v>21</v>
      </c>
      <c r="H53" s="67">
        <v>109</v>
      </c>
      <c r="I53" s="67">
        <v>2905</v>
      </c>
      <c r="J53" s="67">
        <v>4723</v>
      </c>
      <c r="K53" s="67">
        <v>0</v>
      </c>
      <c r="L53" s="67">
        <v>0</v>
      </c>
      <c r="M53" s="67">
        <v>804</v>
      </c>
      <c r="N53">
        <v>12521</v>
      </c>
    </row>
    <row r="54" spans="1:14" x14ac:dyDescent="0.25">
      <c r="A54" s="54"/>
      <c r="B54" s="54"/>
      <c r="C54" s="71"/>
      <c r="D54" s="57"/>
      <c r="E54" s="57"/>
      <c r="F54" s="57"/>
      <c r="G54" s="57"/>
      <c r="H54" s="57"/>
      <c r="I54" s="57"/>
      <c r="J54" s="57"/>
      <c r="K54" s="57"/>
      <c r="L54" s="57"/>
      <c r="M54" s="57"/>
      <c r="N54" s="55"/>
    </row>
    <row r="55" spans="1:14" x14ac:dyDescent="0.25">
      <c r="A55" s="54"/>
      <c r="B55" s="54"/>
      <c r="C55" s="71"/>
      <c r="D55" s="57"/>
      <c r="E55" s="57"/>
      <c r="F55" s="57"/>
      <c r="G55" s="57"/>
      <c r="H55" s="57"/>
      <c r="I55" s="57"/>
      <c r="J55" s="57"/>
      <c r="K55" s="57"/>
      <c r="L55" s="57"/>
      <c r="M55" s="57"/>
      <c r="N55" s="55"/>
    </row>
    <row r="56" spans="1:14" x14ac:dyDescent="0.25">
      <c r="A56" s="163" t="s">
        <v>1740</v>
      </c>
      <c r="B56" s="163"/>
      <c r="C56" s="163"/>
      <c r="D56" s="163"/>
      <c r="E56" s="163"/>
      <c r="F56" s="163"/>
      <c r="G56" s="163"/>
      <c r="H56" s="163"/>
      <c r="I56" s="163"/>
      <c r="J56" s="163"/>
      <c r="K56" s="163"/>
      <c r="L56" s="163"/>
      <c r="M56" s="163"/>
    </row>
    <row r="57" spans="1:14" ht="24" x14ac:dyDescent="0.25">
      <c r="A57" s="58" t="s">
        <v>1741</v>
      </c>
      <c r="B57" s="58" t="s">
        <v>1715</v>
      </c>
      <c r="C57" s="59" t="s">
        <v>1721</v>
      </c>
      <c r="D57" s="60" t="s">
        <v>193</v>
      </c>
      <c r="E57" s="61" t="s">
        <v>202</v>
      </c>
      <c r="F57" s="60" t="s">
        <v>156</v>
      </c>
      <c r="G57" s="61" t="s">
        <v>187</v>
      </c>
      <c r="H57" s="60" t="s">
        <v>324</v>
      </c>
      <c r="I57" s="61" t="s">
        <v>175</v>
      </c>
      <c r="J57" s="60" t="s">
        <v>143</v>
      </c>
      <c r="K57" s="61" t="s">
        <v>172</v>
      </c>
      <c r="L57" s="60" t="s">
        <v>228</v>
      </c>
      <c r="M57" s="61" t="s">
        <v>211</v>
      </c>
    </row>
    <row r="58" spans="1:14" x14ac:dyDescent="0.25">
      <c r="A58" s="62" t="s">
        <v>1742</v>
      </c>
      <c r="B58" s="63">
        <f>SUM(D58:M58)</f>
        <v>463049</v>
      </c>
      <c r="C58" s="64">
        <f>B58/B3</f>
        <v>0.28658189773884196</v>
      </c>
      <c r="D58" s="65">
        <f>SUM(D59:D62)</f>
        <v>59662</v>
      </c>
      <c r="E58" s="65">
        <f t="shared" ref="E58:M58" si="14">SUM(E59:E62)</f>
        <v>9572</v>
      </c>
      <c r="F58" s="65">
        <f t="shared" si="14"/>
        <v>54470</v>
      </c>
      <c r="G58" s="65">
        <f t="shared" si="14"/>
        <v>54193</v>
      </c>
      <c r="H58" s="65">
        <f t="shared" si="14"/>
        <v>18737</v>
      </c>
      <c r="I58" s="65">
        <f t="shared" si="14"/>
        <v>120349</v>
      </c>
      <c r="J58" s="65">
        <f t="shared" si="14"/>
        <v>65515</v>
      </c>
      <c r="K58" s="65">
        <f t="shared" si="14"/>
        <v>57889</v>
      </c>
      <c r="L58" s="65">
        <f t="shared" si="14"/>
        <v>2695</v>
      </c>
      <c r="M58" s="65">
        <f t="shared" si="14"/>
        <v>19967</v>
      </c>
    </row>
    <row r="59" spans="1:14" x14ac:dyDescent="0.25">
      <c r="A59" s="66" t="s">
        <v>1729</v>
      </c>
      <c r="B59" s="48">
        <f>SUM('MT R9 IDPs By Reason State'!$D$59:$M$59)</f>
        <v>406815</v>
      </c>
      <c r="C59" s="49">
        <f>B59/$B$58</f>
        <v>0.87855712894315718</v>
      </c>
      <c r="D59" s="50">
        <v>59662</v>
      </c>
      <c r="E59" s="50">
        <v>9320</v>
      </c>
      <c r="F59" s="50">
        <v>51828</v>
      </c>
      <c r="G59" s="50">
        <v>43908</v>
      </c>
      <c r="H59" s="50">
        <v>9303</v>
      </c>
      <c r="I59" s="50">
        <v>115484</v>
      </c>
      <c r="J59" s="50">
        <v>65515</v>
      </c>
      <c r="K59" s="50">
        <v>29206</v>
      </c>
      <c r="L59" s="50">
        <v>2695</v>
      </c>
      <c r="M59" s="50">
        <v>19894</v>
      </c>
      <c r="N59">
        <v>406815</v>
      </c>
    </row>
    <row r="60" spans="1:14" x14ac:dyDescent="0.25">
      <c r="A60" s="66" t="s">
        <v>1730</v>
      </c>
      <c r="B60" s="48">
        <f>SUM('MT R9 IDPs By Reason State'!$D$60:$M$60)</f>
        <v>48698</v>
      </c>
      <c r="C60" s="49">
        <f>B60/$B$58</f>
        <v>0.1051681355536887</v>
      </c>
      <c r="D60" s="50">
        <v>0</v>
      </c>
      <c r="E60" s="50">
        <v>252</v>
      </c>
      <c r="F60" s="50">
        <v>2642</v>
      </c>
      <c r="G60" s="50">
        <v>10183</v>
      </c>
      <c r="H60" s="50">
        <v>2073</v>
      </c>
      <c r="I60" s="50">
        <v>4865</v>
      </c>
      <c r="J60" s="50">
        <v>0</v>
      </c>
      <c r="K60" s="50">
        <v>28683</v>
      </c>
      <c r="L60" s="50">
        <v>0</v>
      </c>
      <c r="M60" s="50">
        <v>0</v>
      </c>
      <c r="N60">
        <v>48698</v>
      </c>
    </row>
    <row r="61" spans="1:14" x14ac:dyDescent="0.25">
      <c r="A61" s="66" t="s">
        <v>1731</v>
      </c>
      <c r="B61" s="48">
        <f>SUM('MT R9 IDPs By Reason State'!$D$61:$M$61)</f>
        <v>7456</v>
      </c>
      <c r="C61" s="49">
        <f>B61/$B$58</f>
        <v>1.6101967610339295E-2</v>
      </c>
      <c r="D61" s="50">
        <v>0</v>
      </c>
      <c r="E61" s="50">
        <v>0</v>
      </c>
      <c r="F61" s="50">
        <v>0</v>
      </c>
      <c r="G61" s="50">
        <v>95</v>
      </c>
      <c r="H61" s="50">
        <v>7361</v>
      </c>
      <c r="I61" s="50">
        <v>0</v>
      </c>
      <c r="J61" s="50">
        <v>0</v>
      </c>
      <c r="K61" s="50">
        <v>0</v>
      </c>
      <c r="L61" s="50">
        <v>0</v>
      </c>
      <c r="M61" s="50">
        <v>0</v>
      </c>
      <c r="N61">
        <v>7456</v>
      </c>
    </row>
    <row r="62" spans="1:14" x14ac:dyDescent="0.25">
      <c r="A62" s="66" t="s">
        <v>1732</v>
      </c>
      <c r="B62" s="48">
        <f>SUM('MT R9 IDPs By Reason State'!$D$62:$M$62)</f>
        <v>80</v>
      </c>
      <c r="C62" s="49">
        <f>B62/$B$58</f>
        <v>1.727678928147993E-4</v>
      </c>
      <c r="D62" s="50">
        <v>0</v>
      </c>
      <c r="E62" s="50">
        <v>0</v>
      </c>
      <c r="F62" s="50">
        <v>0</v>
      </c>
      <c r="G62" s="50">
        <v>7</v>
      </c>
      <c r="H62" s="50">
        <v>0</v>
      </c>
      <c r="I62" s="50">
        <v>0</v>
      </c>
      <c r="J62" s="50">
        <v>0</v>
      </c>
      <c r="K62" s="50">
        <v>0</v>
      </c>
      <c r="L62" s="50">
        <v>0</v>
      </c>
      <c r="M62" s="50">
        <v>73</v>
      </c>
      <c r="N62">
        <v>80</v>
      </c>
    </row>
    <row r="70" spans="1:13" x14ac:dyDescent="0.25">
      <c r="A70" s="37" t="s">
        <v>1719</v>
      </c>
      <c r="B70" s="37"/>
      <c r="C70" s="37"/>
      <c r="D70" s="37"/>
      <c r="E70" s="37"/>
      <c r="F70" s="37"/>
      <c r="G70" s="37"/>
      <c r="H70" s="37"/>
      <c r="I70" s="37"/>
      <c r="J70" s="37"/>
      <c r="K70" s="37"/>
      <c r="L70" s="37"/>
      <c r="M70" s="37"/>
    </row>
  </sheetData>
  <mergeCells count="6">
    <mergeCell ref="A56:M56"/>
    <mergeCell ref="A11:M11"/>
    <mergeCell ref="A20:M20"/>
    <mergeCell ref="A29:M29"/>
    <mergeCell ref="A38:M38"/>
    <mergeCell ref="A47:M47"/>
  </mergeCells>
  <pageMargins left="0.7" right="0.7" top="0.75" bottom="0.75" header="0.3" footer="0.3"/>
  <pageSetup paperSize="9" scale="70" fitToHeight="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41"/>
  <sheetViews>
    <sheetView showGridLines="0" topLeftCell="A22" zoomScale="85" zoomScaleNormal="85" workbookViewId="0">
      <selection activeCell="O30" sqref="O30"/>
    </sheetView>
  </sheetViews>
  <sheetFormatPr defaultColWidth="8.85546875" defaultRowHeight="15" x14ac:dyDescent="0.25"/>
  <cols>
    <col min="2" max="11" width="19.42578125" customWidth="1"/>
    <col min="12" max="13" width="11.42578125" customWidth="1"/>
  </cols>
  <sheetData>
    <row r="2" spans="2:13" ht="48" x14ac:dyDescent="0.25">
      <c r="B2" s="73" t="s">
        <v>1743</v>
      </c>
      <c r="C2" s="74" t="s">
        <v>118</v>
      </c>
      <c r="D2" s="74" t="s">
        <v>120</v>
      </c>
      <c r="E2" s="74" t="s">
        <v>122</v>
      </c>
      <c r="F2" s="74" t="s">
        <v>124</v>
      </c>
    </row>
    <row r="3" spans="2:13" x14ac:dyDescent="0.25">
      <c r="B3" s="75" t="s">
        <v>1721</v>
      </c>
      <c r="C3" s="76">
        <f>E17</f>
        <v>0.41618637246307927</v>
      </c>
      <c r="D3" s="76">
        <f>G17</f>
        <v>0.35692268557111023</v>
      </c>
      <c r="E3" s="76">
        <f>I17</f>
        <v>0.19571879321752134</v>
      </c>
      <c r="F3" s="76">
        <f>K17</f>
        <v>3.1172148748289212E-2</v>
      </c>
    </row>
    <row r="5" spans="2:13" ht="54.6" customHeight="1" x14ac:dyDescent="0.25">
      <c r="B5" s="73" t="s">
        <v>2</v>
      </c>
      <c r="C5" s="73" t="s">
        <v>3</v>
      </c>
      <c r="D5" s="73" t="s">
        <v>118</v>
      </c>
      <c r="E5" s="73" t="s">
        <v>119</v>
      </c>
      <c r="F5" s="73" t="s">
        <v>120</v>
      </c>
      <c r="G5" s="73" t="s">
        <v>121</v>
      </c>
      <c r="H5" s="73" t="s">
        <v>122</v>
      </c>
      <c r="I5" s="73" t="s">
        <v>123</v>
      </c>
      <c r="J5" s="73" t="s">
        <v>124</v>
      </c>
      <c r="K5" s="73" t="s">
        <v>125</v>
      </c>
      <c r="L5" s="73" t="s">
        <v>1766</v>
      </c>
      <c r="M5" s="73" t="s">
        <v>1767</v>
      </c>
    </row>
    <row r="6" spans="2:13" x14ac:dyDescent="0.25">
      <c r="B6" t="s">
        <v>192</v>
      </c>
      <c r="C6" t="s">
        <v>193</v>
      </c>
      <c r="D6" s="77">
        <v>11590</v>
      </c>
      <c r="E6" s="77">
        <v>58414</v>
      </c>
      <c r="F6" s="77">
        <v>12621</v>
      </c>
      <c r="G6" s="77">
        <v>70926</v>
      </c>
      <c r="H6" s="77">
        <v>5798</v>
      </c>
      <c r="I6" s="77">
        <v>24097</v>
      </c>
      <c r="J6" s="77">
        <v>2430</v>
      </c>
      <c r="K6" s="77">
        <v>14391</v>
      </c>
      <c r="L6" s="77">
        <f>Table11[[#This Row],[m- returnee housing no damage household]]+Table11[[#This Row],[m- returnee housing part damage household]]+Table11[[#This Row],[m- returnee housing sev damaged makeshift shelter household]]+Table11[[#This Row],[m- returnee housing unknown housing household]]</f>
        <v>32439</v>
      </c>
      <c r="M6" s="77">
        <f>Table11[[#This Row],[m- returnee housing no damage individuals]]+Table11[[#This Row],[m- returnee housing part damage individuals]]+Table11[[#This Row],[m- returnee housing sev damaged makeshift shelter individuals]]+Table11[[#This Row],[m- returnee housing unknown housing individuals]]</f>
        <v>167828</v>
      </c>
    </row>
    <row r="7" spans="2:13" x14ac:dyDescent="0.25">
      <c r="B7" t="s">
        <v>201</v>
      </c>
      <c r="C7" t="s">
        <v>202</v>
      </c>
      <c r="D7" s="77">
        <v>12042</v>
      </c>
      <c r="E7" s="77">
        <v>54593</v>
      </c>
      <c r="F7" s="77">
        <v>9552</v>
      </c>
      <c r="G7" s="77">
        <v>50477</v>
      </c>
      <c r="H7" s="77">
        <v>2399</v>
      </c>
      <c r="I7" s="77">
        <v>12082</v>
      </c>
      <c r="J7" s="77">
        <v>894</v>
      </c>
      <c r="K7" s="77">
        <v>4063</v>
      </c>
      <c r="L7" s="77">
        <f>Table11[[#This Row],[m- returnee housing no damage household]]+Table11[[#This Row],[m- returnee housing part damage household]]+Table11[[#This Row],[m- returnee housing sev damaged makeshift shelter household]]+Table11[[#This Row],[m- returnee housing unknown housing household]]</f>
        <v>24887</v>
      </c>
      <c r="M7" s="77">
        <f>Table11[[#This Row],[m- returnee housing no damage individuals]]+Table11[[#This Row],[m- returnee housing part damage individuals]]+Table11[[#This Row],[m- returnee housing sev damaged makeshift shelter individuals]]+Table11[[#This Row],[m- returnee housing unknown housing individuals]]</f>
        <v>121215</v>
      </c>
    </row>
    <row r="8" spans="2:13" x14ac:dyDescent="0.25">
      <c r="B8" t="s">
        <v>155</v>
      </c>
      <c r="C8" t="s">
        <v>156</v>
      </c>
      <c r="D8" s="77">
        <v>16293</v>
      </c>
      <c r="E8" s="77">
        <v>92610</v>
      </c>
      <c r="F8" s="77">
        <v>10613</v>
      </c>
      <c r="G8" s="77">
        <v>60658</v>
      </c>
      <c r="H8" s="77">
        <v>9639</v>
      </c>
      <c r="I8" s="77">
        <v>55171</v>
      </c>
      <c r="J8" s="77">
        <v>307</v>
      </c>
      <c r="K8" s="77">
        <v>1698</v>
      </c>
      <c r="L8" s="77">
        <f>Table11[[#This Row],[m- returnee housing no damage household]]+Table11[[#This Row],[m- returnee housing part damage household]]+Table11[[#This Row],[m- returnee housing sev damaged makeshift shelter household]]+Table11[[#This Row],[m- returnee housing unknown housing household]]</f>
        <v>36852</v>
      </c>
      <c r="M8" s="77">
        <f>Table11[[#This Row],[m- returnee housing no damage individuals]]+Table11[[#This Row],[m- returnee housing part damage individuals]]+Table11[[#This Row],[m- returnee housing sev damaged makeshift shelter individuals]]+Table11[[#This Row],[m- returnee housing unknown housing individuals]]</f>
        <v>210137</v>
      </c>
    </row>
    <row r="9" spans="2:13" x14ac:dyDescent="0.25">
      <c r="B9" t="s">
        <v>186</v>
      </c>
      <c r="C9" t="s">
        <v>187</v>
      </c>
      <c r="D9" s="77">
        <v>6594</v>
      </c>
      <c r="E9" s="77">
        <v>34664</v>
      </c>
      <c r="F9" s="77">
        <v>3973</v>
      </c>
      <c r="G9" s="77">
        <v>20903</v>
      </c>
      <c r="H9" s="77">
        <v>1953</v>
      </c>
      <c r="I9" s="77">
        <v>10126</v>
      </c>
      <c r="J9" s="77">
        <v>1367</v>
      </c>
      <c r="K9" s="77">
        <v>7218</v>
      </c>
      <c r="L9" s="77">
        <f>Table11[[#This Row],[m- returnee housing no damage household]]+Table11[[#This Row],[m- returnee housing part damage household]]+Table11[[#This Row],[m- returnee housing sev damaged makeshift shelter household]]+Table11[[#This Row],[m- returnee housing unknown housing household]]</f>
        <v>13887</v>
      </c>
      <c r="M9" s="77">
        <f>Table11[[#This Row],[m- returnee housing no damage individuals]]+Table11[[#This Row],[m- returnee housing part damage individuals]]+Table11[[#This Row],[m- returnee housing sev damaged makeshift shelter individuals]]+Table11[[#This Row],[m- returnee housing unknown housing individuals]]</f>
        <v>72911</v>
      </c>
    </row>
    <row r="10" spans="2:13" x14ac:dyDescent="0.25">
      <c r="B10" t="s">
        <v>323</v>
      </c>
      <c r="C10" t="s">
        <v>324</v>
      </c>
      <c r="D10" s="77">
        <v>8085</v>
      </c>
      <c r="E10" s="77">
        <v>43263</v>
      </c>
      <c r="F10" s="77">
        <v>13801</v>
      </c>
      <c r="G10" s="77">
        <v>72580</v>
      </c>
      <c r="H10" s="77">
        <v>3735</v>
      </c>
      <c r="I10" s="77">
        <v>20223</v>
      </c>
      <c r="J10" s="77">
        <v>100</v>
      </c>
      <c r="K10" s="77">
        <v>500</v>
      </c>
      <c r="L10" s="77">
        <f>Table11[[#This Row],[m- returnee housing no damage household]]+Table11[[#This Row],[m- returnee housing part damage household]]+Table11[[#This Row],[m- returnee housing sev damaged makeshift shelter household]]+Table11[[#This Row],[m- returnee housing unknown housing household]]</f>
        <v>25721</v>
      </c>
      <c r="M10" s="77">
        <f>Table11[[#This Row],[m- returnee housing no damage individuals]]+Table11[[#This Row],[m- returnee housing part damage individuals]]+Table11[[#This Row],[m- returnee housing sev damaged makeshift shelter individuals]]+Table11[[#This Row],[m- returnee housing unknown housing individuals]]</f>
        <v>136566</v>
      </c>
    </row>
    <row r="11" spans="2:13" x14ac:dyDescent="0.25">
      <c r="B11" t="s">
        <v>329</v>
      </c>
      <c r="C11" t="s">
        <v>175</v>
      </c>
      <c r="D11" s="77">
        <v>16935</v>
      </c>
      <c r="E11" s="77">
        <v>108710</v>
      </c>
      <c r="F11" s="77">
        <v>6904</v>
      </c>
      <c r="G11" s="77">
        <v>43861</v>
      </c>
      <c r="H11" s="77">
        <v>5711</v>
      </c>
      <c r="I11" s="77">
        <v>36535</v>
      </c>
      <c r="J11" s="77">
        <v>86</v>
      </c>
      <c r="K11" s="77">
        <v>596</v>
      </c>
      <c r="L11" s="77">
        <f>Table11[[#This Row],[m- returnee housing no damage household]]+Table11[[#This Row],[m- returnee housing part damage household]]+Table11[[#This Row],[m- returnee housing sev damaged makeshift shelter household]]+Table11[[#This Row],[m- returnee housing unknown housing household]]</f>
        <v>29636</v>
      </c>
      <c r="M11" s="77">
        <f>Table11[[#This Row],[m- returnee housing no damage individuals]]+Table11[[#This Row],[m- returnee housing part damage individuals]]+Table11[[#This Row],[m- returnee housing sev damaged makeshift shelter individuals]]+Table11[[#This Row],[m- returnee housing unknown housing individuals]]</f>
        <v>189702</v>
      </c>
    </row>
    <row r="12" spans="2:13" x14ac:dyDescent="0.25">
      <c r="B12" t="s">
        <v>142</v>
      </c>
      <c r="C12" t="s">
        <v>143</v>
      </c>
      <c r="D12" s="77">
        <v>20269</v>
      </c>
      <c r="E12" s="77">
        <v>108139</v>
      </c>
      <c r="F12" s="77">
        <v>22696</v>
      </c>
      <c r="G12" s="77">
        <v>123781</v>
      </c>
      <c r="H12" s="77">
        <v>10777</v>
      </c>
      <c r="I12" s="77">
        <v>59246</v>
      </c>
      <c r="J12" s="77">
        <v>4341</v>
      </c>
      <c r="K12" s="77">
        <v>21663</v>
      </c>
      <c r="L12" s="77">
        <f>Table11[[#This Row],[m- returnee housing no damage household]]+Table11[[#This Row],[m- returnee housing part damage household]]+Table11[[#This Row],[m- returnee housing sev damaged makeshift shelter household]]+Table11[[#This Row],[m- returnee housing unknown housing household]]</f>
        <v>58083</v>
      </c>
      <c r="M12" s="77">
        <f>Table11[[#This Row],[m- returnee housing no damage individuals]]+Table11[[#This Row],[m- returnee housing part damage individuals]]+Table11[[#This Row],[m- returnee housing sev damaged makeshift shelter individuals]]+Table11[[#This Row],[m- returnee housing unknown housing individuals]]</f>
        <v>312829</v>
      </c>
    </row>
    <row r="13" spans="2:13" x14ac:dyDescent="0.25">
      <c r="B13" t="s">
        <v>171</v>
      </c>
      <c r="C13" t="s">
        <v>172</v>
      </c>
      <c r="D13" s="77">
        <v>4391</v>
      </c>
      <c r="E13" s="77">
        <v>22801</v>
      </c>
      <c r="F13" s="77">
        <v>3147</v>
      </c>
      <c r="G13" s="77">
        <v>15719</v>
      </c>
      <c r="H13" s="77">
        <v>1639</v>
      </c>
      <c r="I13" s="77">
        <v>9094</v>
      </c>
      <c r="J13" s="77">
        <v>0</v>
      </c>
      <c r="K13" s="77">
        <v>0</v>
      </c>
      <c r="L13" s="77">
        <f>Table11[[#This Row],[m- returnee housing no damage household]]+Table11[[#This Row],[m- returnee housing part damage household]]+Table11[[#This Row],[m- returnee housing sev damaged makeshift shelter household]]+Table11[[#This Row],[m- returnee housing unknown housing household]]</f>
        <v>9177</v>
      </c>
      <c r="M13" s="77">
        <f>Table11[[#This Row],[m- returnee housing no damage individuals]]+Table11[[#This Row],[m- returnee housing part damage individuals]]+Table11[[#This Row],[m- returnee housing sev damaged makeshift shelter individuals]]+Table11[[#This Row],[m- returnee housing unknown housing individuals]]</f>
        <v>47614</v>
      </c>
    </row>
    <row r="14" spans="2:13" x14ac:dyDescent="0.25">
      <c r="B14" t="s">
        <v>583</v>
      </c>
      <c r="C14" t="s">
        <v>228</v>
      </c>
      <c r="D14" s="77">
        <v>23076</v>
      </c>
      <c r="E14" s="77">
        <v>99682</v>
      </c>
      <c r="F14" s="77">
        <v>17051</v>
      </c>
      <c r="G14" s="77">
        <v>78189</v>
      </c>
      <c r="H14" s="77">
        <v>11471</v>
      </c>
      <c r="I14" s="77">
        <v>53711</v>
      </c>
      <c r="J14" s="77">
        <v>0</v>
      </c>
      <c r="K14" s="77">
        <v>0</v>
      </c>
      <c r="L14" s="77">
        <f>Table11[[#This Row],[m- returnee housing no damage household]]+Table11[[#This Row],[m- returnee housing part damage household]]+Table11[[#This Row],[m- returnee housing sev damaged makeshift shelter household]]+Table11[[#This Row],[m- returnee housing unknown housing household]]</f>
        <v>51598</v>
      </c>
      <c r="M14" s="77">
        <f>Table11[[#This Row],[m- returnee housing no damage individuals]]+Table11[[#This Row],[m- returnee housing part damage individuals]]+Table11[[#This Row],[m- returnee housing sev damaged makeshift shelter individuals]]+Table11[[#This Row],[m- returnee housing unknown housing individuals]]</f>
        <v>231582</v>
      </c>
    </row>
    <row r="15" spans="2:13" x14ac:dyDescent="0.25">
      <c r="B15" t="s">
        <v>273</v>
      </c>
      <c r="C15" t="s">
        <v>211</v>
      </c>
      <c r="D15" s="77">
        <v>14933</v>
      </c>
      <c r="E15" s="77">
        <v>74098</v>
      </c>
      <c r="F15" s="77">
        <v>11598</v>
      </c>
      <c r="G15" s="77">
        <v>60633</v>
      </c>
      <c r="H15" s="77">
        <v>9078</v>
      </c>
      <c r="I15" s="77">
        <v>47479</v>
      </c>
      <c r="J15" s="77">
        <v>413</v>
      </c>
      <c r="K15" s="77">
        <v>2074</v>
      </c>
      <c r="L15" s="77">
        <f>Table11[[#This Row],[m- returnee housing no damage household]]+Table11[[#This Row],[m- returnee housing part damage household]]+Table11[[#This Row],[m- returnee housing sev damaged makeshift shelter household]]+Table11[[#This Row],[m- returnee housing unknown housing household]]</f>
        <v>36022</v>
      </c>
      <c r="M15" s="77">
        <f>Table11[[#This Row],[m- returnee housing no damage individuals]]+Table11[[#This Row],[m- returnee housing part damage individuals]]+Table11[[#This Row],[m- returnee housing sev damaged makeshift shelter individuals]]+Table11[[#This Row],[m- returnee housing unknown housing individuals]]</f>
        <v>184284</v>
      </c>
    </row>
    <row r="16" spans="2:13" x14ac:dyDescent="0.25">
      <c r="B16" s="78"/>
      <c r="C16" s="78" t="s">
        <v>1715</v>
      </c>
      <c r="D16" s="79">
        <f>SUM(Table11[m- returnee housing no damage household])</f>
        <v>134208</v>
      </c>
      <c r="E16" s="79">
        <f>SUM(Table11[m- returnee housing no damage individuals])</f>
        <v>696974</v>
      </c>
      <c r="F16" s="79">
        <f>SUM(Table11[m- returnee housing part damage household])</f>
        <v>111956</v>
      </c>
      <c r="G16" s="79">
        <f>SUM(Table11[m- returnee housing part damage individuals])</f>
        <v>597727</v>
      </c>
      <c r="H16" s="79">
        <f>SUM(Table11[m- returnee housing sev damaged makeshift shelter household])</f>
        <v>62200</v>
      </c>
      <c r="I16" s="79">
        <f>SUM(Table11[m- returnee housing sev damaged makeshift shelter individuals])</f>
        <v>327764</v>
      </c>
      <c r="J16" s="79">
        <f>SUM(Table11[m- returnee housing unknown housing household])</f>
        <v>9938</v>
      </c>
      <c r="K16" s="79">
        <f>SUM(Table11[m- returnee housing unknown housing individuals])</f>
        <v>52203</v>
      </c>
      <c r="L16" s="79">
        <f>SUM(Table11[Total returnee  household])</f>
        <v>318302</v>
      </c>
      <c r="M16" s="79">
        <f>SUM(Table11[Total returnee  individuals])</f>
        <v>1674668</v>
      </c>
    </row>
    <row r="17" spans="2:13" x14ac:dyDescent="0.25">
      <c r="B17" s="80"/>
      <c r="C17" s="75" t="s">
        <v>1721</v>
      </c>
      <c r="D17" s="75">
        <f>Table11[[#Totals],[m- returnee housing no damage household]]/Table11[[#Totals],[Total returnee  household]]</f>
        <v>0.42163731299206414</v>
      </c>
      <c r="E17" s="75">
        <f>Table11[[#Totals],[m- returnee housing no damage individuals]]/Table11[[#Totals],[Total returnee  individuals]]</f>
        <v>0.41618637246307927</v>
      </c>
      <c r="F17" s="75">
        <f>Table11[[#Totals],[m- returnee housing part damage household]]/Table11[[#Totals],[Total returnee  household]]</f>
        <v>0.35172886127011455</v>
      </c>
      <c r="G17" s="75">
        <f>Table11[[#Totals],[m- returnee housing part damage individuals]]/Table11[[#Totals],[Total returnee  individuals]]</f>
        <v>0.35692268557111023</v>
      </c>
      <c r="H17" s="75">
        <f>Table11[[#Totals],[m- returnee housing sev damaged makeshift shelter household]]/Table11[[#Totals],[Total returnee  household]]</f>
        <v>0.19541190441781703</v>
      </c>
      <c r="I17" s="75">
        <f>Table11[[#Totals],[m- returnee housing sev damaged makeshift shelter individuals]]/Table11[[#Totals],[Total returnee  individuals]]</f>
        <v>0.19571879321752134</v>
      </c>
      <c r="J17" s="75">
        <f>Table11[[#Totals],[m- returnee housing unknown housing household]]/Table11[[#Totals],[Total returnee  household]]</f>
        <v>3.1221921320004273E-2</v>
      </c>
      <c r="K17" s="75">
        <f>Table11[[#Totals],[m- returnee housing unknown housing individuals]]/Table11[[#Totals],[Total returnee  individuals]]</f>
        <v>3.1172148748289212E-2</v>
      </c>
      <c r="L17" s="75"/>
      <c r="M17" s="75"/>
    </row>
    <row r="21" spans="2:13" x14ac:dyDescent="0.25">
      <c r="I21" s="77"/>
    </row>
    <row r="22" spans="2:13" x14ac:dyDescent="0.25">
      <c r="I22" s="77"/>
    </row>
    <row r="23" spans="2:13" x14ac:dyDescent="0.25">
      <c r="I23" s="77"/>
    </row>
    <row r="24" spans="2:13" x14ac:dyDescent="0.25">
      <c r="I24" s="77"/>
    </row>
    <row r="25" spans="2:13" x14ac:dyDescent="0.25">
      <c r="J25" s="77"/>
      <c r="K25" s="77"/>
      <c r="L25" s="77"/>
      <c r="M25" s="77"/>
    </row>
    <row r="26" spans="2:13" x14ac:dyDescent="0.25">
      <c r="J26" s="77"/>
      <c r="K26" s="77"/>
      <c r="L26" s="77"/>
      <c r="M26" s="77"/>
    </row>
    <row r="27" spans="2:13" x14ac:dyDescent="0.25">
      <c r="J27" s="77"/>
      <c r="K27" s="77"/>
      <c r="L27" s="77"/>
      <c r="M27" s="77"/>
    </row>
    <row r="28" spans="2:13" x14ac:dyDescent="0.25">
      <c r="D28" s="77"/>
      <c r="E28" s="77"/>
      <c r="F28" s="77"/>
      <c r="G28" s="77"/>
      <c r="H28" s="77"/>
      <c r="I28" s="77"/>
      <c r="J28" s="77"/>
      <c r="K28" s="77"/>
      <c r="L28" s="77"/>
      <c r="M28" s="77"/>
    </row>
    <row r="29" spans="2:13" x14ac:dyDescent="0.25">
      <c r="D29" s="77"/>
      <c r="E29" s="77"/>
      <c r="F29" s="77"/>
      <c r="G29" s="77"/>
      <c r="H29" s="77"/>
      <c r="I29" s="77"/>
      <c r="J29" s="77"/>
      <c r="K29" s="77"/>
      <c r="L29" s="77"/>
      <c r="M29" s="77"/>
    </row>
    <row r="30" spans="2:13" x14ac:dyDescent="0.25">
      <c r="D30" s="77"/>
      <c r="E30" s="77"/>
      <c r="F30" s="77"/>
      <c r="G30" s="77"/>
      <c r="H30" s="77"/>
      <c r="I30" s="77"/>
      <c r="J30" s="77"/>
      <c r="K30" s="77"/>
      <c r="L30" s="77"/>
      <c r="M30" s="77"/>
    </row>
    <row r="31" spans="2:13" x14ac:dyDescent="0.25">
      <c r="D31" s="77"/>
      <c r="E31" s="77"/>
      <c r="F31" s="77"/>
      <c r="G31" s="77"/>
      <c r="H31" s="77"/>
      <c r="I31" s="77"/>
      <c r="J31" s="77"/>
      <c r="K31" s="77"/>
      <c r="L31" s="77"/>
      <c r="M31" s="77"/>
    </row>
    <row r="32" spans="2:13" x14ac:dyDescent="0.25">
      <c r="D32" s="77"/>
      <c r="E32" s="77"/>
      <c r="F32" s="77"/>
      <c r="G32" s="77"/>
      <c r="H32" s="77"/>
      <c r="I32" s="77"/>
      <c r="J32" s="77"/>
      <c r="K32" s="77"/>
      <c r="L32" s="77"/>
      <c r="M32" s="77"/>
    </row>
    <row r="33" spans="2:14" x14ac:dyDescent="0.25">
      <c r="D33" s="77"/>
      <c r="E33" s="77"/>
      <c r="F33" s="77"/>
      <c r="G33" s="77"/>
      <c r="H33" s="77"/>
      <c r="I33" s="77"/>
      <c r="J33" s="77"/>
      <c r="K33" s="77"/>
      <c r="L33" s="77"/>
      <c r="M33" s="77"/>
    </row>
    <row r="34" spans="2:14" x14ac:dyDescent="0.25">
      <c r="D34" s="77"/>
      <c r="E34" s="77"/>
      <c r="F34" s="77"/>
      <c r="G34" s="77"/>
      <c r="H34" s="77"/>
      <c r="I34" s="77"/>
      <c r="J34" s="77"/>
      <c r="K34" s="77"/>
      <c r="L34" s="77"/>
      <c r="M34" s="77"/>
    </row>
    <row r="35" spans="2:14" x14ac:dyDescent="0.25">
      <c r="D35" s="77"/>
      <c r="E35" s="77"/>
      <c r="F35" s="77"/>
      <c r="G35" s="77"/>
      <c r="H35" s="77"/>
      <c r="I35" s="77"/>
      <c r="J35" s="77"/>
      <c r="K35" s="77"/>
      <c r="L35" s="77"/>
      <c r="M35" s="77"/>
    </row>
    <row r="41" spans="2:14" x14ac:dyDescent="0.25">
      <c r="B41" s="37" t="s">
        <v>1744</v>
      </c>
      <c r="C41" s="37"/>
      <c r="D41" s="37"/>
      <c r="E41" s="37"/>
      <c r="F41" s="37"/>
      <c r="G41" s="37"/>
      <c r="H41" s="37"/>
      <c r="I41" s="37"/>
      <c r="J41" s="37"/>
      <c r="K41" s="37"/>
      <c r="L41" s="37"/>
      <c r="M41" s="37"/>
      <c r="N41" s="37"/>
    </row>
  </sheetData>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F2855"/>
  <sheetViews>
    <sheetView tabSelected="1" workbookViewId="0">
      <selection activeCell="H1" sqref="H1"/>
    </sheetView>
  </sheetViews>
  <sheetFormatPr defaultColWidth="8.85546875" defaultRowHeight="15" x14ac:dyDescent="0.25"/>
  <cols>
    <col min="1" max="1" width="10.7109375" customWidth="1"/>
    <col min="2" max="2" width="19.28515625" customWidth="1"/>
    <col min="3" max="6" width="10.7109375" customWidth="1"/>
    <col min="7" max="8" width="10.7109375" style="116" customWidth="1"/>
    <col min="9" max="12" width="10.7109375" customWidth="1"/>
    <col min="13" max="13" width="10.7109375" style="116" customWidth="1"/>
    <col min="14" max="14" width="10.7109375" customWidth="1"/>
    <col min="15" max="15" width="10.7109375" style="116" customWidth="1"/>
    <col min="16" max="66" width="10.7109375" customWidth="1"/>
    <col min="67" max="70" width="10.7109375" style="116" customWidth="1"/>
    <col min="71" max="207" width="10.7109375" customWidth="1"/>
    <col min="208" max="208" width="63.5703125" customWidth="1"/>
    <col min="209" max="209" width="8.85546875" customWidth="1"/>
  </cols>
  <sheetData>
    <row r="1" spans="1:214" s="2" customFormat="1" ht="63.6" customHeight="1" x14ac:dyDescent="0.25">
      <c r="A1" s="1" t="s">
        <v>7386</v>
      </c>
      <c r="B1" s="1" t="s">
        <v>7364</v>
      </c>
      <c r="C1" s="1" t="s">
        <v>1</v>
      </c>
      <c r="D1" s="1" t="s">
        <v>4</v>
      </c>
      <c r="E1" s="1" t="s">
        <v>0</v>
      </c>
      <c r="F1" s="1" t="s">
        <v>5</v>
      </c>
      <c r="G1" s="1" t="s">
        <v>7362</v>
      </c>
      <c r="H1" s="1" t="s">
        <v>7363</v>
      </c>
      <c r="I1" s="3" t="s">
        <v>6</v>
      </c>
      <c r="J1" s="3" t="s">
        <v>7</v>
      </c>
      <c r="K1" s="4" t="s">
        <v>8</v>
      </c>
      <c r="L1" s="4" t="s">
        <v>9</v>
      </c>
      <c r="M1" s="4" t="s">
        <v>7369</v>
      </c>
      <c r="N1" s="4" t="s">
        <v>10</v>
      </c>
      <c r="O1" s="4" t="s">
        <v>7370</v>
      </c>
      <c r="P1" s="5" t="s">
        <v>11</v>
      </c>
      <c r="Q1" s="5" t="s">
        <v>1711</v>
      </c>
      <c r="R1" s="6" t="s">
        <v>12</v>
      </c>
      <c r="S1" s="6" t="s">
        <v>13</v>
      </c>
      <c r="T1" s="5" t="s">
        <v>14</v>
      </c>
      <c r="U1" s="5" t="s">
        <v>1712</v>
      </c>
      <c r="V1" s="6" t="s">
        <v>15</v>
      </c>
      <c r="W1" s="6" t="s">
        <v>16</v>
      </c>
      <c r="X1" s="5" t="s">
        <v>17</v>
      </c>
      <c r="Y1" s="5" t="s">
        <v>7368</v>
      </c>
      <c r="Z1" s="6" t="s">
        <v>18</v>
      </c>
      <c r="AA1" s="6" t="s">
        <v>19</v>
      </c>
      <c r="AB1" s="5" t="s">
        <v>20</v>
      </c>
      <c r="AC1" s="5" t="s">
        <v>7367</v>
      </c>
      <c r="AD1" s="6" t="s">
        <v>21</v>
      </c>
      <c r="AE1" s="6" t="s">
        <v>22</v>
      </c>
      <c r="AF1" s="5" t="s">
        <v>23</v>
      </c>
      <c r="AG1" s="5" t="s">
        <v>7365</v>
      </c>
      <c r="AH1" s="6" t="s">
        <v>24</v>
      </c>
      <c r="AI1" s="6" t="s">
        <v>25</v>
      </c>
      <c r="AJ1" s="5" t="s">
        <v>26</v>
      </c>
      <c r="AK1" s="5" t="s">
        <v>7366</v>
      </c>
      <c r="AL1" s="6" t="s">
        <v>27</v>
      </c>
      <c r="AM1" s="6" t="s">
        <v>28</v>
      </c>
      <c r="AN1" s="1" t="s">
        <v>29</v>
      </c>
      <c r="AO1" s="1" t="s">
        <v>7372</v>
      </c>
      <c r="AP1" s="7" t="s">
        <v>30</v>
      </c>
      <c r="AQ1" s="7" t="s">
        <v>31</v>
      </c>
      <c r="AR1" s="7" t="s">
        <v>7371</v>
      </c>
      <c r="AS1" s="5" t="s">
        <v>32</v>
      </c>
      <c r="AT1" s="5" t="s">
        <v>7423</v>
      </c>
      <c r="AU1" s="6" t="s">
        <v>33</v>
      </c>
      <c r="AV1" s="6" t="s">
        <v>34</v>
      </c>
      <c r="AW1" s="5" t="s">
        <v>35</v>
      </c>
      <c r="AX1" s="5" t="s">
        <v>7424</v>
      </c>
      <c r="AY1" s="6" t="s">
        <v>36</v>
      </c>
      <c r="AZ1" s="6" t="s">
        <v>37</v>
      </c>
      <c r="BA1" s="5" t="s">
        <v>38</v>
      </c>
      <c r="BB1" s="5" t="s">
        <v>7425</v>
      </c>
      <c r="BC1" s="6" t="s">
        <v>39</v>
      </c>
      <c r="BD1" s="6" t="s">
        <v>40</v>
      </c>
      <c r="BE1" s="5" t="s">
        <v>41</v>
      </c>
      <c r="BF1" s="5" t="s">
        <v>7426</v>
      </c>
      <c r="BG1" s="6" t="s">
        <v>42</v>
      </c>
      <c r="BH1" s="6" t="s">
        <v>43</v>
      </c>
      <c r="BI1" s="5" t="s">
        <v>44</v>
      </c>
      <c r="BJ1" s="5" t="s">
        <v>7427</v>
      </c>
      <c r="BK1" s="6" t="s">
        <v>45</v>
      </c>
      <c r="BL1" s="6" t="s">
        <v>46</v>
      </c>
      <c r="BM1" s="16" t="s">
        <v>47</v>
      </c>
      <c r="BN1" s="16" t="s">
        <v>7428</v>
      </c>
      <c r="BO1" s="16" t="s">
        <v>7376</v>
      </c>
      <c r="BP1" s="16" t="s">
        <v>7373</v>
      </c>
      <c r="BQ1" s="16" t="s">
        <v>7374</v>
      </c>
      <c r="BR1" s="16" t="s">
        <v>7375</v>
      </c>
      <c r="BS1" s="6" t="s">
        <v>7393</v>
      </c>
      <c r="BT1" s="6" t="s">
        <v>7395</v>
      </c>
      <c r="BU1" s="6" t="s">
        <v>7396</v>
      </c>
      <c r="BV1" s="6" t="s">
        <v>7397</v>
      </c>
      <c r="BW1" s="6" t="s">
        <v>48</v>
      </c>
      <c r="BX1" s="8" t="s">
        <v>7394</v>
      </c>
      <c r="BY1" s="8" t="s">
        <v>7398</v>
      </c>
      <c r="BZ1" s="8" t="s">
        <v>7399</v>
      </c>
      <c r="CA1" s="8" t="s">
        <v>7400</v>
      </c>
      <c r="CB1" s="8" t="s">
        <v>49</v>
      </c>
      <c r="CC1" s="6" t="s">
        <v>7405</v>
      </c>
      <c r="CD1" s="6" t="s">
        <v>7404</v>
      </c>
      <c r="CE1" s="6" t="s">
        <v>7403</v>
      </c>
      <c r="CF1" s="6" t="s">
        <v>7402</v>
      </c>
      <c r="CG1" s="6" t="s">
        <v>50</v>
      </c>
      <c r="CH1" s="8" t="s">
        <v>7401</v>
      </c>
      <c r="CI1" s="8" t="s">
        <v>7406</v>
      </c>
      <c r="CJ1" s="8" t="s">
        <v>7407</v>
      </c>
      <c r="CK1" s="8" t="s">
        <v>7408</v>
      </c>
      <c r="CL1" s="8" t="s">
        <v>51</v>
      </c>
      <c r="CM1" s="6" t="s">
        <v>7409</v>
      </c>
      <c r="CN1" s="6" t="s">
        <v>7410</v>
      </c>
      <c r="CO1" s="6" t="s">
        <v>7411</v>
      </c>
      <c r="CP1" s="6" t="s">
        <v>7412</v>
      </c>
      <c r="CQ1" s="6" t="s">
        <v>52</v>
      </c>
      <c r="CR1" s="6" t="s">
        <v>7413</v>
      </c>
      <c r="CS1" s="6" t="s">
        <v>7414</v>
      </c>
      <c r="CT1" s="6" t="s">
        <v>7415</v>
      </c>
      <c r="CU1" s="6" t="s">
        <v>7416</v>
      </c>
      <c r="CV1" s="6" t="s">
        <v>53</v>
      </c>
      <c r="CW1" s="6" t="s">
        <v>54</v>
      </c>
      <c r="CX1" s="6" t="s">
        <v>55</v>
      </c>
      <c r="CY1" s="8" t="s">
        <v>56</v>
      </c>
      <c r="CZ1" s="8" t="s">
        <v>7377</v>
      </c>
      <c r="DA1" s="6" t="s">
        <v>57</v>
      </c>
      <c r="DB1" s="6" t="s">
        <v>7378</v>
      </c>
      <c r="DC1" s="8" t="s">
        <v>58</v>
      </c>
      <c r="DD1" s="8" t="s">
        <v>59</v>
      </c>
      <c r="DE1" s="8" t="s">
        <v>7379</v>
      </c>
      <c r="DF1" s="9" t="s">
        <v>60</v>
      </c>
      <c r="DG1" s="9" t="s">
        <v>7380</v>
      </c>
      <c r="DH1" s="10" t="s">
        <v>61</v>
      </c>
      <c r="DI1" s="10" t="s">
        <v>62</v>
      </c>
      <c r="DJ1" s="10" t="s">
        <v>7381</v>
      </c>
      <c r="DK1" s="11" t="s">
        <v>63</v>
      </c>
      <c r="DL1" s="11" t="s">
        <v>64</v>
      </c>
      <c r="DM1" s="11" t="s">
        <v>7382</v>
      </c>
      <c r="DN1" s="12" t="s">
        <v>7417</v>
      </c>
      <c r="DO1" s="12" t="s">
        <v>7418</v>
      </c>
      <c r="DP1" s="13" t="s">
        <v>65</v>
      </c>
      <c r="DQ1" s="13" t="s">
        <v>66</v>
      </c>
      <c r="DR1" s="13" t="s">
        <v>67</v>
      </c>
      <c r="DS1" s="13" t="s">
        <v>68</v>
      </c>
      <c r="DT1" s="12" t="s">
        <v>69</v>
      </c>
      <c r="DU1" s="12" t="s">
        <v>7419</v>
      </c>
      <c r="DV1" s="13" t="s">
        <v>70</v>
      </c>
      <c r="DW1" s="13" t="s">
        <v>71</v>
      </c>
      <c r="DX1" s="13" t="s">
        <v>72</v>
      </c>
      <c r="DY1" s="13" t="s">
        <v>73</v>
      </c>
      <c r="DZ1" s="12" t="s">
        <v>74</v>
      </c>
      <c r="EA1" s="12" t="s">
        <v>7420</v>
      </c>
      <c r="EB1" s="13" t="s">
        <v>75</v>
      </c>
      <c r="EC1" s="13" t="s">
        <v>76</v>
      </c>
      <c r="ED1" s="13" t="s">
        <v>77</v>
      </c>
      <c r="EE1" s="13" t="s">
        <v>78</v>
      </c>
      <c r="EF1" s="12" t="s">
        <v>79</v>
      </c>
      <c r="EG1" s="12" t="s">
        <v>7421</v>
      </c>
      <c r="EH1" s="13" t="s">
        <v>80</v>
      </c>
      <c r="EI1" s="13" t="s">
        <v>81</v>
      </c>
      <c r="EJ1" s="13" t="s">
        <v>82</v>
      </c>
      <c r="EK1" s="13" t="s">
        <v>83</v>
      </c>
      <c r="EL1" s="12" t="s">
        <v>84</v>
      </c>
      <c r="EM1" s="12" t="s">
        <v>7422</v>
      </c>
      <c r="EN1" s="13" t="s">
        <v>85</v>
      </c>
      <c r="EO1" s="13" t="s">
        <v>86</v>
      </c>
      <c r="EP1" s="13" t="s">
        <v>87</v>
      </c>
      <c r="EQ1" s="13" t="s">
        <v>88</v>
      </c>
      <c r="ER1" s="12" t="s">
        <v>89</v>
      </c>
      <c r="ES1" s="12" t="s">
        <v>7429</v>
      </c>
      <c r="ET1" s="11" t="s">
        <v>90</v>
      </c>
      <c r="EU1" s="11" t="s">
        <v>91</v>
      </c>
      <c r="EV1" s="11" t="s">
        <v>7383</v>
      </c>
      <c r="EW1" s="12" t="s">
        <v>92</v>
      </c>
      <c r="EX1" s="12" t="s">
        <v>7430</v>
      </c>
      <c r="EY1" s="13" t="s">
        <v>93</v>
      </c>
      <c r="EZ1" s="13" t="s">
        <v>94</v>
      </c>
      <c r="FA1" s="13" t="s">
        <v>95</v>
      </c>
      <c r="FB1" s="13" t="s">
        <v>96</v>
      </c>
      <c r="FC1" s="12" t="s">
        <v>97</v>
      </c>
      <c r="FD1" s="12" t="s">
        <v>7431</v>
      </c>
      <c r="FE1" s="13" t="s">
        <v>98</v>
      </c>
      <c r="FF1" s="13" t="s">
        <v>99</v>
      </c>
      <c r="FG1" s="13" t="s">
        <v>100</v>
      </c>
      <c r="FH1" s="13" t="s">
        <v>101</v>
      </c>
      <c r="FI1" s="12" t="s">
        <v>102</v>
      </c>
      <c r="FJ1" s="12" t="s">
        <v>7432</v>
      </c>
      <c r="FK1" s="13" t="s">
        <v>103</v>
      </c>
      <c r="FL1" s="13" t="s">
        <v>104</v>
      </c>
      <c r="FM1" s="13" t="s">
        <v>105</v>
      </c>
      <c r="FN1" s="13" t="s">
        <v>106</v>
      </c>
      <c r="FO1" s="12" t="s">
        <v>107</v>
      </c>
      <c r="FP1" s="12" t="s">
        <v>7392</v>
      </c>
      <c r="FQ1" s="13" t="s">
        <v>108</v>
      </c>
      <c r="FR1" s="13" t="s">
        <v>109</v>
      </c>
      <c r="FS1" s="13" t="s">
        <v>110</v>
      </c>
      <c r="FT1" s="13" t="s">
        <v>111</v>
      </c>
      <c r="FU1" s="12" t="s">
        <v>112</v>
      </c>
      <c r="FV1" s="12" t="s">
        <v>7391</v>
      </c>
      <c r="FW1" s="13" t="s">
        <v>113</v>
      </c>
      <c r="FX1" s="13" t="s">
        <v>114</v>
      </c>
      <c r="FY1" s="13" t="s">
        <v>115</v>
      </c>
      <c r="FZ1" s="13" t="s">
        <v>116</v>
      </c>
      <c r="GA1" s="12" t="s">
        <v>117</v>
      </c>
      <c r="GB1" s="12" t="s">
        <v>7433</v>
      </c>
      <c r="GC1" s="13" t="s">
        <v>7387</v>
      </c>
      <c r="GD1" s="13" t="s">
        <v>119</v>
      </c>
      <c r="GE1" s="13" t="s">
        <v>7388</v>
      </c>
      <c r="GF1" s="13" t="s">
        <v>121</v>
      </c>
      <c r="GG1" s="13" t="s">
        <v>7389</v>
      </c>
      <c r="GH1" s="13" t="s">
        <v>123</v>
      </c>
      <c r="GI1" s="13" t="s">
        <v>7390</v>
      </c>
      <c r="GJ1" s="13" t="s">
        <v>125</v>
      </c>
      <c r="GK1" s="9" t="s">
        <v>126</v>
      </c>
      <c r="GL1" s="14" t="s">
        <v>127</v>
      </c>
      <c r="GM1" s="14" t="s">
        <v>7384</v>
      </c>
      <c r="GN1" s="9" t="s">
        <v>128</v>
      </c>
      <c r="GO1" s="14" t="s">
        <v>129</v>
      </c>
      <c r="GP1" s="14" t="s">
        <v>130</v>
      </c>
      <c r="GQ1" s="9" t="s">
        <v>131</v>
      </c>
      <c r="GR1" s="14" t="s">
        <v>132</v>
      </c>
      <c r="GS1" s="9" t="s">
        <v>133</v>
      </c>
      <c r="GT1" s="14" t="s">
        <v>134</v>
      </c>
      <c r="GU1" s="14" t="s">
        <v>7385</v>
      </c>
      <c r="GV1" s="9" t="s">
        <v>135</v>
      </c>
      <c r="GW1" s="3" t="s">
        <v>136</v>
      </c>
      <c r="GX1" s="3" t="s">
        <v>137</v>
      </c>
      <c r="GY1" s="3" t="s">
        <v>138</v>
      </c>
      <c r="GZ1" s="15" t="s">
        <v>139</v>
      </c>
      <c r="HA1" s="120" t="s">
        <v>1832</v>
      </c>
      <c r="HB1" s="120" t="s">
        <v>1833</v>
      </c>
      <c r="HC1" s="120" t="s">
        <v>1834</v>
      </c>
      <c r="HD1" s="120" t="s">
        <v>1835</v>
      </c>
      <c r="HE1" s="121" t="s">
        <v>1836</v>
      </c>
      <c r="HF1" s="121" t="s">
        <v>1837</v>
      </c>
    </row>
    <row r="2" spans="1:214" x14ac:dyDescent="0.25">
      <c r="A2" t="s">
        <v>142</v>
      </c>
      <c r="B2" t="s">
        <v>143</v>
      </c>
      <c r="C2" t="s">
        <v>141</v>
      </c>
      <c r="D2" t="s">
        <v>144</v>
      </c>
      <c r="E2" t="s">
        <v>140</v>
      </c>
      <c r="F2" t="s">
        <v>145</v>
      </c>
      <c r="G2" s="116">
        <f t="shared" ref="G2:G65" si="0">INDEX($HE$2:$HE$2855,MATCH(F2,$HA$2:$HA$2855,0))</f>
        <v>9.2960899999999995</v>
      </c>
      <c r="H2" s="116">
        <f t="shared" ref="H2:H65" si="1">INDEX($HF$2:$HF$2855,MATCH(F2,$HA$2:$HA$2855,0))</f>
        <v>32.069189999999999</v>
      </c>
      <c r="I2">
        <v>9</v>
      </c>
      <c r="J2">
        <v>8</v>
      </c>
      <c r="K2" t="s">
        <v>146</v>
      </c>
      <c r="L2">
        <v>0</v>
      </c>
      <c r="M2" s="116">
        <f>SUM(Table1[[#Headers],[c- IDP previously displ. abroad present]])</f>
        <v>0</v>
      </c>
      <c r="N2">
        <v>0</v>
      </c>
      <c r="O2" s="116">
        <f>(Table1[[#This Row],[a- IDP individuals]])-(Table1[[#This Row],[displ. Abroad]])</f>
        <v>0</v>
      </c>
      <c r="P2">
        <v>0</v>
      </c>
      <c r="Q2">
        <v>0</v>
      </c>
      <c r="R2" t="s">
        <v>147</v>
      </c>
      <c r="S2" t="s">
        <v>147</v>
      </c>
      <c r="T2">
        <v>0</v>
      </c>
      <c r="U2">
        <v>0</v>
      </c>
      <c r="V2" t="s">
        <v>147</v>
      </c>
      <c r="W2" t="s">
        <v>147</v>
      </c>
      <c r="X2">
        <v>0</v>
      </c>
      <c r="Y2">
        <v>0</v>
      </c>
      <c r="Z2" t="s">
        <v>147</v>
      </c>
      <c r="AA2" t="s">
        <v>147</v>
      </c>
      <c r="AB2">
        <v>0</v>
      </c>
      <c r="AC2">
        <v>0</v>
      </c>
      <c r="AD2" t="s">
        <v>147</v>
      </c>
      <c r="AE2" t="s">
        <v>147</v>
      </c>
      <c r="AF2">
        <v>0</v>
      </c>
      <c r="AG2">
        <v>0</v>
      </c>
      <c r="AH2" t="s">
        <v>147</v>
      </c>
      <c r="AI2" t="s">
        <v>147</v>
      </c>
      <c r="AJ2">
        <v>0</v>
      </c>
      <c r="AK2">
        <v>0</v>
      </c>
      <c r="AL2" t="s">
        <v>147</v>
      </c>
      <c r="AM2" t="s">
        <v>147</v>
      </c>
      <c r="AN2">
        <v>0</v>
      </c>
      <c r="AO2">
        <v>0</v>
      </c>
      <c r="AP2" t="s">
        <v>146</v>
      </c>
      <c r="AQ2">
        <v>0</v>
      </c>
      <c r="AR2">
        <v>0</v>
      </c>
      <c r="AS2">
        <v>0</v>
      </c>
      <c r="AT2">
        <v>0</v>
      </c>
      <c r="AU2" t="s">
        <v>147</v>
      </c>
      <c r="AV2" t="s">
        <v>147</v>
      </c>
      <c r="AW2">
        <v>0</v>
      </c>
      <c r="AX2">
        <v>0</v>
      </c>
      <c r="AY2" t="s">
        <v>147</v>
      </c>
      <c r="AZ2" t="s">
        <v>147</v>
      </c>
      <c r="BA2">
        <v>0</v>
      </c>
      <c r="BB2">
        <v>0</v>
      </c>
      <c r="BC2" t="s">
        <v>147</v>
      </c>
      <c r="BD2" t="s">
        <v>147</v>
      </c>
      <c r="BE2">
        <v>0</v>
      </c>
      <c r="BF2">
        <v>0</v>
      </c>
      <c r="BG2" t="s">
        <v>147</v>
      </c>
      <c r="BH2" t="s">
        <v>147</v>
      </c>
      <c r="BI2">
        <v>0</v>
      </c>
      <c r="BJ2">
        <v>0</v>
      </c>
      <c r="BK2" t="s">
        <v>147</v>
      </c>
      <c r="BL2" t="s">
        <v>147</v>
      </c>
      <c r="BM2">
        <v>0</v>
      </c>
      <c r="BN2">
        <v>0</v>
      </c>
      <c r="BO2" s="116">
        <f>SUM(Table1[[#This Row],[2014-2015 Conflict]],Table1[[#This Row],[2016-2017 conflict]],Table1[[#This Row],[2018 pre R conflict]],Table1[[#This Row],[2018 post R conflict]],Table1[[#This Row],[2019 conflict]],Table1[[#This Row],[2020 conflict]])</f>
        <v>0</v>
      </c>
      <c r="BP2" s="116">
        <f>SUM(Table1[[#This Row],[2014-2015  C - clashes]],Table1[[#This Row],[2016-2017  c-clashes]],Table1[[#This Row],[2018 pre R C-clashes]],Table1[[#This Row],[2018 post R C-clashes]],Table1[[#This Row],[2019 C-clashes]],Table1[[#This Row],[2020 C-clashes]])</f>
        <v>0</v>
      </c>
      <c r="BQ2" s="116">
        <f>SUM(Table1[[#This Row],[2014-2015 disaster]],Table1[[#This Row],[2016-2017 disaster]],Table1[[#This Row],[2018 pre R disaster]],Table1[[#This Row],[2018 post R disaster]],Table1[[#This Row],[2019 disaster]],Table1[[#This Row],[2020 disaster]])</f>
        <v>0</v>
      </c>
      <c r="BR2" s="116">
        <f>SUM(Table1[[#This Row],[2014-2015 unknown]],Table1[[#This Row],[2016-2017  unknown ]],Table1[[#This Row],[2018 pre R unknown]],Table1[[#This Row],[2018 post R unknown]],Table1[[#This Row],[2019 unknown]],Table1[[#This Row],[2020 unknown]])</f>
        <v>0</v>
      </c>
      <c r="BS2">
        <v>0</v>
      </c>
      <c r="BT2">
        <v>0</v>
      </c>
      <c r="BU2">
        <v>0</v>
      </c>
      <c r="BV2">
        <v>0</v>
      </c>
      <c r="BW2" t="s">
        <v>146</v>
      </c>
      <c r="BX2">
        <v>0</v>
      </c>
      <c r="BY2">
        <v>0</v>
      </c>
      <c r="BZ2">
        <v>0</v>
      </c>
      <c r="CA2">
        <v>0</v>
      </c>
      <c r="CB2" t="s">
        <v>146</v>
      </c>
      <c r="CC2">
        <v>0</v>
      </c>
      <c r="CD2">
        <v>0</v>
      </c>
      <c r="CE2">
        <v>0</v>
      </c>
      <c r="CF2">
        <v>0</v>
      </c>
      <c r="CG2" t="s">
        <v>146</v>
      </c>
      <c r="CH2">
        <v>0</v>
      </c>
      <c r="CI2">
        <v>0</v>
      </c>
      <c r="CJ2">
        <v>0</v>
      </c>
      <c r="CK2">
        <v>0</v>
      </c>
      <c r="CL2" t="s">
        <v>146</v>
      </c>
      <c r="CM2">
        <v>0</v>
      </c>
      <c r="CN2">
        <v>0</v>
      </c>
      <c r="CO2">
        <v>0</v>
      </c>
      <c r="CP2">
        <v>0</v>
      </c>
      <c r="CQ2" t="s">
        <v>146</v>
      </c>
      <c r="CR2">
        <v>0</v>
      </c>
      <c r="CS2">
        <v>0</v>
      </c>
      <c r="CT2">
        <v>0</v>
      </c>
      <c r="CU2">
        <v>0</v>
      </c>
      <c r="CV2" t="s">
        <v>146</v>
      </c>
      <c r="CW2" t="s">
        <v>147</v>
      </c>
      <c r="CX2">
        <v>0</v>
      </c>
      <c r="CY2">
        <v>0</v>
      </c>
      <c r="CZ2">
        <v>0</v>
      </c>
      <c r="DA2">
        <v>0</v>
      </c>
      <c r="DB2">
        <v>0</v>
      </c>
      <c r="DC2" t="s">
        <v>146</v>
      </c>
      <c r="DD2">
        <v>0</v>
      </c>
      <c r="DE2">
        <v>0</v>
      </c>
      <c r="DF2">
        <v>0</v>
      </c>
      <c r="DG2">
        <v>0</v>
      </c>
      <c r="DH2" t="s">
        <v>146</v>
      </c>
      <c r="DI2">
        <f>Table1[[#This Row],[i- returnees internal present household]]+Table1[[#This Row],[k- abroad returnee household]]</f>
        <v>0</v>
      </c>
      <c r="DJ2">
        <f>Table1[[#This Row],[ returnees internal ]]+Table1[[#This Row],[abroad returnee ]]</f>
        <v>0</v>
      </c>
      <c r="DK2" t="s">
        <v>146</v>
      </c>
      <c r="DL2">
        <v>0</v>
      </c>
      <c r="DM2">
        <v>0</v>
      </c>
      <c r="DN2">
        <v>0</v>
      </c>
      <c r="DO2">
        <v>0</v>
      </c>
      <c r="DP2" t="s">
        <v>147</v>
      </c>
      <c r="DQ2" t="s">
        <v>147</v>
      </c>
      <c r="DR2" t="s">
        <v>147</v>
      </c>
      <c r="DS2" t="s">
        <v>147</v>
      </c>
      <c r="DT2">
        <v>0</v>
      </c>
      <c r="DU2">
        <v>0</v>
      </c>
      <c r="DV2" t="s">
        <v>147</v>
      </c>
      <c r="DW2" t="s">
        <v>147</v>
      </c>
      <c r="DX2" t="s">
        <v>147</v>
      </c>
      <c r="DY2" t="s">
        <v>147</v>
      </c>
      <c r="DZ2">
        <v>0</v>
      </c>
      <c r="EA2">
        <v>0</v>
      </c>
      <c r="EB2" t="s">
        <v>147</v>
      </c>
      <c r="EC2" t="s">
        <v>147</v>
      </c>
      <c r="ED2" t="s">
        <v>147</v>
      </c>
      <c r="EE2" t="s">
        <v>147</v>
      </c>
      <c r="EF2">
        <v>0</v>
      </c>
      <c r="EG2">
        <v>0</v>
      </c>
      <c r="EH2" t="s">
        <v>147</v>
      </c>
      <c r="EI2" t="s">
        <v>147</v>
      </c>
      <c r="EJ2" t="s">
        <v>147</v>
      </c>
      <c r="EK2" t="s">
        <v>147</v>
      </c>
      <c r="EL2">
        <v>0</v>
      </c>
      <c r="EM2">
        <v>0</v>
      </c>
      <c r="EN2" t="s">
        <v>147</v>
      </c>
      <c r="EO2" t="s">
        <v>147</v>
      </c>
      <c r="EP2" t="s">
        <v>147</v>
      </c>
      <c r="EQ2" t="s">
        <v>147</v>
      </c>
      <c r="ER2">
        <v>0</v>
      </c>
      <c r="ES2">
        <v>0</v>
      </c>
      <c r="ET2" t="s">
        <v>146</v>
      </c>
      <c r="EU2">
        <v>0</v>
      </c>
      <c r="EV2">
        <v>0</v>
      </c>
      <c r="EW2">
        <v>0</v>
      </c>
      <c r="EX2">
        <v>0</v>
      </c>
      <c r="EY2" t="s">
        <v>147</v>
      </c>
      <c r="EZ2" t="s">
        <v>147</v>
      </c>
      <c r="FA2" t="s">
        <v>147</v>
      </c>
      <c r="FB2" t="s">
        <v>147</v>
      </c>
      <c r="FC2">
        <v>0</v>
      </c>
      <c r="FD2">
        <v>0</v>
      </c>
      <c r="FE2" t="s">
        <v>147</v>
      </c>
      <c r="FF2" t="s">
        <v>147</v>
      </c>
      <c r="FG2" t="s">
        <v>147</v>
      </c>
      <c r="FH2" t="s">
        <v>147</v>
      </c>
      <c r="FI2">
        <v>0</v>
      </c>
      <c r="FJ2">
        <v>0</v>
      </c>
      <c r="FK2" t="s">
        <v>147</v>
      </c>
      <c r="FL2" t="s">
        <v>147</v>
      </c>
      <c r="FM2" t="s">
        <v>147</v>
      </c>
      <c r="FN2" t="s">
        <v>147</v>
      </c>
      <c r="FO2">
        <v>0</v>
      </c>
      <c r="FP2">
        <v>0</v>
      </c>
      <c r="FQ2" t="s">
        <v>147</v>
      </c>
      <c r="FR2" t="s">
        <v>147</v>
      </c>
      <c r="FS2" t="s">
        <v>147</v>
      </c>
      <c r="FT2" t="s">
        <v>147</v>
      </c>
      <c r="FU2">
        <v>0</v>
      </c>
      <c r="FV2">
        <v>0</v>
      </c>
      <c r="FW2" t="s">
        <v>148</v>
      </c>
      <c r="FX2" t="s">
        <v>149</v>
      </c>
      <c r="FY2" t="s">
        <v>150</v>
      </c>
      <c r="FZ2" t="s">
        <v>147</v>
      </c>
      <c r="GA2">
        <v>0</v>
      </c>
      <c r="GB2">
        <v>0</v>
      </c>
      <c r="GC2">
        <v>0</v>
      </c>
      <c r="GD2">
        <v>0</v>
      </c>
      <c r="GE2">
        <v>0</v>
      </c>
      <c r="GF2">
        <v>0</v>
      </c>
      <c r="GG2">
        <v>0</v>
      </c>
      <c r="GH2">
        <v>0</v>
      </c>
      <c r="GI2">
        <v>0</v>
      </c>
      <c r="GJ2">
        <v>0</v>
      </c>
      <c r="GK2" t="s">
        <v>146</v>
      </c>
      <c r="GL2">
        <v>0</v>
      </c>
      <c r="GM2">
        <v>0</v>
      </c>
      <c r="GN2" t="s">
        <v>146</v>
      </c>
      <c r="GO2" t="s">
        <v>147</v>
      </c>
      <c r="GP2" t="s">
        <v>147</v>
      </c>
      <c r="GQ2" t="s">
        <v>146</v>
      </c>
      <c r="GR2" t="s">
        <v>147</v>
      </c>
      <c r="GS2" t="s">
        <v>146</v>
      </c>
      <c r="GT2">
        <v>0</v>
      </c>
      <c r="GU2">
        <v>0</v>
      </c>
      <c r="GV2" t="s">
        <v>146</v>
      </c>
      <c r="GW2" t="s">
        <v>151</v>
      </c>
      <c r="GX2" t="s">
        <v>152</v>
      </c>
      <c r="GY2" t="s">
        <v>151</v>
      </c>
      <c r="GZ2" t="s">
        <v>160</v>
      </c>
      <c r="HA2" s="117" t="s">
        <v>729</v>
      </c>
      <c r="HB2" s="117" t="s">
        <v>1857</v>
      </c>
      <c r="HC2" s="117"/>
      <c r="HD2" s="116" t="s">
        <v>1858</v>
      </c>
      <c r="HE2" s="116">
        <v>4.6491910000000001</v>
      </c>
      <c r="HF2" s="116">
        <v>31.388548</v>
      </c>
    </row>
    <row r="3" spans="1:214" x14ac:dyDescent="0.25">
      <c r="A3" t="s">
        <v>155</v>
      </c>
      <c r="B3" t="s">
        <v>156</v>
      </c>
      <c r="C3" t="s">
        <v>154</v>
      </c>
      <c r="D3" t="s">
        <v>157</v>
      </c>
      <c r="E3" t="s">
        <v>153</v>
      </c>
      <c r="F3" t="s">
        <v>158</v>
      </c>
      <c r="G3" s="116">
        <f t="shared" si="0"/>
        <v>9.3649280000000008</v>
      </c>
      <c r="H3" s="116">
        <f t="shared" si="1"/>
        <v>31.547908</v>
      </c>
      <c r="I3">
        <v>9</v>
      </c>
      <c r="J3">
        <v>9</v>
      </c>
      <c r="K3" t="s">
        <v>159</v>
      </c>
      <c r="L3">
        <v>490</v>
      </c>
      <c r="M3" s="116">
        <f>SUM(Table1[[#Headers],[c- IDP previously displ. abroad present]])</f>
        <v>0</v>
      </c>
      <c r="N3">
        <v>4968</v>
      </c>
      <c r="O3" s="116">
        <f>(Table1[[#This Row],[a- IDP individuals]])-(Table1[[#This Row],[displ. Abroad]])</f>
        <v>4968</v>
      </c>
      <c r="P3">
        <v>0</v>
      </c>
      <c r="Q3">
        <v>0</v>
      </c>
      <c r="R3" t="s">
        <v>147</v>
      </c>
      <c r="S3" t="s">
        <v>147</v>
      </c>
      <c r="T3">
        <v>0</v>
      </c>
      <c r="U3">
        <v>0</v>
      </c>
      <c r="V3" t="s">
        <v>147</v>
      </c>
      <c r="W3" t="s">
        <v>147</v>
      </c>
      <c r="X3">
        <v>0</v>
      </c>
      <c r="Y3">
        <v>0</v>
      </c>
      <c r="Z3" t="s">
        <v>147</v>
      </c>
      <c r="AA3" t="s">
        <v>147</v>
      </c>
      <c r="AB3">
        <v>0</v>
      </c>
      <c r="AC3">
        <v>0</v>
      </c>
      <c r="AD3" t="s">
        <v>147</v>
      </c>
      <c r="AE3" t="s">
        <v>147</v>
      </c>
      <c r="AF3">
        <v>0</v>
      </c>
      <c r="AG3">
        <v>0</v>
      </c>
      <c r="AH3" t="s">
        <v>147</v>
      </c>
      <c r="AI3" t="s">
        <v>147</v>
      </c>
      <c r="AJ3">
        <v>490</v>
      </c>
      <c r="AK3">
        <v>4968</v>
      </c>
      <c r="AL3" t="s">
        <v>156</v>
      </c>
      <c r="AM3" t="s">
        <v>157</v>
      </c>
      <c r="AN3">
        <v>0</v>
      </c>
      <c r="AO3">
        <v>0</v>
      </c>
      <c r="AP3" t="s">
        <v>146</v>
      </c>
      <c r="AQ3">
        <v>0</v>
      </c>
      <c r="AR3">
        <v>0</v>
      </c>
      <c r="AS3">
        <v>0</v>
      </c>
      <c r="AT3">
        <v>0</v>
      </c>
      <c r="AU3" t="s">
        <v>147</v>
      </c>
      <c r="AV3" t="s">
        <v>147</v>
      </c>
      <c r="AW3">
        <v>0</v>
      </c>
      <c r="AX3">
        <v>0</v>
      </c>
      <c r="AY3" t="s">
        <v>147</v>
      </c>
      <c r="AZ3" t="s">
        <v>147</v>
      </c>
      <c r="BA3">
        <v>0</v>
      </c>
      <c r="BB3">
        <v>0</v>
      </c>
      <c r="BC3" t="s">
        <v>147</v>
      </c>
      <c r="BD3" t="s">
        <v>147</v>
      </c>
      <c r="BE3">
        <v>0</v>
      </c>
      <c r="BF3">
        <v>0</v>
      </c>
      <c r="BG3" t="s">
        <v>147</v>
      </c>
      <c r="BH3" t="s">
        <v>147</v>
      </c>
      <c r="BI3">
        <v>0</v>
      </c>
      <c r="BJ3">
        <v>0</v>
      </c>
      <c r="BK3" t="s">
        <v>147</v>
      </c>
      <c r="BL3" t="s">
        <v>147</v>
      </c>
      <c r="BM3">
        <v>0</v>
      </c>
      <c r="BN3">
        <v>0</v>
      </c>
      <c r="BO3" s="116">
        <f>SUM(Table1[[#This Row],[2014-2015 Conflict]],Table1[[#This Row],[2016-2017 conflict]],Table1[[#This Row],[2018 pre R conflict]],Table1[[#This Row],[2018 post R conflict]],Table1[[#This Row],[2019 conflict]],Table1[[#This Row],[2020 conflict]])</f>
        <v>0</v>
      </c>
      <c r="BP3" s="116">
        <f>SUM(Table1[[#This Row],[2014-2015  C - clashes]],Table1[[#This Row],[2016-2017  c-clashes]],Table1[[#This Row],[2018 pre R C-clashes]],Table1[[#This Row],[2018 post R C-clashes]],Table1[[#This Row],[2019 C-clashes]],Table1[[#This Row],[2020 C-clashes]])</f>
        <v>0</v>
      </c>
      <c r="BQ3" s="116">
        <f>SUM(Table1[[#This Row],[2014-2015 disaster]],Table1[[#This Row],[2016-2017 disaster]],Table1[[#This Row],[2018 pre R disaster]],Table1[[#This Row],[2018 post R disaster]],Table1[[#This Row],[2019 disaster]],Table1[[#This Row],[2020 disaster]])</f>
        <v>4968</v>
      </c>
      <c r="BR3" s="116">
        <f>SUM(Table1[[#This Row],[2014-2015 unknown]],Table1[[#This Row],[2016-2017  unknown ]],Table1[[#This Row],[2018 pre R unknown]],Table1[[#This Row],[2018 post R unknown]],Table1[[#This Row],[2019 unknown]],Table1[[#This Row],[2020 unknown]])</f>
        <v>0</v>
      </c>
      <c r="BS3">
        <v>0</v>
      </c>
      <c r="BT3">
        <v>0</v>
      </c>
      <c r="BU3">
        <v>0</v>
      </c>
      <c r="BV3">
        <v>0</v>
      </c>
      <c r="BW3" t="s">
        <v>146</v>
      </c>
      <c r="BX3">
        <v>0</v>
      </c>
      <c r="BY3">
        <v>0</v>
      </c>
      <c r="BZ3">
        <v>0</v>
      </c>
      <c r="CA3">
        <v>0</v>
      </c>
      <c r="CB3" t="s">
        <v>146</v>
      </c>
      <c r="CC3">
        <v>0</v>
      </c>
      <c r="CD3">
        <v>0</v>
      </c>
      <c r="CE3">
        <v>0</v>
      </c>
      <c r="CF3">
        <v>0</v>
      </c>
      <c r="CG3" t="s">
        <v>146</v>
      </c>
      <c r="CH3">
        <v>0</v>
      </c>
      <c r="CI3">
        <v>0</v>
      </c>
      <c r="CJ3">
        <v>0</v>
      </c>
      <c r="CK3">
        <v>0</v>
      </c>
      <c r="CL3" t="s">
        <v>146</v>
      </c>
      <c r="CM3">
        <v>0</v>
      </c>
      <c r="CN3">
        <v>0</v>
      </c>
      <c r="CO3">
        <v>0</v>
      </c>
      <c r="CP3">
        <v>0</v>
      </c>
      <c r="CQ3" t="s">
        <v>146</v>
      </c>
      <c r="CR3">
        <v>0</v>
      </c>
      <c r="CS3">
        <v>0</v>
      </c>
      <c r="CT3">
        <v>4968</v>
      </c>
      <c r="CU3">
        <v>0</v>
      </c>
      <c r="CV3" t="s">
        <v>146</v>
      </c>
      <c r="CW3" t="s">
        <v>147</v>
      </c>
      <c r="CX3">
        <v>0</v>
      </c>
      <c r="CY3">
        <v>0</v>
      </c>
      <c r="CZ3">
        <v>0</v>
      </c>
      <c r="DA3">
        <v>490</v>
      </c>
      <c r="DB3">
        <v>4968</v>
      </c>
      <c r="DC3" t="s">
        <v>146</v>
      </c>
      <c r="DD3">
        <v>0</v>
      </c>
      <c r="DE3">
        <v>0</v>
      </c>
      <c r="DF3">
        <v>0</v>
      </c>
      <c r="DG3">
        <v>0</v>
      </c>
      <c r="DH3" t="s">
        <v>146</v>
      </c>
      <c r="DI3">
        <f>Table1[[#This Row],[i- returnees internal present household]]+Table1[[#This Row],[k- abroad returnee household]]</f>
        <v>0</v>
      </c>
      <c r="DJ3">
        <f>Table1[[#This Row],[ returnees internal ]]+Table1[[#This Row],[abroad returnee ]]</f>
        <v>0</v>
      </c>
      <c r="DK3" t="s">
        <v>146</v>
      </c>
      <c r="DL3">
        <v>0</v>
      </c>
      <c r="DM3">
        <v>0</v>
      </c>
      <c r="DN3">
        <v>0</v>
      </c>
      <c r="DO3">
        <v>0</v>
      </c>
      <c r="DP3" t="s">
        <v>147</v>
      </c>
      <c r="DQ3" t="s">
        <v>147</v>
      </c>
      <c r="DR3" t="s">
        <v>147</v>
      </c>
      <c r="DS3" t="s">
        <v>147</v>
      </c>
      <c r="DT3">
        <v>0</v>
      </c>
      <c r="DU3">
        <v>0</v>
      </c>
      <c r="DV3" t="s">
        <v>147</v>
      </c>
      <c r="DW3" t="s">
        <v>147</v>
      </c>
      <c r="DX3" t="s">
        <v>147</v>
      </c>
      <c r="DY3" t="s">
        <v>147</v>
      </c>
      <c r="DZ3">
        <v>0</v>
      </c>
      <c r="EA3">
        <v>0</v>
      </c>
      <c r="EB3" t="s">
        <v>147</v>
      </c>
      <c r="EC3" t="s">
        <v>147</v>
      </c>
      <c r="ED3" t="s">
        <v>147</v>
      </c>
      <c r="EE3" t="s">
        <v>147</v>
      </c>
      <c r="EF3">
        <v>0</v>
      </c>
      <c r="EG3">
        <v>0</v>
      </c>
      <c r="EH3" t="s">
        <v>147</v>
      </c>
      <c r="EI3" t="s">
        <v>147</v>
      </c>
      <c r="EJ3" t="s">
        <v>147</v>
      </c>
      <c r="EK3" t="s">
        <v>147</v>
      </c>
      <c r="EL3">
        <v>0</v>
      </c>
      <c r="EM3">
        <v>0</v>
      </c>
      <c r="EN3" t="s">
        <v>147</v>
      </c>
      <c r="EO3" t="s">
        <v>147</v>
      </c>
      <c r="EP3" t="s">
        <v>147</v>
      </c>
      <c r="EQ3" t="s">
        <v>147</v>
      </c>
      <c r="ER3">
        <v>0</v>
      </c>
      <c r="ES3">
        <v>0</v>
      </c>
      <c r="ET3" t="s">
        <v>146</v>
      </c>
      <c r="EU3">
        <v>0</v>
      </c>
      <c r="EV3">
        <v>0</v>
      </c>
      <c r="EW3">
        <v>0</v>
      </c>
      <c r="EX3">
        <v>0</v>
      </c>
      <c r="EY3" t="s">
        <v>147</v>
      </c>
      <c r="EZ3" t="s">
        <v>147</v>
      </c>
      <c r="FA3" t="s">
        <v>147</v>
      </c>
      <c r="FB3" t="s">
        <v>147</v>
      </c>
      <c r="FC3">
        <v>0</v>
      </c>
      <c r="FD3">
        <v>0</v>
      </c>
      <c r="FE3" t="s">
        <v>147</v>
      </c>
      <c r="FF3" t="s">
        <v>147</v>
      </c>
      <c r="FG3" t="s">
        <v>147</v>
      </c>
      <c r="FH3" t="s">
        <v>147</v>
      </c>
      <c r="FI3">
        <v>0</v>
      </c>
      <c r="FJ3">
        <v>0</v>
      </c>
      <c r="FK3" t="s">
        <v>147</v>
      </c>
      <c r="FL3" t="s">
        <v>147</v>
      </c>
      <c r="FM3" t="s">
        <v>147</v>
      </c>
      <c r="FN3" t="s">
        <v>147</v>
      </c>
      <c r="FO3">
        <v>0</v>
      </c>
      <c r="FP3">
        <v>0</v>
      </c>
      <c r="FQ3" t="s">
        <v>147</v>
      </c>
      <c r="FR3" t="s">
        <v>147</v>
      </c>
      <c r="FS3" t="s">
        <v>147</v>
      </c>
      <c r="FT3" t="s">
        <v>147</v>
      </c>
      <c r="FU3">
        <v>0</v>
      </c>
      <c r="FV3">
        <v>0</v>
      </c>
      <c r="FW3" t="s">
        <v>147</v>
      </c>
      <c r="FX3" t="s">
        <v>147</v>
      </c>
      <c r="FY3" t="s">
        <v>147</v>
      </c>
      <c r="FZ3" t="s">
        <v>147</v>
      </c>
      <c r="GA3">
        <v>0</v>
      </c>
      <c r="GB3">
        <v>0</v>
      </c>
      <c r="GC3">
        <v>0</v>
      </c>
      <c r="GD3">
        <v>0</v>
      </c>
      <c r="GE3">
        <v>0</v>
      </c>
      <c r="GF3">
        <v>0</v>
      </c>
      <c r="GG3">
        <v>0</v>
      </c>
      <c r="GH3">
        <v>0</v>
      </c>
      <c r="GI3">
        <v>0</v>
      </c>
      <c r="GJ3">
        <v>0</v>
      </c>
      <c r="GK3" t="s">
        <v>146</v>
      </c>
      <c r="GL3">
        <v>0</v>
      </c>
      <c r="GM3">
        <v>0</v>
      </c>
      <c r="GN3" t="s">
        <v>146</v>
      </c>
      <c r="GO3" t="s">
        <v>147</v>
      </c>
      <c r="GP3" t="s">
        <v>147</v>
      </c>
      <c r="GQ3" t="s">
        <v>146</v>
      </c>
      <c r="GR3" t="s">
        <v>147</v>
      </c>
      <c r="GS3" t="s">
        <v>146</v>
      </c>
      <c r="GT3">
        <v>0</v>
      </c>
      <c r="GU3">
        <v>0</v>
      </c>
      <c r="GV3" t="s">
        <v>146</v>
      </c>
      <c r="GW3" t="s">
        <v>152</v>
      </c>
      <c r="GX3" t="s">
        <v>151</v>
      </c>
      <c r="GY3" t="s">
        <v>151</v>
      </c>
      <c r="GZ3" t="s">
        <v>160</v>
      </c>
      <c r="HA3" s="117" t="s">
        <v>729</v>
      </c>
      <c r="HB3" s="117" t="s">
        <v>1863</v>
      </c>
      <c r="HC3" s="117"/>
      <c r="HD3" s="116" t="s">
        <v>1858</v>
      </c>
      <c r="HE3" s="116">
        <v>4.6643999999999997</v>
      </c>
      <c r="HF3" s="116">
        <v>31.396121000000001</v>
      </c>
    </row>
    <row r="4" spans="1:214" x14ac:dyDescent="0.25">
      <c r="A4" t="s">
        <v>155</v>
      </c>
      <c r="B4" t="s">
        <v>156</v>
      </c>
      <c r="C4" t="s">
        <v>162</v>
      </c>
      <c r="D4" t="s">
        <v>163</v>
      </c>
      <c r="E4" t="s">
        <v>161</v>
      </c>
      <c r="F4" t="s">
        <v>164</v>
      </c>
      <c r="G4" s="116">
        <f t="shared" si="0"/>
        <v>7.7833332999999998</v>
      </c>
      <c r="H4" s="116">
        <f t="shared" si="1"/>
        <v>31.766666699999998</v>
      </c>
      <c r="I4">
        <v>9</v>
      </c>
      <c r="J4">
        <v>9</v>
      </c>
      <c r="K4" t="s">
        <v>159</v>
      </c>
      <c r="L4">
        <v>113</v>
      </c>
      <c r="M4" s="116">
        <f>SUM(Table1[[#Headers],[c- IDP previously displ. abroad present]])</f>
        <v>0</v>
      </c>
      <c r="N4">
        <v>649</v>
      </c>
      <c r="O4" s="116">
        <f>(Table1[[#This Row],[a- IDP individuals]])-(Table1[[#This Row],[displ. Abroad]])</f>
        <v>649</v>
      </c>
      <c r="P4">
        <v>0</v>
      </c>
      <c r="Q4">
        <v>0</v>
      </c>
      <c r="R4" t="s">
        <v>147</v>
      </c>
      <c r="S4" t="s">
        <v>147</v>
      </c>
      <c r="T4">
        <v>0</v>
      </c>
      <c r="U4">
        <v>0</v>
      </c>
      <c r="V4" t="s">
        <v>147</v>
      </c>
      <c r="W4" t="s">
        <v>147</v>
      </c>
      <c r="X4">
        <v>0</v>
      </c>
      <c r="Y4">
        <v>0</v>
      </c>
      <c r="Z4" t="s">
        <v>147</v>
      </c>
      <c r="AA4" t="s">
        <v>147</v>
      </c>
      <c r="AB4">
        <v>0</v>
      </c>
      <c r="AC4">
        <v>0</v>
      </c>
      <c r="AD4" t="s">
        <v>147</v>
      </c>
      <c r="AE4" t="s">
        <v>147</v>
      </c>
      <c r="AF4">
        <v>0</v>
      </c>
      <c r="AG4">
        <v>0</v>
      </c>
      <c r="AH4" t="s">
        <v>147</v>
      </c>
      <c r="AI4" t="s">
        <v>147</v>
      </c>
      <c r="AJ4">
        <v>113</v>
      </c>
      <c r="AK4">
        <v>649</v>
      </c>
      <c r="AL4" t="s">
        <v>156</v>
      </c>
      <c r="AM4" t="s">
        <v>163</v>
      </c>
      <c r="AN4">
        <v>0</v>
      </c>
      <c r="AO4">
        <v>0</v>
      </c>
      <c r="AP4" t="s">
        <v>146</v>
      </c>
      <c r="AQ4">
        <v>0</v>
      </c>
      <c r="AR4">
        <v>0</v>
      </c>
      <c r="AS4">
        <v>0</v>
      </c>
      <c r="AT4">
        <v>0</v>
      </c>
      <c r="AU4" t="s">
        <v>147</v>
      </c>
      <c r="AV4" t="s">
        <v>147</v>
      </c>
      <c r="AW4">
        <v>0</v>
      </c>
      <c r="AX4">
        <v>0</v>
      </c>
      <c r="AY4" t="s">
        <v>147</v>
      </c>
      <c r="AZ4" t="s">
        <v>147</v>
      </c>
      <c r="BA4">
        <v>0</v>
      </c>
      <c r="BB4">
        <v>0</v>
      </c>
      <c r="BC4" t="s">
        <v>147</v>
      </c>
      <c r="BD4" t="s">
        <v>147</v>
      </c>
      <c r="BE4">
        <v>0</v>
      </c>
      <c r="BF4">
        <v>0</v>
      </c>
      <c r="BG4" t="s">
        <v>147</v>
      </c>
      <c r="BH4" t="s">
        <v>147</v>
      </c>
      <c r="BI4">
        <v>0</v>
      </c>
      <c r="BJ4">
        <v>0</v>
      </c>
      <c r="BK4" t="s">
        <v>147</v>
      </c>
      <c r="BL4" t="s">
        <v>147</v>
      </c>
      <c r="BM4">
        <v>0</v>
      </c>
      <c r="BN4">
        <v>0</v>
      </c>
      <c r="BO4" s="116">
        <f>SUM(Table1[[#This Row],[2014-2015 Conflict]],Table1[[#This Row],[2016-2017 conflict]],Table1[[#This Row],[2018 pre R conflict]],Table1[[#This Row],[2018 post R conflict]],Table1[[#This Row],[2019 conflict]],Table1[[#This Row],[2020 conflict]])</f>
        <v>0</v>
      </c>
      <c r="BP4" s="116">
        <f>SUM(Table1[[#This Row],[2014-2015  C - clashes]],Table1[[#This Row],[2016-2017  c-clashes]],Table1[[#This Row],[2018 pre R C-clashes]],Table1[[#This Row],[2018 post R C-clashes]],Table1[[#This Row],[2019 C-clashes]],Table1[[#This Row],[2020 C-clashes]])</f>
        <v>0</v>
      </c>
      <c r="BQ4" s="116">
        <f>SUM(Table1[[#This Row],[2014-2015 disaster]],Table1[[#This Row],[2016-2017 disaster]],Table1[[#This Row],[2018 pre R disaster]],Table1[[#This Row],[2018 post R disaster]],Table1[[#This Row],[2019 disaster]],Table1[[#This Row],[2020 disaster]])</f>
        <v>649</v>
      </c>
      <c r="BR4" s="116">
        <f>SUM(Table1[[#This Row],[2014-2015 unknown]],Table1[[#This Row],[2016-2017  unknown ]],Table1[[#This Row],[2018 pre R unknown]],Table1[[#This Row],[2018 post R unknown]],Table1[[#This Row],[2019 unknown]],Table1[[#This Row],[2020 unknown]])</f>
        <v>0</v>
      </c>
      <c r="BS4">
        <v>0</v>
      </c>
      <c r="BT4">
        <v>0</v>
      </c>
      <c r="BU4">
        <v>0</v>
      </c>
      <c r="BV4">
        <v>0</v>
      </c>
      <c r="BW4" t="s">
        <v>146</v>
      </c>
      <c r="BX4">
        <v>0</v>
      </c>
      <c r="BY4">
        <v>0</v>
      </c>
      <c r="BZ4">
        <v>0</v>
      </c>
      <c r="CA4">
        <v>0</v>
      </c>
      <c r="CB4" t="s">
        <v>146</v>
      </c>
      <c r="CC4">
        <v>0</v>
      </c>
      <c r="CD4">
        <v>0</v>
      </c>
      <c r="CE4">
        <v>0</v>
      </c>
      <c r="CF4">
        <v>0</v>
      </c>
      <c r="CG4" t="s">
        <v>146</v>
      </c>
      <c r="CH4">
        <v>0</v>
      </c>
      <c r="CI4">
        <v>0</v>
      </c>
      <c r="CJ4">
        <v>0</v>
      </c>
      <c r="CK4">
        <v>0</v>
      </c>
      <c r="CL4" t="s">
        <v>146</v>
      </c>
      <c r="CM4">
        <v>0</v>
      </c>
      <c r="CN4">
        <v>0</v>
      </c>
      <c r="CO4">
        <v>0</v>
      </c>
      <c r="CP4">
        <v>0</v>
      </c>
      <c r="CQ4" t="s">
        <v>146</v>
      </c>
      <c r="CR4">
        <v>0</v>
      </c>
      <c r="CS4">
        <v>0</v>
      </c>
      <c r="CT4">
        <v>649</v>
      </c>
      <c r="CU4">
        <v>0</v>
      </c>
      <c r="CV4" t="s">
        <v>146</v>
      </c>
      <c r="CW4" t="s">
        <v>147</v>
      </c>
      <c r="CX4">
        <v>0</v>
      </c>
      <c r="CY4">
        <v>0</v>
      </c>
      <c r="CZ4">
        <v>0</v>
      </c>
      <c r="DA4">
        <v>113</v>
      </c>
      <c r="DB4">
        <v>649</v>
      </c>
      <c r="DC4" t="s">
        <v>146</v>
      </c>
      <c r="DD4">
        <v>0</v>
      </c>
      <c r="DE4">
        <v>0</v>
      </c>
      <c r="DF4">
        <v>0</v>
      </c>
      <c r="DG4">
        <v>0</v>
      </c>
      <c r="DH4" t="s">
        <v>146</v>
      </c>
      <c r="DI4">
        <f>Table1[[#This Row],[i- returnees internal present household]]+Table1[[#This Row],[k- abroad returnee household]]</f>
        <v>0</v>
      </c>
      <c r="DJ4">
        <f>Table1[[#This Row],[ returnees internal ]]+Table1[[#This Row],[abroad returnee ]]</f>
        <v>0</v>
      </c>
      <c r="DK4" t="s">
        <v>146</v>
      </c>
      <c r="DL4">
        <v>0</v>
      </c>
      <c r="DM4">
        <v>0</v>
      </c>
      <c r="DN4">
        <v>0</v>
      </c>
      <c r="DO4">
        <v>0</v>
      </c>
      <c r="DP4" t="s">
        <v>147</v>
      </c>
      <c r="DQ4" t="s">
        <v>147</v>
      </c>
      <c r="DR4" t="s">
        <v>147</v>
      </c>
      <c r="DS4" t="s">
        <v>147</v>
      </c>
      <c r="DT4">
        <v>0</v>
      </c>
      <c r="DU4">
        <v>0</v>
      </c>
      <c r="DV4" t="s">
        <v>147</v>
      </c>
      <c r="DW4" t="s">
        <v>147</v>
      </c>
      <c r="DX4" t="s">
        <v>147</v>
      </c>
      <c r="DY4" t="s">
        <v>147</v>
      </c>
      <c r="DZ4">
        <v>0</v>
      </c>
      <c r="EA4">
        <v>0</v>
      </c>
      <c r="EB4" t="s">
        <v>147</v>
      </c>
      <c r="EC4" t="s">
        <v>147</v>
      </c>
      <c r="ED4" t="s">
        <v>147</v>
      </c>
      <c r="EE4" t="s">
        <v>147</v>
      </c>
      <c r="EF4">
        <v>0</v>
      </c>
      <c r="EG4">
        <v>0</v>
      </c>
      <c r="EH4" t="s">
        <v>147</v>
      </c>
      <c r="EI4" t="s">
        <v>147</v>
      </c>
      <c r="EJ4" t="s">
        <v>147</v>
      </c>
      <c r="EK4" t="s">
        <v>147</v>
      </c>
      <c r="EL4">
        <v>0</v>
      </c>
      <c r="EM4">
        <v>0</v>
      </c>
      <c r="EN4" t="s">
        <v>147</v>
      </c>
      <c r="EO4" t="s">
        <v>147</v>
      </c>
      <c r="EP4" t="s">
        <v>147</v>
      </c>
      <c r="EQ4" t="s">
        <v>147</v>
      </c>
      <c r="ER4">
        <v>0</v>
      </c>
      <c r="ES4">
        <v>0</v>
      </c>
      <c r="ET4" t="s">
        <v>146</v>
      </c>
      <c r="EU4">
        <v>0</v>
      </c>
      <c r="EV4">
        <v>0</v>
      </c>
      <c r="EW4">
        <v>0</v>
      </c>
      <c r="EX4">
        <v>0</v>
      </c>
      <c r="EY4" t="s">
        <v>147</v>
      </c>
      <c r="EZ4" t="s">
        <v>147</v>
      </c>
      <c r="FA4" t="s">
        <v>147</v>
      </c>
      <c r="FB4" t="s">
        <v>147</v>
      </c>
      <c r="FC4">
        <v>0</v>
      </c>
      <c r="FD4">
        <v>0</v>
      </c>
      <c r="FE4" t="s">
        <v>147</v>
      </c>
      <c r="FF4" t="s">
        <v>147</v>
      </c>
      <c r="FG4" t="s">
        <v>147</v>
      </c>
      <c r="FH4" t="s">
        <v>147</v>
      </c>
      <c r="FI4">
        <v>0</v>
      </c>
      <c r="FJ4">
        <v>0</v>
      </c>
      <c r="FK4" t="s">
        <v>147</v>
      </c>
      <c r="FL4" t="s">
        <v>147</v>
      </c>
      <c r="FM4" t="s">
        <v>147</v>
      </c>
      <c r="FN4" t="s">
        <v>147</v>
      </c>
      <c r="FO4">
        <v>0</v>
      </c>
      <c r="FP4">
        <v>0</v>
      </c>
      <c r="FQ4" t="s">
        <v>147</v>
      </c>
      <c r="FR4" t="s">
        <v>147</v>
      </c>
      <c r="FS4" t="s">
        <v>147</v>
      </c>
      <c r="FT4" t="s">
        <v>147</v>
      </c>
      <c r="FU4">
        <v>0</v>
      </c>
      <c r="FV4">
        <v>0</v>
      </c>
      <c r="FW4" t="s">
        <v>147</v>
      </c>
      <c r="FX4" t="s">
        <v>147</v>
      </c>
      <c r="FY4" t="s">
        <v>147</v>
      </c>
      <c r="FZ4" t="s">
        <v>147</v>
      </c>
      <c r="GA4">
        <v>0</v>
      </c>
      <c r="GB4">
        <v>0</v>
      </c>
      <c r="GC4">
        <v>0</v>
      </c>
      <c r="GD4">
        <v>0</v>
      </c>
      <c r="GE4">
        <v>0</v>
      </c>
      <c r="GF4">
        <v>0</v>
      </c>
      <c r="GG4">
        <v>0</v>
      </c>
      <c r="GH4">
        <v>0</v>
      </c>
      <c r="GI4">
        <v>0</v>
      </c>
      <c r="GJ4">
        <v>0</v>
      </c>
      <c r="GK4" t="s">
        <v>146</v>
      </c>
      <c r="GL4">
        <v>0</v>
      </c>
      <c r="GM4">
        <v>0</v>
      </c>
      <c r="GN4" t="s">
        <v>146</v>
      </c>
      <c r="GO4" t="s">
        <v>147</v>
      </c>
      <c r="GP4" t="s">
        <v>147</v>
      </c>
      <c r="GQ4" t="s">
        <v>146</v>
      </c>
      <c r="GR4" t="s">
        <v>147</v>
      </c>
      <c r="GS4" t="s">
        <v>146</v>
      </c>
      <c r="GT4">
        <v>0</v>
      </c>
      <c r="GU4">
        <v>0</v>
      </c>
      <c r="GV4" t="s">
        <v>146</v>
      </c>
      <c r="GW4" t="s">
        <v>152</v>
      </c>
      <c r="GX4" t="s">
        <v>151</v>
      </c>
      <c r="GY4" t="s">
        <v>151</v>
      </c>
      <c r="GZ4" t="s">
        <v>160</v>
      </c>
      <c r="HA4" s="117" t="s">
        <v>729</v>
      </c>
      <c r="HB4" s="117" t="s">
        <v>1865</v>
      </c>
      <c r="HC4" s="117"/>
      <c r="HD4" s="116" t="s">
        <v>1858</v>
      </c>
      <c r="HE4" s="116">
        <v>4.6008342000000004</v>
      </c>
      <c r="HF4" s="116">
        <v>31.333843099999999</v>
      </c>
    </row>
    <row r="5" spans="1:214" x14ac:dyDescent="0.25">
      <c r="A5" t="s">
        <v>155</v>
      </c>
      <c r="B5" t="s">
        <v>156</v>
      </c>
      <c r="C5" t="s">
        <v>162</v>
      </c>
      <c r="D5" t="s">
        <v>163</v>
      </c>
      <c r="E5" t="s">
        <v>165</v>
      </c>
      <c r="F5" t="s">
        <v>166</v>
      </c>
      <c r="G5" s="116">
        <f t="shared" si="0"/>
        <v>7.9009999830000002</v>
      </c>
      <c r="H5" s="116">
        <f t="shared" si="1"/>
        <v>31.888333299999999</v>
      </c>
      <c r="I5">
        <v>9</v>
      </c>
      <c r="J5">
        <v>9</v>
      </c>
      <c r="K5" t="s">
        <v>159</v>
      </c>
      <c r="L5">
        <v>181</v>
      </c>
      <c r="M5" s="116">
        <f>SUM(Table1[[#Headers],[c- IDP previously displ. abroad present]])</f>
        <v>0</v>
      </c>
      <c r="N5">
        <v>1019</v>
      </c>
      <c r="O5" s="116">
        <f>(Table1[[#This Row],[a- IDP individuals]])-(Table1[[#This Row],[displ. Abroad]])</f>
        <v>1019</v>
      </c>
      <c r="P5">
        <v>0</v>
      </c>
      <c r="Q5">
        <v>0</v>
      </c>
      <c r="R5" t="s">
        <v>147</v>
      </c>
      <c r="S5" t="s">
        <v>147</v>
      </c>
      <c r="T5">
        <v>0</v>
      </c>
      <c r="U5">
        <v>0</v>
      </c>
      <c r="V5" t="s">
        <v>147</v>
      </c>
      <c r="W5" t="s">
        <v>147</v>
      </c>
      <c r="X5">
        <v>0</v>
      </c>
      <c r="Y5">
        <v>0</v>
      </c>
      <c r="Z5" t="s">
        <v>147</v>
      </c>
      <c r="AA5" t="s">
        <v>147</v>
      </c>
      <c r="AB5">
        <v>0</v>
      </c>
      <c r="AC5">
        <v>0</v>
      </c>
      <c r="AD5" t="s">
        <v>147</v>
      </c>
      <c r="AE5" t="s">
        <v>147</v>
      </c>
      <c r="AF5">
        <v>0</v>
      </c>
      <c r="AG5">
        <v>0</v>
      </c>
      <c r="AH5" t="s">
        <v>147</v>
      </c>
      <c r="AI5" t="s">
        <v>147</v>
      </c>
      <c r="AJ5">
        <v>181</v>
      </c>
      <c r="AK5">
        <v>1019</v>
      </c>
      <c r="AL5" t="s">
        <v>156</v>
      </c>
      <c r="AM5" t="s">
        <v>163</v>
      </c>
      <c r="AN5">
        <v>0</v>
      </c>
      <c r="AO5">
        <v>0</v>
      </c>
      <c r="AP5" t="s">
        <v>146</v>
      </c>
      <c r="AQ5">
        <v>0</v>
      </c>
      <c r="AR5">
        <v>0</v>
      </c>
      <c r="AS5">
        <v>0</v>
      </c>
      <c r="AT5">
        <v>0</v>
      </c>
      <c r="AU5" t="s">
        <v>147</v>
      </c>
      <c r="AV5" t="s">
        <v>147</v>
      </c>
      <c r="AW5">
        <v>0</v>
      </c>
      <c r="AX5">
        <v>0</v>
      </c>
      <c r="AY5" t="s">
        <v>147</v>
      </c>
      <c r="AZ5" t="s">
        <v>147</v>
      </c>
      <c r="BA5">
        <v>0</v>
      </c>
      <c r="BB5">
        <v>0</v>
      </c>
      <c r="BC5" t="s">
        <v>147</v>
      </c>
      <c r="BD5" t="s">
        <v>147</v>
      </c>
      <c r="BE5">
        <v>0</v>
      </c>
      <c r="BF5">
        <v>0</v>
      </c>
      <c r="BG5" t="s">
        <v>147</v>
      </c>
      <c r="BH5" t="s">
        <v>147</v>
      </c>
      <c r="BI5">
        <v>0</v>
      </c>
      <c r="BJ5">
        <v>0</v>
      </c>
      <c r="BK5" t="s">
        <v>147</v>
      </c>
      <c r="BL5" t="s">
        <v>147</v>
      </c>
      <c r="BM5">
        <v>0</v>
      </c>
      <c r="BN5">
        <v>0</v>
      </c>
      <c r="BO5" s="116">
        <f>SUM(Table1[[#This Row],[2014-2015 Conflict]],Table1[[#This Row],[2016-2017 conflict]],Table1[[#This Row],[2018 pre R conflict]],Table1[[#This Row],[2018 post R conflict]],Table1[[#This Row],[2019 conflict]],Table1[[#This Row],[2020 conflict]])</f>
        <v>0</v>
      </c>
      <c r="BP5" s="116">
        <f>SUM(Table1[[#This Row],[2014-2015  C - clashes]],Table1[[#This Row],[2016-2017  c-clashes]],Table1[[#This Row],[2018 pre R C-clashes]],Table1[[#This Row],[2018 post R C-clashes]],Table1[[#This Row],[2019 C-clashes]],Table1[[#This Row],[2020 C-clashes]])</f>
        <v>0</v>
      </c>
      <c r="BQ5" s="116">
        <f>SUM(Table1[[#This Row],[2014-2015 disaster]],Table1[[#This Row],[2016-2017 disaster]],Table1[[#This Row],[2018 pre R disaster]],Table1[[#This Row],[2018 post R disaster]],Table1[[#This Row],[2019 disaster]],Table1[[#This Row],[2020 disaster]])</f>
        <v>1019</v>
      </c>
      <c r="BR5" s="116">
        <f>SUM(Table1[[#This Row],[2014-2015 unknown]],Table1[[#This Row],[2016-2017  unknown ]],Table1[[#This Row],[2018 pre R unknown]],Table1[[#This Row],[2018 post R unknown]],Table1[[#This Row],[2019 unknown]],Table1[[#This Row],[2020 unknown]])</f>
        <v>0</v>
      </c>
      <c r="BS5">
        <v>0</v>
      </c>
      <c r="BT5">
        <v>0</v>
      </c>
      <c r="BU5">
        <v>0</v>
      </c>
      <c r="BV5">
        <v>0</v>
      </c>
      <c r="BW5" t="s">
        <v>146</v>
      </c>
      <c r="BX5">
        <v>0</v>
      </c>
      <c r="BY5">
        <v>0</v>
      </c>
      <c r="BZ5">
        <v>0</v>
      </c>
      <c r="CA5">
        <v>0</v>
      </c>
      <c r="CB5" t="s">
        <v>146</v>
      </c>
      <c r="CC5">
        <v>0</v>
      </c>
      <c r="CD5">
        <v>0</v>
      </c>
      <c r="CE5">
        <v>0</v>
      </c>
      <c r="CF5">
        <v>0</v>
      </c>
      <c r="CG5" t="s">
        <v>146</v>
      </c>
      <c r="CH5">
        <v>0</v>
      </c>
      <c r="CI5">
        <v>0</v>
      </c>
      <c r="CJ5">
        <v>0</v>
      </c>
      <c r="CK5">
        <v>0</v>
      </c>
      <c r="CL5" t="s">
        <v>146</v>
      </c>
      <c r="CM5">
        <v>0</v>
      </c>
      <c r="CN5">
        <v>0</v>
      </c>
      <c r="CO5">
        <v>0</v>
      </c>
      <c r="CP5">
        <v>0</v>
      </c>
      <c r="CQ5" t="s">
        <v>146</v>
      </c>
      <c r="CR5">
        <v>0</v>
      </c>
      <c r="CS5">
        <v>0</v>
      </c>
      <c r="CT5">
        <v>1019</v>
      </c>
      <c r="CU5">
        <v>0</v>
      </c>
      <c r="CV5" t="s">
        <v>146</v>
      </c>
      <c r="CW5" t="s">
        <v>147</v>
      </c>
      <c r="CX5">
        <v>0</v>
      </c>
      <c r="CY5">
        <v>0</v>
      </c>
      <c r="CZ5">
        <v>0</v>
      </c>
      <c r="DA5">
        <v>181</v>
      </c>
      <c r="DB5">
        <v>1019</v>
      </c>
      <c r="DC5" t="s">
        <v>146</v>
      </c>
      <c r="DD5">
        <v>0</v>
      </c>
      <c r="DE5">
        <v>0</v>
      </c>
      <c r="DF5">
        <v>0</v>
      </c>
      <c r="DG5">
        <v>0</v>
      </c>
      <c r="DH5" t="s">
        <v>146</v>
      </c>
      <c r="DI5">
        <f>Table1[[#This Row],[i- returnees internal present household]]+Table1[[#This Row],[k- abroad returnee household]]</f>
        <v>0</v>
      </c>
      <c r="DJ5">
        <f>Table1[[#This Row],[ returnees internal ]]+Table1[[#This Row],[abroad returnee ]]</f>
        <v>0</v>
      </c>
      <c r="DK5" t="s">
        <v>146</v>
      </c>
      <c r="DL5">
        <v>0</v>
      </c>
      <c r="DM5">
        <v>0</v>
      </c>
      <c r="DN5">
        <v>0</v>
      </c>
      <c r="DO5">
        <v>0</v>
      </c>
      <c r="DP5" t="s">
        <v>147</v>
      </c>
      <c r="DQ5" t="s">
        <v>147</v>
      </c>
      <c r="DR5" t="s">
        <v>147</v>
      </c>
      <c r="DS5" t="s">
        <v>147</v>
      </c>
      <c r="DT5">
        <v>0</v>
      </c>
      <c r="DU5">
        <v>0</v>
      </c>
      <c r="DV5" t="s">
        <v>147</v>
      </c>
      <c r="DW5" t="s">
        <v>147</v>
      </c>
      <c r="DX5" t="s">
        <v>147</v>
      </c>
      <c r="DY5" t="s">
        <v>147</v>
      </c>
      <c r="DZ5">
        <v>0</v>
      </c>
      <c r="EA5">
        <v>0</v>
      </c>
      <c r="EB5" t="s">
        <v>147</v>
      </c>
      <c r="EC5" t="s">
        <v>147</v>
      </c>
      <c r="ED5" t="s">
        <v>147</v>
      </c>
      <c r="EE5" t="s">
        <v>147</v>
      </c>
      <c r="EF5">
        <v>0</v>
      </c>
      <c r="EG5">
        <v>0</v>
      </c>
      <c r="EH5" t="s">
        <v>147</v>
      </c>
      <c r="EI5" t="s">
        <v>147</v>
      </c>
      <c r="EJ5" t="s">
        <v>147</v>
      </c>
      <c r="EK5" t="s">
        <v>147</v>
      </c>
      <c r="EL5">
        <v>0</v>
      </c>
      <c r="EM5">
        <v>0</v>
      </c>
      <c r="EN5" t="s">
        <v>147</v>
      </c>
      <c r="EO5" t="s">
        <v>147</v>
      </c>
      <c r="EP5" t="s">
        <v>147</v>
      </c>
      <c r="EQ5" t="s">
        <v>147</v>
      </c>
      <c r="ER5">
        <v>0</v>
      </c>
      <c r="ES5">
        <v>0</v>
      </c>
      <c r="ET5" t="s">
        <v>146</v>
      </c>
      <c r="EU5">
        <v>0</v>
      </c>
      <c r="EV5">
        <v>0</v>
      </c>
      <c r="EW5">
        <v>0</v>
      </c>
      <c r="EX5">
        <v>0</v>
      </c>
      <c r="EY5" t="s">
        <v>147</v>
      </c>
      <c r="EZ5" t="s">
        <v>147</v>
      </c>
      <c r="FA5" t="s">
        <v>147</v>
      </c>
      <c r="FB5" t="s">
        <v>147</v>
      </c>
      <c r="FC5">
        <v>0</v>
      </c>
      <c r="FD5">
        <v>0</v>
      </c>
      <c r="FE5" t="s">
        <v>147</v>
      </c>
      <c r="FF5" t="s">
        <v>147</v>
      </c>
      <c r="FG5" t="s">
        <v>147</v>
      </c>
      <c r="FH5" t="s">
        <v>147</v>
      </c>
      <c r="FI5">
        <v>0</v>
      </c>
      <c r="FJ5">
        <v>0</v>
      </c>
      <c r="FK5" t="s">
        <v>147</v>
      </c>
      <c r="FL5" t="s">
        <v>147</v>
      </c>
      <c r="FM5" t="s">
        <v>147</v>
      </c>
      <c r="FN5" t="s">
        <v>147</v>
      </c>
      <c r="FO5">
        <v>0</v>
      </c>
      <c r="FP5">
        <v>0</v>
      </c>
      <c r="FQ5" t="s">
        <v>147</v>
      </c>
      <c r="FR5" t="s">
        <v>147</v>
      </c>
      <c r="FS5" t="s">
        <v>147</v>
      </c>
      <c r="FT5" t="s">
        <v>147</v>
      </c>
      <c r="FU5">
        <v>0</v>
      </c>
      <c r="FV5">
        <v>0</v>
      </c>
      <c r="FW5" t="s">
        <v>147</v>
      </c>
      <c r="FX5" t="s">
        <v>147</v>
      </c>
      <c r="FY5" t="s">
        <v>147</v>
      </c>
      <c r="FZ5" t="s">
        <v>147</v>
      </c>
      <c r="GA5">
        <v>0</v>
      </c>
      <c r="GB5">
        <v>0</v>
      </c>
      <c r="GC5">
        <v>0</v>
      </c>
      <c r="GD5">
        <v>0</v>
      </c>
      <c r="GE5">
        <v>0</v>
      </c>
      <c r="GF5">
        <v>0</v>
      </c>
      <c r="GG5">
        <v>0</v>
      </c>
      <c r="GH5">
        <v>0</v>
      </c>
      <c r="GI5">
        <v>0</v>
      </c>
      <c r="GJ5">
        <v>0</v>
      </c>
      <c r="GK5" t="s">
        <v>146</v>
      </c>
      <c r="GL5">
        <v>0</v>
      </c>
      <c r="GM5">
        <v>0</v>
      </c>
      <c r="GN5" t="s">
        <v>146</v>
      </c>
      <c r="GO5" t="s">
        <v>147</v>
      </c>
      <c r="GP5" t="s">
        <v>147</v>
      </c>
      <c r="GQ5" t="s">
        <v>146</v>
      </c>
      <c r="GR5" t="s">
        <v>147</v>
      </c>
      <c r="GS5" t="s">
        <v>146</v>
      </c>
      <c r="GT5">
        <v>0</v>
      </c>
      <c r="GU5">
        <v>0</v>
      </c>
      <c r="GV5" t="s">
        <v>146</v>
      </c>
      <c r="GW5" t="s">
        <v>152</v>
      </c>
      <c r="GX5" t="s">
        <v>151</v>
      </c>
      <c r="GY5" t="s">
        <v>151</v>
      </c>
      <c r="GZ5" t="s">
        <v>160</v>
      </c>
      <c r="HA5" s="117" t="s">
        <v>646</v>
      </c>
      <c r="HB5" s="117" t="s">
        <v>1867</v>
      </c>
      <c r="HC5" s="117"/>
      <c r="HD5" s="116" t="s">
        <v>1858</v>
      </c>
      <c r="HE5" s="116">
        <v>4.9523770000000003</v>
      </c>
      <c r="HF5" s="116">
        <v>31.254967000000001</v>
      </c>
    </row>
    <row r="6" spans="1:214" x14ac:dyDescent="0.25">
      <c r="A6" t="s">
        <v>155</v>
      </c>
      <c r="B6" t="s">
        <v>156</v>
      </c>
      <c r="C6" t="s">
        <v>162</v>
      </c>
      <c r="D6" t="s">
        <v>163</v>
      </c>
      <c r="E6" t="s">
        <v>167</v>
      </c>
      <c r="F6" t="s">
        <v>168</v>
      </c>
      <c r="G6" s="116">
        <f t="shared" si="0"/>
        <v>8.1787734000000007</v>
      </c>
      <c r="H6" s="116">
        <f t="shared" si="1"/>
        <v>31.846222099999999</v>
      </c>
      <c r="I6">
        <v>9</v>
      </c>
      <c r="J6">
        <v>9</v>
      </c>
      <c r="K6" t="s">
        <v>159</v>
      </c>
      <c r="L6">
        <v>307</v>
      </c>
      <c r="M6" s="116">
        <f>SUM(Table1[[#Headers],[c- IDP previously displ. abroad present]])</f>
        <v>0</v>
      </c>
      <c r="N6">
        <v>1672</v>
      </c>
      <c r="O6" s="116">
        <f>(Table1[[#This Row],[a- IDP individuals]])-(Table1[[#This Row],[displ. Abroad]])</f>
        <v>1672</v>
      </c>
      <c r="P6">
        <v>0</v>
      </c>
      <c r="Q6">
        <v>0</v>
      </c>
      <c r="R6" t="s">
        <v>147</v>
      </c>
      <c r="S6" t="s">
        <v>147</v>
      </c>
      <c r="T6">
        <v>0</v>
      </c>
      <c r="U6">
        <v>0</v>
      </c>
      <c r="V6" t="s">
        <v>147</v>
      </c>
      <c r="W6" t="s">
        <v>147</v>
      </c>
      <c r="X6">
        <v>0</v>
      </c>
      <c r="Y6">
        <v>0</v>
      </c>
      <c r="Z6" t="s">
        <v>147</v>
      </c>
      <c r="AA6" t="s">
        <v>147</v>
      </c>
      <c r="AB6">
        <v>0</v>
      </c>
      <c r="AC6">
        <v>0</v>
      </c>
      <c r="AD6" t="s">
        <v>147</v>
      </c>
      <c r="AE6" t="s">
        <v>147</v>
      </c>
      <c r="AF6">
        <v>0</v>
      </c>
      <c r="AG6">
        <v>0</v>
      </c>
      <c r="AH6" t="s">
        <v>147</v>
      </c>
      <c r="AI6" t="s">
        <v>147</v>
      </c>
      <c r="AJ6">
        <v>307</v>
      </c>
      <c r="AK6">
        <v>1672</v>
      </c>
      <c r="AL6" t="s">
        <v>156</v>
      </c>
      <c r="AM6" t="s">
        <v>163</v>
      </c>
      <c r="AN6">
        <v>0</v>
      </c>
      <c r="AO6">
        <v>0</v>
      </c>
      <c r="AP6" t="s">
        <v>146</v>
      </c>
      <c r="AQ6">
        <v>0</v>
      </c>
      <c r="AR6">
        <v>0</v>
      </c>
      <c r="AS6">
        <v>0</v>
      </c>
      <c r="AT6">
        <v>0</v>
      </c>
      <c r="AU6" t="s">
        <v>147</v>
      </c>
      <c r="AV6" t="s">
        <v>147</v>
      </c>
      <c r="AW6">
        <v>0</v>
      </c>
      <c r="AX6">
        <v>0</v>
      </c>
      <c r="AY6" t="s">
        <v>147</v>
      </c>
      <c r="AZ6" t="s">
        <v>147</v>
      </c>
      <c r="BA6">
        <v>0</v>
      </c>
      <c r="BB6">
        <v>0</v>
      </c>
      <c r="BC6" t="s">
        <v>147</v>
      </c>
      <c r="BD6" t="s">
        <v>147</v>
      </c>
      <c r="BE6">
        <v>0</v>
      </c>
      <c r="BF6">
        <v>0</v>
      </c>
      <c r="BG6" t="s">
        <v>147</v>
      </c>
      <c r="BH6" t="s">
        <v>147</v>
      </c>
      <c r="BI6">
        <v>0</v>
      </c>
      <c r="BJ6">
        <v>0</v>
      </c>
      <c r="BK6" t="s">
        <v>147</v>
      </c>
      <c r="BL6" t="s">
        <v>147</v>
      </c>
      <c r="BM6">
        <v>0</v>
      </c>
      <c r="BN6">
        <v>0</v>
      </c>
      <c r="BO6" s="116">
        <f>SUM(Table1[[#This Row],[2014-2015 Conflict]],Table1[[#This Row],[2016-2017 conflict]],Table1[[#This Row],[2018 pre R conflict]],Table1[[#This Row],[2018 post R conflict]],Table1[[#This Row],[2019 conflict]],Table1[[#This Row],[2020 conflict]])</f>
        <v>0</v>
      </c>
      <c r="BP6" s="116">
        <f>SUM(Table1[[#This Row],[2014-2015  C - clashes]],Table1[[#This Row],[2016-2017  c-clashes]],Table1[[#This Row],[2018 pre R C-clashes]],Table1[[#This Row],[2018 post R C-clashes]],Table1[[#This Row],[2019 C-clashes]],Table1[[#This Row],[2020 C-clashes]])</f>
        <v>0</v>
      </c>
      <c r="BQ6" s="116">
        <f>SUM(Table1[[#This Row],[2014-2015 disaster]],Table1[[#This Row],[2016-2017 disaster]],Table1[[#This Row],[2018 pre R disaster]],Table1[[#This Row],[2018 post R disaster]],Table1[[#This Row],[2019 disaster]],Table1[[#This Row],[2020 disaster]])</f>
        <v>1672</v>
      </c>
      <c r="BR6" s="116">
        <f>SUM(Table1[[#This Row],[2014-2015 unknown]],Table1[[#This Row],[2016-2017  unknown ]],Table1[[#This Row],[2018 pre R unknown]],Table1[[#This Row],[2018 post R unknown]],Table1[[#This Row],[2019 unknown]],Table1[[#This Row],[2020 unknown]])</f>
        <v>0</v>
      </c>
      <c r="BS6">
        <v>0</v>
      </c>
      <c r="BT6">
        <v>0</v>
      </c>
      <c r="BU6">
        <v>0</v>
      </c>
      <c r="BV6">
        <v>0</v>
      </c>
      <c r="BW6" t="s">
        <v>146</v>
      </c>
      <c r="BX6">
        <v>0</v>
      </c>
      <c r="BY6">
        <v>0</v>
      </c>
      <c r="BZ6">
        <v>0</v>
      </c>
      <c r="CA6">
        <v>0</v>
      </c>
      <c r="CB6" t="s">
        <v>146</v>
      </c>
      <c r="CC6">
        <v>0</v>
      </c>
      <c r="CD6">
        <v>0</v>
      </c>
      <c r="CE6">
        <v>0</v>
      </c>
      <c r="CF6">
        <v>0</v>
      </c>
      <c r="CG6" t="s">
        <v>146</v>
      </c>
      <c r="CH6">
        <v>0</v>
      </c>
      <c r="CI6">
        <v>0</v>
      </c>
      <c r="CJ6">
        <v>0</v>
      </c>
      <c r="CK6">
        <v>0</v>
      </c>
      <c r="CL6" t="s">
        <v>146</v>
      </c>
      <c r="CM6">
        <v>0</v>
      </c>
      <c r="CN6">
        <v>0</v>
      </c>
      <c r="CO6">
        <v>0</v>
      </c>
      <c r="CP6">
        <v>0</v>
      </c>
      <c r="CQ6" t="s">
        <v>146</v>
      </c>
      <c r="CR6">
        <v>0</v>
      </c>
      <c r="CS6">
        <v>0</v>
      </c>
      <c r="CT6">
        <v>1672</v>
      </c>
      <c r="CU6">
        <v>0</v>
      </c>
      <c r="CV6" t="s">
        <v>146</v>
      </c>
      <c r="CW6" t="s">
        <v>147</v>
      </c>
      <c r="CX6">
        <v>0</v>
      </c>
      <c r="CY6">
        <v>0</v>
      </c>
      <c r="CZ6">
        <v>0</v>
      </c>
      <c r="DA6">
        <v>307</v>
      </c>
      <c r="DB6">
        <v>1672</v>
      </c>
      <c r="DC6" t="s">
        <v>146</v>
      </c>
      <c r="DD6">
        <v>0</v>
      </c>
      <c r="DE6">
        <v>0</v>
      </c>
      <c r="DF6">
        <v>0</v>
      </c>
      <c r="DG6">
        <v>0</v>
      </c>
      <c r="DH6" t="s">
        <v>146</v>
      </c>
      <c r="DI6">
        <f>Table1[[#This Row],[i- returnees internal present household]]+Table1[[#This Row],[k- abroad returnee household]]</f>
        <v>0</v>
      </c>
      <c r="DJ6">
        <f>Table1[[#This Row],[ returnees internal ]]+Table1[[#This Row],[abroad returnee ]]</f>
        <v>0</v>
      </c>
      <c r="DK6" t="s">
        <v>146</v>
      </c>
      <c r="DL6">
        <v>0</v>
      </c>
      <c r="DM6">
        <v>0</v>
      </c>
      <c r="DN6">
        <v>0</v>
      </c>
      <c r="DO6">
        <v>0</v>
      </c>
      <c r="DP6" t="s">
        <v>147</v>
      </c>
      <c r="DQ6" t="s">
        <v>147</v>
      </c>
      <c r="DR6" t="s">
        <v>147</v>
      </c>
      <c r="DS6" t="s">
        <v>147</v>
      </c>
      <c r="DT6">
        <v>0</v>
      </c>
      <c r="DU6">
        <v>0</v>
      </c>
      <c r="DV6" t="s">
        <v>147</v>
      </c>
      <c r="DW6" t="s">
        <v>147</v>
      </c>
      <c r="DX6" t="s">
        <v>147</v>
      </c>
      <c r="DY6" t="s">
        <v>147</v>
      </c>
      <c r="DZ6">
        <v>0</v>
      </c>
      <c r="EA6">
        <v>0</v>
      </c>
      <c r="EB6" t="s">
        <v>147</v>
      </c>
      <c r="EC6" t="s">
        <v>147</v>
      </c>
      <c r="ED6" t="s">
        <v>147</v>
      </c>
      <c r="EE6" t="s">
        <v>147</v>
      </c>
      <c r="EF6">
        <v>0</v>
      </c>
      <c r="EG6">
        <v>0</v>
      </c>
      <c r="EH6" t="s">
        <v>147</v>
      </c>
      <c r="EI6" t="s">
        <v>147</v>
      </c>
      <c r="EJ6" t="s">
        <v>147</v>
      </c>
      <c r="EK6" t="s">
        <v>147</v>
      </c>
      <c r="EL6">
        <v>0</v>
      </c>
      <c r="EM6">
        <v>0</v>
      </c>
      <c r="EN6" t="s">
        <v>147</v>
      </c>
      <c r="EO6" t="s">
        <v>147</v>
      </c>
      <c r="EP6" t="s">
        <v>147</v>
      </c>
      <c r="EQ6" t="s">
        <v>147</v>
      </c>
      <c r="ER6">
        <v>0</v>
      </c>
      <c r="ES6">
        <v>0</v>
      </c>
      <c r="ET6" t="s">
        <v>146</v>
      </c>
      <c r="EU6">
        <v>0</v>
      </c>
      <c r="EV6">
        <v>0</v>
      </c>
      <c r="EW6">
        <v>0</v>
      </c>
      <c r="EX6">
        <v>0</v>
      </c>
      <c r="EY6" t="s">
        <v>147</v>
      </c>
      <c r="EZ6" t="s">
        <v>147</v>
      </c>
      <c r="FA6" t="s">
        <v>147</v>
      </c>
      <c r="FB6" t="s">
        <v>147</v>
      </c>
      <c r="FC6">
        <v>0</v>
      </c>
      <c r="FD6">
        <v>0</v>
      </c>
      <c r="FE6" t="s">
        <v>147</v>
      </c>
      <c r="FF6" t="s">
        <v>147</v>
      </c>
      <c r="FG6" t="s">
        <v>147</v>
      </c>
      <c r="FH6" t="s">
        <v>147</v>
      </c>
      <c r="FI6">
        <v>0</v>
      </c>
      <c r="FJ6">
        <v>0</v>
      </c>
      <c r="FK6" t="s">
        <v>147</v>
      </c>
      <c r="FL6" t="s">
        <v>147</v>
      </c>
      <c r="FM6" t="s">
        <v>147</v>
      </c>
      <c r="FN6" t="s">
        <v>147</v>
      </c>
      <c r="FO6">
        <v>0</v>
      </c>
      <c r="FP6">
        <v>0</v>
      </c>
      <c r="FQ6" t="s">
        <v>147</v>
      </c>
      <c r="FR6" t="s">
        <v>147</v>
      </c>
      <c r="FS6" t="s">
        <v>147</v>
      </c>
      <c r="FT6" t="s">
        <v>147</v>
      </c>
      <c r="FU6">
        <v>0</v>
      </c>
      <c r="FV6">
        <v>0</v>
      </c>
      <c r="FW6" t="s">
        <v>147</v>
      </c>
      <c r="FX6" t="s">
        <v>147</v>
      </c>
      <c r="FY6" t="s">
        <v>147</v>
      </c>
      <c r="FZ6" t="s">
        <v>147</v>
      </c>
      <c r="GA6">
        <v>0</v>
      </c>
      <c r="GB6">
        <v>0</v>
      </c>
      <c r="GC6">
        <v>0</v>
      </c>
      <c r="GD6">
        <v>0</v>
      </c>
      <c r="GE6">
        <v>0</v>
      </c>
      <c r="GF6">
        <v>0</v>
      </c>
      <c r="GG6">
        <v>0</v>
      </c>
      <c r="GH6">
        <v>0</v>
      </c>
      <c r="GI6">
        <v>0</v>
      </c>
      <c r="GJ6">
        <v>0</v>
      </c>
      <c r="GK6" t="s">
        <v>146</v>
      </c>
      <c r="GL6">
        <v>0</v>
      </c>
      <c r="GM6">
        <v>0</v>
      </c>
      <c r="GN6" t="s">
        <v>146</v>
      </c>
      <c r="GO6" t="s">
        <v>147</v>
      </c>
      <c r="GP6" t="s">
        <v>147</v>
      </c>
      <c r="GQ6" t="s">
        <v>146</v>
      </c>
      <c r="GR6" t="s">
        <v>147</v>
      </c>
      <c r="GS6" t="s">
        <v>146</v>
      </c>
      <c r="GT6">
        <v>0</v>
      </c>
      <c r="GU6">
        <v>0</v>
      </c>
      <c r="GV6" t="s">
        <v>146</v>
      </c>
      <c r="GW6" t="s">
        <v>152</v>
      </c>
      <c r="GX6" t="s">
        <v>151</v>
      </c>
      <c r="GY6" t="s">
        <v>151</v>
      </c>
      <c r="GZ6" t="s">
        <v>160</v>
      </c>
      <c r="HA6" s="117" t="s">
        <v>646</v>
      </c>
      <c r="HB6" s="117" t="s">
        <v>1869</v>
      </c>
      <c r="HC6" s="117"/>
      <c r="HD6" s="116" t="s">
        <v>1858</v>
      </c>
      <c r="HE6" s="116">
        <v>5.0138100000000003</v>
      </c>
      <c r="HF6" s="116">
        <v>31.019576000000001</v>
      </c>
    </row>
    <row r="7" spans="1:214" x14ac:dyDescent="0.25">
      <c r="A7" t="s">
        <v>171</v>
      </c>
      <c r="B7" t="s">
        <v>172</v>
      </c>
      <c r="C7" t="s">
        <v>170</v>
      </c>
      <c r="D7" t="s">
        <v>173</v>
      </c>
      <c r="E7" t="s">
        <v>169</v>
      </c>
      <c r="F7" t="s">
        <v>174</v>
      </c>
      <c r="G7" s="116">
        <f t="shared" si="0"/>
        <v>9.2750039999999991</v>
      </c>
      <c r="H7" s="116">
        <f t="shared" si="1"/>
        <v>28.673942</v>
      </c>
      <c r="I7">
        <v>9</v>
      </c>
      <c r="J7">
        <v>9</v>
      </c>
      <c r="K7" t="s">
        <v>159</v>
      </c>
      <c r="L7">
        <v>734</v>
      </c>
      <c r="M7" s="116">
        <f>SUM(Table1[[#Headers],[c- IDP previously displ. abroad present]])</f>
        <v>0</v>
      </c>
      <c r="N7">
        <v>3798</v>
      </c>
      <c r="O7" s="116">
        <f>(Table1[[#This Row],[a- IDP individuals]])-(Table1[[#This Row],[displ. Abroad]])</f>
        <v>3798</v>
      </c>
      <c r="P7">
        <v>465</v>
      </c>
      <c r="Q7">
        <v>2410</v>
      </c>
      <c r="R7" t="s">
        <v>175</v>
      </c>
      <c r="S7" t="s">
        <v>176</v>
      </c>
      <c r="T7">
        <v>269</v>
      </c>
      <c r="U7">
        <v>1388</v>
      </c>
      <c r="V7" t="s">
        <v>172</v>
      </c>
      <c r="W7" t="s">
        <v>173</v>
      </c>
      <c r="X7">
        <v>0</v>
      </c>
      <c r="Y7">
        <v>0</v>
      </c>
      <c r="Z7" t="s">
        <v>147</v>
      </c>
      <c r="AA7" t="s">
        <v>147</v>
      </c>
      <c r="AB7">
        <v>0</v>
      </c>
      <c r="AC7">
        <v>0</v>
      </c>
      <c r="AD7" t="s">
        <v>147</v>
      </c>
      <c r="AE7" t="s">
        <v>147</v>
      </c>
      <c r="AF7">
        <v>0</v>
      </c>
      <c r="AG7">
        <v>0</v>
      </c>
      <c r="AH7" t="s">
        <v>147</v>
      </c>
      <c r="AI7" t="s">
        <v>147</v>
      </c>
      <c r="AJ7">
        <v>0</v>
      </c>
      <c r="AK7">
        <v>0</v>
      </c>
      <c r="AL7" t="s">
        <v>147</v>
      </c>
      <c r="AM7" t="s">
        <v>147</v>
      </c>
      <c r="AN7">
        <v>0</v>
      </c>
      <c r="AO7">
        <v>0</v>
      </c>
      <c r="AP7" t="s">
        <v>146</v>
      </c>
      <c r="AQ7">
        <v>0</v>
      </c>
      <c r="AR7">
        <v>0</v>
      </c>
      <c r="AS7">
        <v>0</v>
      </c>
      <c r="AT7">
        <v>0</v>
      </c>
      <c r="AU7" t="s">
        <v>147</v>
      </c>
      <c r="AV7" t="s">
        <v>147</v>
      </c>
      <c r="AW7">
        <v>0</v>
      </c>
      <c r="AX7">
        <v>0</v>
      </c>
      <c r="AY7" t="s">
        <v>147</v>
      </c>
      <c r="AZ7" t="s">
        <v>147</v>
      </c>
      <c r="BA7">
        <v>0</v>
      </c>
      <c r="BB7">
        <v>0</v>
      </c>
      <c r="BC7" t="s">
        <v>147</v>
      </c>
      <c r="BD7" t="s">
        <v>147</v>
      </c>
      <c r="BE7">
        <v>0</v>
      </c>
      <c r="BF7">
        <v>0</v>
      </c>
      <c r="BG7" t="s">
        <v>147</v>
      </c>
      <c r="BH7" t="s">
        <v>147</v>
      </c>
      <c r="BI7">
        <v>0</v>
      </c>
      <c r="BJ7">
        <v>0</v>
      </c>
      <c r="BK7" t="s">
        <v>147</v>
      </c>
      <c r="BL7" t="s">
        <v>147</v>
      </c>
      <c r="BM7">
        <v>0</v>
      </c>
      <c r="BN7">
        <v>0</v>
      </c>
      <c r="BO7" s="116">
        <f>SUM(Table1[[#This Row],[2014-2015 Conflict]],Table1[[#This Row],[2016-2017 conflict]],Table1[[#This Row],[2018 pre R conflict]],Table1[[#This Row],[2018 post R conflict]],Table1[[#This Row],[2019 conflict]],Table1[[#This Row],[2020 conflict]])</f>
        <v>0</v>
      </c>
      <c r="BP7" s="116">
        <f>SUM(Table1[[#This Row],[2014-2015  C - clashes]],Table1[[#This Row],[2016-2017  c-clashes]],Table1[[#This Row],[2018 pre R C-clashes]],Table1[[#This Row],[2018 post R C-clashes]],Table1[[#This Row],[2019 C-clashes]],Table1[[#This Row],[2020 C-clashes]])</f>
        <v>3798</v>
      </c>
      <c r="BQ7" s="116">
        <f>SUM(Table1[[#This Row],[2014-2015 disaster]],Table1[[#This Row],[2016-2017 disaster]],Table1[[#This Row],[2018 pre R disaster]],Table1[[#This Row],[2018 post R disaster]],Table1[[#This Row],[2019 disaster]],Table1[[#This Row],[2020 disaster]])</f>
        <v>0</v>
      </c>
      <c r="BR7" s="116">
        <f>SUM(Table1[[#This Row],[2014-2015 unknown]],Table1[[#This Row],[2016-2017  unknown ]],Table1[[#This Row],[2018 pre R unknown]],Table1[[#This Row],[2018 post R unknown]],Table1[[#This Row],[2019 unknown]],Table1[[#This Row],[2020 unknown]])</f>
        <v>0</v>
      </c>
      <c r="BS7">
        <v>0</v>
      </c>
      <c r="BT7">
        <v>2410</v>
      </c>
      <c r="BU7">
        <v>0</v>
      </c>
      <c r="BV7">
        <v>0</v>
      </c>
      <c r="BW7" t="s">
        <v>146</v>
      </c>
      <c r="BX7">
        <v>0</v>
      </c>
      <c r="BY7">
        <v>1388</v>
      </c>
      <c r="BZ7">
        <v>0</v>
      </c>
      <c r="CA7">
        <v>0</v>
      </c>
      <c r="CB7" t="s">
        <v>146</v>
      </c>
      <c r="CC7">
        <v>0</v>
      </c>
      <c r="CD7">
        <v>0</v>
      </c>
      <c r="CE7">
        <v>0</v>
      </c>
      <c r="CF7">
        <v>0</v>
      </c>
      <c r="CG7" t="s">
        <v>146</v>
      </c>
      <c r="CH7">
        <v>0</v>
      </c>
      <c r="CI7">
        <v>0</v>
      </c>
      <c r="CJ7">
        <v>0</v>
      </c>
      <c r="CK7">
        <v>0</v>
      </c>
      <c r="CL7" t="s">
        <v>146</v>
      </c>
      <c r="CM7">
        <v>0</v>
      </c>
      <c r="CN7">
        <v>0</v>
      </c>
      <c r="CO7">
        <v>0</v>
      </c>
      <c r="CP7">
        <v>0</v>
      </c>
      <c r="CQ7" t="s">
        <v>146</v>
      </c>
      <c r="CR7">
        <v>0</v>
      </c>
      <c r="CS7">
        <v>0</v>
      </c>
      <c r="CT7">
        <v>0</v>
      </c>
      <c r="CU7">
        <v>0</v>
      </c>
      <c r="CV7" t="s">
        <v>146</v>
      </c>
      <c r="CW7" t="s">
        <v>147</v>
      </c>
      <c r="CX7">
        <v>0</v>
      </c>
      <c r="CY7">
        <v>465</v>
      </c>
      <c r="CZ7">
        <v>2410</v>
      </c>
      <c r="DA7">
        <v>269</v>
      </c>
      <c r="DB7">
        <v>1388</v>
      </c>
      <c r="DC7" t="s">
        <v>146</v>
      </c>
      <c r="DD7">
        <v>0</v>
      </c>
      <c r="DE7">
        <v>0</v>
      </c>
      <c r="DF7">
        <v>716</v>
      </c>
      <c r="DG7">
        <v>4412</v>
      </c>
      <c r="DH7" t="s">
        <v>146</v>
      </c>
      <c r="DI7">
        <f>Table1[[#This Row],[i- returnees internal present household]]+Table1[[#This Row],[k- abroad returnee household]]</f>
        <v>0</v>
      </c>
      <c r="DJ7">
        <f>Table1[[#This Row],[ returnees internal ]]+Table1[[#This Row],[abroad returnee ]]</f>
        <v>0</v>
      </c>
      <c r="DK7" t="s">
        <v>146</v>
      </c>
      <c r="DL7">
        <v>0</v>
      </c>
      <c r="DM7">
        <v>0</v>
      </c>
      <c r="DN7">
        <v>0</v>
      </c>
      <c r="DO7">
        <v>0</v>
      </c>
      <c r="DP7" t="s">
        <v>147</v>
      </c>
      <c r="DQ7" t="s">
        <v>147</v>
      </c>
      <c r="DR7" t="s">
        <v>147</v>
      </c>
      <c r="DS7" t="s">
        <v>147</v>
      </c>
      <c r="DT7">
        <v>0</v>
      </c>
      <c r="DU7">
        <v>0</v>
      </c>
      <c r="DV7" t="s">
        <v>147</v>
      </c>
      <c r="DW7" t="s">
        <v>147</v>
      </c>
      <c r="DX7" t="s">
        <v>147</v>
      </c>
      <c r="DY7" t="s">
        <v>147</v>
      </c>
      <c r="DZ7">
        <v>0</v>
      </c>
      <c r="EA7">
        <v>0</v>
      </c>
      <c r="EB7" t="s">
        <v>147</v>
      </c>
      <c r="EC7" t="s">
        <v>147</v>
      </c>
      <c r="ED7" t="s">
        <v>147</v>
      </c>
      <c r="EE7" t="s">
        <v>147</v>
      </c>
      <c r="EF7">
        <v>0</v>
      </c>
      <c r="EG7">
        <v>0</v>
      </c>
      <c r="EH7" t="s">
        <v>147</v>
      </c>
      <c r="EI7" t="s">
        <v>147</v>
      </c>
      <c r="EJ7" t="s">
        <v>147</v>
      </c>
      <c r="EK7" t="s">
        <v>147</v>
      </c>
      <c r="EL7">
        <v>0</v>
      </c>
      <c r="EM7">
        <v>0</v>
      </c>
      <c r="EN7" t="s">
        <v>147</v>
      </c>
      <c r="EO7" t="s">
        <v>147</v>
      </c>
      <c r="EP7" t="s">
        <v>147</v>
      </c>
      <c r="EQ7" t="s">
        <v>147</v>
      </c>
      <c r="ER7">
        <v>0</v>
      </c>
      <c r="ES7">
        <v>0</v>
      </c>
      <c r="ET7" t="s">
        <v>146</v>
      </c>
      <c r="EU7">
        <v>0</v>
      </c>
      <c r="EV7">
        <v>0</v>
      </c>
      <c r="EW7">
        <v>0</v>
      </c>
      <c r="EX7">
        <v>0</v>
      </c>
      <c r="EY7" t="s">
        <v>147</v>
      </c>
      <c r="EZ7" t="s">
        <v>147</v>
      </c>
      <c r="FA7" t="s">
        <v>147</v>
      </c>
      <c r="FB7" t="s">
        <v>147</v>
      </c>
      <c r="FC7">
        <v>0</v>
      </c>
      <c r="FD7">
        <v>0</v>
      </c>
      <c r="FE7" t="s">
        <v>147</v>
      </c>
      <c r="FF7" t="s">
        <v>147</v>
      </c>
      <c r="FG7" t="s">
        <v>147</v>
      </c>
      <c r="FH7" t="s">
        <v>147</v>
      </c>
      <c r="FI7">
        <v>0</v>
      </c>
      <c r="FJ7">
        <v>0</v>
      </c>
      <c r="FK7" t="s">
        <v>147</v>
      </c>
      <c r="FL7" t="s">
        <v>147</v>
      </c>
      <c r="FM7" t="s">
        <v>147</v>
      </c>
      <c r="FN7" t="s">
        <v>147</v>
      </c>
      <c r="FO7">
        <v>0</v>
      </c>
      <c r="FP7">
        <v>0</v>
      </c>
      <c r="FQ7" t="s">
        <v>147</v>
      </c>
      <c r="FR7" t="s">
        <v>147</v>
      </c>
      <c r="FS7" t="s">
        <v>147</v>
      </c>
      <c r="FT7" t="s">
        <v>147</v>
      </c>
      <c r="FU7">
        <v>0</v>
      </c>
      <c r="FV7">
        <v>0</v>
      </c>
      <c r="FW7" t="s">
        <v>147</v>
      </c>
      <c r="FX7" t="s">
        <v>147</v>
      </c>
      <c r="FY7" t="s">
        <v>147</v>
      </c>
      <c r="FZ7" t="s">
        <v>147</v>
      </c>
      <c r="GA7">
        <v>0</v>
      </c>
      <c r="GB7">
        <v>0</v>
      </c>
      <c r="GC7">
        <v>0</v>
      </c>
      <c r="GD7">
        <v>0</v>
      </c>
      <c r="GE7">
        <v>0</v>
      </c>
      <c r="GF7">
        <v>0</v>
      </c>
      <c r="GG7">
        <v>0</v>
      </c>
      <c r="GH7">
        <v>0</v>
      </c>
      <c r="GI7">
        <v>0</v>
      </c>
      <c r="GJ7">
        <v>0</v>
      </c>
      <c r="GK7" t="s">
        <v>146</v>
      </c>
      <c r="GL7">
        <v>0</v>
      </c>
      <c r="GM7">
        <v>0</v>
      </c>
      <c r="GN7" t="s">
        <v>146</v>
      </c>
      <c r="GO7" t="s">
        <v>147</v>
      </c>
      <c r="GP7" t="s">
        <v>147</v>
      </c>
      <c r="GQ7" t="s">
        <v>146</v>
      </c>
      <c r="GR7" t="s">
        <v>147</v>
      </c>
      <c r="GS7" t="s">
        <v>146</v>
      </c>
      <c r="GT7">
        <v>0</v>
      </c>
      <c r="GU7">
        <v>0</v>
      </c>
      <c r="GV7" t="s">
        <v>146</v>
      </c>
      <c r="GW7" t="s">
        <v>152</v>
      </c>
      <c r="GX7" t="s">
        <v>152</v>
      </c>
      <c r="GY7" t="s">
        <v>177</v>
      </c>
      <c r="GZ7" t="s">
        <v>178</v>
      </c>
      <c r="HA7" s="117" t="s">
        <v>657</v>
      </c>
      <c r="HB7" s="117" t="s">
        <v>1871</v>
      </c>
      <c r="HC7" s="117"/>
      <c r="HD7" s="116" t="s">
        <v>1858</v>
      </c>
      <c r="HE7" s="116">
        <v>4.4802454020000004</v>
      </c>
      <c r="HF7" s="116">
        <v>31.248572076999999</v>
      </c>
    </row>
    <row r="8" spans="1:214" x14ac:dyDescent="0.25">
      <c r="A8" t="s">
        <v>142</v>
      </c>
      <c r="B8" t="s">
        <v>143</v>
      </c>
      <c r="C8" t="s">
        <v>141</v>
      </c>
      <c r="D8" t="s">
        <v>144</v>
      </c>
      <c r="E8" t="s">
        <v>179</v>
      </c>
      <c r="F8" t="s">
        <v>180</v>
      </c>
      <c r="G8" s="116">
        <f t="shared" si="0"/>
        <v>9.8475999999999999</v>
      </c>
      <c r="H8" s="116">
        <f t="shared" si="1"/>
        <v>32.1372</v>
      </c>
      <c r="I8">
        <v>9</v>
      </c>
      <c r="J8">
        <v>8</v>
      </c>
      <c r="K8" t="s">
        <v>146</v>
      </c>
      <c r="L8">
        <v>0</v>
      </c>
      <c r="M8" s="116">
        <f>SUM(Table1[[#Headers],[c- IDP previously displ. abroad present]])</f>
        <v>0</v>
      </c>
      <c r="N8">
        <v>0</v>
      </c>
      <c r="O8" s="116">
        <f>(Table1[[#This Row],[a- IDP individuals]])-(Table1[[#This Row],[displ. Abroad]])</f>
        <v>0</v>
      </c>
      <c r="P8">
        <v>0</v>
      </c>
      <c r="Q8">
        <v>0</v>
      </c>
      <c r="R8" t="s">
        <v>147</v>
      </c>
      <c r="S8" t="s">
        <v>147</v>
      </c>
      <c r="T8">
        <v>0</v>
      </c>
      <c r="U8">
        <v>0</v>
      </c>
      <c r="V8" t="s">
        <v>147</v>
      </c>
      <c r="W8" t="s">
        <v>147</v>
      </c>
      <c r="X8">
        <v>0</v>
      </c>
      <c r="Y8">
        <v>0</v>
      </c>
      <c r="Z8" t="s">
        <v>147</v>
      </c>
      <c r="AA8" t="s">
        <v>147</v>
      </c>
      <c r="AB8">
        <v>0</v>
      </c>
      <c r="AC8">
        <v>0</v>
      </c>
      <c r="AD8" t="s">
        <v>147</v>
      </c>
      <c r="AE8" t="s">
        <v>147</v>
      </c>
      <c r="AF8">
        <v>0</v>
      </c>
      <c r="AG8">
        <v>0</v>
      </c>
      <c r="AH8" t="s">
        <v>147</v>
      </c>
      <c r="AI8" t="s">
        <v>147</v>
      </c>
      <c r="AJ8">
        <v>0</v>
      </c>
      <c r="AK8">
        <v>0</v>
      </c>
      <c r="AL8" t="s">
        <v>143</v>
      </c>
      <c r="AM8" t="s">
        <v>144</v>
      </c>
      <c r="AN8">
        <v>0</v>
      </c>
      <c r="AO8">
        <v>0</v>
      </c>
      <c r="AP8" t="s">
        <v>146</v>
      </c>
      <c r="AQ8">
        <v>0</v>
      </c>
      <c r="AR8">
        <v>0</v>
      </c>
      <c r="AS8">
        <v>0</v>
      </c>
      <c r="AT8">
        <v>0</v>
      </c>
      <c r="AU8" t="s">
        <v>147</v>
      </c>
      <c r="AV8" t="s">
        <v>147</v>
      </c>
      <c r="AW8">
        <v>0</v>
      </c>
      <c r="AX8">
        <v>0</v>
      </c>
      <c r="AY8" t="s">
        <v>147</v>
      </c>
      <c r="AZ8" t="s">
        <v>147</v>
      </c>
      <c r="BA8">
        <v>0</v>
      </c>
      <c r="BB8">
        <v>0</v>
      </c>
      <c r="BC8" t="s">
        <v>147</v>
      </c>
      <c r="BD8" t="s">
        <v>147</v>
      </c>
      <c r="BE8">
        <v>0</v>
      </c>
      <c r="BF8">
        <v>0</v>
      </c>
      <c r="BG8" t="s">
        <v>147</v>
      </c>
      <c r="BH8" t="s">
        <v>147</v>
      </c>
      <c r="BI8">
        <v>0</v>
      </c>
      <c r="BJ8">
        <v>0</v>
      </c>
      <c r="BK8" t="s">
        <v>147</v>
      </c>
      <c r="BL8" t="s">
        <v>147</v>
      </c>
      <c r="BM8">
        <v>0</v>
      </c>
      <c r="BN8">
        <v>0</v>
      </c>
      <c r="BO8" s="116">
        <f>SUM(Table1[[#This Row],[2014-2015 Conflict]],Table1[[#This Row],[2016-2017 conflict]],Table1[[#This Row],[2018 pre R conflict]],Table1[[#This Row],[2018 post R conflict]],Table1[[#This Row],[2019 conflict]],Table1[[#This Row],[2020 conflict]])</f>
        <v>0</v>
      </c>
      <c r="BP8" s="116">
        <f>SUM(Table1[[#This Row],[2014-2015  C - clashes]],Table1[[#This Row],[2016-2017  c-clashes]],Table1[[#This Row],[2018 pre R C-clashes]],Table1[[#This Row],[2018 post R C-clashes]],Table1[[#This Row],[2019 C-clashes]],Table1[[#This Row],[2020 C-clashes]])</f>
        <v>0</v>
      </c>
      <c r="BQ8" s="116">
        <f>SUM(Table1[[#This Row],[2014-2015 disaster]],Table1[[#This Row],[2016-2017 disaster]],Table1[[#This Row],[2018 pre R disaster]],Table1[[#This Row],[2018 post R disaster]],Table1[[#This Row],[2019 disaster]],Table1[[#This Row],[2020 disaster]])</f>
        <v>0</v>
      </c>
      <c r="BR8" s="116">
        <f>SUM(Table1[[#This Row],[2014-2015 unknown]],Table1[[#This Row],[2016-2017  unknown ]],Table1[[#This Row],[2018 pre R unknown]],Table1[[#This Row],[2018 post R unknown]],Table1[[#This Row],[2019 unknown]],Table1[[#This Row],[2020 unknown]])</f>
        <v>0</v>
      </c>
      <c r="BS8">
        <v>0</v>
      </c>
      <c r="BT8">
        <v>0</v>
      </c>
      <c r="BU8">
        <v>0</v>
      </c>
      <c r="BV8">
        <v>0</v>
      </c>
      <c r="BW8" t="s">
        <v>146</v>
      </c>
      <c r="BX8">
        <v>0</v>
      </c>
      <c r="BY8">
        <v>0</v>
      </c>
      <c r="BZ8">
        <v>0</v>
      </c>
      <c r="CA8">
        <v>0</v>
      </c>
      <c r="CB8" t="s">
        <v>146</v>
      </c>
      <c r="CC8">
        <v>0</v>
      </c>
      <c r="CD8">
        <v>0</v>
      </c>
      <c r="CE8">
        <v>0</v>
      </c>
      <c r="CF8">
        <v>0</v>
      </c>
      <c r="CG8" t="s">
        <v>146</v>
      </c>
      <c r="CH8">
        <v>0</v>
      </c>
      <c r="CI8">
        <v>0</v>
      </c>
      <c r="CJ8">
        <v>0</v>
      </c>
      <c r="CK8">
        <v>0</v>
      </c>
      <c r="CL8" t="s">
        <v>146</v>
      </c>
      <c r="CM8">
        <v>0</v>
      </c>
      <c r="CN8">
        <v>0</v>
      </c>
      <c r="CO8">
        <v>0</v>
      </c>
      <c r="CP8">
        <v>0</v>
      </c>
      <c r="CQ8" t="s">
        <v>146</v>
      </c>
      <c r="CR8">
        <v>0</v>
      </c>
      <c r="CS8">
        <v>0</v>
      </c>
      <c r="CT8">
        <v>0</v>
      </c>
      <c r="CU8">
        <v>0</v>
      </c>
      <c r="CV8" t="s">
        <v>146</v>
      </c>
      <c r="CW8" t="s">
        <v>147</v>
      </c>
      <c r="CX8">
        <v>0</v>
      </c>
      <c r="CY8">
        <v>0</v>
      </c>
      <c r="CZ8">
        <v>0</v>
      </c>
      <c r="DA8">
        <v>0</v>
      </c>
      <c r="DB8">
        <v>0</v>
      </c>
      <c r="DC8" t="s">
        <v>146</v>
      </c>
      <c r="DD8">
        <v>0</v>
      </c>
      <c r="DE8">
        <v>0</v>
      </c>
      <c r="DF8">
        <v>555</v>
      </c>
      <c r="DG8">
        <v>3278</v>
      </c>
      <c r="DH8" t="s">
        <v>146</v>
      </c>
      <c r="DI8">
        <f>Table1[[#This Row],[i- returnees internal present household]]+Table1[[#This Row],[k- abroad returnee household]]</f>
        <v>0</v>
      </c>
      <c r="DJ8">
        <f>Table1[[#This Row],[ returnees internal ]]+Table1[[#This Row],[abroad returnee ]]</f>
        <v>0</v>
      </c>
      <c r="DK8" t="s">
        <v>146</v>
      </c>
      <c r="DL8">
        <v>0</v>
      </c>
      <c r="DM8">
        <v>0</v>
      </c>
      <c r="DN8">
        <v>0</v>
      </c>
      <c r="DO8">
        <v>0</v>
      </c>
      <c r="DP8" t="s">
        <v>147</v>
      </c>
      <c r="DQ8" t="s">
        <v>147</v>
      </c>
      <c r="DR8" t="s">
        <v>147</v>
      </c>
      <c r="DS8" t="s">
        <v>147</v>
      </c>
      <c r="DT8">
        <v>0</v>
      </c>
      <c r="DU8">
        <v>0</v>
      </c>
      <c r="DV8" t="s">
        <v>147</v>
      </c>
      <c r="DW8" t="s">
        <v>147</v>
      </c>
      <c r="DX8" t="s">
        <v>147</v>
      </c>
      <c r="DY8" t="s">
        <v>147</v>
      </c>
      <c r="DZ8">
        <v>0</v>
      </c>
      <c r="EA8">
        <v>0</v>
      </c>
      <c r="EB8" t="s">
        <v>147</v>
      </c>
      <c r="EC8" t="s">
        <v>147</v>
      </c>
      <c r="ED8" t="s">
        <v>147</v>
      </c>
      <c r="EE8" t="s">
        <v>147</v>
      </c>
      <c r="EF8">
        <v>0</v>
      </c>
      <c r="EG8">
        <v>0</v>
      </c>
      <c r="EH8" t="s">
        <v>147</v>
      </c>
      <c r="EI8" t="s">
        <v>147</v>
      </c>
      <c r="EJ8" t="s">
        <v>147</v>
      </c>
      <c r="EK8" t="s">
        <v>147</v>
      </c>
      <c r="EL8">
        <v>0</v>
      </c>
      <c r="EM8">
        <v>0</v>
      </c>
      <c r="EN8" t="s">
        <v>143</v>
      </c>
      <c r="EO8" t="s">
        <v>181</v>
      </c>
      <c r="EP8" t="s">
        <v>182</v>
      </c>
      <c r="EQ8" t="s">
        <v>147</v>
      </c>
      <c r="ER8">
        <v>0</v>
      </c>
      <c r="ES8">
        <v>0</v>
      </c>
      <c r="ET8" t="s">
        <v>146</v>
      </c>
      <c r="EU8">
        <v>0</v>
      </c>
      <c r="EV8">
        <v>0</v>
      </c>
      <c r="EW8">
        <v>0</v>
      </c>
      <c r="EX8">
        <v>0</v>
      </c>
      <c r="EY8" t="s">
        <v>147</v>
      </c>
      <c r="EZ8" t="s">
        <v>147</v>
      </c>
      <c r="FA8" t="s">
        <v>147</v>
      </c>
      <c r="FB8" t="s">
        <v>147</v>
      </c>
      <c r="FC8">
        <v>0</v>
      </c>
      <c r="FD8">
        <v>0</v>
      </c>
      <c r="FE8" t="s">
        <v>147</v>
      </c>
      <c r="FF8" t="s">
        <v>147</v>
      </c>
      <c r="FG8" t="s">
        <v>147</v>
      </c>
      <c r="FH8" t="s">
        <v>147</v>
      </c>
      <c r="FI8">
        <v>0</v>
      </c>
      <c r="FJ8">
        <v>0</v>
      </c>
      <c r="FK8" t="s">
        <v>147</v>
      </c>
      <c r="FL8" t="s">
        <v>147</v>
      </c>
      <c r="FM8" t="s">
        <v>147</v>
      </c>
      <c r="FN8" t="s">
        <v>147</v>
      </c>
      <c r="FO8">
        <v>0</v>
      </c>
      <c r="FP8">
        <v>0</v>
      </c>
      <c r="FQ8" t="s">
        <v>147</v>
      </c>
      <c r="FR8" t="s">
        <v>147</v>
      </c>
      <c r="FS8" t="s">
        <v>147</v>
      </c>
      <c r="FT8" t="s">
        <v>147</v>
      </c>
      <c r="FU8">
        <v>0</v>
      </c>
      <c r="FV8">
        <v>0</v>
      </c>
      <c r="FW8" t="s">
        <v>147</v>
      </c>
      <c r="FX8" t="s">
        <v>147</v>
      </c>
      <c r="FY8" t="s">
        <v>147</v>
      </c>
      <c r="FZ8" t="s">
        <v>147</v>
      </c>
      <c r="GA8">
        <v>0</v>
      </c>
      <c r="GB8">
        <v>0</v>
      </c>
      <c r="GC8">
        <v>0</v>
      </c>
      <c r="GD8">
        <v>0</v>
      </c>
      <c r="GE8">
        <v>0</v>
      </c>
      <c r="GF8">
        <v>0</v>
      </c>
      <c r="GG8">
        <v>0</v>
      </c>
      <c r="GH8">
        <v>0</v>
      </c>
      <c r="GI8">
        <v>0</v>
      </c>
      <c r="GJ8">
        <v>0</v>
      </c>
      <c r="GK8" t="s">
        <v>146</v>
      </c>
      <c r="GL8">
        <v>0</v>
      </c>
      <c r="GM8">
        <v>0</v>
      </c>
      <c r="GN8" t="s">
        <v>146</v>
      </c>
      <c r="GO8" t="s">
        <v>147</v>
      </c>
      <c r="GP8" t="s">
        <v>147</v>
      </c>
      <c r="GQ8" t="s">
        <v>146</v>
      </c>
      <c r="GR8" t="s">
        <v>147</v>
      </c>
      <c r="GS8" t="s">
        <v>146</v>
      </c>
      <c r="GT8">
        <v>0</v>
      </c>
      <c r="GU8">
        <v>0</v>
      </c>
      <c r="GV8" t="s">
        <v>146</v>
      </c>
      <c r="GW8" t="s">
        <v>152</v>
      </c>
      <c r="GX8" t="s">
        <v>152</v>
      </c>
      <c r="GY8" t="s">
        <v>152</v>
      </c>
      <c r="GZ8" t="s">
        <v>183</v>
      </c>
      <c r="HA8" s="117" t="s">
        <v>657</v>
      </c>
      <c r="HB8" s="117" t="s">
        <v>1873</v>
      </c>
      <c r="HC8" s="117"/>
      <c r="HD8" s="116" t="s">
        <v>1858</v>
      </c>
      <c r="HE8" s="116">
        <v>4.4445069999999998</v>
      </c>
      <c r="HF8" s="116">
        <v>31.202480000000001</v>
      </c>
    </row>
    <row r="9" spans="1:214" x14ac:dyDescent="0.25">
      <c r="A9" t="s">
        <v>186</v>
      </c>
      <c r="B9" t="s">
        <v>187</v>
      </c>
      <c r="C9" t="s">
        <v>185</v>
      </c>
      <c r="D9" t="s">
        <v>188</v>
      </c>
      <c r="E9" t="s">
        <v>184</v>
      </c>
      <c r="F9" t="s">
        <v>189</v>
      </c>
      <c r="G9" s="116">
        <f t="shared" si="0"/>
        <v>6.8248829999999998</v>
      </c>
      <c r="H9" s="116">
        <f t="shared" si="1"/>
        <v>29.679433332999999</v>
      </c>
      <c r="I9">
        <v>9</v>
      </c>
      <c r="J9">
        <v>9</v>
      </c>
      <c r="K9" t="s">
        <v>159</v>
      </c>
      <c r="L9">
        <v>532</v>
      </c>
      <c r="M9" s="116">
        <f>SUM(Table1[[#Headers],[c- IDP previously displ. abroad present]])</f>
        <v>0</v>
      </c>
      <c r="N9">
        <v>3434</v>
      </c>
      <c r="O9" s="116">
        <f>(Table1[[#This Row],[a- IDP individuals]])-(Table1[[#This Row],[displ. Abroad]])</f>
        <v>3434</v>
      </c>
      <c r="P9">
        <v>134</v>
      </c>
      <c r="Q9">
        <v>756</v>
      </c>
      <c r="R9" t="s">
        <v>187</v>
      </c>
      <c r="S9" t="s">
        <v>188</v>
      </c>
      <c r="T9">
        <v>0</v>
      </c>
      <c r="U9">
        <v>0</v>
      </c>
      <c r="V9" t="s">
        <v>147</v>
      </c>
      <c r="W9" t="s">
        <v>147</v>
      </c>
      <c r="X9">
        <v>0</v>
      </c>
      <c r="Y9">
        <v>0</v>
      </c>
      <c r="Z9" t="s">
        <v>147</v>
      </c>
      <c r="AA9" t="s">
        <v>147</v>
      </c>
      <c r="AB9">
        <v>0</v>
      </c>
      <c r="AC9">
        <v>0</v>
      </c>
      <c r="AD9" t="s">
        <v>147</v>
      </c>
      <c r="AE9" t="s">
        <v>147</v>
      </c>
      <c r="AF9">
        <v>0</v>
      </c>
      <c r="AG9">
        <v>0</v>
      </c>
      <c r="AH9" t="s">
        <v>147</v>
      </c>
      <c r="AI9" t="s">
        <v>147</v>
      </c>
      <c r="AJ9">
        <v>398</v>
      </c>
      <c r="AK9">
        <v>2678</v>
      </c>
      <c r="AL9" t="s">
        <v>187</v>
      </c>
      <c r="AM9" t="s">
        <v>188</v>
      </c>
      <c r="AN9">
        <v>0</v>
      </c>
      <c r="AO9">
        <v>0</v>
      </c>
      <c r="AP9" t="s">
        <v>146</v>
      </c>
      <c r="AQ9">
        <v>0</v>
      </c>
      <c r="AR9">
        <v>0</v>
      </c>
      <c r="AS9">
        <v>0</v>
      </c>
      <c r="AT9">
        <v>0</v>
      </c>
      <c r="AU9" t="s">
        <v>147</v>
      </c>
      <c r="AV9" t="s">
        <v>147</v>
      </c>
      <c r="AW9">
        <v>0</v>
      </c>
      <c r="AX9">
        <v>0</v>
      </c>
      <c r="AY9" t="s">
        <v>147</v>
      </c>
      <c r="AZ9" t="s">
        <v>147</v>
      </c>
      <c r="BA9">
        <v>0</v>
      </c>
      <c r="BB9">
        <v>0</v>
      </c>
      <c r="BC9" t="s">
        <v>147</v>
      </c>
      <c r="BD9" t="s">
        <v>147</v>
      </c>
      <c r="BE9">
        <v>0</v>
      </c>
      <c r="BF9">
        <v>0</v>
      </c>
      <c r="BG9" t="s">
        <v>147</v>
      </c>
      <c r="BH9" t="s">
        <v>147</v>
      </c>
      <c r="BI9">
        <v>0</v>
      </c>
      <c r="BJ9">
        <v>0</v>
      </c>
      <c r="BK9" t="s">
        <v>147</v>
      </c>
      <c r="BL9" t="s">
        <v>147</v>
      </c>
      <c r="BM9">
        <v>0</v>
      </c>
      <c r="BN9">
        <v>0</v>
      </c>
      <c r="BO9" s="116">
        <f>SUM(Table1[[#This Row],[2014-2015 Conflict]],Table1[[#This Row],[2016-2017 conflict]],Table1[[#This Row],[2018 pre R conflict]],Table1[[#This Row],[2018 post R conflict]],Table1[[#This Row],[2019 conflict]],Table1[[#This Row],[2020 conflict]])</f>
        <v>0</v>
      </c>
      <c r="BP9" s="116">
        <f>SUM(Table1[[#This Row],[2014-2015  C - clashes]],Table1[[#This Row],[2016-2017  c-clashes]],Table1[[#This Row],[2018 pre R C-clashes]],Table1[[#This Row],[2018 post R C-clashes]],Table1[[#This Row],[2019 C-clashes]],Table1[[#This Row],[2020 C-clashes]])</f>
        <v>3434</v>
      </c>
      <c r="BQ9" s="116">
        <f>SUM(Table1[[#This Row],[2014-2015 disaster]],Table1[[#This Row],[2016-2017 disaster]],Table1[[#This Row],[2018 pre R disaster]],Table1[[#This Row],[2018 post R disaster]],Table1[[#This Row],[2019 disaster]],Table1[[#This Row],[2020 disaster]])</f>
        <v>0</v>
      </c>
      <c r="BR9" s="116">
        <f>SUM(Table1[[#This Row],[2014-2015 unknown]],Table1[[#This Row],[2016-2017  unknown ]],Table1[[#This Row],[2018 pre R unknown]],Table1[[#This Row],[2018 post R unknown]],Table1[[#This Row],[2019 unknown]],Table1[[#This Row],[2020 unknown]])</f>
        <v>0</v>
      </c>
      <c r="BS9">
        <v>0</v>
      </c>
      <c r="BT9">
        <v>756</v>
      </c>
      <c r="BU9">
        <v>0</v>
      </c>
      <c r="BV9">
        <v>0</v>
      </c>
      <c r="BW9" t="s">
        <v>146</v>
      </c>
      <c r="BX9">
        <v>0</v>
      </c>
      <c r="BY9">
        <v>0</v>
      </c>
      <c r="BZ9">
        <v>0</v>
      </c>
      <c r="CA9">
        <v>0</v>
      </c>
      <c r="CB9" t="s">
        <v>146</v>
      </c>
      <c r="CC9">
        <v>0</v>
      </c>
      <c r="CD9">
        <v>0</v>
      </c>
      <c r="CE9">
        <v>0</v>
      </c>
      <c r="CF9">
        <v>0</v>
      </c>
      <c r="CG9" t="s">
        <v>146</v>
      </c>
      <c r="CH9">
        <v>0</v>
      </c>
      <c r="CI9">
        <v>0</v>
      </c>
      <c r="CJ9">
        <v>0</v>
      </c>
      <c r="CK9">
        <v>0</v>
      </c>
      <c r="CL9" t="s">
        <v>146</v>
      </c>
      <c r="CM9">
        <v>0</v>
      </c>
      <c r="CN9">
        <v>0</v>
      </c>
      <c r="CO9">
        <v>0</v>
      </c>
      <c r="CP9">
        <v>0</v>
      </c>
      <c r="CQ9" t="s">
        <v>146</v>
      </c>
      <c r="CR9">
        <v>0</v>
      </c>
      <c r="CS9">
        <v>2678</v>
      </c>
      <c r="CT9">
        <v>0</v>
      </c>
      <c r="CU9">
        <v>0</v>
      </c>
      <c r="CV9" t="s">
        <v>146</v>
      </c>
      <c r="CW9" t="s">
        <v>147</v>
      </c>
      <c r="CX9">
        <v>0</v>
      </c>
      <c r="CY9">
        <v>0</v>
      </c>
      <c r="CZ9">
        <v>0</v>
      </c>
      <c r="DA9">
        <v>532</v>
      </c>
      <c r="DB9">
        <v>3434</v>
      </c>
      <c r="DC9" t="s">
        <v>146</v>
      </c>
      <c r="DD9">
        <v>0</v>
      </c>
      <c r="DE9">
        <v>0</v>
      </c>
      <c r="DF9">
        <v>579</v>
      </c>
      <c r="DG9">
        <v>3321</v>
      </c>
      <c r="DH9" t="s">
        <v>146</v>
      </c>
      <c r="DI9">
        <f>Table1[[#This Row],[i- returnees internal present household]]+Table1[[#This Row],[k- abroad returnee household]]</f>
        <v>0</v>
      </c>
      <c r="DJ9">
        <f>Table1[[#This Row],[ returnees internal ]]+Table1[[#This Row],[abroad returnee ]]</f>
        <v>0</v>
      </c>
      <c r="DK9" t="s">
        <v>146</v>
      </c>
      <c r="DL9">
        <v>0</v>
      </c>
      <c r="DM9">
        <v>0</v>
      </c>
      <c r="DN9">
        <v>0</v>
      </c>
      <c r="DO9">
        <v>0</v>
      </c>
      <c r="DP9" t="s">
        <v>147</v>
      </c>
      <c r="DQ9" t="s">
        <v>147</v>
      </c>
      <c r="DR9" t="s">
        <v>147</v>
      </c>
      <c r="DS9" t="s">
        <v>147</v>
      </c>
      <c r="DT9">
        <v>0</v>
      </c>
      <c r="DU9">
        <v>0</v>
      </c>
      <c r="DV9" t="s">
        <v>147</v>
      </c>
      <c r="DW9" t="s">
        <v>147</v>
      </c>
      <c r="DX9" t="s">
        <v>147</v>
      </c>
      <c r="DY9" t="s">
        <v>147</v>
      </c>
      <c r="DZ9">
        <v>0</v>
      </c>
      <c r="EA9">
        <v>0</v>
      </c>
      <c r="EB9" t="s">
        <v>147</v>
      </c>
      <c r="EC9" t="s">
        <v>147</v>
      </c>
      <c r="ED9" t="s">
        <v>147</v>
      </c>
      <c r="EE9" t="s">
        <v>147</v>
      </c>
      <c r="EF9">
        <v>0</v>
      </c>
      <c r="EG9">
        <v>0</v>
      </c>
      <c r="EH9" t="s">
        <v>147</v>
      </c>
      <c r="EI9" t="s">
        <v>147</v>
      </c>
      <c r="EJ9" t="s">
        <v>147</v>
      </c>
      <c r="EK9" t="s">
        <v>147</v>
      </c>
      <c r="EL9">
        <v>0</v>
      </c>
      <c r="EM9">
        <v>0</v>
      </c>
      <c r="EN9" t="s">
        <v>147</v>
      </c>
      <c r="EO9" t="s">
        <v>147</v>
      </c>
      <c r="EP9" t="s">
        <v>147</v>
      </c>
      <c r="EQ9" t="s">
        <v>147</v>
      </c>
      <c r="ER9">
        <v>0</v>
      </c>
      <c r="ES9">
        <v>0</v>
      </c>
      <c r="ET9" t="s">
        <v>146</v>
      </c>
      <c r="EU9">
        <v>0</v>
      </c>
      <c r="EV9">
        <v>0</v>
      </c>
      <c r="EW9">
        <v>0</v>
      </c>
      <c r="EX9">
        <v>0</v>
      </c>
      <c r="EY9" t="s">
        <v>147</v>
      </c>
      <c r="EZ9" t="s">
        <v>147</v>
      </c>
      <c r="FA9" t="s">
        <v>147</v>
      </c>
      <c r="FB9" t="s">
        <v>147</v>
      </c>
      <c r="FC9">
        <v>0</v>
      </c>
      <c r="FD9">
        <v>0</v>
      </c>
      <c r="FE9" t="s">
        <v>147</v>
      </c>
      <c r="FF9" t="s">
        <v>147</v>
      </c>
      <c r="FG9" t="s">
        <v>147</v>
      </c>
      <c r="FH9" t="s">
        <v>147</v>
      </c>
      <c r="FI9">
        <v>0</v>
      </c>
      <c r="FJ9">
        <v>0</v>
      </c>
      <c r="FK9" t="s">
        <v>147</v>
      </c>
      <c r="FL9" t="s">
        <v>147</v>
      </c>
      <c r="FM9" t="s">
        <v>147</v>
      </c>
      <c r="FN9" t="s">
        <v>147</v>
      </c>
      <c r="FO9">
        <v>0</v>
      </c>
      <c r="FP9">
        <v>0</v>
      </c>
      <c r="FQ9" t="s">
        <v>147</v>
      </c>
      <c r="FR9" t="s">
        <v>147</v>
      </c>
      <c r="FS9" t="s">
        <v>147</v>
      </c>
      <c r="FT9" t="s">
        <v>147</v>
      </c>
      <c r="FU9">
        <v>0</v>
      </c>
      <c r="FV9">
        <v>0</v>
      </c>
      <c r="FW9" t="s">
        <v>147</v>
      </c>
      <c r="FX9" t="s">
        <v>147</v>
      </c>
      <c r="FY9" t="s">
        <v>147</v>
      </c>
      <c r="FZ9" t="s">
        <v>147</v>
      </c>
      <c r="GA9">
        <v>0</v>
      </c>
      <c r="GB9">
        <v>0</v>
      </c>
      <c r="GC9">
        <v>0</v>
      </c>
      <c r="GD9">
        <v>0</v>
      </c>
      <c r="GE9">
        <v>0</v>
      </c>
      <c r="GF9">
        <v>0</v>
      </c>
      <c r="GG9">
        <v>0</v>
      </c>
      <c r="GH9">
        <v>0</v>
      </c>
      <c r="GI9">
        <v>0</v>
      </c>
      <c r="GJ9">
        <v>0</v>
      </c>
      <c r="GK9" t="s">
        <v>146</v>
      </c>
      <c r="GL9">
        <v>0</v>
      </c>
      <c r="GM9">
        <v>0</v>
      </c>
      <c r="GN9" t="s">
        <v>146</v>
      </c>
      <c r="GO9" t="s">
        <v>147</v>
      </c>
      <c r="GP9" t="s">
        <v>147</v>
      </c>
      <c r="GQ9" t="s">
        <v>146</v>
      </c>
      <c r="GR9" t="s">
        <v>147</v>
      </c>
      <c r="GS9" t="s">
        <v>146</v>
      </c>
      <c r="GT9">
        <v>0</v>
      </c>
      <c r="GU9">
        <v>0</v>
      </c>
      <c r="GV9" t="s">
        <v>146</v>
      </c>
      <c r="GW9" t="s">
        <v>152</v>
      </c>
      <c r="GX9" t="s">
        <v>151</v>
      </c>
      <c r="GY9" t="s">
        <v>151</v>
      </c>
      <c r="GZ9" t="s">
        <v>160</v>
      </c>
      <c r="HA9" s="117" t="s">
        <v>657</v>
      </c>
      <c r="HB9" s="117" t="s">
        <v>1875</v>
      </c>
      <c r="HC9" s="117"/>
      <c r="HD9" s="116" t="s">
        <v>1858</v>
      </c>
      <c r="HE9" s="116">
        <v>4.53</v>
      </c>
      <c r="HF9" s="116">
        <v>31.32</v>
      </c>
    </row>
    <row r="10" spans="1:214" x14ac:dyDescent="0.25">
      <c r="A10" t="s">
        <v>192</v>
      </c>
      <c r="B10" t="s">
        <v>193</v>
      </c>
      <c r="C10" t="s">
        <v>191</v>
      </c>
      <c r="D10" t="s">
        <v>194</v>
      </c>
      <c r="E10" t="s">
        <v>190</v>
      </c>
      <c r="F10" t="s">
        <v>194</v>
      </c>
      <c r="G10" s="116">
        <f t="shared" si="0"/>
        <v>4.8304559999999999</v>
      </c>
      <c r="H10" s="116">
        <f t="shared" si="1"/>
        <v>31.610185000000001</v>
      </c>
      <c r="I10">
        <v>9</v>
      </c>
      <c r="J10">
        <v>9</v>
      </c>
      <c r="K10" t="s">
        <v>159</v>
      </c>
      <c r="L10">
        <v>1426</v>
      </c>
      <c r="M10" s="116">
        <f>SUM(Table1[[#Headers],[c- IDP previously displ. abroad present]])</f>
        <v>0</v>
      </c>
      <c r="N10">
        <v>8173</v>
      </c>
      <c r="O10" s="116">
        <f>(Table1[[#This Row],[a- IDP individuals]])-(Table1[[#This Row],[displ. Abroad]])</f>
        <v>8173</v>
      </c>
      <c r="P10">
        <v>1426</v>
      </c>
      <c r="Q10">
        <v>8173</v>
      </c>
      <c r="R10" t="s">
        <v>156</v>
      </c>
      <c r="S10" t="s">
        <v>195</v>
      </c>
      <c r="T10">
        <v>0</v>
      </c>
      <c r="U10">
        <v>0</v>
      </c>
      <c r="V10" t="s">
        <v>147</v>
      </c>
      <c r="W10" t="s">
        <v>147</v>
      </c>
      <c r="X10">
        <v>0</v>
      </c>
      <c r="Y10">
        <v>0</v>
      </c>
      <c r="Z10" t="s">
        <v>147</v>
      </c>
      <c r="AA10" t="s">
        <v>147</v>
      </c>
      <c r="AB10">
        <v>0</v>
      </c>
      <c r="AC10">
        <v>0</v>
      </c>
      <c r="AD10" t="s">
        <v>147</v>
      </c>
      <c r="AE10" t="s">
        <v>147</v>
      </c>
      <c r="AF10">
        <v>0</v>
      </c>
      <c r="AG10">
        <v>0</v>
      </c>
      <c r="AH10" t="s">
        <v>147</v>
      </c>
      <c r="AI10" t="s">
        <v>147</v>
      </c>
      <c r="AJ10">
        <v>0</v>
      </c>
      <c r="AK10">
        <v>0</v>
      </c>
      <c r="AL10" t="s">
        <v>147</v>
      </c>
      <c r="AM10" t="s">
        <v>196</v>
      </c>
      <c r="AN10">
        <v>0</v>
      </c>
      <c r="AO10">
        <v>0</v>
      </c>
      <c r="AP10" t="s">
        <v>146</v>
      </c>
      <c r="AQ10">
        <v>0</v>
      </c>
      <c r="AR10">
        <v>0</v>
      </c>
      <c r="AS10">
        <v>0</v>
      </c>
      <c r="AT10">
        <v>0</v>
      </c>
      <c r="AU10" t="s">
        <v>147</v>
      </c>
      <c r="AV10" t="s">
        <v>147</v>
      </c>
      <c r="AW10">
        <v>0</v>
      </c>
      <c r="AX10">
        <v>0</v>
      </c>
      <c r="AY10" t="s">
        <v>147</v>
      </c>
      <c r="AZ10" t="s">
        <v>147</v>
      </c>
      <c r="BA10">
        <v>0</v>
      </c>
      <c r="BB10">
        <v>0</v>
      </c>
      <c r="BC10" t="s">
        <v>147</v>
      </c>
      <c r="BD10" t="s">
        <v>147</v>
      </c>
      <c r="BE10">
        <v>0</v>
      </c>
      <c r="BF10">
        <v>0</v>
      </c>
      <c r="BG10" t="s">
        <v>147</v>
      </c>
      <c r="BH10" t="s">
        <v>147</v>
      </c>
      <c r="BI10">
        <v>0</v>
      </c>
      <c r="BJ10">
        <v>0</v>
      </c>
      <c r="BK10" t="s">
        <v>147</v>
      </c>
      <c r="BL10" t="s">
        <v>147</v>
      </c>
      <c r="BM10">
        <v>0</v>
      </c>
      <c r="BN10">
        <v>0</v>
      </c>
      <c r="BO10" s="116">
        <f>SUM(Table1[[#This Row],[2014-2015 Conflict]],Table1[[#This Row],[2016-2017 conflict]],Table1[[#This Row],[2018 pre R conflict]],Table1[[#This Row],[2018 post R conflict]],Table1[[#This Row],[2019 conflict]],Table1[[#This Row],[2020 conflict]])</f>
        <v>8173</v>
      </c>
      <c r="BP10" s="116">
        <f>SUM(Table1[[#This Row],[2014-2015  C - clashes]],Table1[[#This Row],[2016-2017  c-clashes]],Table1[[#This Row],[2018 pre R C-clashes]],Table1[[#This Row],[2018 post R C-clashes]],Table1[[#This Row],[2019 C-clashes]],Table1[[#This Row],[2020 C-clashes]])</f>
        <v>0</v>
      </c>
      <c r="BQ10" s="116">
        <f>SUM(Table1[[#This Row],[2014-2015 disaster]],Table1[[#This Row],[2016-2017 disaster]],Table1[[#This Row],[2018 pre R disaster]],Table1[[#This Row],[2018 post R disaster]],Table1[[#This Row],[2019 disaster]],Table1[[#This Row],[2020 disaster]])</f>
        <v>0</v>
      </c>
      <c r="BR10" s="116">
        <f>SUM(Table1[[#This Row],[2014-2015 unknown]],Table1[[#This Row],[2016-2017  unknown ]],Table1[[#This Row],[2018 pre R unknown]],Table1[[#This Row],[2018 post R unknown]],Table1[[#This Row],[2019 unknown]],Table1[[#This Row],[2020 unknown]])</f>
        <v>0</v>
      </c>
      <c r="BS10">
        <v>8173</v>
      </c>
      <c r="BT10">
        <v>0</v>
      </c>
      <c r="BU10">
        <v>0</v>
      </c>
      <c r="BV10">
        <v>0</v>
      </c>
      <c r="BW10" t="s">
        <v>146</v>
      </c>
      <c r="BX10">
        <v>0</v>
      </c>
      <c r="BY10">
        <v>0</v>
      </c>
      <c r="BZ10">
        <v>0</v>
      </c>
      <c r="CA10">
        <v>0</v>
      </c>
      <c r="CB10" t="s">
        <v>146</v>
      </c>
      <c r="CC10">
        <v>0</v>
      </c>
      <c r="CD10">
        <v>0</v>
      </c>
      <c r="CE10">
        <v>0</v>
      </c>
      <c r="CF10">
        <v>0</v>
      </c>
      <c r="CG10" t="s">
        <v>146</v>
      </c>
      <c r="CH10">
        <v>0</v>
      </c>
      <c r="CI10">
        <v>0</v>
      </c>
      <c r="CJ10">
        <v>0</v>
      </c>
      <c r="CK10">
        <v>0</v>
      </c>
      <c r="CL10" t="s">
        <v>146</v>
      </c>
      <c r="CM10">
        <v>0</v>
      </c>
      <c r="CN10">
        <v>0</v>
      </c>
      <c r="CO10">
        <v>0</v>
      </c>
      <c r="CP10">
        <v>0</v>
      </c>
      <c r="CQ10" t="s">
        <v>146</v>
      </c>
      <c r="CR10">
        <v>0</v>
      </c>
      <c r="CS10">
        <v>0</v>
      </c>
      <c r="CT10">
        <v>0</v>
      </c>
      <c r="CU10">
        <v>0</v>
      </c>
      <c r="CV10" t="s">
        <v>146</v>
      </c>
      <c r="CW10" t="s">
        <v>147</v>
      </c>
      <c r="CX10">
        <v>0</v>
      </c>
      <c r="CY10">
        <v>761</v>
      </c>
      <c r="CZ10">
        <v>4183</v>
      </c>
      <c r="DA10">
        <v>665</v>
      </c>
      <c r="DB10">
        <v>3990</v>
      </c>
      <c r="DC10" t="s">
        <v>146</v>
      </c>
      <c r="DD10">
        <v>0</v>
      </c>
      <c r="DE10">
        <v>0</v>
      </c>
      <c r="DF10">
        <v>1318</v>
      </c>
      <c r="DG10">
        <v>7251</v>
      </c>
      <c r="DH10" t="s">
        <v>146</v>
      </c>
      <c r="DI10">
        <f>Table1[[#This Row],[i- returnees internal present household]]+Table1[[#This Row],[k- abroad returnee household]]</f>
        <v>0</v>
      </c>
      <c r="DJ10">
        <f>Table1[[#This Row],[ returnees internal ]]+Table1[[#This Row],[abroad returnee ]]</f>
        <v>0</v>
      </c>
      <c r="DK10" t="s">
        <v>146</v>
      </c>
      <c r="DL10">
        <v>0</v>
      </c>
      <c r="DM10">
        <v>0</v>
      </c>
      <c r="DN10">
        <v>0</v>
      </c>
      <c r="DO10">
        <v>0</v>
      </c>
      <c r="DP10" t="s">
        <v>147</v>
      </c>
      <c r="DQ10" t="s">
        <v>147</v>
      </c>
      <c r="DR10" t="s">
        <v>147</v>
      </c>
      <c r="DS10" t="s">
        <v>147</v>
      </c>
      <c r="DT10">
        <v>0</v>
      </c>
      <c r="DU10">
        <v>0</v>
      </c>
      <c r="DV10" t="s">
        <v>147</v>
      </c>
      <c r="DW10" t="s">
        <v>147</v>
      </c>
      <c r="DX10" t="s">
        <v>147</v>
      </c>
      <c r="DY10" t="s">
        <v>147</v>
      </c>
      <c r="DZ10">
        <v>0</v>
      </c>
      <c r="EA10">
        <v>0</v>
      </c>
      <c r="EB10" t="s">
        <v>147</v>
      </c>
      <c r="EC10" t="s">
        <v>147</v>
      </c>
      <c r="ED10" t="s">
        <v>147</v>
      </c>
      <c r="EE10" t="s">
        <v>147</v>
      </c>
      <c r="EF10">
        <v>0</v>
      </c>
      <c r="EG10">
        <v>0</v>
      </c>
      <c r="EH10" t="s">
        <v>147</v>
      </c>
      <c r="EI10" t="s">
        <v>147</v>
      </c>
      <c r="EJ10" t="s">
        <v>147</v>
      </c>
      <c r="EK10" t="s">
        <v>147</v>
      </c>
      <c r="EL10">
        <v>0</v>
      </c>
      <c r="EM10">
        <v>0</v>
      </c>
      <c r="EN10" t="s">
        <v>147</v>
      </c>
      <c r="EO10" t="s">
        <v>147</v>
      </c>
      <c r="EP10" t="s">
        <v>147</v>
      </c>
      <c r="EQ10" t="s">
        <v>147</v>
      </c>
      <c r="ER10">
        <v>0</v>
      </c>
      <c r="ES10">
        <v>0</v>
      </c>
      <c r="ET10" t="s">
        <v>146</v>
      </c>
      <c r="EU10">
        <v>0</v>
      </c>
      <c r="EV10">
        <v>0</v>
      </c>
      <c r="EW10">
        <v>0</v>
      </c>
      <c r="EX10">
        <v>0</v>
      </c>
      <c r="EY10" t="s">
        <v>147</v>
      </c>
      <c r="EZ10" t="s">
        <v>147</v>
      </c>
      <c r="FA10" t="s">
        <v>147</v>
      </c>
      <c r="FB10" t="s">
        <v>147</v>
      </c>
      <c r="FC10">
        <v>0</v>
      </c>
      <c r="FD10">
        <v>0</v>
      </c>
      <c r="FE10" t="s">
        <v>147</v>
      </c>
      <c r="FF10" t="s">
        <v>147</v>
      </c>
      <c r="FG10" t="s">
        <v>147</v>
      </c>
      <c r="FH10" t="s">
        <v>147</v>
      </c>
      <c r="FI10">
        <v>0</v>
      </c>
      <c r="FJ10">
        <v>0</v>
      </c>
      <c r="FK10" t="s">
        <v>147</v>
      </c>
      <c r="FL10" t="s">
        <v>147</v>
      </c>
      <c r="FM10" t="s">
        <v>147</v>
      </c>
      <c r="FN10" t="s">
        <v>147</v>
      </c>
      <c r="FO10">
        <v>0</v>
      </c>
      <c r="FP10">
        <v>0</v>
      </c>
      <c r="FQ10" t="s">
        <v>147</v>
      </c>
      <c r="FR10" t="s">
        <v>147</v>
      </c>
      <c r="FS10" t="s">
        <v>147</v>
      </c>
      <c r="FT10" t="s">
        <v>147</v>
      </c>
      <c r="FU10">
        <v>0</v>
      </c>
      <c r="FV10">
        <v>0</v>
      </c>
      <c r="FW10" t="s">
        <v>147</v>
      </c>
      <c r="FX10" t="s">
        <v>147</v>
      </c>
      <c r="FY10" t="s">
        <v>147</v>
      </c>
      <c r="FZ10" t="s">
        <v>147</v>
      </c>
      <c r="GA10">
        <v>0</v>
      </c>
      <c r="GB10">
        <v>0</v>
      </c>
      <c r="GC10">
        <v>0</v>
      </c>
      <c r="GD10">
        <v>0</v>
      </c>
      <c r="GE10">
        <v>0</v>
      </c>
      <c r="GF10">
        <v>0</v>
      </c>
      <c r="GG10">
        <v>0</v>
      </c>
      <c r="GH10">
        <v>0</v>
      </c>
      <c r="GI10">
        <v>0</v>
      </c>
      <c r="GJ10">
        <v>0</v>
      </c>
      <c r="GK10" t="s">
        <v>146</v>
      </c>
      <c r="GL10">
        <v>0</v>
      </c>
      <c r="GM10">
        <v>0</v>
      </c>
      <c r="GN10" t="s">
        <v>146</v>
      </c>
      <c r="GO10" t="s">
        <v>147</v>
      </c>
      <c r="GP10" t="s">
        <v>147</v>
      </c>
      <c r="GQ10" t="s">
        <v>146</v>
      </c>
      <c r="GR10" t="s">
        <v>147</v>
      </c>
      <c r="GS10" t="s">
        <v>146</v>
      </c>
      <c r="GT10">
        <v>0</v>
      </c>
      <c r="GU10">
        <v>0</v>
      </c>
      <c r="GV10" t="s">
        <v>146</v>
      </c>
      <c r="GW10" t="s">
        <v>151</v>
      </c>
      <c r="GX10" t="s">
        <v>197</v>
      </c>
      <c r="GY10" t="s">
        <v>152</v>
      </c>
      <c r="GZ10" t="s">
        <v>198</v>
      </c>
      <c r="HA10" s="117" t="s">
        <v>657</v>
      </c>
      <c r="HB10" s="117" t="s">
        <v>1877</v>
      </c>
      <c r="HC10" s="117"/>
      <c r="HD10" s="116" t="s">
        <v>1858</v>
      </c>
      <c r="HE10" s="116">
        <v>4.4509100000000004</v>
      </c>
      <c r="HF10" s="116">
        <v>31.2</v>
      </c>
    </row>
    <row r="11" spans="1:214" x14ac:dyDescent="0.25">
      <c r="A11" t="s">
        <v>201</v>
      </c>
      <c r="B11" t="s">
        <v>202</v>
      </c>
      <c r="C11" t="s">
        <v>200</v>
      </c>
      <c r="D11" t="s">
        <v>203</v>
      </c>
      <c r="E11" t="s">
        <v>199</v>
      </c>
      <c r="F11" t="s">
        <v>204</v>
      </c>
      <c r="G11" s="116">
        <f t="shared" si="0"/>
        <v>4.8758910000000002</v>
      </c>
      <c r="H11" s="116">
        <f t="shared" si="1"/>
        <v>33.382770000000001</v>
      </c>
      <c r="I11">
        <v>9</v>
      </c>
      <c r="J11">
        <v>9</v>
      </c>
      <c r="K11" t="s">
        <v>159</v>
      </c>
      <c r="L11">
        <v>91</v>
      </c>
      <c r="M11" s="116">
        <f>SUM(Table1[[#Headers],[c- IDP previously displ. abroad present]])</f>
        <v>0</v>
      </c>
      <c r="N11">
        <v>456</v>
      </c>
      <c r="O11" s="116">
        <f>(Table1[[#This Row],[a- IDP individuals]])-(Table1[[#This Row],[displ. Abroad]])</f>
        <v>456</v>
      </c>
      <c r="P11">
        <v>0</v>
      </c>
      <c r="Q11">
        <v>0</v>
      </c>
      <c r="R11" t="s">
        <v>147</v>
      </c>
      <c r="S11" t="s">
        <v>147</v>
      </c>
      <c r="T11">
        <v>0</v>
      </c>
      <c r="U11">
        <v>0</v>
      </c>
      <c r="V11" t="s">
        <v>147</v>
      </c>
      <c r="W11" t="s">
        <v>147</v>
      </c>
      <c r="X11">
        <v>0</v>
      </c>
      <c r="Y11">
        <v>0</v>
      </c>
      <c r="Z11" t="s">
        <v>147</v>
      </c>
      <c r="AA11" t="s">
        <v>147</v>
      </c>
      <c r="AB11">
        <v>0</v>
      </c>
      <c r="AC11">
        <v>0</v>
      </c>
      <c r="AD11" t="s">
        <v>147</v>
      </c>
      <c r="AE11" t="s">
        <v>147</v>
      </c>
      <c r="AF11">
        <v>40</v>
      </c>
      <c r="AG11">
        <v>200</v>
      </c>
      <c r="AH11" t="s">
        <v>202</v>
      </c>
      <c r="AI11" t="s">
        <v>203</v>
      </c>
      <c r="AJ11">
        <v>51</v>
      </c>
      <c r="AK11">
        <v>256</v>
      </c>
      <c r="AL11" t="s">
        <v>202</v>
      </c>
      <c r="AM11" t="s">
        <v>203</v>
      </c>
      <c r="AN11">
        <v>0</v>
      </c>
      <c r="AO11">
        <v>0</v>
      </c>
      <c r="AP11" t="s">
        <v>146</v>
      </c>
      <c r="AQ11">
        <v>0</v>
      </c>
      <c r="AR11">
        <v>0</v>
      </c>
      <c r="AS11">
        <v>0</v>
      </c>
      <c r="AT11">
        <v>0</v>
      </c>
      <c r="AU11" t="s">
        <v>147</v>
      </c>
      <c r="AV11" t="s">
        <v>147</v>
      </c>
      <c r="AW11">
        <v>0</v>
      </c>
      <c r="AX11">
        <v>0</v>
      </c>
      <c r="AY11" t="s">
        <v>147</v>
      </c>
      <c r="AZ11" t="s">
        <v>147</v>
      </c>
      <c r="BA11">
        <v>0</v>
      </c>
      <c r="BB11">
        <v>0</v>
      </c>
      <c r="BC11" t="s">
        <v>147</v>
      </c>
      <c r="BD11" t="s">
        <v>147</v>
      </c>
      <c r="BE11">
        <v>0</v>
      </c>
      <c r="BF11">
        <v>0</v>
      </c>
      <c r="BG11" t="s">
        <v>147</v>
      </c>
      <c r="BH11" t="s">
        <v>147</v>
      </c>
      <c r="BI11">
        <v>0</v>
      </c>
      <c r="BJ11">
        <v>0</v>
      </c>
      <c r="BK11" t="s">
        <v>147</v>
      </c>
      <c r="BL11" t="s">
        <v>147</v>
      </c>
      <c r="BM11">
        <v>0</v>
      </c>
      <c r="BN11">
        <v>0</v>
      </c>
      <c r="BO11" s="116">
        <f>SUM(Table1[[#This Row],[2014-2015 Conflict]],Table1[[#This Row],[2016-2017 conflict]],Table1[[#This Row],[2018 pre R conflict]],Table1[[#This Row],[2018 post R conflict]],Table1[[#This Row],[2019 conflict]],Table1[[#This Row],[2020 conflict]])</f>
        <v>0</v>
      </c>
      <c r="BP11" s="116">
        <f>SUM(Table1[[#This Row],[2014-2015  C - clashes]],Table1[[#This Row],[2016-2017  c-clashes]],Table1[[#This Row],[2018 pre R C-clashes]],Table1[[#This Row],[2018 post R C-clashes]],Table1[[#This Row],[2019 C-clashes]],Table1[[#This Row],[2020 C-clashes]])</f>
        <v>200</v>
      </c>
      <c r="BQ11" s="116">
        <f>SUM(Table1[[#This Row],[2014-2015 disaster]],Table1[[#This Row],[2016-2017 disaster]],Table1[[#This Row],[2018 pre R disaster]],Table1[[#This Row],[2018 post R disaster]],Table1[[#This Row],[2019 disaster]],Table1[[#This Row],[2020 disaster]])</f>
        <v>256</v>
      </c>
      <c r="BR11" s="116">
        <f>SUM(Table1[[#This Row],[2014-2015 unknown]],Table1[[#This Row],[2016-2017  unknown ]],Table1[[#This Row],[2018 pre R unknown]],Table1[[#This Row],[2018 post R unknown]],Table1[[#This Row],[2019 unknown]],Table1[[#This Row],[2020 unknown]])</f>
        <v>0</v>
      </c>
      <c r="BS11">
        <v>0</v>
      </c>
      <c r="BT11">
        <v>0</v>
      </c>
      <c r="BU11">
        <v>0</v>
      </c>
      <c r="BV11">
        <v>0</v>
      </c>
      <c r="BW11" t="s">
        <v>146</v>
      </c>
      <c r="BX11">
        <v>0</v>
      </c>
      <c r="BY11">
        <v>0</v>
      </c>
      <c r="BZ11">
        <v>0</v>
      </c>
      <c r="CA11">
        <v>0</v>
      </c>
      <c r="CB11" t="s">
        <v>146</v>
      </c>
      <c r="CC11">
        <v>0</v>
      </c>
      <c r="CD11">
        <v>0</v>
      </c>
      <c r="CE11">
        <v>0</v>
      </c>
      <c r="CF11">
        <v>0</v>
      </c>
      <c r="CG11" t="s">
        <v>146</v>
      </c>
      <c r="CH11">
        <v>0</v>
      </c>
      <c r="CI11">
        <v>0</v>
      </c>
      <c r="CJ11">
        <v>0</v>
      </c>
      <c r="CK11">
        <v>0</v>
      </c>
      <c r="CL11" t="s">
        <v>146</v>
      </c>
      <c r="CM11">
        <v>0</v>
      </c>
      <c r="CN11">
        <v>200</v>
      </c>
      <c r="CO11">
        <v>0</v>
      </c>
      <c r="CP11">
        <v>0</v>
      </c>
      <c r="CQ11" t="s">
        <v>146</v>
      </c>
      <c r="CR11">
        <v>0</v>
      </c>
      <c r="CS11">
        <v>0</v>
      </c>
      <c r="CT11">
        <v>256</v>
      </c>
      <c r="CU11">
        <v>0</v>
      </c>
      <c r="CV11" t="s">
        <v>146</v>
      </c>
      <c r="CW11" t="s">
        <v>147</v>
      </c>
      <c r="CX11">
        <v>0</v>
      </c>
      <c r="CY11">
        <v>0</v>
      </c>
      <c r="CZ11">
        <v>0</v>
      </c>
      <c r="DA11">
        <v>91</v>
      </c>
      <c r="DB11">
        <v>456</v>
      </c>
      <c r="DC11" t="s">
        <v>146</v>
      </c>
      <c r="DD11">
        <v>0</v>
      </c>
      <c r="DE11">
        <v>0</v>
      </c>
      <c r="DF11">
        <v>318</v>
      </c>
      <c r="DG11">
        <v>1749</v>
      </c>
      <c r="DH11" t="s">
        <v>146</v>
      </c>
      <c r="DI11">
        <f>Table1[[#This Row],[i- returnees internal present household]]+Table1[[#This Row],[k- abroad returnee household]]</f>
        <v>0</v>
      </c>
      <c r="DJ11">
        <f>Table1[[#This Row],[ returnees internal ]]+Table1[[#This Row],[abroad returnee ]]</f>
        <v>0</v>
      </c>
      <c r="DK11" t="s">
        <v>146</v>
      </c>
      <c r="DL11">
        <v>0</v>
      </c>
      <c r="DM11">
        <v>0</v>
      </c>
      <c r="DN11">
        <v>0</v>
      </c>
      <c r="DO11">
        <v>0</v>
      </c>
      <c r="DP11" t="s">
        <v>147</v>
      </c>
      <c r="DQ11" t="s">
        <v>147</v>
      </c>
      <c r="DR11" t="s">
        <v>147</v>
      </c>
      <c r="DS11" t="s">
        <v>147</v>
      </c>
      <c r="DT11">
        <v>0</v>
      </c>
      <c r="DU11">
        <v>0</v>
      </c>
      <c r="DV11" t="s">
        <v>147</v>
      </c>
      <c r="DW11" t="s">
        <v>147</v>
      </c>
      <c r="DX11" t="s">
        <v>147</v>
      </c>
      <c r="DY11" t="s">
        <v>147</v>
      </c>
      <c r="DZ11">
        <v>0</v>
      </c>
      <c r="EA11">
        <v>0</v>
      </c>
      <c r="EB11" t="s">
        <v>147</v>
      </c>
      <c r="EC11" t="s">
        <v>147</v>
      </c>
      <c r="ED11" t="s">
        <v>147</v>
      </c>
      <c r="EE11" t="s">
        <v>147</v>
      </c>
      <c r="EF11">
        <v>0</v>
      </c>
      <c r="EG11">
        <v>0</v>
      </c>
      <c r="EH11" t="s">
        <v>147</v>
      </c>
      <c r="EI11" t="s">
        <v>147</v>
      </c>
      <c r="EJ11" t="s">
        <v>147</v>
      </c>
      <c r="EK11" t="s">
        <v>147</v>
      </c>
      <c r="EL11">
        <v>0</v>
      </c>
      <c r="EM11">
        <v>0</v>
      </c>
      <c r="EN11" t="s">
        <v>147</v>
      </c>
      <c r="EO11" t="s">
        <v>147</v>
      </c>
      <c r="EP11" t="s">
        <v>147</v>
      </c>
      <c r="EQ11" t="s">
        <v>147</v>
      </c>
      <c r="ER11">
        <v>0</v>
      </c>
      <c r="ES11">
        <v>0</v>
      </c>
      <c r="ET11" t="s">
        <v>146</v>
      </c>
      <c r="EU11">
        <v>0</v>
      </c>
      <c r="EV11">
        <v>0</v>
      </c>
      <c r="EW11">
        <v>0</v>
      </c>
      <c r="EX11">
        <v>0</v>
      </c>
      <c r="EY11" t="s">
        <v>147</v>
      </c>
      <c r="EZ11" t="s">
        <v>147</v>
      </c>
      <c r="FA11" t="s">
        <v>147</v>
      </c>
      <c r="FB11" t="s">
        <v>147</v>
      </c>
      <c r="FC11">
        <v>0</v>
      </c>
      <c r="FD11">
        <v>0</v>
      </c>
      <c r="FE11" t="s">
        <v>147</v>
      </c>
      <c r="FF11" t="s">
        <v>147</v>
      </c>
      <c r="FG11" t="s">
        <v>147</v>
      </c>
      <c r="FH11" t="s">
        <v>147</v>
      </c>
      <c r="FI11">
        <v>0</v>
      </c>
      <c r="FJ11">
        <v>0</v>
      </c>
      <c r="FK11" t="s">
        <v>147</v>
      </c>
      <c r="FL11" t="s">
        <v>147</v>
      </c>
      <c r="FM11" t="s">
        <v>147</v>
      </c>
      <c r="FN11" t="s">
        <v>147</v>
      </c>
      <c r="FO11">
        <v>0</v>
      </c>
      <c r="FP11">
        <v>0</v>
      </c>
      <c r="FQ11" t="s">
        <v>147</v>
      </c>
      <c r="FR11" t="s">
        <v>147</v>
      </c>
      <c r="FS11" t="s">
        <v>147</v>
      </c>
      <c r="FT11" t="s">
        <v>147</v>
      </c>
      <c r="FU11">
        <v>0</v>
      </c>
      <c r="FV11">
        <v>0</v>
      </c>
      <c r="FW11" t="s">
        <v>147</v>
      </c>
      <c r="FX11" t="s">
        <v>147</v>
      </c>
      <c r="FY11" t="s">
        <v>147</v>
      </c>
      <c r="FZ11" t="s">
        <v>147</v>
      </c>
      <c r="GA11">
        <v>0</v>
      </c>
      <c r="GB11">
        <v>0</v>
      </c>
      <c r="GC11">
        <v>0</v>
      </c>
      <c r="GD11">
        <v>0</v>
      </c>
      <c r="GE11">
        <v>0</v>
      </c>
      <c r="GF11">
        <v>0</v>
      </c>
      <c r="GG11">
        <v>0</v>
      </c>
      <c r="GH11">
        <v>0</v>
      </c>
      <c r="GI11">
        <v>0</v>
      </c>
      <c r="GJ11">
        <v>0</v>
      </c>
      <c r="GK11" t="s">
        <v>146</v>
      </c>
      <c r="GL11">
        <v>0</v>
      </c>
      <c r="GM11">
        <v>0</v>
      </c>
      <c r="GN11" t="s">
        <v>146</v>
      </c>
      <c r="GO11" t="s">
        <v>147</v>
      </c>
      <c r="GP11" t="s">
        <v>147</v>
      </c>
      <c r="GQ11" t="s">
        <v>146</v>
      </c>
      <c r="GR11" t="s">
        <v>147</v>
      </c>
      <c r="GS11" t="s">
        <v>146</v>
      </c>
      <c r="GT11">
        <v>0</v>
      </c>
      <c r="GU11">
        <v>0</v>
      </c>
      <c r="GV11" t="s">
        <v>146</v>
      </c>
      <c r="GW11" t="s">
        <v>152</v>
      </c>
      <c r="GX11" t="s">
        <v>152</v>
      </c>
      <c r="GY11" t="s">
        <v>152</v>
      </c>
      <c r="GZ11" t="s">
        <v>205</v>
      </c>
      <c r="HA11" s="117" t="s">
        <v>657</v>
      </c>
      <c r="HB11" s="117" t="s">
        <v>1879</v>
      </c>
      <c r="HC11" s="117"/>
      <c r="HD11" s="116" t="s">
        <v>1858</v>
      </c>
      <c r="HE11" s="116">
        <v>4.5106778759999999</v>
      </c>
      <c r="HF11" s="116">
        <v>31.296268017999999</v>
      </c>
    </row>
    <row r="12" spans="1:214" x14ac:dyDescent="0.25">
      <c r="A12" t="s">
        <v>186</v>
      </c>
      <c r="B12" t="s">
        <v>187</v>
      </c>
      <c r="C12" t="s">
        <v>207</v>
      </c>
      <c r="D12" t="s">
        <v>208</v>
      </c>
      <c r="E12" t="s">
        <v>206</v>
      </c>
      <c r="F12" t="s">
        <v>209</v>
      </c>
      <c r="G12" s="116">
        <f t="shared" si="0"/>
        <v>6.3764669999999999</v>
      </c>
      <c r="H12" s="116">
        <f t="shared" si="1"/>
        <v>30.680216999999999</v>
      </c>
      <c r="I12">
        <v>9</v>
      </c>
      <c r="J12">
        <v>9</v>
      </c>
      <c r="K12" t="s">
        <v>159</v>
      </c>
      <c r="L12">
        <v>708</v>
      </c>
      <c r="M12" s="116">
        <f>SUM(Table1[[#Headers],[c- IDP previously displ. abroad present]])</f>
        <v>0</v>
      </c>
      <c r="N12">
        <v>3671</v>
      </c>
      <c r="O12" s="116">
        <f>(Table1[[#This Row],[a- IDP individuals]])-(Table1[[#This Row],[displ. Abroad]])</f>
        <v>3671</v>
      </c>
      <c r="P12">
        <v>104</v>
      </c>
      <c r="Q12">
        <v>504</v>
      </c>
      <c r="R12" t="s">
        <v>193</v>
      </c>
      <c r="S12" t="s">
        <v>210</v>
      </c>
      <c r="T12">
        <v>113</v>
      </c>
      <c r="U12">
        <v>566</v>
      </c>
      <c r="V12" t="s">
        <v>211</v>
      </c>
      <c r="W12" t="s">
        <v>212</v>
      </c>
      <c r="X12">
        <v>0</v>
      </c>
      <c r="Y12">
        <v>0</v>
      </c>
      <c r="Z12" t="s">
        <v>147</v>
      </c>
      <c r="AA12" t="s">
        <v>147</v>
      </c>
      <c r="AB12">
        <v>0</v>
      </c>
      <c r="AC12">
        <v>0</v>
      </c>
      <c r="AD12" t="s">
        <v>147</v>
      </c>
      <c r="AE12" t="s">
        <v>147</v>
      </c>
      <c r="AF12">
        <v>183</v>
      </c>
      <c r="AG12">
        <v>916</v>
      </c>
      <c r="AH12" t="s">
        <v>187</v>
      </c>
      <c r="AI12" t="s">
        <v>213</v>
      </c>
      <c r="AJ12">
        <v>308</v>
      </c>
      <c r="AK12">
        <v>1685</v>
      </c>
      <c r="AL12" t="s">
        <v>156</v>
      </c>
      <c r="AM12" t="s">
        <v>195</v>
      </c>
      <c r="AN12">
        <v>0</v>
      </c>
      <c r="AO12">
        <v>0</v>
      </c>
      <c r="AP12" t="s">
        <v>146</v>
      </c>
      <c r="AQ12">
        <v>0</v>
      </c>
      <c r="AR12">
        <v>0</v>
      </c>
      <c r="AS12">
        <v>0</v>
      </c>
      <c r="AT12">
        <v>0</v>
      </c>
      <c r="AU12" t="s">
        <v>147</v>
      </c>
      <c r="AV12" t="s">
        <v>147</v>
      </c>
      <c r="AW12">
        <v>0</v>
      </c>
      <c r="AX12">
        <v>0</v>
      </c>
      <c r="AY12" t="s">
        <v>147</v>
      </c>
      <c r="AZ12" t="s">
        <v>147</v>
      </c>
      <c r="BA12">
        <v>0</v>
      </c>
      <c r="BB12">
        <v>0</v>
      </c>
      <c r="BC12" t="s">
        <v>147</v>
      </c>
      <c r="BD12" t="s">
        <v>147</v>
      </c>
      <c r="BE12">
        <v>0</v>
      </c>
      <c r="BF12">
        <v>0</v>
      </c>
      <c r="BG12" t="s">
        <v>147</v>
      </c>
      <c r="BH12" t="s">
        <v>147</v>
      </c>
      <c r="BI12">
        <v>0</v>
      </c>
      <c r="BJ12">
        <v>0</v>
      </c>
      <c r="BK12" t="s">
        <v>147</v>
      </c>
      <c r="BL12" t="s">
        <v>147</v>
      </c>
      <c r="BM12">
        <v>0</v>
      </c>
      <c r="BN12">
        <v>0</v>
      </c>
      <c r="BO12" s="116">
        <f>SUM(Table1[[#This Row],[2014-2015 Conflict]],Table1[[#This Row],[2016-2017 conflict]],Table1[[#This Row],[2018 pre R conflict]],Table1[[#This Row],[2018 post R conflict]],Table1[[#This Row],[2019 conflict]],Table1[[#This Row],[2020 conflict]])</f>
        <v>1070</v>
      </c>
      <c r="BP12" s="116">
        <f>SUM(Table1[[#This Row],[2014-2015  C - clashes]],Table1[[#This Row],[2016-2017  c-clashes]],Table1[[#This Row],[2018 pre R C-clashes]],Table1[[#This Row],[2018 post R C-clashes]],Table1[[#This Row],[2019 C-clashes]],Table1[[#This Row],[2020 C-clashes]])</f>
        <v>916</v>
      </c>
      <c r="BQ12" s="116">
        <f>SUM(Table1[[#This Row],[2014-2015 disaster]],Table1[[#This Row],[2016-2017 disaster]],Table1[[#This Row],[2018 pre R disaster]],Table1[[#This Row],[2018 post R disaster]],Table1[[#This Row],[2019 disaster]],Table1[[#This Row],[2020 disaster]])</f>
        <v>1685</v>
      </c>
      <c r="BR12" s="116">
        <f>SUM(Table1[[#This Row],[2014-2015 unknown]],Table1[[#This Row],[2016-2017  unknown ]],Table1[[#This Row],[2018 pre R unknown]],Table1[[#This Row],[2018 post R unknown]],Table1[[#This Row],[2019 unknown]],Table1[[#This Row],[2020 unknown]])</f>
        <v>0</v>
      </c>
      <c r="BS12">
        <v>504</v>
      </c>
      <c r="BT12">
        <v>0</v>
      </c>
      <c r="BU12">
        <v>0</v>
      </c>
      <c r="BV12">
        <v>0</v>
      </c>
      <c r="BW12" t="s">
        <v>146</v>
      </c>
      <c r="BX12">
        <v>566</v>
      </c>
      <c r="BY12">
        <v>0</v>
      </c>
      <c r="BZ12">
        <v>0</v>
      </c>
      <c r="CA12">
        <v>0</v>
      </c>
      <c r="CB12" t="s">
        <v>146</v>
      </c>
      <c r="CC12">
        <v>0</v>
      </c>
      <c r="CD12">
        <v>0</v>
      </c>
      <c r="CE12">
        <v>0</v>
      </c>
      <c r="CF12">
        <v>0</v>
      </c>
      <c r="CG12" t="s">
        <v>146</v>
      </c>
      <c r="CH12">
        <v>0</v>
      </c>
      <c r="CI12">
        <v>0</v>
      </c>
      <c r="CJ12">
        <v>0</v>
      </c>
      <c r="CK12">
        <v>0</v>
      </c>
      <c r="CL12" t="s">
        <v>146</v>
      </c>
      <c r="CM12">
        <v>0</v>
      </c>
      <c r="CN12">
        <v>916</v>
      </c>
      <c r="CO12">
        <v>0</v>
      </c>
      <c r="CP12">
        <v>0</v>
      </c>
      <c r="CQ12" t="s">
        <v>146</v>
      </c>
      <c r="CR12">
        <v>0</v>
      </c>
      <c r="CS12">
        <v>0</v>
      </c>
      <c r="CT12">
        <v>1685</v>
      </c>
      <c r="CU12">
        <v>0</v>
      </c>
      <c r="CV12" t="s">
        <v>146</v>
      </c>
      <c r="CW12" t="s">
        <v>147</v>
      </c>
      <c r="CX12">
        <v>0</v>
      </c>
      <c r="CY12">
        <v>0</v>
      </c>
      <c r="CZ12">
        <v>0</v>
      </c>
      <c r="DA12">
        <v>708</v>
      </c>
      <c r="DB12">
        <v>3671</v>
      </c>
      <c r="DC12" t="s">
        <v>146</v>
      </c>
      <c r="DD12">
        <v>0</v>
      </c>
      <c r="DE12">
        <v>0</v>
      </c>
      <c r="DF12">
        <v>4461</v>
      </c>
      <c r="DG12">
        <v>24535</v>
      </c>
      <c r="DH12" t="s">
        <v>146</v>
      </c>
      <c r="DI12">
        <f>Table1[[#This Row],[i- returnees internal present household]]+Table1[[#This Row],[k- abroad returnee household]]</f>
        <v>0</v>
      </c>
      <c r="DJ12">
        <f>Table1[[#This Row],[ returnees internal ]]+Table1[[#This Row],[abroad returnee ]]</f>
        <v>0</v>
      </c>
      <c r="DK12" t="s">
        <v>146</v>
      </c>
      <c r="DL12">
        <v>0</v>
      </c>
      <c r="DM12">
        <v>0</v>
      </c>
      <c r="DN12">
        <v>0</v>
      </c>
      <c r="DO12">
        <v>0</v>
      </c>
      <c r="DP12" t="s">
        <v>147</v>
      </c>
      <c r="DQ12" t="s">
        <v>147</v>
      </c>
      <c r="DR12" t="s">
        <v>147</v>
      </c>
      <c r="DS12" t="s">
        <v>147</v>
      </c>
      <c r="DT12">
        <v>0</v>
      </c>
      <c r="DU12">
        <v>0</v>
      </c>
      <c r="DV12" t="s">
        <v>147</v>
      </c>
      <c r="DW12" t="s">
        <v>147</v>
      </c>
      <c r="DX12" t="s">
        <v>147</v>
      </c>
      <c r="DY12" t="s">
        <v>147</v>
      </c>
      <c r="DZ12">
        <v>0</v>
      </c>
      <c r="EA12">
        <v>0</v>
      </c>
      <c r="EB12" t="s">
        <v>147</v>
      </c>
      <c r="EC12" t="s">
        <v>147</v>
      </c>
      <c r="ED12" t="s">
        <v>147</v>
      </c>
      <c r="EE12" t="s">
        <v>147</v>
      </c>
      <c r="EF12">
        <v>0</v>
      </c>
      <c r="EG12">
        <v>0</v>
      </c>
      <c r="EH12" t="s">
        <v>147</v>
      </c>
      <c r="EI12" t="s">
        <v>147</v>
      </c>
      <c r="EJ12" t="s">
        <v>147</v>
      </c>
      <c r="EK12" t="s">
        <v>147</v>
      </c>
      <c r="EL12">
        <v>0</v>
      </c>
      <c r="EM12">
        <v>0</v>
      </c>
      <c r="EN12" t="s">
        <v>147</v>
      </c>
      <c r="EO12" t="s">
        <v>147</v>
      </c>
      <c r="EP12" t="s">
        <v>147</v>
      </c>
      <c r="EQ12" t="s">
        <v>147</v>
      </c>
      <c r="ER12">
        <v>0</v>
      </c>
      <c r="ES12">
        <v>0</v>
      </c>
      <c r="ET12" t="s">
        <v>146</v>
      </c>
      <c r="EU12">
        <v>0</v>
      </c>
      <c r="EV12">
        <v>0</v>
      </c>
      <c r="EW12">
        <v>0</v>
      </c>
      <c r="EX12">
        <v>0</v>
      </c>
      <c r="EY12" t="s">
        <v>147</v>
      </c>
      <c r="EZ12" t="s">
        <v>147</v>
      </c>
      <c r="FA12" t="s">
        <v>147</v>
      </c>
      <c r="FB12" t="s">
        <v>147</v>
      </c>
      <c r="FC12">
        <v>0</v>
      </c>
      <c r="FD12">
        <v>0</v>
      </c>
      <c r="FE12" t="s">
        <v>147</v>
      </c>
      <c r="FF12" t="s">
        <v>147</v>
      </c>
      <c r="FG12" t="s">
        <v>147</v>
      </c>
      <c r="FH12" t="s">
        <v>147</v>
      </c>
      <c r="FI12">
        <v>0</v>
      </c>
      <c r="FJ12">
        <v>0</v>
      </c>
      <c r="FK12" t="s">
        <v>147</v>
      </c>
      <c r="FL12" t="s">
        <v>147</v>
      </c>
      <c r="FM12" t="s">
        <v>147</v>
      </c>
      <c r="FN12" t="s">
        <v>147</v>
      </c>
      <c r="FO12">
        <v>0</v>
      </c>
      <c r="FP12">
        <v>0</v>
      </c>
      <c r="FQ12" t="s">
        <v>147</v>
      </c>
      <c r="FR12" t="s">
        <v>147</v>
      </c>
      <c r="FS12" t="s">
        <v>147</v>
      </c>
      <c r="FT12" t="s">
        <v>147</v>
      </c>
      <c r="FU12">
        <v>0</v>
      </c>
      <c r="FV12">
        <v>0</v>
      </c>
      <c r="FW12" t="s">
        <v>147</v>
      </c>
      <c r="FX12" t="s">
        <v>147</v>
      </c>
      <c r="FY12" t="s">
        <v>147</v>
      </c>
      <c r="FZ12" t="s">
        <v>147</v>
      </c>
      <c r="GA12">
        <v>0</v>
      </c>
      <c r="GB12">
        <v>0</v>
      </c>
      <c r="GC12">
        <v>0</v>
      </c>
      <c r="GD12">
        <v>0</v>
      </c>
      <c r="GE12">
        <v>0</v>
      </c>
      <c r="GF12">
        <v>0</v>
      </c>
      <c r="GG12">
        <v>0</v>
      </c>
      <c r="GH12">
        <v>0</v>
      </c>
      <c r="GI12">
        <v>0</v>
      </c>
      <c r="GJ12">
        <v>0</v>
      </c>
      <c r="GK12" t="s">
        <v>146</v>
      </c>
      <c r="GL12">
        <v>0</v>
      </c>
      <c r="GM12">
        <v>0</v>
      </c>
      <c r="GN12" t="s">
        <v>146</v>
      </c>
      <c r="GO12" t="s">
        <v>147</v>
      </c>
      <c r="GP12" t="s">
        <v>147</v>
      </c>
      <c r="GQ12" t="s">
        <v>146</v>
      </c>
      <c r="GR12" t="s">
        <v>147</v>
      </c>
      <c r="GS12" t="s">
        <v>146</v>
      </c>
      <c r="GT12">
        <v>0</v>
      </c>
      <c r="GU12">
        <v>0</v>
      </c>
      <c r="GV12" t="s">
        <v>146</v>
      </c>
      <c r="GW12" t="s">
        <v>197</v>
      </c>
      <c r="GX12" t="s">
        <v>152</v>
      </c>
      <c r="GY12" t="s">
        <v>152</v>
      </c>
      <c r="GZ12" t="s">
        <v>214</v>
      </c>
      <c r="HA12" s="117" t="s">
        <v>594</v>
      </c>
      <c r="HB12" s="117" t="s">
        <v>1881</v>
      </c>
      <c r="HC12" s="117"/>
      <c r="HD12" s="116" t="s">
        <v>1858</v>
      </c>
      <c r="HE12" s="116">
        <v>4.8623014160000002</v>
      </c>
      <c r="HF12" s="116">
        <v>31.619296120000001</v>
      </c>
    </row>
    <row r="13" spans="1:214" x14ac:dyDescent="0.25">
      <c r="A13" t="s">
        <v>186</v>
      </c>
      <c r="B13" t="s">
        <v>187</v>
      </c>
      <c r="C13" t="s">
        <v>207</v>
      </c>
      <c r="D13" t="s">
        <v>208</v>
      </c>
      <c r="E13" t="s">
        <v>215</v>
      </c>
      <c r="F13" t="s">
        <v>216</v>
      </c>
      <c r="G13" s="116">
        <f t="shared" si="0"/>
        <v>6.5537999999999998</v>
      </c>
      <c r="H13" s="116">
        <f t="shared" si="1"/>
        <v>30.528732999999999</v>
      </c>
      <c r="I13">
        <v>9</v>
      </c>
      <c r="J13">
        <v>9</v>
      </c>
      <c r="K13" t="s">
        <v>159</v>
      </c>
      <c r="L13">
        <v>454</v>
      </c>
      <c r="M13" s="116">
        <f>SUM(Table1[[#Headers],[c- IDP previously displ. abroad present]])</f>
        <v>0</v>
      </c>
      <c r="N13">
        <v>2277</v>
      </c>
      <c r="O13" s="116">
        <f>(Table1[[#This Row],[a- IDP individuals]])-(Table1[[#This Row],[displ. Abroad]])</f>
        <v>2210</v>
      </c>
      <c r="P13">
        <v>84</v>
      </c>
      <c r="Q13">
        <v>434</v>
      </c>
      <c r="R13" t="s">
        <v>187</v>
      </c>
      <c r="S13" t="s">
        <v>208</v>
      </c>
      <c r="T13">
        <v>96</v>
      </c>
      <c r="U13">
        <v>472</v>
      </c>
      <c r="V13" t="s">
        <v>187</v>
      </c>
      <c r="W13" t="s">
        <v>208</v>
      </c>
      <c r="X13">
        <v>105</v>
      </c>
      <c r="Y13">
        <v>546</v>
      </c>
      <c r="Z13" t="s">
        <v>187</v>
      </c>
      <c r="AA13" t="s">
        <v>208</v>
      </c>
      <c r="AB13">
        <v>118</v>
      </c>
      <c r="AC13">
        <v>559</v>
      </c>
      <c r="AD13" t="s">
        <v>187</v>
      </c>
      <c r="AE13" t="s">
        <v>208</v>
      </c>
      <c r="AF13">
        <v>47</v>
      </c>
      <c r="AG13">
        <v>238</v>
      </c>
      <c r="AH13" t="s">
        <v>187</v>
      </c>
      <c r="AI13" t="s">
        <v>208</v>
      </c>
      <c r="AJ13">
        <v>4</v>
      </c>
      <c r="AK13">
        <v>28</v>
      </c>
      <c r="AL13" t="s">
        <v>147</v>
      </c>
      <c r="AM13" t="s">
        <v>147</v>
      </c>
      <c r="AN13">
        <v>0</v>
      </c>
      <c r="AO13">
        <v>0</v>
      </c>
      <c r="AP13" t="s">
        <v>159</v>
      </c>
      <c r="AQ13">
        <v>12</v>
      </c>
      <c r="AR13">
        <v>67</v>
      </c>
      <c r="AS13">
        <v>2</v>
      </c>
      <c r="AT13">
        <v>8</v>
      </c>
      <c r="AU13" t="s">
        <v>217</v>
      </c>
      <c r="AV13" t="s">
        <v>218</v>
      </c>
      <c r="AW13">
        <v>2</v>
      </c>
      <c r="AX13">
        <v>11</v>
      </c>
      <c r="AY13" t="s">
        <v>219</v>
      </c>
      <c r="AZ13" t="s">
        <v>220</v>
      </c>
      <c r="BA13">
        <v>1</v>
      </c>
      <c r="BB13">
        <v>4</v>
      </c>
      <c r="BC13" t="s">
        <v>221</v>
      </c>
      <c r="BD13" t="s">
        <v>222</v>
      </c>
      <c r="BE13">
        <v>3</v>
      </c>
      <c r="BF13">
        <v>16</v>
      </c>
      <c r="BG13" t="s">
        <v>217</v>
      </c>
      <c r="BH13" t="s">
        <v>218</v>
      </c>
      <c r="BI13">
        <v>4</v>
      </c>
      <c r="BJ13">
        <v>28</v>
      </c>
      <c r="BK13" t="s">
        <v>221</v>
      </c>
      <c r="BL13" t="s">
        <v>222</v>
      </c>
      <c r="BM13">
        <v>0</v>
      </c>
      <c r="BN13">
        <v>0</v>
      </c>
      <c r="BO13" s="116">
        <f>SUM(Table1[[#This Row],[2014-2015 Conflict]],Table1[[#This Row],[2016-2017 conflict]],Table1[[#This Row],[2018 pre R conflict]],Table1[[#This Row],[2018 post R conflict]],Table1[[#This Row],[2019 conflict]],Table1[[#This Row],[2020 conflict]])</f>
        <v>0</v>
      </c>
      <c r="BP13" s="116">
        <f>SUM(Table1[[#This Row],[2014-2015  C - clashes]],Table1[[#This Row],[2016-2017  c-clashes]],Table1[[#This Row],[2018 pre R C-clashes]],Table1[[#This Row],[2018 post R C-clashes]],Table1[[#This Row],[2019 C-clashes]],Table1[[#This Row],[2020 C-clashes]])</f>
        <v>2210</v>
      </c>
      <c r="BQ13" s="116">
        <f>SUM(Table1[[#This Row],[2014-2015 disaster]],Table1[[#This Row],[2016-2017 disaster]],Table1[[#This Row],[2018 pre R disaster]],Table1[[#This Row],[2018 post R disaster]],Table1[[#This Row],[2019 disaster]],Table1[[#This Row],[2020 disaster]])</f>
        <v>0</v>
      </c>
      <c r="BR13" s="116">
        <f>SUM(Table1[[#This Row],[2014-2015 unknown]],Table1[[#This Row],[2016-2017  unknown ]],Table1[[#This Row],[2018 pre R unknown]],Table1[[#This Row],[2018 post R unknown]],Table1[[#This Row],[2019 unknown]],Table1[[#This Row],[2020 unknown]])</f>
        <v>67</v>
      </c>
      <c r="BS13">
        <v>0</v>
      </c>
      <c r="BT13">
        <v>434</v>
      </c>
      <c r="BU13">
        <v>0</v>
      </c>
      <c r="BV13">
        <v>0</v>
      </c>
      <c r="BW13" t="s">
        <v>146</v>
      </c>
      <c r="BX13">
        <v>0</v>
      </c>
      <c r="BY13">
        <v>464</v>
      </c>
      <c r="BZ13">
        <v>0</v>
      </c>
      <c r="CA13">
        <v>8</v>
      </c>
      <c r="CB13" t="s">
        <v>146</v>
      </c>
      <c r="CC13">
        <v>0</v>
      </c>
      <c r="CD13">
        <v>535</v>
      </c>
      <c r="CE13">
        <v>0</v>
      </c>
      <c r="CF13">
        <v>11</v>
      </c>
      <c r="CG13" t="s">
        <v>146</v>
      </c>
      <c r="CH13">
        <v>0</v>
      </c>
      <c r="CI13">
        <v>555</v>
      </c>
      <c r="CJ13">
        <v>0</v>
      </c>
      <c r="CK13">
        <v>4</v>
      </c>
      <c r="CL13" t="s">
        <v>146</v>
      </c>
      <c r="CM13">
        <v>0</v>
      </c>
      <c r="CN13">
        <v>222</v>
      </c>
      <c r="CO13">
        <v>0</v>
      </c>
      <c r="CP13">
        <v>16</v>
      </c>
      <c r="CQ13" t="s">
        <v>146</v>
      </c>
      <c r="CR13">
        <v>0</v>
      </c>
      <c r="CS13">
        <v>0</v>
      </c>
      <c r="CT13">
        <v>0</v>
      </c>
      <c r="CU13">
        <v>28</v>
      </c>
      <c r="CV13" t="s">
        <v>146</v>
      </c>
      <c r="CW13" t="s">
        <v>147</v>
      </c>
      <c r="CX13">
        <v>0</v>
      </c>
      <c r="CY13">
        <v>0</v>
      </c>
      <c r="CZ13">
        <v>0</v>
      </c>
      <c r="DA13">
        <v>454</v>
      </c>
      <c r="DB13">
        <v>2277</v>
      </c>
      <c r="DC13" t="s">
        <v>146</v>
      </c>
      <c r="DD13">
        <v>0</v>
      </c>
      <c r="DE13">
        <v>0</v>
      </c>
      <c r="DF13">
        <v>6653</v>
      </c>
      <c r="DG13">
        <v>36590</v>
      </c>
      <c r="DH13" t="s">
        <v>146</v>
      </c>
      <c r="DI13">
        <f>Table1[[#This Row],[i- returnees internal present household]]+Table1[[#This Row],[k- abroad returnee household]]</f>
        <v>0</v>
      </c>
      <c r="DJ13">
        <f>Table1[[#This Row],[ returnees internal ]]+Table1[[#This Row],[abroad returnee ]]</f>
        <v>0</v>
      </c>
      <c r="DK13" t="s">
        <v>146</v>
      </c>
      <c r="DL13">
        <v>0</v>
      </c>
      <c r="DM13">
        <v>0</v>
      </c>
      <c r="DN13">
        <v>0</v>
      </c>
      <c r="DO13">
        <v>0</v>
      </c>
      <c r="DP13" t="s">
        <v>147</v>
      </c>
      <c r="DQ13" t="s">
        <v>147</v>
      </c>
      <c r="DR13" t="s">
        <v>147</v>
      </c>
      <c r="DS13" t="s">
        <v>147</v>
      </c>
      <c r="DT13">
        <v>0</v>
      </c>
      <c r="DU13">
        <v>0</v>
      </c>
      <c r="DV13" t="s">
        <v>147</v>
      </c>
      <c r="DW13" t="s">
        <v>147</v>
      </c>
      <c r="DX13" t="s">
        <v>147</v>
      </c>
      <c r="DY13" t="s">
        <v>147</v>
      </c>
      <c r="DZ13">
        <v>0</v>
      </c>
      <c r="EA13">
        <v>0</v>
      </c>
      <c r="EB13" t="s">
        <v>147</v>
      </c>
      <c r="EC13" t="s">
        <v>147</v>
      </c>
      <c r="ED13" t="s">
        <v>147</v>
      </c>
      <c r="EE13" t="s">
        <v>147</v>
      </c>
      <c r="EF13">
        <v>0</v>
      </c>
      <c r="EG13">
        <v>0</v>
      </c>
      <c r="EH13" t="s">
        <v>147</v>
      </c>
      <c r="EI13" t="s">
        <v>147</v>
      </c>
      <c r="EJ13" t="s">
        <v>147</v>
      </c>
      <c r="EK13" t="s">
        <v>147</v>
      </c>
      <c r="EL13">
        <v>0</v>
      </c>
      <c r="EM13">
        <v>0</v>
      </c>
      <c r="EN13" t="s">
        <v>147</v>
      </c>
      <c r="EO13" t="s">
        <v>147</v>
      </c>
      <c r="EP13" t="s">
        <v>147</v>
      </c>
      <c r="EQ13" t="s">
        <v>147</v>
      </c>
      <c r="ER13">
        <v>0</v>
      </c>
      <c r="ES13">
        <v>0</v>
      </c>
      <c r="ET13" t="s">
        <v>146</v>
      </c>
      <c r="EU13">
        <v>0</v>
      </c>
      <c r="EV13">
        <v>0</v>
      </c>
      <c r="EW13">
        <v>0</v>
      </c>
      <c r="EX13">
        <v>0</v>
      </c>
      <c r="EY13" t="s">
        <v>147</v>
      </c>
      <c r="EZ13" t="s">
        <v>147</v>
      </c>
      <c r="FA13" t="s">
        <v>147</v>
      </c>
      <c r="FB13" t="s">
        <v>147</v>
      </c>
      <c r="FC13">
        <v>0</v>
      </c>
      <c r="FD13">
        <v>0</v>
      </c>
      <c r="FE13" t="s">
        <v>147</v>
      </c>
      <c r="FF13" t="s">
        <v>147</v>
      </c>
      <c r="FG13" t="s">
        <v>147</v>
      </c>
      <c r="FH13" t="s">
        <v>147</v>
      </c>
      <c r="FI13">
        <v>0</v>
      </c>
      <c r="FJ13">
        <v>0</v>
      </c>
      <c r="FK13" t="s">
        <v>147</v>
      </c>
      <c r="FL13" t="s">
        <v>147</v>
      </c>
      <c r="FM13" t="s">
        <v>147</v>
      </c>
      <c r="FN13" t="s">
        <v>147</v>
      </c>
      <c r="FO13">
        <v>0</v>
      </c>
      <c r="FP13">
        <v>0</v>
      </c>
      <c r="FQ13" t="s">
        <v>147</v>
      </c>
      <c r="FR13" t="s">
        <v>147</v>
      </c>
      <c r="FS13" t="s">
        <v>147</v>
      </c>
      <c r="FT13" t="s">
        <v>147</v>
      </c>
      <c r="FU13">
        <v>0</v>
      </c>
      <c r="FV13">
        <v>0</v>
      </c>
      <c r="FW13" t="s">
        <v>147</v>
      </c>
      <c r="FX13" t="s">
        <v>147</v>
      </c>
      <c r="FY13" t="s">
        <v>147</v>
      </c>
      <c r="FZ13" t="s">
        <v>147</v>
      </c>
      <c r="GA13">
        <v>0</v>
      </c>
      <c r="GB13">
        <v>0</v>
      </c>
      <c r="GC13">
        <v>0</v>
      </c>
      <c r="GD13">
        <v>0</v>
      </c>
      <c r="GE13">
        <v>0</v>
      </c>
      <c r="GF13">
        <v>0</v>
      </c>
      <c r="GG13">
        <v>0</v>
      </c>
      <c r="GH13">
        <v>0</v>
      </c>
      <c r="GI13">
        <v>0</v>
      </c>
      <c r="GJ13">
        <v>0</v>
      </c>
      <c r="GK13" t="s">
        <v>146</v>
      </c>
      <c r="GL13">
        <v>0</v>
      </c>
      <c r="GM13">
        <v>0</v>
      </c>
      <c r="GN13" t="s">
        <v>146</v>
      </c>
      <c r="GO13" t="s">
        <v>147</v>
      </c>
      <c r="GP13" t="s">
        <v>147</v>
      </c>
      <c r="GQ13" t="s">
        <v>146</v>
      </c>
      <c r="GR13" t="s">
        <v>147</v>
      </c>
      <c r="GS13" t="s">
        <v>146</v>
      </c>
      <c r="GT13">
        <v>0</v>
      </c>
      <c r="GU13">
        <v>0</v>
      </c>
      <c r="GV13" t="s">
        <v>146</v>
      </c>
      <c r="GW13" t="s">
        <v>151</v>
      </c>
      <c r="GX13" t="s">
        <v>151</v>
      </c>
      <c r="GY13" t="s">
        <v>151</v>
      </c>
      <c r="GZ13" t="s">
        <v>223</v>
      </c>
      <c r="HA13" s="118" t="s">
        <v>194</v>
      </c>
      <c r="HB13" s="118" t="s">
        <v>1884</v>
      </c>
      <c r="HC13" s="118"/>
      <c r="HD13" s="118" t="s">
        <v>1885</v>
      </c>
      <c r="HE13" s="119">
        <v>4.8304559999999999</v>
      </c>
      <c r="HF13" s="119">
        <v>31.610185000000001</v>
      </c>
    </row>
    <row r="14" spans="1:214" x14ac:dyDescent="0.25">
      <c r="A14" t="s">
        <v>192</v>
      </c>
      <c r="B14" t="s">
        <v>193</v>
      </c>
      <c r="C14" t="s">
        <v>191</v>
      </c>
      <c r="D14" t="s">
        <v>194</v>
      </c>
      <c r="E14" t="s">
        <v>224</v>
      </c>
      <c r="F14" t="s">
        <v>225</v>
      </c>
      <c r="G14" s="116">
        <f t="shared" si="0"/>
        <v>4.7931400000000002</v>
      </c>
      <c r="H14" s="116">
        <f t="shared" si="1"/>
        <v>31.63287</v>
      </c>
      <c r="I14">
        <v>9</v>
      </c>
      <c r="J14">
        <v>9</v>
      </c>
      <c r="K14" t="s">
        <v>159</v>
      </c>
      <c r="L14">
        <v>11044</v>
      </c>
      <c r="M14" s="116">
        <f>SUM(Table1[[#Headers],[c- IDP previously displ. abroad present]])</f>
        <v>0</v>
      </c>
      <c r="N14">
        <v>40380</v>
      </c>
      <c r="O14" s="116">
        <f>(Table1[[#This Row],[a- IDP individuals]])-(Table1[[#This Row],[displ. Abroad]])</f>
        <v>40380</v>
      </c>
      <c r="P14">
        <v>9895</v>
      </c>
      <c r="Q14">
        <v>33337</v>
      </c>
      <c r="R14" t="s">
        <v>156</v>
      </c>
      <c r="S14" t="s">
        <v>195</v>
      </c>
      <c r="T14">
        <v>707</v>
      </c>
      <c r="U14">
        <v>4243</v>
      </c>
      <c r="V14" t="s">
        <v>143</v>
      </c>
      <c r="W14" t="s">
        <v>226</v>
      </c>
      <c r="X14">
        <v>317</v>
      </c>
      <c r="Y14">
        <v>1899</v>
      </c>
      <c r="Z14" t="s">
        <v>143</v>
      </c>
      <c r="AA14" t="s">
        <v>227</v>
      </c>
      <c r="AB14">
        <v>11</v>
      </c>
      <c r="AC14">
        <v>64</v>
      </c>
      <c r="AD14" t="s">
        <v>228</v>
      </c>
      <c r="AE14" t="s">
        <v>229</v>
      </c>
      <c r="AF14">
        <v>114</v>
      </c>
      <c r="AG14">
        <v>837</v>
      </c>
      <c r="AH14" t="s">
        <v>193</v>
      </c>
      <c r="AI14" t="s">
        <v>194</v>
      </c>
      <c r="AJ14">
        <v>0</v>
      </c>
      <c r="AK14">
        <v>0</v>
      </c>
      <c r="AL14" t="s">
        <v>147</v>
      </c>
      <c r="AM14" t="s">
        <v>194</v>
      </c>
      <c r="AN14">
        <v>0</v>
      </c>
      <c r="AO14">
        <v>0</v>
      </c>
      <c r="AP14" t="s">
        <v>146</v>
      </c>
      <c r="AQ14">
        <v>0</v>
      </c>
      <c r="AR14">
        <v>0</v>
      </c>
      <c r="AS14">
        <v>0</v>
      </c>
      <c r="AT14">
        <v>0</v>
      </c>
      <c r="AU14" t="s">
        <v>147</v>
      </c>
      <c r="AV14" t="s">
        <v>147</v>
      </c>
      <c r="AW14">
        <v>0</v>
      </c>
      <c r="AX14">
        <v>0</v>
      </c>
      <c r="AY14" t="s">
        <v>147</v>
      </c>
      <c r="AZ14" t="s">
        <v>147</v>
      </c>
      <c r="BA14">
        <v>0</v>
      </c>
      <c r="BB14">
        <v>0</v>
      </c>
      <c r="BC14" t="s">
        <v>147</v>
      </c>
      <c r="BD14" t="s">
        <v>147</v>
      </c>
      <c r="BE14">
        <v>0</v>
      </c>
      <c r="BF14">
        <v>0</v>
      </c>
      <c r="BG14" t="s">
        <v>147</v>
      </c>
      <c r="BH14" t="s">
        <v>147</v>
      </c>
      <c r="BI14">
        <v>0</v>
      </c>
      <c r="BJ14">
        <v>0</v>
      </c>
      <c r="BK14" t="s">
        <v>147</v>
      </c>
      <c r="BL14" t="s">
        <v>147</v>
      </c>
      <c r="BM14">
        <v>0</v>
      </c>
      <c r="BN14">
        <v>0</v>
      </c>
      <c r="BO14" s="116">
        <f>SUM(Table1[[#This Row],[2014-2015 Conflict]],Table1[[#This Row],[2016-2017 conflict]],Table1[[#This Row],[2018 pre R conflict]],Table1[[#This Row],[2018 post R conflict]],Table1[[#This Row],[2019 conflict]],Table1[[#This Row],[2020 conflict]])</f>
        <v>40380</v>
      </c>
      <c r="BP14" s="116">
        <f>SUM(Table1[[#This Row],[2014-2015  C - clashes]],Table1[[#This Row],[2016-2017  c-clashes]],Table1[[#This Row],[2018 pre R C-clashes]],Table1[[#This Row],[2018 post R C-clashes]],Table1[[#This Row],[2019 C-clashes]],Table1[[#This Row],[2020 C-clashes]])</f>
        <v>0</v>
      </c>
      <c r="BQ14" s="116">
        <f>SUM(Table1[[#This Row],[2014-2015 disaster]],Table1[[#This Row],[2016-2017 disaster]],Table1[[#This Row],[2018 pre R disaster]],Table1[[#This Row],[2018 post R disaster]],Table1[[#This Row],[2019 disaster]],Table1[[#This Row],[2020 disaster]])</f>
        <v>0</v>
      </c>
      <c r="BR14" s="116">
        <f>SUM(Table1[[#This Row],[2014-2015 unknown]],Table1[[#This Row],[2016-2017  unknown ]],Table1[[#This Row],[2018 pre R unknown]],Table1[[#This Row],[2018 post R unknown]],Table1[[#This Row],[2019 unknown]],Table1[[#This Row],[2020 unknown]])</f>
        <v>0</v>
      </c>
      <c r="BS14">
        <v>33337</v>
      </c>
      <c r="BT14">
        <v>0</v>
      </c>
      <c r="BU14">
        <v>0</v>
      </c>
      <c r="BV14">
        <v>0</v>
      </c>
      <c r="BW14" t="s">
        <v>146</v>
      </c>
      <c r="BX14">
        <v>4243</v>
      </c>
      <c r="BY14">
        <v>0</v>
      </c>
      <c r="BZ14">
        <v>0</v>
      </c>
      <c r="CA14">
        <v>0</v>
      </c>
      <c r="CB14" t="s">
        <v>146</v>
      </c>
      <c r="CC14">
        <v>1899</v>
      </c>
      <c r="CD14">
        <v>0</v>
      </c>
      <c r="CE14">
        <v>0</v>
      </c>
      <c r="CF14">
        <v>0</v>
      </c>
      <c r="CG14" t="s">
        <v>146</v>
      </c>
      <c r="CH14">
        <v>64</v>
      </c>
      <c r="CI14">
        <v>0</v>
      </c>
      <c r="CJ14">
        <v>0</v>
      </c>
      <c r="CK14">
        <v>0</v>
      </c>
      <c r="CL14" t="s">
        <v>146</v>
      </c>
      <c r="CM14">
        <v>837</v>
      </c>
      <c r="CN14">
        <v>0</v>
      </c>
      <c r="CO14">
        <v>0</v>
      </c>
      <c r="CP14">
        <v>0</v>
      </c>
      <c r="CQ14" t="s">
        <v>146</v>
      </c>
      <c r="CR14">
        <v>0</v>
      </c>
      <c r="CS14">
        <v>0</v>
      </c>
      <c r="CT14">
        <v>0</v>
      </c>
      <c r="CU14">
        <v>0</v>
      </c>
      <c r="CV14" t="s">
        <v>146</v>
      </c>
      <c r="CW14" t="s">
        <v>147</v>
      </c>
      <c r="CX14">
        <v>0</v>
      </c>
      <c r="CY14">
        <v>11044</v>
      </c>
      <c r="CZ14">
        <v>40380</v>
      </c>
      <c r="DA14">
        <v>0</v>
      </c>
      <c r="DB14">
        <v>0</v>
      </c>
      <c r="DC14" t="s">
        <v>146</v>
      </c>
      <c r="DD14">
        <v>0</v>
      </c>
      <c r="DE14">
        <v>0</v>
      </c>
      <c r="DF14">
        <v>2566</v>
      </c>
      <c r="DG14">
        <v>14112</v>
      </c>
      <c r="DH14" t="s">
        <v>146</v>
      </c>
      <c r="DI14">
        <f>Table1[[#This Row],[i- returnees internal present household]]+Table1[[#This Row],[k- abroad returnee household]]</f>
        <v>0</v>
      </c>
      <c r="DJ14">
        <f>Table1[[#This Row],[ returnees internal ]]+Table1[[#This Row],[abroad returnee ]]</f>
        <v>0</v>
      </c>
      <c r="DK14" t="s">
        <v>146</v>
      </c>
      <c r="DL14">
        <v>0</v>
      </c>
      <c r="DM14">
        <v>0</v>
      </c>
      <c r="DN14">
        <v>0</v>
      </c>
      <c r="DO14">
        <v>0</v>
      </c>
      <c r="DP14" t="s">
        <v>147</v>
      </c>
      <c r="DQ14" t="s">
        <v>147</v>
      </c>
      <c r="DR14" t="s">
        <v>147</v>
      </c>
      <c r="DS14" t="s">
        <v>147</v>
      </c>
      <c r="DT14">
        <v>0</v>
      </c>
      <c r="DU14">
        <v>0</v>
      </c>
      <c r="DV14" t="s">
        <v>147</v>
      </c>
      <c r="DW14" t="s">
        <v>147</v>
      </c>
      <c r="DX14" t="s">
        <v>147</v>
      </c>
      <c r="DY14" t="s">
        <v>147</v>
      </c>
      <c r="DZ14">
        <v>0</v>
      </c>
      <c r="EA14">
        <v>0</v>
      </c>
      <c r="EB14" t="s">
        <v>147</v>
      </c>
      <c r="EC14" t="s">
        <v>147</v>
      </c>
      <c r="ED14" t="s">
        <v>147</v>
      </c>
      <c r="EE14" t="s">
        <v>147</v>
      </c>
      <c r="EF14">
        <v>0</v>
      </c>
      <c r="EG14">
        <v>0</v>
      </c>
      <c r="EH14" t="s">
        <v>147</v>
      </c>
      <c r="EI14" t="s">
        <v>147</v>
      </c>
      <c r="EJ14" t="s">
        <v>147</v>
      </c>
      <c r="EK14" t="s">
        <v>147</v>
      </c>
      <c r="EL14">
        <v>0</v>
      </c>
      <c r="EM14">
        <v>0</v>
      </c>
      <c r="EN14" t="s">
        <v>147</v>
      </c>
      <c r="EO14" t="s">
        <v>147</v>
      </c>
      <c r="EP14" t="s">
        <v>147</v>
      </c>
      <c r="EQ14" t="s">
        <v>147</v>
      </c>
      <c r="ER14">
        <v>0</v>
      </c>
      <c r="ES14">
        <v>0</v>
      </c>
      <c r="ET14" t="s">
        <v>146</v>
      </c>
      <c r="EU14">
        <v>0</v>
      </c>
      <c r="EV14">
        <v>0</v>
      </c>
      <c r="EW14">
        <v>0</v>
      </c>
      <c r="EX14">
        <v>0</v>
      </c>
      <c r="EY14" t="s">
        <v>147</v>
      </c>
      <c r="EZ14" t="s">
        <v>147</v>
      </c>
      <c r="FA14" t="s">
        <v>147</v>
      </c>
      <c r="FB14" t="s">
        <v>147</v>
      </c>
      <c r="FC14">
        <v>0</v>
      </c>
      <c r="FD14">
        <v>0</v>
      </c>
      <c r="FE14" t="s">
        <v>147</v>
      </c>
      <c r="FF14" t="s">
        <v>147</v>
      </c>
      <c r="FG14" t="s">
        <v>147</v>
      </c>
      <c r="FH14" t="s">
        <v>147</v>
      </c>
      <c r="FI14">
        <v>0</v>
      </c>
      <c r="FJ14">
        <v>0</v>
      </c>
      <c r="FK14" t="s">
        <v>147</v>
      </c>
      <c r="FL14" t="s">
        <v>147</v>
      </c>
      <c r="FM14" t="s">
        <v>147</v>
      </c>
      <c r="FN14" t="s">
        <v>147</v>
      </c>
      <c r="FO14">
        <v>0</v>
      </c>
      <c r="FP14">
        <v>0</v>
      </c>
      <c r="FQ14" t="s">
        <v>147</v>
      </c>
      <c r="FR14" t="s">
        <v>147</v>
      </c>
      <c r="FS14" t="s">
        <v>147</v>
      </c>
      <c r="FT14" t="s">
        <v>147</v>
      </c>
      <c r="FU14">
        <v>0</v>
      </c>
      <c r="FV14">
        <v>0</v>
      </c>
      <c r="FW14" t="s">
        <v>147</v>
      </c>
      <c r="FX14" t="s">
        <v>147</v>
      </c>
      <c r="FY14" t="s">
        <v>147</v>
      </c>
      <c r="FZ14" t="s">
        <v>147</v>
      </c>
      <c r="GA14">
        <v>0</v>
      </c>
      <c r="GB14">
        <v>0</v>
      </c>
      <c r="GC14">
        <v>0</v>
      </c>
      <c r="GD14">
        <v>0</v>
      </c>
      <c r="GE14">
        <v>0</v>
      </c>
      <c r="GF14">
        <v>0</v>
      </c>
      <c r="GG14">
        <v>0</v>
      </c>
      <c r="GH14">
        <v>0</v>
      </c>
      <c r="GI14">
        <v>0</v>
      </c>
      <c r="GJ14">
        <v>0</v>
      </c>
      <c r="GK14" t="s">
        <v>146</v>
      </c>
      <c r="GL14">
        <v>0</v>
      </c>
      <c r="GM14">
        <v>0</v>
      </c>
      <c r="GN14" t="s">
        <v>146</v>
      </c>
      <c r="GO14" t="s">
        <v>147</v>
      </c>
      <c r="GP14" t="s">
        <v>147</v>
      </c>
      <c r="GQ14" t="s">
        <v>146</v>
      </c>
      <c r="GR14" t="s">
        <v>147</v>
      </c>
      <c r="GS14" t="s">
        <v>146</v>
      </c>
      <c r="GT14">
        <v>0</v>
      </c>
      <c r="GU14">
        <v>0</v>
      </c>
      <c r="GV14" t="s">
        <v>146</v>
      </c>
      <c r="GW14" t="s">
        <v>152</v>
      </c>
      <c r="GX14" t="s">
        <v>151</v>
      </c>
      <c r="GY14" t="s">
        <v>151</v>
      </c>
      <c r="GZ14" t="s">
        <v>160</v>
      </c>
      <c r="HA14" s="117" t="s">
        <v>194</v>
      </c>
      <c r="HB14" s="117" t="s">
        <v>1887</v>
      </c>
      <c r="HC14" s="117"/>
      <c r="HD14" s="116" t="s">
        <v>1858</v>
      </c>
      <c r="HE14" s="116">
        <v>4.8592399999999998</v>
      </c>
      <c r="HF14" s="116">
        <v>31.614159999999998</v>
      </c>
    </row>
    <row r="15" spans="1:214" x14ac:dyDescent="0.25">
      <c r="A15" t="s">
        <v>186</v>
      </c>
      <c r="B15" t="s">
        <v>187</v>
      </c>
      <c r="C15" t="s">
        <v>231</v>
      </c>
      <c r="D15" t="s">
        <v>232</v>
      </c>
      <c r="E15" t="s">
        <v>230</v>
      </c>
      <c r="F15" t="s">
        <v>233</v>
      </c>
      <c r="G15" s="116">
        <f t="shared" si="0"/>
        <v>7.0638180000000004</v>
      </c>
      <c r="H15" s="116">
        <f t="shared" si="1"/>
        <v>29.091996999999999</v>
      </c>
      <c r="I15">
        <v>9</v>
      </c>
      <c r="J15">
        <v>9</v>
      </c>
      <c r="K15" t="s">
        <v>159</v>
      </c>
      <c r="L15">
        <v>250</v>
      </c>
      <c r="M15" s="116">
        <f>SUM(Table1[[#Headers],[c- IDP previously displ. abroad present]])</f>
        <v>0</v>
      </c>
      <c r="N15">
        <v>1350</v>
      </c>
      <c r="O15" s="116">
        <f>(Table1[[#This Row],[a- IDP individuals]])-(Table1[[#This Row],[displ. Abroad]])</f>
        <v>1350</v>
      </c>
      <c r="P15">
        <v>250</v>
      </c>
      <c r="Q15">
        <v>1350</v>
      </c>
      <c r="R15" t="s">
        <v>187</v>
      </c>
      <c r="S15" t="s">
        <v>232</v>
      </c>
      <c r="T15">
        <v>0</v>
      </c>
      <c r="U15">
        <v>0</v>
      </c>
      <c r="V15" t="s">
        <v>147</v>
      </c>
      <c r="W15" t="s">
        <v>147</v>
      </c>
      <c r="X15">
        <v>0</v>
      </c>
      <c r="Y15">
        <v>0</v>
      </c>
      <c r="Z15" t="s">
        <v>147</v>
      </c>
      <c r="AA15" t="s">
        <v>147</v>
      </c>
      <c r="AB15">
        <v>0</v>
      </c>
      <c r="AC15">
        <v>0</v>
      </c>
      <c r="AD15" t="s">
        <v>147</v>
      </c>
      <c r="AE15" t="s">
        <v>147</v>
      </c>
      <c r="AF15">
        <v>0</v>
      </c>
      <c r="AG15">
        <v>0</v>
      </c>
      <c r="AH15" t="s">
        <v>147</v>
      </c>
      <c r="AI15" t="s">
        <v>147</v>
      </c>
      <c r="AJ15">
        <v>0</v>
      </c>
      <c r="AK15">
        <v>0</v>
      </c>
      <c r="AL15" t="s">
        <v>147</v>
      </c>
      <c r="AM15" t="s">
        <v>147</v>
      </c>
      <c r="AN15">
        <v>0</v>
      </c>
      <c r="AO15">
        <v>0</v>
      </c>
      <c r="AP15" t="s">
        <v>146</v>
      </c>
      <c r="AQ15">
        <v>0</v>
      </c>
      <c r="AR15">
        <v>0</v>
      </c>
      <c r="AS15">
        <v>0</v>
      </c>
      <c r="AT15">
        <v>0</v>
      </c>
      <c r="AU15" t="s">
        <v>147</v>
      </c>
      <c r="AV15" t="s">
        <v>147</v>
      </c>
      <c r="AW15">
        <v>0</v>
      </c>
      <c r="AX15">
        <v>0</v>
      </c>
      <c r="AY15" t="s">
        <v>147</v>
      </c>
      <c r="AZ15" t="s">
        <v>147</v>
      </c>
      <c r="BA15">
        <v>0</v>
      </c>
      <c r="BB15">
        <v>0</v>
      </c>
      <c r="BC15" t="s">
        <v>147</v>
      </c>
      <c r="BD15" t="s">
        <v>147</v>
      </c>
      <c r="BE15">
        <v>0</v>
      </c>
      <c r="BF15">
        <v>0</v>
      </c>
      <c r="BG15" t="s">
        <v>147</v>
      </c>
      <c r="BH15" t="s">
        <v>147</v>
      </c>
      <c r="BI15">
        <v>0</v>
      </c>
      <c r="BJ15">
        <v>0</v>
      </c>
      <c r="BK15" t="s">
        <v>147</v>
      </c>
      <c r="BL15" t="s">
        <v>147</v>
      </c>
      <c r="BM15">
        <v>0</v>
      </c>
      <c r="BN15">
        <v>0</v>
      </c>
      <c r="BO15" s="116">
        <f>SUM(Table1[[#This Row],[2014-2015 Conflict]],Table1[[#This Row],[2016-2017 conflict]],Table1[[#This Row],[2018 pre R conflict]],Table1[[#This Row],[2018 post R conflict]],Table1[[#This Row],[2019 conflict]],Table1[[#This Row],[2020 conflict]])</f>
        <v>1350</v>
      </c>
      <c r="BP15" s="116">
        <f>SUM(Table1[[#This Row],[2014-2015  C - clashes]],Table1[[#This Row],[2016-2017  c-clashes]],Table1[[#This Row],[2018 pre R C-clashes]],Table1[[#This Row],[2018 post R C-clashes]],Table1[[#This Row],[2019 C-clashes]],Table1[[#This Row],[2020 C-clashes]])</f>
        <v>0</v>
      </c>
      <c r="BQ15" s="116">
        <f>SUM(Table1[[#This Row],[2014-2015 disaster]],Table1[[#This Row],[2016-2017 disaster]],Table1[[#This Row],[2018 pre R disaster]],Table1[[#This Row],[2018 post R disaster]],Table1[[#This Row],[2019 disaster]],Table1[[#This Row],[2020 disaster]])</f>
        <v>0</v>
      </c>
      <c r="BR15" s="116">
        <f>SUM(Table1[[#This Row],[2014-2015 unknown]],Table1[[#This Row],[2016-2017  unknown ]],Table1[[#This Row],[2018 pre R unknown]],Table1[[#This Row],[2018 post R unknown]],Table1[[#This Row],[2019 unknown]],Table1[[#This Row],[2020 unknown]])</f>
        <v>0</v>
      </c>
      <c r="BS15">
        <v>1350</v>
      </c>
      <c r="BT15">
        <v>0</v>
      </c>
      <c r="BU15">
        <v>0</v>
      </c>
      <c r="BV15">
        <v>0</v>
      </c>
      <c r="BW15" t="s">
        <v>146</v>
      </c>
      <c r="BX15">
        <v>0</v>
      </c>
      <c r="BY15">
        <v>0</v>
      </c>
      <c r="BZ15">
        <v>0</v>
      </c>
      <c r="CA15">
        <v>0</v>
      </c>
      <c r="CB15" t="s">
        <v>146</v>
      </c>
      <c r="CC15">
        <v>0</v>
      </c>
      <c r="CD15">
        <v>0</v>
      </c>
      <c r="CE15">
        <v>0</v>
      </c>
      <c r="CF15">
        <v>0</v>
      </c>
      <c r="CG15" t="s">
        <v>146</v>
      </c>
      <c r="CH15">
        <v>0</v>
      </c>
      <c r="CI15">
        <v>0</v>
      </c>
      <c r="CJ15">
        <v>0</v>
      </c>
      <c r="CK15">
        <v>0</v>
      </c>
      <c r="CL15" t="s">
        <v>146</v>
      </c>
      <c r="CM15">
        <v>0</v>
      </c>
      <c r="CN15">
        <v>0</v>
      </c>
      <c r="CO15">
        <v>0</v>
      </c>
      <c r="CP15">
        <v>0</v>
      </c>
      <c r="CQ15" t="s">
        <v>146</v>
      </c>
      <c r="CR15">
        <v>0</v>
      </c>
      <c r="CS15">
        <v>0</v>
      </c>
      <c r="CT15">
        <v>0</v>
      </c>
      <c r="CU15">
        <v>0</v>
      </c>
      <c r="CV15" t="s">
        <v>146</v>
      </c>
      <c r="CW15" t="s">
        <v>147</v>
      </c>
      <c r="CX15">
        <v>0</v>
      </c>
      <c r="CY15">
        <v>0</v>
      </c>
      <c r="CZ15">
        <v>0</v>
      </c>
      <c r="DA15">
        <v>250</v>
      </c>
      <c r="DB15">
        <v>1350</v>
      </c>
      <c r="DC15" t="s">
        <v>146</v>
      </c>
      <c r="DD15">
        <v>0</v>
      </c>
      <c r="DE15">
        <v>0</v>
      </c>
      <c r="DF15">
        <v>730</v>
      </c>
      <c r="DG15">
        <v>3951</v>
      </c>
      <c r="DH15" t="s">
        <v>146</v>
      </c>
      <c r="DI15">
        <f>Table1[[#This Row],[i- returnees internal present household]]+Table1[[#This Row],[k- abroad returnee household]]</f>
        <v>0</v>
      </c>
      <c r="DJ15">
        <f>Table1[[#This Row],[ returnees internal ]]+Table1[[#This Row],[abroad returnee ]]</f>
        <v>0</v>
      </c>
      <c r="DK15" t="s">
        <v>146</v>
      </c>
      <c r="DL15">
        <v>0</v>
      </c>
      <c r="DM15">
        <v>0</v>
      </c>
      <c r="DN15">
        <v>0</v>
      </c>
      <c r="DO15">
        <v>0</v>
      </c>
      <c r="DP15" t="s">
        <v>147</v>
      </c>
      <c r="DQ15" t="s">
        <v>147</v>
      </c>
      <c r="DR15" t="s">
        <v>147</v>
      </c>
      <c r="DS15" t="s">
        <v>147</v>
      </c>
      <c r="DT15">
        <v>0</v>
      </c>
      <c r="DU15">
        <v>0</v>
      </c>
      <c r="DV15" t="s">
        <v>147</v>
      </c>
      <c r="DW15" t="s">
        <v>147</v>
      </c>
      <c r="DX15" t="s">
        <v>147</v>
      </c>
      <c r="DY15" t="s">
        <v>147</v>
      </c>
      <c r="DZ15">
        <v>0</v>
      </c>
      <c r="EA15">
        <v>0</v>
      </c>
      <c r="EB15" t="s">
        <v>147</v>
      </c>
      <c r="EC15" t="s">
        <v>147</v>
      </c>
      <c r="ED15" t="s">
        <v>147</v>
      </c>
      <c r="EE15" t="s">
        <v>147</v>
      </c>
      <c r="EF15">
        <v>0</v>
      </c>
      <c r="EG15">
        <v>0</v>
      </c>
      <c r="EH15" t="s">
        <v>147</v>
      </c>
      <c r="EI15" t="s">
        <v>147</v>
      </c>
      <c r="EJ15" t="s">
        <v>147</v>
      </c>
      <c r="EK15" t="s">
        <v>147</v>
      </c>
      <c r="EL15">
        <v>0</v>
      </c>
      <c r="EM15">
        <v>0</v>
      </c>
      <c r="EN15" t="s">
        <v>147</v>
      </c>
      <c r="EO15" t="s">
        <v>147</v>
      </c>
      <c r="EP15" t="s">
        <v>147</v>
      </c>
      <c r="EQ15" t="s">
        <v>147</v>
      </c>
      <c r="ER15">
        <v>0</v>
      </c>
      <c r="ES15">
        <v>0</v>
      </c>
      <c r="ET15" t="s">
        <v>146</v>
      </c>
      <c r="EU15">
        <v>0</v>
      </c>
      <c r="EV15">
        <v>0</v>
      </c>
      <c r="EW15">
        <v>0</v>
      </c>
      <c r="EX15">
        <v>0</v>
      </c>
      <c r="EY15" t="s">
        <v>147</v>
      </c>
      <c r="EZ15" t="s">
        <v>147</v>
      </c>
      <c r="FA15" t="s">
        <v>147</v>
      </c>
      <c r="FB15" t="s">
        <v>147</v>
      </c>
      <c r="FC15">
        <v>0</v>
      </c>
      <c r="FD15">
        <v>0</v>
      </c>
      <c r="FE15" t="s">
        <v>147</v>
      </c>
      <c r="FF15" t="s">
        <v>147</v>
      </c>
      <c r="FG15" t="s">
        <v>147</v>
      </c>
      <c r="FH15" t="s">
        <v>147</v>
      </c>
      <c r="FI15">
        <v>0</v>
      </c>
      <c r="FJ15">
        <v>0</v>
      </c>
      <c r="FK15" t="s">
        <v>147</v>
      </c>
      <c r="FL15" t="s">
        <v>147</v>
      </c>
      <c r="FM15" t="s">
        <v>147</v>
      </c>
      <c r="FN15" t="s">
        <v>147</v>
      </c>
      <c r="FO15">
        <v>0</v>
      </c>
      <c r="FP15">
        <v>0</v>
      </c>
      <c r="FQ15" t="s">
        <v>147</v>
      </c>
      <c r="FR15" t="s">
        <v>147</v>
      </c>
      <c r="FS15" t="s">
        <v>147</v>
      </c>
      <c r="FT15" t="s">
        <v>147</v>
      </c>
      <c r="FU15">
        <v>0</v>
      </c>
      <c r="FV15">
        <v>0</v>
      </c>
      <c r="FW15" t="s">
        <v>147</v>
      </c>
      <c r="FX15" t="s">
        <v>147</v>
      </c>
      <c r="FY15" t="s">
        <v>147</v>
      </c>
      <c r="FZ15" t="s">
        <v>147</v>
      </c>
      <c r="GA15">
        <v>0</v>
      </c>
      <c r="GB15">
        <v>0</v>
      </c>
      <c r="GC15">
        <v>0</v>
      </c>
      <c r="GD15">
        <v>0</v>
      </c>
      <c r="GE15">
        <v>0</v>
      </c>
      <c r="GF15">
        <v>0</v>
      </c>
      <c r="GG15">
        <v>0</v>
      </c>
      <c r="GH15">
        <v>0</v>
      </c>
      <c r="GI15">
        <v>0</v>
      </c>
      <c r="GJ15">
        <v>0</v>
      </c>
      <c r="GK15" t="s">
        <v>146</v>
      </c>
      <c r="GL15">
        <v>0</v>
      </c>
      <c r="GM15">
        <v>0</v>
      </c>
      <c r="GN15" t="s">
        <v>146</v>
      </c>
      <c r="GO15" t="s">
        <v>147</v>
      </c>
      <c r="GP15" t="s">
        <v>147</v>
      </c>
      <c r="GQ15" t="s">
        <v>146</v>
      </c>
      <c r="GR15" t="s">
        <v>147</v>
      </c>
      <c r="GS15" t="s">
        <v>146</v>
      </c>
      <c r="GT15">
        <v>0</v>
      </c>
      <c r="GU15">
        <v>0</v>
      </c>
      <c r="GV15" t="s">
        <v>146</v>
      </c>
      <c r="GW15" t="s">
        <v>177</v>
      </c>
      <c r="GX15" t="s">
        <v>152</v>
      </c>
      <c r="GY15" t="s">
        <v>152</v>
      </c>
      <c r="GZ15" t="s">
        <v>160</v>
      </c>
      <c r="HA15" s="117" t="s">
        <v>194</v>
      </c>
      <c r="HB15" s="117" t="s">
        <v>1890</v>
      </c>
      <c r="HC15" s="117"/>
      <c r="HD15" s="116" t="s">
        <v>1858</v>
      </c>
      <c r="HE15" s="116">
        <v>4.8574099999999998</v>
      </c>
      <c r="HF15" s="116">
        <v>31.593589999999999</v>
      </c>
    </row>
    <row r="16" spans="1:214" x14ac:dyDescent="0.25">
      <c r="A16" t="s">
        <v>186</v>
      </c>
      <c r="B16" t="s">
        <v>187</v>
      </c>
      <c r="C16" t="s">
        <v>185</v>
      </c>
      <c r="D16" t="s">
        <v>188</v>
      </c>
      <c r="E16" t="s">
        <v>234</v>
      </c>
      <c r="F16" t="s">
        <v>235</v>
      </c>
      <c r="G16" s="116">
        <f t="shared" si="0"/>
        <v>6.7694369999999999</v>
      </c>
      <c r="H16" s="116">
        <f t="shared" si="1"/>
        <v>29.685148999999999</v>
      </c>
      <c r="I16">
        <v>9</v>
      </c>
      <c r="J16">
        <v>7</v>
      </c>
      <c r="K16" t="s">
        <v>146</v>
      </c>
      <c r="L16">
        <v>0</v>
      </c>
      <c r="M16" s="116">
        <f>SUM(Table1[[#Headers],[c- IDP previously displ. abroad present]])</f>
        <v>0</v>
      </c>
      <c r="N16">
        <v>0</v>
      </c>
      <c r="O16" s="116">
        <f>(Table1[[#This Row],[a- IDP individuals]])-(Table1[[#This Row],[displ. Abroad]])</f>
        <v>0</v>
      </c>
      <c r="P16">
        <v>0</v>
      </c>
      <c r="Q16">
        <v>0</v>
      </c>
      <c r="R16" t="s">
        <v>147</v>
      </c>
      <c r="S16" t="s">
        <v>147</v>
      </c>
      <c r="T16">
        <v>0</v>
      </c>
      <c r="U16">
        <v>0</v>
      </c>
      <c r="V16" t="s">
        <v>147</v>
      </c>
      <c r="W16" t="s">
        <v>147</v>
      </c>
      <c r="X16">
        <v>0</v>
      </c>
      <c r="Y16">
        <v>0</v>
      </c>
      <c r="Z16" t="s">
        <v>147</v>
      </c>
      <c r="AA16" t="s">
        <v>147</v>
      </c>
      <c r="AB16">
        <v>0</v>
      </c>
      <c r="AC16">
        <v>0</v>
      </c>
      <c r="AD16" t="s">
        <v>147</v>
      </c>
      <c r="AE16" t="s">
        <v>147</v>
      </c>
      <c r="AF16">
        <v>0</v>
      </c>
      <c r="AG16">
        <v>0</v>
      </c>
      <c r="AH16" t="s">
        <v>147</v>
      </c>
      <c r="AI16" t="s">
        <v>147</v>
      </c>
      <c r="AJ16">
        <v>0</v>
      </c>
      <c r="AK16">
        <v>0</v>
      </c>
      <c r="AL16" t="s">
        <v>147</v>
      </c>
      <c r="AM16" t="s">
        <v>147</v>
      </c>
      <c r="AN16">
        <v>0</v>
      </c>
      <c r="AO16">
        <v>0</v>
      </c>
      <c r="AP16" t="s">
        <v>146</v>
      </c>
      <c r="AQ16">
        <v>0</v>
      </c>
      <c r="AR16">
        <v>0</v>
      </c>
      <c r="AS16">
        <v>0</v>
      </c>
      <c r="AT16">
        <v>0</v>
      </c>
      <c r="AU16" t="s">
        <v>147</v>
      </c>
      <c r="AV16" t="s">
        <v>147</v>
      </c>
      <c r="AW16">
        <v>0</v>
      </c>
      <c r="AX16">
        <v>0</v>
      </c>
      <c r="AY16" t="s">
        <v>147</v>
      </c>
      <c r="AZ16" t="s">
        <v>147</v>
      </c>
      <c r="BA16">
        <v>0</v>
      </c>
      <c r="BB16">
        <v>0</v>
      </c>
      <c r="BC16" t="s">
        <v>147</v>
      </c>
      <c r="BD16" t="s">
        <v>147</v>
      </c>
      <c r="BE16">
        <v>0</v>
      </c>
      <c r="BF16">
        <v>0</v>
      </c>
      <c r="BG16" t="s">
        <v>147</v>
      </c>
      <c r="BH16" t="s">
        <v>147</v>
      </c>
      <c r="BI16">
        <v>0</v>
      </c>
      <c r="BJ16">
        <v>0</v>
      </c>
      <c r="BK16" t="s">
        <v>147</v>
      </c>
      <c r="BL16" t="s">
        <v>147</v>
      </c>
      <c r="BM16">
        <v>0</v>
      </c>
      <c r="BN16">
        <v>0</v>
      </c>
      <c r="BO16" s="116">
        <f>SUM(Table1[[#This Row],[2014-2015 Conflict]],Table1[[#This Row],[2016-2017 conflict]],Table1[[#This Row],[2018 pre R conflict]],Table1[[#This Row],[2018 post R conflict]],Table1[[#This Row],[2019 conflict]],Table1[[#This Row],[2020 conflict]])</f>
        <v>0</v>
      </c>
      <c r="BP16" s="116">
        <f>SUM(Table1[[#This Row],[2014-2015  C - clashes]],Table1[[#This Row],[2016-2017  c-clashes]],Table1[[#This Row],[2018 pre R C-clashes]],Table1[[#This Row],[2018 post R C-clashes]],Table1[[#This Row],[2019 C-clashes]],Table1[[#This Row],[2020 C-clashes]])</f>
        <v>0</v>
      </c>
      <c r="BQ16" s="116">
        <f>SUM(Table1[[#This Row],[2014-2015 disaster]],Table1[[#This Row],[2016-2017 disaster]],Table1[[#This Row],[2018 pre R disaster]],Table1[[#This Row],[2018 post R disaster]],Table1[[#This Row],[2019 disaster]],Table1[[#This Row],[2020 disaster]])</f>
        <v>0</v>
      </c>
      <c r="BR16" s="116">
        <f>SUM(Table1[[#This Row],[2014-2015 unknown]],Table1[[#This Row],[2016-2017  unknown ]],Table1[[#This Row],[2018 pre R unknown]],Table1[[#This Row],[2018 post R unknown]],Table1[[#This Row],[2019 unknown]],Table1[[#This Row],[2020 unknown]])</f>
        <v>0</v>
      </c>
      <c r="BS16">
        <v>0</v>
      </c>
      <c r="BT16">
        <v>0</v>
      </c>
      <c r="BU16">
        <v>0</v>
      </c>
      <c r="BV16">
        <v>0</v>
      </c>
      <c r="BW16" t="s">
        <v>146</v>
      </c>
      <c r="BX16">
        <v>0</v>
      </c>
      <c r="BY16">
        <v>0</v>
      </c>
      <c r="BZ16">
        <v>0</v>
      </c>
      <c r="CA16">
        <v>0</v>
      </c>
      <c r="CB16" t="s">
        <v>146</v>
      </c>
      <c r="CC16">
        <v>0</v>
      </c>
      <c r="CD16">
        <v>0</v>
      </c>
      <c r="CE16">
        <v>0</v>
      </c>
      <c r="CF16">
        <v>0</v>
      </c>
      <c r="CG16" t="s">
        <v>146</v>
      </c>
      <c r="CH16">
        <v>0</v>
      </c>
      <c r="CI16">
        <v>0</v>
      </c>
      <c r="CJ16">
        <v>0</v>
      </c>
      <c r="CK16">
        <v>0</v>
      </c>
      <c r="CL16" t="s">
        <v>146</v>
      </c>
      <c r="CM16">
        <v>0</v>
      </c>
      <c r="CN16">
        <v>0</v>
      </c>
      <c r="CO16">
        <v>0</v>
      </c>
      <c r="CP16">
        <v>0</v>
      </c>
      <c r="CQ16" t="s">
        <v>146</v>
      </c>
      <c r="CR16">
        <v>0</v>
      </c>
      <c r="CS16">
        <v>0</v>
      </c>
      <c r="CT16">
        <v>0</v>
      </c>
      <c r="CU16">
        <v>0</v>
      </c>
      <c r="CV16" t="s">
        <v>146</v>
      </c>
      <c r="CW16" t="s">
        <v>147</v>
      </c>
      <c r="CX16">
        <v>0</v>
      </c>
      <c r="CY16">
        <v>0</v>
      </c>
      <c r="CZ16">
        <v>0</v>
      </c>
      <c r="DA16">
        <v>0</v>
      </c>
      <c r="DB16">
        <v>0</v>
      </c>
      <c r="DC16" t="s">
        <v>146</v>
      </c>
      <c r="DD16">
        <v>0</v>
      </c>
      <c r="DE16">
        <v>0</v>
      </c>
      <c r="DF16">
        <v>395</v>
      </c>
      <c r="DG16">
        <v>2133</v>
      </c>
      <c r="DH16" t="s">
        <v>146</v>
      </c>
      <c r="DI16">
        <f>Table1[[#This Row],[i- returnees internal present household]]+Table1[[#This Row],[k- abroad returnee household]]</f>
        <v>0</v>
      </c>
      <c r="DJ16">
        <f>Table1[[#This Row],[ returnees internal ]]+Table1[[#This Row],[abroad returnee ]]</f>
        <v>0</v>
      </c>
      <c r="DK16" t="s">
        <v>146</v>
      </c>
      <c r="DL16">
        <v>0</v>
      </c>
      <c r="DM16">
        <v>0</v>
      </c>
      <c r="DN16">
        <v>0</v>
      </c>
      <c r="DO16">
        <v>0</v>
      </c>
      <c r="DP16" t="s">
        <v>147</v>
      </c>
      <c r="DQ16" t="s">
        <v>147</v>
      </c>
      <c r="DR16" t="s">
        <v>147</v>
      </c>
      <c r="DS16" t="s">
        <v>147</v>
      </c>
      <c r="DT16">
        <v>0</v>
      </c>
      <c r="DU16">
        <v>0</v>
      </c>
      <c r="DV16" t="s">
        <v>147</v>
      </c>
      <c r="DW16" t="s">
        <v>147</v>
      </c>
      <c r="DX16" t="s">
        <v>147</v>
      </c>
      <c r="DY16" t="s">
        <v>147</v>
      </c>
      <c r="DZ16">
        <v>0</v>
      </c>
      <c r="EA16">
        <v>0</v>
      </c>
      <c r="EB16" t="s">
        <v>147</v>
      </c>
      <c r="EC16" t="s">
        <v>147</v>
      </c>
      <c r="ED16" t="s">
        <v>147</v>
      </c>
      <c r="EE16" t="s">
        <v>147</v>
      </c>
      <c r="EF16">
        <v>0</v>
      </c>
      <c r="EG16">
        <v>0</v>
      </c>
      <c r="EH16" t="s">
        <v>147</v>
      </c>
      <c r="EI16" t="s">
        <v>147</v>
      </c>
      <c r="EJ16" t="s">
        <v>147</v>
      </c>
      <c r="EK16" t="s">
        <v>147</v>
      </c>
      <c r="EL16">
        <v>0</v>
      </c>
      <c r="EM16">
        <v>0</v>
      </c>
      <c r="EN16" t="s">
        <v>147</v>
      </c>
      <c r="EO16" t="s">
        <v>147</v>
      </c>
      <c r="EP16" t="s">
        <v>147</v>
      </c>
      <c r="EQ16" t="s">
        <v>147</v>
      </c>
      <c r="ER16">
        <v>0</v>
      </c>
      <c r="ES16">
        <v>0</v>
      </c>
      <c r="ET16" t="s">
        <v>146</v>
      </c>
      <c r="EU16">
        <v>0</v>
      </c>
      <c r="EV16">
        <v>0</v>
      </c>
      <c r="EW16">
        <v>0</v>
      </c>
      <c r="EX16">
        <v>0</v>
      </c>
      <c r="EY16" t="s">
        <v>147</v>
      </c>
      <c r="EZ16" t="s">
        <v>147</v>
      </c>
      <c r="FA16" t="s">
        <v>147</v>
      </c>
      <c r="FB16" t="s">
        <v>147</v>
      </c>
      <c r="FC16">
        <v>0</v>
      </c>
      <c r="FD16">
        <v>0</v>
      </c>
      <c r="FE16" t="s">
        <v>147</v>
      </c>
      <c r="FF16" t="s">
        <v>147</v>
      </c>
      <c r="FG16" t="s">
        <v>147</v>
      </c>
      <c r="FH16" t="s">
        <v>147</v>
      </c>
      <c r="FI16">
        <v>0</v>
      </c>
      <c r="FJ16">
        <v>0</v>
      </c>
      <c r="FK16" t="s">
        <v>147</v>
      </c>
      <c r="FL16" t="s">
        <v>147</v>
      </c>
      <c r="FM16" t="s">
        <v>147</v>
      </c>
      <c r="FN16" t="s">
        <v>147</v>
      </c>
      <c r="FO16">
        <v>0</v>
      </c>
      <c r="FP16">
        <v>0</v>
      </c>
      <c r="FQ16" t="s">
        <v>147</v>
      </c>
      <c r="FR16" t="s">
        <v>147</v>
      </c>
      <c r="FS16" t="s">
        <v>147</v>
      </c>
      <c r="FT16" t="s">
        <v>147</v>
      </c>
      <c r="FU16">
        <v>0</v>
      </c>
      <c r="FV16">
        <v>0</v>
      </c>
      <c r="FW16" t="s">
        <v>147</v>
      </c>
      <c r="FX16" t="s">
        <v>147</v>
      </c>
      <c r="FY16" t="s">
        <v>147</v>
      </c>
      <c r="FZ16" t="s">
        <v>147</v>
      </c>
      <c r="GA16">
        <v>0</v>
      </c>
      <c r="GB16">
        <v>0</v>
      </c>
      <c r="GC16">
        <v>0</v>
      </c>
      <c r="GD16">
        <v>0</v>
      </c>
      <c r="GE16">
        <v>0</v>
      </c>
      <c r="GF16">
        <v>0</v>
      </c>
      <c r="GG16">
        <v>0</v>
      </c>
      <c r="GH16">
        <v>0</v>
      </c>
      <c r="GI16">
        <v>0</v>
      </c>
      <c r="GJ16">
        <v>0</v>
      </c>
      <c r="GK16" t="s">
        <v>146</v>
      </c>
      <c r="GL16">
        <v>0</v>
      </c>
      <c r="GM16">
        <v>0</v>
      </c>
      <c r="GN16" t="s">
        <v>146</v>
      </c>
      <c r="GO16" t="s">
        <v>147</v>
      </c>
      <c r="GP16" t="s">
        <v>147</v>
      </c>
      <c r="GQ16" t="s">
        <v>146</v>
      </c>
      <c r="GR16" t="s">
        <v>147</v>
      </c>
      <c r="GS16" t="s">
        <v>146</v>
      </c>
      <c r="GT16">
        <v>0</v>
      </c>
      <c r="GU16">
        <v>0</v>
      </c>
      <c r="GV16" t="s">
        <v>146</v>
      </c>
      <c r="GW16" t="s">
        <v>197</v>
      </c>
      <c r="GX16" t="s">
        <v>151</v>
      </c>
      <c r="GY16" t="s">
        <v>152</v>
      </c>
      <c r="GZ16" t="s">
        <v>1704</v>
      </c>
      <c r="HA16" s="117" t="s">
        <v>194</v>
      </c>
      <c r="HB16" s="117" t="s">
        <v>1892</v>
      </c>
      <c r="HC16" s="117"/>
      <c r="HD16" s="116" t="s">
        <v>1858</v>
      </c>
      <c r="HE16" s="116">
        <v>4.8659499999999998</v>
      </c>
      <c r="HF16" s="116">
        <v>31.581140000000001</v>
      </c>
    </row>
    <row r="17" spans="1:214" x14ac:dyDescent="0.25">
      <c r="A17" t="s">
        <v>186</v>
      </c>
      <c r="B17" t="s">
        <v>187</v>
      </c>
      <c r="C17" t="s">
        <v>231</v>
      </c>
      <c r="D17" t="s">
        <v>232</v>
      </c>
      <c r="E17" t="s">
        <v>236</v>
      </c>
      <c r="F17" t="s">
        <v>237</v>
      </c>
      <c r="G17" s="116">
        <f t="shared" si="0"/>
        <v>7.3065579999999999</v>
      </c>
      <c r="H17" s="116">
        <f t="shared" si="1"/>
        <v>29.315498000000002</v>
      </c>
      <c r="I17">
        <v>9</v>
      </c>
      <c r="J17">
        <v>9</v>
      </c>
      <c r="K17" t="s">
        <v>159</v>
      </c>
      <c r="L17">
        <v>244</v>
      </c>
      <c r="M17" s="116">
        <f>SUM(Table1[[#Headers],[c- IDP previously displ. abroad present]])</f>
        <v>0</v>
      </c>
      <c r="N17">
        <v>1296</v>
      </c>
      <c r="O17" s="116">
        <f>(Table1[[#This Row],[a- IDP individuals]])-(Table1[[#This Row],[displ. Abroad]])</f>
        <v>1296</v>
      </c>
      <c r="P17">
        <v>196</v>
      </c>
      <c r="Q17">
        <v>1042</v>
      </c>
      <c r="R17" t="s">
        <v>187</v>
      </c>
      <c r="S17" t="s">
        <v>232</v>
      </c>
      <c r="T17">
        <v>0</v>
      </c>
      <c r="U17">
        <v>0</v>
      </c>
      <c r="V17" t="s">
        <v>147</v>
      </c>
      <c r="W17" t="s">
        <v>147</v>
      </c>
      <c r="X17">
        <v>0</v>
      </c>
      <c r="Y17">
        <v>0</v>
      </c>
      <c r="Z17" t="s">
        <v>147</v>
      </c>
      <c r="AA17" t="s">
        <v>147</v>
      </c>
      <c r="AB17">
        <v>0</v>
      </c>
      <c r="AC17">
        <v>0</v>
      </c>
      <c r="AD17" t="s">
        <v>147</v>
      </c>
      <c r="AE17" t="s">
        <v>147</v>
      </c>
      <c r="AF17">
        <v>48</v>
      </c>
      <c r="AG17">
        <v>254</v>
      </c>
      <c r="AH17" t="s">
        <v>187</v>
      </c>
      <c r="AI17" t="s">
        <v>232</v>
      </c>
      <c r="AJ17">
        <v>0</v>
      </c>
      <c r="AK17">
        <v>0</v>
      </c>
      <c r="AL17" t="s">
        <v>147</v>
      </c>
      <c r="AM17" t="s">
        <v>147</v>
      </c>
      <c r="AN17">
        <v>0</v>
      </c>
      <c r="AO17">
        <v>0</v>
      </c>
      <c r="AP17" t="s">
        <v>146</v>
      </c>
      <c r="AQ17">
        <v>0</v>
      </c>
      <c r="AR17">
        <v>0</v>
      </c>
      <c r="AS17">
        <v>0</v>
      </c>
      <c r="AT17">
        <v>0</v>
      </c>
      <c r="AU17" t="s">
        <v>147</v>
      </c>
      <c r="AV17" t="s">
        <v>147</v>
      </c>
      <c r="AW17">
        <v>0</v>
      </c>
      <c r="AX17">
        <v>0</v>
      </c>
      <c r="AY17" t="s">
        <v>147</v>
      </c>
      <c r="AZ17" t="s">
        <v>147</v>
      </c>
      <c r="BA17">
        <v>0</v>
      </c>
      <c r="BB17">
        <v>0</v>
      </c>
      <c r="BC17" t="s">
        <v>147</v>
      </c>
      <c r="BD17" t="s">
        <v>147</v>
      </c>
      <c r="BE17">
        <v>0</v>
      </c>
      <c r="BF17">
        <v>0</v>
      </c>
      <c r="BG17" t="s">
        <v>147</v>
      </c>
      <c r="BH17" t="s">
        <v>147</v>
      </c>
      <c r="BI17">
        <v>0</v>
      </c>
      <c r="BJ17">
        <v>0</v>
      </c>
      <c r="BK17" t="s">
        <v>147</v>
      </c>
      <c r="BL17" t="s">
        <v>147</v>
      </c>
      <c r="BM17">
        <v>0</v>
      </c>
      <c r="BN17">
        <v>0</v>
      </c>
      <c r="BO17" s="116">
        <f>SUM(Table1[[#This Row],[2014-2015 Conflict]],Table1[[#This Row],[2016-2017 conflict]],Table1[[#This Row],[2018 pre R conflict]],Table1[[#This Row],[2018 post R conflict]],Table1[[#This Row],[2019 conflict]],Table1[[#This Row],[2020 conflict]])</f>
        <v>1042</v>
      </c>
      <c r="BP17" s="116">
        <f>SUM(Table1[[#This Row],[2014-2015  C - clashes]],Table1[[#This Row],[2016-2017  c-clashes]],Table1[[#This Row],[2018 pre R C-clashes]],Table1[[#This Row],[2018 post R C-clashes]],Table1[[#This Row],[2019 C-clashes]],Table1[[#This Row],[2020 C-clashes]])</f>
        <v>254</v>
      </c>
      <c r="BQ17" s="116">
        <f>SUM(Table1[[#This Row],[2014-2015 disaster]],Table1[[#This Row],[2016-2017 disaster]],Table1[[#This Row],[2018 pre R disaster]],Table1[[#This Row],[2018 post R disaster]],Table1[[#This Row],[2019 disaster]],Table1[[#This Row],[2020 disaster]])</f>
        <v>0</v>
      </c>
      <c r="BR17" s="116">
        <f>SUM(Table1[[#This Row],[2014-2015 unknown]],Table1[[#This Row],[2016-2017  unknown ]],Table1[[#This Row],[2018 pre R unknown]],Table1[[#This Row],[2018 post R unknown]],Table1[[#This Row],[2019 unknown]],Table1[[#This Row],[2020 unknown]])</f>
        <v>0</v>
      </c>
      <c r="BS17">
        <v>1042</v>
      </c>
      <c r="BT17">
        <v>0</v>
      </c>
      <c r="BU17">
        <v>0</v>
      </c>
      <c r="BV17">
        <v>0</v>
      </c>
      <c r="BW17" t="s">
        <v>146</v>
      </c>
      <c r="BX17">
        <v>0</v>
      </c>
      <c r="BY17">
        <v>0</v>
      </c>
      <c r="BZ17">
        <v>0</v>
      </c>
      <c r="CA17">
        <v>0</v>
      </c>
      <c r="CB17" t="s">
        <v>146</v>
      </c>
      <c r="CC17">
        <v>0</v>
      </c>
      <c r="CD17">
        <v>0</v>
      </c>
      <c r="CE17">
        <v>0</v>
      </c>
      <c r="CF17">
        <v>0</v>
      </c>
      <c r="CG17" t="s">
        <v>146</v>
      </c>
      <c r="CH17">
        <v>0</v>
      </c>
      <c r="CI17">
        <v>0</v>
      </c>
      <c r="CJ17">
        <v>0</v>
      </c>
      <c r="CK17">
        <v>0</v>
      </c>
      <c r="CL17" t="s">
        <v>146</v>
      </c>
      <c r="CM17">
        <v>0</v>
      </c>
      <c r="CN17">
        <v>254</v>
      </c>
      <c r="CO17">
        <v>0</v>
      </c>
      <c r="CP17">
        <v>0</v>
      </c>
      <c r="CQ17" t="s">
        <v>146</v>
      </c>
      <c r="CR17">
        <v>0</v>
      </c>
      <c r="CS17">
        <v>0</v>
      </c>
      <c r="CT17">
        <v>0</v>
      </c>
      <c r="CU17">
        <v>0</v>
      </c>
      <c r="CV17" t="s">
        <v>146</v>
      </c>
      <c r="CW17" t="s">
        <v>147</v>
      </c>
      <c r="CX17">
        <v>0</v>
      </c>
      <c r="CY17">
        <v>0</v>
      </c>
      <c r="CZ17">
        <v>0</v>
      </c>
      <c r="DA17">
        <v>244</v>
      </c>
      <c r="DB17">
        <v>1296</v>
      </c>
      <c r="DC17" t="s">
        <v>159</v>
      </c>
      <c r="DD17">
        <v>40</v>
      </c>
      <c r="DE17">
        <v>216</v>
      </c>
      <c r="DF17">
        <v>50</v>
      </c>
      <c r="DG17">
        <v>270</v>
      </c>
      <c r="DH17" t="s">
        <v>146</v>
      </c>
      <c r="DI17">
        <f>Table1[[#This Row],[i- returnees internal present household]]+Table1[[#This Row],[k- abroad returnee household]]</f>
        <v>0</v>
      </c>
      <c r="DJ17">
        <f>Table1[[#This Row],[ returnees internal ]]+Table1[[#This Row],[abroad returnee ]]</f>
        <v>0</v>
      </c>
      <c r="DK17" t="s">
        <v>146</v>
      </c>
      <c r="DL17">
        <v>0</v>
      </c>
      <c r="DM17">
        <v>0</v>
      </c>
      <c r="DN17">
        <v>0</v>
      </c>
      <c r="DO17">
        <v>0</v>
      </c>
      <c r="DP17" t="s">
        <v>147</v>
      </c>
      <c r="DQ17" t="s">
        <v>147</v>
      </c>
      <c r="DR17" t="s">
        <v>147</v>
      </c>
      <c r="DS17" t="s">
        <v>147</v>
      </c>
      <c r="DT17">
        <v>0</v>
      </c>
      <c r="DU17">
        <v>0</v>
      </c>
      <c r="DV17" t="s">
        <v>147</v>
      </c>
      <c r="DW17" t="s">
        <v>147</v>
      </c>
      <c r="DX17" t="s">
        <v>147</v>
      </c>
      <c r="DY17" t="s">
        <v>147</v>
      </c>
      <c r="DZ17">
        <v>0</v>
      </c>
      <c r="EA17">
        <v>0</v>
      </c>
      <c r="EB17" t="s">
        <v>147</v>
      </c>
      <c r="EC17" t="s">
        <v>147</v>
      </c>
      <c r="ED17" t="s">
        <v>147</v>
      </c>
      <c r="EE17" t="s">
        <v>147</v>
      </c>
      <c r="EF17">
        <v>0</v>
      </c>
      <c r="EG17">
        <v>0</v>
      </c>
      <c r="EH17" t="s">
        <v>147</v>
      </c>
      <c r="EI17" t="s">
        <v>147</v>
      </c>
      <c r="EJ17" t="s">
        <v>147</v>
      </c>
      <c r="EK17" t="s">
        <v>147</v>
      </c>
      <c r="EL17">
        <v>0</v>
      </c>
      <c r="EM17">
        <v>0</v>
      </c>
      <c r="EN17" t="s">
        <v>147</v>
      </c>
      <c r="EO17" t="s">
        <v>147</v>
      </c>
      <c r="EP17" t="s">
        <v>147</v>
      </c>
      <c r="EQ17" t="s">
        <v>147</v>
      </c>
      <c r="ER17">
        <v>0</v>
      </c>
      <c r="ES17">
        <v>0</v>
      </c>
      <c r="ET17" t="s">
        <v>146</v>
      </c>
      <c r="EU17">
        <v>0</v>
      </c>
      <c r="EV17">
        <v>0</v>
      </c>
      <c r="EW17">
        <v>0</v>
      </c>
      <c r="EX17">
        <v>0</v>
      </c>
      <c r="EY17" t="s">
        <v>147</v>
      </c>
      <c r="EZ17" t="s">
        <v>147</v>
      </c>
      <c r="FA17" t="s">
        <v>147</v>
      </c>
      <c r="FB17" t="s">
        <v>147</v>
      </c>
      <c r="FC17">
        <v>0</v>
      </c>
      <c r="FD17">
        <v>0</v>
      </c>
      <c r="FE17" t="s">
        <v>147</v>
      </c>
      <c r="FF17" t="s">
        <v>147</v>
      </c>
      <c r="FG17" t="s">
        <v>147</v>
      </c>
      <c r="FH17" t="s">
        <v>147</v>
      </c>
      <c r="FI17">
        <v>0</v>
      </c>
      <c r="FJ17">
        <v>0</v>
      </c>
      <c r="FK17" t="s">
        <v>147</v>
      </c>
      <c r="FL17" t="s">
        <v>147</v>
      </c>
      <c r="FM17" t="s">
        <v>147</v>
      </c>
      <c r="FN17" t="s">
        <v>147</v>
      </c>
      <c r="FO17">
        <v>0</v>
      </c>
      <c r="FP17">
        <v>0</v>
      </c>
      <c r="FQ17" t="s">
        <v>147</v>
      </c>
      <c r="FR17" t="s">
        <v>147</v>
      </c>
      <c r="FS17" t="s">
        <v>147</v>
      </c>
      <c r="FT17" t="s">
        <v>147</v>
      </c>
      <c r="FU17">
        <v>0</v>
      </c>
      <c r="FV17">
        <v>0</v>
      </c>
      <c r="FW17" t="s">
        <v>147</v>
      </c>
      <c r="FX17" t="s">
        <v>147</v>
      </c>
      <c r="FY17" t="s">
        <v>147</v>
      </c>
      <c r="FZ17" t="s">
        <v>147</v>
      </c>
      <c r="GA17">
        <v>0</v>
      </c>
      <c r="GB17">
        <v>0</v>
      </c>
      <c r="GC17">
        <v>0</v>
      </c>
      <c r="GD17">
        <v>0</v>
      </c>
      <c r="GE17">
        <v>0</v>
      </c>
      <c r="GF17">
        <v>0</v>
      </c>
      <c r="GG17">
        <v>0</v>
      </c>
      <c r="GH17">
        <v>0</v>
      </c>
      <c r="GI17">
        <v>0</v>
      </c>
      <c r="GJ17">
        <v>0</v>
      </c>
      <c r="GK17" t="s">
        <v>146</v>
      </c>
      <c r="GL17">
        <v>0</v>
      </c>
      <c r="GM17">
        <v>0</v>
      </c>
      <c r="GN17" t="s">
        <v>146</v>
      </c>
      <c r="GO17" t="s">
        <v>147</v>
      </c>
      <c r="GP17" t="s">
        <v>147</v>
      </c>
      <c r="GQ17" t="s">
        <v>146</v>
      </c>
      <c r="GR17" t="s">
        <v>147</v>
      </c>
      <c r="GS17" t="s">
        <v>146</v>
      </c>
      <c r="GT17">
        <v>0</v>
      </c>
      <c r="GU17">
        <v>0</v>
      </c>
      <c r="GV17" t="s">
        <v>146</v>
      </c>
      <c r="GW17" t="s">
        <v>177</v>
      </c>
      <c r="GX17" t="s">
        <v>152</v>
      </c>
      <c r="GY17" t="s">
        <v>151</v>
      </c>
      <c r="GZ17" t="s">
        <v>160</v>
      </c>
      <c r="HA17" s="117" t="s">
        <v>194</v>
      </c>
      <c r="HB17" s="117" t="s">
        <v>1894</v>
      </c>
      <c r="HC17" s="117"/>
      <c r="HD17" s="116" t="s">
        <v>1858</v>
      </c>
      <c r="HE17" s="116">
        <v>4.8500500000000004</v>
      </c>
      <c r="HF17" s="116">
        <v>31.611830000000001</v>
      </c>
    </row>
    <row r="18" spans="1:214" x14ac:dyDescent="0.25">
      <c r="A18" t="s">
        <v>186</v>
      </c>
      <c r="B18" t="s">
        <v>187</v>
      </c>
      <c r="C18" t="s">
        <v>185</v>
      </c>
      <c r="D18" t="s">
        <v>188</v>
      </c>
      <c r="E18" t="s">
        <v>238</v>
      </c>
      <c r="F18" t="s">
        <v>239</v>
      </c>
      <c r="G18" s="116">
        <f t="shared" si="0"/>
        <v>6.7710999999999997</v>
      </c>
      <c r="H18" s="116">
        <f t="shared" si="1"/>
        <v>29.713699999999999</v>
      </c>
      <c r="I18">
        <v>9</v>
      </c>
      <c r="J18">
        <v>9</v>
      </c>
      <c r="K18" t="s">
        <v>159</v>
      </c>
      <c r="L18">
        <v>529</v>
      </c>
      <c r="M18" s="116">
        <f>SUM(Table1[[#Headers],[c- IDP previously displ. abroad present]])</f>
        <v>0</v>
      </c>
      <c r="N18">
        <v>2923</v>
      </c>
      <c r="O18" s="116">
        <f>(Table1[[#This Row],[a- IDP individuals]])-(Table1[[#This Row],[displ. Abroad]])</f>
        <v>2923</v>
      </c>
      <c r="P18">
        <v>89</v>
      </c>
      <c r="Q18">
        <v>572</v>
      </c>
      <c r="R18" t="s">
        <v>187</v>
      </c>
      <c r="S18" t="s">
        <v>188</v>
      </c>
      <c r="T18">
        <v>0</v>
      </c>
      <c r="U18">
        <v>0</v>
      </c>
      <c r="V18" t="s">
        <v>147</v>
      </c>
      <c r="W18" t="s">
        <v>147</v>
      </c>
      <c r="X18">
        <v>0</v>
      </c>
      <c r="Y18">
        <v>0</v>
      </c>
      <c r="Z18" t="s">
        <v>147</v>
      </c>
      <c r="AA18" t="s">
        <v>147</v>
      </c>
      <c r="AB18">
        <v>0</v>
      </c>
      <c r="AC18">
        <v>0</v>
      </c>
      <c r="AD18" t="s">
        <v>147</v>
      </c>
      <c r="AE18" t="s">
        <v>147</v>
      </c>
      <c r="AF18">
        <v>0</v>
      </c>
      <c r="AG18">
        <v>0</v>
      </c>
      <c r="AH18" t="s">
        <v>147</v>
      </c>
      <c r="AI18" t="s">
        <v>147</v>
      </c>
      <c r="AJ18">
        <v>440</v>
      </c>
      <c r="AK18">
        <v>2351</v>
      </c>
      <c r="AL18" t="s">
        <v>175</v>
      </c>
      <c r="AM18" t="s">
        <v>240</v>
      </c>
      <c r="AN18">
        <v>0</v>
      </c>
      <c r="AO18">
        <v>0</v>
      </c>
      <c r="AP18" t="s">
        <v>146</v>
      </c>
      <c r="AQ18">
        <v>0</v>
      </c>
      <c r="AR18">
        <v>0</v>
      </c>
      <c r="AS18">
        <v>0</v>
      </c>
      <c r="AT18">
        <v>0</v>
      </c>
      <c r="AU18" t="s">
        <v>147</v>
      </c>
      <c r="AV18" t="s">
        <v>147</v>
      </c>
      <c r="AW18">
        <v>0</v>
      </c>
      <c r="AX18">
        <v>0</v>
      </c>
      <c r="AY18" t="s">
        <v>147</v>
      </c>
      <c r="AZ18" t="s">
        <v>147</v>
      </c>
      <c r="BA18">
        <v>0</v>
      </c>
      <c r="BB18">
        <v>0</v>
      </c>
      <c r="BC18" t="s">
        <v>147</v>
      </c>
      <c r="BD18" t="s">
        <v>147</v>
      </c>
      <c r="BE18">
        <v>0</v>
      </c>
      <c r="BF18">
        <v>0</v>
      </c>
      <c r="BG18" t="s">
        <v>147</v>
      </c>
      <c r="BH18" t="s">
        <v>147</v>
      </c>
      <c r="BI18">
        <v>0</v>
      </c>
      <c r="BJ18">
        <v>0</v>
      </c>
      <c r="BK18" t="s">
        <v>147</v>
      </c>
      <c r="BL18" t="s">
        <v>147</v>
      </c>
      <c r="BM18">
        <v>0</v>
      </c>
      <c r="BN18">
        <v>0</v>
      </c>
      <c r="BO18" s="116">
        <f>SUM(Table1[[#This Row],[2014-2015 Conflict]],Table1[[#This Row],[2016-2017 conflict]],Table1[[#This Row],[2018 pre R conflict]],Table1[[#This Row],[2018 post R conflict]],Table1[[#This Row],[2019 conflict]],Table1[[#This Row],[2020 conflict]])</f>
        <v>0</v>
      </c>
      <c r="BP18" s="116">
        <f>SUM(Table1[[#This Row],[2014-2015  C - clashes]],Table1[[#This Row],[2016-2017  c-clashes]],Table1[[#This Row],[2018 pre R C-clashes]],Table1[[#This Row],[2018 post R C-clashes]],Table1[[#This Row],[2019 C-clashes]],Table1[[#This Row],[2020 C-clashes]])</f>
        <v>2923</v>
      </c>
      <c r="BQ18" s="116">
        <f>SUM(Table1[[#This Row],[2014-2015 disaster]],Table1[[#This Row],[2016-2017 disaster]],Table1[[#This Row],[2018 pre R disaster]],Table1[[#This Row],[2018 post R disaster]],Table1[[#This Row],[2019 disaster]],Table1[[#This Row],[2020 disaster]])</f>
        <v>0</v>
      </c>
      <c r="BR18" s="116">
        <f>SUM(Table1[[#This Row],[2014-2015 unknown]],Table1[[#This Row],[2016-2017  unknown ]],Table1[[#This Row],[2018 pre R unknown]],Table1[[#This Row],[2018 post R unknown]],Table1[[#This Row],[2019 unknown]],Table1[[#This Row],[2020 unknown]])</f>
        <v>0</v>
      </c>
      <c r="BS18">
        <v>0</v>
      </c>
      <c r="BT18">
        <v>572</v>
      </c>
      <c r="BU18">
        <v>0</v>
      </c>
      <c r="BV18">
        <v>0</v>
      </c>
      <c r="BW18" t="s">
        <v>146</v>
      </c>
      <c r="BX18">
        <v>0</v>
      </c>
      <c r="BY18">
        <v>0</v>
      </c>
      <c r="BZ18">
        <v>0</v>
      </c>
      <c r="CA18">
        <v>0</v>
      </c>
      <c r="CB18" t="s">
        <v>146</v>
      </c>
      <c r="CC18">
        <v>0</v>
      </c>
      <c r="CD18">
        <v>0</v>
      </c>
      <c r="CE18">
        <v>0</v>
      </c>
      <c r="CF18">
        <v>0</v>
      </c>
      <c r="CG18" t="s">
        <v>146</v>
      </c>
      <c r="CH18">
        <v>0</v>
      </c>
      <c r="CI18">
        <v>0</v>
      </c>
      <c r="CJ18">
        <v>0</v>
      </c>
      <c r="CK18">
        <v>0</v>
      </c>
      <c r="CL18" t="s">
        <v>146</v>
      </c>
      <c r="CM18">
        <v>0</v>
      </c>
      <c r="CN18">
        <v>0</v>
      </c>
      <c r="CO18">
        <v>0</v>
      </c>
      <c r="CP18">
        <v>0</v>
      </c>
      <c r="CQ18" t="s">
        <v>146</v>
      </c>
      <c r="CR18">
        <v>0</v>
      </c>
      <c r="CS18">
        <v>2351</v>
      </c>
      <c r="CT18">
        <v>0</v>
      </c>
      <c r="CU18">
        <v>0</v>
      </c>
      <c r="CV18" t="s">
        <v>146</v>
      </c>
      <c r="CW18" t="s">
        <v>147</v>
      </c>
      <c r="CX18">
        <v>0</v>
      </c>
      <c r="CY18">
        <v>0</v>
      </c>
      <c r="CZ18">
        <v>0</v>
      </c>
      <c r="DA18">
        <v>529</v>
      </c>
      <c r="DB18">
        <v>2923</v>
      </c>
      <c r="DC18" t="s">
        <v>159</v>
      </c>
      <c r="DD18">
        <v>17</v>
      </c>
      <c r="DE18">
        <v>109</v>
      </c>
      <c r="DF18">
        <v>2356</v>
      </c>
      <c r="DG18">
        <v>12716</v>
      </c>
      <c r="DH18" t="s">
        <v>146</v>
      </c>
      <c r="DI18">
        <f>Table1[[#This Row],[i- returnees internal present household]]+Table1[[#This Row],[k- abroad returnee household]]</f>
        <v>0</v>
      </c>
      <c r="DJ18">
        <f>Table1[[#This Row],[ returnees internal ]]+Table1[[#This Row],[abroad returnee ]]</f>
        <v>0</v>
      </c>
      <c r="DK18" t="s">
        <v>146</v>
      </c>
      <c r="DL18">
        <v>0</v>
      </c>
      <c r="DM18">
        <v>0</v>
      </c>
      <c r="DN18">
        <v>0</v>
      </c>
      <c r="DO18">
        <v>0</v>
      </c>
      <c r="DP18" t="s">
        <v>147</v>
      </c>
      <c r="DQ18" t="s">
        <v>147</v>
      </c>
      <c r="DR18" t="s">
        <v>147</v>
      </c>
      <c r="DS18" t="s">
        <v>147</v>
      </c>
      <c r="DT18">
        <v>0</v>
      </c>
      <c r="DU18">
        <v>0</v>
      </c>
      <c r="DV18" t="s">
        <v>147</v>
      </c>
      <c r="DW18" t="s">
        <v>147</v>
      </c>
      <c r="DX18" t="s">
        <v>147</v>
      </c>
      <c r="DY18" t="s">
        <v>147</v>
      </c>
      <c r="DZ18">
        <v>0</v>
      </c>
      <c r="EA18">
        <v>0</v>
      </c>
      <c r="EB18" t="s">
        <v>147</v>
      </c>
      <c r="EC18" t="s">
        <v>147</v>
      </c>
      <c r="ED18" t="s">
        <v>147</v>
      </c>
      <c r="EE18" t="s">
        <v>147</v>
      </c>
      <c r="EF18">
        <v>0</v>
      </c>
      <c r="EG18">
        <v>0</v>
      </c>
      <c r="EH18" t="s">
        <v>147</v>
      </c>
      <c r="EI18" t="s">
        <v>147</v>
      </c>
      <c r="EJ18" t="s">
        <v>147</v>
      </c>
      <c r="EK18" t="s">
        <v>147</v>
      </c>
      <c r="EL18">
        <v>0</v>
      </c>
      <c r="EM18">
        <v>0</v>
      </c>
      <c r="EN18" t="s">
        <v>147</v>
      </c>
      <c r="EO18" t="s">
        <v>147</v>
      </c>
      <c r="EP18" t="s">
        <v>147</v>
      </c>
      <c r="EQ18" t="s">
        <v>147</v>
      </c>
      <c r="ER18">
        <v>0</v>
      </c>
      <c r="ES18">
        <v>0</v>
      </c>
      <c r="ET18" t="s">
        <v>146</v>
      </c>
      <c r="EU18">
        <v>0</v>
      </c>
      <c r="EV18">
        <v>0</v>
      </c>
      <c r="EW18">
        <v>0</v>
      </c>
      <c r="EX18">
        <v>0</v>
      </c>
      <c r="EY18" t="s">
        <v>147</v>
      </c>
      <c r="EZ18" t="s">
        <v>147</v>
      </c>
      <c r="FA18" t="s">
        <v>147</v>
      </c>
      <c r="FB18" t="s">
        <v>147</v>
      </c>
      <c r="FC18">
        <v>0</v>
      </c>
      <c r="FD18">
        <v>0</v>
      </c>
      <c r="FE18" t="s">
        <v>147</v>
      </c>
      <c r="FF18" t="s">
        <v>147</v>
      </c>
      <c r="FG18" t="s">
        <v>147</v>
      </c>
      <c r="FH18" t="s">
        <v>147</v>
      </c>
      <c r="FI18">
        <v>0</v>
      </c>
      <c r="FJ18">
        <v>0</v>
      </c>
      <c r="FK18" t="s">
        <v>147</v>
      </c>
      <c r="FL18" t="s">
        <v>147</v>
      </c>
      <c r="FM18" t="s">
        <v>147</v>
      </c>
      <c r="FN18" t="s">
        <v>147</v>
      </c>
      <c r="FO18">
        <v>0</v>
      </c>
      <c r="FP18">
        <v>0</v>
      </c>
      <c r="FQ18" t="s">
        <v>147</v>
      </c>
      <c r="FR18" t="s">
        <v>147</v>
      </c>
      <c r="FS18" t="s">
        <v>147</v>
      </c>
      <c r="FT18" t="s">
        <v>147</v>
      </c>
      <c r="FU18">
        <v>0</v>
      </c>
      <c r="FV18">
        <v>0</v>
      </c>
      <c r="FW18" t="s">
        <v>147</v>
      </c>
      <c r="FX18" t="s">
        <v>147</v>
      </c>
      <c r="FY18" t="s">
        <v>147</v>
      </c>
      <c r="FZ18" t="s">
        <v>147</v>
      </c>
      <c r="GA18">
        <v>0</v>
      </c>
      <c r="GB18">
        <v>0</v>
      </c>
      <c r="GC18">
        <v>0</v>
      </c>
      <c r="GD18">
        <v>0</v>
      </c>
      <c r="GE18">
        <v>0</v>
      </c>
      <c r="GF18">
        <v>0</v>
      </c>
      <c r="GG18">
        <v>0</v>
      </c>
      <c r="GH18">
        <v>0</v>
      </c>
      <c r="GI18">
        <v>0</v>
      </c>
      <c r="GJ18">
        <v>0</v>
      </c>
      <c r="GK18" t="s">
        <v>146</v>
      </c>
      <c r="GL18">
        <v>0</v>
      </c>
      <c r="GM18">
        <v>0</v>
      </c>
      <c r="GN18" t="s">
        <v>146</v>
      </c>
      <c r="GO18" t="s">
        <v>147</v>
      </c>
      <c r="GP18" t="s">
        <v>147</v>
      </c>
      <c r="GQ18" t="s">
        <v>146</v>
      </c>
      <c r="GR18" t="s">
        <v>147</v>
      </c>
      <c r="GS18" t="s">
        <v>146</v>
      </c>
      <c r="GT18">
        <v>0</v>
      </c>
      <c r="GU18">
        <v>0</v>
      </c>
      <c r="GV18" t="s">
        <v>146</v>
      </c>
      <c r="GW18" t="s">
        <v>197</v>
      </c>
      <c r="GX18" t="s">
        <v>151</v>
      </c>
      <c r="GY18" t="s">
        <v>152</v>
      </c>
      <c r="GZ18" t="s">
        <v>241</v>
      </c>
      <c r="HA18" s="117" t="s">
        <v>269</v>
      </c>
      <c r="HB18" s="117" t="s">
        <v>1896</v>
      </c>
      <c r="HC18" s="117"/>
      <c r="HD18" s="116" t="s">
        <v>1858</v>
      </c>
      <c r="HE18" s="116">
        <v>4.8366800000000003</v>
      </c>
      <c r="HF18" s="116">
        <v>31.606560000000002</v>
      </c>
    </row>
    <row r="19" spans="1:214" x14ac:dyDescent="0.25">
      <c r="A19" t="s">
        <v>186</v>
      </c>
      <c r="B19" t="s">
        <v>187</v>
      </c>
      <c r="C19" t="s">
        <v>231</v>
      </c>
      <c r="D19" t="s">
        <v>232</v>
      </c>
      <c r="E19" t="s">
        <v>242</v>
      </c>
      <c r="F19" t="s">
        <v>243</v>
      </c>
      <c r="G19" s="116">
        <f t="shared" si="0"/>
        <v>7.5077480000000003</v>
      </c>
      <c r="H19" s="116">
        <f t="shared" si="1"/>
        <v>29.184056000000002</v>
      </c>
      <c r="I19">
        <v>9</v>
      </c>
      <c r="J19">
        <v>9</v>
      </c>
      <c r="K19" t="s">
        <v>159</v>
      </c>
      <c r="L19">
        <v>300</v>
      </c>
      <c r="M19" s="116">
        <f>SUM(Table1[[#Headers],[c- IDP previously displ. abroad present]])</f>
        <v>0</v>
      </c>
      <c r="N19">
        <v>1620</v>
      </c>
      <c r="O19" s="116">
        <f>(Table1[[#This Row],[a- IDP individuals]])-(Table1[[#This Row],[displ. Abroad]])</f>
        <v>1620</v>
      </c>
      <c r="P19">
        <v>300</v>
      </c>
      <c r="Q19">
        <v>1620</v>
      </c>
      <c r="R19" t="s">
        <v>187</v>
      </c>
      <c r="S19" t="s">
        <v>232</v>
      </c>
      <c r="T19">
        <v>0</v>
      </c>
      <c r="U19">
        <v>0</v>
      </c>
      <c r="V19" t="s">
        <v>147</v>
      </c>
      <c r="W19" t="s">
        <v>147</v>
      </c>
      <c r="X19">
        <v>0</v>
      </c>
      <c r="Y19">
        <v>0</v>
      </c>
      <c r="Z19" t="s">
        <v>147</v>
      </c>
      <c r="AA19" t="s">
        <v>147</v>
      </c>
      <c r="AB19">
        <v>0</v>
      </c>
      <c r="AC19">
        <v>0</v>
      </c>
      <c r="AD19" t="s">
        <v>147</v>
      </c>
      <c r="AE19" t="s">
        <v>147</v>
      </c>
      <c r="AF19">
        <v>0</v>
      </c>
      <c r="AG19">
        <v>0</v>
      </c>
      <c r="AH19" t="s">
        <v>147</v>
      </c>
      <c r="AI19" t="s">
        <v>147</v>
      </c>
      <c r="AJ19">
        <v>0</v>
      </c>
      <c r="AK19">
        <v>0</v>
      </c>
      <c r="AL19" t="s">
        <v>147</v>
      </c>
      <c r="AM19" t="s">
        <v>147</v>
      </c>
      <c r="AN19">
        <v>0</v>
      </c>
      <c r="AO19">
        <v>0</v>
      </c>
      <c r="AP19" t="s">
        <v>146</v>
      </c>
      <c r="AQ19">
        <v>0</v>
      </c>
      <c r="AR19">
        <v>0</v>
      </c>
      <c r="AS19">
        <v>0</v>
      </c>
      <c r="AT19">
        <v>0</v>
      </c>
      <c r="AU19" t="s">
        <v>147</v>
      </c>
      <c r="AV19" t="s">
        <v>147</v>
      </c>
      <c r="AW19">
        <v>0</v>
      </c>
      <c r="AX19">
        <v>0</v>
      </c>
      <c r="AY19" t="s">
        <v>147</v>
      </c>
      <c r="AZ19" t="s">
        <v>147</v>
      </c>
      <c r="BA19">
        <v>0</v>
      </c>
      <c r="BB19">
        <v>0</v>
      </c>
      <c r="BC19" t="s">
        <v>147</v>
      </c>
      <c r="BD19" t="s">
        <v>147</v>
      </c>
      <c r="BE19">
        <v>0</v>
      </c>
      <c r="BF19">
        <v>0</v>
      </c>
      <c r="BG19" t="s">
        <v>147</v>
      </c>
      <c r="BH19" t="s">
        <v>147</v>
      </c>
      <c r="BI19">
        <v>0</v>
      </c>
      <c r="BJ19">
        <v>0</v>
      </c>
      <c r="BK19" t="s">
        <v>147</v>
      </c>
      <c r="BL19" t="s">
        <v>147</v>
      </c>
      <c r="BM19">
        <v>0</v>
      </c>
      <c r="BN19">
        <v>0</v>
      </c>
      <c r="BO19" s="116">
        <f>SUM(Table1[[#This Row],[2014-2015 Conflict]],Table1[[#This Row],[2016-2017 conflict]],Table1[[#This Row],[2018 pre R conflict]],Table1[[#This Row],[2018 post R conflict]],Table1[[#This Row],[2019 conflict]],Table1[[#This Row],[2020 conflict]])</f>
        <v>0</v>
      </c>
      <c r="BP19" s="116">
        <f>SUM(Table1[[#This Row],[2014-2015  C - clashes]],Table1[[#This Row],[2016-2017  c-clashes]],Table1[[#This Row],[2018 pre R C-clashes]],Table1[[#This Row],[2018 post R C-clashes]],Table1[[#This Row],[2019 C-clashes]],Table1[[#This Row],[2020 C-clashes]])</f>
        <v>1620</v>
      </c>
      <c r="BQ19" s="116">
        <f>SUM(Table1[[#This Row],[2014-2015 disaster]],Table1[[#This Row],[2016-2017 disaster]],Table1[[#This Row],[2018 pre R disaster]],Table1[[#This Row],[2018 post R disaster]],Table1[[#This Row],[2019 disaster]],Table1[[#This Row],[2020 disaster]])</f>
        <v>0</v>
      </c>
      <c r="BR19" s="116">
        <f>SUM(Table1[[#This Row],[2014-2015 unknown]],Table1[[#This Row],[2016-2017  unknown ]],Table1[[#This Row],[2018 pre R unknown]],Table1[[#This Row],[2018 post R unknown]],Table1[[#This Row],[2019 unknown]],Table1[[#This Row],[2020 unknown]])</f>
        <v>0</v>
      </c>
      <c r="BS19">
        <v>0</v>
      </c>
      <c r="BT19">
        <v>1620</v>
      </c>
      <c r="BU19">
        <v>0</v>
      </c>
      <c r="BV19">
        <v>0</v>
      </c>
      <c r="BW19" t="s">
        <v>146</v>
      </c>
      <c r="BX19">
        <v>0</v>
      </c>
      <c r="BY19">
        <v>0</v>
      </c>
      <c r="BZ19">
        <v>0</v>
      </c>
      <c r="CA19">
        <v>0</v>
      </c>
      <c r="CB19" t="s">
        <v>146</v>
      </c>
      <c r="CC19">
        <v>0</v>
      </c>
      <c r="CD19">
        <v>0</v>
      </c>
      <c r="CE19">
        <v>0</v>
      </c>
      <c r="CF19">
        <v>0</v>
      </c>
      <c r="CG19" t="s">
        <v>146</v>
      </c>
      <c r="CH19">
        <v>0</v>
      </c>
      <c r="CI19">
        <v>0</v>
      </c>
      <c r="CJ19">
        <v>0</v>
      </c>
      <c r="CK19">
        <v>0</v>
      </c>
      <c r="CL19" t="s">
        <v>146</v>
      </c>
      <c r="CM19">
        <v>0</v>
      </c>
      <c r="CN19">
        <v>0</v>
      </c>
      <c r="CO19">
        <v>0</v>
      </c>
      <c r="CP19">
        <v>0</v>
      </c>
      <c r="CQ19" t="s">
        <v>146</v>
      </c>
      <c r="CR19">
        <v>0</v>
      </c>
      <c r="CS19">
        <v>0</v>
      </c>
      <c r="CT19">
        <v>0</v>
      </c>
      <c r="CU19">
        <v>0</v>
      </c>
      <c r="CV19" t="s">
        <v>146</v>
      </c>
      <c r="CW19" t="s">
        <v>147</v>
      </c>
      <c r="CX19">
        <v>0</v>
      </c>
      <c r="CY19">
        <v>0</v>
      </c>
      <c r="CZ19">
        <v>0</v>
      </c>
      <c r="DA19">
        <v>300</v>
      </c>
      <c r="DB19">
        <v>1620</v>
      </c>
      <c r="DC19" t="s">
        <v>146</v>
      </c>
      <c r="DD19">
        <v>0</v>
      </c>
      <c r="DE19">
        <v>0</v>
      </c>
      <c r="DF19">
        <v>1693</v>
      </c>
      <c r="DG19">
        <v>9068</v>
      </c>
      <c r="DH19" t="s">
        <v>146</v>
      </c>
      <c r="DI19">
        <f>Table1[[#This Row],[i- returnees internal present household]]+Table1[[#This Row],[k- abroad returnee household]]</f>
        <v>0</v>
      </c>
      <c r="DJ19">
        <f>Table1[[#This Row],[ returnees internal ]]+Table1[[#This Row],[abroad returnee ]]</f>
        <v>0</v>
      </c>
      <c r="DK19" t="s">
        <v>146</v>
      </c>
      <c r="DL19">
        <v>0</v>
      </c>
      <c r="DM19">
        <v>0</v>
      </c>
      <c r="DN19">
        <v>0</v>
      </c>
      <c r="DO19">
        <v>0</v>
      </c>
      <c r="DP19" t="s">
        <v>147</v>
      </c>
      <c r="DQ19" t="s">
        <v>147</v>
      </c>
      <c r="DR19" t="s">
        <v>147</v>
      </c>
      <c r="DS19" t="s">
        <v>147</v>
      </c>
      <c r="DT19">
        <v>0</v>
      </c>
      <c r="DU19">
        <v>0</v>
      </c>
      <c r="DV19" t="s">
        <v>147</v>
      </c>
      <c r="DW19" t="s">
        <v>147</v>
      </c>
      <c r="DX19" t="s">
        <v>147</v>
      </c>
      <c r="DY19" t="s">
        <v>147</v>
      </c>
      <c r="DZ19">
        <v>0</v>
      </c>
      <c r="EA19">
        <v>0</v>
      </c>
      <c r="EB19" t="s">
        <v>147</v>
      </c>
      <c r="EC19" t="s">
        <v>147</v>
      </c>
      <c r="ED19" t="s">
        <v>147</v>
      </c>
      <c r="EE19" t="s">
        <v>147</v>
      </c>
      <c r="EF19">
        <v>0</v>
      </c>
      <c r="EG19">
        <v>0</v>
      </c>
      <c r="EH19" t="s">
        <v>147</v>
      </c>
      <c r="EI19" t="s">
        <v>147</v>
      </c>
      <c r="EJ19" t="s">
        <v>147</v>
      </c>
      <c r="EK19" t="s">
        <v>147</v>
      </c>
      <c r="EL19">
        <v>0</v>
      </c>
      <c r="EM19">
        <v>0</v>
      </c>
      <c r="EN19" t="s">
        <v>147</v>
      </c>
      <c r="EO19" t="s">
        <v>147</v>
      </c>
      <c r="EP19" t="s">
        <v>147</v>
      </c>
      <c r="EQ19" t="s">
        <v>147</v>
      </c>
      <c r="ER19">
        <v>0</v>
      </c>
      <c r="ES19">
        <v>0</v>
      </c>
      <c r="ET19" t="s">
        <v>146</v>
      </c>
      <c r="EU19">
        <v>0</v>
      </c>
      <c r="EV19">
        <v>0</v>
      </c>
      <c r="EW19">
        <v>0</v>
      </c>
      <c r="EX19">
        <v>0</v>
      </c>
      <c r="EY19" t="s">
        <v>147</v>
      </c>
      <c r="EZ19" t="s">
        <v>147</v>
      </c>
      <c r="FA19" t="s">
        <v>147</v>
      </c>
      <c r="FB19" t="s">
        <v>147</v>
      </c>
      <c r="FC19">
        <v>0</v>
      </c>
      <c r="FD19">
        <v>0</v>
      </c>
      <c r="FE19" t="s">
        <v>147</v>
      </c>
      <c r="FF19" t="s">
        <v>147</v>
      </c>
      <c r="FG19" t="s">
        <v>147</v>
      </c>
      <c r="FH19" t="s">
        <v>147</v>
      </c>
      <c r="FI19">
        <v>0</v>
      </c>
      <c r="FJ19">
        <v>0</v>
      </c>
      <c r="FK19" t="s">
        <v>147</v>
      </c>
      <c r="FL19" t="s">
        <v>147</v>
      </c>
      <c r="FM19" t="s">
        <v>147</v>
      </c>
      <c r="FN19" t="s">
        <v>147</v>
      </c>
      <c r="FO19">
        <v>0</v>
      </c>
      <c r="FP19">
        <v>0</v>
      </c>
      <c r="FQ19" t="s">
        <v>147</v>
      </c>
      <c r="FR19" t="s">
        <v>147</v>
      </c>
      <c r="FS19" t="s">
        <v>147</v>
      </c>
      <c r="FT19" t="s">
        <v>147</v>
      </c>
      <c r="FU19">
        <v>0</v>
      </c>
      <c r="FV19">
        <v>0</v>
      </c>
      <c r="FW19" t="s">
        <v>147</v>
      </c>
      <c r="FX19" t="s">
        <v>147</v>
      </c>
      <c r="FY19" t="s">
        <v>147</v>
      </c>
      <c r="FZ19" t="s">
        <v>147</v>
      </c>
      <c r="GA19">
        <v>0</v>
      </c>
      <c r="GB19">
        <v>0</v>
      </c>
      <c r="GC19">
        <v>0</v>
      </c>
      <c r="GD19">
        <v>0</v>
      </c>
      <c r="GE19">
        <v>0</v>
      </c>
      <c r="GF19">
        <v>0</v>
      </c>
      <c r="GG19">
        <v>0</v>
      </c>
      <c r="GH19">
        <v>0</v>
      </c>
      <c r="GI19">
        <v>0</v>
      </c>
      <c r="GJ19">
        <v>0</v>
      </c>
      <c r="GK19" t="s">
        <v>146</v>
      </c>
      <c r="GL19">
        <v>0</v>
      </c>
      <c r="GM19">
        <v>0</v>
      </c>
      <c r="GN19" t="s">
        <v>146</v>
      </c>
      <c r="GO19" t="s">
        <v>147</v>
      </c>
      <c r="GP19" t="s">
        <v>147</v>
      </c>
      <c r="GQ19" t="s">
        <v>146</v>
      </c>
      <c r="GR19" t="s">
        <v>147</v>
      </c>
      <c r="GS19" t="s">
        <v>146</v>
      </c>
      <c r="GT19">
        <v>0</v>
      </c>
      <c r="GU19">
        <v>0</v>
      </c>
      <c r="GV19" t="s">
        <v>146</v>
      </c>
      <c r="GW19" t="s">
        <v>177</v>
      </c>
      <c r="GX19" t="s">
        <v>152</v>
      </c>
      <c r="GY19" t="s">
        <v>151</v>
      </c>
      <c r="GZ19" t="s">
        <v>160</v>
      </c>
      <c r="HA19" s="117" t="s">
        <v>269</v>
      </c>
      <c r="HB19" s="117" t="s">
        <v>1898</v>
      </c>
      <c r="HC19" s="117"/>
      <c r="HD19" s="116" t="s">
        <v>1858</v>
      </c>
      <c r="HE19" s="116">
        <v>4.8084699999999998</v>
      </c>
      <c r="HF19" s="116">
        <v>31.599329999999998</v>
      </c>
    </row>
    <row r="20" spans="1:214" x14ac:dyDescent="0.25">
      <c r="A20" t="s">
        <v>186</v>
      </c>
      <c r="B20" t="s">
        <v>187</v>
      </c>
      <c r="C20" t="s">
        <v>185</v>
      </c>
      <c r="D20" t="s">
        <v>188</v>
      </c>
      <c r="E20" t="s">
        <v>244</v>
      </c>
      <c r="F20" t="s">
        <v>245</v>
      </c>
      <c r="G20" s="116">
        <f t="shared" si="0"/>
        <v>6.8110999999999997</v>
      </c>
      <c r="H20" s="116">
        <f t="shared" si="1"/>
        <v>29.64695</v>
      </c>
      <c r="I20">
        <v>9</v>
      </c>
      <c r="J20">
        <v>9</v>
      </c>
      <c r="K20" t="s">
        <v>159</v>
      </c>
      <c r="L20">
        <v>166</v>
      </c>
      <c r="M20" s="116">
        <f>SUM(Table1[[#Headers],[c- IDP previously displ. abroad present]])</f>
        <v>0</v>
      </c>
      <c r="N20">
        <v>860</v>
      </c>
      <c r="O20" s="116">
        <f>(Table1[[#This Row],[a- IDP individuals]])-(Table1[[#This Row],[displ. Abroad]])</f>
        <v>860</v>
      </c>
      <c r="P20">
        <v>75</v>
      </c>
      <c r="Q20">
        <v>389</v>
      </c>
      <c r="R20" t="s">
        <v>187</v>
      </c>
      <c r="S20" t="s">
        <v>188</v>
      </c>
      <c r="T20">
        <v>0</v>
      </c>
      <c r="U20">
        <v>0</v>
      </c>
      <c r="V20" t="s">
        <v>147</v>
      </c>
      <c r="W20" t="s">
        <v>147</v>
      </c>
      <c r="X20">
        <v>0</v>
      </c>
      <c r="Y20">
        <v>0</v>
      </c>
      <c r="Z20" t="s">
        <v>147</v>
      </c>
      <c r="AA20" t="s">
        <v>147</v>
      </c>
      <c r="AB20">
        <v>0</v>
      </c>
      <c r="AC20">
        <v>0</v>
      </c>
      <c r="AD20" t="s">
        <v>147</v>
      </c>
      <c r="AE20" t="s">
        <v>147</v>
      </c>
      <c r="AF20">
        <v>91</v>
      </c>
      <c r="AG20">
        <v>471</v>
      </c>
      <c r="AH20" t="s">
        <v>187</v>
      </c>
      <c r="AI20" t="s">
        <v>188</v>
      </c>
      <c r="AJ20">
        <v>0</v>
      </c>
      <c r="AK20">
        <v>0</v>
      </c>
      <c r="AL20" t="s">
        <v>147</v>
      </c>
      <c r="AM20" t="s">
        <v>147</v>
      </c>
      <c r="AN20">
        <v>0</v>
      </c>
      <c r="AO20">
        <v>0</v>
      </c>
      <c r="AP20" t="s">
        <v>146</v>
      </c>
      <c r="AQ20">
        <v>0</v>
      </c>
      <c r="AR20">
        <v>0</v>
      </c>
      <c r="AS20">
        <v>0</v>
      </c>
      <c r="AT20">
        <v>0</v>
      </c>
      <c r="AU20" t="s">
        <v>147</v>
      </c>
      <c r="AV20" t="s">
        <v>147</v>
      </c>
      <c r="AW20">
        <v>0</v>
      </c>
      <c r="AX20">
        <v>0</v>
      </c>
      <c r="AY20" t="s">
        <v>147</v>
      </c>
      <c r="AZ20" t="s">
        <v>147</v>
      </c>
      <c r="BA20">
        <v>0</v>
      </c>
      <c r="BB20">
        <v>0</v>
      </c>
      <c r="BC20" t="s">
        <v>147</v>
      </c>
      <c r="BD20" t="s">
        <v>147</v>
      </c>
      <c r="BE20">
        <v>0</v>
      </c>
      <c r="BF20">
        <v>0</v>
      </c>
      <c r="BG20" t="s">
        <v>147</v>
      </c>
      <c r="BH20" t="s">
        <v>147</v>
      </c>
      <c r="BI20">
        <v>0</v>
      </c>
      <c r="BJ20">
        <v>0</v>
      </c>
      <c r="BK20" t="s">
        <v>147</v>
      </c>
      <c r="BL20" t="s">
        <v>147</v>
      </c>
      <c r="BM20">
        <v>0</v>
      </c>
      <c r="BN20">
        <v>0</v>
      </c>
      <c r="BO20" s="116">
        <f>SUM(Table1[[#This Row],[2014-2015 Conflict]],Table1[[#This Row],[2016-2017 conflict]],Table1[[#This Row],[2018 pre R conflict]],Table1[[#This Row],[2018 post R conflict]],Table1[[#This Row],[2019 conflict]],Table1[[#This Row],[2020 conflict]])</f>
        <v>389</v>
      </c>
      <c r="BP20" s="116">
        <f>SUM(Table1[[#This Row],[2014-2015  C - clashes]],Table1[[#This Row],[2016-2017  c-clashes]],Table1[[#This Row],[2018 pre R C-clashes]],Table1[[#This Row],[2018 post R C-clashes]],Table1[[#This Row],[2019 C-clashes]],Table1[[#This Row],[2020 C-clashes]])</f>
        <v>471</v>
      </c>
      <c r="BQ20" s="116">
        <f>SUM(Table1[[#This Row],[2014-2015 disaster]],Table1[[#This Row],[2016-2017 disaster]],Table1[[#This Row],[2018 pre R disaster]],Table1[[#This Row],[2018 post R disaster]],Table1[[#This Row],[2019 disaster]],Table1[[#This Row],[2020 disaster]])</f>
        <v>0</v>
      </c>
      <c r="BR20" s="116">
        <f>SUM(Table1[[#This Row],[2014-2015 unknown]],Table1[[#This Row],[2016-2017  unknown ]],Table1[[#This Row],[2018 pre R unknown]],Table1[[#This Row],[2018 post R unknown]],Table1[[#This Row],[2019 unknown]],Table1[[#This Row],[2020 unknown]])</f>
        <v>0</v>
      </c>
      <c r="BS20">
        <v>389</v>
      </c>
      <c r="BT20">
        <v>0</v>
      </c>
      <c r="BU20">
        <v>0</v>
      </c>
      <c r="BV20">
        <v>0</v>
      </c>
      <c r="BW20" t="s">
        <v>146</v>
      </c>
      <c r="BX20">
        <v>0</v>
      </c>
      <c r="BY20">
        <v>0</v>
      </c>
      <c r="BZ20">
        <v>0</v>
      </c>
      <c r="CA20">
        <v>0</v>
      </c>
      <c r="CB20" t="s">
        <v>146</v>
      </c>
      <c r="CC20">
        <v>0</v>
      </c>
      <c r="CD20">
        <v>0</v>
      </c>
      <c r="CE20">
        <v>0</v>
      </c>
      <c r="CF20">
        <v>0</v>
      </c>
      <c r="CG20" t="s">
        <v>146</v>
      </c>
      <c r="CH20">
        <v>0</v>
      </c>
      <c r="CI20">
        <v>0</v>
      </c>
      <c r="CJ20">
        <v>0</v>
      </c>
      <c r="CK20">
        <v>0</v>
      </c>
      <c r="CL20" t="s">
        <v>146</v>
      </c>
      <c r="CM20">
        <v>0</v>
      </c>
      <c r="CN20">
        <v>471</v>
      </c>
      <c r="CO20">
        <v>0</v>
      </c>
      <c r="CP20">
        <v>0</v>
      </c>
      <c r="CQ20" t="s">
        <v>146</v>
      </c>
      <c r="CR20">
        <v>0</v>
      </c>
      <c r="CS20">
        <v>0</v>
      </c>
      <c r="CT20">
        <v>0</v>
      </c>
      <c r="CU20">
        <v>0</v>
      </c>
      <c r="CV20" t="s">
        <v>146</v>
      </c>
      <c r="CW20" t="s">
        <v>147</v>
      </c>
      <c r="CX20">
        <v>0</v>
      </c>
      <c r="CY20">
        <v>0</v>
      </c>
      <c r="CZ20">
        <v>0</v>
      </c>
      <c r="DA20">
        <v>166</v>
      </c>
      <c r="DB20">
        <v>860</v>
      </c>
      <c r="DC20" t="s">
        <v>146</v>
      </c>
      <c r="DD20">
        <v>0</v>
      </c>
      <c r="DE20">
        <v>0</v>
      </c>
      <c r="DF20">
        <v>3014</v>
      </c>
      <c r="DG20">
        <v>16054</v>
      </c>
      <c r="DH20" t="s">
        <v>146</v>
      </c>
      <c r="DI20">
        <f>Table1[[#This Row],[i- returnees internal present household]]+Table1[[#This Row],[k- abroad returnee household]]</f>
        <v>0</v>
      </c>
      <c r="DJ20">
        <f>Table1[[#This Row],[ returnees internal ]]+Table1[[#This Row],[abroad returnee ]]</f>
        <v>0</v>
      </c>
      <c r="DK20" t="s">
        <v>146</v>
      </c>
      <c r="DL20">
        <v>0</v>
      </c>
      <c r="DM20">
        <v>0</v>
      </c>
      <c r="DN20">
        <v>0</v>
      </c>
      <c r="DO20">
        <v>0</v>
      </c>
      <c r="DP20" t="s">
        <v>147</v>
      </c>
      <c r="DQ20" t="s">
        <v>147</v>
      </c>
      <c r="DR20" t="s">
        <v>147</v>
      </c>
      <c r="DS20" t="s">
        <v>147</v>
      </c>
      <c r="DT20">
        <v>0</v>
      </c>
      <c r="DU20">
        <v>0</v>
      </c>
      <c r="DV20" t="s">
        <v>147</v>
      </c>
      <c r="DW20" t="s">
        <v>147</v>
      </c>
      <c r="DX20" t="s">
        <v>147</v>
      </c>
      <c r="DY20" t="s">
        <v>147</v>
      </c>
      <c r="DZ20">
        <v>0</v>
      </c>
      <c r="EA20">
        <v>0</v>
      </c>
      <c r="EB20" t="s">
        <v>147</v>
      </c>
      <c r="EC20" t="s">
        <v>147</v>
      </c>
      <c r="ED20" t="s">
        <v>147</v>
      </c>
      <c r="EE20" t="s">
        <v>147</v>
      </c>
      <c r="EF20">
        <v>0</v>
      </c>
      <c r="EG20">
        <v>0</v>
      </c>
      <c r="EH20" t="s">
        <v>147</v>
      </c>
      <c r="EI20" t="s">
        <v>147</v>
      </c>
      <c r="EJ20" t="s">
        <v>147</v>
      </c>
      <c r="EK20" t="s">
        <v>147</v>
      </c>
      <c r="EL20">
        <v>0</v>
      </c>
      <c r="EM20">
        <v>0</v>
      </c>
      <c r="EN20" t="s">
        <v>147</v>
      </c>
      <c r="EO20" t="s">
        <v>147</v>
      </c>
      <c r="EP20" t="s">
        <v>147</v>
      </c>
      <c r="EQ20" t="s">
        <v>147</v>
      </c>
      <c r="ER20">
        <v>0</v>
      </c>
      <c r="ES20">
        <v>0</v>
      </c>
      <c r="ET20" t="s">
        <v>146</v>
      </c>
      <c r="EU20">
        <v>0</v>
      </c>
      <c r="EV20">
        <v>0</v>
      </c>
      <c r="EW20">
        <v>0</v>
      </c>
      <c r="EX20">
        <v>0</v>
      </c>
      <c r="EY20" t="s">
        <v>147</v>
      </c>
      <c r="EZ20" t="s">
        <v>147</v>
      </c>
      <c r="FA20" t="s">
        <v>147</v>
      </c>
      <c r="FB20" t="s">
        <v>147</v>
      </c>
      <c r="FC20">
        <v>0</v>
      </c>
      <c r="FD20">
        <v>0</v>
      </c>
      <c r="FE20" t="s">
        <v>147</v>
      </c>
      <c r="FF20" t="s">
        <v>147</v>
      </c>
      <c r="FG20" t="s">
        <v>147</v>
      </c>
      <c r="FH20" t="s">
        <v>147</v>
      </c>
      <c r="FI20">
        <v>0</v>
      </c>
      <c r="FJ20">
        <v>0</v>
      </c>
      <c r="FK20" t="s">
        <v>147</v>
      </c>
      <c r="FL20" t="s">
        <v>147</v>
      </c>
      <c r="FM20" t="s">
        <v>147</v>
      </c>
      <c r="FN20" t="s">
        <v>147</v>
      </c>
      <c r="FO20">
        <v>0</v>
      </c>
      <c r="FP20">
        <v>0</v>
      </c>
      <c r="FQ20" t="s">
        <v>147</v>
      </c>
      <c r="FR20" t="s">
        <v>147</v>
      </c>
      <c r="FS20" t="s">
        <v>147</v>
      </c>
      <c r="FT20" t="s">
        <v>147</v>
      </c>
      <c r="FU20">
        <v>0</v>
      </c>
      <c r="FV20">
        <v>0</v>
      </c>
      <c r="FW20" t="s">
        <v>147</v>
      </c>
      <c r="FX20" t="s">
        <v>147</v>
      </c>
      <c r="FY20" t="s">
        <v>147</v>
      </c>
      <c r="FZ20" t="s">
        <v>147</v>
      </c>
      <c r="GA20">
        <v>0</v>
      </c>
      <c r="GB20">
        <v>0</v>
      </c>
      <c r="GC20">
        <v>0</v>
      </c>
      <c r="GD20">
        <v>0</v>
      </c>
      <c r="GE20">
        <v>0</v>
      </c>
      <c r="GF20">
        <v>0</v>
      </c>
      <c r="GG20">
        <v>0</v>
      </c>
      <c r="GH20">
        <v>0</v>
      </c>
      <c r="GI20">
        <v>0</v>
      </c>
      <c r="GJ20">
        <v>0</v>
      </c>
      <c r="GK20" t="s">
        <v>146</v>
      </c>
      <c r="GL20">
        <v>0</v>
      </c>
      <c r="GM20">
        <v>0</v>
      </c>
      <c r="GN20" t="s">
        <v>146</v>
      </c>
      <c r="GO20" t="s">
        <v>147</v>
      </c>
      <c r="GP20" t="s">
        <v>147</v>
      </c>
      <c r="GQ20" t="s">
        <v>146</v>
      </c>
      <c r="GR20" t="s">
        <v>147</v>
      </c>
      <c r="GS20" t="s">
        <v>146</v>
      </c>
      <c r="GT20">
        <v>0</v>
      </c>
      <c r="GU20">
        <v>0</v>
      </c>
      <c r="GV20" t="s">
        <v>146</v>
      </c>
      <c r="GW20" t="s">
        <v>152</v>
      </c>
      <c r="GX20" t="s">
        <v>151</v>
      </c>
      <c r="GY20" t="s">
        <v>151</v>
      </c>
      <c r="GZ20" t="s">
        <v>246</v>
      </c>
      <c r="HA20" s="117" t="s">
        <v>269</v>
      </c>
      <c r="HB20" s="117" t="s">
        <v>1900</v>
      </c>
      <c r="HC20" s="117"/>
      <c r="HD20" s="116" t="s">
        <v>1858</v>
      </c>
      <c r="HE20" s="116">
        <v>4.8308400000000002</v>
      </c>
      <c r="HF20" s="116">
        <v>31.608809999999998</v>
      </c>
    </row>
    <row r="21" spans="1:214" x14ac:dyDescent="0.25">
      <c r="A21" t="s">
        <v>186</v>
      </c>
      <c r="B21" t="s">
        <v>187</v>
      </c>
      <c r="C21" t="s">
        <v>248</v>
      </c>
      <c r="D21" t="s">
        <v>213</v>
      </c>
      <c r="E21" t="s">
        <v>247</v>
      </c>
      <c r="F21" t="s">
        <v>249</v>
      </c>
      <c r="G21" s="116">
        <f t="shared" si="0"/>
        <v>6.7185499999999996</v>
      </c>
      <c r="H21" s="116">
        <f t="shared" si="1"/>
        <v>30.6083</v>
      </c>
      <c r="I21">
        <v>9</v>
      </c>
      <c r="J21">
        <v>9</v>
      </c>
      <c r="K21" t="s">
        <v>159</v>
      </c>
      <c r="L21">
        <v>898</v>
      </c>
      <c r="M21" s="116">
        <f>SUM(Table1[[#Headers],[c- IDP previously displ. abroad present]])</f>
        <v>0</v>
      </c>
      <c r="N21">
        <v>5297</v>
      </c>
      <c r="O21" s="116">
        <f>(Table1[[#This Row],[a- IDP individuals]])-(Table1[[#This Row],[displ. Abroad]])</f>
        <v>5297</v>
      </c>
      <c r="P21">
        <v>264</v>
      </c>
      <c r="Q21">
        <v>1584</v>
      </c>
      <c r="R21" t="s">
        <v>193</v>
      </c>
      <c r="S21" t="s">
        <v>194</v>
      </c>
      <c r="T21">
        <v>156</v>
      </c>
      <c r="U21">
        <v>930</v>
      </c>
      <c r="V21" t="s">
        <v>193</v>
      </c>
      <c r="W21" t="s">
        <v>194</v>
      </c>
      <c r="X21">
        <v>168</v>
      </c>
      <c r="Y21">
        <v>983</v>
      </c>
      <c r="Z21" t="s">
        <v>187</v>
      </c>
      <c r="AA21" t="s">
        <v>250</v>
      </c>
      <c r="AB21">
        <v>149</v>
      </c>
      <c r="AC21">
        <v>892</v>
      </c>
      <c r="AD21" t="s">
        <v>156</v>
      </c>
      <c r="AE21" t="s">
        <v>251</v>
      </c>
      <c r="AF21">
        <v>61</v>
      </c>
      <c r="AG21">
        <v>341</v>
      </c>
      <c r="AH21" t="s">
        <v>187</v>
      </c>
      <c r="AI21" t="s">
        <v>208</v>
      </c>
      <c r="AJ21">
        <v>100</v>
      </c>
      <c r="AK21">
        <v>567</v>
      </c>
      <c r="AL21" t="s">
        <v>156</v>
      </c>
      <c r="AM21" t="s">
        <v>251</v>
      </c>
      <c r="AN21">
        <v>0</v>
      </c>
      <c r="AO21">
        <v>0</v>
      </c>
      <c r="AP21" t="s">
        <v>146</v>
      </c>
      <c r="AQ21">
        <v>0</v>
      </c>
      <c r="AR21">
        <v>0</v>
      </c>
      <c r="AS21">
        <v>0</v>
      </c>
      <c r="AT21">
        <v>0</v>
      </c>
      <c r="AU21" t="s">
        <v>147</v>
      </c>
      <c r="AV21" t="s">
        <v>147</v>
      </c>
      <c r="AW21">
        <v>0</v>
      </c>
      <c r="AX21">
        <v>0</v>
      </c>
      <c r="AY21" t="s">
        <v>147</v>
      </c>
      <c r="AZ21" t="s">
        <v>147</v>
      </c>
      <c r="BA21">
        <v>0</v>
      </c>
      <c r="BB21">
        <v>0</v>
      </c>
      <c r="BC21" t="s">
        <v>147</v>
      </c>
      <c r="BD21" t="s">
        <v>147</v>
      </c>
      <c r="BE21">
        <v>0</v>
      </c>
      <c r="BF21">
        <v>0</v>
      </c>
      <c r="BG21" t="s">
        <v>147</v>
      </c>
      <c r="BH21" t="s">
        <v>147</v>
      </c>
      <c r="BI21">
        <v>0</v>
      </c>
      <c r="BJ21">
        <v>0</v>
      </c>
      <c r="BK21" t="s">
        <v>147</v>
      </c>
      <c r="BL21" t="s">
        <v>147</v>
      </c>
      <c r="BM21">
        <v>0</v>
      </c>
      <c r="BN21">
        <v>0</v>
      </c>
      <c r="BO21" s="116">
        <f>SUM(Table1[[#This Row],[2014-2015 Conflict]],Table1[[#This Row],[2016-2017 conflict]],Table1[[#This Row],[2018 pre R conflict]],Table1[[#This Row],[2018 post R conflict]],Table1[[#This Row],[2019 conflict]],Table1[[#This Row],[2020 conflict]])</f>
        <v>2514</v>
      </c>
      <c r="BP21" s="116">
        <f>SUM(Table1[[#This Row],[2014-2015  C - clashes]],Table1[[#This Row],[2016-2017  c-clashes]],Table1[[#This Row],[2018 pre R C-clashes]],Table1[[#This Row],[2018 post R C-clashes]],Table1[[#This Row],[2019 C-clashes]],Table1[[#This Row],[2020 C-clashes]])</f>
        <v>2216</v>
      </c>
      <c r="BQ21" s="116">
        <f>SUM(Table1[[#This Row],[2014-2015 disaster]],Table1[[#This Row],[2016-2017 disaster]],Table1[[#This Row],[2018 pre R disaster]],Table1[[#This Row],[2018 post R disaster]],Table1[[#This Row],[2019 disaster]],Table1[[#This Row],[2020 disaster]])</f>
        <v>567</v>
      </c>
      <c r="BR21" s="116">
        <f>SUM(Table1[[#This Row],[2014-2015 unknown]],Table1[[#This Row],[2016-2017  unknown ]],Table1[[#This Row],[2018 pre R unknown]],Table1[[#This Row],[2018 post R unknown]],Table1[[#This Row],[2019 unknown]],Table1[[#This Row],[2020 unknown]])</f>
        <v>0</v>
      </c>
      <c r="BS21">
        <v>1584</v>
      </c>
      <c r="BT21">
        <v>0</v>
      </c>
      <c r="BU21">
        <v>0</v>
      </c>
      <c r="BV21">
        <v>0</v>
      </c>
      <c r="BW21" t="s">
        <v>146</v>
      </c>
      <c r="BX21">
        <v>930</v>
      </c>
      <c r="BY21">
        <v>0</v>
      </c>
      <c r="BZ21">
        <v>0</v>
      </c>
      <c r="CA21">
        <v>0</v>
      </c>
      <c r="CB21" t="s">
        <v>146</v>
      </c>
      <c r="CC21">
        <v>0</v>
      </c>
      <c r="CD21">
        <v>983</v>
      </c>
      <c r="CE21">
        <v>0</v>
      </c>
      <c r="CF21">
        <v>0</v>
      </c>
      <c r="CG21" t="s">
        <v>146</v>
      </c>
      <c r="CH21">
        <v>0</v>
      </c>
      <c r="CI21">
        <v>892</v>
      </c>
      <c r="CJ21">
        <v>0</v>
      </c>
      <c r="CK21">
        <v>0</v>
      </c>
      <c r="CL21" t="s">
        <v>146</v>
      </c>
      <c r="CM21">
        <v>0</v>
      </c>
      <c r="CN21">
        <v>341</v>
      </c>
      <c r="CO21">
        <v>0</v>
      </c>
      <c r="CP21">
        <v>0</v>
      </c>
      <c r="CQ21" t="s">
        <v>146</v>
      </c>
      <c r="CR21">
        <v>0</v>
      </c>
      <c r="CS21">
        <v>0</v>
      </c>
      <c r="CT21">
        <v>567</v>
      </c>
      <c r="CU21">
        <v>0</v>
      </c>
      <c r="CV21" t="s">
        <v>146</v>
      </c>
      <c r="CW21" t="s">
        <v>147</v>
      </c>
      <c r="CX21">
        <v>0</v>
      </c>
      <c r="CY21">
        <v>0</v>
      </c>
      <c r="CZ21">
        <v>0</v>
      </c>
      <c r="DA21">
        <v>898</v>
      </c>
      <c r="DB21">
        <v>5297</v>
      </c>
      <c r="DC21" t="s">
        <v>146</v>
      </c>
      <c r="DD21">
        <v>0</v>
      </c>
      <c r="DE21">
        <v>0</v>
      </c>
      <c r="DF21">
        <v>1083</v>
      </c>
      <c r="DG21">
        <v>5671</v>
      </c>
      <c r="DH21" t="s">
        <v>146</v>
      </c>
      <c r="DI21">
        <f>Table1[[#This Row],[i- returnees internal present household]]+Table1[[#This Row],[k- abroad returnee household]]</f>
        <v>0</v>
      </c>
      <c r="DJ21">
        <f>Table1[[#This Row],[ returnees internal ]]+Table1[[#This Row],[abroad returnee ]]</f>
        <v>0</v>
      </c>
      <c r="DK21" t="s">
        <v>146</v>
      </c>
      <c r="DL21">
        <v>0</v>
      </c>
      <c r="DM21">
        <v>0</v>
      </c>
      <c r="DN21">
        <v>0</v>
      </c>
      <c r="DO21">
        <v>0</v>
      </c>
      <c r="DP21" t="s">
        <v>147</v>
      </c>
      <c r="DQ21" t="s">
        <v>147</v>
      </c>
      <c r="DR21" t="s">
        <v>147</v>
      </c>
      <c r="DS21" t="s">
        <v>147</v>
      </c>
      <c r="DT21">
        <v>0</v>
      </c>
      <c r="DU21">
        <v>0</v>
      </c>
      <c r="DV21" t="s">
        <v>147</v>
      </c>
      <c r="DW21" t="s">
        <v>147</v>
      </c>
      <c r="DX21" t="s">
        <v>147</v>
      </c>
      <c r="DY21" t="s">
        <v>147</v>
      </c>
      <c r="DZ21">
        <v>0</v>
      </c>
      <c r="EA21">
        <v>0</v>
      </c>
      <c r="EB21" t="s">
        <v>147</v>
      </c>
      <c r="EC21" t="s">
        <v>147</v>
      </c>
      <c r="ED21" t="s">
        <v>147</v>
      </c>
      <c r="EE21" t="s">
        <v>147</v>
      </c>
      <c r="EF21">
        <v>0</v>
      </c>
      <c r="EG21">
        <v>0</v>
      </c>
      <c r="EH21" t="s">
        <v>147</v>
      </c>
      <c r="EI21" t="s">
        <v>147</v>
      </c>
      <c r="EJ21" t="s">
        <v>147</v>
      </c>
      <c r="EK21" t="s">
        <v>147</v>
      </c>
      <c r="EL21">
        <v>0</v>
      </c>
      <c r="EM21">
        <v>0</v>
      </c>
      <c r="EN21" t="s">
        <v>147</v>
      </c>
      <c r="EO21" t="s">
        <v>147</v>
      </c>
      <c r="EP21" t="s">
        <v>147</v>
      </c>
      <c r="EQ21" t="s">
        <v>147</v>
      </c>
      <c r="ER21">
        <v>0</v>
      </c>
      <c r="ES21">
        <v>0</v>
      </c>
      <c r="ET21" t="s">
        <v>146</v>
      </c>
      <c r="EU21">
        <v>0</v>
      </c>
      <c r="EV21">
        <v>0</v>
      </c>
      <c r="EW21">
        <v>0</v>
      </c>
      <c r="EX21">
        <v>0</v>
      </c>
      <c r="EY21" t="s">
        <v>147</v>
      </c>
      <c r="EZ21" t="s">
        <v>147</v>
      </c>
      <c r="FA21" t="s">
        <v>147</v>
      </c>
      <c r="FB21" t="s">
        <v>147</v>
      </c>
      <c r="FC21">
        <v>0</v>
      </c>
      <c r="FD21">
        <v>0</v>
      </c>
      <c r="FE21" t="s">
        <v>147</v>
      </c>
      <c r="FF21" t="s">
        <v>147</v>
      </c>
      <c r="FG21" t="s">
        <v>147</v>
      </c>
      <c r="FH21" t="s">
        <v>147</v>
      </c>
      <c r="FI21">
        <v>0</v>
      </c>
      <c r="FJ21">
        <v>0</v>
      </c>
      <c r="FK21" t="s">
        <v>147</v>
      </c>
      <c r="FL21" t="s">
        <v>147</v>
      </c>
      <c r="FM21" t="s">
        <v>147</v>
      </c>
      <c r="FN21" t="s">
        <v>147</v>
      </c>
      <c r="FO21">
        <v>0</v>
      </c>
      <c r="FP21">
        <v>0</v>
      </c>
      <c r="FQ21" t="s">
        <v>147</v>
      </c>
      <c r="FR21" t="s">
        <v>147</v>
      </c>
      <c r="FS21" t="s">
        <v>147</v>
      </c>
      <c r="FT21" t="s">
        <v>147</v>
      </c>
      <c r="FU21">
        <v>0</v>
      </c>
      <c r="FV21">
        <v>0</v>
      </c>
      <c r="FW21" t="s">
        <v>147</v>
      </c>
      <c r="FX21" t="s">
        <v>147</v>
      </c>
      <c r="FY21" t="s">
        <v>147</v>
      </c>
      <c r="FZ21" t="s">
        <v>147</v>
      </c>
      <c r="GA21">
        <v>0</v>
      </c>
      <c r="GB21">
        <v>0</v>
      </c>
      <c r="GC21">
        <v>0</v>
      </c>
      <c r="GD21">
        <v>0</v>
      </c>
      <c r="GE21">
        <v>0</v>
      </c>
      <c r="GF21">
        <v>0</v>
      </c>
      <c r="GG21">
        <v>0</v>
      </c>
      <c r="GH21">
        <v>0</v>
      </c>
      <c r="GI21">
        <v>0</v>
      </c>
      <c r="GJ21">
        <v>0</v>
      </c>
      <c r="GK21" t="s">
        <v>146</v>
      </c>
      <c r="GL21">
        <v>0</v>
      </c>
      <c r="GM21">
        <v>0</v>
      </c>
      <c r="GN21" t="s">
        <v>146</v>
      </c>
      <c r="GO21" t="s">
        <v>147</v>
      </c>
      <c r="GP21" t="s">
        <v>147</v>
      </c>
      <c r="GQ21" t="s">
        <v>146</v>
      </c>
      <c r="GR21" t="s">
        <v>147</v>
      </c>
      <c r="GS21" t="s">
        <v>146</v>
      </c>
      <c r="GT21">
        <v>0</v>
      </c>
      <c r="GU21">
        <v>0</v>
      </c>
      <c r="GV21" t="s">
        <v>146</v>
      </c>
      <c r="GW21" t="s">
        <v>151</v>
      </c>
      <c r="GX21" t="s">
        <v>151</v>
      </c>
      <c r="GY21" t="s">
        <v>152</v>
      </c>
      <c r="GZ21" t="s">
        <v>160</v>
      </c>
      <c r="HA21" s="117" t="s">
        <v>1436</v>
      </c>
      <c r="HB21" s="117" t="s">
        <v>1436</v>
      </c>
      <c r="HC21" s="117"/>
      <c r="HD21" s="116" t="s">
        <v>1858</v>
      </c>
      <c r="HE21" s="116">
        <v>4.6452251970000003</v>
      </c>
      <c r="HF21" s="116">
        <v>32.080489909999997</v>
      </c>
    </row>
    <row r="22" spans="1:214" x14ac:dyDescent="0.25">
      <c r="A22" t="s">
        <v>186</v>
      </c>
      <c r="B22" t="s">
        <v>187</v>
      </c>
      <c r="C22" t="s">
        <v>253</v>
      </c>
      <c r="D22" t="s">
        <v>254</v>
      </c>
      <c r="E22" t="s">
        <v>252</v>
      </c>
      <c r="F22" t="s">
        <v>255</v>
      </c>
      <c r="G22" s="116">
        <f t="shared" si="0"/>
        <v>6.0776500000000002</v>
      </c>
      <c r="H22" s="116">
        <f t="shared" si="1"/>
        <v>31.510269999999998</v>
      </c>
      <c r="I22">
        <v>9</v>
      </c>
      <c r="J22">
        <v>9</v>
      </c>
      <c r="K22" t="s">
        <v>159</v>
      </c>
      <c r="L22">
        <v>115</v>
      </c>
      <c r="M22" s="116">
        <f>SUM(Table1[[#Headers],[c- IDP previously displ. abroad present]])</f>
        <v>0</v>
      </c>
      <c r="N22">
        <v>598</v>
      </c>
      <c r="O22" s="116">
        <f>(Table1[[#This Row],[a- IDP individuals]])-(Table1[[#This Row],[displ. Abroad]])</f>
        <v>598</v>
      </c>
      <c r="P22">
        <v>50</v>
      </c>
      <c r="Q22">
        <v>260</v>
      </c>
      <c r="R22" t="s">
        <v>156</v>
      </c>
      <c r="S22" t="s">
        <v>195</v>
      </c>
      <c r="T22">
        <v>65</v>
      </c>
      <c r="U22">
        <v>338</v>
      </c>
      <c r="V22" t="s">
        <v>156</v>
      </c>
      <c r="W22" t="s">
        <v>251</v>
      </c>
      <c r="X22">
        <v>0</v>
      </c>
      <c r="Y22">
        <v>0</v>
      </c>
      <c r="Z22" t="s">
        <v>147</v>
      </c>
      <c r="AA22" t="s">
        <v>147</v>
      </c>
      <c r="AB22">
        <v>0</v>
      </c>
      <c r="AC22">
        <v>0</v>
      </c>
      <c r="AD22" t="s">
        <v>147</v>
      </c>
      <c r="AE22" t="s">
        <v>147</v>
      </c>
      <c r="AF22">
        <v>0</v>
      </c>
      <c r="AG22">
        <v>0</v>
      </c>
      <c r="AH22" t="s">
        <v>147</v>
      </c>
      <c r="AI22" t="s">
        <v>147</v>
      </c>
      <c r="AJ22">
        <v>0</v>
      </c>
      <c r="AK22">
        <v>0</v>
      </c>
      <c r="AL22" t="s">
        <v>147</v>
      </c>
      <c r="AM22" t="s">
        <v>147</v>
      </c>
      <c r="AN22">
        <v>0</v>
      </c>
      <c r="AO22">
        <v>0</v>
      </c>
      <c r="AP22" t="s">
        <v>146</v>
      </c>
      <c r="AQ22">
        <v>0</v>
      </c>
      <c r="AR22">
        <v>0</v>
      </c>
      <c r="AS22">
        <v>0</v>
      </c>
      <c r="AT22">
        <v>0</v>
      </c>
      <c r="AU22" t="s">
        <v>147</v>
      </c>
      <c r="AV22" t="s">
        <v>147</v>
      </c>
      <c r="AW22">
        <v>0</v>
      </c>
      <c r="AX22">
        <v>0</v>
      </c>
      <c r="AY22" t="s">
        <v>147</v>
      </c>
      <c r="AZ22" t="s">
        <v>147</v>
      </c>
      <c r="BA22">
        <v>0</v>
      </c>
      <c r="BB22">
        <v>0</v>
      </c>
      <c r="BC22" t="s">
        <v>147</v>
      </c>
      <c r="BD22" t="s">
        <v>147</v>
      </c>
      <c r="BE22">
        <v>0</v>
      </c>
      <c r="BF22">
        <v>0</v>
      </c>
      <c r="BG22" t="s">
        <v>147</v>
      </c>
      <c r="BH22" t="s">
        <v>147</v>
      </c>
      <c r="BI22">
        <v>0</v>
      </c>
      <c r="BJ22">
        <v>0</v>
      </c>
      <c r="BK22" t="s">
        <v>147</v>
      </c>
      <c r="BL22" t="s">
        <v>147</v>
      </c>
      <c r="BM22">
        <v>0</v>
      </c>
      <c r="BN22">
        <v>0</v>
      </c>
      <c r="BO22" s="116">
        <f>SUM(Table1[[#This Row],[2014-2015 Conflict]],Table1[[#This Row],[2016-2017 conflict]],Table1[[#This Row],[2018 pre R conflict]],Table1[[#This Row],[2018 post R conflict]],Table1[[#This Row],[2019 conflict]],Table1[[#This Row],[2020 conflict]])</f>
        <v>260</v>
      </c>
      <c r="BP22" s="116">
        <f>SUM(Table1[[#This Row],[2014-2015  C - clashes]],Table1[[#This Row],[2016-2017  c-clashes]],Table1[[#This Row],[2018 pre R C-clashes]],Table1[[#This Row],[2018 post R C-clashes]],Table1[[#This Row],[2019 C-clashes]],Table1[[#This Row],[2020 C-clashes]])</f>
        <v>338</v>
      </c>
      <c r="BQ22" s="116">
        <f>SUM(Table1[[#This Row],[2014-2015 disaster]],Table1[[#This Row],[2016-2017 disaster]],Table1[[#This Row],[2018 pre R disaster]],Table1[[#This Row],[2018 post R disaster]],Table1[[#This Row],[2019 disaster]],Table1[[#This Row],[2020 disaster]])</f>
        <v>0</v>
      </c>
      <c r="BR22" s="116">
        <f>SUM(Table1[[#This Row],[2014-2015 unknown]],Table1[[#This Row],[2016-2017  unknown ]],Table1[[#This Row],[2018 pre R unknown]],Table1[[#This Row],[2018 post R unknown]],Table1[[#This Row],[2019 unknown]],Table1[[#This Row],[2020 unknown]])</f>
        <v>0</v>
      </c>
      <c r="BS22">
        <v>260</v>
      </c>
      <c r="BT22">
        <v>0</v>
      </c>
      <c r="BU22">
        <v>0</v>
      </c>
      <c r="BV22">
        <v>0</v>
      </c>
      <c r="BW22" t="s">
        <v>146</v>
      </c>
      <c r="BX22">
        <v>0</v>
      </c>
      <c r="BY22">
        <v>338</v>
      </c>
      <c r="BZ22">
        <v>0</v>
      </c>
      <c r="CA22">
        <v>0</v>
      </c>
      <c r="CB22" t="s">
        <v>146</v>
      </c>
      <c r="CC22">
        <v>0</v>
      </c>
      <c r="CD22">
        <v>0</v>
      </c>
      <c r="CE22">
        <v>0</v>
      </c>
      <c r="CF22">
        <v>0</v>
      </c>
      <c r="CG22" t="s">
        <v>146</v>
      </c>
      <c r="CH22">
        <v>0</v>
      </c>
      <c r="CI22">
        <v>0</v>
      </c>
      <c r="CJ22">
        <v>0</v>
      </c>
      <c r="CK22">
        <v>0</v>
      </c>
      <c r="CL22" t="s">
        <v>146</v>
      </c>
      <c r="CM22">
        <v>0</v>
      </c>
      <c r="CN22">
        <v>0</v>
      </c>
      <c r="CO22">
        <v>0</v>
      </c>
      <c r="CP22">
        <v>0</v>
      </c>
      <c r="CQ22" t="s">
        <v>146</v>
      </c>
      <c r="CR22">
        <v>0</v>
      </c>
      <c r="CS22">
        <v>0</v>
      </c>
      <c r="CT22">
        <v>0</v>
      </c>
      <c r="CU22">
        <v>0</v>
      </c>
      <c r="CV22" t="s">
        <v>146</v>
      </c>
      <c r="CW22" t="s">
        <v>147</v>
      </c>
      <c r="CX22">
        <v>0</v>
      </c>
      <c r="CY22">
        <v>0</v>
      </c>
      <c r="CZ22">
        <v>0</v>
      </c>
      <c r="DA22">
        <v>115</v>
      </c>
      <c r="DB22">
        <v>598</v>
      </c>
      <c r="DC22" t="s">
        <v>146</v>
      </c>
      <c r="DD22">
        <v>0</v>
      </c>
      <c r="DE22">
        <v>0</v>
      </c>
      <c r="DF22">
        <v>720</v>
      </c>
      <c r="DG22">
        <v>3744</v>
      </c>
      <c r="DH22" t="s">
        <v>146</v>
      </c>
      <c r="DI22">
        <f>Table1[[#This Row],[i- returnees internal present household]]+Table1[[#This Row],[k- abroad returnee household]]</f>
        <v>0</v>
      </c>
      <c r="DJ22">
        <f>Table1[[#This Row],[ returnees internal ]]+Table1[[#This Row],[abroad returnee ]]</f>
        <v>0</v>
      </c>
      <c r="DK22" t="s">
        <v>146</v>
      </c>
      <c r="DL22">
        <v>0</v>
      </c>
      <c r="DM22">
        <v>0</v>
      </c>
      <c r="DN22">
        <v>0</v>
      </c>
      <c r="DO22">
        <v>0</v>
      </c>
      <c r="DP22" t="s">
        <v>147</v>
      </c>
      <c r="DQ22" t="s">
        <v>147</v>
      </c>
      <c r="DR22" t="s">
        <v>147</v>
      </c>
      <c r="DS22" t="s">
        <v>147</v>
      </c>
      <c r="DT22">
        <v>0</v>
      </c>
      <c r="DU22">
        <v>0</v>
      </c>
      <c r="DV22" t="s">
        <v>147</v>
      </c>
      <c r="DW22" t="s">
        <v>147</v>
      </c>
      <c r="DX22" t="s">
        <v>147</v>
      </c>
      <c r="DY22" t="s">
        <v>147</v>
      </c>
      <c r="DZ22">
        <v>0</v>
      </c>
      <c r="EA22">
        <v>0</v>
      </c>
      <c r="EB22" t="s">
        <v>147</v>
      </c>
      <c r="EC22" t="s">
        <v>147</v>
      </c>
      <c r="ED22" t="s">
        <v>147</v>
      </c>
      <c r="EE22" t="s">
        <v>147</v>
      </c>
      <c r="EF22">
        <v>0</v>
      </c>
      <c r="EG22">
        <v>0</v>
      </c>
      <c r="EH22" t="s">
        <v>147</v>
      </c>
      <c r="EI22" t="s">
        <v>147</v>
      </c>
      <c r="EJ22" t="s">
        <v>147</v>
      </c>
      <c r="EK22" t="s">
        <v>147</v>
      </c>
      <c r="EL22">
        <v>0</v>
      </c>
      <c r="EM22">
        <v>0</v>
      </c>
      <c r="EN22" t="s">
        <v>147</v>
      </c>
      <c r="EO22" t="s">
        <v>147</v>
      </c>
      <c r="EP22" t="s">
        <v>147</v>
      </c>
      <c r="EQ22" t="s">
        <v>147</v>
      </c>
      <c r="ER22">
        <v>0</v>
      </c>
      <c r="ES22">
        <v>0</v>
      </c>
      <c r="ET22" t="s">
        <v>146</v>
      </c>
      <c r="EU22">
        <v>0</v>
      </c>
      <c r="EV22">
        <v>0</v>
      </c>
      <c r="EW22">
        <v>0</v>
      </c>
      <c r="EX22">
        <v>0</v>
      </c>
      <c r="EY22" t="s">
        <v>147</v>
      </c>
      <c r="EZ22" t="s">
        <v>147</v>
      </c>
      <c r="FA22" t="s">
        <v>147</v>
      </c>
      <c r="FB22" t="s">
        <v>147</v>
      </c>
      <c r="FC22">
        <v>0</v>
      </c>
      <c r="FD22">
        <v>0</v>
      </c>
      <c r="FE22" t="s">
        <v>147</v>
      </c>
      <c r="FF22" t="s">
        <v>147</v>
      </c>
      <c r="FG22" t="s">
        <v>147</v>
      </c>
      <c r="FH22" t="s">
        <v>147</v>
      </c>
      <c r="FI22">
        <v>0</v>
      </c>
      <c r="FJ22">
        <v>0</v>
      </c>
      <c r="FK22" t="s">
        <v>147</v>
      </c>
      <c r="FL22" t="s">
        <v>147</v>
      </c>
      <c r="FM22" t="s">
        <v>147</v>
      </c>
      <c r="FN22" t="s">
        <v>147</v>
      </c>
      <c r="FO22">
        <v>0</v>
      </c>
      <c r="FP22">
        <v>0</v>
      </c>
      <c r="FQ22" t="s">
        <v>147</v>
      </c>
      <c r="FR22" t="s">
        <v>147</v>
      </c>
      <c r="FS22" t="s">
        <v>147</v>
      </c>
      <c r="FT22" t="s">
        <v>147</v>
      </c>
      <c r="FU22">
        <v>0</v>
      </c>
      <c r="FV22">
        <v>0</v>
      </c>
      <c r="FW22" t="s">
        <v>147</v>
      </c>
      <c r="FX22" t="s">
        <v>147</v>
      </c>
      <c r="FY22" t="s">
        <v>147</v>
      </c>
      <c r="FZ22" t="s">
        <v>147</v>
      </c>
      <c r="GA22">
        <v>0</v>
      </c>
      <c r="GB22">
        <v>0</v>
      </c>
      <c r="GC22">
        <v>0</v>
      </c>
      <c r="GD22">
        <v>0</v>
      </c>
      <c r="GE22">
        <v>0</v>
      </c>
      <c r="GF22">
        <v>0</v>
      </c>
      <c r="GG22">
        <v>0</v>
      </c>
      <c r="GH22">
        <v>0</v>
      </c>
      <c r="GI22">
        <v>0</v>
      </c>
      <c r="GJ22">
        <v>0</v>
      </c>
      <c r="GK22" t="s">
        <v>146</v>
      </c>
      <c r="GL22">
        <v>0</v>
      </c>
      <c r="GM22">
        <v>0</v>
      </c>
      <c r="GN22" t="s">
        <v>146</v>
      </c>
      <c r="GO22" t="s">
        <v>147</v>
      </c>
      <c r="GP22" t="s">
        <v>147</v>
      </c>
      <c r="GQ22" t="s">
        <v>146</v>
      </c>
      <c r="GR22" t="s">
        <v>147</v>
      </c>
      <c r="GS22" t="s">
        <v>146</v>
      </c>
      <c r="GT22">
        <v>0</v>
      </c>
      <c r="GU22">
        <v>0</v>
      </c>
      <c r="GV22" t="s">
        <v>146</v>
      </c>
      <c r="GW22" t="s">
        <v>152</v>
      </c>
      <c r="GX22" t="s">
        <v>151</v>
      </c>
      <c r="GY22" t="s">
        <v>152</v>
      </c>
      <c r="GZ22" t="s">
        <v>160</v>
      </c>
      <c r="HA22" s="117" t="s">
        <v>1436</v>
      </c>
      <c r="HB22" s="117" t="s">
        <v>1903</v>
      </c>
      <c r="HC22" s="117"/>
      <c r="HD22" s="116" t="s">
        <v>1858</v>
      </c>
      <c r="HE22" s="116">
        <v>4.6422999999999996</v>
      </c>
      <c r="HF22" s="116">
        <v>32.112200000000001</v>
      </c>
    </row>
    <row r="23" spans="1:214" x14ac:dyDescent="0.25">
      <c r="A23" t="s">
        <v>186</v>
      </c>
      <c r="B23" t="s">
        <v>187</v>
      </c>
      <c r="C23" t="s">
        <v>253</v>
      </c>
      <c r="D23" t="s">
        <v>254</v>
      </c>
      <c r="E23" t="s">
        <v>256</v>
      </c>
      <c r="F23" t="s">
        <v>257</v>
      </c>
      <c r="G23" s="116">
        <f t="shared" si="0"/>
        <v>6.1275700000000004</v>
      </c>
      <c r="H23" s="116">
        <f t="shared" si="1"/>
        <v>31.173649999999999</v>
      </c>
      <c r="I23">
        <v>9</v>
      </c>
      <c r="J23">
        <v>9</v>
      </c>
      <c r="K23" t="s">
        <v>159</v>
      </c>
      <c r="L23">
        <v>80</v>
      </c>
      <c r="M23" s="116">
        <f>SUM(Table1[[#Headers],[c- IDP previously displ. abroad present]])</f>
        <v>0</v>
      </c>
      <c r="N23">
        <v>416</v>
      </c>
      <c r="O23" s="116">
        <f>(Table1[[#This Row],[a- IDP individuals]])-(Table1[[#This Row],[displ. Abroad]])</f>
        <v>416</v>
      </c>
      <c r="P23">
        <v>42</v>
      </c>
      <c r="Q23">
        <v>264</v>
      </c>
      <c r="R23" t="s">
        <v>156</v>
      </c>
      <c r="S23" t="s">
        <v>251</v>
      </c>
      <c r="T23">
        <v>30</v>
      </c>
      <c r="U23">
        <v>128</v>
      </c>
      <c r="V23" t="s">
        <v>156</v>
      </c>
      <c r="W23" t="s">
        <v>258</v>
      </c>
      <c r="X23">
        <v>8</v>
      </c>
      <c r="Y23">
        <v>24</v>
      </c>
      <c r="Z23" t="s">
        <v>156</v>
      </c>
      <c r="AA23" t="s">
        <v>258</v>
      </c>
      <c r="AB23">
        <v>0</v>
      </c>
      <c r="AC23">
        <v>0</v>
      </c>
      <c r="AD23" t="s">
        <v>147</v>
      </c>
      <c r="AE23" t="s">
        <v>147</v>
      </c>
      <c r="AF23">
        <v>0</v>
      </c>
      <c r="AG23">
        <v>0</v>
      </c>
      <c r="AH23" t="s">
        <v>147</v>
      </c>
      <c r="AI23" t="s">
        <v>147</v>
      </c>
      <c r="AJ23">
        <v>0</v>
      </c>
      <c r="AK23">
        <v>0</v>
      </c>
      <c r="AL23" t="s">
        <v>147</v>
      </c>
      <c r="AM23" t="s">
        <v>147</v>
      </c>
      <c r="AN23">
        <v>0</v>
      </c>
      <c r="AO23">
        <v>0</v>
      </c>
      <c r="AP23" t="s">
        <v>146</v>
      </c>
      <c r="AQ23">
        <v>0</v>
      </c>
      <c r="AR23">
        <v>0</v>
      </c>
      <c r="AS23">
        <v>0</v>
      </c>
      <c r="AT23">
        <v>0</v>
      </c>
      <c r="AU23" t="s">
        <v>147</v>
      </c>
      <c r="AV23" t="s">
        <v>147</v>
      </c>
      <c r="AW23">
        <v>0</v>
      </c>
      <c r="AX23">
        <v>0</v>
      </c>
      <c r="AY23" t="s">
        <v>147</v>
      </c>
      <c r="AZ23" t="s">
        <v>147</v>
      </c>
      <c r="BA23">
        <v>0</v>
      </c>
      <c r="BB23">
        <v>0</v>
      </c>
      <c r="BC23" t="s">
        <v>147</v>
      </c>
      <c r="BD23" t="s">
        <v>147</v>
      </c>
      <c r="BE23">
        <v>0</v>
      </c>
      <c r="BF23">
        <v>0</v>
      </c>
      <c r="BG23" t="s">
        <v>147</v>
      </c>
      <c r="BH23" t="s">
        <v>147</v>
      </c>
      <c r="BI23">
        <v>0</v>
      </c>
      <c r="BJ23">
        <v>0</v>
      </c>
      <c r="BK23" t="s">
        <v>147</v>
      </c>
      <c r="BL23" t="s">
        <v>147</v>
      </c>
      <c r="BM23">
        <v>0</v>
      </c>
      <c r="BN23">
        <v>0</v>
      </c>
      <c r="BO23" s="116">
        <f>SUM(Table1[[#This Row],[2014-2015 Conflict]],Table1[[#This Row],[2016-2017 conflict]],Table1[[#This Row],[2018 pre R conflict]],Table1[[#This Row],[2018 post R conflict]],Table1[[#This Row],[2019 conflict]],Table1[[#This Row],[2020 conflict]])</f>
        <v>392</v>
      </c>
      <c r="BP23" s="116">
        <f>SUM(Table1[[#This Row],[2014-2015  C - clashes]],Table1[[#This Row],[2016-2017  c-clashes]],Table1[[#This Row],[2018 pre R C-clashes]],Table1[[#This Row],[2018 post R C-clashes]],Table1[[#This Row],[2019 C-clashes]],Table1[[#This Row],[2020 C-clashes]])</f>
        <v>24</v>
      </c>
      <c r="BQ23" s="116">
        <f>SUM(Table1[[#This Row],[2014-2015 disaster]],Table1[[#This Row],[2016-2017 disaster]],Table1[[#This Row],[2018 pre R disaster]],Table1[[#This Row],[2018 post R disaster]],Table1[[#This Row],[2019 disaster]],Table1[[#This Row],[2020 disaster]])</f>
        <v>0</v>
      </c>
      <c r="BR23" s="116">
        <f>SUM(Table1[[#This Row],[2014-2015 unknown]],Table1[[#This Row],[2016-2017  unknown ]],Table1[[#This Row],[2018 pre R unknown]],Table1[[#This Row],[2018 post R unknown]],Table1[[#This Row],[2019 unknown]],Table1[[#This Row],[2020 unknown]])</f>
        <v>0</v>
      </c>
      <c r="BS23">
        <v>264</v>
      </c>
      <c r="BT23">
        <v>0</v>
      </c>
      <c r="BU23">
        <v>0</v>
      </c>
      <c r="BV23">
        <v>0</v>
      </c>
      <c r="BW23" t="s">
        <v>146</v>
      </c>
      <c r="BX23">
        <v>128</v>
      </c>
      <c r="BY23">
        <v>0</v>
      </c>
      <c r="BZ23">
        <v>0</v>
      </c>
      <c r="CA23">
        <v>0</v>
      </c>
      <c r="CB23" t="s">
        <v>146</v>
      </c>
      <c r="CC23">
        <v>0</v>
      </c>
      <c r="CD23">
        <v>24</v>
      </c>
      <c r="CE23">
        <v>0</v>
      </c>
      <c r="CF23">
        <v>0</v>
      </c>
      <c r="CG23" t="s">
        <v>146</v>
      </c>
      <c r="CH23">
        <v>0</v>
      </c>
      <c r="CI23">
        <v>0</v>
      </c>
      <c r="CJ23">
        <v>0</v>
      </c>
      <c r="CK23">
        <v>0</v>
      </c>
      <c r="CL23" t="s">
        <v>146</v>
      </c>
      <c r="CM23">
        <v>0</v>
      </c>
      <c r="CN23">
        <v>0</v>
      </c>
      <c r="CO23">
        <v>0</v>
      </c>
      <c r="CP23">
        <v>0</v>
      </c>
      <c r="CQ23" t="s">
        <v>146</v>
      </c>
      <c r="CR23">
        <v>0</v>
      </c>
      <c r="CS23">
        <v>0</v>
      </c>
      <c r="CT23">
        <v>0</v>
      </c>
      <c r="CU23">
        <v>0</v>
      </c>
      <c r="CV23" t="s">
        <v>146</v>
      </c>
      <c r="CW23" t="s">
        <v>147</v>
      </c>
      <c r="CX23">
        <v>0</v>
      </c>
      <c r="CY23">
        <v>0</v>
      </c>
      <c r="CZ23">
        <v>0</v>
      </c>
      <c r="DA23">
        <v>80</v>
      </c>
      <c r="DB23">
        <v>416</v>
      </c>
      <c r="DC23" t="s">
        <v>146</v>
      </c>
      <c r="DD23">
        <v>0</v>
      </c>
      <c r="DE23">
        <v>0</v>
      </c>
      <c r="DF23">
        <v>805</v>
      </c>
      <c r="DG23">
        <v>4186</v>
      </c>
      <c r="DH23" t="s">
        <v>146</v>
      </c>
      <c r="DI23">
        <f>Table1[[#This Row],[i- returnees internal present household]]+Table1[[#This Row],[k- abroad returnee household]]</f>
        <v>0</v>
      </c>
      <c r="DJ23">
        <f>Table1[[#This Row],[ returnees internal ]]+Table1[[#This Row],[abroad returnee ]]</f>
        <v>0</v>
      </c>
      <c r="DK23" t="s">
        <v>146</v>
      </c>
      <c r="DL23">
        <v>0</v>
      </c>
      <c r="DM23">
        <v>0</v>
      </c>
      <c r="DN23">
        <v>0</v>
      </c>
      <c r="DO23">
        <v>0</v>
      </c>
      <c r="DP23" t="s">
        <v>147</v>
      </c>
      <c r="DQ23" t="s">
        <v>147</v>
      </c>
      <c r="DR23" t="s">
        <v>147</v>
      </c>
      <c r="DS23" t="s">
        <v>147</v>
      </c>
      <c r="DT23">
        <v>0</v>
      </c>
      <c r="DU23">
        <v>0</v>
      </c>
      <c r="DV23" t="s">
        <v>147</v>
      </c>
      <c r="DW23" t="s">
        <v>147</v>
      </c>
      <c r="DX23" t="s">
        <v>147</v>
      </c>
      <c r="DY23" t="s">
        <v>147</v>
      </c>
      <c r="DZ23">
        <v>0</v>
      </c>
      <c r="EA23">
        <v>0</v>
      </c>
      <c r="EB23" t="s">
        <v>147</v>
      </c>
      <c r="EC23" t="s">
        <v>147</v>
      </c>
      <c r="ED23" t="s">
        <v>147</v>
      </c>
      <c r="EE23" t="s">
        <v>147</v>
      </c>
      <c r="EF23">
        <v>0</v>
      </c>
      <c r="EG23">
        <v>0</v>
      </c>
      <c r="EH23" t="s">
        <v>147</v>
      </c>
      <c r="EI23" t="s">
        <v>147</v>
      </c>
      <c r="EJ23" t="s">
        <v>147</v>
      </c>
      <c r="EK23" t="s">
        <v>147</v>
      </c>
      <c r="EL23">
        <v>0</v>
      </c>
      <c r="EM23">
        <v>0</v>
      </c>
      <c r="EN23" t="s">
        <v>147</v>
      </c>
      <c r="EO23" t="s">
        <v>147</v>
      </c>
      <c r="EP23" t="s">
        <v>147</v>
      </c>
      <c r="EQ23" t="s">
        <v>147</v>
      </c>
      <c r="ER23">
        <v>0</v>
      </c>
      <c r="ES23">
        <v>0</v>
      </c>
      <c r="ET23" t="s">
        <v>146</v>
      </c>
      <c r="EU23">
        <v>0</v>
      </c>
      <c r="EV23">
        <v>0</v>
      </c>
      <c r="EW23">
        <v>0</v>
      </c>
      <c r="EX23">
        <v>0</v>
      </c>
      <c r="EY23" t="s">
        <v>147</v>
      </c>
      <c r="EZ23" t="s">
        <v>147</v>
      </c>
      <c r="FA23" t="s">
        <v>147</v>
      </c>
      <c r="FB23" t="s">
        <v>147</v>
      </c>
      <c r="FC23">
        <v>0</v>
      </c>
      <c r="FD23">
        <v>0</v>
      </c>
      <c r="FE23" t="s">
        <v>147</v>
      </c>
      <c r="FF23" t="s">
        <v>147</v>
      </c>
      <c r="FG23" t="s">
        <v>147</v>
      </c>
      <c r="FH23" t="s">
        <v>147</v>
      </c>
      <c r="FI23">
        <v>0</v>
      </c>
      <c r="FJ23">
        <v>0</v>
      </c>
      <c r="FK23" t="s">
        <v>147</v>
      </c>
      <c r="FL23" t="s">
        <v>147</v>
      </c>
      <c r="FM23" t="s">
        <v>147</v>
      </c>
      <c r="FN23" t="s">
        <v>147</v>
      </c>
      <c r="FO23">
        <v>0</v>
      </c>
      <c r="FP23">
        <v>0</v>
      </c>
      <c r="FQ23" t="s">
        <v>147</v>
      </c>
      <c r="FR23" t="s">
        <v>147</v>
      </c>
      <c r="FS23" t="s">
        <v>147</v>
      </c>
      <c r="FT23" t="s">
        <v>147</v>
      </c>
      <c r="FU23">
        <v>0</v>
      </c>
      <c r="FV23">
        <v>0</v>
      </c>
      <c r="FW23" t="s">
        <v>147</v>
      </c>
      <c r="FX23" t="s">
        <v>147</v>
      </c>
      <c r="FY23" t="s">
        <v>147</v>
      </c>
      <c r="FZ23" t="s">
        <v>147</v>
      </c>
      <c r="GA23">
        <v>0</v>
      </c>
      <c r="GB23">
        <v>0</v>
      </c>
      <c r="GC23">
        <v>0</v>
      </c>
      <c r="GD23">
        <v>0</v>
      </c>
      <c r="GE23">
        <v>0</v>
      </c>
      <c r="GF23">
        <v>0</v>
      </c>
      <c r="GG23">
        <v>0</v>
      </c>
      <c r="GH23">
        <v>0</v>
      </c>
      <c r="GI23">
        <v>0</v>
      </c>
      <c r="GJ23">
        <v>0</v>
      </c>
      <c r="GK23" t="s">
        <v>146</v>
      </c>
      <c r="GL23">
        <v>0</v>
      </c>
      <c r="GM23">
        <v>0</v>
      </c>
      <c r="GN23" t="s">
        <v>146</v>
      </c>
      <c r="GO23" t="s">
        <v>147</v>
      </c>
      <c r="GP23" t="s">
        <v>147</v>
      </c>
      <c r="GQ23" t="s">
        <v>146</v>
      </c>
      <c r="GR23" t="s">
        <v>147</v>
      </c>
      <c r="GS23" t="s">
        <v>146</v>
      </c>
      <c r="GT23">
        <v>0</v>
      </c>
      <c r="GU23">
        <v>0</v>
      </c>
      <c r="GV23" t="s">
        <v>146</v>
      </c>
      <c r="GW23" t="s">
        <v>152</v>
      </c>
      <c r="GX23" t="s">
        <v>151</v>
      </c>
      <c r="GY23" t="s">
        <v>152</v>
      </c>
      <c r="GZ23" t="s">
        <v>160</v>
      </c>
      <c r="HA23" s="117" t="s">
        <v>601</v>
      </c>
      <c r="HB23" s="117" t="s">
        <v>601</v>
      </c>
      <c r="HC23" s="117"/>
      <c r="HD23" s="116" t="s">
        <v>1858</v>
      </c>
      <c r="HE23" s="116">
        <v>4.2704399999999998</v>
      </c>
      <c r="HF23" s="116">
        <v>31.825780000000002</v>
      </c>
    </row>
    <row r="24" spans="1:214" x14ac:dyDescent="0.25">
      <c r="A24" t="s">
        <v>186</v>
      </c>
      <c r="B24" t="s">
        <v>187</v>
      </c>
      <c r="C24" t="s">
        <v>253</v>
      </c>
      <c r="D24" t="s">
        <v>254</v>
      </c>
      <c r="E24" t="s">
        <v>259</v>
      </c>
      <c r="F24" t="s">
        <v>260</v>
      </c>
      <c r="G24" s="116">
        <f t="shared" si="0"/>
        <v>6.0384700000000002</v>
      </c>
      <c r="H24" s="116">
        <f t="shared" si="1"/>
        <v>31.164159999999999</v>
      </c>
      <c r="I24">
        <v>9</v>
      </c>
      <c r="J24">
        <v>9</v>
      </c>
      <c r="K24" t="s">
        <v>159</v>
      </c>
      <c r="L24">
        <v>116</v>
      </c>
      <c r="M24" s="116">
        <f>SUM(Table1[[#Headers],[c- IDP previously displ. abroad present]])</f>
        <v>0</v>
      </c>
      <c r="N24">
        <v>585</v>
      </c>
      <c r="O24" s="116">
        <f>(Table1[[#This Row],[a- IDP individuals]])-(Table1[[#This Row],[displ. Abroad]])</f>
        <v>585</v>
      </c>
      <c r="P24">
        <v>14</v>
      </c>
      <c r="Q24">
        <v>81</v>
      </c>
      <c r="R24" t="s">
        <v>187</v>
      </c>
      <c r="S24" t="s">
        <v>254</v>
      </c>
      <c r="T24">
        <v>87</v>
      </c>
      <c r="U24">
        <v>443</v>
      </c>
      <c r="V24" t="s">
        <v>193</v>
      </c>
      <c r="W24" t="s">
        <v>210</v>
      </c>
      <c r="X24">
        <v>0</v>
      </c>
      <c r="Y24">
        <v>0</v>
      </c>
      <c r="Z24" t="s">
        <v>147</v>
      </c>
      <c r="AA24" t="s">
        <v>147</v>
      </c>
      <c r="AB24">
        <v>0</v>
      </c>
      <c r="AC24">
        <v>0</v>
      </c>
      <c r="AD24" t="s">
        <v>147</v>
      </c>
      <c r="AE24" t="s">
        <v>147</v>
      </c>
      <c r="AF24">
        <v>0</v>
      </c>
      <c r="AG24">
        <v>0</v>
      </c>
      <c r="AH24" t="s">
        <v>147</v>
      </c>
      <c r="AI24" t="s">
        <v>147</v>
      </c>
      <c r="AJ24">
        <v>15</v>
      </c>
      <c r="AK24">
        <v>61</v>
      </c>
      <c r="AL24" t="s">
        <v>187</v>
      </c>
      <c r="AM24" t="s">
        <v>254</v>
      </c>
      <c r="AN24">
        <v>0</v>
      </c>
      <c r="AO24">
        <v>0</v>
      </c>
      <c r="AP24" t="s">
        <v>146</v>
      </c>
      <c r="AQ24">
        <v>0</v>
      </c>
      <c r="AR24">
        <v>0</v>
      </c>
      <c r="AS24">
        <v>0</v>
      </c>
      <c r="AT24">
        <v>0</v>
      </c>
      <c r="AU24" t="s">
        <v>147</v>
      </c>
      <c r="AV24" t="s">
        <v>147</v>
      </c>
      <c r="AW24">
        <v>0</v>
      </c>
      <c r="AX24">
        <v>0</v>
      </c>
      <c r="AY24" t="s">
        <v>147</v>
      </c>
      <c r="AZ24" t="s">
        <v>147</v>
      </c>
      <c r="BA24">
        <v>0</v>
      </c>
      <c r="BB24">
        <v>0</v>
      </c>
      <c r="BC24" t="s">
        <v>147</v>
      </c>
      <c r="BD24" t="s">
        <v>147</v>
      </c>
      <c r="BE24">
        <v>0</v>
      </c>
      <c r="BF24">
        <v>0</v>
      </c>
      <c r="BG24" t="s">
        <v>147</v>
      </c>
      <c r="BH24" t="s">
        <v>147</v>
      </c>
      <c r="BI24">
        <v>0</v>
      </c>
      <c r="BJ24">
        <v>0</v>
      </c>
      <c r="BK24" t="s">
        <v>147</v>
      </c>
      <c r="BL24" t="s">
        <v>147</v>
      </c>
      <c r="BM24">
        <v>0</v>
      </c>
      <c r="BN24">
        <v>0</v>
      </c>
      <c r="BO24" s="116">
        <f>SUM(Table1[[#This Row],[2014-2015 Conflict]],Table1[[#This Row],[2016-2017 conflict]],Table1[[#This Row],[2018 pre R conflict]],Table1[[#This Row],[2018 post R conflict]],Table1[[#This Row],[2019 conflict]],Table1[[#This Row],[2020 conflict]])</f>
        <v>81</v>
      </c>
      <c r="BP24" s="116">
        <f>SUM(Table1[[#This Row],[2014-2015  C - clashes]],Table1[[#This Row],[2016-2017  c-clashes]],Table1[[#This Row],[2018 pre R C-clashes]],Table1[[#This Row],[2018 post R C-clashes]],Table1[[#This Row],[2019 C-clashes]],Table1[[#This Row],[2020 C-clashes]])</f>
        <v>504</v>
      </c>
      <c r="BQ24" s="116">
        <f>SUM(Table1[[#This Row],[2014-2015 disaster]],Table1[[#This Row],[2016-2017 disaster]],Table1[[#This Row],[2018 pre R disaster]],Table1[[#This Row],[2018 post R disaster]],Table1[[#This Row],[2019 disaster]],Table1[[#This Row],[2020 disaster]])</f>
        <v>0</v>
      </c>
      <c r="BR24" s="116">
        <f>SUM(Table1[[#This Row],[2014-2015 unknown]],Table1[[#This Row],[2016-2017  unknown ]],Table1[[#This Row],[2018 pre R unknown]],Table1[[#This Row],[2018 post R unknown]],Table1[[#This Row],[2019 unknown]],Table1[[#This Row],[2020 unknown]])</f>
        <v>0</v>
      </c>
      <c r="BS24">
        <v>81</v>
      </c>
      <c r="BT24">
        <v>0</v>
      </c>
      <c r="BU24">
        <v>0</v>
      </c>
      <c r="BV24">
        <v>0</v>
      </c>
      <c r="BW24" t="s">
        <v>146</v>
      </c>
      <c r="BX24">
        <v>0</v>
      </c>
      <c r="BY24">
        <v>443</v>
      </c>
      <c r="BZ24">
        <v>0</v>
      </c>
      <c r="CA24">
        <v>0</v>
      </c>
      <c r="CB24" t="s">
        <v>146</v>
      </c>
      <c r="CC24">
        <v>0</v>
      </c>
      <c r="CD24">
        <v>0</v>
      </c>
      <c r="CE24">
        <v>0</v>
      </c>
      <c r="CF24">
        <v>0</v>
      </c>
      <c r="CG24" t="s">
        <v>146</v>
      </c>
      <c r="CH24">
        <v>0</v>
      </c>
      <c r="CI24">
        <v>0</v>
      </c>
      <c r="CJ24">
        <v>0</v>
      </c>
      <c r="CK24">
        <v>0</v>
      </c>
      <c r="CL24" t="s">
        <v>146</v>
      </c>
      <c r="CM24">
        <v>0</v>
      </c>
      <c r="CN24">
        <v>0</v>
      </c>
      <c r="CO24">
        <v>0</v>
      </c>
      <c r="CP24">
        <v>0</v>
      </c>
      <c r="CQ24" t="s">
        <v>146</v>
      </c>
      <c r="CR24">
        <v>0</v>
      </c>
      <c r="CS24">
        <v>61</v>
      </c>
      <c r="CT24">
        <v>0</v>
      </c>
      <c r="CU24">
        <v>0</v>
      </c>
      <c r="CV24" t="s">
        <v>146</v>
      </c>
      <c r="CW24" t="s">
        <v>147</v>
      </c>
      <c r="CX24">
        <v>0</v>
      </c>
      <c r="CY24">
        <v>0</v>
      </c>
      <c r="CZ24">
        <v>0</v>
      </c>
      <c r="DA24">
        <v>116</v>
      </c>
      <c r="DB24">
        <v>585</v>
      </c>
      <c r="DC24" t="s">
        <v>146</v>
      </c>
      <c r="DD24">
        <v>0</v>
      </c>
      <c r="DE24">
        <v>0</v>
      </c>
      <c r="DF24">
        <v>1823</v>
      </c>
      <c r="DG24">
        <v>9297</v>
      </c>
      <c r="DH24" t="s">
        <v>146</v>
      </c>
      <c r="DI24">
        <f>Table1[[#This Row],[i- returnees internal present household]]+Table1[[#This Row],[k- abroad returnee household]]</f>
        <v>0</v>
      </c>
      <c r="DJ24">
        <f>Table1[[#This Row],[ returnees internal ]]+Table1[[#This Row],[abroad returnee ]]</f>
        <v>0</v>
      </c>
      <c r="DK24" t="s">
        <v>146</v>
      </c>
      <c r="DL24">
        <v>0</v>
      </c>
      <c r="DM24">
        <v>0</v>
      </c>
      <c r="DN24">
        <v>0</v>
      </c>
      <c r="DO24">
        <v>0</v>
      </c>
      <c r="DP24" t="s">
        <v>147</v>
      </c>
      <c r="DQ24" t="s">
        <v>147</v>
      </c>
      <c r="DR24" t="s">
        <v>147</v>
      </c>
      <c r="DS24" t="s">
        <v>147</v>
      </c>
      <c r="DT24">
        <v>0</v>
      </c>
      <c r="DU24">
        <v>0</v>
      </c>
      <c r="DV24" t="s">
        <v>147</v>
      </c>
      <c r="DW24" t="s">
        <v>147</v>
      </c>
      <c r="DX24" t="s">
        <v>147</v>
      </c>
      <c r="DY24" t="s">
        <v>147</v>
      </c>
      <c r="DZ24">
        <v>0</v>
      </c>
      <c r="EA24">
        <v>0</v>
      </c>
      <c r="EB24" t="s">
        <v>147</v>
      </c>
      <c r="EC24" t="s">
        <v>147</v>
      </c>
      <c r="ED24" t="s">
        <v>147</v>
      </c>
      <c r="EE24" t="s">
        <v>147</v>
      </c>
      <c r="EF24">
        <v>0</v>
      </c>
      <c r="EG24">
        <v>0</v>
      </c>
      <c r="EH24" t="s">
        <v>147</v>
      </c>
      <c r="EI24" t="s">
        <v>147</v>
      </c>
      <c r="EJ24" t="s">
        <v>147</v>
      </c>
      <c r="EK24" t="s">
        <v>147</v>
      </c>
      <c r="EL24">
        <v>0</v>
      </c>
      <c r="EM24">
        <v>0</v>
      </c>
      <c r="EN24" t="s">
        <v>147</v>
      </c>
      <c r="EO24" t="s">
        <v>147</v>
      </c>
      <c r="EP24" t="s">
        <v>147</v>
      </c>
      <c r="EQ24" t="s">
        <v>147</v>
      </c>
      <c r="ER24">
        <v>0</v>
      </c>
      <c r="ES24">
        <v>0</v>
      </c>
      <c r="ET24" t="s">
        <v>146</v>
      </c>
      <c r="EU24">
        <v>0</v>
      </c>
      <c r="EV24">
        <v>0</v>
      </c>
      <c r="EW24">
        <v>0</v>
      </c>
      <c r="EX24">
        <v>0</v>
      </c>
      <c r="EY24" t="s">
        <v>147</v>
      </c>
      <c r="EZ24" t="s">
        <v>147</v>
      </c>
      <c r="FA24" t="s">
        <v>147</v>
      </c>
      <c r="FB24" t="s">
        <v>147</v>
      </c>
      <c r="FC24">
        <v>0</v>
      </c>
      <c r="FD24">
        <v>0</v>
      </c>
      <c r="FE24" t="s">
        <v>147</v>
      </c>
      <c r="FF24" t="s">
        <v>147</v>
      </c>
      <c r="FG24" t="s">
        <v>147</v>
      </c>
      <c r="FH24" t="s">
        <v>147</v>
      </c>
      <c r="FI24">
        <v>0</v>
      </c>
      <c r="FJ24">
        <v>0</v>
      </c>
      <c r="FK24" t="s">
        <v>147</v>
      </c>
      <c r="FL24" t="s">
        <v>147</v>
      </c>
      <c r="FM24" t="s">
        <v>147</v>
      </c>
      <c r="FN24" t="s">
        <v>147</v>
      </c>
      <c r="FO24">
        <v>0</v>
      </c>
      <c r="FP24">
        <v>0</v>
      </c>
      <c r="FQ24" t="s">
        <v>147</v>
      </c>
      <c r="FR24" t="s">
        <v>147</v>
      </c>
      <c r="FS24" t="s">
        <v>147</v>
      </c>
      <c r="FT24" t="s">
        <v>147</v>
      </c>
      <c r="FU24">
        <v>0</v>
      </c>
      <c r="FV24">
        <v>0</v>
      </c>
      <c r="FW24" t="s">
        <v>147</v>
      </c>
      <c r="FX24" t="s">
        <v>147</v>
      </c>
      <c r="FY24" t="s">
        <v>147</v>
      </c>
      <c r="FZ24" t="s">
        <v>147</v>
      </c>
      <c r="GA24">
        <v>0</v>
      </c>
      <c r="GB24">
        <v>0</v>
      </c>
      <c r="GC24">
        <v>0</v>
      </c>
      <c r="GD24">
        <v>0</v>
      </c>
      <c r="GE24">
        <v>0</v>
      </c>
      <c r="GF24">
        <v>0</v>
      </c>
      <c r="GG24">
        <v>0</v>
      </c>
      <c r="GH24">
        <v>0</v>
      </c>
      <c r="GI24">
        <v>0</v>
      </c>
      <c r="GJ24">
        <v>0</v>
      </c>
      <c r="GK24" t="s">
        <v>146</v>
      </c>
      <c r="GL24">
        <v>0</v>
      </c>
      <c r="GM24">
        <v>0</v>
      </c>
      <c r="GN24" t="s">
        <v>146</v>
      </c>
      <c r="GO24" t="s">
        <v>147</v>
      </c>
      <c r="GP24" t="s">
        <v>147</v>
      </c>
      <c r="GQ24" t="s">
        <v>146</v>
      </c>
      <c r="GR24" t="s">
        <v>147</v>
      </c>
      <c r="GS24" t="s">
        <v>146</v>
      </c>
      <c r="GT24">
        <v>0</v>
      </c>
      <c r="GU24">
        <v>0</v>
      </c>
      <c r="GV24" t="s">
        <v>146</v>
      </c>
      <c r="GW24" t="s">
        <v>177</v>
      </c>
      <c r="GX24" t="s">
        <v>152</v>
      </c>
      <c r="GY24" t="s">
        <v>177</v>
      </c>
      <c r="GZ24" t="s">
        <v>261</v>
      </c>
      <c r="HA24" s="117" t="s">
        <v>601</v>
      </c>
      <c r="HB24" s="117" t="s">
        <v>1906</v>
      </c>
      <c r="HC24" s="117"/>
      <c r="HD24" s="116" t="s">
        <v>1858</v>
      </c>
      <c r="HE24" s="116">
        <v>4.5548390000000003</v>
      </c>
      <c r="HF24" s="116">
        <v>31.79898</v>
      </c>
    </row>
    <row r="25" spans="1:214" x14ac:dyDescent="0.25">
      <c r="A25" t="s">
        <v>186</v>
      </c>
      <c r="B25" t="s">
        <v>187</v>
      </c>
      <c r="C25" t="s">
        <v>253</v>
      </c>
      <c r="D25" t="s">
        <v>254</v>
      </c>
      <c r="E25" t="s">
        <v>262</v>
      </c>
      <c r="F25" t="s">
        <v>263</v>
      </c>
      <c r="G25" s="116">
        <f t="shared" si="0"/>
        <v>6.2107599999999996</v>
      </c>
      <c r="H25" s="116">
        <f t="shared" si="1"/>
        <v>30.9984</v>
      </c>
      <c r="I25">
        <v>9</v>
      </c>
      <c r="J25">
        <v>9</v>
      </c>
      <c r="K25" t="s">
        <v>159</v>
      </c>
      <c r="L25">
        <v>429</v>
      </c>
      <c r="M25" s="116">
        <f>SUM(Table1[[#Headers],[c- IDP previously displ. abroad present]])</f>
        <v>0</v>
      </c>
      <c r="N25">
        <v>2224</v>
      </c>
      <c r="O25" s="116">
        <f>(Table1[[#This Row],[a- IDP individuals]])-(Table1[[#This Row],[displ. Abroad]])</f>
        <v>2224</v>
      </c>
      <c r="P25">
        <v>121</v>
      </c>
      <c r="Q25">
        <v>565</v>
      </c>
      <c r="R25" t="s">
        <v>187</v>
      </c>
      <c r="S25" t="s">
        <v>254</v>
      </c>
      <c r="T25">
        <v>293</v>
      </c>
      <c r="U25">
        <v>1613</v>
      </c>
      <c r="V25" t="s">
        <v>187</v>
      </c>
      <c r="W25" t="s">
        <v>254</v>
      </c>
      <c r="X25">
        <v>0</v>
      </c>
      <c r="Y25">
        <v>0</v>
      </c>
      <c r="Z25" t="s">
        <v>147</v>
      </c>
      <c r="AA25" t="s">
        <v>147</v>
      </c>
      <c r="AB25">
        <v>0</v>
      </c>
      <c r="AC25">
        <v>0</v>
      </c>
      <c r="AD25" t="s">
        <v>147</v>
      </c>
      <c r="AE25" t="s">
        <v>147</v>
      </c>
      <c r="AF25">
        <v>0</v>
      </c>
      <c r="AG25">
        <v>0</v>
      </c>
      <c r="AH25" t="s">
        <v>147</v>
      </c>
      <c r="AI25" t="s">
        <v>147</v>
      </c>
      <c r="AJ25">
        <v>15</v>
      </c>
      <c r="AK25">
        <v>46</v>
      </c>
      <c r="AL25" t="s">
        <v>187</v>
      </c>
      <c r="AM25" t="s">
        <v>254</v>
      </c>
      <c r="AN25">
        <v>0</v>
      </c>
      <c r="AO25">
        <v>0</v>
      </c>
      <c r="AP25" t="s">
        <v>146</v>
      </c>
      <c r="AQ25">
        <v>0</v>
      </c>
      <c r="AR25">
        <v>0</v>
      </c>
      <c r="AS25">
        <v>0</v>
      </c>
      <c r="AT25">
        <v>0</v>
      </c>
      <c r="AU25" t="s">
        <v>147</v>
      </c>
      <c r="AV25" t="s">
        <v>147</v>
      </c>
      <c r="AW25">
        <v>0</v>
      </c>
      <c r="AX25">
        <v>0</v>
      </c>
      <c r="AY25" t="s">
        <v>147</v>
      </c>
      <c r="AZ25" t="s">
        <v>147</v>
      </c>
      <c r="BA25">
        <v>0</v>
      </c>
      <c r="BB25">
        <v>0</v>
      </c>
      <c r="BC25" t="s">
        <v>147</v>
      </c>
      <c r="BD25" t="s">
        <v>147</v>
      </c>
      <c r="BE25">
        <v>0</v>
      </c>
      <c r="BF25">
        <v>0</v>
      </c>
      <c r="BG25" t="s">
        <v>147</v>
      </c>
      <c r="BH25" t="s">
        <v>147</v>
      </c>
      <c r="BI25">
        <v>0</v>
      </c>
      <c r="BJ25">
        <v>0</v>
      </c>
      <c r="BK25" t="s">
        <v>147</v>
      </c>
      <c r="BL25" t="s">
        <v>147</v>
      </c>
      <c r="BM25">
        <v>0</v>
      </c>
      <c r="BN25">
        <v>0</v>
      </c>
      <c r="BO25" s="116">
        <f>SUM(Table1[[#This Row],[2014-2015 Conflict]],Table1[[#This Row],[2016-2017 conflict]],Table1[[#This Row],[2018 pre R conflict]],Table1[[#This Row],[2018 post R conflict]],Table1[[#This Row],[2019 conflict]],Table1[[#This Row],[2020 conflict]])</f>
        <v>611</v>
      </c>
      <c r="BP25" s="116">
        <f>SUM(Table1[[#This Row],[2014-2015  C - clashes]],Table1[[#This Row],[2016-2017  c-clashes]],Table1[[#This Row],[2018 pre R C-clashes]],Table1[[#This Row],[2018 post R C-clashes]],Table1[[#This Row],[2019 C-clashes]],Table1[[#This Row],[2020 C-clashes]])</f>
        <v>1613</v>
      </c>
      <c r="BQ25" s="116">
        <f>SUM(Table1[[#This Row],[2014-2015 disaster]],Table1[[#This Row],[2016-2017 disaster]],Table1[[#This Row],[2018 pre R disaster]],Table1[[#This Row],[2018 post R disaster]],Table1[[#This Row],[2019 disaster]],Table1[[#This Row],[2020 disaster]])</f>
        <v>0</v>
      </c>
      <c r="BR25" s="116">
        <f>SUM(Table1[[#This Row],[2014-2015 unknown]],Table1[[#This Row],[2016-2017  unknown ]],Table1[[#This Row],[2018 pre R unknown]],Table1[[#This Row],[2018 post R unknown]],Table1[[#This Row],[2019 unknown]],Table1[[#This Row],[2020 unknown]])</f>
        <v>0</v>
      </c>
      <c r="BS25">
        <v>565</v>
      </c>
      <c r="BT25">
        <v>0</v>
      </c>
      <c r="BU25">
        <v>0</v>
      </c>
      <c r="BV25">
        <v>0</v>
      </c>
      <c r="BW25" t="s">
        <v>146</v>
      </c>
      <c r="BX25">
        <v>0</v>
      </c>
      <c r="BY25">
        <v>1613</v>
      </c>
      <c r="BZ25">
        <v>0</v>
      </c>
      <c r="CA25">
        <v>0</v>
      </c>
      <c r="CB25" t="s">
        <v>146</v>
      </c>
      <c r="CC25">
        <v>0</v>
      </c>
      <c r="CD25">
        <v>0</v>
      </c>
      <c r="CE25">
        <v>0</v>
      </c>
      <c r="CF25">
        <v>0</v>
      </c>
      <c r="CG25" t="s">
        <v>146</v>
      </c>
      <c r="CH25">
        <v>0</v>
      </c>
      <c r="CI25">
        <v>0</v>
      </c>
      <c r="CJ25">
        <v>0</v>
      </c>
      <c r="CK25">
        <v>0</v>
      </c>
      <c r="CL25" t="s">
        <v>146</v>
      </c>
      <c r="CM25">
        <v>0</v>
      </c>
      <c r="CN25">
        <v>0</v>
      </c>
      <c r="CO25">
        <v>0</v>
      </c>
      <c r="CP25">
        <v>0</v>
      </c>
      <c r="CQ25" t="s">
        <v>146</v>
      </c>
      <c r="CR25">
        <v>46</v>
      </c>
      <c r="CS25">
        <v>0</v>
      </c>
      <c r="CT25">
        <v>0</v>
      </c>
      <c r="CU25">
        <v>0</v>
      </c>
      <c r="CV25" t="s">
        <v>146</v>
      </c>
      <c r="CW25" t="s">
        <v>147</v>
      </c>
      <c r="CX25">
        <v>0</v>
      </c>
      <c r="CY25">
        <v>0</v>
      </c>
      <c r="CZ25">
        <v>0</v>
      </c>
      <c r="DA25">
        <v>429</v>
      </c>
      <c r="DB25">
        <v>2224</v>
      </c>
      <c r="DC25" t="s">
        <v>146</v>
      </c>
      <c r="DD25">
        <v>0</v>
      </c>
      <c r="DE25">
        <v>0</v>
      </c>
      <c r="DF25">
        <v>2033</v>
      </c>
      <c r="DG25">
        <v>10167</v>
      </c>
      <c r="DH25" t="s">
        <v>146</v>
      </c>
      <c r="DI25">
        <f>Table1[[#This Row],[i- returnees internal present household]]+Table1[[#This Row],[k- abroad returnee household]]</f>
        <v>0</v>
      </c>
      <c r="DJ25">
        <f>Table1[[#This Row],[ returnees internal ]]+Table1[[#This Row],[abroad returnee ]]</f>
        <v>0</v>
      </c>
      <c r="DK25" t="s">
        <v>146</v>
      </c>
      <c r="DL25">
        <v>0</v>
      </c>
      <c r="DM25">
        <v>0</v>
      </c>
      <c r="DN25">
        <v>0</v>
      </c>
      <c r="DO25">
        <v>0</v>
      </c>
      <c r="DP25" t="s">
        <v>147</v>
      </c>
      <c r="DQ25" t="s">
        <v>147</v>
      </c>
      <c r="DR25" t="s">
        <v>147</v>
      </c>
      <c r="DS25" t="s">
        <v>147</v>
      </c>
      <c r="DT25">
        <v>0</v>
      </c>
      <c r="DU25">
        <v>0</v>
      </c>
      <c r="DV25" t="s">
        <v>147</v>
      </c>
      <c r="DW25" t="s">
        <v>147</v>
      </c>
      <c r="DX25" t="s">
        <v>147</v>
      </c>
      <c r="DY25" t="s">
        <v>147</v>
      </c>
      <c r="DZ25">
        <v>0</v>
      </c>
      <c r="EA25">
        <v>0</v>
      </c>
      <c r="EB25" t="s">
        <v>147</v>
      </c>
      <c r="EC25" t="s">
        <v>147</v>
      </c>
      <c r="ED25" t="s">
        <v>147</v>
      </c>
      <c r="EE25" t="s">
        <v>147</v>
      </c>
      <c r="EF25">
        <v>0</v>
      </c>
      <c r="EG25">
        <v>0</v>
      </c>
      <c r="EH25" t="s">
        <v>147</v>
      </c>
      <c r="EI25" t="s">
        <v>147</v>
      </c>
      <c r="EJ25" t="s">
        <v>147</v>
      </c>
      <c r="EK25" t="s">
        <v>147</v>
      </c>
      <c r="EL25">
        <v>0</v>
      </c>
      <c r="EM25">
        <v>0</v>
      </c>
      <c r="EN25" t="s">
        <v>147</v>
      </c>
      <c r="EO25" t="s">
        <v>147</v>
      </c>
      <c r="EP25" t="s">
        <v>147</v>
      </c>
      <c r="EQ25" t="s">
        <v>147</v>
      </c>
      <c r="ER25">
        <v>0</v>
      </c>
      <c r="ES25">
        <v>0</v>
      </c>
      <c r="ET25" t="s">
        <v>146</v>
      </c>
      <c r="EU25">
        <v>0</v>
      </c>
      <c r="EV25">
        <v>0</v>
      </c>
      <c r="EW25">
        <v>0</v>
      </c>
      <c r="EX25">
        <v>0</v>
      </c>
      <c r="EY25" t="s">
        <v>147</v>
      </c>
      <c r="EZ25" t="s">
        <v>147</v>
      </c>
      <c r="FA25" t="s">
        <v>147</v>
      </c>
      <c r="FB25" t="s">
        <v>147</v>
      </c>
      <c r="FC25">
        <v>0</v>
      </c>
      <c r="FD25">
        <v>0</v>
      </c>
      <c r="FE25" t="s">
        <v>147</v>
      </c>
      <c r="FF25" t="s">
        <v>147</v>
      </c>
      <c r="FG25" t="s">
        <v>147</v>
      </c>
      <c r="FH25" t="s">
        <v>147</v>
      </c>
      <c r="FI25">
        <v>0</v>
      </c>
      <c r="FJ25">
        <v>0</v>
      </c>
      <c r="FK25" t="s">
        <v>147</v>
      </c>
      <c r="FL25" t="s">
        <v>147</v>
      </c>
      <c r="FM25" t="s">
        <v>147</v>
      </c>
      <c r="FN25" t="s">
        <v>147</v>
      </c>
      <c r="FO25">
        <v>0</v>
      </c>
      <c r="FP25">
        <v>0</v>
      </c>
      <c r="FQ25" t="s">
        <v>147</v>
      </c>
      <c r="FR25" t="s">
        <v>147</v>
      </c>
      <c r="FS25" t="s">
        <v>147</v>
      </c>
      <c r="FT25" t="s">
        <v>147</v>
      </c>
      <c r="FU25">
        <v>0</v>
      </c>
      <c r="FV25">
        <v>0</v>
      </c>
      <c r="FW25" t="s">
        <v>147</v>
      </c>
      <c r="FX25" t="s">
        <v>147</v>
      </c>
      <c r="FY25" t="s">
        <v>147</v>
      </c>
      <c r="FZ25" t="s">
        <v>147</v>
      </c>
      <c r="GA25">
        <v>0</v>
      </c>
      <c r="GB25">
        <v>0</v>
      </c>
      <c r="GC25">
        <v>0</v>
      </c>
      <c r="GD25">
        <v>0</v>
      </c>
      <c r="GE25">
        <v>0</v>
      </c>
      <c r="GF25">
        <v>0</v>
      </c>
      <c r="GG25">
        <v>0</v>
      </c>
      <c r="GH25">
        <v>0</v>
      </c>
      <c r="GI25">
        <v>0</v>
      </c>
      <c r="GJ25">
        <v>0</v>
      </c>
      <c r="GK25" t="s">
        <v>146</v>
      </c>
      <c r="GL25">
        <v>0</v>
      </c>
      <c r="GM25">
        <v>0</v>
      </c>
      <c r="GN25" t="s">
        <v>146</v>
      </c>
      <c r="GO25" t="s">
        <v>147</v>
      </c>
      <c r="GP25" t="s">
        <v>147</v>
      </c>
      <c r="GQ25" t="s">
        <v>146</v>
      </c>
      <c r="GR25" t="s">
        <v>147</v>
      </c>
      <c r="GS25" t="s">
        <v>146</v>
      </c>
      <c r="GT25">
        <v>0</v>
      </c>
      <c r="GU25">
        <v>0</v>
      </c>
      <c r="GV25" t="s">
        <v>146</v>
      </c>
      <c r="GW25" t="s">
        <v>152</v>
      </c>
      <c r="GX25" t="s">
        <v>152</v>
      </c>
      <c r="GY25" t="s">
        <v>177</v>
      </c>
      <c r="GZ25" t="s">
        <v>264</v>
      </c>
      <c r="HA25" s="117" t="s">
        <v>601</v>
      </c>
      <c r="HB25" s="117" t="s">
        <v>1908</v>
      </c>
      <c r="HC25" s="117"/>
      <c r="HD25" s="116" t="s">
        <v>1858</v>
      </c>
      <c r="HE25" s="116">
        <v>4.4146789999999996</v>
      </c>
      <c r="HF25" s="116">
        <v>31.863498</v>
      </c>
    </row>
    <row r="26" spans="1:214" x14ac:dyDescent="0.25">
      <c r="A26" t="s">
        <v>186</v>
      </c>
      <c r="B26" t="s">
        <v>187</v>
      </c>
      <c r="C26" t="s">
        <v>253</v>
      </c>
      <c r="D26" t="s">
        <v>254</v>
      </c>
      <c r="E26" t="s">
        <v>265</v>
      </c>
      <c r="F26" t="s">
        <v>266</v>
      </c>
      <c r="G26" s="116">
        <f t="shared" si="0"/>
        <v>5.9348530000000004</v>
      </c>
      <c r="H26" s="116">
        <f t="shared" si="1"/>
        <v>31.367543999999999</v>
      </c>
      <c r="I26">
        <v>9</v>
      </c>
      <c r="J26">
        <v>9</v>
      </c>
      <c r="K26" t="s">
        <v>159</v>
      </c>
      <c r="L26">
        <v>8344</v>
      </c>
      <c r="M26" s="116">
        <f>SUM(Table1[[#Headers],[c- IDP previously displ. abroad present]])</f>
        <v>0</v>
      </c>
      <c r="N26">
        <v>41752</v>
      </c>
      <c r="O26" s="116">
        <f>(Table1[[#This Row],[a- IDP individuals]])-(Table1[[#This Row],[displ. Abroad]])</f>
        <v>41752</v>
      </c>
      <c r="P26">
        <v>5889</v>
      </c>
      <c r="Q26">
        <v>29442</v>
      </c>
      <c r="R26" t="s">
        <v>156</v>
      </c>
      <c r="S26" t="s">
        <v>251</v>
      </c>
      <c r="T26">
        <v>1772</v>
      </c>
      <c r="U26">
        <v>8810</v>
      </c>
      <c r="V26" t="s">
        <v>156</v>
      </c>
      <c r="W26" t="s">
        <v>258</v>
      </c>
      <c r="X26">
        <v>0</v>
      </c>
      <c r="Y26">
        <v>0</v>
      </c>
      <c r="Z26" t="s">
        <v>147</v>
      </c>
      <c r="AA26" t="s">
        <v>147</v>
      </c>
      <c r="AB26">
        <v>0</v>
      </c>
      <c r="AC26">
        <v>0</v>
      </c>
      <c r="AD26" t="s">
        <v>147</v>
      </c>
      <c r="AE26" t="s">
        <v>147</v>
      </c>
      <c r="AF26">
        <v>0</v>
      </c>
      <c r="AG26">
        <v>0</v>
      </c>
      <c r="AH26" t="s">
        <v>147</v>
      </c>
      <c r="AI26" t="s">
        <v>147</v>
      </c>
      <c r="AJ26">
        <v>683</v>
      </c>
      <c r="AK26">
        <v>3500</v>
      </c>
      <c r="AL26" t="s">
        <v>156</v>
      </c>
      <c r="AM26" t="s">
        <v>251</v>
      </c>
      <c r="AN26">
        <v>0</v>
      </c>
      <c r="AO26">
        <v>0</v>
      </c>
      <c r="AP26" t="s">
        <v>146</v>
      </c>
      <c r="AQ26">
        <v>0</v>
      </c>
      <c r="AR26">
        <v>0</v>
      </c>
      <c r="AS26">
        <v>0</v>
      </c>
      <c r="AT26">
        <v>0</v>
      </c>
      <c r="AU26" t="s">
        <v>147</v>
      </c>
      <c r="AV26" t="s">
        <v>147</v>
      </c>
      <c r="AW26">
        <v>0</v>
      </c>
      <c r="AX26">
        <v>0</v>
      </c>
      <c r="AY26" t="s">
        <v>147</v>
      </c>
      <c r="AZ26" t="s">
        <v>147</v>
      </c>
      <c r="BA26">
        <v>0</v>
      </c>
      <c r="BB26">
        <v>0</v>
      </c>
      <c r="BC26" t="s">
        <v>147</v>
      </c>
      <c r="BD26" t="s">
        <v>147</v>
      </c>
      <c r="BE26">
        <v>0</v>
      </c>
      <c r="BF26">
        <v>0</v>
      </c>
      <c r="BG26" t="s">
        <v>147</v>
      </c>
      <c r="BH26" t="s">
        <v>147</v>
      </c>
      <c r="BI26">
        <v>0</v>
      </c>
      <c r="BJ26">
        <v>0</v>
      </c>
      <c r="BK26" t="s">
        <v>147</v>
      </c>
      <c r="BL26" t="s">
        <v>147</v>
      </c>
      <c r="BM26">
        <v>0</v>
      </c>
      <c r="BN26">
        <v>0</v>
      </c>
      <c r="BO26" s="116">
        <f>SUM(Table1[[#This Row],[2014-2015 Conflict]],Table1[[#This Row],[2016-2017 conflict]],Table1[[#This Row],[2018 pre R conflict]],Table1[[#This Row],[2018 post R conflict]],Table1[[#This Row],[2019 conflict]],Table1[[#This Row],[2020 conflict]])</f>
        <v>41752</v>
      </c>
      <c r="BP26" s="116">
        <f>SUM(Table1[[#This Row],[2014-2015  C - clashes]],Table1[[#This Row],[2016-2017  c-clashes]],Table1[[#This Row],[2018 pre R C-clashes]],Table1[[#This Row],[2018 post R C-clashes]],Table1[[#This Row],[2019 C-clashes]],Table1[[#This Row],[2020 C-clashes]])</f>
        <v>0</v>
      </c>
      <c r="BQ26" s="116">
        <f>SUM(Table1[[#This Row],[2014-2015 disaster]],Table1[[#This Row],[2016-2017 disaster]],Table1[[#This Row],[2018 pre R disaster]],Table1[[#This Row],[2018 post R disaster]],Table1[[#This Row],[2019 disaster]],Table1[[#This Row],[2020 disaster]])</f>
        <v>0</v>
      </c>
      <c r="BR26" s="116">
        <f>SUM(Table1[[#This Row],[2014-2015 unknown]],Table1[[#This Row],[2016-2017  unknown ]],Table1[[#This Row],[2018 pre R unknown]],Table1[[#This Row],[2018 post R unknown]],Table1[[#This Row],[2019 unknown]],Table1[[#This Row],[2020 unknown]])</f>
        <v>0</v>
      </c>
      <c r="BS26">
        <v>29442</v>
      </c>
      <c r="BT26">
        <v>0</v>
      </c>
      <c r="BU26">
        <v>0</v>
      </c>
      <c r="BV26">
        <v>0</v>
      </c>
      <c r="BW26" t="s">
        <v>146</v>
      </c>
      <c r="BX26">
        <v>8810</v>
      </c>
      <c r="BY26">
        <v>0</v>
      </c>
      <c r="BZ26">
        <v>0</v>
      </c>
      <c r="CA26">
        <v>0</v>
      </c>
      <c r="CB26" t="s">
        <v>146</v>
      </c>
      <c r="CC26">
        <v>0</v>
      </c>
      <c r="CD26">
        <v>0</v>
      </c>
      <c r="CE26">
        <v>0</v>
      </c>
      <c r="CF26">
        <v>0</v>
      </c>
      <c r="CG26" t="s">
        <v>146</v>
      </c>
      <c r="CH26">
        <v>0</v>
      </c>
      <c r="CI26">
        <v>0</v>
      </c>
      <c r="CJ26">
        <v>0</v>
      </c>
      <c r="CK26">
        <v>0</v>
      </c>
      <c r="CL26" t="s">
        <v>146</v>
      </c>
      <c r="CM26">
        <v>0</v>
      </c>
      <c r="CN26">
        <v>0</v>
      </c>
      <c r="CO26">
        <v>0</v>
      </c>
      <c r="CP26">
        <v>0</v>
      </c>
      <c r="CQ26" t="s">
        <v>146</v>
      </c>
      <c r="CR26">
        <v>3500</v>
      </c>
      <c r="CS26">
        <v>0</v>
      </c>
      <c r="CT26">
        <v>0</v>
      </c>
      <c r="CU26">
        <v>0</v>
      </c>
      <c r="CV26" t="s">
        <v>146</v>
      </c>
      <c r="CW26" t="s">
        <v>147</v>
      </c>
      <c r="CX26">
        <v>0</v>
      </c>
      <c r="CY26">
        <v>4229</v>
      </c>
      <c r="CZ26">
        <v>21133</v>
      </c>
      <c r="DA26">
        <v>4115</v>
      </c>
      <c r="DB26">
        <v>20619</v>
      </c>
      <c r="DC26" t="s">
        <v>146</v>
      </c>
      <c r="DD26">
        <v>0</v>
      </c>
      <c r="DE26">
        <v>0</v>
      </c>
      <c r="DF26">
        <v>3546</v>
      </c>
      <c r="DG26">
        <v>17731</v>
      </c>
      <c r="DH26" t="s">
        <v>146</v>
      </c>
      <c r="DI26">
        <f>Table1[[#This Row],[i- returnees internal present household]]+Table1[[#This Row],[k- abroad returnee household]]</f>
        <v>0</v>
      </c>
      <c r="DJ26">
        <f>Table1[[#This Row],[ returnees internal ]]+Table1[[#This Row],[abroad returnee ]]</f>
        <v>0</v>
      </c>
      <c r="DK26" t="s">
        <v>146</v>
      </c>
      <c r="DL26">
        <v>0</v>
      </c>
      <c r="DM26">
        <v>0</v>
      </c>
      <c r="DN26">
        <v>0</v>
      </c>
      <c r="DO26">
        <v>0</v>
      </c>
      <c r="DP26" t="s">
        <v>147</v>
      </c>
      <c r="DQ26" t="s">
        <v>147</v>
      </c>
      <c r="DR26" t="s">
        <v>147</v>
      </c>
      <c r="DS26" t="s">
        <v>147</v>
      </c>
      <c r="DT26">
        <v>0</v>
      </c>
      <c r="DU26">
        <v>0</v>
      </c>
      <c r="DV26" t="s">
        <v>147</v>
      </c>
      <c r="DW26" t="s">
        <v>147</v>
      </c>
      <c r="DX26" t="s">
        <v>147</v>
      </c>
      <c r="DY26" t="s">
        <v>147</v>
      </c>
      <c r="DZ26">
        <v>0</v>
      </c>
      <c r="EA26">
        <v>0</v>
      </c>
      <c r="EB26" t="s">
        <v>147</v>
      </c>
      <c r="EC26" t="s">
        <v>147</v>
      </c>
      <c r="ED26" t="s">
        <v>147</v>
      </c>
      <c r="EE26" t="s">
        <v>147</v>
      </c>
      <c r="EF26">
        <v>0</v>
      </c>
      <c r="EG26">
        <v>0</v>
      </c>
      <c r="EH26" t="s">
        <v>147</v>
      </c>
      <c r="EI26" t="s">
        <v>147</v>
      </c>
      <c r="EJ26" t="s">
        <v>147</v>
      </c>
      <c r="EK26" t="s">
        <v>147</v>
      </c>
      <c r="EL26">
        <v>0</v>
      </c>
      <c r="EM26">
        <v>0</v>
      </c>
      <c r="EN26" t="s">
        <v>147</v>
      </c>
      <c r="EO26" t="s">
        <v>147</v>
      </c>
      <c r="EP26" t="s">
        <v>147</v>
      </c>
      <c r="EQ26" t="s">
        <v>147</v>
      </c>
      <c r="ER26">
        <v>0</v>
      </c>
      <c r="ES26">
        <v>0</v>
      </c>
      <c r="ET26" t="s">
        <v>146</v>
      </c>
      <c r="EU26">
        <v>0</v>
      </c>
      <c r="EV26">
        <v>0</v>
      </c>
      <c r="EW26">
        <v>0</v>
      </c>
      <c r="EX26">
        <v>0</v>
      </c>
      <c r="EY26" t="s">
        <v>147</v>
      </c>
      <c r="EZ26" t="s">
        <v>147</v>
      </c>
      <c r="FA26" t="s">
        <v>147</v>
      </c>
      <c r="FB26" t="s">
        <v>147</v>
      </c>
      <c r="FC26">
        <v>0</v>
      </c>
      <c r="FD26">
        <v>0</v>
      </c>
      <c r="FE26" t="s">
        <v>147</v>
      </c>
      <c r="FF26" t="s">
        <v>147</v>
      </c>
      <c r="FG26" t="s">
        <v>147</v>
      </c>
      <c r="FH26" t="s">
        <v>147</v>
      </c>
      <c r="FI26">
        <v>0</v>
      </c>
      <c r="FJ26">
        <v>0</v>
      </c>
      <c r="FK26" t="s">
        <v>147</v>
      </c>
      <c r="FL26" t="s">
        <v>147</v>
      </c>
      <c r="FM26" t="s">
        <v>147</v>
      </c>
      <c r="FN26" t="s">
        <v>147</v>
      </c>
      <c r="FO26">
        <v>0</v>
      </c>
      <c r="FP26">
        <v>0</v>
      </c>
      <c r="FQ26" t="s">
        <v>147</v>
      </c>
      <c r="FR26" t="s">
        <v>147</v>
      </c>
      <c r="FS26" t="s">
        <v>147</v>
      </c>
      <c r="FT26" t="s">
        <v>147</v>
      </c>
      <c r="FU26">
        <v>0</v>
      </c>
      <c r="FV26">
        <v>0</v>
      </c>
      <c r="FW26" t="s">
        <v>147</v>
      </c>
      <c r="FX26" t="s">
        <v>147</v>
      </c>
      <c r="FY26" t="s">
        <v>147</v>
      </c>
      <c r="FZ26" t="s">
        <v>147</v>
      </c>
      <c r="GA26">
        <v>0</v>
      </c>
      <c r="GB26">
        <v>0</v>
      </c>
      <c r="GC26">
        <v>0</v>
      </c>
      <c r="GD26">
        <v>0</v>
      </c>
      <c r="GE26">
        <v>0</v>
      </c>
      <c r="GF26">
        <v>0</v>
      </c>
      <c r="GG26">
        <v>0</v>
      </c>
      <c r="GH26">
        <v>0</v>
      </c>
      <c r="GI26">
        <v>0</v>
      </c>
      <c r="GJ26">
        <v>0</v>
      </c>
      <c r="GK26" t="s">
        <v>146</v>
      </c>
      <c r="GL26">
        <v>0</v>
      </c>
      <c r="GM26">
        <v>0</v>
      </c>
      <c r="GN26" t="s">
        <v>146</v>
      </c>
      <c r="GO26" t="s">
        <v>147</v>
      </c>
      <c r="GP26" t="s">
        <v>147</v>
      </c>
      <c r="GQ26" t="s">
        <v>146</v>
      </c>
      <c r="GR26" t="s">
        <v>147</v>
      </c>
      <c r="GS26" t="s">
        <v>146</v>
      </c>
      <c r="GT26">
        <v>0</v>
      </c>
      <c r="GU26">
        <v>0</v>
      </c>
      <c r="GV26" t="s">
        <v>146</v>
      </c>
      <c r="GW26" t="s">
        <v>197</v>
      </c>
      <c r="GX26" t="s">
        <v>151</v>
      </c>
      <c r="GY26" t="s">
        <v>152</v>
      </c>
      <c r="GZ26" t="s">
        <v>267</v>
      </c>
      <c r="HA26" s="117" t="s">
        <v>601</v>
      </c>
      <c r="HB26" s="117" t="s">
        <v>1910</v>
      </c>
      <c r="HC26" s="117"/>
      <c r="HD26" s="116" t="s">
        <v>1858</v>
      </c>
      <c r="HE26" s="116">
        <v>4.571761221</v>
      </c>
      <c r="HF26" s="116">
        <v>31.840539029999999</v>
      </c>
    </row>
    <row r="27" spans="1:214" x14ac:dyDescent="0.25">
      <c r="A27" t="s">
        <v>192</v>
      </c>
      <c r="B27" t="s">
        <v>193</v>
      </c>
      <c r="C27" t="s">
        <v>191</v>
      </c>
      <c r="D27" t="s">
        <v>194</v>
      </c>
      <c r="E27" t="s">
        <v>268</v>
      </c>
      <c r="F27" t="s">
        <v>269</v>
      </c>
      <c r="G27" s="116">
        <f t="shared" si="0"/>
        <v>4.8366800000000003</v>
      </c>
      <c r="H27" s="116">
        <f t="shared" si="1"/>
        <v>31.606560000000002</v>
      </c>
      <c r="I27">
        <v>9</v>
      </c>
      <c r="J27">
        <v>9</v>
      </c>
      <c r="K27" t="s">
        <v>159</v>
      </c>
      <c r="L27">
        <v>499</v>
      </c>
      <c r="M27" s="116">
        <f>SUM(Table1[[#Headers],[c- IDP previously displ. abroad present]])</f>
        <v>0</v>
      </c>
      <c r="N27">
        <v>2994</v>
      </c>
      <c r="O27" s="116">
        <f>(Table1[[#This Row],[a- IDP individuals]])-(Table1[[#This Row],[displ. Abroad]])</f>
        <v>2994</v>
      </c>
      <c r="P27">
        <v>400</v>
      </c>
      <c r="Q27">
        <v>2400</v>
      </c>
      <c r="R27" t="s">
        <v>193</v>
      </c>
      <c r="S27" t="s">
        <v>210</v>
      </c>
      <c r="T27">
        <v>99</v>
      </c>
      <c r="U27">
        <v>594</v>
      </c>
      <c r="V27" t="s">
        <v>156</v>
      </c>
      <c r="W27" t="s">
        <v>195</v>
      </c>
      <c r="X27">
        <v>0</v>
      </c>
      <c r="Y27">
        <v>0</v>
      </c>
      <c r="Z27" t="s">
        <v>147</v>
      </c>
      <c r="AA27" t="s">
        <v>147</v>
      </c>
      <c r="AB27">
        <v>0</v>
      </c>
      <c r="AC27">
        <v>0</v>
      </c>
      <c r="AD27" t="s">
        <v>147</v>
      </c>
      <c r="AE27" t="s">
        <v>147</v>
      </c>
      <c r="AF27">
        <v>0</v>
      </c>
      <c r="AG27">
        <v>0</v>
      </c>
      <c r="AH27" t="s">
        <v>147</v>
      </c>
      <c r="AI27" t="s">
        <v>147</v>
      </c>
      <c r="AJ27">
        <v>0</v>
      </c>
      <c r="AK27">
        <v>0</v>
      </c>
      <c r="AL27" t="s">
        <v>147</v>
      </c>
      <c r="AM27" t="s">
        <v>147</v>
      </c>
      <c r="AN27">
        <v>0</v>
      </c>
      <c r="AO27">
        <v>0</v>
      </c>
      <c r="AP27" t="s">
        <v>146</v>
      </c>
      <c r="AQ27">
        <v>0</v>
      </c>
      <c r="AR27">
        <v>0</v>
      </c>
      <c r="AS27">
        <v>0</v>
      </c>
      <c r="AT27">
        <v>0</v>
      </c>
      <c r="AU27" t="s">
        <v>147</v>
      </c>
      <c r="AV27" t="s">
        <v>147</v>
      </c>
      <c r="AW27">
        <v>0</v>
      </c>
      <c r="AX27">
        <v>0</v>
      </c>
      <c r="AY27" t="s">
        <v>147</v>
      </c>
      <c r="AZ27" t="s">
        <v>147</v>
      </c>
      <c r="BA27">
        <v>0</v>
      </c>
      <c r="BB27">
        <v>0</v>
      </c>
      <c r="BC27" t="s">
        <v>147</v>
      </c>
      <c r="BD27" t="s">
        <v>147</v>
      </c>
      <c r="BE27">
        <v>0</v>
      </c>
      <c r="BF27">
        <v>0</v>
      </c>
      <c r="BG27" t="s">
        <v>147</v>
      </c>
      <c r="BH27" t="s">
        <v>147</v>
      </c>
      <c r="BI27">
        <v>0</v>
      </c>
      <c r="BJ27">
        <v>0</v>
      </c>
      <c r="BK27" t="s">
        <v>147</v>
      </c>
      <c r="BL27" t="s">
        <v>147</v>
      </c>
      <c r="BM27">
        <v>0</v>
      </c>
      <c r="BN27">
        <v>0</v>
      </c>
      <c r="BO27" s="116">
        <f>SUM(Table1[[#This Row],[2014-2015 Conflict]],Table1[[#This Row],[2016-2017 conflict]],Table1[[#This Row],[2018 pre R conflict]],Table1[[#This Row],[2018 post R conflict]],Table1[[#This Row],[2019 conflict]],Table1[[#This Row],[2020 conflict]])</f>
        <v>2994</v>
      </c>
      <c r="BP27" s="116">
        <f>SUM(Table1[[#This Row],[2014-2015  C - clashes]],Table1[[#This Row],[2016-2017  c-clashes]],Table1[[#This Row],[2018 pre R C-clashes]],Table1[[#This Row],[2018 post R C-clashes]],Table1[[#This Row],[2019 C-clashes]],Table1[[#This Row],[2020 C-clashes]])</f>
        <v>0</v>
      </c>
      <c r="BQ27" s="116">
        <f>SUM(Table1[[#This Row],[2014-2015 disaster]],Table1[[#This Row],[2016-2017 disaster]],Table1[[#This Row],[2018 pre R disaster]],Table1[[#This Row],[2018 post R disaster]],Table1[[#This Row],[2019 disaster]],Table1[[#This Row],[2020 disaster]])</f>
        <v>0</v>
      </c>
      <c r="BR27" s="116">
        <f>SUM(Table1[[#This Row],[2014-2015 unknown]],Table1[[#This Row],[2016-2017  unknown ]],Table1[[#This Row],[2018 pre R unknown]],Table1[[#This Row],[2018 post R unknown]],Table1[[#This Row],[2019 unknown]],Table1[[#This Row],[2020 unknown]])</f>
        <v>0</v>
      </c>
      <c r="BS27">
        <v>2400</v>
      </c>
      <c r="BT27">
        <v>0</v>
      </c>
      <c r="BU27">
        <v>0</v>
      </c>
      <c r="BV27">
        <v>0</v>
      </c>
      <c r="BW27" t="s">
        <v>146</v>
      </c>
      <c r="BX27">
        <v>594</v>
      </c>
      <c r="BY27">
        <v>0</v>
      </c>
      <c r="BZ27">
        <v>0</v>
      </c>
      <c r="CA27">
        <v>0</v>
      </c>
      <c r="CB27" t="s">
        <v>146</v>
      </c>
      <c r="CC27">
        <v>0</v>
      </c>
      <c r="CD27">
        <v>0</v>
      </c>
      <c r="CE27">
        <v>0</v>
      </c>
      <c r="CF27">
        <v>0</v>
      </c>
      <c r="CG27" t="s">
        <v>146</v>
      </c>
      <c r="CH27">
        <v>0</v>
      </c>
      <c r="CI27">
        <v>0</v>
      </c>
      <c r="CJ27">
        <v>0</v>
      </c>
      <c r="CK27">
        <v>0</v>
      </c>
      <c r="CL27" t="s">
        <v>146</v>
      </c>
      <c r="CM27">
        <v>0</v>
      </c>
      <c r="CN27">
        <v>0</v>
      </c>
      <c r="CO27">
        <v>0</v>
      </c>
      <c r="CP27">
        <v>0</v>
      </c>
      <c r="CQ27" t="s">
        <v>146</v>
      </c>
      <c r="CR27">
        <v>0</v>
      </c>
      <c r="CS27">
        <v>0</v>
      </c>
      <c r="CT27">
        <v>0</v>
      </c>
      <c r="CU27">
        <v>0</v>
      </c>
      <c r="CV27" t="s">
        <v>146</v>
      </c>
      <c r="CW27" t="s">
        <v>147</v>
      </c>
      <c r="CX27">
        <v>0</v>
      </c>
      <c r="CY27">
        <v>0</v>
      </c>
      <c r="CZ27">
        <v>0</v>
      </c>
      <c r="DA27">
        <v>499</v>
      </c>
      <c r="DB27">
        <v>2994</v>
      </c>
      <c r="DC27" t="s">
        <v>146</v>
      </c>
      <c r="DD27">
        <v>0</v>
      </c>
      <c r="DE27">
        <v>0</v>
      </c>
      <c r="DF27">
        <v>1485</v>
      </c>
      <c r="DG27">
        <v>7425</v>
      </c>
      <c r="DH27" t="s">
        <v>146</v>
      </c>
      <c r="DI27">
        <f>Table1[[#This Row],[i- returnees internal present household]]+Table1[[#This Row],[k- abroad returnee household]]</f>
        <v>0</v>
      </c>
      <c r="DJ27">
        <f>Table1[[#This Row],[ returnees internal ]]+Table1[[#This Row],[abroad returnee ]]</f>
        <v>0</v>
      </c>
      <c r="DK27" t="s">
        <v>146</v>
      </c>
      <c r="DL27">
        <v>0</v>
      </c>
      <c r="DM27">
        <v>0</v>
      </c>
      <c r="DN27">
        <v>0</v>
      </c>
      <c r="DO27">
        <v>0</v>
      </c>
      <c r="DP27" t="s">
        <v>147</v>
      </c>
      <c r="DQ27" t="s">
        <v>147</v>
      </c>
      <c r="DR27" t="s">
        <v>147</v>
      </c>
      <c r="DS27" t="s">
        <v>147</v>
      </c>
      <c r="DT27">
        <v>0</v>
      </c>
      <c r="DU27">
        <v>0</v>
      </c>
      <c r="DV27" t="s">
        <v>147</v>
      </c>
      <c r="DW27" t="s">
        <v>147</v>
      </c>
      <c r="DX27" t="s">
        <v>147</v>
      </c>
      <c r="DY27" t="s">
        <v>147</v>
      </c>
      <c r="DZ27">
        <v>0</v>
      </c>
      <c r="EA27">
        <v>0</v>
      </c>
      <c r="EB27" t="s">
        <v>147</v>
      </c>
      <c r="EC27" t="s">
        <v>147</v>
      </c>
      <c r="ED27" t="s">
        <v>147</v>
      </c>
      <c r="EE27" t="s">
        <v>147</v>
      </c>
      <c r="EF27">
        <v>0</v>
      </c>
      <c r="EG27">
        <v>0</v>
      </c>
      <c r="EH27" t="s">
        <v>147</v>
      </c>
      <c r="EI27" t="s">
        <v>147</v>
      </c>
      <c r="EJ27" t="s">
        <v>147</v>
      </c>
      <c r="EK27" t="s">
        <v>147</v>
      </c>
      <c r="EL27">
        <v>0</v>
      </c>
      <c r="EM27">
        <v>0</v>
      </c>
      <c r="EN27" t="s">
        <v>147</v>
      </c>
      <c r="EO27" t="s">
        <v>147</v>
      </c>
      <c r="EP27" t="s">
        <v>147</v>
      </c>
      <c r="EQ27" t="s">
        <v>147</v>
      </c>
      <c r="ER27">
        <v>0</v>
      </c>
      <c r="ES27">
        <v>0</v>
      </c>
      <c r="ET27" t="s">
        <v>146</v>
      </c>
      <c r="EU27">
        <v>0</v>
      </c>
      <c r="EV27">
        <v>0</v>
      </c>
      <c r="EW27">
        <v>0</v>
      </c>
      <c r="EX27">
        <v>0</v>
      </c>
      <c r="EY27" t="s">
        <v>147</v>
      </c>
      <c r="EZ27" t="s">
        <v>147</v>
      </c>
      <c r="FA27" t="s">
        <v>147</v>
      </c>
      <c r="FB27" t="s">
        <v>147</v>
      </c>
      <c r="FC27">
        <v>0</v>
      </c>
      <c r="FD27">
        <v>0</v>
      </c>
      <c r="FE27" t="s">
        <v>147</v>
      </c>
      <c r="FF27" t="s">
        <v>147</v>
      </c>
      <c r="FG27" t="s">
        <v>147</v>
      </c>
      <c r="FH27" t="s">
        <v>147</v>
      </c>
      <c r="FI27">
        <v>0</v>
      </c>
      <c r="FJ27">
        <v>0</v>
      </c>
      <c r="FK27" t="s">
        <v>147</v>
      </c>
      <c r="FL27" t="s">
        <v>147</v>
      </c>
      <c r="FM27" t="s">
        <v>147</v>
      </c>
      <c r="FN27" t="s">
        <v>147</v>
      </c>
      <c r="FO27">
        <v>0</v>
      </c>
      <c r="FP27">
        <v>0</v>
      </c>
      <c r="FQ27" t="s">
        <v>147</v>
      </c>
      <c r="FR27" t="s">
        <v>147</v>
      </c>
      <c r="FS27" t="s">
        <v>147</v>
      </c>
      <c r="FT27" t="s">
        <v>147</v>
      </c>
      <c r="FU27">
        <v>0</v>
      </c>
      <c r="FV27">
        <v>0</v>
      </c>
      <c r="FW27" t="s">
        <v>147</v>
      </c>
      <c r="FX27" t="s">
        <v>147</v>
      </c>
      <c r="FY27" t="s">
        <v>147</v>
      </c>
      <c r="FZ27" t="s">
        <v>147</v>
      </c>
      <c r="GA27">
        <v>0</v>
      </c>
      <c r="GB27">
        <v>0</v>
      </c>
      <c r="GC27">
        <v>0</v>
      </c>
      <c r="GD27">
        <v>0</v>
      </c>
      <c r="GE27">
        <v>0</v>
      </c>
      <c r="GF27">
        <v>0</v>
      </c>
      <c r="GG27">
        <v>0</v>
      </c>
      <c r="GH27">
        <v>0</v>
      </c>
      <c r="GI27">
        <v>0</v>
      </c>
      <c r="GJ27">
        <v>0</v>
      </c>
      <c r="GK27" t="s">
        <v>146</v>
      </c>
      <c r="GL27">
        <v>0</v>
      </c>
      <c r="GM27">
        <v>0</v>
      </c>
      <c r="GN27" t="s">
        <v>146</v>
      </c>
      <c r="GO27" t="s">
        <v>147</v>
      </c>
      <c r="GP27" t="s">
        <v>147</v>
      </c>
      <c r="GQ27" t="s">
        <v>146</v>
      </c>
      <c r="GR27" t="s">
        <v>147</v>
      </c>
      <c r="GS27" t="s">
        <v>146</v>
      </c>
      <c r="GT27">
        <v>0</v>
      </c>
      <c r="GU27">
        <v>0</v>
      </c>
      <c r="GV27" t="s">
        <v>146</v>
      </c>
      <c r="GW27" t="s">
        <v>151</v>
      </c>
      <c r="GX27" t="s">
        <v>152</v>
      </c>
      <c r="GY27" t="s">
        <v>151</v>
      </c>
      <c r="GZ27" t="s">
        <v>270</v>
      </c>
      <c r="HA27" s="117" t="s">
        <v>601</v>
      </c>
      <c r="HB27" s="117" t="s">
        <v>1912</v>
      </c>
      <c r="HC27" s="117"/>
      <c r="HD27" s="116" t="s">
        <v>1858</v>
      </c>
      <c r="HE27" s="116">
        <v>4.4440967090000001</v>
      </c>
      <c r="HF27" s="116">
        <v>31.608329120000001</v>
      </c>
    </row>
    <row r="28" spans="1:214" x14ac:dyDescent="0.25">
      <c r="A28" t="s">
        <v>273</v>
      </c>
      <c r="B28" t="s">
        <v>211</v>
      </c>
      <c r="C28" t="s">
        <v>272</v>
      </c>
      <c r="D28" t="s">
        <v>212</v>
      </c>
      <c r="E28" t="s">
        <v>271</v>
      </c>
      <c r="F28" t="s">
        <v>212</v>
      </c>
      <c r="G28" s="116">
        <f t="shared" si="0"/>
        <v>6.0676899999999998</v>
      </c>
      <c r="H28" s="116">
        <f t="shared" si="1"/>
        <v>29.959199999999999</v>
      </c>
      <c r="I28">
        <v>9</v>
      </c>
      <c r="J28">
        <v>9</v>
      </c>
      <c r="K28" t="s">
        <v>159</v>
      </c>
      <c r="L28">
        <v>513</v>
      </c>
      <c r="M28" s="116">
        <f>SUM(Table1[[#Headers],[c- IDP previously displ. abroad present]])</f>
        <v>0</v>
      </c>
      <c r="N28">
        <v>2565</v>
      </c>
      <c r="O28" s="116">
        <f>(Table1[[#This Row],[a- IDP individuals]])-(Table1[[#This Row],[displ. Abroad]])</f>
        <v>2565</v>
      </c>
      <c r="P28">
        <v>0</v>
      </c>
      <c r="Q28">
        <v>0</v>
      </c>
      <c r="R28" t="s">
        <v>147</v>
      </c>
      <c r="S28" t="s">
        <v>147</v>
      </c>
      <c r="T28">
        <v>193</v>
      </c>
      <c r="U28">
        <v>965</v>
      </c>
      <c r="V28" t="s">
        <v>211</v>
      </c>
      <c r="W28" t="s">
        <v>212</v>
      </c>
      <c r="X28">
        <v>83</v>
      </c>
      <c r="Y28">
        <v>415</v>
      </c>
      <c r="Z28" t="s">
        <v>211</v>
      </c>
      <c r="AA28" t="s">
        <v>212</v>
      </c>
      <c r="AB28">
        <v>17</v>
      </c>
      <c r="AC28">
        <v>85</v>
      </c>
      <c r="AD28" t="s">
        <v>211</v>
      </c>
      <c r="AE28" t="s">
        <v>212</v>
      </c>
      <c r="AF28">
        <v>52</v>
      </c>
      <c r="AG28">
        <v>260</v>
      </c>
      <c r="AH28" t="s">
        <v>211</v>
      </c>
      <c r="AI28" t="s">
        <v>212</v>
      </c>
      <c r="AJ28">
        <v>168</v>
      </c>
      <c r="AK28">
        <v>840</v>
      </c>
      <c r="AL28" t="s">
        <v>211</v>
      </c>
      <c r="AM28" t="s">
        <v>212</v>
      </c>
      <c r="AN28">
        <v>0</v>
      </c>
      <c r="AO28">
        <v>0</v>
      </c>
      <c r="AP28" t="s">
        <v>146</v>
      </c>
      <c r="AQ28">
        <v>0</v>
      </c>
      <c r="AR28">
        <v>0</v>
      </c>
      <c r="AS28">
        <v>0</v>
      </c>
      <c r="AT28">
        <v>0</v>
      </c>
      <c r="AU28" t="s">
        <v>147</v>
      </c>
      <c r="AV28" t="s">
        <v>147</v>
      </c>
      <c r="AW28">
        <v>0</v>
      </c>
      <c r="AX28">
        <v>0</v>
      </c>
      <c r="AY28" t="s">
        <v>147</v>
      </c>
      <c r="AZ28" t="s">
        <v>147</v>
      </c>
      <c r="BA28">
        <v>0</v>
      </c>
      <c r="BB28">
        <v>0</v>
      </c>
      <c r="BC28" t="s">
        <v>147</v>
      </c>
      <c r="BD28" t="s">
        <v>147</v>
      </c>
      <c r="BE28">
        <v>0</v>
      </c>
      <c r="BF28">
        <v>0</v>
      </c>
      <c r="BG28" t="s">
        <v>147</v>
      </c>
      <c r="BH28" t="s">
        <v>147</v>
      </c>
      <c r="BI28">
        <v>0</v>
      </c>
      <c r="BJ28">
        <v>0</v>
      </c>
      <c r="BK28" t="s">
        <v>147</v>
      </c>
      <c r="BL28" t="s">
        <v>147</v>
      </c>
      <c r="BM28">
        <v>0</v>
      </c>
      <c r="BN28">
        <v>0</v>
      </c>
      <c r="BO28" s="116">
        <f>SUM(Table1[[#This Row],[2014-2015 Conflict]],Table1[[#This Row],[2016-2017 conflict]],Table1[[#This Row],[2018 pre R conflict]],Table1[[#This Row],[2018 post R conflict]],Table1[[#This Row],[2019 conflict]],Table1[[#This Row],[2020 conflict]])</f>
        <v>1310</v>
      </c>
      <c r="BP28" s="116">
        <f>SUM(Table1[[#This Row],[2014-2015  C - clashes]],Table1[[#This Row],[2016-2017  c-clashes]],Table1[[#This Row],[2018 pre R C-clashes]],Table1[[#This Row],[2018 post R C-clashes]],Table1[[#This Row],[2019 C-clashes]],Table1[[#This Row],[2020 C-clashes]])</f>
        <v>1255</v>
      </c>
      <c r="BQ28" s="116">
        <f>SUM(Table1[[#This Row],[2014-2015 disaster]],Table1[[#This Row],[2016-2017 disaster]],Table1[[#This Row],[2018 pre R disaster]],Table1[[#This Row],[2018 post R disaster]],Table1[[#This Row],[2019 disaster]],Table1[[#This Row],[2020 disaster]])</f>
        <v>0</v>
      </c>
      <c r="BR28" s="116">
        <f>SUM(Table1[[#This Row],[2014-2015 unknown]],Table1[[#This Row],[2016-2017  unknown ]],Table1[[#This Row],[2018 pre R unknown]],Table1[[#This Row],[2018 post R unknown]],Table1[[#This Row],[2019 unknown]],Table1[[#This Row],[2020 unknown]])</f>
        <v>0</v>
      </c>
      <c r="BS28">
        <v>0</v>
      </c>
      <c r="BT28">
        <v>0</v>
      </c>
      <c r="BU28">
        <v>0</v>
      </c>
      <c r="BV28">
        <v>0</v>
      </c>
      <c r="BW28" t="s">
        <v>146</v>
      </c>
      <c r="BX28">
        <v>965</v>
      </c>
      <c r="BY28">
        <v>0</v>
      </c>
      <c r="BZ28">
        <v>0</v>
      </c>
      <c r="CA28">
        <v>0</v>
      </c>
      <c r="CB28" t="s">
        <v>146</v>
      </c>
      <c r="CC28">
        <v>0</v>
      </c>
      <c r="CD28">
        <v>415</v>
      </c>
      <c r="CE28">
        <v>0</v>
      </c>
      <c r="CF28">
        <v>0</v>
      </c>
      <c r="CG28" t="s">
        <v>146</v>
      </c>
      <c r="CH28">
        <v>85</v>
      </c>
      <c r="CI28">
        <v>0</v>
      </c>
      <c r="CJ28">
        <v>0</v>
      </c>
      <c r="CK28">
        <v>0</v>
      </c>
      <c r="CL28" t="s">
        <v>146</v>
      </c>
      <c r="CM28">
        <v>260</v>
      </c>
      <c r="CN28">
        <v>0</v>
      </c>
      <c r="CO28">
        <v>0</v>
      </c>
      <c r="CP28">
        <v>0</v>
      </c>
      <c r="CQ28" t="s">
        <v>146</v>
      </c>
      <c r="CR28">
        <v>0</v>
      </c>
      <c r="CS28">
        <v>840</v>
      </c>
      <c r="CT28">
        <v>0</v>
      </c>
      <c r="CU28">
        <v>0</v>
      </c>
      <c r="CV28" t="s">
        <v>146</v>
      </c>
      <c r="CW28" t="s">
        <v>147</v>
      </c>
      <c r="CX28">
        <v>0</v>
      </c>
      <c r="CY28">
        <v>0</v>
      </c>
      <c r="CZ28">
        <v>0</v>
      </c>
      <c r="DA28">
        <v>513</v>
      </c>
      <c r="DB28">
        <v>2565</v>
      </c>
      <c r="DC28" t="s">
        <v>146</v>
      </c>
      <c r="DD28">
        <v>0</v>
      </c>
      <c r="DE28">
        <v>0</v>
      </c>
      <c r="DF28">
        <v>1611</v>
      </c>
      <c r="DG28">
        <v>8055</v>
      </c>
      <c r="DH28" t="s">
        <v>146</v>
      </c>
      <c r="DI28">
        <f>Table1[[#This Row],[i- returnees internal present household]]+Table1[[#This Row],[k- abroad returnee household]]</f>
        <v>0</v>
      </c>
      <c r="DJ28">
        <f>Table1[[#This Row],[ returnees internal ]]+Table1[[#This Row],[abroad returnee ]]</f>
        <v>0</v>
      </c>
      <c r="DK28" t="s">
        <v>146</v>
      </c>
      <c r="DL28">
        <v>0</v>
      </c>
      <c r="DM28">
        <v>0</v>
      </c>
      <c r="DN28">
        <v>0</v>
      </c>
      <c r="DO28">
        <v>0</v>
      </c>
      <c r="DP28" t="s">
        <v>147</v>
      </c>
      <c r="DQ28" t="s">
        <v>147</v>
      </c>
      <c r="DR28" t="s">
        <v>147</v>
      </c>
      <c r="DS28" t="s">
        <v>147</v>
      </c>
      <c r="DT28">
        <v>0</v>
      </c>
      <c r="DU28">
        <v>0</v>
      </c>
      <c r="DV28" t="s">
        <v>147</v>
      </c>
      <c r="DW28" t="s">
        <v>147</v>
      </c>
      <c r="DX28" t="s">
        <v>147</v>
      </c>
      <c r="DY28" t="s">
        <v>147</v>
      </c>
      <c r="DZ28">
        <v>0</v>
      </c>
      <c r="EA28">
        <v>0</v>
      </c>
      <c r="EB28" t="s">
        <v>147</v>
      </c>
      <c r="EC28" t="s">
        <v>147</v>
      </c>
      <c r="ED28" t="s">
        <v>147</v>
      </c>
      <c r="EE28" t="s">
        <v>147</v>
      </c>
      <c r="EF28">
        <v>0</v>
      </c>
      <c r="EG28">
        <v>0</v>
      </c>
      <c r="EH28" t="s">
        <v>147</v>
      </c>
      <c r="EI28" t="s">
        <v>147</v>
      </c>
      <c r="EJ28" t="s">
        <v>147</v>
      </c>
      <c r="EK28" t="s">
        <v>147</v>
      </c>
      <c r="EL28">
        <v>0</v>
      </c>
      <c r="EM28">
        <v>0</v>
      </c>
      <c r="EN28" t="s">
        <v>147</v>
      </c>
      <c r="EO28" t="s">
        <v>147</v>
      </c>
      <c r="EP28" t="s">
        <v>147</v>
      </c>
      <c r="EQ28" t="s">
        <v>147</v>
      </c>
      <c r="ER28">
        <v>0</v>
      </c>
      <c r="ES28">
        <v>0</v>
      </c>
      <c r="ET28" t="s">
        <v>146</v>
      </c>
      <c r="EU28">
        <v>0</v>
      </c>
      <c r="EV28">
        <v>0</v>
      </c>
      <c r="EW28">
        <v>0</v>
      </c>
      <c r="EX28">
        <v>0</v>
      </c>
      <c r="EY28" t="s">
        <v>147</v>
      </c>
      <c r="EZ28" t="s">
        <v>147</v>
      </c>
      <c r="FA28" t="s">
        <v>147</v>
      </c>
      <c r="FB28" t="s">
        <v>147</v>
      </c>
      <c r="FC28">
        <v>0</v>
      </c>
      <c r="FD28">
        <v>0</v>
      </c>
      <c r="FE28" t="s">
        <v>147</v>
      </c>
      <c r="FF28" t="s">
        <v>147</v>
      </c>
      <c r="FG28" t="s">
        <v>147</v>
      </c>
      <c r="FH28" t="s">
        <v>147</v>
      </c>
      <c r="FI28">
        <v>0</v>
      </c>
      <c r="FJ28">
        <v>0</v>
      </c>
      <c r="FK28" t="s">
        <v>147</v>
      </c>
      <c r="FL28" t="s">
        <v>147</v>
      </c>
      <c r="FM28" t="s">
        <v>147</v>
      </c>
      <c r="FN28" t="s">
        <v>147</v>
      </c>
      <c r="FO28">
        <v>0</v>
      </c>
      <c r="FP28">
        <v>0</v>
      </c>
      <c r="FQ28" t="s">
        <v>147</v>
      </c>
      <c r="FR28" t="s">
        <v>147</v>
      </c>
      <c r="FS28" t="s">
        <v>147</v>
      </c>
      <c r="FT28" t="s">
        <v>147</v>
      </c>
      <c r="FU28">
        <v>0</v>
      </c>
      <c r="FV28">
        <v>0</v>
      </c>
      <c r="FW28" t="s">
        <v>147</v>
      </c>
      <c r="FX28" t="s">
        <v>147</v>
      </c>
      <c r="FY28" t="s">
        <v>147</v>
      </c>
      <c r="FZ28" t="s">
        <v>147</v>
      </c>
      <c r="GA28">
        <v>0</v>
      </c>
      <c r="GB28">
        <v>0</v>
      </c>
      <c r="GC28">
        <v>0</v>
      </c>
      <c r="GD28">
        <v>0</v>
      </c>
      <c r="GE28">
        <v>0</v>
      </c>
      <c r="GF28">
        <v>0</v>
      </c>
      <c r="GG28">
        <v>0</v>
      </c>
      <c r="GH28">
        <v>0</v>
      </c>
      <c r="GI28">
        <v>0</v>
      </c>
      <c r="GJ28">
        <v>0</v>
      </c>
      <c r="GK28" t="s">
        <v>146</v>
      </c>
      <c r="GL28">
        <v>0</v>
      </c>
      <c r="GM28">
        <v>0</v>
      </c>
      <c r="GN28" t="s">
        <v>146</v>
      </c>
      <c r="GO28" t="s">
        <v>147</v>
      </c>
      <c r="GP28" t="s">
        <v>147</v>
      </c>
      <c r="GQ28" t="s">
        <v>146</v>
      </c>
      <c r="GR28" t="s">
        <v>147</v>
      </c>
      <c r="GS28" t="s">
        <v>146</v>
      </c>
      <c r="GT28">
        <v>0</v>
      </c>
      <c r="GU28">
        <v>0</v>
      </c>
      <c r="GV28" t="s">
        <v>146</v>
      </c>
      <c r="GW28" t="s">
        <v>151</v>
      </c>
      <c r="GX28" t="s">
        <v>151</v>
      </c>
      <c r="GY28" t="s">
        <v>151</v>
      </c>
      <c r="GZ28" t="s">
        <v>274</v>
      </c>
      <c r="HA28" s="117" t="s">
        <v>1537</v>
      </c>
      <c r="HB28" s="117" t="s">
        <v>1914</v>
      </c>
      <c r="HC28" s="117"/>
      <c r="HD28" s="116" t="s">
        <v>1858</v>
      </c>
      <c r="HE28" s="116">
        <v>4.3687853499999996</v>
      </c>
      <c r="HF28" s="116">
        <v>31.9829434</v>
      </c>
    </row>
    <row r="29" spans="1:214" x14ac:dyDescent="0.25">
      <c r="A29" t="s">
        <v>186</v>
      </c>
      <c r="B29" t="s">
        <v>187</v>
      </c>
      <c r="C29" t="s">
        <v>248</v>
      </c>
      <c r="D29" t="s">
        <v>213</v>
      </c>
      <c r="E29" t="s">
        <v>275</v>
      </c>
      <c r="F29" t="s">
        <v>276</v>
      </c>
      <c r="G29" s="116">
        <f t="shared" si="0"/>
        <v>6.6270670000000003</v>
      </c>
      <c r="H29" s="116">
        <f t="shared" si="1"/>
        <v>30.440266999999999</v>
      </c>
      <c r="I29">
        <v>9</v>
      </c>
      <c r="J29">
        <v>9</v>
      </c>
      <c r="K29" t="s">
        <v>159</v>
      </c>
      <c r="L29">
        <v>474</v>
      </c>
      <c r="M29" s="116">
        <f>SUM(Table1[[#Headers],[c- IDP previously displ. abroad present]])</f>
        <v>0</v>
      </c>
      <c r="N29">
        <v>2568</v>
      </c>
      <c r="O29" s="116">
        <f>(Table1[[#This Row],[a- IDP individuals]])-(Table1[[#This Row],[displ. Abroad]])</f>
        <v>2568</v>
      </c>
      <c r="P29">
        <v>124</v>
      </c>
      <c r="Q29">
        <v>698</v>
      </c>
      <c r="R29" t="s">
        <v>193</v>
      </c>
      <c r="S29" t="s">
        <v>194</v>
      </c>
      <c r="T29">
        <v>90</v>
      </c>
      <c r="U29">
        <v>469</v>
      </c>
      <c r="V29" t="s">
        <v>193</v>
      </c>
      <c r="W29" t="s">
        <v>194</v>
      </c>
      <c r="X29">
        <v>69</v>
      </c>
      <c r="Y29">
        <v>367</v>
      </c>
      <c r="Z29" t="s">
        <v>187</v>
      </c>
      <c r="AA29" t="s">
        <v>250</v>
      </c>
      <c r="AB29">
        <v>10</v>
      </c>
      <c r="AC29">
        <v>56</v>
      </c>
      <c r="AD29" t="s">
        <v>175</v>
      </c>
      <c r="AE29" t="s">
        <v>240</v>
      </c>
      <c r="AF29">
        <v>45</v>
      </c>
      <c r="AG29">
        <v>245</v>
      </c>
      <c r="AH29" t="s">
        <v>187</v>
      </c>
      <c r="AI29" t="s">
        <v>208</v>
      </c>
      <c r="AJ29">
        <v>136</v>
      </c>
      <c r="AK29">
        <v>733</v>
      </c>
      <c r="AL29" t="s">
        <v>156</v>
      </c>
      <c r="AM29" t="s">
        <v>251</v>
      </c>
      <c r="AN29">
        <v>0</v>
      </c>
      <c r="AO29">
        <v>0</v>
      </c>
      <c r="AP29" t="s">
        <v>146</v>
      </c>
      <c r="AQ29">
        <v>0</v>
      </c>
      <c r="AR29">
        <v>0</v>
      </c>
      <c r="AS29">
        <v>0</v>
      </c>
      <c r="AT29">
        <v>0</v>
      </c>
      <c r="AU29" t="s">
        <v>147</v>
      </c>
      <c r="AV29" t="s">
        <v>147</v>
      </c>
      <c r="AW29">
        <v>0</v>
      </c>
      <c r="AX29">
        <v>0</v>
      </c>
      <c r="AY29" t="s">
        <v>147</v>
      </c>
      <c r="AZ29" t="s">
        <v>147</v>
      </c>
      <c r="BA29">
        <v>0</v>
      </c>
      <c r="BB29">
        <v>0</v>
      </c>
      <c r="BC29" t="s">
        <v>147</v>
      </c>
      <c r="BD29" t="s">
        <v>147</v>
      </c>
      <c r="BE29">
        <v>0</v>
      </c>
      <c r="BF29">
        <v>0</v>
      </c>
      <c r="BG29" t="s">
        <v>147</v>
      </c>
      <c r="BH29" t="s">
        <v>147</v>
      </c>
      <c r="BI29">
        <v>0</v>
      </c>
      <c r="BJ29">
        <v>0</v>
      </c>
      <c r="BK29" t="s">
        <v>147</v>
      </c>
      <c r="BL29" t="s">
        <v>147</v>
      </c>
      <c r="BM29">
        <v>0</v>
      </c>
      <c r="BN29">
        <v>0</v>
      </c>
      <c r="BO29" s="116">
        <f>SUM(Table1[[#This Row],[2014-2015 Conflict]],Table1[[#This Row],[2016-2017 conflict]],Table1[[#This Row],[2018 pre R conflict]],Table1[[#This Row],[2018 post R conflict]],Table1[[#This Row],[2019 conflict]],Table1[[#This Row],[2020 conflict]])</f>
        <v>1167</v>
      </c>
      <c r="BP29" s="116">
        <f>SUM(Table1[[#This Row],[2014-2015  C - clashes]],Table1[[#This Row],[2016-2017  c-clashes]],Table1[[#This Row],[2018 pre R C-clashes]],Table1[[#This Row],[2018 post R C-clashes]],Table1[[#This Row],[2019 C-clashes]],Table1[[#This Row],[2020 C-clashes]])</f>
        <v>1401</v>
      </c>
      <c r="BQ29" s="116">
        <f>SUM(Table1[[#This Row],[2014-2015 disaster]],Table1[[#This Row],[2016-2017 disaster]],Table1[[#This Row],[2018 pre R disaster]],Table1[[#This Row],[2018 post R disaster]],Table1[[#This Row],[2019 disaster]],Table1[[#This Row],[2020 disaster]])</f>
        <v>0</v>
      </c>
      <c r="BR29" s="116">
        <f>SUM(Table1[[#This Row],[2014-2015 unknown]],Table1[[#This Row],[2016-2017  unknown ]],Table1[[#This Row],[2018 pre R unknown]],Table1[[#This Row],[2018 post R unknown]],Table1[[#This Row],[2019 unknown]],Table1[[#This Row],[2020 unknown]])</f>
        <v>0</v>
      </c>
      <c r="BS29">
        <v>698</v>
      </c>
      <c r="BT29">
        <v>0</v>
      </c>
      <c r="BU29">
        <v>0</v>
      </c>
      <c r="BV29">
        <v>0</v>
      </c>
      <c r="BW29" t="s">
        <v>146</v>
      </c>
      <c r="BX29">
        <v>469</v>
      </c>
      <c r="BY29">
        <v>0</v>
      </c>
      <c r="BZ29">
        <v>0</v>
      </c>
      <c r="CA29">
        <v>0</v>
      </c>
      <c r="CB29" t="s">
        <v>146</v>
      </c>
      <c r="CC29">
        <v>0</v>
      </c>
      <c r="CD29">
        <v>367</v>
      </c>
      <c r="CE29">
        <v>0</v>
      </c>
      <c r="CF29">
        <v>0</v>
      </c>
      <c r="CG29" t="s">
        <v>146</v>
      </c>
      <c r="CH29">
        <v>0</v>
      </c>
      <c r="CI29">
        <v>56</v>
      </c>
      <c r="CJ29">
        <v>0</v>
      </c>
      <c r="CK29">
        <v>0</v>
      </c>
      <c r="CL29" t="s">
        <v>146</v>
      </c>
      <c r="CM29">
        <v>0</v>
      </c>
      <c r="CN29">
        <v>245</v>
      </c>
      <c r="CO29">
        <v>0</v>
      </c>
      <c r="CP29">
        <v>0</v>
      </c>
      <c r="CQ29" t="s">
        <v>146</v>
      </c>
      <c r="CR29">
        <v>0</v>
      </c>
      <c r="CS29">
        <v>733</v>
      </c>
      <c r="CT29">
        <v>0</v>
      </c>
      <c r="CU29">
        <v>0</v>
      </c>
      <c r="CV29" t="s">
        <v>146</v>
      </c>
      <c r="CW29" t="s">
        <v>147</v>
      </c>
      <c r="CX29">
        <v>0</v>
      </c>
      <c r="CY29">
        <v>0</v>
      </c>
      <c r="CZ29">
        <v>0</v>
      </c>
      <c r="DA29">
        <v>474</v>
      </c>
      <c r="DB29">
        <v>2568</v>
      </c>
      <c r="DC29" t="s">
        <v>146</v>
      </c>
      <c r="DD29">
        <v>0</v>
      </c>
      <c r="DE29">
        <v>0</v>
      </c>
      <c r="DF29">
        <v>3829</v>
      </c>
      <c r="DG29">
        <v>19143</v>
      </c>
      <c r="DH29" t="s">
        <v>146</v>
      </c>
      <c r="DI29">
        <f>Table1[[#This Row],[i- returnees internal present household]]+Table1[[#This Row],[k- abroad returnee household]]</f>
        <v>0</v>
      </c>
      <c r="DJ29">
        <f>Table1[[#This Row],[ returnees internal ]]+Table1[[#This Row],[abroad returnee ]]</f>
        <v>0</v>
      </c>
      <c r="DK29" t="s">
        <v>146</v>
      </c>
      <c r="DL29">
        <v>0</v>
      </c>
      <c r="DM29">
        <v>0</v>
      </c>
      <c r="DN29">
        <v>0</v>
      </c>
      <c r="DO29">
        <v>0</v>
      </c>
      <c r="DP29" t="s">
        <v>147</v>
      </c>
      <c r="DQ29" t="s">
        <v>147</v>
      </c>
      <c r="DR29" t="s">
        <v>147</v>
      </c>
      <c r="DS29" t="s">
        <v>147</v>
      </c>
      <c r="DT29">
        <v>0</v>
      </c>
      <c r="DU29">
        <v>0</v>
      </c>
      <c r="DV29" t="s">
        <v>147</v>
      </c>
      <c r="DW29" t="s">
        <v>147</v>
      </c>
      <c r="DX29" t="s">
        <v>147</v>
      </c>
      <c r="DY29" t="s">
        <v>147</v>
      </c>
      <c r="DZ29">
        <v>0</v>
      </c>
      <c r="EA29">
        <v>0</v>
      </c>
      <c r="EB29" t="s">
        <v>147</v>
      </c>
      <c r="EC29" t="s">
        <v>147</v>
      </c>
      <c r="ED29" t="s">
        <v>147</v>
      </c>
      <c r="EE29" t="s">
        <v>147</v>
      </c>
      <c r="EF29">
        <v>0</v>
      </c>
      <c r="EG29">
        <v>0</v>
      </c>
      <c r="EH29" t="s">
        <v>147</v>
      </c>
      <c r="EI29" t="s">
        <v>147</v>
      </c>
      <c r="EJ29" t="s">
        <v>147</v>
      </c>
      <c r="EK29" t="s">
        <v>147</v>
      </c>
      <c r="EL29">
        <v>0</v>
      </c>
      <c r="EM29">
        <v>0</v>
      </c>
      <c r="EN29" t="s">
        <v>147</v>
      </c>
      <c r="EO29" t="s">
        <v>147</v>
      </c>
      <c r="EP29" t="s">
        <v>147</v>
      </c>
      <c r="EQ29" t="s">
        <v>147</v>
      </c>
      <c r="ER29">
        <v>0</v>
      </c>
      <c r="ES29">
        <v>0</v>
      </c>
      <c r="ET29" t="s">
        <v>146</v>
      </c>
      <c r="EU29">
        <v>0</v>
      </c>
      <c r="EV29">
        <v>0</v>
      </c>
      <c r="EW29">
        <v>0</v>
      </c>
      <c r="EX29">
        <v>0</v>
      </c>
      <c r="EY29" t="s">
        <v>147</v>
      </c>
      <c r="EZ29" t="s">
        <v>147</v>
      </c>
      <c r="FA29" t="s">
        <v>147</v>
      </c>
      <c r="FB29" t="s">
        <v>147</v>
      </c>
      <c r="FC29">
        <v>0</v>
      </c>
      <c r="FD29">
        <v>0</v>
      </c>
      <c r="FE29" t="s">
        <v>147</v>
      </c>
      <c r="FF29" t="s">
        <v>147</v>
      </c>
      <c r="FG29" t="s">
        <v>147</v>
      </c>
      <c r="FH29" t="s">
        <v>147</v>
      </c>
      <c r="FI29">
        <v>0</v>
      </c>
      <c r="FJ29">
        <v>0</v>
      </c>
      <c r="FK29" t="s">
        <v>147</v>
      </c>
      <c r="FL29" t="s">
        <v>147</v>
      </c>
      <c r="FM29" t="s">
        <v>147</v>
      </c>
      <c r="FN29" t="s">
        <v>147</v>
      </c>
      <c r="FO29">
        <v>0</v>
      </c>
      <c r="FP29">
        <v>0</v>
      </c>
      <c r="FQ29" t="s">
        <v>147</v>
      </c>
      <c r="FR29" t="s">
        <v>147</v>
      </c>
      <c r="FS29" t="s">
        <v>147</v>
      </c>
      <c r="FT29" t="s">
        <v>147</v>
      </c>
      <c r="FU29">
        <v>0</v>
      </c>
      <c r="FV29">
        <v>0</v>
      </c>
      <c r="FW29" t="s">
        <v>147</v>
      </c>
      <c r="FX29" t="s">
        <v>147</v>
      </c>
      <c r="FY29" t="s">
        <v>147</v>
      </c>
      <c r="FZ29" t="s">
        <v>147</v>
      </c>
      <c r="GA29">
        <v>0</v>
      </c>
      <c r="GB29">
        <v>0</v>
      </c>
      <c r="GC29">
        <v>0</v>
      </c>
      <c r="GD29">
        <v>0</v>
      </c>
      <c r="GE29">
        <v>0</v>
      </c>
      <c r="GF29">
        <v>0</v>
      </c>
      <c r="GG29">
        <v>0</v>
      </c>
      <c r="GH29">
        <v>0</v>
      </c>
      <c r="GI29">
        <v>0</v>
      </c>
      <c r="GJ29">
        <v>0</v>
      </c>
      <c r="GK29" t="s">
        <v>146</v>
      </c>
      <c r="GL29">
        <v>0</v>
      </c>
      <c r="GM29">
        <v>0</v>
      </c>
      <c r="GN29" t="s">
        <v>146</v>
      </c>
      <c r="GO29" t="s">
        <v>147</v>
      </c>
      <c r="GP29" t="s">
        <v>147</v>
      </c>
      <c r="GQ29" t="s">
        <v>146</v>
      </c>
      <c r="GR29" t="s">
        <v>147</v>
      </c>
      <c r="GS29" t="s">
        <v>146</v>
      </c>
      <c r="GT29">
        <v>0</v>
      </c>
      <c r="GU29">
        <v>0</v>
      </c>
      <c r="GV29" t="s">
        <v>146</v>
      </c>
      <c r="GW29" t="s">
        <v>151</v>
      </c>
      <c r="GX29" t="s">
        <v>151</v>
      </c>
      <c r="GY29" t="s">
        <v>152</v>
      </c>
      <c r="GZ29" t="s">
        <v>160</v>
      </c>
      <c r="HA29" s="117" t="s">
        <v>1537</v>
      </c>
      <c r="HB29" s="117" t="s">
        <v>1918</v>
      </c>
      <c r="HC29" s="117"/>
      <c r="HD29" s="116" t="s">
        <v>1858</v>
      </c>
      <c r="HE29" s="116">
        <v>4.5454499999999998</v>
      </c>
      <c r="HF29" s="116">
        <v>31.96818</v>
      </c>
    </row>
    <row r="30" spans="1:214" s="81" customFormat="1" x14ac:dyDescent="0.25">
      <c r="A30" s="81" t="s">
        <v>192</v>
      </c>
      <c r="B30" s="81" t="s">
        <v>193</v>
      </c>
      <c r="C30" s="81" t="s">
        <v>278</v>
      </c>
      <c r="D30" s="81" t="s">
        <v>210</v>
      </c>
      <c r="E30" s="81" t="s">
        <v>277</v>
      </c>
      <c r="F30" s="81" t="s">
        <v>279</v>
      </c>
      <c r="G30" s="81">
        <f t="shared" si="0"/>
        <v>5.2042320000000002</v>
      </c>
      <c r="H30" s="81">
        <f t="shared" si="1"/>
        <v>31.715775000000001</v>
      </c>
      <c r="I30" s="81">
        <v>9</v>
      </c>
      <c r="J30" s="81">
        <v>9</v>
      </c>
      <c r="K30" s="81" t="s">
        <v>159</v>
      </c>
      <c r="L30" s="81">
        <v>796</v>
      </c>
      <c r="M30" s="81">
        <f>SUM(Table1[[#Headers],[c- IDP previously displ. abroad present]])</f>
        <v>0</v>
      </c>
      <c r="N30" s="81">
        <v>2858</v>
      </c>
      <c r="O30" s="81">
        <f>(Table1[[#This Row],[a- IDP individuals]])-(Table1[[#This Row],[displ. Abroad]])</f>
        <v>2858</v>
      </c>
      <c r="P30" s="81">
        <v>355</v>
      </c>
      <c r="Q30" s="81">
        <v>1367</v>
      </c>
      <c r="R30" s="81" t="s">
        <v>193</v>
      </c>
      <c r="S30" s="81" t="s">
        <v>194</v>
      </c>
      <c r="T30" s="81">
        <v>441</v>
      </c>
      <c r="U30" s="81">
        <v>1491</v>
      </c>
      <c r="V30" s="81" t="s">
        <v>193</v>
      </c>
      <c r="W30" s="81" t="s">
        <v>194</v>
      </c>
      <c r="X30" s="81">
        <v>0</v>
      </c>
      <c r="Y30" s="81">
        <v>0</v>
      </c>
      <c r="Z30" s="81" t="s">
        <v>147</v>
      </c>
      <c r="AA30" s="81" t="s">
        <v>147</v>
      </c>
      <c r="AB30" s="81">
        <v>0</v>
      </c>
      <c r="AC30" s="81">
        <v>0</v>
      </c>
      <c r="AD30" s="81" t="s">
        <v>147</v>
      </c>
      <c r="AE30" s="81" t="s">
        <v>147</v>
      </c>
      <c r="AF30" s="81">
        <v>0</v>
      </c>
      <c r="AG30" s="81">
        <v>0</v>
      </c>
      <c r="AH30" s="81" t="s">
        <v>147</v>
      </c>
      <c r="AI30" s="81" t="s">
        <v>147</v>
      </c>
      <c r="AJ30" s="81">
        <v>0</v>
      </c>
      <c r="AK30" s="81">
        <v>0</v>
      </c>
      <c r="AL30" s="81" t="s">
        <v>147</v>
      </c>
      <c r="AM30" s="81" t="s">
        <v>147</v>
      </c>
      <c r="AN30" s="81">
        <v>0</v>
      </c>
      <c r="AO30" s="81">
        <v>0</v>
      </c>
      <c r="AP30" s="81" t="s">
        <v>146</v>
      </c>
      <c r="AQ30" s="81">
        <v>0</v>
      </c>
      <c r="AR30" s="81">
        <v>0</v>
      </c>
      <c r="AS30" s="81">
        <v>0</v>
      </c>
      <c r="AT30" s="81">
        <v>0</v>
      </c>
      <c r="AU30" s="81" t="s">
        <v>147</v>
      </c>
      <c r="AV30" s="81" t="s">
        <v>147</v>
      </c>
      <c r="AW30" s="81">
        <v>0</v>
      </c>
      <c r="AX30" s="81">
        <v>0</v>
      </c>
      <c r="AY30" s="81" t="s">
        <v>147</v>
      </c>
      <c r="AZ30" s="81" t="s">
        <v>147</v>
      </c>
      <c r="BA30" s="81">
        <v>0</v>
      </c>
      <c r="BB30" s="81">
        <v>0</v>
      </c>
      <c r="BC30" s="81" t="s">
        <v>147</v>
      </c>
      <c r="BD30" s="81" t="s">
        <v>147</v>
      </c>
      <c r="BE30" s="81">
        <v>0</v>
      </c>
      <c r="BF30" s="81">
        <v>0</v>
      </c>
      <c r="BG30" s="81" t="s">
        <v>147</v>
      </c>
      <c r="BH30" s="81" t="s">
        <v>147</v>
      </c>
      <c r="BI30" s="81">
        <v>0</v>
      </c>
      <c r="BJ30" s="81">
        <v>0</v>
      </c>
      <c r="BK30" s="81" t="s">
        <v>147</v>
      </c>
      <c r="BL30" s="81" t="s">
        <v>147</v>
      </c>
      <c r="BM30" s="81">
        <v>0</v>
      </c>
      <c r="BN30" s="81">
        <v>0</v>
      </c>
      <c r="BO30" s="81">
        <f>SUM(Table1[[#This Row],[2014-2015 Conflict]],Table1[[#This Row],[2016-2017 conflict]],Table1[[#This Row],[2018 pre R conflict]],Table1[[#This Row],[2018 post R conflict]],Table1[[#This Row],[2019 conflict]],Table1[[#This Row],[2020 conflict]])</f>
        <v>2858</v>
      </c>
      <c r="BP30" s="81">
        <f>SUM(Table1[[#This Row],[2014-2015  C - clashes]],Table1[[#This Row],[2016-2017  c-clashes]],Table1[[#This Row],[2018 pre R C-clashes]],Table1[[#This Row],[2018 post R C-clashes]],Table1[[#This Row],[2019 C-clashes]],Table1[[#This Row],[2020 C-clashes]])</f>
        <v>0</v>
      </c>
      <c r="BQ30" s="81">
        <f>SUM(Table1[[#This Row],[2014-2015 disaster]],Table1[[#This Row],[2016-2017 disaster]],Table1[[#This Row],[2018 pre R disaster]],Table1[[#This Row],[2018 post R disaster]],Table1[[#This Row],[2019 disaster]],Table1[[#This Row],[2020 disaster]])</f>
        <v>0</v>
      </c>
      <c r="BR30" s="81">
        <f>SUM(Table1[[#This Row],[2014-2015 unknown]],Table1[[#This Row],[2016-2017  unknown ]],Table1[[#This Row],[2018 pre R unknown]],Table1[[#This Row],[2018 post R unknown]],Table1[[#This Row],[2019 unknown]],Table1[[#This Row],[2020 unknown]])</f>
        <v>0</v>
      </c>
      <c r="BS30" s="81">
        <v>1367</v>
      </c>
      <c r="BT30" s="81">
        <v>0</v>
      </c>
      <c r="BU30" s="81">
        <v>0</v>
      </c>
      <c r="BV30" s="81">
        <v>0</v>
      </c>
      <c r="BW30" s="81" t="s">
        <v>146</v>
      </c>
      <c r="BX30" s="81">
        <v>1491</v>
      </c>
      <c r="BY30" s="81">
        <v>0</v>
      </c>
      <c r="BZ30" s="81">
        <v>0</v>
      </c>
      <c r="CA30" s="81">
        <v>0</v>
      </c>
      <c r="CB30" s="81" t="s">
        <v>146</v>
      </c>
      <c r="CC30" s="81">
        <v>0</v>
      </c>
      <c r="CD30" s="81">
        <v>0</v>
      </c>
      <c r="CE30" s="81">
        <v>0</v>
      </c>
      <c r="CF30" s="81">
        <v>0</v>
      </c>
      <c r="CG30" s="81" t="s">
        <v>146</v>
      </c>
      <c r="CH30" s="81">
        <v>0</v>
      </c>
      <c r="CI30" s="81">
        <v>0</v>
      </c>
      <c r="CJ30" s="81">
        <v>0</v>
      </c>
      <c r="CK30" s="81">
        <v>0</v>
      </c>
      <c r="CL30" s="81" t="s">
        <v>146</v>
      </c>
      <c r="CM30" s="81">
        <v>0</v>
      </c>
      <c r="CN30" s="81">
        <v>0</v>
      </c>
      <c r="CO30" s="81">
        <v>0</v>
      </c>
      <c r="CP30" s="81">
        <v>0</v>
      </c>
      <c r="CQ30" s="81" t="s">
        <v>146</v>
      </c>
      <c r="CR30" s="81">
        <v>0</v>
      </c>
      <c r="CS30" s="81">
        <v>0</v>
      </c>
      <c r="CT30" s="81">
        <v>0</v>
      </c>
      <c r="CU30" s="81">
        <v>0</v>
      </c>
      <c r="CV30" s="81" t="s">
        <v>146</v>
      </c>
      <c r="CW30" s="81" t="s">
        <v>147</v>
      </c>
      <c r="CX30" s="81">
        <v>0</v>
      </c>
      <c r="CY30" s="81">
        <v>575</v>
      </c>
      <c r="CZ30" s="81">
        <v>2027</v>
      </c>
      <c r="DA30" s="81">
        <v>221</v>
      </c>
      <c r="DB30" s="81">
        <v>831</v>
      </c>
      <c r="DC30" s="81" t="s">
        <v>159</v>
      </c>
      <c r="DD30" s="81">
        <v>302</v>
      </c>
      <c r="DE30" s="81">
        <v>1208</v>
      </c>
      <c r="DF30" s="81">
        <v>1043</v>
      </c>
      <c r="DG30" s="81">
        <v>4473</v>
      </c>
      <c r="DH30" s="81" t="s">
        <v>146</v>
      </c>
      <c r="DI30">
        <f>Table1[[#This Row],[i- returnees internal present household]]+Table1[[#This Row],[k- abroad returnee household]]</f>
        <v>0</v>
      </c>
      <c r="DJ30">
        <f>Table1[[#This Row],[ returnees internal ]]+Table1[[#This Row],[abroad returnee ]]</f>
        <v>0</v>
      </c>
      <c r="DK30" s="81" t="s">
        <v>146</v>
      </c>
      <c r="DL30" s="81">
        <v>0</v>
      </c>
      <c r="DM30" s="81">
        <v>0</v>
      </c>
      <c r="DN30" s="81">
        <v>0</v>
      </c>
      <c r="DO30" s="81">
        <v>0</v>
      </c>
      <c r="DP30" s="81" t="s">
        <v>147</v>
      </c>
      <c r="DQ30" s="81" t="s">
        <v>147</v>
      </c>
      <c r="DR30" s="81" t="s">
        <v>147</v>
      </c>
      <c r="DS30" s="81" t="s">
        <v>147</v>
      </c>
      <c r="DT30" s="81">
        <v>0</v>
      </c>
      <c r="DU30" s="81">
        <v>0</v>
      </c>
      <c r="DV30" s="81" t="s">
        <v>147</v>
      </c>
      <c r="DW30" s="81" t="s">
        <v>147</v>
      </c>
      <c r="DX30" s="81" t="s">
        <v>147</v>
      </c>
      <c r="DY30" s="81" t="s">
        <v>147</v>
      </c>
      <c r="DZ30" s="81">
        <v>0</v>
      </c>
      <c r="EA30" s="81">
        <v>0</v>
      </c>
      <c r="EB30" s="81" t="s">
        <v>147</v>
      </c>
      <c r="EC30" s="81" t="s">
        <v>147</v>
      </c>
      <c r="ED30" s="81" t="s">
        <v>147</v>
      </c>
      <c r="EE30" s="81" t="s">
        <v>147</v>
      </c>
      <c r="EF30" s="81">
        <v>0</v>
      </c>
      <c r="EG30" s="81">
        <v>0</v>
      </c>
      <c r="EH30" s="81" t="s">
        <v>147</v>
      </c>
      <c r="EI30" s="81" t="s">
        <v>147</v>
      </c>
      <c r="EJ30" s="81" t="s">
        <v>147</v>
      </c>
      <c r="EK30" s="81" t="s">
        <v>147</v>
      </c>
      <c r="EL30" s="81">
        <v>0</v>
      </c>
      <c r="EM30" s="81">
        <v>0</v>
      </c>
      <c r="EN30" s="81" t="s">
        <v>147</v>
      </c>
      <c r="EO30" s="81" t="s">
        <v>147</v>
      </c>
      <c r="EP30" s="81" t="s">
        <v>147</v>
      </c>
      <c r="EQ30" s="81" t="s">
        <v>147</v>
      </c>
      <c r="ER30" s="81">
        <v>0</v>
      </c>
      <c r="ES30" s="81">
        <v>0</v>
      </c>
      <c r="ET30" s="81" t="s">
        <v>146</v>
      </c>
      <c r="EU30" s="81">
        <v>0</v>
      </c>
      <c r="EV30" s="81">
        <v>0</v>
      </c>
      <c r="EW30" s="81">
        <v>0</v>
      </c>
      <c r="EX30" s="81">
        <v>0</v>
      </c>
      <c r="EY30" s="81" t="s">
        <v>147</v>
      </c>
      <c r="EZ30" s="81" t="s">
        <v>147</v>
      </c>
      <c r="FA30" s="81" t="s">
        <v>147</v>
      </c>
      <c r="FB30" s="81" t="s">
        <v>147</v>
      </c>
      <c r="FC30" s="81">
        <v>0</v>
      </c>
      <c r="FD30" s="81">
        <v>0</v>
      </c>
      <c r="FE30" s="81" t="s">
        <v>147</v>
      </c>
      <c r="FF30" s="81" t="s">
        <v>147</v>
      </c>
      <c r="FG30" s="81" t="s">
        <v>147</v>
      </c>
      <c r="FH30" s="81" t="s">
        <v>147</v>
      </c>
      <c r="FI30" s="81">
        <v>0</v>
      </c>
      <c r="FJ30" s="81">
        <v>0</v>
      </c>
      <c r="FK30" s="81" t="s">
        <v>147</v>
      </c>
      <c r="FL30" s="81" t="s">
        <v>147</v>
      </c>
      <c r="FM30" s="81" t="s">
        <v>147</v>
      </c>
      <c r="FN30" s="81" t="s">
        <v>147</v>
      </c>
      <c r="FO30" s="81">
        <v>0</v>
      </c>
      <c r="FP30" s="81">
        <v>0</v>
      </c>
      <c r="FQ30" s="81" t="s">
        <v>147</v>
      </c>
      <c r="FR30" s="81" t="s">
        <v>147</v>
      </c>
      <c r="FS30" s="81" t="s">
        <v>147</v>
      </c>
      <c r="FT30" s="81" t="s">
        <v>147</v>
      </c>
      <c r="FU30" s="81">
        <v>0</v>
      </c>
      <c r="FV30" s="81">
        <v>0</v>
      </c>
      <c r="FW30" s="81" t="s">
        <v>147</v>
      </c>
      <c r="FX30" s="81" t="s">
        <v>147</v>
      </c>
      <c r="FY30" s="81" t="s">
        <v>147</v>
      </c>
      <c r="FZ30" s="81" t="s">
        <v>147</v>
      </c>
      <c r="GA30" s="81">
        <v>0</v>
      </c>
      <c r="GB30" s="81">
        <v>0</v>
      </c>
      <c r="GC30" s="81">
        <v>0</v>
      </c>
      <c r="GD30" s="81">
        <v>0</v>
      </c>
      <c r="GE30" s="81">
        <v>0</v>
      </c>
      <c r="GF30" s="81">
        <v>0</v>
      </c>
      <c r="GG30" s="81">
        <v>0</v>
      </c>
      <c r="GH30" s="81">
        <v>0</v>
      </c>
      <c r="GI30" s="81">
        <v>0</v>
      </c>
      <c r="GJ30" s="81">
        <v>0</v>
      </c>
      <c r="GK30" s="81" t="s">
        <v>146</v>
      </c>
      <c r="GL30" s="81">
        <v>0</v>
      </c>
      <c r="GM30" s="81">
        <v>0</v>
      </c>
      <c r="GN30" s="81" t="s">
        <v>146</v>
      </c>
      <c r="GO30" s="81" t="s">
        <v>147</v>
      </c>
      <c r="GP30" s="81" t="s">
        <v>147</v>
      </c>
      <c r="GQ30" s="81" t="s">
        <v>146</v>
      </c>
      <c r="GR30" s="81" t="s">
        <v>147</v>
      </c>
      <c r="GS30" s="81" t="s">
        <v>146</v>
      </c>
      <c r="GT30" s="81">
        <v>0</v>
      </c>
      <c r="GU30" s="81">
        <v>0</v>
      </c>
      <c r="GV30" s="81" t="s">
        <v>159</v>
      </c>
      <c r="GW30" s="81" t="s">
        <v>152</v>
      </c>
      <c r="GX30" s="81" t="s">
        <v>151</v>
      </c>
      <c r="GY30" s="81" t="s">
        <v>151</v>
      </c>
      <c r="GZ30" s="81" t="s">
        <v>280</v>
      </c>
      <c r="HA30" s="117" t="s">
        <v>598</v>
      </c>
      <c r="HB30" s="117" t="s">
        <v>598</v>
      </c>
      <c r="HC30" s="117"/>
      <c r="HD30" s="116" t="s">
        <v>1858</v>
      </c>
      <c r="HE30" s="116">
        <v>5.0758999999999999</v>
      </c>
      <c r="HF30" s="116">
        <v>31.856739999999999</v>
      </c>
    </row>
    <row r="31" spans="1:214" x14ac:dyDescent="0.25">
      <c r="A31" t="s">
        <v>192</v>
      </c>
      <c r="B31" t="s">
        <v>193</v>
      </c>
      <c r="C31" t="s">
        <v>282</v>
      </c>
      <c r="D31" t="s">
        <v>196</v>
      </c>
      <c r="E31" t="s">
        <v>281</v>
      </c>
      <c r="F31" t="s">
        <v>283</v>
      </c>
      <c r="G31" s="116">
        <f t="shared" si="0"/>
        <v>3.986723</v>
      </c>
      <c r="H31" s="116">
        <f t="shared" si="1"/>
        <v>30.715838999999999</v>
      </c>
      <c r="I31">
        <v>9</v>
      </c>
      <c r="J31">
        <v>7</v>
      </c>
      <c r="K31" t="s">
        <v>146</v>
      </c>
      <c r="L31">
        <v>0</v>
      </c>
      <c r="M31" s="116">
        <f>SUM(Table1[[#Headers],[c- IDP previously displ. abroad present]])</f>
        <v>0</v>
      </c>
      <c r="N31">
        <v>0</v>
      </c>
      <c r="O31" s="116">
        <f>(Table1[[#This Row],[a- IDP individuals]])-(Table1[[#This Row],[displ. Abroad]])</f>
        <v>0</v>
      </c>
      <c r="P31">
        <v>0</v>
      </c>
      <c r="Q31">
        <v>0</v>
      </c>
      <c r="R31" t="s">
        <v>147</v>
      </c>
      <c r="S31" t="s">
        <v>147</v>
      </c>
      <c r="T31">
        <v>0</v>
      </c>
      <c r="U31">
        <v>0</v>
      </c>
      <c r="V31" t="s">
        <v>147</v>
      </c>
      <c r="W31" t="s">
        <v>147</v>
      </c>
      <c r="X31">
        <v>0</v>
      </c>
      <c r="Y31">
        <v>0</v>
      </c>
      <c r="Z31" t="s">
        <v>147</v>
      </c>
      <c r="AA31" t="s">
        <v>147</v>
      </c>
      <c r="AB31">
        <v>0</v>
      </c>
      <c r="AC31">
        <v>0</v>
      </c>
      <c r="AD31" t="s">
        <v>147</v>
      </c>
      <c r="AE31" t="s">
        <v>147</v>
      </c>
      <c r="AF31">
        <v>0</v>
      </c>
      <c r="AG31">
        <v>0</v>
      </c>
      <c r="AH31" t="s">
        <v>147</v>
      </c>
      <c r="AI31" t="s">
        <v>147</v>
      </c>
      <c r="AJ31">
        <v>0</v>
      </c>
      <c r="AK31">
        <v>0</v>
      </c>
      <c r="AL31" t="s">
        <v>147</v>
      </c>
      <c r="AM31" t="s">
        <v>147</v>
      </c>
      <c r="AN31">
        <v>0</v>
      </c>
      <c r="AO31">
        <v>0</v>
      </c>
      <c r="AP31" t="s">
        <v>146</v>
      </c>
      <c r="AQ31">
        <v>0</v>
      </c>
      <c r="AR31">
        <v>0</v>
      </c>
      <c r="AS31">
        <v>0</v>
      </c>
      <c r="AT31">
        <v>0</v>
      </c>
      <c r="AU31" t="s">
        <v>147</v>
      </c>
      <c r="AV31" t="s">
        <v>147</v>
      </c>
      <c r="AW31">
        <v>0</v>
      </c>
      <c r="AX31">
        <v>0</v>
      </c>
      <c r="AY31" t="s">
        <v>147</v>
      </c>
      <c r="AZ31" t="s">
        <v>147</v>
      </c>
      <c r="BA31">
        <v>0</v>
      </c>
      <c r="BB31">
        <v>0</v>
      </c>
      <c r="BC31" t="s">
        <v>147</v>
      </c>
      <c r="BD31" t="s">
        <v>147</v>
      </c>
      <c r="BE31">
        <v>0</v>
      </c>
      <c r="BF31">
        <v>0</v>
      </c>
      <c r="BG31" t="s">
        <v>147</v>
      </c>
      <c r="BH31" t="s">
        <v>147</v>
      </c>
      <c r="BI31">
        <v>0</v>
      </c>
      <c r="BJ31">
        <v>0</v>
      </c>
      <c r="BK31" t="s">
        <v>147</v>
      </c>
      <c r="BL31" t="s">
        <v>147</v>
      </c>
      <c r="BM31">
        <v>0</v>
      </c>
      <c r="BN31">
        <v>0</v>
      </c>
      <c r="BO31" s="116">
        <f>SUM(Table1[[#This Row],[2014-2015 Conflict]],Table1[[#This Row],[2016-2017 conflict]],Table1[[#This Row],[2018 pre R conflict]],Table1[[#This Row],[2018 post R conflict]],Table1[[#This Row],[2019 conflict]],Table1[[#This Row],[2020 conflict]])</f>
        <v>0</v>
      </c>
      <c r="BP31" s="116">
        <f>SUM(Table1[[#This Row],[2014-2015  C - clashes]],Table1[[#This Row],[2016-2017  c-clashes]],Table1[[#This Row],[2018 pre R C-clashes]],Table1[[#This Row],[2018 post R C-clashes]],Table1[[#This Row],[2019 C-clashes]],Table1[[#This Row],[2020 C-clashes]])</f>
        <v>0</v>
      </c>
      <c r="BQ31" s="116">
        <f>SUM(Table1[[#This Row],[2014-2015 disaster]],Table1[[#This Row],[2016-2017 disaster]],Table1[[#This Row],[2018 pre R disaster]],Table1[[#This Row],[2018 post R disaster]],Table1[[#This Row],[2019 disaster]],Table1[[#This Row],[2020 disaster]])</f>
        <v>0</v>
      </c>
      <c r="BR31" s="116">
        <f>SUM(Table1[[#This Row],[2014-2015 unknown]],Table1[[#This Row],[2016-2017  unknown ]],Table1[[#This Row],[2018 pre R unknown]],Table1[[#This Row],[2018 post R unknown]],Table1[[#This Row],[2019 unknown]],Table1[[#This Row],[2020 unknown]])</f>
        <v>0</v>
      </c>
      <c r="BS31">
        <v>0</v>
      </c>
      <c r="BT31">
        <v>0</v>
      </c>
      <c r="BU31">
        <v>0</v>
      </c>
      <c r="BV31">
        <v>0</v>
      </c>
      <c r="BW31" t="s">
        <v>146</v>
      </c>
      <c r="BX31">
        <v>0</v>
      </c>
      <c r="BY31">
        <v>0</v>
      </c>
      <c r="BZ31">
        <v>0</v>
      </c>
      <c r="CA31">
        <v>0</v>
      </c>
      <c r="CB31" t="s">
        <v>146</v>
      </c>
      <c r="CC31">
        <v>0</v>
      </c>
      <c r="CD31">
        <v>0</v>
      </c>
      <c r="CE31">
        <v>0</v>
      </c>
      <c r="CF31">
        <v>0</v>
      </c>
      <c r="CG31" t="s">
        <v>146</v>
      </c>
      <c r="CH31">
        <v>0</v>
      </c>
      <c r="CI31">
        <v>0</v>
      </c>
      <c r="CJ31">
        <v>0</v>
      </c>
      <c r="CK31">
        <v>0</v>
      </c>
      <c r="CL31" t="s">
        <v>146</v>
      </c>
      <c r="CM31">
        <v>0</v>
      </c>
      <c r="CN31">
        <v>0</v>
      </c>
      <c r="CO31">
        <v>0</v>
      </c>
      <c r="CP31">
        <v>0</v>
      </c>
      <c r="CQ31" t="s">
        <v>146</v>
      </c>
      <c r="CR31">
        <v>0</v>
      </c>
      <c r="CS31">
        <v>0</v>
      </c>
      <c r="CT31">
        <v>0</v>
      </c>
      <c r="CU31">
        <v>0</v>
      </c>
      <c r="CV31" t="s">
        <v>146</v>
      </c>
      <c r="CW31" t="s">
        <v>147</v>
      </c>
      <c r="CX31">
        <v>0</v>
      </c>
      <c r="CY31">
        <v>0</v>
      </c>
      <c r="CZ31">
        <v>0</v>
      </c>
      <c r="DA31">
        <v>0</v>
      </c>
      <c r="DB31">
        <v>0</v>
      </c>
      <c r="DC31" t="s">
        <v>146</v>
      </c>
      <c r="DD31">
        <v>0</v>
      </c>
      <c r="DE31">
        <v>0</v>
      </c>
      <c r="DF31">
        <v>3214</v>
      </c>
      <c r="DG31">
        <v>7494</v>
      </c>
      <c r="DH31" t="s">
        <v>146</v>
      </c>
      <c r="DI31">
        <f>Table1[[#This Row],[i- returnees internal present household]]+Table1[[#This Row],[k- abroad returnee household]]</f>
        <v>0</v>
      </c>
      <c r="DJ31">
        <f>Table1[[#This Row],[ returnees internal ]]+Table1[[#This Row],[abroad returnee ]]</f>
        <v>0</v>
      </c>
      <c r="DK31" t="s">
        <v>146</v>
      </c>
      <c r="DL31">
        <v>0</v>
      </c>
      <c r="DM31">
        <v>0</v>
      </c>
      <c r="DN31">
        <v>0</v>
      </c>
      <c r="DO31">
        <v>0</v>
      </c>
      <c r="DP31" t="s">
        <v>147</v>
      </c>
      <c r="DQ31" t="s">
        <v>147</v>
      </c>
      <c r="DR31" t="s">
        <v>147</v>
      </c>
      <c r="DS31" t="s">
        <v>147</v>
      </c>
      <c r="DT31">
        <v>0</v>
      </c>
      <c r="DU31">
        <v>0</v>
      </c>
      <c r="DV31" t="s">
        <v>147</v>
      </c>
      <c r="DW31" t="s">
        <v>147</v>
      </c>
      <c r="DX31" t="s">
        <v>147</v>
      </c>
      <c r="DY31" t="s">
        <v>147</v>
      </c>
      <c r="DZ31">
        <v>0</v>
      </c>
      <c r="EA31">
        <v>0</v>
      </c>
      <c r="EB31" t="s">
        <v>147</v>
      </c>
      <c r="EC31" t="s">
        <v>147</v>
      </c>
      <c r="ED31" t="s">
        <v>147</v>
      </c>
      <c r="EE31" t="s">
        <v>147</v>
      </c>
      <c r="EF31">
        <v>0</v>
      </c>
      <c r="EG31">
        <v>0</v>
      </c>
      <c r="EH31" t="s">
        <v>147</v>
      </c>
      <c r="EI31" t="s">
        <v>147</v>
      </c>
      <c r="EJ31" t="s">
        <v>147</v>
      </c>
      <c r="EK31" t="s">
        <v>147</v>
      </c>
      <c r="EL31">
        <v>0</v>
      </c>
      <c r="EM31">
        <v>0</v>
      </c>
      <c r="EN31" t="s">
        <v>147</v>
      </c>
      <c r="EO31" t="s">
        <v>147</v>
      </c>
      <c r="EP31" t="s">
        <v>147</v>
      </c>
      <c r="EQ31" t="s">
        <v>147</v>
      </c>
      <c r="ER31">
        <v>0</v>
      </c>
      <c r="ES31">
        <v>0</v>
      </c>
      <c r="ET31" t="s">
        <v>146</v>
      </c>
      <c r="EU31">
        <v>0</v>
      </c>
      <c r="EV31">
        <v>0</v>
      </c>
      <c r="EW31">
        <v>0</v>
      </c>
      <c r="EX31">
        <v>0</v>
      </c>
      <c r="EY31" t="s">
        <v>147</v>
      </c>
      <c r="EZ31" t="s">
        <v>147</v>
      </c>
      <c r="FA31" t="s">
        <v>147</v>
      </c>
      <c r="FB31" t="s">
        <v>147</v>
      </c>
      <c r="FC31">
        <v>0</v>
      </c>
      <c r="FD31">
        <v>0</v>
      </c>
      <c r="FE31" t="s">
        <v>147</v>
      </c>
      <c r="FF31" t="s">
        <v>147</v>
      </c>
      <c r="FG31" t="s">
        <v>147</v>
      </c>
      <c r="FH31" t="s">
        <v>147</v>
      </c>
      <c r="FI31">
        <v>0</v>
      </c>
      <c r="FJ31">
        <v>0</v>
      </c>
      <c r="FK31" t="s">
        <v>147</v>
      </c>
      <c r="FL31" t="s">
        <v>147</v>
      </c>
      <c r="FM31" t="s">
        <v>147</v>
      </c>
      <c r="FN31" t="s">
        <v>147</v>
      </c>
      <c r="FO31">
        <v>0</v>
      </c>
      <c r="FP31">
        <v>0</v>
      </c>
      <c r="FQ31" t="s">
        <v>147</v>
      </c>
      <c r="FR31" t="s">
        <v>147</v>
      </c>
      <c r="FS31" t="s">
        <v>147</v>
      </c>
      <c r="FT31" t="s">
        <v>147</v>
      </c>
      <c r="FU31">
        <v>0</v>
      </c>
      <c r="FV31">
        <v>0</v>
      </c>
      <c r="FW31" t="s">
        <v>147</v>
      </c>
      <c r="FX31" t="s">
        <v>147</v>
      </c>
      <c r="FY31" t="s">
        <v>147</v>
      </c>
      <c r="FZ31" t="s">
        <v>147</v>
      </c>
      <c r="GA31">
        <v>0</v>
      </c>
      <c r="GB31">
        <v>0</v>
      </c>
      <c r="GC31">
        <v>0</v>
      </c>
      <c r="GD31">
        <v>0</v>
      </c>
      <c r="GE31">
        <v>0</v>
      </c>
      <c r="GF31">
        <v>0</v>
      </c>
      <c r="GG31">
        <v>0</v>
      </c>
      <c r="GH31">
        <v>0</v>
      </c>
      <c r="GI31">
        <v>0</v>
      </c>
      <c r="GJ31">
        <v>0</v>
      </c>
      <c r="GK31" t="s">
        <v>146</v>
      </c>
      <c r="GL31">
        <v>0</v>
      </c>
      <c r="GM31">
        <v>0</v>
      </c>
      <c r="GN31" t="s">
        <v>146</v>
      </c>
      <c r="GO31" t="s">
        <v>147</v>
      </c>
      <c r="GP31" t="s">
        <v>147</v>
      </c>
      <c r="GQ31" t="s">
        <v>146</v>
      </c>
      <c r="GR31" t="s">
        <v>147</v>
      </c>
      <c r="GS31" t="s">
        <v>146</v>
      </c>
      <c r="GT31">
        <v>0</v>
      </c>
      <c r="GU31">
        <v>0</v>
      </c>
      <c r="GV31" t="s">
        <v>159</v>
      </c>
      <c r="GW31" t="s">
        <v>152</v>
      </c>
      <c r="GX31" t="s">
        <v>151</v>
      </c>
      <c r="GY31" t="s">
        <v>151</v>
      </c>
      <c r="GZ31" t="s">
        <v>284</v>
      </c>
      <c r="HA31" s="117" t="s">
        <v>924</v>
      </c>
      <c r="HB31" s="117" t="s">
        <v>1921</v>
      </c>
      <c r="HC31" s="117"/>
      <c r="HD31" s="116" t="s">
        <v>1858</v>
      </c>
      <c r="HE31" s="116">
        <v>4.8735299999999997</v>
      </c>
      <c r="HF31" s="116">
        <v>31.57723</v>
      </c>
    </row>
    <row r="32" spans="1:214" x14ac:dyDescent="0.25">
      <c r="A32" t="s">
        <v>192</v>
      </c>
      <c r="B32" t="s">
        <v>193</v>
      </c>
      <c r="C32" t="s">
        <v>278</v>
      </c>
      <c r="D32" t="s">
        <v>210</v>
      </c>
      <c r="E32" t="s">
        <v>285</v>
      </c>
      <c r="F32" t="s">
        <v>286</v>
      </c>
      <c r="G32" s="116">
        <f t="shared" si="0"/>
        <v>5.6554260000000003</v>
      </c>
      <c r="H32" s="116">
        <f t="shared" si="1"/>
        <v>31.695457999999999</v>
      </c>
      <c r="I32">
        <v>9</v>
      </c>
      <c r="J32">
        <v>9</v>
      </c>
      <c r="K32" t="s">
        <v>159</v>
      </c>
      <c r="L32">
        <v>1291</v>
      </c>
      <c r="M32" s="116">
        <f>SUM(Table1[[#Headers],[c- IDP previously displ. abroad present]])</f>
        <v>0</v>
      </c>
      <c r="N32">
        <v>6053</v>
      </c>
      <c r="O32" s="116">
        <f>(Table1[[#This Row],[a- IDP individuals]])-(Table1[[#This Row],[displ. Abroad]])</f>
        <v>6053</v>
      </c>
      <c r="P32">
        <v>201</v>
      </c>
      <c r="Q32">
        <v>1378</v>
      </c>
      <c r="R32" t="s">
        <v>193</v>
      </c>
      <c r="S32" t="s">
        <v>194</v>
      </c>
      <c r="T32">
        <v>640</v>
      </c>
      <c r="U32">
        <v>2425</v>
      </c>
      <c r="V32" t="s">
        <v>193</v>
      </c>
      <c r="W32" t="s">
        <v>194</v>
      </c>
      <c r="X32">
        <v>0</v>
      </c>
      <c r="Y32">
        <v>0</v>
      </c>
      <c r="Z32" t="s">
        <v>147</v>
      </c>
      <c r="AA32" t="s">
        <v>147</v>
      </c>
      <c r="AB32">
        <v>0</v>
      </c>
      <c r="AC32">
        <v>0</v>
      </c>
      <c r="AD32" t="s">
        <v>147</v>
      </c>
      <c r="AE32" t="s">
        <v>147</v>
      </c>
      <c r="AF32">
        <v>0</v>
      </c>
      <c r="AG32">
        <v>0</v>
      </c>
      <c r="AH32" t="s">
        <v>147</v>
      </c>
      <c r="AI32" t="s">
        <v>147</v>
      </c>
      <c r="AJ32">
        <v>450</v>
      </c>
      <c r="AK32">
        <v>2250</v>
      </c>
      <c r="AL32" t="s">
        <v>193</v>
      </c>
      <c r="AM32" t="s">
        <v>210</v>
      </c>
      <c r="AN32">
        <v>0</v>
      </c>
      <c r="AO32">
        <v>0</v>
      </c>
      <c r="AP32" t="s">
        <v>146</v>
      </c>
      <c r="AQ32">
        <v>0</v>
      </c>
      <c r="AR32">
        <v>0</v>
      </c>
      <c r="AS32">
        <v>0</v>
      </c>
      <c r="AT32">
        <v>0</v>
      </c>
      <c r="AU32" t="s">
        <v>147</v>
      </c>
      <c r="AV32" t="s">
        <v>147</v>
      </c>
      <c r="AW32">
        <v>0</v>
      </c>
      <c r="AX32">
        <v>0</v>
      </c>
      <c r="AY32" t="s">
        <v>147</v>
      </c>
      <c r="AZ32" t="s">
        <v>147</v>
      </c>
      <c r="BA32">
        <v>0</v>
      </c>
      <c r="BB32">
        <v>0</v>
      </c>
      <c r="BC32" t="s">
        <v>147</v>
      </c>
      <c r="BD32" t="s">
        <v>147</v>
      </c>
      <c r="BE32">
        <v>0</v>
      </c>
      <c r="BF32">
        <v>0</v>
      </c>
      <c r="BG32" t="s">
        <v>147</v>
      </c>
      <c r="BH32" t="s">
        <v>147</v>
      </c>
      <c r="BI32">
        <v>0</v>
      </c>
      <c r="BJ32">
        <v>0</v>
      </c>
      <c r="BK32" t="s">
        <v>147</v>
      </c>
      <c r="BL32" t="s">
        <v>147</v>
      </c>
      <c r="BM32">
        <v>0</v>
      </c>
      <c r="BN32">
        <v>0</v>
      </c>
      <c r="BO32" s="116">
        <f>SUM(Table1[[#This Row],[2014-2015 Conflict]],Table1[[#This Row],[2016-2017 conflict]],Table1[[#This Row],[2018 pre R conflict]],Table1[[#This Row],[2018 post R conflict]],Table1[[#This Row],[2019 conflict]],Table1[[#This Row],[2020 conflict]])</f>
        <v>3803</v>
      </c>
      <c r="BP32" s="116">
        <f>SUM(Table1[[#This Row],[2014-2015  C - clashes]],Table1[[#This Row],[2016-2017  c-clashes]],Table1[[#This Row],[2018 pre R C-clashes]],Table1[[#This Row],[2018 post R C-clashes]],Table1[[#This Row],[2019 C-clashes]],Table1[[#This Row],[2020 C-clashes]])</f>
        <v>2250</v>
      </c>
      <c r="BQ32" s="116">
        <f>SUM(Table1[[#This Row],[2014-2015 disaster]],Table1[[#This Row],[2016-2017 disaster]],Table1[[#This Row],[2018 pre R disaster]],Table1[[#This Row],[2018 post R disaster]],Table1[[#This Row],[2019 disaster]],Table1[[#This Row],[2020 disaster]])</f>
        <v>0</v>
      </c>
      <c r="BR32" s="116">
        <f>SUM(Table1[[#This Row],[2014-2015 unknown]],Table1[[#This Row],[2016-2017  unknown ]],Table1[[#This Row],[2018 pre R unknown]],Table1[[#This Row],[2018 post R unknown]],Table1[[#This Row],[2019 unknown]],Table1[[#This Row],[2020 unknown]])</f>
        <v>0</v>
      </c>
      <c r="BS32">
        <v>1378</v>
      </c>
      <c r="BT32">
        <v>0</v>
      </c>
      <c r="BU32">
        <v>0</v>
      </c>
      <c r="BV32">
        <v>0</v>
      </c>
      <c r="BW32" t="s">
        <v>146</v>
      </c>
      <c r="BX32">
        <v>2425</v>
      </c>
      <c r="BY32">
        <v>0</v>
      </c>
      <c r="BZ32">
        <v>0</v>
      </c>
      <c r="CA32">
        <v>0</v>
      </c>
      <c r="CB32" t="s">
        <v>146</v>
      </c>
      <c r="CC32">
        <v>0</v>
      </c>
      <c r="CD32">
        <v>0</v>
      </c>
      <c r="CE32">
        <v>0</v>
      </c>
      <c r="CF32">
        <v>0</v>
      </c>
      <c r="CG32" t="s">
        <v>146</v>
      </c>
      <c r="CH32">
        <v>0</v>
      </c>
      <c r="CI32">
        <v>0</v>
      </c>
      <c r="CJ32">
        <v>0</v>
      </c>
      <c r="CK32">
        <v>0</v>
      </c>
      <c r="CL32" t="s">
        <v>146</v>
      </c>
      <c r="CM32">
        <v>0</v>
      </c>
      <c r="CN32">
        <v>0</v>
      </c>
      <c r="CO32">
        <v>0</v>
      </c>
      <c r="CP32">
        <v>0</v>
      </c>
      <c r="CQ32" t="s">
        <v>146</v>
      </c>
      <c r="CR32">
        <v>0</v>
      </c>
      <c r="CS32">
        <v>2250</v>
      </c>
      <c r="CT32">
        <v>0</v>
      </c>
      <c r="CU32">
        <v>0</v>
      </c>
      <c r="CV32" t="s">
        <v>146</v>
      </c>
      <c r="CW32" t="s">
        <v>147</v>
      </c>
      <c r="CX32">
        <v>0</v>
      </c>
      <c r="CY32">
        <v>0</v>
      </c>
      <c r="CZ32">
        <v>0</v>
      </c>
      <c r="DA32">
        <v>1291</v>
      </c>
      <c r="DB32">
        <v>6053</v>
      </c>
      <c r="DC32" t="s">
        <v>146</v>
      </c>
      <c r="DD32">
        <v>0</v>
      </c>
      <c r="DE32">
        <v>0</v>
      </c>
      <c r="DF32">
        <v>2119</v>
      </c>
      <c r="DG32">
        <v>4340</v>
      </c>
      <c r="DH32" t="s">
        <v>146</v>
      </c>
      <c r="DI32">
        <f>Table1[[#This Row],[i- returnees internal present household]]+Table1[[#This Row],[k- abroad returnee household]]</f>
        <v>0</v>
      </c>
      <c r="DJ32">
        <f>Table1[[#This Row],[ returnees internal ]]+Table1[[#This Row],[abroad returnee ]]</f>
        <v>0</v>
      </c>
      <c r="DK32" t="s">
        <v>146</v>
      </c>
      <c r="DL32">
        <v>0</v>
      </c>
      <c r="DM32">
        <v>0</v>
      </c>
      <c r="DN32">
        <v>0</v>
      </c>
      <c r="DO32">
        <v>0</v>
      </c>
      <c r="DP32" t="s">
        <v>147</v>
      </c>
      <c r="DQ32" t="s">
        <v>147</v>
      </c>
      <c r="DR32" t="s">
        <v>147</v>
      </c>
      <c r="DS32" t="s">
        <v>147</v>
      </c>
      <c r="DT32">
        <v>0</v>
      </c>
      <c r="DU32">
        <v>0</v>
      </c>
      <c r="DV32" t="s">
        <v>147</v>
      </c>
      <c r="DW32" t="s">
        <v>147</v>
      </c>
      <c r="DX32" t="s">
        <v>147</v>
      </c>
      <c r="DY32" t="s">
        <v>147</v>
      </c>
      <c r="DZ32">
        <v>0</v>
      </c>
      <c r="EA32">
        <v>0</v>
      </c>
      <c r="EB32" t="s">
        <v>147</v>
      </c>
      <c r="EC32" t="s">
        <v>147</v>
      </c>
      <c r="ED32" t="s">
        <v>147</v>
      </c>
      <c r="EE32" t="s">
        <v>147</v>
      </c>
      <c r="EF32">
        <v>0</v>
      </c>
      <c r="EG32">
        <v>0</v>
      </c>
      <c r="EH32" t="s">
        <v>147</v>
      </c>
      <c r="EI32" t="s">
        <v>147</v>
      </c>
      <c r="EJ32" t="s">
        <v>147</v>
      </c>
      <c r="EK32" t="s">
        <v>147</v>
      </c>
      <c r="EL32">
        <v>0</v>
      </c>
      <c r="EM32">
        <v>0</v>
      </c>
      <c r="EN32" t="s">
        <v>147</v>
      </c>
      <c r="EO32" t="s">
        <v>147</v>
      </c>
      <c r="EP32" t="s">
        <v>147</v>
      </c>
      <c r="EQ32" t="s">
        <v>147</v>
      </c>
      <c r="ER32">
        <v>0</v>
      </c>
      <c r="ES32">
        <v>0</v>
      </c>
      <c r="ET32" t="s">
        <v>146</v>
      </c>
      <c r="EU32">
        <v>0</v>
      </c>
      <c r="EV32">
        <v>0</v>
      </c>
      <c r="EW32">
        <v>0</v>
      </c>
      <c r="EX32">
        <v>0</v>
      </c>
      <c r="EY32" t="s">
        <v>147</v>
      </c>
      <c r="EZ32" t="s">
        <v>147</v>
      </c>
      <c r="FA32" t="s">
        <v>147</v>
      </c>
      <c r="FB32" t="s">
        <v>147</v>
      </c>
      <c r="FC32">
        <v>0</v>
      </c>
      <c r="FD32">
        <v>0</v>
      </c>
      <c r="FE32" t="s">
        <v>147</v>
      </c>
      <c r="FF32" t="s">
        <v>147</v>
      </c>
      <c r="FG32" t="s">
        <v>147</v>
      </c>
      <c r="FH32" t="s">
        <v>147</v>
      </c>
      <c r="FI32">
        <v>0</v>
      </c>
      <c r="FJ32">
        <v>0</v>
      </c>
      <c r="FK32" t="s">
        <v>147</v>
      </c>
      <c r="FL32" t="s">
        <v>147</v>
      </c>
      <c r="FM32" t="s">
        <v>147</v>
      </c>
      <c r="FN32" t="s">
        <v>147</v>
      </c>
      <c r="FO32">
        <v>0</v>
      </c>
      <c r="FP32">
        <v>0</v>
      </c>
      <c r="FQ32" t="s">
        <v>147</v>
      </c>
      <c r="FR32" t="s">
        <v>147</v>
      </c>
      <c r="FS32" t="s">
        <v>147</v>
      </c>
      <c r="FT32" t="s">
        <v>147</v>
      </c>
      <c r="FU32">
        <v>0</v>
      </c>
      <c r="FV32">
        <v>0</v>
      </c>
      <c r="FW32" t="s">
        <v>147</v>
      </c>
      <c r="FX32" t="s">
        <v>147</v>
      </c>
      <c r="FY32" t="s">
        <v>147</v>
      </c>
      <c r="FZ32" t="s">
        <v>147</v>
      </c>
      <c r="GA32">
        <v>0</v>
      </c>
      <c r="GB32">
        <v>0</v>
      </c>
      <c r="GC32">
        <v>0</v>
      </c>
      <c r="GD32">
        <v>0</v>
      </c>
      <c r="GE32">
        <v>0</v>
      </c>
      <c r="GF32">
        <v>0</v>
      </c>
      <c r="GG32">
        <v>0</v>
      </c>
      <c r="GH32">
        <v>0</v>
      </c>
      <c r="GI32">
        <v>0</v>
      </c>
      <c r="GJ32">
        <v>0</v>
      </c>
      <c r="GK32" t="s">
        <v>146</v>
      </c>
      <c r="GL32">
        <v>0</v>
      </c>
      <c r="GM32">
        <v>0</v>
      </c>
      <c r="GN32" t="s">
        <v>146</v>
      </c>
      <c r="GO32" t="s">
        <v>147</v>
      </c>
      <c r="GP32" t="s">
        <v>147</v>
      </c>
      <c r="GQ32" t="s">
        <v>146</v>
      </c>
      <c r="GR32" t="s">
        <v>147</v>
      </c>
      <c r="GS32" t="s">
        <v>146</v>
      </c>
      <c r="GT32">
        <v>0</v>
      </c>
      <c r="GU32">
        <v>0</v>
      </c>
      <c r="GV32" t="s">
        <v>146</v>
      </c>
      <c r="GW32" t="s">
        <v>152</v>
      </c>
      <c r="GX32" t="s">
        <v>151</v>
      </c>
      <c r="GY32" t="s">
        <v>151</v>
      </c>
      <c r="GZ32" t="s">
        <v>287</v>
      </c>
      <c r="HA32" s="117" t="s">
        <v>306</v>
      </c>
      <c r="HB32" s="117" t="s">
        <v>1923</v>
      </c>
      <c r="HC32" s="117"/>
      <c r="HD32" s="116" t="s">
        <v>1858</v>
      </c>
      <c r="HE32" s="116">
        <v>4.8636400000000002</v>
      </c>
      <c r="HF32" s="116">
        <v>31.512899999999998</v>
      </c>
    </row>
    <row r="33" spans="1:214" x14ac:dyDescent="0.25">
      <c r="A33" t="s">
        <v>192</v>
      </c>
      <c r="B33" t="s">
        <v>193</v>
      </c>
      <c r="C33" t="s">
        <v>278</v>
      </c>
      <c r="D33" t="s">
        <v>210</v>
      </c>
      <c r="E33" t="s">
        <v>288</v>
      </c>
      <c r="F33" t="s">
        <v>210</v>
      </c>
      <c r="G33" s="116">
        <f t="shared" si="0"/>
        <v>5.4342689999999996</v>
      </c>
      <c r="H33" s="116">
        <f t="shared" si="1"/>
        <v>31.732506999999998</v>
      </c>
      <c r="I33">
        <v>9</v>
      </c>
      <c r="J33">
        <v>9</v>
      </c>
      <c r="K33" t="s">
        <v>159</v>
      </c>
      <c r="L33">
        <v>455</v>
      </c>
      <c r="M33" s="116">
        <f>SUM(Table1[[#Headers],[c- IDP previously displ. abroad present]])</f>
        <v>0</v>
      </c>
      <c r="N33">
        <v>1472</v>
      </c>
      <c r="O33" s="116">
        <f>(Table1[[#This Row],[a- IDP individuals]])-(Table1[[#This Row],[displ. Abroad]])</f>
        <v>1472</v>
      </c>
      <c r="P33">
        <v>348</v>
      </c>
      <c r="Q33">
        <v>1044</v>
      </c>
      <c r="R33" t="s">
        <v>193</v>
      </c>
      <c r="S33" t="s">
        <v>194</v>
      </c>
      <c r="T33">
        <v>107</v>
      </c>
      <c r="U33">
        <v>428</v>
      </c>
      <c r="V33" t="s">
        <v>193</v>
      </c>
      <c r="W33" t="s">
        <v>194</v>
      </c>
      <c r="X33">
        <v>0</v>
      </c>
      <c r="Y33">
        <v>0</v>
      </c>
      <c r="Z33" t="s">
        <v>147</v>
      </c>
      <c r="AA33" t="s">
        <v>147</v>
      </c>
      <c r="AB33">
        <v>0</v>
      </c>
      <c r="AC33">
        <v>0</v>
      </c>
      <c r="AD33" t="s">
        <v>147</v>
      </c>
      <c r="AE33" t="s">
        <v>147</v>
      </c>
      <c r="AF33">
        <v>0</v>
      </c>
      <c r="AG33">
        <v>0</v>
      </c>
      <c r="AH33" t="s">
        <v>147</v>
      </c>
      <c r="AI33" t="s">
        <v>147</v>
      </c>
      <c r="AJ33">
        <v>0</v>
      </c>
      <c r="AK33">
        <v>0</v>
      </c>
      <c r="AL33" t="s">
        <v>147</v>
      </c>
      <c r="AM33" t="s">
        <v>147</v>
      </c>
      <c r="AN33">
        <v>0</v>
      </c>
      <c r="AO33">
        <v>0</v>
      </c>
      <c r="AP33" t="s">
        <v>146</v>
      </c>
      <c r="AQ33">
        <v>0</v>
      </c>
      <c r="AR33">
        <v>0</v>
      </c>
      <c r="AS33">
        <v>0</v>
      </c>
      <c r="AT33">
        <v>0</v>
      </c>
      <c r="AU33" t="s">
        <v>147</v>
      </c>
      <c r="AV33" t="s">
        <v>147</v>
      </c>
      <c r="AW33">
        <v>0</v>
      </c>
      <c r="AX33">
        <v>0</v>
      </c>
      <c r="AY33" t="s">
        <v>147</v>
      </c>
      <c r="AZ33" t="s">
        <v>147</v>
      </c>
      <c r="BA33">
        <v>0</v>
      </c>
      <c r="BB33">
        <v>0</v>
      </c>
      <c r="BC33" t="s">
        <v>147</v>
      </c>
      <c r="BD33" t="s">
        <v>147</v>
      </c>
      <c r="BE33">
        <v>0</v>
      </c>
      <c r="BF33">
        <v>0</v>
      </c>
      <c r="BG33" t="s">
        <v>147</v>
      </c>
      <c r="BH33" t="s">
        <v>147</v>
      </c>
      <c r="BI33">
        <v>0</v>
      </c>
      <c r="BJ33">
        <v>0</v>
      </c>
      <c r="BK33" t="s">
        <v>147</v>
      </c>
      <c r="BL33" t="s">
        <v>147</v>
      </c>
      <c r="BM33">
        <v>0</v>
      </c>
      <c r="BN33">
        <v>0</v>
      </c>
      <c r="BO33" s="116">
        <f>SUM(Table1[[#This Row],[2014-2015 Conflict]],Table1[[#This Row],[2016-2017 conflict]],Table1[[#This Row],[2018 pre R conflict]],Table1[[#This Row],[2018 post R conflict]],Table1[[#This Row],[2019 conflict]],Table1[[#This Row],[2020 conflict]])</f>
        <v>1472</v>
      </c>
      <c r="BP33" s="116">
        <f>SUM(Table1[[#This Row],[2014-2015  C - clashes]],Table1[[#This Row],[2016-2017  c-clashes]],Table1[[#This Row],[2018 pre R C-clashes]],Table1[[#This Row],[2018 post R C-clashes]],Table1[[#This Row],[2019 C-clashes]],Table1[[#This Row],[2020 C-clashes]])</f>
        <v>0</v>
      </c>
      <c r="BQ33" s="116">
        <f>SUM(Table1[[#This Row],[2014-2015 disaster]],Table1[[#This Row],[2016-2017 disaster]],Table1[[#This Row],[2018 pre R disaster]],Table1[[#This Row],[2018 post R disaster]],Table1[[#This Row],[2019 disaster]],Table1[[#This Row],[2020 disaster]])</f>
        <v>0</v>
      </c>
      <c r="BR33" s="116">
        <f>SUM(Table1[[#This Row],[2014-2015 unknown]],Table1[[#This Row],[2016-2017  unknown ]],Table1[[#This Row],[2018 pre R unknown]],Table1[[#This Row],[2018 post R unknown]],Table1[[#This Row],[2019 unknown]],Table1[[#This Row],[2020 unknown]])</f>
        <v>0</v>
      </c>
      <c r="BS33">
        <v>1044</v>
      </c>
      <c r="BT33">
        <v>0</v>
      </c>
      <c r="BU33">
        <v>0</v>
      </c>
      <c r="BV33">
        <v>0</v>
      </c>
      <c r="BW33" t="s">
        <v>146</v>
      </c>
      <c r="BX33">
        <v>428</v>
      </c>
      <c r="BY33">
        <v>0</v>
      </c>
      <c r="BZ33">
        <v>0</v>
      </c>
      <c r="CA33">
        <v>0</v>
      </c>
      <c r="CB33" t="s">
        <v>146</v>
      </c>
      <c r="CC33">
        <v>0</v>
      </c>
      <c r="CD33">
        <v>0</v>
      </c>
      <c r="CE33">
        <v>0</v>
      </c>
      <c r="CF33">
        <v>0</v>
      </c>
      <c r="CG33" t="s">
        <v>146</v>
      </c>
      <c r="CH33">
        <v>0</v>
      </c>
      <c r="CI33">
        <v>0</v>
      </c>
      <c r="CJ33">
        <v>0</v>
      </c>
      <c r="CK33">
        <v>0</v>
      </c>
      <c r="CL33" t="s">
        <v>146</v>
      </c>
      <c r="CM33">
        <v>0</v>
      </c>
      <c r="CN33">
        <v>0</v>
      </c>
      <c r="CO33">
        <v>0</v>
      </c>
      <c r="CP33">
        <v>0</v>
      </c>
      <c r="CQ33" t="s">
        <v>146</v>
      </c>
      <c r="CR33">
        <v>0</v>
      </c>
      <c r="CS33">
        <v>0</v>
      </c>
      <c r="CT33">
        <v>0</v>
      </c>
      <c r="CU33">
        <v>0</v>
      </c>
      <c r="CV33" t="s">
        <v>146</v>
      </c>
      <c r="CW33" t="s">
        <v>147</v>
      </c>
      <c r="CX33">
        <v>0</v>
      </c>
      <c r="CY33">
        <v>0</v>
      </c>
      <c r="CZ33">
        <v>0</v>
      </c>
      <c r="DA33">
        <v>455</v>
      </c>
      <c r="DB33">
        <v>1472</v>
      </c>
      <c r="DC33" t="s">
        <v>146</v>
      </c>
      <c r="DD33">
        <v>0</v>
      </c>
      <c r="DE33">
        <v>0</v>
      </c>
      <c r="DF33">
        <v>1472</v>
      </c>
      <c r="DG33">
        <v>2944</v>
      </c>
      <c r="DH33" t="s">
        <v>146</v>
      </c>
      <c r="DI33">
        <f>Table1[[#This Row],[i- returnees internal present household]]+Table1[[#This Row],[k- abroad returnee household]]</f>
        <v>0</v>
      </c>
      <c r="DJ33">
        <f>Table1[[#This Row],[ returnees internal ]]+Table1[[#This Row],[abroad returnee ]]</f>
        <v>0</v>
      </c>
      <c r="DK33" t="s">
        <v>146</v>
      </c>
      <c r="DL33">
        <v>0</v>
      </c>
      <c r="DM33">
        <v>0</v>
      </c>
      <c r="DN33">
        <v>0</v>
      </c>
      <c r="DO33">
        <v>0</v>
      </c>
      <c r="DP33" t="s">
        <v>147</v>
      </c>
      <c r="DQ33" t="s">
        <v>147</v>
      </c>
      <c r="DR33" t="s">
        <v>147</v>
      </c>
      <c r="DS33" t="s">
        <v>147</v>
      </c>
      <c r="DT33">
        <v>0</v>
      </c>
      <c r="DU33">
        <v>0</v>
      </c>
      <c r="DV33" t="s">
        <v>147</v>
      </c>
      <c r="DW33" t="s">
        <v>147</v>
      </c>
      <c r="DX33" t="s">
        <v>147</v>
      </c>
      <c r="DY33" t="s">
        <v>147</v>
      </c>
      <c r="DZ33">
        <v>0</v>
      </c>
      <c r="EA33">
        <v>0</v>
      </c>
      <c r="EB33" t="s">
        <v>147</v>
      </c>
      <c r="EC33" t="s">
        <v>147</v>
      </c>
      <c r="ED33" t="s">
        <v>147</v>
      </c>
      <c r="EE33" t="s">
        <v>147</v>
      </c>
      <c r="EF33">
        <v>0</v>
      </c>
      <c r="EG33">
        <v>0</v>
      </c>
      <c r="EH33" t="s">
        <v>147</v>
      </c>
      <c r="EI33" t="s">
        <v>147</v>
      </c>
      <c r="EJ33" t="s">
        <v>147</v>
      </c>
      <c r="EK33" t="s">
        <v>147</v>
      </c>
      <c r="EL33">
        <v>0</v>
      </c>
      <c r="EM33">
        <v>0</v>
      </c>
      <c r="EN33" t="s">
        <v>147</v>
      </c>
      <c r="EO33" t="s">
        <v>147</v>
      </c>
      <c r="EP33" t="s">
        <v>147</v>
      </c>
      <c r="EQ33" t="s">
        <v>147</v>
      </c>
      <c r="ER33">
        <v>0</v>
      </c>
      <c r="ES33">
        <v>0</v>
      </c>
      <c r="ET33" t="s">
        <v>146</v>
      </c>
      <c r="EU33">
        <v>0</v>
      </c>
      <c r="EV33">
        <v>0</v>
      </c>
      <c r="EW33">
        <v>0</v>
      </c>
      <c r="EX33">
        <v>0</v>
      </c>
      <c r="EY33" t="s">
        <v>147</v>
      </c>
      <c r="EZ33" t="s">
        <v>147</v>
      </c>
      <c r="FA33" t="s">
        <v>147</v>
      </c>
      <c r="FB33" t="s">
        <v>147</v>
      </c>
      <c r="FC33">
        <v>0</v>
      </c>
      <c r="FD33">
        <v>0</v>
      </c>
      <c r="FE33" t="s">
        <v>147</v>
      </c>
      <c r="FF33" t="s">
        <v>147</v>
      </c>
      <c r="FG33" t="s">
        <v>147</v>
      </c>
      <c r="FH33" t="s">
        <v>147</v>
      </c>
      <c r="FI33">
        <v>0</v>
      </c>
      <c r="FJ33">
        <v>0</v>
      </c>
      <c r="FK33" t="s">
        <v>147</v>
      </c>
      <c r="FL33" t="s">
        <v>147</v>
      </c>
      <c r="FM33" t="s">
        <v>147</v>
      </c>
      <c r="FN33" t="s">
        <v>147</v>
      </c>
      <c r="FO33">
        <v>0</v>
      </c>
      <c r="FP33">
        <v>0</v>
      </c>
      <c r="FQ33" t="s">
        <v>147</v>
      </c>
      <c r="FR33" t="s">
        <v>147</v>
      </c>
      <c r="FS33" t="s">
        <v>147</v>
      </c>
      <c r="FT33" t="s">
        <v>147</v>
      </c>
      <c r="FU33">
        <v>0</v>
      </c>
      <c r="FV33">
        <v>0</v>
      </c>
      <c r="FW33" t="s">
        <v>147</v>
      </c>
      <c r="FX33" t="s">
        <v>147</v>
      </c>
      <c r="FY33" t="s">
        <v>147</v>
      </c>
      <c r="FZ33" t="s">
        <v>147</v>
      </c>
      <c r="GA33">
        <v>0</v>
      </c>
      <c r="GB33">
        <v>0</v>
      </c>
      <c r="GC33">
        <v>0</v>
      </c>
      <c r="GD33">
        <v>0</v>
      </c>
      <c r="GE33">
        <v>0</v>
      </c>
      <c r="GF33">
        <v>0</v>
      </c>
      <c r="GG33">
        <v>0</v>
      </c>
      <c r="GH33">
        <v>0</v>
      </c>
      <c r="GI33">
        <v>0</v>
      </c>
      <c r="GJ33">
        <v>0</v>
      </c>
      <c r="GK33" t="s">
        <v>146</v>
      </c>
      <c r="GL33">
        <v>0</v>
      </c>
      <c r="GM33">
        <v>0</v>
      </c>
      <c r="GN33" t="s">
        <v>146</v>
      </c>
      <c r="GO33" t="s">
        <v>147</v>
      </c>
      <c r="GP33" t="s">
        <v>147</v>
      </c>
      <c r="GQ33" t="s">
        <v>146</v>
      </c>
      <c r="GR33" t="s">
        <v>147</v>
      </c>
      <c r="GS33" t="s">
        <v>146</v>
      </c>
      <c r="GT33">
        <v>0</v>
      </c>
      <c r="GU33">
        <v>0</v>
      </c>
      <c r="GV33" t="s">
        <v>159</v>
      </c>
      <c r="GW33" t="s">
        <v>152</v>
      </c>
      <c r="GX33" t="s">
        <v>151</v>
      </c>
      <c r="GY33" t="s">
        <v>151</v>
      </c>
      <c r="GZ33" t="s">
        <v>289</v>
      </c>
      <c r="HA33" s="117" t="s">
        <v>306</v>
      </c>
      <c r="HB33" s="117" t="s">
        <v>1925</v>
      </c>
      <c r="HC33" s="117"/>
      <c r="HD33" s="116" t="s">
        <v>1858</v>
      </c>
      <c r="HE33" s="116">
        <v>4.8638500000000002</v>
      </c>
      <c r="HF33" s="116">
        <v>31.536670000000001</v>
      </c>
    </row>
    <row r="34" spans="1:214" x14ac:dyDescent="0.25">
      <c r="A34" t="s">
        <v>192</v>
      </c>
      <c r="B34" t="s">
        <v>193</v>
      </c>
      <c r="C34" t="s">
        <v>278</v>
      </c>
      <c r="D34" t="s">
        <v>210</v>
      </c>
      <c r="E34" t="s">
        <v>290</v>
      </c>
      <c r="F34" t="s">
        <v>291</v>
      </c>
      <c r="G34" s="116">
        <f t="shared" si="0"/>
        <v>5.3251850000000003</v>
      </c>
      <c r="H34" s="116">
        <f t="shared" si="1"/>
        <v>31.816849999999999</v>
      </c>
      <c r="I34">
        <v>9</v>
      </c>
      <c r="J34">
        <v>9</v>
      </c>
      <c r="K34" t="s">
        <v>159</v>
      </c>
      <c r="L34">
        <v>938</v>
      </c>
      <c r="M34" s="116">
        <f>SUM(Table1[[#Headers],[c- IDP previously displ. abroad present]])</f>
        <v>0</v>
      </c>
      <c r="N34">
        <v>4438</v>
      </c>
      <c r="O34" s="116">
        <f>(Table1[[#This Row],[a- IDP individuals]])-(Table1[[#This Row],[displ. Abroad]])</f>
        <v>4438</v>
      </c>
      <c r="P34">
        <v>0</v>
      </c>
      <c r="Q34">
        <v>0</v>
      </c>
      <c r="R34" t="s">
        <v>147</v>
      </c>
      <c r="S34" t="s">
        <v>147</v>
      </c>
      <c r="T34">
        <v>938</v>
      </c>
      <c r="U34">
        <v>4438</v>
      </c>
      <c r="V34" t="s">
        <v>193</v>
      </c>
      <c r="W34" t="s">
        <v>194</v>
      </c>
      <c r="X34">
        <v>0</v>
      </c>
      <c r="Y34">
        <v>0</v>
      </c>
      <c r="Z34" t="s">
        <v>147</v>
      </c>
      <c r="AA34" t="s">
        <v>147</v>
      </c>
      <c r="AB34">
        <v>0</v>
      </c>
      <c r="AC34">
        <v>0</v>
      </c>
      <c r="AD34" t="s">
        <v>147</v>
      </c>
      <c r="AE34" t="s">
        <v>147</v>
      </c>
      <c r="AF34">
        <v>0</v>
      </c>
      <c r="AG34">
        <v>0</v>
      </c>
      <c r="AH34" t="s">
        <v>147</v>
      </c>
      <c r="AI34" t="s">
        <v>147</v>
      </c>
      <c r="AJ34">
        <v>0</v>
      </c>
      <c r="AK34">
        <v>0</v>
      </c>
      <c r="AL34" t="s">
        <v>147</v>
      </c>
      <c r="AM34" t="s">
        <v>147</v>
      </c>
      <c r="AN34">
        <v>0</v>
      </c>
      <c r="AO34">
        <v>0</v>
      </c>
      <c r="AP34" t="s">
        <v>146</v>
      </c>
      <c r="AQ34">
        <v>0</v>
      </c>
      <c r="AR34">
        <v>0</v>
      </c>
      <c r="AS34">
        <v>0</v>
      </c>
      <c r="AT34">
        <v>0</v>
      </c>
      <c r="AU34" t="s">
        <v>147</v>
      </c>
      <c r="AV34" t="s">
        <v>147</v>
      </c>
      <c r="AW34">
        <v>0</v>
      </c>
      <c r="AX34">
        <v>0</v>
      </c>
      <c r="AY34" t="s">
        <v>147</v>
      </c>
      <c r="AZ34" t="s">
        <v>147</v>
      </c>
      <c r="BA34">
        <v>0</v>
      </c>
      <c r="BB34">
        <v>0</v>
      </c>
      <c r="BC34" t="s">
        <v>147</v>
      </c>
      <c r="BD34" t="s">
        <v>147</v>
      </c>
      <c r="BE34">
        <v>0</v>
      </c>
      <c r="BF34">
        <v>0</v>
      </c>
      <c r="BG34" t="s">
        <v>147</v>
      </c>
      <c r="BH34" t="s">
        <v>147</v>
      </c>
      <c r="BI34">
        <v>0</v>
      </c>
      <c r="BJ34">
        <v>0</v>
      </c>
      <c r="BK34" t="s">
        <v>147</v>
      </c>
      <c r="BL34" t="s">
        <v>147</v>
      </c>
      <c r="BM34">
        <v>0</v>
      </c>
      <c r="BN34">
        <v>0</v>
      </c>
      <c r="BO34" s="116">
        <f>SUM(Table1[[#This Row],[2014-2015 Conflict]],Table1[[#This Row],[2016-2017 conflict]],Table1[[#This Row],[2018 pre R conflict]],Table1[[#This Row],[2018 post R conflict]],Table1[[#This Row],[2019 conflict]],Table1[[#This Row],[2020 conflict]])</f>
        <v>4438</v>
      </c>
      <c r="BP34" s="116">
        <f>SUM(Table1[[#This Row],[2014-2015  C - clashes]],Table1[[#This Row],[2016-2017  c-clashes]],Table1[[#This Row],[2018 pre R C-clashes]],Table1[[#This Row],[2018 post R C-clashes]],Table1[[#This Row],[2019 C-clashes]],Table1[[#This Row],[2020 C-clashes]])</f>
        <v>0</v>
      </c>
      <c r="BQ34" s="116">
        <f>SUM(Table1[[#This Row],[2014-2015 disaster]],Table1[[#This Row],[2016-2017 disaster]],Table1[[#This Row],[2018 pre R disaster]],Table1[[#This Row],[2018 post R disaster]],Table1[[#This Row],[2019 disaster]],Table1[[#This Row],[2020 disaster]])</f>
        <v>0</v>
      </c>
      <c r="BR34" s="116">
        <f>SUM(Table1[[#This Row],[2014-2015 unknown]],Table1[[#This Row],[2016-2017  unknown ]],Table1[[#This Row],[2018 pre R unknown]],Table1[[#This Row],[2018 post R unknown]],Table1[[#This Row],[2019 unknown]],Table1[[#This Row],[2020 unknown]])</f>
        <v>0</v>
      </c>
      <c r="BS34">
        <v>0</v>
      </c>
      <c r="BT34">
        <v>0</v>
      </c>
      <c r="BU34">
        <v>0</v>
      </c>
      <c r="BV34">
        <v>0</v>
      </c>
      <c r="BW34" t="s">
        <v>146</v>
      </c>
      <c r="BX34">
        <v>4438</v>
      </c>
      <c r="BY34">
        <v>0</v>
      </c>
      <c r="BZ34">
        <v>0</v>
      </c>
      <c r="CA34">
        <v>0</v>
      </c>
      <c r="CB34" t="s">
        <v>146</v>
      </c>
      <c r="CC34">
        <v>0</v>
      </c>
      <c r="CD34">
        <v>0</v>
      </c>
      <c r="CE34">
        <v>0</v>
      </c>
      <c r="CF34">
        <v>0</v>
      </c>
      <c r="CG34" t="s">
        <v>146</v>
      </c>
      <c r="CH34">
        <v>0</v>
      </c>
      <c r="CI34">
        <v>0</v>
      </c>
      <c r="CJ34">
        <v>0</v>
      </c>
      <c r="CK34">
        <v>0</v>
      </c>
      <c r="CL34" t="s">
        <v>146</v>
      </c>
      <c r="CM34">
        <v>0</v>
      </c>
      <c r="CN34">
        <v>0</v>
      </c>
      <c r="CO34">
        <v>0</v>
      </c>
      <c r="CP34">
        <v>0</v>
      </c>
      <c r="CQ34" t="s">
        <v>146</v>
      </c>
      <c r="CR34">
        <v>0</v>
      </c>
      <c r="CS34">
        <v>0</v>
      </c>
      <c r="CT34">
        <v>0</v>
      </c>
      <c r="CU34">
        <v>0</v>
      </c>
      <c r="CV34" t="s">
        <v>146</v>
      </c>
      <c r="CW34" t="s">
        <v>147</v>
      </c>
      <c r="CX34">
        <v>0</v>
      </c>
      <c r="CY34">
        <v>0</v>
      </c>
      <c r="CZ34">
        <v>0</v>
      </c>
      <c r="DA34">
        <v>938</v>
      </c>
      <c r="DB34">
        <v>4438</v>
      </c>
      <c r="DC34" t="s">
        <v>159</v>
      </c>
      <c r="DD34">
        <v>216</v>
      </c>
      <c r="DE34">
        <v>438</v>
      </c>
      <c r="DF34">
        <v>685</v>
      </c>
      <c r="DG34">
        <v>1370</v>
      </c>
      <c r="DH34" t="s">
        <v>146</v>
      </c>
      <c r="DI34">
        <f>Table1[[#This Row],[i- returnees internal present household]]+Table1[[#This Row],[k- abroad returnee household]]</f>
        <v>0</v>
      </c>
      <c r="DJ34">
        <f>Table1[[#This Row],[ returnees internal ]]+Table1[[#This Row],[abroad returnee ]]</f>
        <v>0</v>
      </c>
      <c r="DK34" t="s">
        <v>146</v>
      </c>
      <c r="DL34">
        <v>0</v>
      </c>
      <c r="DM34">
        <v>0</v>
      </c>
      <c r="DN34">
        <v>0</v>
      </c>
      <c r="DO34">
        <v>0</v>
      </c>
      <c r="DP34" t="s">
        <v>147</v>
      </c>
      <c r="DQ34" t="s">
        <v>147</v>
      </c>
      <c r="DR34" t="s">
        <v>147</v>
      </c>
      <c r="DS34" t="s">
        <v>147</v>
      </c>
      <c r="DT34">
        <v>0</v>
      </c>
      <c r="DU34">
        <v>0</v>
      </c>
      <c r="DV34" t="s">
        <v>147</v>
      </c>
      <c r="DW34" t="s">
        <v>147</v>
      </c>
      <c r="DX34" t="s">
        <v>147</v>
      </c>
      <c r="DY34" t="s">
        <v>147</v>
      </c>
      <c r="DZ34">
        <v>0</v>
      </c>
      <c r="EA34">
        <v>0</v>
      </c>
      <c r="EB34" t="s">
        <v>147</v>
      </c>
      <c r="EC34" t="s">
        <v>147</v>
      </c>
      <c r="ED34" t="s">
        <v>147</v>
      </c>
      <c r="EE34" t="s">
        <v>147</v>
      </c>
      <c r="EF34">
        <v>0</v>
      </c>
      <c r="EG34">
        <v>0</v>
      </c>
      <c r="EH34" t="s">
        <v>147</v>
      </c>
      <c r="EI34" t="s">
        <v>147</v>
      </c>
      <c r="EJ34" t="s">
        <v>147</v>
      </c>
      <c r="EK34" t="s">
        <v>147</v>
      </c>
      <c r="EL34">
        <v>0</v>
      </c>
      <c r="EM34">
        <v>0</v>
      </c>
      <c r="EN34" t="s">
        <v>147</v>
      </c>
      <c r="EO34" t="s">
        <v>147</v>
      </c>
      <c r="EP34" t="s">
        <v>147</v>
      </c>
      <c r="EQ34" t="s">
        <v>147</v>
      </c>
      <c r="ER34">
        <v>0</v>
      </c>
      <c r="ES34">
        <v>0</v>
      </c>
      <c r="ET34" t="s">
        <v>146</v>
      </c>
      <c r="EU34">
        <v>0</v>
      </c>
      <c r="EV34">
        <v>0</v>
      </c>
      <c r="EW34">
        <v>0</v>
      </c>
      <c r="EX34">
        <v>0</v>
      </c>
      <c r="EY34" t="s">
        <v>147</v>
      </c>
      <c r="EZ34" t="s">
        <v>147</v>
      </c>
      <c r="FA34" t="s">
        <v>147</v>
      </c>
      <c r="FB34" t="s">
        <v>147</v>
      </c>
      <c r="FC34">
        <v>0</v>
      </c>
      <c r="FD34">
        <v>0</v>
      </c>
      <c r="FE34" t="s">
        <v>147</v>
      </c>
      <c r="FF34" t="s">
        <v>147</v>
      </c>
      <c r="FG34" t="s">
        <v>147</v>
      </c>
      <c r="FH34" t="s">
        <v>147</v>
      </c>
      <c r="FI34">
        <v>0</v>
      </c>
      <c r="FJ34">
        <v>0</v>
      </c>
      <c r="FK34" t="s">
        <v>147</v>
      </c>
      <c r="FL34" t="s">
        <v>147</v>
      </c>
      <c r="FM34" t="s">
        <v>147</v>
      </c>
      <c r="FN34" t="s">
        <v>147</v>
      </c>
      <c r="FO34">
        <v>0</v>
      </c>
      <c r="FP34">
        <v>0</v>
      </c>
      <c r="FQ34" t="s">
        <v>147</v>
      </c>
      <c r="FR34" t="s">
        <v>147</v>
      </c>
      <c r="FS34" t="s">
        <v>147</v>
      </c>
      <c r="FT34" t="s">
        <v>147</v>
      </c>
      <c r="FU34">
        <v>0</v>
      </c>
      <c r="FV34">
        <v>0</v>
      </c>
      <c r="FW34" t="s">
        <v>147</v>
      </c>
      <c r="FX34" t="s">
        <v>147</v>
      </c>
      <c r="FY34" t="s">
        <v>147</v>
      </c>
      <c r="FZ34" t="s">
        <v>147</v>
      </c>
      <c r="GA34">
        <v>0</v>
      </c>
      <c r="GB34">
        <v>0</v>
      </c>
      <c r="GC34">
        <v>0</v>
      </c>
      <c r="GD34">
        <v>0</v>
      </c>
      <c r="GE34">
        <v>0</v>
      </c>
      <c r="GF34">
        <v>0</v>
      </c>
      <c r="GG34">
        <v>0</v>
      </c>
      <c r="GH34">
        <v>0</v>
      </c>
      <c r="GI34">
        <v>0</v>
      </c>
      <c r="GJ34">
        <v>0</v>
      </c>
      <c r="GK34" t="s">
        <v>146</v>
      </c>
      <c r="GL34">
        <v>0</v>
      </c>
      <c r="GM34">
        <v>0</v>
      </c>
      <c r="GN34" t="s">
        <v>146</v>
      </c>
      <c r="GO34" t="s">
        <v>147</v>
      </c>
      <c r="GP34" t="s">
        <v>147</v>
      </c>
      <c r="GQ34" t="s">
        <v>146</v>
      </c>
      <c r="GR34" t="s">
        <v>147</v>
      </c>
      <c r="GS34" t="s">
        <v>146</v>
      </c>
      <c r="GT34">
        <v>0</v>
      </c>
      <c r="GU34">
        <v>0</v>
      </c>
      <c r="GV34" t="s">
        <v>146</v>
      </c>
      <c r="GW34" t="s">
        <v>152</v>
      </c>
      <c r="GX34" t="s">
        <v>151</v>
      </c>
      <c r="GY34" t="s">
        <v>151</v>
      </c>
      <c r="GZ34" t="s">
        <v>292</v>
      </c>
      <c r="HA34" s="117" t="s">
        <v>306</v>
      </c>
      <c r="HB34" s="117" t="s">
        <v>1927</v>
      </c>
      <c r="HC34" s="117"/>
      <c r="HD34" s="116" t="s">
        <v>1858</v>
      </c>
      <c r="HE34" s="116">
        <v>4.9575579999999997</v>
      </c>
      <c r="HF34" s="116">
        <v>31.495441</v>
      </c>
    </row>
    <row r="35" spans="1:214" x14ac:dyDescent="0.25">
      <c r="A35" t="s">
        <v>192</v>
      </c>
      <c r="B35" t="s">
        <v>193</v>
      </c>
      <c r="C35" t="s">
        <v>191</v>
      </c>
      <c r="D35" t="s">
        <v>194</v>
      </c>
      <c r="E35" t="s">
        <v>293</v>
      </c>
      <c r="F35" t="s">
        <v>294</v>
      </c>
      <c r="G35" s="116">
        <f t="shared" si="0"/>
        <v>5.249095295</v>
      </c>
      <c r="H35" s="116">
        <f t="shared" si="1"/>
        <v>31.214993189000001</v>
      </c>
      <c r="I35">
        <v>9</v>
      </c>
      <c r="J35">
        <v>9</v>
      </c>
      <c r="K35" t="s">
        <v>159</v>
      </c>
      <c r="L35">
        <v>170</v>
      </c>
      <c r="M35" s="116">
        <f>SUM(Table1[[#Headers],[c- IDP previously displ. abroad present]])</f>
        <v>0</v>
      </c>
      <c r="N35">
        <v>1020</v>
      </c>
      <c r="O35" s="116">
        <f>(Table1[[#This Row],[a- IDP individuals]])-(Table1[[#This Row],[displ. Abroad]])</f>
        <v>1020</v>
      </c>
      <c r="P35">
        <v>100</v>
      </c>
      <c r="Q35">
        <v>600</v>
      </c>
      <c r="R35" t="s">
        <v>193</v>
      </c>
      <c r="S35" t="s">
        <v>210</v>
      </c>
      <c r="T35">
        <v>70</v>
      </c>
      <c r="U35">
        <v>420</v>
      </c>
      <c r="V35" t="s">
        <v>193</v>
      </c>
      <c r="W35" t="s">
        <v>210</v>
      </c>
      <c r="X35">
        <v>0</v>
      </c>
      <c r="Y35">
        <v>0</v>
      </c>
      <c r="Z35" t="s">
        <v>147</v>
      </c>
      <c r="AA35" t="s">
        <v>147</v>
      </c>
      <c r="AB35">
        <v>0</v>
      </c>
      <c r="AC35">
        <v>0</v>
      </c>
      <c r="AD35" t="s">
        <v>147</v>
      </c>
      <c r="AE35" t="s">
        <v>147</v>
      </c>
      <c r="AF35">
        <v>0</v>
      </c>
      <c r="AG35">
        <v>0</v>
      </c>
      <c r="AH35" t="s">
        <v>147</v>
      </c>
      <c r="AI35" t="s">
        <v>147</v>
      </c>
      <c r="AJ35">
        <v>0</v>
      </c>
      <c r="AK35">
        <v>0</v>
      </c>
      <c r="AL35" t="s">
        <v>147</v>
      </c>
      <c r="AM35" t="s">
        <v>147</v>
      </c>
      <c r="AN35">
        <v>0</v>
      </c>
      <c r="AO35">
        <v>0</v>
      </c>
      <c r="AP35" t="s">
        <v>146</v>
      </c>
      <c r="AQ35">
        <v>0</v>
      </c>
      <c r="AR35">
        <v>0</v>
      </c>
      <c r="AS35">
        <v>0</v>
      </c>
      <c r="AT35">
        <v>0</v>
      </c>
      <c r="AU35" t="s">
        <v>147</v>
      </c>
      <c r="AV35" t="s">
        <v>147</v>
      </c>
      <c r="AW35">
        <v>0</v>
      </c>
      <c r="AX35">
        <v>0</v>
      </c>
      <c r="AY35" t="s">
        <v>147</v>
      </c>
      <c r="AZ35" t="s">
        <v>147</v>
      </c>
      <c r="BA35">
        <v>0</v>
      </c>
      <c r="BB35">
        <v>0</v>
      </c>
      <c r="BC35" t="s">
        <v>147</v>
      </c>
      <c r="BD35" t="s">
        <v>147</v>
      </c>
      <c r="BE35">
        <v>0</v>
      </c>
      <c r="BF35">
        <v>0</v>
      </c>
      <c r="BG35" t="s">
        <v>147</v>
      </c>
      <c r="BH35" t="s">
        <v>147</v>
      </c>
      <c r="BI35">
        <v>0</v>
      </c>
      <c r="BJ35">
        <v>0</v>
      </c>
      <c r="BK35" t="s">
        <v>147</v>
      </c>
      <c r="BL35" t="s">
        <v>147</v>
      </c>
      <c r="BM35">
        <v>0</v>
      </c>
      <c r="BN35">
        <v>0</v>
      </c>
      <c r="BO35" s="116">
        <f>SUM(Table1[[#This Row],[2014-2015 Conflict]],Table1[[#This Row],[2016-2017 conflict]],Table1[[#This Row],[2018 pre R conflict]],Table1[[#This Row],[2018 post R conflict]],Table1[[#This Row],[2019 conflict]],Table1[[#This Row],[2020 conflict]])</f>
        <v>1020</v>
      </c>
      <c r="BP35" s="116">
        <f>SUM(Table1[[#This Row],[2014-2015  C - clashes]],Table1[[#This Row],[2016-2017  c-clashes]],Table1[[#This Row],[2018 pre R C-clashes]],Table1[[#This Row],[2018 post R C-clashes]],Table1[[#This Row],[2019 C-clashes]],Table1[[#This Row],[2020 C-clashes]])</f>
        <v>0</v>
      </c>
      <c r="BQ35" s="116">
        <f>SUM(Table1[[#This Row],[2014-2015 disaster]],Table1[[#This Row],[2016-2017 disaster]],Table1[[#This Row],[2018 pre R disaster]],Table1[[#This Row],[2018 post R disaster]],Table1[[#This Row],[2019 disaster]],Table1[[#This Row],[2020 disaster]])</f>
        <v>0</v>
      </c>
      <c r="BR35" s="116">
        <f>SUM(Table1[[#This Row],[2014-2015 unknown]],Table1[[#This Row],[2016-2017  unknown ]],Table1[[#This Row],[2018 pre R unknown]],Table1[[#This Row],[2018 post R unknown]],Table1[[#This Row],[2019 unknown]],Table1[[#This Row],[2020 unknown]])</f>
        <v>0</v>
      </c>
      <c r="BS35">
        <v>600</v>
      </c>
      <c r="BT35">
        <v>0</v>
      </c>
      <c r="BU35">
        <v>0</v>
      </c>
      <c r="BV35">
        <v>0</v>
      </c>
      <c r="BW35" t="s">
        <v>146</v>
      </c>
      <c r="BX35">
        <v>420</v>
      </c>
      <c r="BY35">
        <v>0</v>
      </c>
      <c r="BZ35">
        <v>0</v>
      </c>
      <c r="CA35">
        <v>0</v>
      </c>
      <c r="CB35" t="s">
        <v>146</v>
      </c>
      <c r="CC35">
        <v>0</v>
      </c>
      <c r="CD35">
        <v>0</v>
      </c>
      <c r="CE35">
        <v>0</v>
      </c>
      <c r="CF35">
        <v>0</v>
      </c>
      <c r="CG35" t="s">
        <v>146</v>
      </c>
      <c r="CH35">
        <v>0</v>
      </c>
      <c r="CI35">
        <v>0</v>
      </c>
      <c r="CJ35">
        <v>0</v>
      </c>
      <c r="CK35">
        <v>0</v>
      </c>
      <c r="CL35" t="s">
        <v>146</v>
      </c>
      <c r="CM35">
        <v>0</v>
      </c>
      <c r="CN35">
        <v>0</v>
      </c>
      <c r="CO35">
        <v>0</v>
      </c>
      <c r="CP35">
        <v>0</v>
      </c>
      <c r="CQ35" t="s">
        <v>146</v>
      </c>
      <c r="CR35">
        <v>0</v>
      </c>
      <c r="CS35">
        <v>0</v>
      </c>
      <c r="CT35">
        <v>0</v>
      </c>
      <c r="CU35">
        <v>0</v>
      </c>
      <c r="CV35" t="s">
        <v>146</v>
      </c>
      <c r="CW35" t="s">
        <v>147</v>
      </c>
      <c r="CX35">
        <v>0</v>
      </c>
      <c r="CY35">
        <v>0</v>
      </c>
      <c r="CZ35">
        <v>0</v>
      </c>
      <c r="DA35">
        <v>170</v>
      </c>
      <c r="DB35">
        <v>1020</v>
      </c>
      <c r="DC35" t="s">
        <v>146</v>
      </c>
      <c r="DD35">
        <v>0</v>
      </c>
      <c r="DE35">
        <v>0</v>
      </c>
      <c r="DF35">
        <v>1920</v>
      </c>
      <c r="DG35">
        <v>11520</v>
      </c>
      <c r="DH35" t="s">
        <v>159</v>
      </c>
      <c r="DI35">
        <f>Table1[[#This Row],[i- returnees internal present household]]+Table1[[#This Row],[k- abroad returnee household]]</f>
        <v>127</v>
      </c>
      <c r="DJ35">
        <f>Table1[[#This Row],[ returnees internal ]]+Table1[[#This Row],[abroad returnee ]]</f>
        <v>762</v>
      </c>
      <c r="DK35" t="s">
        <v>159</v>
      </c>
      <c r="DL35">
        <v>127</v>
      </c>
      <c r="DM35">
        <v>762</v>
      </c>
      <c r="DN35">
        <v>0</v>
      </c>
      <c r="DO35">
        <v>0</v>
      </c>
      <c r="DP35" t="s">
        <v>147</v>
      </c>
      <c r="DQ35" t="s">
        <v>147</v>
      </c>
      <c r="DR35" t="s">
        <v>147</v>
      </c>
      <c r="DS35" t="s">
        <v>147</v>
      </c>
      <c r="DT35">
        <v>80</v>
      </c>
      <c r="DU35">
        <v>480</v>
      </c>
      <c r="DV35" t="s">
        <v>193</v>
      </c>
      <c r="DW35" t="s">
        <v>194</v>
      </c>
      <c r="DX35" t="s">
        <v>150</v>
      </c>
      <c r="DY35" t="s">
        <v>147</v>
      </c>
      <c r="DZ35">
        <v>0</v>
      </c>
      <c r="EA35">
        <v>0</v>
      </c>
      <c r="EB35" t="s">
        <v>147</v>
      </c>
      <c r="EC35" t="s">
        <v>147</v>
      </c>
      <c r="ED35" t="s">
        <v>147</v>
      </c>
      <c r="EE35" t="s">
        <v>147</v>
      </c>
      <c r="EF35">
        <v>0</v>
      </c>
      <c r="EG35">
        <v>0</v>
      </c>
      <c r="EH35" t="s">
        <v>147</v>
      </c>
      <c r="EI35" t="s">
        <v>147</v>
      </c>
      <c r="EJ35" t="s">
        <v>147</v>
      </c>
      <c r="EK35" t="s">
        <v>147</v>
      </c>
      <c r="EL35">
        <v>47</v>
      </c>
      <c r="EM35">
        <v>282</v>
      </c>
      <c r="EN35" t="s">
        <v>193</v>
      </c>
      <c r="EO35" t="s">
        <v>194</v>
      </c>
      <c r="EP35" t="s">
        <v>150</v>
      </c>
      <c r="EQ35" t="s">
        <v>147</v>
      </c>
      <c r="ER35">
        <v>0</v>
      </c>
      <c r="ES35">
        <v>0</v>
      </c>
      <c r="ET35" t="s">
        <v>146</v>
      </c>
      <c r="EU35">
        <v>0</v>
      </c>
      <c r="EV35">
        <v>0</v>
      </c>
      <c r="EW35">
        <v>0</v>
      </c>
      <c r="EX35">
        <v>0</v>
      </c>
      <c r="EY35" t="s">
        <v>147</v>
      </c>
      <c r="EZ35" t="s">
        <v>147</v>
      </c>
      <c r="FA35" t="s">
        <v>147</v>
      </c>
      <c r="FB35" t="s">
        <v>147</v>
      </c>
      <c r="FC35">
        <v>0</v>
      </c>
      <c r="FD35">
        <v>0</v>
      </c>
      <c r="FE35" t="s">
        <v>147</v>
      </c>
      <c r="FF35" t="s">
        <v>147</v>
      </c>
      <c r="FG35" t="s">
        <v>147</v>
      </c>
      <c r="FH35" t="s">
        <v>147</v>
      </c>
      <c r="FI35">
        <v>0</v>
      </c>
      <c r="FJ35">
        <v>0</v>
      </c>
      <c r="FK35" t="s">
        <v>147</v>
      </c>
      <c r="FL35" t="s">
        <v>147</v>
      </c>
      <c r="FM35" t="s">
        <v>147</v>
      </c>
      <c r="FN35" t="s">
        <v>147</v>
      </c>
      <c r="FO35">
        <v>0</v>
      </c>
      <c r="FP35">
        <v>0</v>
      </c>
      <c r="FQ35" t="s">
        <v>147</v>
      </c>
      <c r="FR35" t="s">
        <v>147</v>
      </c>
      <c r="FS35" t="s">
        <v>147</v>
      </c>
      <c r="FT35" t="s">
        <v>147</v>
      </c>
      <c r="FU35">
        <v>0</v>
      </c>
      <c r="FV35">
        <v>0</v>
      </c>
      <c r="FW35" t="s">
        <v>147</v>
      </c>
      <c r="FX35" t="s">
        <v>147</v>
      </c>
      <c r="FY35" t="s">
        <v>147</v>
      </c>
      <c r="FZ35" t="s">
        <v>147</v>
      </c>
      <c r="GA35">
        <v>0</v>
      </c>
      <c r="GB35">
        <v>0</v>
      </c>
      <c r="GC35">
        <v>127</v>
      </c>
      <c r="GD35">
        <v>762</v>
      </c>
      <c r="GE35">
        <v>0</v>
      </c>
      <c r="GF35">
        <v>0</v>
      </c>
      <c r="GG35">
        <v>0</v>
      </c>
      <c r="GH35">
        <v>0</v>
      </c>
      <c r="GI35">
        <v>0</v>
      </c>
      <c r="GJ35">
        <v>0</v>
      </c>
      <c r="GK35" t="s">
        <v>146</v>
      </c>
      <c r="GL35">
        <v>0</v>
      </c>
      <c r="GM35">
        <v>0</v>
      </c>
      <c r="GN35" t="s">
        <v>146</v>
      </c>
      <c r="GO35" t="s">
        <v>147</v>
      </c>
      <c r="GP35" t="s">
        <v>147</v>
      </c>
      <c r="GQ35" t="s">
        <v>146</v>
      </c>
      <c r="GR35" t="s">
        <v>147</v>
      </c>
      <c r="GS35" t="s">
        <v>146</v>
      </c>
      <c r="GT35">
        <v>0</v>
      </c>
      <c r="GU35">
        <v>0</v>
      </c>
      <c r="GV35" t="s">
        <v>146</v>
      </c>
      <c r="GW35" t="s">
        <v>152</v>
      </c>
      <c r="GX35" t="s">
        <v>151</v>
      </c>
      <c r="GY35" t="s">
        <v>152</v>
      </c>
      <c r="GZ35" t="s">
        <v>160</v>
      </c>
      <c r="HA35" s="117" t="s">
        <v>306</v>
      </c>
      <c r="HB35" s="117" t="s">
        <v>1929</v>
      </c>
      <c r="HC35" s="117"/>
      <c r="HD35" s="116" t="s">
        <v>1858</v>
      </c>
      <c r="HE35" s="116">
        <v>4.8677400000000004</v>
      </c>
      <c r="HF35" s="116">
        <v>31.50395</v>
      </c>
    </row>
    <row r="36" spans="1:214" x14ac:dyDescent="0.25">
      <c r="A36" t="s">
        <v>273</v>
      </c>
      <c r="B36" t="s">
        <v>211</v>
      </c>
      <c r="C36" t="s">
        <v>296</v>
      </c>
      <c r="D36" t="s">
        <v>297</v>
      </c>
      <c r="E36" t="s">
        <v>295</v>
      </c>
      <c r="F36" t="s">
        <v>298</v>
      </c>
      <c r="G36" s="116">
        <f t="shared" si="0"/>
        <v>6.4989220000000003</v>
      </c>
      <c r="H36" s="116">
        <f t="shared" si="1"/>
        <v>28.100503</v>
      </c>
      <c r="I36">
        <v>9</v>
      </c>
      <c r="J36">
        <v>9</v>
      </c>
      <c r="K36" t="s">
        <v>159</v>
      </c>
      <c r="L36">
        <v>5</v>
      </c>
      <c r="M36" s="116">
        <f>SUM(Table1[[#Headers],[c- IDP previously displ. abroad present]])</f>
        <v>0</v>
      </c>
      <c r="N36">
        <v>18</v>
      </c>
      <c r="O36" s="116">
        <f>(Table1[[#This Row],[a- IDP individuals]])-(Table1[[#This Row],[displ. Abroad]])</f>
        <v>18</v>
      </c>
      <c r="P36">
        <v>0</v>
      </c>
      <c r="Q36">
        <v>0</v>
      </c>
      <c r="R36" t="s">
        <v>147</v>
      </c>
      <c r="S36" t="s">
        <v>147</v>
      </c>
      <c r="T36">
        <v>0</v>
      </c>
      <c r="U36">
        <v>0</v>
      </c>
      <c r="V36" t="s">
        <v>147</v>
      </c>
      <c r="W36" t="s">
        <v>147</v>
      </c>
      <c r="X36">
        <v>0</v>
      </c>
      <c r="Y36">
        <v>0</v>
      </c>
      <c r="Z36" t="s">
        <v>147</v>
      </c>
      <c r="AA36" t="s">
        <v>147</v>
      </c>
      <c r="AB36">
        <v>0</v>
      </c>
      <c r="AC36">
        <v>0</v>
      </c>
      <c r="AD36" t="s">
        <v>147</v>
      </c>
      <c r="AE36" t="s">
        <v>147</v>
      </c>
      <c r="AF36">
        <v>0</v>
      </c>
      <c r="AG36">
        <v>0</v>
      </c>
      <c r="AH36" t="s">
        <v>147</v>
      </c>
      <c r="AI36" t="s">
        <v>147</v>
      </c>
      <c r="AJ36">
        <v>5</v>
      </c>
      <c r="AK36">
        <v>18</v>
      </c>
      <c r="AL36" t="s">
        <v>211</v>
      </c>
      <c r="AM36" t="s">
        <v>297</v>
      </c>
      <c r="AN36">
        <v>0</v>
      </c>
      <c r="AO36">
        <v>0</v>
      </c>
      <c r="AP36" t="s">
        <v>146</v>
      </c>
      <c r="AQ36">
        <v>0</v>
      </c>
      <c r="AR36">
        <v>0</v>
      </c>
      <c r="AS36">
        <v>0</v>
      </c>
      <c r="AT36">
        <v>0</v>
      </c>
      <c r="AU36" t="s">
        <v>147</v>
      </c>
      <c r="AV36" t="s">
        <v>147</v>
      </c>
      <c r="AW36">
        <v>0</v>
      </c>
      <c r="AX36">
        <v>0</v>
      </c>
      <c r="AY36" t="s">
        <v>147</v>
      </c>
      <c r="AZ36" t="s">
        <v>147</v>
      </c>
      <c r="BA36">
        <v>0</v>
      </c>
      <c r="BB36">
        <v>0</v>
      </c>
      <c r="BC36" t="s">
        <v>147</v>
      </c>
      <c r="BD36" t="s">
        <v>147</v>
      </c>
      <c r="BE36">
        <v>0</v>
      </c>
      <c r="BF36">
        <v>0</v>
      </c>
      <c r="BG36" t="s">
        <v>147</v>
      </c>
      <c r="BH36" t="s">
        <v>147</v>
      </c>
      <c r="BI36">
        <v>0</v>
      </c>
      <c r="BJ36">
        <v>0</v>
      </c>
      <c r="BK36" t="s">
        <v>147</v>
      </c>
      <c r="BL36" t="s">
        <v>147</v>
      </c>
      <c r="BM36">
        <v>0</v>
      </c>
      <c r="BN36">
        <v>0</v>
      </c>
      <c r="BO36" s="116">
        <f>SUM(Table1[[#This Row],[2014-2015 Conflict]],Table1[[#This Row],[2016-2017 conflict]],Table1[[#This Row],[2018 pre R conflict]],Table1[[#This Row],[2018 post R conflict]],Table1[[#This Row],[2019 conflict]],Table1[[#This Row],[2020 conflict]])</f>
        <v>18</v>
      </c>
      <c r="BP36" s="116">
        <f>SUM(Table1[[#This Row],[2014-2015  C - clashes]],Table1[[#This Row],[2016-2017  c-clashes]],Table1[[#This Row],[2018 pre R C-clashes]],Table1[[#This Row],[2018 post R C-clashes]],Table1[[#This Row],[2019 C-clashes]],Table1[[#This Row],[2020 C-clashes]])</f>
        <v>0</v>
      </c>
      <c r="BQ36" s="116">
        <f>SUM(Table1[[#This Row],[2014-2015 disaster]],Table1[[#This Row],[2016-2017 disaster]],Table1[[#This Row],[2018 pre R disaster]],Table1[[#This Row],[2018 post R disaster]],Table1[[#This Row],[2019 disaster]],Table1[[#This Row],[2020 disaster]])</f>
        <v>0</v>
      </c>
      <c r="BR36" s="116">
        <f>SUM(Table1[[#This Row],[2014-2015 unknown]],Table1[[#This Row],[2016-2017  unknown ]],Table1[[#This Row],[2018 pre R unknown]],Table1[[#This Row],[2018 post R unknown]],Table1[[#This Row],[2019 unknown]],Table1[[#This Row],[2020 unknown]])</f>
        <v>0</v>
      </c>
      <c r="BS36">
        <v>0</v>
      </c>
      <c r="BT36">
        <v>0</v>
      </c>
      <c r="BU36">
        <v>0</v>
      </c>
      <c r="BV36">
        <v>0</v>
      </c>
      <c r="BW36" t="s">
        <v>146</v>
      </c>
      <c r="BX36">
        <v>0</v>
      </c>
      <c r="BY36">
        <v>0</v>
      </c>
      <c r="BZ36">
        <v>0</v>
      </c>
      <c r="CA36">
        <v>0</v>
      </c>
      <c r="CB36" t="s">
        <v>146</v>
      </c>
      <c r="CC36">
        <v>0</v>
      </c>
      <c r="CD36">
        <v>0</v>
      </c>
      <c r="CE36">
        <v>0</v>
      </c>
      <c r="CF36">
        <v>0</v>
      </c>
      <c r="CG36" t="s">
        <v>146</v>
      </c>
      <c r="CH36">
        <v>0</v>
      </c>
      <c r="CI36">
        <v>0</v>
      </c>
      <c r="CJ36">
        <v>0</v>
      </c>
      <c r="CK36">
        <v>0</v>
      </c>
      <c r="CL36" t="s">
        <v>146</v>
      </c>
      <c r="CM36">
        <v>0</v>
      </c>
      <c r="CN36">
        <v>0</v>
      </c>
      <c r="CO36">
        <v>0</v>
      </c>
      <c r="CP36">
        <v>0</v>
      </c>
      <c r="CQ36" t="s">
        <v>146</v>
      </c>
      <c r="CR36">
        <v>18</v>
      </c>
      <c r="CS36">
        <v>0</v>
      </c>
      <c r="CT36">
        <v>0</v>
      </c>
      <c r="CU36">
        <v>0</v>
      </c>
      <c r="CV36" t="s">
        <v>146</v>
      </c>
      <c r="CW36" t="s">
        <v>147</v>
      </c>
      <c r="CX36">
        <v>0</v>
      </c>
      <c r="CY36">
        <v>0</v>
      </c>
      <c r="CZ36">
        <v>0</v>
      </c>
      <c r="DA36">
        <v>5</v>
      </c>
      <c r="DB36">
        <v>18</v>
      </c>
      <c r="DC36" t="s">
        <v>146</v>
      </c>
      <c r="DD36">
        <v>0</v>
      </c>
      <c r="DE36">
        <v>0</v>
      </c>
      <c r="DF36">
        <v>1019</v>
      </c>
      <c r="DG36">
        <v>4215</v>
      </c>
      <c r="DH36" t="s">
        <v>159</v>
      </c>
      <c r="DI36">
        <f>Table1[[#This Row],[i- returnees internal present household]]+Table1[[#This Row],[k- abroad returnee household]]</f>
        <v>43</v>
      </c>
      <c r="DJ36">
        <f>Table1[[#This Row],[ returnees internal ]]+Table1[[#This Row],[abroad returnee ]]</f>
        <v>215</v>
      </c>
      <c r="DK36" t="s">
        <v>159</v>
      </c>
      <c r="DL36">
        <v>43</v>
      </c>
      <c r="DM36">
        <v>215</v>
      </c>
      <c r="DN36">
        <v>0</v>
      </c>
      <c r="DO36">
        <v>0</v>
      </c>
      <c r="DP36" t="s">
        <v>147</v>
      </c>
      <c r="DQ36" t="s">
        <v>147</v>
      </c>
      <c r="DR36" t="s">
        <v>147</v>
      </c>
      <c r="DS36" t="s">
        <v>147</v>
      </c>
      <c r="DT36">
        <v>43</v>
      </c>
      <c r="DU36">
        <v>215</v>
      </c>
      <c r="DV36" t="s">
        <v>211</v>
      </c>
      <c r="DW36" t="s">
        <v>299</v>
      </c>
      <c r="DX36" t="s">
        <v>150</v>
      </c>
      <c r="DY36" t="s">
        <v>147</v>
      </c>
      <c r="DZ36">
        <v>0</v>
      </c>
      <c r="EA36">
        <v>0</v>
      </c>
      <c r="EB36" t="s">
        <v>147</v>
      </c>
      <c r="EC36" t="s">
        <v>147</v>
      </c>
      <c r="ED36" t="s">
        <v>147</v>
      </c>
      <c r="EE36" t="s">
        <v>147</v>
      </c>
      <c r="EF36">
        <v>0</v>
      </c>
      <c r="EG36">
        <v>0</v>
      </c>
      <c r="EH36" t="s">
        <v>147</v>
      </c>
      <c r="EI36" t="s">
        <v>147</v>
      </c>
      <c r="EJ36" t="s">
        <v>147</v>
      </c>
      <c r="EK36" t="s">
        <v>147</v>
      </c>
      <c r="EL36">
        <v>0</v>
      </c>
      <c r="EM36">
        <v>0</v>
      </c>
      <c r="EN36" t="s">
        <v>147</v>
      </c>
      <c r="EO36" t="s">
        <v>147</v>
      </c>
      <c r="EP36" t="s">
        <v>147</v>
      </c>
      <c r="EQ36" t="s">
        <v>147</v>
      </c>
      <c r="ER36">
        <v>0</v>
      </c>
      <c r="ES36">
        <v>0</v>
      </c>
      <c r="ET36" t="s">
        <v>146</v>
      </c>
      <c r="EU36">
        <v>0</v>
      </c>
      <c r="EV36">
        <v>0</v>
      </c>
      <c r="EW36">
        <v>0</v>
      </c>
      <c r="EX36">
        <v>0</v>
      </c>
      <c r="EY36" t="s">
        <v>147</v>
      </c>
      <c r="EZ36" t="s">
        <v>147</v>
      </c>
      <c r="FA36" t="s">
        <v>147</v>
      </c>
      <c r="FB36" t="s">
        <v>147</v>
      </c>
      <c r="FC36">
        <v>0</v>
      </c>
      <c r="FD36">
        <v>0</v>
      </c>
      <c r="FE36" t="s">
        <v>147</v>
      </c>
      <c r="FF36" t="s">
        <v>147</v>
      </c>
      <c r="FG36" t="s">
        <v>147</v>
      </c>
      <c r="FH36" t="s">
        <v>147</v>
      </c>
      <c r="FI36">
        <v>0</v>
      </c>
      <c r="FJ36">
        <v>0</v>
      </c>
      <c r="FK36" t="s">
        <v>147</v>
      </c>
      <c r="FL36" t="s">
        <v>147</v>
      </c>
      <c r="FM36" t="s">
        <v>147</v>
      </c>
      <c r="FN36" t="s">
        <v>147</v>
      </c>
      <c r="FO36">
        <v>0</v>
      </c>
      <c r="FP36">
        <v>0</v>
      </c>
      <c r="FQ36" t="s">
        <v>147</v>
      </c>
      <c r="FR36" t="s">
        <v>147</v>
      </c>
      <c r="FS36" t="s">
        <v>147</v>
      </c>
      <c r="FT36" t="s">
        <v>147</v>
      </c>
      <c r="FU36">
        <v>0</v>
      </c>
      <c r="FV36">
        <v>0</v>
      </c>
      <c r="FW36" t="s">
        <v>147</v>
      </c>
      <c r="FX36" t="s">
        <v>147</v>
      </c>
      <c r="FY36" t="s">
        <v>147</v>
      </c>
      <c r="FZ36" t="s">
        <v>147</v>
      </c>
      <c r="GA36">
        <v>0</v>
      </c>
      <c r="GB36">
        <v>0</v>
      </c>
      <c r="GC36">
        <v>43</v>
      </c>
      <c r="GD36">
        <v>215</v>
      </c>
      <c r="GE36">
        <v>0</v>
      </c>
      <c r="GF36">
        <v>0</v>
      </c>
      <c r="GG36">
        <v>0</v>
      </c>
      <c r="GH36">
        <v>0</v>
      </c>
      <c r="GI36">
        <v>0</v>
      </c>
      <c r="GJ36">
        <v>0</v>
      </c>
      <c r="GK36" t="s">
        <v>146</v>
      </c>
      <c r="GL36">
        <v>0</v>
      </c>
      <c r="GM36">
        <v>0</v>
      </c>
      <c r="GN36" t="s">
        <v>146</v>
      </c>
      <c r="GO36" t="s">
        <v>147</v>
      </c>
      <c r="GP36" t="s">
        <v>147</v>
      </c>
      <c r="GQ36" t="s">
        <v>146</v>
      </c>
      <c r="GR36" t="s">
        <v>147</v>
      </c>
      <c r="GS36" t="s">
        <v>146</v>
      </c>
      <c r="GT36">
        <v>0</v>
      </c>
      <c r="GU36">
        <v>0</v>
      </c>
      <c r="GV36" t="s">
        <v>146</v>
      </c>
      <c r="GW36" t="s">
        <v>151</v>
      </c>
      <c r="GX36" t="s">
        <v>151</v>
      </c>
      <c r="GY36" t="s">
        <v>151</v>
      </c>
      <c r="GZ36" t="s">
        <v>160</v>
      </c>
      <c r="HA36" s="117" t="s">
        <v>306</v>
      </c>
      <c r="HB36" s="117" t="s">
        <v>1931</v>
      </c>
      <c r="HC36" s="117"/>
      <c r="HD36" s="116" t="s">
        <v>1858</v>
      </c>
      <c r="HE36" s="116">
        <v>4.8721899999999998</v>
      </c>
      <c r="HF36" s="116">
        <v>31.53</v>
      </c>
    </row>
    <row r="37" spans="1:214" x14ac:dyDescent="0.25">
      <c r="A37" t="s">
        <v>201</v>
      </c>
      <c r="B37" t="s">
        <v>202</v>
      </c>
      <c r="C37" t="s">
        <v>301</v>
      </c>
      <c r="D37" t="s">
        <v>302</v>
      </c>
      <c r="E37" t="s">
        <v>300</v>
      </c>
      <c r="F37" t="s">
        <v>303</v>
      </c>
      <c r="G37" s="116">
        <f t="shared" si="0"/>
        <v>4.4069347700000003</v>
      </c>
      <c r="H37" s="116">
        <f t="shared" si="1"/>
        <v>32.569378110000002</v>
      </c>
      <c r="I37">
        <v>9</v>
      </c>
      <c r="J37">
        <v>9</v>
      </c>
      <c r="K37" t="s">
        <v>159</v>
      </c>
      <c r="L37">
        <v>10</v>
      </c>
      <c r="M37" s="116">
        <f>SUM(Table1[[#Headers],[c- IDP previously displ. abroad present]])</f>
        <v>0</v>
      </c>
      <c r="N37">
        <v>50</v>
      </c>
      <c r="O37" s="116">
        <f>(Table1[[#This Row],[a- IDP individuals]])-(Table1[[#This Row],[displ. Abroad]])</f>
        <v>50</v>
      </c>
      <c r="P37">
        <v>0</v>
      </c>
      <c r="Q37">
        <v>0</v>
      </c>
      <c r="R37" t="s">
        <v>147</v>
      </c>
      <c r="S37" t="s">
        <v>147</v>
      </c>
      <c r="T37">
        <v>0</v>
      </c>
      <c r="U37">
        <v>0</v>
      </c>
      <c r="V37" t="s">
        <v>147</v>
      </c>
      <c r="W37" t="s">
        <v>147</v>
      </c>
      <c r="X37">
        <v>0</v>
      </c>
      <c r="Y37">
        <v>0</v>
      </c>
      <c r="Z37" t="s">
        <v>147</v>
      </c>
      <c r="AA37" t="s">
        <v>147</v>
      </c>
      <c r="AB37">
        <v>0</v>
      </c>
      <c r="AC37">
        <v>0</v>
      </c>
      <c r="AD37" t="s">
        <v>147</v>
      </c>
      <c r="AE37" t="s">
        <v>147</v>
      </c>
      <c r="AF37">
        <v>0</v>
      </c>
      <c r="AG37">
        <v>0</v>
      </c>
      <c r="AH37" t="s">
        <v>147</v>
      </c>
      <c r="AI37" t="s">
        <v>147</v>
      </c>
      <c r="AJ37">
        <v>10</v>
      </c>
      <c r="AK37">
        <v>50</v>
      </c>
      <c r="AL37" t="s">
        <v>202</v>
      </c>
      <c r="AM37" t="s">
        <v>302</v>
      </c>
      <c r="AN37">
        <v>0</v>
      </c>
      <c r="AO37">
        <v>0</v>
      </c>
      <c r="AP37" t="s">
        <v>146</v>
      </c>
      <c r="AQ37">
        <v>0</v>
      </c>
      <c r="AR37">
        <v>0</v>
      </c>
      <c r="AS37">
        <v>0</v>
      </c>
      <c r="AT37">
        <v>0</v>
      </c>
      <c r="AU37" t="s">
        <v>147</v>
      </c>
      <c r="AV37" t="s">
        <v>147</v>
      </c>
      <c r="AW37">
        <v>0</v>
      </c>
      <c r="AX37">
        <v>0</v>
      </c>
      <c r="AY37" t="s">
        <v>147</v>
      </c>
      <c r="AZ37" t="s">
        <v>147</v>
      </c>
      <c r="BA37">
        <v>0</v>
      </c>
      <c r="BB37">
        <v>0</v>
      </c>
      <c r="BC37" t="s">
        <v>147</v>
      </c>
      <c r="BD37" t="s">
        <v>147</v>
      </c>
      <c r="BE37">
        <v>0</v>
      </c>
      <c r="BF37">
        <v>0</v>
      </c>
      <c r="BG37" t="s">
        <v>147</v>
      </c>
      <c r="BH37" t="s">
        <v>147</v>
      </c>
      <c r="BI37">
        <v>0</v>
      </c>
      <c r="BJ37">
        <v>0</v>
      </c>
      <c r="BK37" t="s">
        <v>147</v>
      </c>
      <c r="BL37" t="s">
        <v>147</v>
      </c>
      <c r="BM37">
        <v>0</v>
      </c>
      <c r="BN37">
        <v>0</v>
      </c>
      <c r="BO37" s="116">
        <f>SUM(Table1[[#This Row],[2014-2015 Conflict]],Table1[[#This Row],[2016-2017 conflict]],Table1[[#This Row],[2018 pre R conflict]],Table1[[#This Row],[2018 post R conflict]],Table1[[#This Row],[2019 conflict]],Table1[[#This Row],[2020 conflict]])</f>
        <v>0</v>
      </c>
      <c r="BP37" s="116">
        <f>SUM(Table1[[#This Row],[2014-2015  C - clashes]],Table1[[#This Row],[2016-2017  c-clashes]],Table1[[#This Row],[2018 pre R C-clashes]],Table1[[#This Row],[2018 post R C-clashes]],Table1[[#This Row],[2019 C-clashes]],Table1[[#This Row],[2020 C-clashes]])</f>
        <v>0</v>
      </c>
      <c r="BQ37" s="116">
        <f>SUM(Table1[[#This Row],[2014-2015 disaster]],Table1[[#This Row],[2016-2017 disaster]],Table1[[#This Row],[2018 pre R disaster]],Table1[[#This Row],[2018 post R disaster]],Table1[[#This Row],[2019 disaster]],Table1[[#This Row],[2020 disaster]])</f>
        <v>50</v>
      </c>
      <c r="BR37" s="116">
        <f>SUM(Table1[[#This Row],[2014-2015 unknown]],Table1[[#This Row],[2016-2017  unknown ]],Table1[[#This Row],[2018 pre R unknown]],Table1[[#This Row],[2018 post R unknown]],Table1[[#This Row],[2019 unknown]],Table1[[#This Row],[2020 unknown]])</f>
        <v>0</v>
      </c>
      <c r="BS37">
        <v>0</v>
      </c>
      <c r="BT37">
        <v>0</v>
      </c>
      <c r="BU37">
        <v>0</v>
      </c>
      <c r="BV37">
        <v>0</v>
      </c>
      <c r="BW37" t="s">
        <v>146</v>
      </c>
      <c r="BX37">
        <v>0</v>
      </c>
      <c r="BY37">
        <v>0</v>
      </c>
      <c r="BZ37">
        <v>0</v>
      </c>
      <c r="CA37">
        <v>0</v>
      </c>
      <c r="CB37" t="s">
        <v>146</v>
      </c>
      <c r="CC37">
        <v>0</v>
      </c>
      <c r="CD37">
        <v>0</v>
      </c>
      <c r="CE37">
        <v>0</v>
      </c>
      <c r="CF37">
        <v>0</v>
      </c>
      <c r="CG37" t="s">
        <v>146</v>
      </c>
      <c r="CH37">
        <v>0</v>
      </c>
      <c r="CI37">
        <v>0</v>
      </c>
      <c r="CJ37">
        <v>0</v>
      </c>
      <c r="CK37">
        <v>0</v>
      </c>
      <c r="CL37" t="s">
        <v>146</v>
      </c>
      <c r="CM37">
        <v>0</v>
      </c>
      <c r="CN37">
        <v>0</v>
      </c>
      <c r="CO37">
        <v>0</v>
      </c>
      <c r="CP37">
        <v>0</v>
      </c>
      <c r="CQ37" t="s">
        <v>146</v>
      </c>
      <c r="CR37">
        <v>0</v>
      </c>
      <c r="CS37">
        <v>0</v>
      </c>
      <c r="CT37">
        <v>50</v>
      </c>
      <c r="CU37">
        <v>0</v>
      </c>
      <c r="CV37" t="s">
        <v>146</v>
      </c>
      <c r="CW37" t="s">
        <v>147</v>
      </c>
      <c r="CX37">
        <v>0</v>
      </c>
      <c r="CY37">
        <v>0</v>
      </c>
      <c r="CZ37">
        <v>0</v>
      </c>
      <c r="DA37">
        <v>10</v>
      </c>
      <c r="DB37">
        <v>50</v>
      </c>
      <c r="DC37" t="s">
        <v>146</v>
      </c>
      <c r="DD37">
        <v>0</v>
      </c>
      <c r="DE37">
        <v>0</v>
      </c>
      <c r="DF37">
        <v>10341</v>
      </c>
      <c r="DG37">
        <v>56875</v>
      </c>
      <c r="DH37" t="s">
        <v>159</v>
      </c>
      <c r="DI37">
        <f>Table1[[#This Row],[i- returnees internal present household]]+Table1[[#This Row],[k- abroad returnee household]]</f>
        <v>5</v>
      </c>
      <c r="DJ37">
        <f>Table1[[#This Row],[ returnees internal ]]+Table1[[#This Row],[abroad returnee ]]</f>
        <v>25</v>
      </c>
      <c r="DK37" t="s">
        <v>159</v>
      </c>
      <c r="DL37">
        <v>5</v>
      </c>
      <c r="DM37">
        <v>25</v>
      </c>
      <c r="DN37">
        <v>0</v>
      </c>
      <c r="DO37">
        <v>0</v>
      </c>
      <c r="DP37" t="s">
        <v>147</v>
      </c>
      <c r="DQ37" t="s">
        <v>147</v>
      </c>
      <c r="DR37" t="s">
        <v>147</v>
      </c>
      <c r="DS37" t="s">
        <v>147</v>
      </c>
      <c r="DT37">
        <v>0</v>
      </c>
      <c r="DU37">
        <v>0</v>
      </c>
      <c r="DV37" t="s">
        <v>147</v>
      </c>
      <c r="DW37" t="s">
        <v>147</v>
      </c>
      <c r="DX37" t="s">
        <v>147</v>
      </c>
      <c r="DY37" t="s">
        <v>147</v>
      </c>
      <c r="DZ37">
        <v>0</v>
      </c>
      <c r="EA37">
        <v>0</v>
      </c>
      <c r="EB37" t="s">
        <v>147</v>
      </c>
      <c r="EC37" t="s">
        <v>147</v>
      </c>
      <c r="ED37" t="s">
        <v>147</v>
      </c>
      <c r="EE37" t="s">
        <v>147</v>
      </c>
      <c r="EF37">
        <v>0</v>
      </c>
      <c r="EG37">
        <v>0</v>
      </c>
      <c r="EH37" t="s">
        <v>147</v>
      </c>
      <c r="EI37" t="s">
        <v>147</v>
      </c>
      <c r="EJ37" t="s">
        <v>147</v>
      </c>
      <c r="EK37" t="s">
        <v>147</v>
      </c>
      <c r="EL37">
        <v>5</v>
      </c>
      <c r="EM37">
        <v>25</v>
      </c>
      <c r="EN37" t="s">
        <v>202</v>
      </c>
      <c r="EO37" t="s">
        <v>302</v>
      </c>
      <c r="EP37" t="s">
        <v>304</v>
      </c>
      <c r="EQ37" t="s">
        <v>147</v>
      </c>
      <c r="ER37">
        <v>0</v>
      </c>
      <c r="ES37">
        <v>0</v>
      </c>
      <c r="ET37" t="s">
        <v>146</v>
      </c>
      <c r="EU37">
        <v>0</v>
      </c>
      <c r="EV37">
        <v>0</v>
      </c>
      <c r="EW37">
        <v>0</v>
      </c>
      <c r="EX37">
        <v>0</v>
      </c>
      <c r="EY37" t="s">
        <v>147</v>
      </c>
      <c r="EZ37" t="s">
        <v>147</v>
      </c>
      <c r="FA37" t="s">
        <v>147</v>
      </c>
      <c r="FB37" t="s">
        <v>147</v>
      </c>
      <c r="FC37">
        <v>0</v>
      </c>
      <c r="FD37">
        <v>0</v>
      </c>
      <c r="FE37" t="s">
        <v>147</v>
      </c>
      <c r="FF37" t="s">
        <v>147</v>
      </c>
      <c r="FG37" t="s">
        <v>147</v>
      </c>
      <c r="FH37" t="s">
        <v>147</v>
      </c>
      <c r="FI37">
        <v>0</v>
      </c>
      <c r="FJ37">
        <v>0</v>
      </c>
      <c r="FK37" t="s">
        <v>147</v>
      </c>
      <c r="FL37" t="s">
        <v>147</v>
      </c>
      <c r="FM37" t="s">
        <v>147</v>
      </c>
      <c r="FN37" t="s">
        <v>147</v>
      </c>
      <c r="FO37">
        <v>0</v>
      </c>
      <c r="FP37">
        <v>0</v>
      </c>
      <c r="FQ37" t="s">
        <v>147</v>
      </c>
      <c r="FR37" t="s">
        <v>147</v>
      </c>
      <c r="FS37" t="s">
        <v>147</v>
      </c>
      <c r="FT37" t="s">
        <v>147</v>
      </c>
      <c r="FU37">
        <v>0</v>
      </c>
      <c r="FV37">
        <v>0</v>
      </c>
      <c r="FW37" t="s">
        <v>147</v>
      </c>
      <c r="FX37" t="s">
        <v>147</v>
      </c>
      <c r="FY37" t="s">
        <v>147</v>
      </c>
      <c r="FZ37" t="s">
        <v>147</v>
      </c>
      <c r="GA37">
        <v>0</v>
      </c>
      <c r="GB37">
        <v>0</v>
      </c>
      <c r="GC37">
        <v>5</v>
      </c>
      <c r="GD37">
        <v>25</v>
      </c>
      <c r="GE37">
        <v>0</v>
      </c>
      <c r="GF37">
        <v>0</v>
      </c>
      <c r="GG37">
        <v>0</v>
      </c>
      <c r="GH37">
        <v>0</v>
      </c>
      <c r="GI37">
        <v>0</v>
      </c>
      <c r="GJ37">
        <v>0</v>
      </c>
      <c r="GK37" t="s">
        <v>146</v>
      </c>
      <c r="GL37">
        <v>0</v>
      </c>
      <c r="GM37">
        <v>0</v>
      </c>
      <c r="GN37" t="s">
        <v>146</v>
      </c>
      <c r="GO37" t="s">
        <v>147</v>
      </c>
      <c r="GP37" t="s">
        <v>147</v>
      </c>
      <c r="GQ37" t="s">
        <v>146</v>
      </c>
      <c r="GR37" t="s">
        <v>147</v>
      </c>
      <c r="GS37" t="s">
        <v>146</v>
      </c>
      <c r="GT37">
        <v>0</v>
      </c>
      <c r="GU37">
        <v>0</v>
      </c>
      <c r="GV37" t="s">
        <v>146</v>
      </c>
      <c r="GW37" t="s">
        <v>151</v>
      </c>
      <c r="GX37" t="s">
        <v>151</v>
      </c>
      <c r="GY37" t="s">
        <v>151</v>
      </c>
      <c r="GZ37" t="s">
        <v>160</v>
      </c>
      <c r="HA37" s="118" t="s">
        <v>306</v>
      </c>
      <c r="HB37" s="118" t="s">
        <v>1933</v>
      </c>
      <c r="HC37" s="118"/>
      <c r="HD37" s="118" t="s">
        <v>1885</v>
      </c>
      <c r="HE37" s="119">
        <v>4.8873959999999999</v>
      </c>
      <c r="HF37" s="119">
        <v>31.570581000000001</v>
      </c>
    </row>
    <row r="38" spans="1:214" x14ac:dyDescent="0.25">
      <c r="A38" t="s">
        <v>192</v>
      </c>
      <c r="B38" t="s">
        <v>193</v>
      </c>
      <c r="C38" t="s">
        <v>191</v>
      </c>
      <c r="D38" t="s">
        <v>194</v>
      </c>
      <c r="E38" t="s">
        <v>305</v>
      </c>
      <c r="F38" t="s">
        <v>306</v>
      </c>
      <c r="G38" s="116">
        <f t="shared" si="0"/>
        <v>4.8636400000000002</v>
      </c>
      <c r="H38" s="116">
        <f t="shared" si="1"/>
        <v>31.512899999999998</v>
      </c>
      <c r="I38">
        <v>9</v>
      </c>
      <c r="J38">
        <v>9</v>
      </c>
      <c r="K38" t="s">
        <v>159</v>
      </c>
      <c r="L38">
        <v>3756</v>
      </c>
      <c r="M38" s="116">
        <f>SUM(Table1[[#Headers],[c- IDP previously displ. abroad present]])</f>
        <v>0</v>
      </c>
      <c r="N38">
        <v>15674</v>
      </c>
      <c r="O38" s="116">
        <f>(Table1[[#This Row],[a- IDP individuals]])-(Table1[[#This Row],[displ. Abroad]])</f>
        <v>15674</v>
      </c>
      <c r="P38">
        <v>679</v>
      </c>
      <c r="Q38">
        <v>2784</v>
      </c>
      <c r="R38" t="s">
        <v>156</v>
      </c>
      <c r="S38" t="s">
        <v>195</v>
      </c>
      <c r="T38">
        <v>784</v>
      </c>
      <c r="U38">
        <v>3216</v>
      </c>
      <c r="V38" t="s">
        <v>143</v>
      </c>
      <c r="W38" t="s">
        <v>307</v>
      </c>
      <c r="X38">
        <v>301</v>
      </c>
      <c r="Y38">
        <v>1236</v>
      </c>
      <c r="Z38" t="s">
        <v>193</v>
      </c>
      <c r="AA38" t="s">
        <v>194</v>
      </c>
      <c r="AB38">
        <v>1052</v>
      </c>
      <c r="AC38">
        <v>4314</v>
      </c>
      <c r="AD38" t="s">
        <v>193</v>
      </c>
      <c r="AE38" t="s">
        <v>194</v>
      </c>
      <c r="AF38">
        <v>668</v>
      </c>
      <c r="AG38">
        <v>3008</v>
      </c>
      <c r="AH38" t="s">
        <v>193</v>
      </c>
      <c r="AI38" t="s">
        <v>194</v>
      </c>
      <c r="AJ38">
        <v>272</v>
      </c>
      <c r="AK38">
        <v>1116</v>
      </c>
      <c r="AL38" t="s">
        <v>193</v>
      </c>
      <c r="AM38" t="s">
        <v>194</v>
      </c>
      <c r="AN38">
        <v>0</v>
      </c>
      <c r="AO38">
        <v>0</v>
      </c>
      <c r="AP38" t="s">
        <v>146</v>
      </c>
      <c r="AQ38">
        <v>0</v>
      </c>
      <c r="AR38">
        <v>0</v>
      </c>
      <c r="AS38">
        <v>0</v>
      </c>
      <c r="AT38">
        <v>0</v>
      </c>
      <c r="AU38" t="s">
        <v>147</v>
      </c>
      <c r="AV38" t="s">
        <v>147</v>
      </c>
      <c r="AW38">
        <v>0</v>
      </c>
      <c r="AX38">
        <v>0</v>
      </c>
      <c r="AY38" t="s">
        <v>147</v>
      </c>
      <c r="AZ38" t="s">
        <v>147</v>
      </c>
      <c r="BA38">
        <v>0</v>
      </c>
      <c r="BB38">
        <v>0</v>
      </c>
      <c r="BC38" t="s">
        <v>147</v>
      </c>
      <c r="BD38" t="s">
        <v>147</v>
      </c>
      <c r="BE38">
        <v>0</v>
      </c>
      <c r="BF38">
        <v>0</v>
      </c>
      <c r="BG38" t="s">
        <v>147</v>
      </c>
      <c r="BH38" t="s">
        <v>147</v>
      </c>
      <c r="BI38">
        <v>0</v>
      </c>
      <c r="BJ38">
        <v>0</v>
      </c>
      <c r="BK38" t="s">
        <v>147</v>
      </c>
      <c r="BL38" t="s">
        <v>147</v>
      </c>
      <c r="BM38">
        <v>0</v>
      </c>
      <c r="BN38">
        <v>0</v>
      </c>
      <c r="BO38" s="116">
        <f>SUM(Table1[[#This Row],[2014-2015 Conflict]],Table1[[#This Row],[2016-2017 conflict]],Table1[[#This Row],[2018 pre R conflict]],Table1[[#This Row],[2018 post R conflict]],Table1[[#This Row],[2019 conflict]],Table1[[#This Row],[2020 conflict]])</f>
        <v>15674</v>
      </c>
      <c r="BP38" s="116">
        <f>SUM(Table1[[#This Row],[2014-2015  C - clashes]],Table1[[#This Row],[2016-2017  c-clashes]],Table1[[#This Row],[2018 pre R C-clashes]],Table1[[#This Row],[2018 post R C-clashes]],Table1[[#This Row],[2019 C-clashes]],Table1[[#This Row],[2020 C-clashes]])</f>
        <v>0</v>
      </c>
      <c r="BQ38" s="116">
        <f>SUM(Table1[[#This Row],[2014-2015 disaster]],Table1[[#This Row],[2016-2017 disaster]],Table1[[#This Row],[2018 pre R disaster]],Table1[[#This Row],[2018 post R disaster]],Table1[[#This Row],[2019 disaster]],Table1[[#This Row],[2020 disaster]])</f>
        <v>0</v>
      </c>
      <c r="BR38" s="116">
        <f>SUM(Table1[[#This Row],[2014-2015 unknown]],Table1[[#This Row],[2016-2017  unknown ]],Table1[[#This Row],[2018 pre R unknown]],Table1[[#This Row],[2018 post R unknown]],Table1[[#This Row],[2019 unknown]],Table1[[#This Row],[2020 unknown]])</f>
        <v>0</v>
      </c>
      <c r="BS38">
        <v>2784</v>
      </c>
      <c r="BT38">
        <v>0</v>
      </c>
      <c r="BU38">
        <v>0</v>
      </c>
      <c r="BV38">
        <v>0</v>
      </c>
      <c r="BW38" t="s">
        <v>146</v>
      </c>
      <c r="BX38">
        <v>3216</v>
      </c>
      <c r="BY38">
        <v>0</v>
      </c>
      <c r="BZ38">
        <v>0</v>
      </c>
      <c r="CA38">
        <v>0</v>
      </c>
      <c r="CB38" t="s">
        <v>146</v>
      </c>
      <c r="CC38">
        <v>1236</v>
      </c>
      <c r="CD38">
        <v>0</v>
      </c>
      <c r="CE38">
        <v>0</v>
      </c>
      <c r="CF38">
        <v>0</v>
      </c>
      <c r="CG38" t="s">
        <v>146</v>
      </c>
      <c r="CH38">
        <v>4314</v>
      </c>
      <c r="CI38">
        <v>0</v>
      </c>
      <c r="CJ38">
        <v>0</v>
      </c>
      <c r="CK38">
        <v>0</v>
      </c>
      <c r="CL38" t="s">
        <v>146</v>
      </c>
      <c r="CM38">
        <v>3008</v>
      </c>
      <c r="CN38">
        <v>0</v>
      </c>
      <c r="CO38">
        <v>0</v>
      </c>
      <c r="CP38">
        <v>0</v>
      </c>
      <c r="CQ38" t="s">
        <v>146</v>
      </c>
      <c r="CR38">
        <v>1116</v>
      </c>
      <c r="CS38">
        <v>0</v>
      </c>
      <c r="CT38">
        <v>0</v>
      </c>
      <c r="CU38">
        <v>0</v>
      </c>
      <c r="CV38" t="s">
        <v>146</v>
      </c>
      <c r="CW38" t="s">
        <v>147</v>
      </c>
      <c r="CX38">
        <v>0</v>
      </c>
      <c r="CY38">
        <v>1934</v>
      </c>
      <c r="CZ38">
        <v>5607</v>
      </c>
      <c r="DA38">
        <v>1822</v>
      </c>
      <c r="DB38">
        <v>10067</v>
      </c>
      <c r="DC38" t="s">
        <v>146</v>
      </c>
      <c r="DD38">
        <v>0</v>
      </c>
      <c r="DE38">
        <v>0</v>
      </c>
      <c r="DF38">
        <v>11244</v>
      </c>
      <c r="DG38">
        <v>61843</v>
      </c>
      <c r="DH38" t="s">
        <v>159</v>
      </c>
      <c r="DI38">
        <f>Table1[[#This Row],[i- returnees internal present household]]+Table1[[#This Row],[k- abroad returnee household]]</f>
        <v>214</v>
      </c>
      <c r="DJ38">
        <f>Table1[[#This Row],[ returnees internal ]]+Table1[[#This Row],[abroad returnee ]]</f>
        <v>1284</v>
      </c>
      <c r="DK38" t="s">
        <v>159</v>
      </c>
      <c r="DL38">
        <v>214</v>
      </c>
      <c r="DM38">
        <v>1284</v>
      </c>
      <c r="DN38">
        <v>0</v>
      </c>
      <c r="DO38">
        <v>0</v>
      </c>
      <c r="DP38" t="s">
        <v>147</v>
      </c>
      <c r="DQ38" t="s">
        <v>147</v>
      </c>
      <c r="DR38" t="s">
        <v>147</v>
      </c>
      <c r="DS38" t="s">
        <v>147</v>
      </c>
      <c r="DT38">
        <v>0</v>
      </c>
      <c r="DU38">
        <v>0</v>
      </c>
      <c r="DV38" t="s">
        <v>147</v>
      </c>
      <c r="DW38" t="s">
        <v>147</v>
      </c>
      <c r="DX38" t="s">
        <v>147</v>
      </c>
      <c r="DY38" t="s">
        <v>147</v>
      </c>
      <c r="DZ38">
        <v>0</v>
      </c>
      <c r="EA38">
        <v>0</v>
      </c>
      <c r="EB38" t="s">
        <v>147</v>
      </c>
      <c r="EC38" t="s">
        <v>147</v>
      </c>
      <c r="ED38" t="s">
        <v>147</v>
      </c>
      <c r="EE38" t="s">
        <v>147</v>
      </c>
      <c r="EF38">
        <v>180</v>
      </c>
      <c r="EG38">
        <v>1080</v>
      </c>
      <c r="EH38" t="s">
        <v>193</v>
      </c>
      <c r="EI38" t="s">
        <v>210</v>
      </c>
      <c r="EJ38" t="s">
        <v>150</v>
      </c>
      <c r="EK38" t="s">
        <v>147</v>
      </c>
      <c r="EL38">
        <v>34</v>
      </c>
      <c r="EM38">
        <v>204</v>
      </c>
      <c r="EN38" t="s">
        <v>202</v>
      </c>
      <c r="EO38" t="s">
        <v>302</v>
      </c>
      <c r="EP38" t="s">
        <v>150</v>
      </c>
      <c r="EQ38" t="s">
        <v>147</v>
      </c>
      <c r="ER38">
        <v>0</v>
      </c>
      <c r="ES38">
        <v>0</v>
      </c>
      <c r="ET38" t="s">
        <v>146</v>
      </c>
      <c r="EU38">
        <v>0</v>
      </c>
      <c r="EV38">
        <v>0</v>
      </c>
      <c r="EW38">
        <v>0</v>
      </c>
      <c r="EX38">
        <v>0</v>
      </c>
      <c r="EY38" t="s">
        <v>147</v>
      </c>
      <c r="EZ38" t="s">
        <v>147</v>
      </c>
      <c r="FA38" t="s">
        <v>147</v>
      </c>
      <c r="FB38" t="s">
        <v>147</v>
      </c>
      <c r="FC38">
        <v>0</v>
      </c>
      <c r="FD38">
        <v>0</v>
      </c>
      <c r="FE38" t="s">
        <v>147</v>
      </c>
      <c r="FF38" t="s">
        <v>147</v>
      </c>
      <c r="FG38" t="s">
        <v>147</v>
      </c>
      <c r="FH38" t="s">
        <v>147</v>
      </c>
      <c r="FI38">
        <v>0</v>
      </c>
      <c r="FJ38">
        <v>0</v>
      </c>
      <c r="FK38" t="s">
        <v>147</v>
      </c>
      <c r="FL38" t="s">
        <v>147</v>
      </c>
      <c r="FM38" t="s">
        <v>147</v>
      </c>
      <c r="FN38" t="s">
        <v>147</v>
      </c>
      <c r="FO38">
        <v>0</v>
      </c>
      <c r="FP38">
        <v>0</v>
      </c>
      <c r="FQ38" t="s">
        <v>147</v>
      </c>
      <c r="FR38" t="s">
        <v>147</v>
      </c>
      <c r="FS38" t="s">
        <v>147</v>
      </c>
      <c r="FT38" t="s">
        <v>147</v>
      </c>
      <c r="FU38">
        <v>0</v>
      </c>
      <c r="FV38">
        <v>0</v>
      </c>
      <c r="FW38" t="s">
        <v>147</v>
      </c>
      <c r="FX38" t="s">
        <v>147</v>
      </c>
      <c r="FY38" t="s">
        <v>147</v>
      </c>
      <c r="FZ38" t="s">
        <v>147</v>
      </c>
      <c r="GA38">
        <v>0</v>
      </c>
      <c r="GB38">
        <v>0</v>
      </c>
      <c r="GC38">
        <v>175</v>
      </c>
      <c r="GD38">
        <v>1050</v>
      </c>
      <c r="GE38">
        <v>39</v>
      </c>
      <c r="GF38">
        <v>234</v>
      </c>
      <c r="GG38">
        <v>0</v>
      </c>
      <c r="GH38">
        <v>0</v>
      </c>
      <c r="GI38">
        <v>0</v>
      </c>
      <c r="GJ38">
        <v>0</v>
      </c>
      <c r="GK38" t="s">
        <v>146</v>
      </c>
      <c r="GL38">
        <v>0</v>
      </c>
      <c r="GM38">
        <v>0</v>
      </c>
      <c r="GN38" t="s">
        <v>146</v>
      </c>
      <c r="GO38" t="s">
        <v>147</v>
      </c>
      <c r="GP38" t="s">
        <v>147</v>
      </c>
      <c r="GQ38" t="s">
        <v>146</v>
      </c>
      <c r="GR38" t="s">
        <v>147</v>
      </c>
      <c r="GS38" t="s">
        <v>146</v>
      </c>
      <c r="GT38">
        <v>0</v>
      </c>
      <c r="GU38">
        <v>0</v>
      </c>
      <c r="GV38" t="s">
        <v>146</v>
      </c>
      <c r="GW38" t="s">
        <v>151</v>
      </c>
      <c r="GX38" t="s">
        <v>197</v>
      </c>
      <c r="GY38" t="s">
        <v>152</v>
      </c>
      <c r="GZ38" t="s">
        <v>308</v>
      </c>
      <c r="HA38" s="118" t="s">
        <v>306</v>
      </c>
      <c r="HB38" s="118" t="s">
        <v>1935</v>
      </c>
      <c r="HC38" s="118"/>
      <c r="HD38" s="118" t="s">
        <v>1885</v>
      </c>
      <c r="HE38" s="119">
        <v>4.8877319999999997</v>
      </c>
      <c r="HF38" s="119">
        <v>31.579091999999999</v>
      </c>
    </row>
    <row r="39" spans="1:214" x14ac:dyDescent="0.25">
      <c r="A39" t="s">
        <v>201</v>
      </c>
      <c r="B39" t="s">
        <v>202</v>
      </c>
      <c r="C39" t="s">
        <v>310</v>
      </c>
      <c r="D39" t="s">
        <v>311</v>
      </c>
      <c r="E39" t="s">
        <v>309</v>
      </c>
      <c r="F39" t="s">
        <v>312</v>
      </c>
      <c r="G39" s="116">
        <f t="shared" si="0"/>
        <v>5.3709600000000002</v>
      </c>
      <c r="H39" s="116">
        <f t="shared" si="1"/>
        <v>34.90699</v>
      </c>
      <c r="I39">
        <v>9</v>
      </c>
      <c r="J39">
        <v>9</v>
      </c>
      <c r="K39" t="s">
        <v>159</v>
      </c>
      <c r="L39">
        <v>109</v>
      </c>
      <c r="M39" s="116">
        <f>SUM(Table1[[#Headers],[c- IDP previously displ. abroad present]])</f>
        <v>0</v>
      </c>
      <c r="N39">
        <v>500</v>
      </c>
      <c r="O39" s="116">
        <f>(Table1[[#This Row],[a- IDP individuals]])-(Table1[[#This Row],[displ. Abroad]])</f>
        <v>500</v>
      </c>
      <c r="P39">
        <v>48</v>
      </c>
      <c r="Q39">
        <v>215</v>
      </c>
      <c r="R39" t="s">
        <v>202</v>
      </c>
      <c r="S39" t="s">
        <v>313</v>
      </c>
      <c r="T39">
        <v>20</v>
      </c>
      <c r="U39">
        <v>108</v>
      </c>
      <c r="V39" t="s">
        <v>202</v>
      </c>
      <c r="W39" t="s">
        <v>313</v>
      </c>
      <c r="X39">
        <v>17</v>
      </c>
      <c r="Y39">
        <v>68</v>
      </c>
      <c r="Z39" t="s">
        <v>202</v>
      </c>
      <c r="AA39" t="s">
        <v>314</v>
      </c>
      <c r="AB39">
        <v>16</v>
      </c>
      <c r="AC39">
        <v>84</v>
      </c>
      <c r="AD39" t="s">
        <v>202</v>
      </c>
      <c r="AE39" t="s">
        <v>314</v>
      </c>
      <c r="AF39">
        <v>3</v>
      </c>
      <c r="AG39">
        <v>10</v>
      </c>
      <c r="AH39" t="s">
        <v>202</v>
      </c>
      <c r="AI39" t="s">
        <v>311</v>
      </c>
      <c r="AJ39">
        <v>5</v>
      </c>
      <c r="AK39">
        <v>15</v>
      </c>
      <c r="AL39" t="s">
        <v>202</v>
      </c>
      <c r="AM39" t="s">
        <v>203</v>
      </c>
      <c r="AN39">
        <v>0</v>
      </c>
      <c r="AO39">
        <v>0</v>
      </c>
      <c r="AP39" t="s">
        <v>146</v>
      </c>
      <c r="AQ39">
        <v>0</v>
      </c>
      <c r="AR39">
        <v>0</v>
      </c>
      <c r="AS39">
        <v>0</v>
      </c>
      <c r="AT39">
        <v>0</v>
      </c>
      <c r="AU39" t="s">
        <v>147</v>
      </c>
      <c r="AV39" t="s">
        <v>147</v>
      </c>
      <c r="AW39">
        <v>0</v>
      </c>
      <c r="AX39">
        <v>0</v>
      </c>
      <c r="AY39" t="s">
        <v>147</v>
      </c>
      <c r="AZ39" t="s">
        <v>147</v>
      </c>
      <c r="BA39">
        <v>0</v>
      </c>
      <c r="BB39">
        <v>0</v>
      </c>
      <c r="BC39" t="s">
        <v>147</v>
      </c>
      <c r="BD39" t="s">
        <v>147</v>
      </c>
      <c r="BE39">
        <v>0</v>
      </c>
      <c r="BF39">
        <v>0</v>
      </c>
      <c r="BG39" t="s">
        <v>147</v>
      </c>
      <c r="BH39" t="s">
        <v>147</v>
      </c>
      <c r="BI39">
        <v>0</v>
      </c>
      <c r="BJ39">
        <v>0</v>
      </c>
      <c r="BK39" t="s">
        <v>148</v>
      </c>
      <c r="BL39" t="s">
        <v>315</v>
      </c>
      <c r="BM39">
        <v>0</v>
      </c>
      <c r="BN39">
        <v>0</v>
      </c>
      <c r="BO39" s="116">
        <f>SUM(Table1[[#This Row],[2014-2015 Conflict]],Table1[[#This Row],[2016-2017 conflict]],Table1[[#This Row],[2018 pre R conflict]],Table1[[#This Row],[2018 post R conflict]],Table1[[#This Row],[2019 conflict]],Table1[[#This Row],[2020 conflict]])</f>
        <v>215</v>
      </c>
      <c r="BP39" s="116">
        <f>SUM(Table1[[#This Row],[2014-2015  C - clashes]],Table1[[#This Row],[2016-2017  c-clashes]],Table1[[#This Row],[2018 pre R C-clashes]],Table1[[#This Row],[2018 post R C-clashes]],Table1[[#This Row],[2019 C-clashes]],Table1[[#This Row],[2020 C-clashes]])</f>
        <v>270</v>
      </c>
      <c r="BQ39" s="116">
        <f>SUM(Table1[[#This Row],[2014-2015 disaster]],Table1[[#This Row],[2016-2017 disaster]],Table1[[#This Row],[2018 pre R disaster]],Table1[[#This Row],[2018 post R disaster]],Table1[[#This Row],[2019 disaster]],Table1[[#This Row],[2020 disaster]])</f>
        <v>15</v>
      </c>
      <c r="BR39" s="116">
        <f>SUM(Table1[[#This Row],[2014-2015 unknown]],Table1[[#This Row],[2016-2017  unknown ]],Table1[[#This Row],[2018 pre R unknown]],Table1[[#This Row],[2018 post R unknown]],Table1[[#This Row],[2019 unknown]],Table1[[#This Row],[2020 unknown]])</f>
        <v>0</v>
      </c>
      <c r="BS39">
        <v>215</v>
      </c>
      <c r="BT39">
        <v>0</v>
      </c>
      <c r="BU39">
        <v>0</v>
      </c>
      <c r="BV39">
        <v>0</v>
      </c>
      <c r="BW39" t="s">
        <v>146</v>
      </c>
      <c r="BX39">
        <v>0</v>
      </c>
      <c r="BY39">
        <v>108</v>
      </c>
      <c r="BZ39">
        <v>0</v>
      </c>
      <c r="CA39">
        <v>0</v>
      </c>
      <c r="CB39" t="s">
        <v>146</v>
      </c>
      <c r="CC39">
        <v>0</v>
      </c>
      <c r="CD39">
        <v>68</v>
      </c>
      <c r="CE39">
        <v>0</v>
      </c>
      <c r="CF39">
        <v>0</v>
      </c>
      <c r="CG39" t="s">
        <v>146</v>
      </c>
      <c r="CH39">
        <v>0</v>
      </c>
      <c r="CI39">
        <v>84</v>
      </c>
      <c r="CJ39">
        <v>0</v>
      </c>
      <c r="CK39">
        <v>0</v>
      </c>
      <c r="CL39" t="s">
        <v>146</v>
      </c>
      <c r="CM39">
        <v>0</v>
      </c>
      <c r="CN39">
        <v>10</v>
      </c>
      <c r="CO39">
        <v>0</v>
      </c>
      <c r="CP39">
        <v>0</v>
      </c>
      <c r="CQ39" t="s">
        <v>146</v>
      </c>
      <c r="CR39">
        <v>0</v>
      </c>
      <c r="CS39">
        <v>0</v>
      </c>
      <c r="CT39">
        <v>15</v>
      </c>
      <c r="CU39">
        <v>0</v>
      </c>
      <c r="CV39" t="s">
        <v>146</v>
      </c>
      <c r="CW39" t="s">
        <v>147</v>
      </c>
      <c r="CX39">
        <v>0</v>
      </c>
      <c r="CY39">
        <v>0</v>
      </c>
      <c r="CZ39">
        <v>0</v>
      </c>
      <c r="DA39">
        <v>109</v>
      </c>
      <c r="DB39">
        <v>500</v>
      </c>
      <c r="DC39" t="s">
        <v>146</v>
      </c>
      <c r="DD39">
        <v>0</v>
      </c>
      <c r="DE39">
        <v>0</v>
      </c>
      <c r="DF39">
        <v>810</v>
      </c>
      <c r="DG39">
        <v>7888</v>
      </c>
      <c r="DH39" t="s">
        <v>159</v>
      </c>
      <c r="DI39">
        <f>Table1[[#This Row],[i- returnees internal present household]]+Table1[[#This Row],[k- abroad returnee household]]</f>
        <v>58</v>
      </c>
      <c r="DJ39">
        <f>Table1[[#This Row],[ returnees internal ]]+Table1[[#This Row],[abroad returnee ]]</f>
        <v>278</v>
      </c>
      <c r="DK39" t="s">
        <v>159</v>
      </c>
      <c r="DL39">
        <v>50</v>
      </c>
      <c r="DM39">
        <v>248</v>
      </c>
      <c r="DN39">
        <v>23</v>
      </c>
      <c r="DO39">
        <v>126</v>
      </c>
      <c r="DP39" t="s">
        <v>202</v>
      </c>
      <c r="DQ39" t="s">
        <v>313</v>
      </c>
      <c r="DR39" t="s">
        <v>150</v>
      </c>
      <c r="DS39" t="s">
        <v>147</v>
      </c>
      <c r="DT39">
        <v>12</v>
      </c>
      <c r="DU39">
        <v>70</v>
      </c>
      <c r="DV39" t="s">
        <v>202</v>
      </c>
      <c r="DW39" t="s">
        <v>311</v>
      </c>
      <c r="DX39" t="s">
        <v>182</v>
      </c>
      <c r="DY39" t="s">
        <v>147</v>
      </c>
      <c r="DZ39">
        <v>11</v>
      </c>
      <c r="EA39">
        <v>42</v>
      </c>
      <c r="EB39" t="s">
        <v>202</v>
      </c>
      <c r="EC39" t="s">
        <v>311</v>
      </c>
      <c r="ED39" t="s">
        <v>150</v>
      </c>
      <c r="EE39" t="s">
        <v>147</v>
      </c>
      <c r="EF39">
        <v>1</v>
      </c>
      <c r="EG39">
        <v>3</v>
      </c>
      <c r="EH39" t="s">
        <v>202</v>
      </c>
      <c r="EI39" t="s">
        <v>313</v>
      </c>
      <c r="EJ39" t="s">
        <v>150</v>
      </c>
      <c r="EK39" t="s">
        <v>147</v>
      </c>
      <c r="EL39">
        <v>3</v>
      </c>
      <c r="EM39">
        <v>7</v>
      </c>
      <c r="EN39" t="s">
        <v>202</v>
      </c>
      <c r="EO39" t="s">
        <v>314</v>
      </c>
      <c r="EP39" t="s">
        <v>304</v>
      </c>
      <c r="EQ39" t="s">
        <v>147</v>
      </c>
      <c r="ER39">
        <v>0</v>
      </c>
      <c r="ES39">
        <v>0</v>
      </c>
      <c r="ET39" t="s">
        <v>159</v>
      </c>
      <c r="EU39">
        <v>8</v>
      </c>
      <c r="EV39">
        <v>30</v>
      </c>
      <c r="EW39">
        <v>3</v>
      </c>
      <c r="EX39">
        <v>10</v>
      </c>
      <c r="EY39" t="s">
        <v>148</v>
      </c>
      <c r="EZ39" t="s">
        <v>149</v>
      </c>
      <c r="FA39" t="s">
        <v>150</v>
      </c>
      <c r="FB39" t="s">
        <v>147</v>
      </c>
      <c r="FC39">
        <v>0</v>
      </c>
      <c r="FD39">
        <v>0</v>
      </c>
      <c r="FE39" t="s">
        <v>147</v>
      </c>
      <c r="FF39" t="s">
        <v>147</v>
      </c>
      <c r="FG39" t="s">
        <v>147</v>
      </c>
      <c r="FH39" t="s">
        <v>147</v>
      </c>
      <c r="FI39">
        <v>2</v>
      </c>
      <c r="FJ39">
        <v>6</v>
      </c>
      <c r="FK39" t="s">
        <v>148</v>
      </c>
      <c r="FL39" t="s">
        <v>149</v>
      </c>
      <c r="FM39" t="s">
        <v>304</v>
      </c>
      <c r="FN39" t="s">
        <v>147</v>
      </c>
      <c r="FO39">
        <v>1</v>
      </c>
      <c r="FP39">
        <v>4</v>
      </c>
      <c r="FQ39" t="s">
        <v>148</v>
      </c>
      <c r="FR39" t="s">
        <v>149</v>
      </c>
      <c r="FS39" t="s">
        <v>182</v>
      </c>
      <c r="FT39" t="s">
        <v>147</v>
      </c>
      <c r="FU39">
        <v>2</v>
      </c>
      <c r="FV39">
        <v>10</v>
      </c>
      <c r="FW39" t="s">
        <v>148</v>
      </c>
      <c r="FX39" t="s">
        <v>149</v>
      </c>
      <c r="FY39" t="s">
        <v>150</v>
      </c>
      <c r="FZ39" t="s">
        <v>147</v>
      </c>
      <c r="GA39">
        <v>0</v>
      </c>
      <c r="GB39">
        <v>0</v>
      </c>
      <c r="GC39">
        <v>48</v>
      </c>
      <c r="GD39">
        <v>218</v>
      </c>
      <c r="GE39">
        <v>10</v>
      </c>
      <c r="GF39">
        <v>60</v>
      </c>
      <c r="GG39">
        <v>0</v>
      </c>
      <c r="GH39">
        <v>0</v>
      </c>
      <c r="GI39">
        <v>0</v>
      </c>
      <c r="GJ39">
        <v>0</v>
      </c>
      <c r="GK39" t="s">
        <v>146</v>
      </c>
      <c r="GL39">
        <v>0</v>
      </c>
      <c r="GM39">
        <v>0</v>
      </c>
      <c r="GN39" t="s">
        <v>146</v>
      </c>
      <c r="GO39" t="s">
        <v>147</v>
      </c>
      <c r="GP39" t="s">
        <v>147</v>
      </c>
      <c r="GQ39" t="s">
        <v>146</v>
      </c>
      <c r="GR39" t="s">
        <v>147</v>
      </c>
      <c r="GS39" t="s">
        <v>146</v>
      </c>
      <c r="GT39">
        <v>0</v>
      </c>
      <c r="GU39">
        <v>0</v>
      </c>
      <c r="GV39" t="s">
        <v>146</v>
      </c>
      <c r="GW39" t="s">
        <v>177</v>
      </c>
      <c r="GX39" t="s">
        <v>151</v>
      </c>
      <c r="GY39" t="s">
        <v>151</v>
      </c>
      <c r="GZ39" t="s">
        <v>160</v>
      </c>
      <c r="HA39" s="117" t="s">
        <v>306</v>
      </c>
      <c r="HB39" s="117" t="s">
        <v>1937</v>
      </c>
      <c r="HC39" s="117"/>
      <c r="HD39" s="116" t="s">
        <v>1858</v>
      </c>
      <c r="HE39" s="116">
        <v>4.8828500000000004</v>
      </c>
      <c r="HF39" s="116">
        <v>31.563759999999998</v>
      </c>
    </row>
    <row r="40" spans="1:214" x14ac:dyDescent="0.25">
      <c r="A40" t="s">
        <v>142</v>
      </c>
      <c r="B40" t="s">
        <v>143</v>
      </c>
      <c r="C40" t="s">
        <v>317</v>
      </c>
      <c r="D40" t="s">
        <v>318</v>
      </c>
      <c r="E40" t="s">
        <v>316</v>
      </c>
      <c r="F40" t="s">
        <v>319</v>
      </c>
      <c r="G40" s="116">
        <f t="shared" si="0"/>
        <v>10.073202999999999</v>
      </c>
      <c r="H40" s="116">
        <f t="shared" si="1"/>
        <v>33.799405999999998</v>
      </c>
      <c r="I40">
        <v>9</v>
      </c>
      <c r="J40">
        <v>9</v>
      </c>
      <c r="K40" t="s">
        <v>159</v>
      </c>
      <c r="L40">
        <v>2735</v>
      </c>
      <c r="M40" s="116">
        <f>SUM(Table1[[#Headers],[c- IDP previously displ. abroad present]])</f>
        <v>0</v>
      </c>
      <c r="N40">
        <v>13645</v>
      </c>
      <c r="O40" s="116">
        <f>(Table1[[#This Row],[a- IDP individuals]])-(Table1[[#This Row],[displ. Abroad]])</f>
        <v>13645</v>
      </c>
      <c r="P40">
        <v>1452</v>
      </c>
      <c r="Q40">
        <v>7264</v>
      </c>
      <c r="R40" t="s">
        <v>143</v>
      </c>
      <c r="S40" t="s">
        <v>318</v>
      </c>
      <c r="T40">
        <v>1283</v>
      </c>
      <c r="U40">
        <v>6381</v>
      </c>
      <c r="V40" t="s">
        <v>143</v>
      </c>
      <c r="W40" t="s">
        <v>318</v>
      </c>
      <c r="X40">
        <v>0</v>
      </c>
      <c r="Y40">
        <v>0</v>
      </c>
      <c r="Z40" t="s">
        <v>147</v>
      </c>
      <c r="AA40" t="s">
        <v>147</v>
      </c>
      <c r="AB40">
        <v>0</v>
      </c>
      <c r="AC40">
        <v>0</v>
      </c>
      <c r="AD40" t="s">
        <v>147</v>
      </c>
      <c r="AE40" t="s">
        <v>147</v>
      </c>
      <c r="AF40">
        <v>0</v>
      </c>
      <c r="AG40">
        <v>0</v>
      </c>
      <c r="AH40" t="s">
        <v>147</v>
      </c>
      <c r="AI40" t="s">
        <v>147</v>
      </c>
      <c r="AJ40">
        <v>0</v>
      </c>
      <c r="AK40">
        <v>0</v>
      </c>
      <c r="AL40" t="s">
        <v>147</v>
      </c>
      <c r="AM40" t="s">
        <v>147</v>
      </c>
      <c r="AN40">
        <v>0</v>
      </c>
      <c r="AO40">
        <v>0</v>
      </c>
      <c r="AP40" t="s">
        <v>146</v>
      </c>
      <c r="AQ40">
        <v>0</v>
      </c>
      <c r="AR40">
        <v>0</v>
      </c>
      <c r="AS40">
        <v>0</v>
      </c>
      <c r="AT40">
        <v>0</v>
      </c>
      <c r="AU40" t="s">
        <v>147</v>
      </c>
      <c r="AV40" t="s">
        <v>147</v>
      </c>
      <c r="AW40">
        <v>0</v>
      </c>
      <c r="AX40">
        <v>0</v>
      </c>
      <c r="AY40" t="s">
        <v>147</v>
      </c>
      <c r="AZ40" t="s">
        <v>147</v>
      </c>
      <c r="BA40">
        <v>0</v>
      </c>
      <c r="BB40">
        <v>0</v>
      </c>
      <c r="BC40" t="s">
        <v>147</v>
      </c>
      <c r="BD40" t="s">
        <v>147</v>
      </c>
      <c r="BE40">
        <v>0</v>
      </c>
      <c r="BF40">
        <v>0</v>
      </c>
      <c r="BG40" t="s">
        <v>147</v>
      </c>
      <c r="BH40" t="s">
        <v>147</v>
      </c>
      <c r="BI40">
        <v>0</v>
      </c>
      <c r="BJ40">
        <v>0</v>
      </c>
      <c r="BK40" t="s">
        <v>147</v>
      </c>
      <c r="BL40" t="s">
        <v>147</v>
      </c>
      <c r="BM40">
        <v>0</v>
      </c>
      <c r="BN40">
        <v>0</v>
      </c>
      <c r="BO40" s="116">
        <f>SUM(Table1[[#This Row],[2014-2015 Conflict]],Table1[[#This Row],[2016-2017 conflict]],Table1[[#This Row],[2018 pre R conflict]],Table1[[#This Row],[2018 post R conflict]],Table1[[#This Row],[2019 conflict]],Table1[[#This Row],[2020 conflict]])</f>
        <v>13645</v>
      </c>
      <c r="BP40" s="116">
        <f>SUM(Table1[[#This Row],[2014-2015  C - clashes]],Table1[[#This Row],[2016-2017  c-clashes]],Table1[[#This Row],[2018 pre R C-clashes]],Table1[[#This Row],[2018 post R C-clashes]],Table1[[#This Row],[2019 C-clashes]],Table1[[#This Row],[2020 C-clashes]])</f>
        <v>0</v>
      </c>
      <c r="BQ40" s="116">
        <f>SUM(Table1[[#This Row],[2014-2015 disaster]],Table1[[#This Row],[2016-2017 disaster]],Table1[[#This Row],[2018 pre R disaster]],Table1[[#This Row],[2018 post R disaster]],Table1[[#This Row],[2019 disaster]],Table1[[#This Row],[2020 disaster]])</f>
        <v>0</v>
      </c>
      <c r="BR40" s="116">
        <f>SUM(Table1[[#This Row],[2014-2015 unknown]],Table1[[#This Row],[2016-2017  unknown ]],Table1[[#This Row],[2018 pre R unknown]],Table1[[#This Row],[2018 post R unknown]],Table1[[#This Row],[2019 unknown]],Table1[[#This Row],[2020 unknown]])</f>
        <v>0</v>
      </c>
      <c r="BS40">
        <v>7264</v>
      </c>
      <c r="BT40">
        <v>0</v>
      </c>
      <c r="BU40">
        <v>0</v>
      </c>
      <c r="BV40">
        <v>0</v>
      </c>
      <c r="BW40" t="s">
        <v>146</v>
      </c>
      <c r="BX40">
        <v>6381</v>
      </c>
      <c r="BY40">
        <v>0</v>
      </c>
      <c r="BZ40">
        <v>0</v>
      </c>
      <c r="CA40">
        <v>0</v>
      </c>
      <c r="CB40" t="s">
        <v>146</v>
      </c>
      <c r="CC40">
        <v>0</v>
      </c>
      <c r="CD40">
        <v>0</v>
      </c>
      <c r="CE40">
        <v>0</v>
      </c>
      <c r="CF40">
        <v>0</v>
      </c>
      <c r="CG40" t="s">
        <v>146</v>
      </c>
      <c r="CH40">
        <v>0</v>
      </c>
      <c r="CI40">
        <v>0</v>
      </c>
      <c r="CJ40">
        <v>0</v>
      </c>
      <c r="CK40">
        <v>0</v>
      </c>
      <c r="CL40" t="s">
        <v>146</v>
      </c>
      <c r="CM40">
        <v>0</v>
      </c>
      <c r="CN40">
        <v>0</v>
      </c>
      <c r="CO40">
        <v>0</v>
      </c>
      <c r="CP40">
        <v>0</v>
      </c>
      <c r="CQ40" t="s">
        <v>146</v>
      </c>
      <c r="CR40">
        <v>0</v>
      </c>
      <c r="CS40">
        <v>0</v>
      </c>
      <c r="CT40">
        <v>0</v>
      </c>
      <c r="CU40">
        <v>0</v>
      </c>
      <c r="CV40" t="s">
        <v>146</v>
      </c>
      <c r="CW40" t="s">
        <v>147</v>
      </c>
      <c r="CX40">
        <v>0</v>
      </c>
      <c r="CY40">
        <v>0</v>
      </c>
      <c r="CZ40">
        <v>0</v>
      </c>
      <c r="DA40">
        <v>2735</v>
      </c>
      <c r="DB40">
        <v>13645</v>
      </c>
      <c r="DC40" t="s">
        <v>146</v>
      </c>
      <c r="DD40">
        <v>0</v>
      </c>
      <c r="DE40">
        <v>0</v>
      </c>
      <c r="DF40">
        <v>3092</v>
      </c>
      <c r="DG40">
        <v>15487</v>
      </c>
      <c r="DH40" t="s">
        <v>159</v>
      </c>
      <c r="DI40">
        <f>Table1[[#This Row],[i- returnees internal present household]]+Table1[[#This Row],[k- abroad returnee household]]</f>
        <v>1488</v>
      </c>
      <c r="DJ40">
        <f>Table1[[#This Row],[ returnees internal ]]+Table1[[#This Row],[abroad returnee ]]</f>
        <v>7788</v>
      </c>
      <c r="DK40" t="s">
        <v>159</v>
      </c>
      <c r="DL40">
        <v>1478</v>
      </c>
      <c r="DM40">
        <v>7734</v>
      </c>
      <c r="DN40">
        <v>0</v>
      </c>
      <c r="DO40">
        <v>0</v>
      </c>
      <c r="DP40" t="s">
        <v>147</v>
      </c>
      <c r="DQ40" t="s">
        <v>147</v>
      </c>
      <c r="DR40" t="s">
        <v>147</v>
      </c>
      <c r="DS40" t="s">
        <v>147</v>
      </c>
      <c r="DT40">
        <v>0</v>
      </c>
      <c r="DU40">
        <v>0</v>
      </c>
      <c r="DV40" t="s">
        <v>147</v>
      </c>
      <c r="DW40" t="s">
        <v>147</v>
      </c>
      <c r="DX40" t="s">
        <v>147</v>
      </c>
      <c r="DY40" t="s">
        <v>147</v>
      </c>
      <c r="DZ40">
        <v>0</v>
      </c>
      <c r="EA40">
        <v>0</v>
      </c>
      <c r="EB40" t="s">
        <v>147</v>
      </c>
      <c r="EC40" t="s">
        <v>147</v>
      </c>
      <c r="ED40" t="s">
        <v>147</v>
      </c>
      <c r="EE40" t="s">
        <v>147</v>
      </c>
      <c r="EF40">
        <v>1239</v>
      </c>
      <c r="EG40">
        <v>6197</v>
      </c>
      <c r="EH40" t="s">
        <v>143</v>
      </c>
      <c r="EI40" t="s">
        <v>318</v>
      </c>
      <c r="EJ40" t="s">
        <v>150</v>
      </c>
      <c r="EK40" t="s">
        <v>147</v>
      </c>
      <c r="EL40">
        <v>239</v>
      </c>
      <c r="EM40">
        <v>1537</v>
      </c>
      <c r="EN40" t="s">
        <v>143</v>
      </c>
      <c r="EO40" t="s">
        <v>318</v>
      </c>
      <c r="EP40" t="s">
        <v>150</v>
      </c>
      <c r="EQ40" t="s">
        <v>147</v>
      </c>
      <c r="ER40">
        <v>0</v>
      </c>
      <c r="ES40">
        <v>0</v>
      </c>
      <c r="ET40" t="s">
        <v>159</v>
      </c>
      <c r="EU40">
        <v>10</v>
      </c>
      <c r="EV40">
        <v>54</v>
      </c>
      <c r="EW40">
        <v>0</v>
      </c>
      <c r="EX40">
        <v>0</v>
      </c>
      <c r="EY40" t="s">
        <v>147</v>
      </c>
      <c r="EZ40" t="s">
        <v>147</v>
      </c>
      <c r="FA40" t="s">
        <v>147</v>
      </c>
      <c r="FB40" t="s">
        <v>147</v>
      </c>
      <c r="FC40">
        <v>0</v>
      </c>
      <c r="FD40">
        <v>0</v>
      </c>
      <c r="FE40" t="s">
        <v>147</v>
      </c>
      <c r="FF40" t="s">
        <v>147</v>
      </c>
      <c r="FG40" t="s">
        <v>147</v>
      </c>
      <c r="FH40" t="s">
        <v>147</v>
      </c>
      <c r="FI40">
        <v>0</v>
      </c>
      <c r="FJ40">
        <v>0</v>
      </c>
      <c r="FK40" t="s">
        <v>147</v>
      </c>
      <c r="FL40" t="s">
        <v>147</v>
      </c>
      <c r="FM40" t="s">
        <v>147</v>
      </c>
      <c r="FN40" t="s">
        <v>147</v>
      </c>
      <c r="FO40">
        <v>4</v>
      </c>
      <c r="FP40">
        <v>22</v>
      </c>
      <c r="FQ40" t="s">
        <v>217</v>
      </c>
      <c r="FR40" t="s">
        <v>218</v>
      </c>
      <c r="FS40" t="s">
        <v>150</v>
      </c>
      <c r="FT40" t="s">
        <v>147</v>
      </c>
      <c r="FU40">
        <v>6</v>
      </c>
      <c r="FV40">
        <v>32</v>
      </c>
      <c r="FW40" t="s">
        <v>148</v>
      </c>
      <c r="FX40" t="s">
        <v>320</v>
      </c>
      <c r="FY40" t="s">
        <v>304</v>
      </c>
      <c r="FZ40" t="s">
        <v>147</v>
      </c>
      <c r="GA40">
        <v>0</v>
      </c>
      <c r="GB40">
        <v>0</v>
      </c>
      <c r="GC40">
        <v>0</v>
      </c>
      <c r="GD40">
        <v>0</v>
      </c>
      <c r="GE40">
        <v>1488</v>
      </c>
      <c r="GF40">
        <v>7788</v>
      </c>
      <c r="GG40">
        <v>0</v>
      </c>
      <c r="GH40">
        <v>0</v>
      </c>
      <c r="GI40">
        <v>0</v>
      </c>
      <c r="GJ40">
        <v>0</v>
      </c>
      <c r="GK40" t="s">
        <v>146</v>
      </c>
      <c r="GL40">
        <v>0</v>
      </c>
      <c r="GM40">
        <v>0</v>
      </c>
      <c r="GN40" t="s">
        <v>146</v>
      </c>
      <c r="GO40" t="s">
        <v>147</v>
      </c>
      <c r="GP40" t="s">
        <v>147</v>
      </c>
      <c r="GQ40" t="s">
        <v>146</v>
      </c>
      <c r="GR40" t="s">
        <v>147</v>
      </c>
      <c r="GS40" t="s">
        <v>146</v>
      </c>
      <c r="GT40">
        <v>0</v>
      </c>
      <c r="GU40">
        <v>0</v>
      </c>
      <c r="GV40" t="s">
        <v>146</v>
      </c>
      <c r="GW40" t="s">
        <v>151</v>
      </c>
      <c r="GX40" t="s">
        <v>151</v>
      </c>
      <c r="GY40" t="s">
        <v>151</v>
      </c>
      <c r="GZ40" t="s">
        <v>160</v>
      </c>
      <c r="HA40" s="118" t="s">
        <v>225</v>
      </c>
      <c r="HB40" s="118" t="s">
        <v>1939</v>
      </c>
      <c r="HC40" s="118"/>
      <c r="HD40" s="118" t="s">
        <v>1885</v>
      </c>
      <c r="HE40" s="119">
        <v>4.7931400000000002</v>
      </c>
      <c r="HF40" s="119">
        <v>31.63287</v>
      </c>
    </row>
    <row r="41" spans="1:214" x14ac:dyDescent="0.25">
      <c r="A41" t="s">
        <v>323</v>
      </c>
      <c r="B41" t="s">
        <v>324</v>
      </c>
      <c r="C41" t="s">
        <v>322</v>
      </c>
      <c r="D41" t="s">
        <v>325</v>
      </c>
      <c r="E41" t="s">
        <v>321</v>
      </c>
      <c r="F41" t="s">
        <v>326</v>
      </c>
      <c r="G41" s="116">
        <f t="shared" si="0"/>
        <v>9.2942669999999996</v>
      </c>
      <c r="H41" s="116">
        <f t="shared" si="1"/>
        <v>27.798466999999999</v>
      </c>
      <c r="I41">
        <v>9</v>
      </c>
      <c r="J41">
        <v>9</v>
      </c>
      <c r="K41" t="s">
        <v>159</v>
      </c>
      <c r="L41">
        <v>1052</v>
      </c>
      <c r="M41" s="116">
        <f>SUM(Table1[[#Headers],[c- IDP previously displ. abroad present]])</f>
        <v>0</v>
      </c>
      <c r="N41">
        <v>5112</v>
      </c>
      <c r="O41" s="116">
        <f>(Table1[[#This Row],[a- IDP individuals]])-(Table1[[#This Row],[displ. Abroad]])</f>
        <v>5112</v>
      </c>
      <c r="P41">
        <v>716</v>
      </c>
      <c r="Q41">
        <v>3481</v>
      </c>
      <c r="R41" t="s">
        <v>324</v>
      </c>
      <c r="S41" t="s">
        <v>325</v>
      </c>
      <c r="T41">
        <v>336</v>
      </c>
      <c r="U41">
        <v>1631</v>
      </c>
      <c r="V41" t="s">
        <v>324</v>
      </c>
      <c r="W41" t="s">
        <v>325</v>
      </c>
      <c r="X41">
        <v>0</v>
      </c>
      <c r="Y41">
        <v>0</v>
      </c>
      <c r="Z41" t="s">
        <v>147</v>
      </c>
      <c r="AA41" t="s">
        <v>147</v>
      </c>
      <c r="AB41">
        <v>0</v>
      </c>
      <c r="AC41">
        <v>0</v>
      </c>
      <c r="AD41" t="s">
        <v>147</v>
      </c>
      <c r="AE41" t="s">
        <v>147</v>
      </c>
      <c r="AF41">
        <v>0</v>
      </c>
      <c r="AG41">
        <v>0</v>
      </c>
      <c r="AH41" t="s">
        <v>147</v>
      </c>
      <c r="AI41" t="s">
        <v>147</v>
      </c>
      <c r="AJ41">
        <v>0</v>
      </c>
      <c r="AK41">
        <v>0</v>
      </c>
      <c r="AL41" t="s">
        <v>147</v>
      </c>
      <c r="AM41" t="s">
        <v>147</v>
      </c>
      <c r="AN41">
        <v>0</v>
      </c>
      <c r="AO41">
        <v>0</v>
      </c>
      <c r="AP41" t="s">
        <v>146</v>
      </c>
      <c r="AQ41">
        <v>0</v>
      </c>
      <c r="AR41">
        <v>0</v>
      </c>
      <c r="AS41">
        <v>0</v>
      </c>
      <c r="AT41">
        <v>0</v>
      </c>
      <c r="AU41" t="s">
        <v>147</v>
      </c>
      <c r="AV41" t="s">
        <v>147</v>
      </c>
      <c r="AW41">
        <v>0</v>
      </c>
      <c r="AX41">
        <v>0</v>
      </c>
      <c r="AY41" t="s">
        <v>147</v>
      </c>
      <c r="AZ41" t="s">
        <v>147</v>
      </c>
      <c r="BA41">
        <v>0</v>
      </c>
      <c r="BB41">
        <v>0</v>
      </c>
      <c r="BC41" t="s">
        <v>147</v>
      </c>
      <c r="BD41" t="s">
        <v>147</v>
      </c>
      <c r="BE41">
        <v>0</v>
      </c>
      <c r="BF41">
        <v>0</v>
      </c>
      <c r="BG41" t="s">
        <v>147</v>
      </c>
      <c r="BH41" t="s">
        <v>147</v>
      </c>
      <c r="BI41">
        <v>0</v>
      </c>
      <c r="BJ41">
        <v>0</v>
      </c>
      <c r="BK41" t="s">
        <v>147</v>
      </c>
      <c r="BL41" t="s">
        <v>147</v>
      </c>
      <c r="BM41">
        <v>0</v>
      </c>
      <c r="BN41">
        <v>0</v>
      </c>
      <c r="BO41" s="116">
        <f>SUM(Table1[[#This Row],[2014-2015 Conflict]],Table1[[#This Row],[2016-2017 conflict]],Table1[[#This Row],[2018 pre R conflict]],Table1[[#This Row],[2018 post R conflict]],Table1[[#This Row],[2019 conflict]],Table1[[#This Row],[2020 conflict]])</f>
        <v>5112</v>
      </c>
      <c r="BP41" s="116">
        <f>SUM(Table1[[#This Row],[2014-2015  C - clashes]],Table1[[#This Row],[2016-2017  c-clashes]],Table1[[#This Row],[2018 pre R C-clashes]],Table1[[#This Row],[2018 post R C-clashes]],Table1[[#This Row],[2019 C-clashes]],Table1[[#This Row],[2020 C-clashes]])</f>
        <v>0</v>
      </c>
      <c r="BQ41" s="116">
        <f>SUM(Table1[[#This Row],[2014-2015 disaster]],Table1[[#This Row],[2016-2017 disaster]],Table1[[#This Row],[2018 pre R disaster]],Table1[[#This Row],[2018 post R disaster]],Table1[[#This Row],[2019 disaster]],Table1[[#This Row],[2020 disaster]])</f>
        <v>0</v>
      </c>
      <c r="BR41" s="116">
        <f>SUM(Table1[[#This Row],[2014-2015 unknown]],Table1[[#This Row],[2016-2017  unknown ]],Table1[[#This Row],[2018 pre R unknown]],Table1[[#This Row],[2018 post R unknown]],Table1[[#This Row],[2019 unknown]],Table1[[#This Row],[2020 unknown]])</f>
        <v>0</v>
      </c>
      <c r="BS41">
        <v>3481</v>
      </c>
      <c r="BT41">
        <v>0</v>
      </c>
      <c r="BU41">
        <v>0</v>
      </c>
      <c r="BV41">
        <v>0</v>
      </c>
      <c r="BW41" t="s">
        <v>146</v>
      </c>
      <c r="BX41">
        <v>1631</v>
      </c>
      <c r="BY41">
        <v>0</v>
      </c>
      <c r="BZ41">
        <v>0</v>
      </c>
      <c r="CA41">
        <v>0</v>
      </c>
      <c r="CB41" t="s">
        <v>146</v>
      </c>
      <c r="CC41">
        <v>0</v>
      </c>
      <c r="CD41">
        <v>0</v>
      </c>
      <c r="CE41">
        <v>0</v>
      </c>
      <c r="CF41">
        <v>0</v>
      </c>
      <c r="CG41" t="s">
        <v>146</v>
      </c>
      <c r="CH41">
        <v>0</v>
      </c>
      <c r="CI41">
        <v>0</v>
      </c>
      <c r="CJ41">
        <v>0</v>
      </c>
      <c r="CK41">
        <v>0</v>
      </c>
      <c r="CL41" t="s">
        <v>146</v>
      </c>
      <c r="CM41">
        <v>0</v>
      </c>
      <c r="CN41">
        <v>0</v>
      </c>
      <c r="CO41">
        <v>0</v>
      </c>
      <c r="CP41">
        <v>0</v>
      </c>
      <c r="CQ41" t="s">
        <v>146</v>
      </c>
      <c r="CR41">
        <v>0</v>
      </c>
      <c r="CS41">
        <v>0</v>
      </c>
      <c r="CT41">
        <v>0</v>
      </c>
      <c r="CU41">
        <v>0</v>
      </c>
      <c r="CV41" t="s">
        <v>146</v>
      </c>
      <c r="CW41" t="s">
        <v>147</v>
      </c>
      <c r="CX41">
        <v>0</v>
      </c>
      <c r="CY41">
        <v>0</v>
      </c>
      <c r="CZ41">
        <v>0</v>
      </c>
      <c r="DA41">
        <v>1052</v>
      </c>
      <c r="DB41">
        <v>5112</v>
      </c>
      <c r="DC41" t="s">
        <v>146</v>
      </c>
      <c r="DD41">
        <v>0</v>
      </c>
      <c r="DE41">
        <v>0</v>
      </c>
      <c r="DF41">
        <v>1511</v>
      </c>
      <c r="DG41">
        <v>8311</v>
      </c>
      <c r="DH41" t="s">
        <v>159</v>
      </c>
      <c r="DI41">
        <f>Table1[[#This Row],[i- returnees internal present household]]+Table1[[#This Row],[k- abroad returnee household]]</f>
        <v>1462</v>
      </c>
      <c r="DJ41">
        <f>Table1[[#This Row],[ returnees internal ]]+Table1[[#This Row],[abroad returnee ]]</f>
        <v>7500</v>
      </c>
      <c r="DK41" t="s">
        <v>159</v>
      </c>
      <c r="DL41">
        <v>108</v>
      </c>
      <c r="DM41">
        <v>596</v>
      </c>
      <c r="DN41">
        <v>0</v>
      </c>
      <c r="DO41">
        <v>0</v>
      </c>
      <c r="DP41" t="s">
        <v>147</v>
      </c>
      <c r="DQ41" t="s">
        <v>147</v>
      </c>
      <c r="DR41" t="s">
        <v>147</v>
      </c>
      <c r="DS41" t="s">
        <v>147</v>
      </c>
      <c r="DT41">
        <v>0</v>
      </c>
      <c r="DU41">
        <v>0</v>
      </c>
      <c r="DV41" t="s">
        <v>147</v>
      </c>
      <c r="DW41" t="s">
        <v>147</v>
      </c>
      <c r="DX41" t="s">
        <v>147</v>
      </c>
      <c r="DY41" t="s">
        <v>147</v>
      </c>
      <c r="DZ41">
        <v>0</v>
      </c>
      <c r="EA41">
        <v>0</v>
      </c>
      <c r="EB41" t="s">
        <v>147</v>
      </c>
      <c r="EC41" t="s">
        <v>147</v>
      </c>
      <c r="ED41" t="s">
        <v>147</v>
      </c>
      <c r="EE41" t="s">
        <v>147</v>
      </c>
      <c r="EF41">
        <v>108</v>
      </c>
      <c r="EG41">
        <v>596</v>
      </c>
      <c r="EH41" t="s">
        <v>324</v>
      </c>
      <c r="EI41" t="s">
        <v>325</v>
      </c>
      <c r="EJ41" t="s">
        <v>150</v>
      </c>
      <c r="EK41" t="s">
        <v>147</v>
      </c>
      <c r="EL41">
        <v>0</v>
      </c>
      <c r="EM41">
        <v>0</v>
      </c>
      <c r="EN41" t="s">
        <v>147</v>
      </c>
      <c r="EO41" t="s">
        <v>147</v>
      </c>
      <c r="EP41" t="s">
        <v>147</v>
      </c>
      <c r="EQ41" t="s">
        <v>147</v>
      </c>
      <c r="ER41">
        <v>0</v>
      </c>
      <c r="ES41">
        <v>0</v>
      </c>
      <c r="ET41" t="s">
        <v>159</v>
      </c>
      <c r="EU41">
        <v>1354</v>
      </c>
      <c r="EV41">
        <v>6904</v>
      </c>
      <c r="EW41">
        <v>0</v>
      </c>
      <c r="EX41">
        <v>0</v>
      </c>
      <c r="EY41" t="s">
        <v>147</v>
      </c>
      <c r="EZ41" t="s">
        <v>147</v>
      </c>
      <c r="FA41" t="s">
        <v>147</v>
      </c>
      <c r="FB41" t="s">
        <v>147</v>
      </c>
      <c r="FC41">
        <v>0</v>
      </c>
      <c r="FD41">
        <v>0</v>
      </c>
      <c r="FE41" t="s">
        <v>147</v>
      </c>
      <c r="FF41" t="s">
        <v>147</v>
      </c>
      <c r="FG41" t="s">
        <v>147</v>
      </c>
      <c r="FH41" t="s">
        <v>147</v>
      </c>
      <c r="FI41">
        <v>451</v>
      </c>
      <c r="FJ41">
        <v>2299</v>
      </c>
      <c r="FK41" t="s">
        <v>217</v>
      </c>
      <c r="FL41" t="s">
        <v>218</v>
      </c>
      <c r="FM41" t="s">
        <v>150</v>
      </c>
      <c r="FN41" t="s">
        <v>147</v>
      </c>
      <c r="FO41">
        <v>563</v>
      </c>
      <c r="FP41">
        <v>2872</v>
      </c>
      <c r="FQ41" t="s">
        <v>217</v>
      </c>
      <c r="FR41" t="s">
        <v>218</v>
      </c>
      <c r="FS41" t="s">
        <v>150</v>
      </c>
      <c r="FT41" t="s">
        <v>147</v>
      </c>
      <c r="FU41">
        <v>340</v>
      </c>
      <c r="FV41">
        <v>1733</v>
      </c>
      <c r="FW41" t="s">
        <v>217</v>
      </c>
      <c r="FX41" t="s">
        <v>218</v>
      </c>
      <c r="FY41" t="s">
        <v>150</v>
      </c>
      <c r="FZ41" t="s">
        <v>147</v>
      </c>
      <c r="GA41">
        <v>0</v>
      </c>
      <c r="GB41">
        <v>0</v>
      </c>
      <c r="GC41">
        <v>108</v>
      </c>
      <c r="GD41">
        <v>596</v>
      </c>
      <c r="GE41">
        <v>1354</v>
      </c>
      <c r="GF41">
        <v>6904</v>
      </c>
      <c r="GG41">
        <v>0</v>
      </c>
      <c r="GH41">
        <v>0</v>
      </c>
      <c r="GI41">
        <v>0</v>
      </c>
      <c r="GJ41">
        <v>0</v>
      </c>
      <c r="GK41" t="s">
        <v>146</v>
      </c>
      <c r="GL41">
        <v>0</v>
      </c>
      <c r="GM41">
        <v>0</v>
      </c>
      <c r="GN41" t="s">
        <v>146</v>
      </c>
      <c r="GO41" t="s">
        <v>147</v>
      </c>
      <c r="GP41" t="s">
        <v>147</v>
      </c>
      <c r="GQ41" t="s">
        <v>146</v>
      </c>
      <c r="GR41" t="s">
        <v>147</v>
      </c>
      <c r="GS41" t="s">
        <v>146</v>
      </c>
      <c r="GT41">
        <v>0</v>
      </c>
      <c r="GU41">
        <v>0</v>
      </c>
      <c r="GV41" t="s">
        <v>146</v>
      </c>
      <c r="GW41" t="s">
        <v>152</v>
      </c>
      <c r="GX41" t="s">
        <v>151</v>
      </c>
      <c r="GY41" t="s">
        <v>151</v>
      </c>
      <c r="GZ41" t="s">
        <v>160</v>
      </c>
      <c r="HA41" s="118" t="s">
        <v>225</v>
      </c>
      <c r="HB41" s="118" t="s">
        <v>1941</v>
      </c>
      <c r="HC41" s="118"/>
      <c r="HD41" s="118" t="s">
        <v>1885</v>
      </c>
      <c r="HE41" s="119">
        <v>4.819</v>
      </c>
      <c r="HF41" s="119">
        <v>31.539000000000001</v>
      </c>
    </row>
    <row r="42" spans="1:214" x14ac:dyDescent="0.25">
      <c r="A42" t="s">
        <v>329</v>
      </c>
      <c r="B42" t="s">
        <v>175</v>
      </c>
      <c r="C42" t="s">
        <v>328</v>
      </c>
      <c r="D42" t="s">
        <v>330</v>
      </c>
      <c r="E42" t="s">
        <v>327</v>
      </c>
      <c r="F42" t="s">
        <v>331</v>
      </c>
      <c r="G42" s="116">
        <f t="shared" si="0"/>
        <v>9.207732</v>
      </c>
      <c r="H42" s="116">
        <f t="shared" si="1"/>
        <v>29.876373000000001</v>
      </c>
      <c r="I42">
        <v>9</v>
      </c>
      <c r="J42">
        <v>9</v>
      </c>
      <c r="K42" t="s">
        <v>159</v>
      </c>
      <c r="L42">
        <v>35</v>
      </c>
      <c r="M42" s="116">
        <f>SUM(Table1[[#Headers],[c- IDP previously displ. abroad present]])</f>
        <v>0</v>
      </c>
      <c r="N42">
        <v>150</v>
      </c>
      <c r="O42" s="116">
        <f>(Table1[[#This Row],[a- IDP individuals]])-(Table1[[#This Row],[displ. Abroad]])</f>
        <v>150</v>
      </c>
      <c r="P42">
        <v>25</v>
      </c>
      <c r="Q42">
        <v>125</v>
      </c>
      <c r="R42" t="s">
        <v>175</v>
      </c>
      <c r="S42" t="s">
        <v>330</v>
      </c>
      <c r="T42">
        <v>10</v>
      </c>
      <c r="U42">
        <v>25</v>
      </c>
      <c r="V42" t="s">
        <v>175</v>
      </c>
      <c r="W42" t="s">
        <v>330</v>
      </c>
      <c r="X42">
        <v>0</v>
      </c>
      <c r="Y42">
        <v>0</v>
      </c>
      <c r="Z42" t="s">
        <v>147</v>
      </c>
      <c r="AA42" t="s">
        <v>147</v>
      </c>
      <c r="AB42">
        <v>0</v>
      </c>
      <c r="AC42">
        <v>0</v>
      </c>
      <c r="AD42" t="s">
        <v>147</v>
      </c>
      <c r="AE42" t="s">
        <v>147</v>
      </c>
      <c r="AF42">
        <v>0</v>
      </c>
      <c r="AG42">
        <v>0</v>
      </c>
      <c r="AH42" t="s">
        <v>147</v>
      </c>
      <c r="AI42" t="s">
        <v>147</v>
      </c>
      <c r="AJ42">
        <v>0</v>
      </c>
      <c r="AK42">
        <v>0</v>
      </c>
      <c r="AL42" t="s">
        <v>147</v>
      </c>
      <c r="AM42" t="s">
        <v>147</v>
      </c>
      <c r="AN42">
        <v>0</v>
      </c>
      <c r="AO42">
        <v>0</v>
      </c>
      <c r="AP42" t="s">
        <v>146</v>
      </c>
      <c r="AQ42">
        <v>0</v>
      </c>
      <c r="AR42">
        <v>0</v>
      </c>
      <c r="AS42">
        <v>0</v>
      </c>
      <c r="AT42">
        <v>0</v>
      </c>
      <c r="AU42" t="s">
        <v>147</v>
      </c>
      <c r="AV42" t="s">
        <v>147</v>
      </c>
      <c r="AW42">
        <v>0</v>
      </c>
      <c r="AX42">
        <v>0</v>
      </c>
      <c r="AY42" t="s">
        <v>147</v>
      </c>
      <c r="AZ42" t="s">
        <v>147</v>
      </c>
      <c r="BA42">
        <v>0</v>
      </c>
      <c r="BB42">
        <v>0</v>
      </c>
      <c r="BC42" t="s">
        <v>147</v>
      </c>
      <c r="BD42" t="s">
        <v>147</v>
      </c>
      <c r="BE42">
        <v>0</v>
      </c>
      <c r="BF42">
        <v>0</v>
      </c>
      <c r="BG42" t="s">
        <v>147</v>
      </c>
      <c r="BH42" t="s">
        <v>147</v>
      </c>
      <c r="BI42">
        <v>0</v>
      </c>
      <c r="BJ42">
        <v>0</v>
      </c>
      <c r="BK42" t="s">
        <v>147</v>
      </c>
      <c r="BL42" t="s">
        <v>147</v>
      </c>
      <c r="BM42">
        <v>0</v>
      </c>
      <c r="BN42">
        <v>0</v>
      </c>
      <c r="BO42" s="116">
        <f>SUM(Table1[[#This Row],[2014-2015 Conflict]],Table1[[#This Row],[2016-2017 conflict]],Table1[[#This Row],[2018 pre R conflict]],Table1[[#This Row],[2018 post R conflict]],Table1[[#This Row],[2019 conflict]],Table1[[#This Row],[2020 conflict]])</f>
        <v>150</v>
      </c>
      <c r="BP42" s="116">
        <f>SUM(Table1[[#This Row],[2014-2015  C - clashes]],Table1[[#This Row],[2016-2017  c-clashes]],Table1[[#This Row],[2018 pre R C-clashes]],Table1[[#This Row],[2018 post R C-clashes]],Table1[[#This Row],[2019 C-clashes]],Table1[[#This Row],[2020 C-clashes]])</f>
        <v>0</v>
      </c>
      <c r="BQ42" s="116">
        <f>SUM(Table1[[#This Row],[2014-2015 disaster]],Table1[[#This Row],[2016-2017 disaster]],Table1[[#This Row],[2018 pre R disaster]],Table1[[#This Row],[2018 post R disaster]],Table1[[#This Row],[2019 disaster]],Table1[[#This Row],[2020 disaster]])</f>
        <v>0</v>
      </c>
      <c r="BR42" s="116">
        <f>SUM(Table1[[#This Row],[2014-2015 unknown]],Table1[[#This Row],[2016-2017  unknown ]],Table1[[#This Row],[2018 pre R unknown]],Table1[[#This Row],[2018 post R unknown]],Table1[[#This Row],[2019 unknown]],Table1[[#This Row],[2020 unknown]])</f>
        <v>0</v>
      </c>
      <c r="BS42">
        <v>125</v>
      </c>
      <c r="BT42">
        <v>0</v>
      </c>
      <c r="BU42">
        <v>0</v>
      </c>
      <c r="BV42">
        <v>0</v>
      </c>
      <c r="BW42" t="s">
        <v>146</v>
      </c>
      <c r="BX42">
        <v>25</v>
      </c>
      <c r="BY42">
        <v>0</v>
      </c>
      <c r="BZ42">
        <v>0</v>
      </c>
      <c r="CA42">
        <v>0</v>
      </c>
      <c r="CB42" t="s">
        <v>146</v>
      </c>
      <c r="CC42">
        <v>0</v>
      </c>
      <c r="CD42">
        <v>0</v>
      </c>
      <c r="CE42">
        <v>0</v>
      </c>
      <c r="CF42">
        <v>0</v>
      </c>
      <c r="CG42" t="s">
        <v>146</v>
      </c>
      <c r="CH42">
        <v>0</v>
      </c>
      <c r="CI42">
        <v>0</v>
      </c>
      <c r="CJ42">
        <v>0</v>
      </c>
      <c r="CK42">
        <v>0</v>
      </c>
      <c r="CL42" t="s">
        <v>146</v>
      </c>
      <c r="CM42">
        <v>0</v>
      </c>
      <c r="CN42">
        <v>0</v>
      </c>
      <c r="CO42">
        <v>0</v>
      </c>
      <c r="CP42">
        <v>0</v>
      </c>
      <c r="CQ42" t="s">
        <v>146</v>
      </c>
      <c r="CR42">
        <v>0</v>
      </c>
      <c r="CS42">
        <v>0</v>
      </c>
      <c r="CT42">
        <v>0</v>
      </c>
      <c r="CU42">
        <v>0</v>
      </c>
      <c r="CV42" t="s">
        <v>146</v>
      </c>
      <c r="CW42" t="s">
        <v>147</v>
      </c>
      <c r="CX42">
        <v>0</v>
      </c>
      <c r="CY42">
        <v>35</v>
      </c>
      <c r="CZ42">
        <v>150</v>
      </c>
      <c r="DA42">
        <v>0</v>
      </c>
      <c r="DB42">
        <v>0</v>
      </c>
      <c r="DC42" t="s">
        <v>159</v>
      </c>
      <c r="DD42">
        <v>5</v>
      </c>
      <c r="DE42">
        <v>25</v>
      </c>
      <c r="DF42">
        <v>334</v>
      </c>
      <c r="DG42">
        <v>1664</v>
      </c>
      <c r="DH42" t="s">
        <v>159</v>
      </c>
      <c r="DI42">
        <f>Table1[[#This Row],[i- returnees internal present household]]+Table1[[#This Row],[k- abroad returnee household]]</f>
        <v>334</v>
      </c>
      <c r="DJ42">
        <f>Table1[[#This Row],[ returnees internal ]]+Table1[[#This Row],[abroad returnee ]]</f>
        <v>1664</v>
      </c>
      <c r="DK42" t="s">
        <v>159</v>
      </c>
      <c r="DL42">
        <v>291</v>
      </c>
      <c r="DM42">
        <v>1455</v>
      </c>
      <c r="DN42">
        <v>0</v>
      </c>
      <c r="DO42">
        <v>0</v>
      </c>
      <c r="DP42" t="s">
        <v>147</v>
      </c>
      <c r="DQ42" t="s">
        <v>147</v>
      </c>
      <c r="DR42" t="s">
        <v>147</v>
      </c>
      <c r="DS42" t="s">
        <v>147</v>
      </c>
      <c r="DT42">
        <v>7</v>
      </c>
      <c r="DU42">
        <v>14</v>
      </c>
      <c r="DV42" t="s">
        <v>175</v>
      </c>
      <c r="DW42" t="s">
        <v>330</v>
      </c>
      <c r="DX42" t="s">
        <v>150</v>
      </c>
      <c r="DY42" t="s">
        <v>147</v>
      </c>
      <c r="DZ42">
        <v>30</v>
      </c>
      <c r="EA42">
        <v>170</v>
      </c>
      <c r="EB42" t="s">
        <v>175</v>
      </c>
      <c r="EC42" t="s">
        <v>330</v>
      </c>
      <c r="ED42" t="s">
        <v>150</v>
      </c>
      <c r="EE42" t="s">
        <v>147</v>
      </c>
      <c r="EF42">
        <v>85</v>
      </c>
      <c r="EG42">
        <v>415</v>
      </c>
      <c r="EH42" t="s">
        <v>175</v>
      </c>
      <c r="EI42" t="s">
        <v>332</v>
      </c>
      <c r="EJ42" t="s">
        <v>150</v>
      </c>
      <c r="EK42" t="s">
        <v>147</v>
      </c>
      <c r="EL42">
        <v>169</v>
      </c>
      <c r="EM42">
        <v>856</v>
      </c>
      <c r="EN42" t="s">
        <v>175</v>
      </c>
      <c r="EO42" t="s">
        <v>332</v>
      </c>
      <c r="EP42" t="s">
        <v>150</v>
      </c>
      <c r="EQ42" t="s">
        <v>147</v>
      </c>
      <c r="ER42">
        <v>0</v>
      </c>
      <c r="ES42">
        <v>0</v>
      </c>
      <c r="ET42" t="s">
        <v>159</v>
      </c>
      <c r="EU42">
        <v>43</v>
      </c>
      <c r="EV42">
        <v>209</v>
      </c>
      <c r="EW42">
        <v>0</v>
      </c>
      <c r="EX42">
        <v>0</v>
      </c>
      <c r="EY42" t="s">
        <v>147</v>
      </c>
      <c r="EZ42" t="s">
        <v>147</v>
      </c>
      <c r="FA42" t="s">
        <v>147</v>
      </c>
      <c r="FB42" t="s">
        <v>147</v>
      </c>
      <c r="FC42">
        <v>0</v>
      </c>
      <c r="FD42">
        <v>0</v>
      </c>
      <c r="FE42" t="s">
        <v>147</v>
      </c>
      <c r="FF42" t="s">
        <v>147</v>
      </c>
      <c r="FG42" t="s">
        <v>147</v>
      </c>
      <c r="FH42" t="s">
        <v>147</v>
      </c>
      <c r="FI42">
        <v>8</v>
      </c>
      <c r="FJ42">
        <v>34</v>
      </c>
      <c r="FK42" t="s">
        <v>221</v>
      </c>
      <c r="FL42" t="s">
        <v>333</v>
      </c>
      <c r="FM42" t="s">
        <v>150</v>
      </c>
      <c r="FN42" t="s">
        <v>147</v>
      </c>
      <c r="FO42">
        <v>15</v>
      </c>
      <c r="FP42">
        <v>66</v>
      </c>
      <c r="FQ42" t="s">
        <v>217</v>
      </c>
      <c r="FR42" t="s">
        <v>218</v>
      </c>
      <c r="FS42" t="s">
        <v>150</v>
      </c>
      <c r="FT42" t="s">
        <v>147</v>
      </c>
      <c r="FU42">
        <v>20</v>
      </c>
      <c r="FV42">
        <v>109</v>
      </c>
      <c r="FW42" t="s">
        <v>217</v>
      </c>
      <c r="FX42" t="s">
        <v>218</v>
      </c>
      <c r="FY42" t="s">
        <v>150</v>
      </c>
      <c r="FZ42" t="s">
        <v>147</v>
      </c>
      <c r="GA42">
        <v>0</v>
      </c>
      <c r="GB42">
        <v>0</v>
      </c>
      <c r="GC42">
        <v>265</v>
      </c>
      <c r="GD42">
        <v>1319</v>
      </c>
      <c r="GE42">
        <v>69</v>
      </c>
      <c r="GF42">
        <v>345</v>
      </c>
      <c r="GG42">
        <v>0</v>
      </c>
      <c r="GH42">
        <v>0</v>
      </c>
      <c r="GI42">
        <v>0</v>
      </c>
      <c r="GJ42">
        <v>0</v>
      </c>
      <c r="GK42" t="s">
        <v>146</v>
      </c>
      <c r="GL42">
        <v>0</v>
      </c>
      <c r="GM42">
        <v>0</v>
      </c>
      <c r="GN42" t="s">
        <v>146</v>
      </c>
      <c r="GO42" t="s">
        <v>147</v>
      </c>
      <c r="GP42" t="s">
        <v>147</v>
      </c>
      <c r="GQ42" t="s">
        <v>146</v>
      </c>
      <c r="GR42" t="s">
        <v>147</v>
      </c>
      <c r="GS42" t="s">
        <v>146</v>
      </c>
      <c r="GT42">
        <v>0</v>
      </c>
      <c r="GU42">
        <v>0</v>
      </c>
      <c r="GV42" t="s">
        <v>159</v>
      </c>
      <c r="GW42" t="s">
        <v>152</v>
      </c>
      <c r="GX42" t="s">
        <v>152</v>
      </c>
      <c r="GY42" t="s">
        <v>151</v>
      </c>
      <c r="GZ42" t="s">
        <v>160</v>
      </c>
      <c r="HA42" s="118" t="s">
        <v>225</v>
      </c>
      <c r="HB42" s="118" t="s">
        <v>1943</v>
      </c>
      <c r="HC42" s="118"/>
      <c r="HD42" s="118" t="s">
        <v>1885</v>
      </c>
      <c r="HE42" s="119">
        <v>4.8102</v>
      </c>
      <c r="HF42" s="119">
        <v>31.529</v>
      </c>
    </row>
    <row r="43" spans="1:214" x14ac:dyDescent="0.25">
      <c r="A43" t="s">
        <v>323</v>
      </c>
      <c r="B43" t="s">
        <v>324</v>
      </c>
      <c r="C43" t="s">
        <v>335</v>
      </c>
      <c r="D43" t="s">
        <v>336</v>
      </c>
      <c r="E43" t="s">
        <v>334</v>
      </c>
      <c r="F43" t="s">
        <v>337</v>
      </c>
      <c r="G43" s="116">
        <f t="shared" si="0"/>
        <v>8.7608899999999998</v>
      </c>
      <c r="H43" s="116">
        <f t="shared" si="1"/>
        <v>27.4071</v>
      </c>
      <c r="I43">
        <v>9</v>
      </c>
      <c r="J43">
        <v>9</v>
      </c>
      <c r="K43" t="s">
        <v>159</v>
      </c>
      <c r="L43">
        <v>4182</v>
      </c>
      <c r="M43" s="116">
        <f>SUM(Table1[[#Headers],[c- IDP previously displ. abroad present]])</f>
        <v>0</v>
      </c>
      <c r="N43">
        <v>20911</v>
      </c>
      <c r="O43" s="116">
        <f>(Table1[[#This Row],[a- IDP individuals]])-(Table1[[#This Row],[displ. Abroad]])</f>
        <v>20911</v>
      </c>
      <c r="P43">
        <v>1400</v>
      </c>
      <c r="Q43">
        <v>7000</v>
      </c>
      <c r="R43" t="s">
        <v>324</v>
      </c>
      <c r="S43" t="s">
        <v>336</v>
      </c>
      <c r="T43">
        <v>2782</v>
      </c>
      <c r="U43">
        <v>13911</v>
      </c>
      <c r="V43" t="s">
        <v>324</v>
      </c>
      <c r="W43" t="s">
        <v>336</v>
      </c>
      <c r="X43">
        <v>0</v>
      </c>
      <c r="Y43">
        <v>0</v>
      </c>
      <c r="Z43" t="s">
        <v>147</v>
      </c>
      <c r="AA43" t="s">
        <v>147</v>
      </c>
      <c r="AB43">
        <v>0</v>
      </c>
      <c r="AC43">
        <v>0</v>
      </c>
      <c r="AD43" t="s">
        <v>147</v>
      </c>
      <c r="AE43" t="s">
        <v>147</v>
      </c>
      <c r="AF43">
        <v>0</v>
      </c>
      <c r="AG43">
        <v>0</v>
      </c>
      <c r="AH43" t="s">
        <v>147</v>
      </c>
      <c r="AI43" t="s">
        <v>147</v>
      </c>
      <c r="AJ43">
        <v>0</v>
      </c>
      <c r="AK43">
        <v>0</v>
      </c>
      <c r="AL43" t="s">
        <v>147</v>
      </c>
      <c r="AM43" t="s">
        <v>147</v>
      </c>
      <c r="AN43">
        <v>0</v>
      </c>
      <c r="AO43">
        <v>0</v>
      </c>
      <c r="AP43" t="s">
        <v>146</v>
      </c>
      <c r="AQ43">
        <v>0</v>
      </c>
      <c r="AR43">
        <v>0</v>
      </c>
      <c r="AS43">
        <v>0</v>
      </c>
      <c r="AT43">
        <v>0</v>
      </c>
      <c r="AU43" t="s">
        <v>147</v>
      </c>
      <c r="AV43" t="s">
        <v>147</v>
      </c>
      <c r="AW43">
        <v>0</v>
      </c>
      <c r="AX43">
        <v>0</v>
      </c>
      <c r="AY43" t="s">
        <v>147</v>
      </c>
      <c r="AZ43" t="s">
        <v>147</v>
      </c>
      <c r="BA43">
        <v>0</v>
      </c>
      <c r="BB43">
        <v>0</v>
      </c>
      <c r="BC43" t="s">
        <v>147</v>
      </c>
      <c r="BD43" t="s">
        <v>147</v>
      </c>
      <c r="BE43">
        <v>0</v>
      </c>
      <c r="BF43">
        <v>0</v>
      </c>
      <c r="BG43" t="s">
        <v>147</v>
      </c>
      <c r="BH43" t="s">
        <v>147</v>
      </c>
      <c r="BI43">
        <v>0</v>
      </c>
      <c r="BJ43">
        <v>0</v>
      </c>
      <c r="BK43" t="s">
        <v>147</v>
      </c>
      <c r="BL43" t="s">
        <v>147</v>
      </c>
      <c r="BM43">
        <v>0</v>
      </c>
      <c r="BN43">
        <v>0</v>
      </c>
      <c r="BO43" s="116">
        <f>SUM(Table1[[#This Row],[2014-2015 Conflict]],Table1[[#This Row],[2016-2017 conflict]],Table1[[#This Row],[2018 pre R conflict]],Table1[[#This Row],[2018 post R conflict]],Table1[[#This Row],[2019 conflict]],Table1[[#This Row],[2020 conflict]])</f>
        <v>0</v>
      </c>
      <c r="BP43" s="116">
        <f>SUM(Table1[[#This Row],[2014-2015  C - clashes]],Table1[[#This Row],[2016-2017  c-clashes]],Table1[[#This Row],[2018 pre R C-clashes]],Table1[[#This Row],[2018 post R C-clashes]],Table1[[#This Row],[2019 C-clashes]],Table1[[#This Row],[2020 C-clashes]])</f>
        <v>0</v>
      </c>
      <c r="BQ43" s="116">
        <f>SUM(Table1[[#This Row],[2014-2015 disaster]],Table1[[#This Row],[2016-2017 disaster]],Table1[[#This Row],[2018 pre R disaster]],Table1[[#This Row],[2018 post R disaster]],Table1[[#This Row],[2019 disaster]],Table1[[#This Row],[2020 disaster]])</f>
        <v>20911</v>
      </c>
      <c r="BR43" s="116">
        <f>SUM(Table1[[#This Row],[2014-2015 unknown]],Table1[[#This Row],[2016-2017  unknown ]],Table1[[#This Row],[2018 pre R unknown]],Table1[[#This Row],[2018 post R unknown]],Table1[[#This Row],[2019 unknown]],Table1[[#This Row],[2020 unknown]])</f>
        <v>0</v>
      </c>
      <c r="BS43">
        <v>0</v>
      </c>
      <c r="BT43">
        <v>0</v>
      </c>
      <c r="BU43">
        <v>7000</v>
      </c>
      <c r="BV43">
        <v>0</v>
      </c>
      <c r="BW43" t="s">
        <v>146</v>
      </c>
      <c r="BX43">
        <v>0</v>
      </c>
      <c r="BY43">
        <v>0</v>
      </c>
      <c r="BZ43">
        <v>13911</v>
      </c>
      <c r="CA43">
        <v>0</v>
      </c>
      <c r="CB43" t="s">
        <v>146</v>
      </c>
      <c r="CC43">
        <v>0</v>
      </c>
      <c r="CD43">
        <v>0</v>
      </c>
      <c r="CE43">
        <v>0</v>
      </c>
      <c r="CF43">
        <v>0</v>
      </c>
      <c r="CG43" t="s">
        <v>146</v>
      </c>
      <c r="CH43">
        <v>0</v>
      </c>
      <c r="CI43">
        <v>0</v>
      </c>
      <c r="CJ43">
        <v>0</v>
      </c>
      <c r="CK43">
        <v>0</v>
      </c>
      <c r="CL43" t="s">
        <v>146</v>
      </c>
      <c r="CM43">
        <v>0</v>
      </c>
      <c r="CN43">
        <v>0</v>
      </c>
      <c r="CO43">
        <v>0</v>
      </c>
      <c r="CP43">
        <v>0</v>
      </c>
      <c r="CQ43" t="s">
        <v>146</v>
      </c>
      <c r="CR43">
        <v>0</v>
      </c>
      <c r="CS43">
        <v>0</v>
      </c>
      <c r="CT43">
        <v>0</v>
      </c>
      <c r="CU43">
        <v>0</v>
      </c>
      <c r="CV43" t="s">
        <v>146</v>
      </c>
      <c r="CW43" t="s">
        <v>147</v>
      </c>
      <c r="CX43">
        <v>0</v>
      </c>
      <c r="CY43">
        <v>0</v>
      </c>
      <c r="CZ43">
        <v>0</v>
      </c>
      <c r="DA43">
        <v>4182</v>
      </c>
      <c r="DB43">
        <v>20911</v>
      </c>
      <c r="DC43" t="s">
        <v>146</v>
      </c>
      <c r="DD43">
        <v>0</v>
      </c>
      <c r="DE43">
        <v>0</v>
      </c>
      <c r="DF43">
        <v>1113</v>
      </c>
      <c r="DG43">
        <v>6119</v>
      </c>
      <c r="DH43" t="s">
        <v>159</v>
      </c>
      <c r="DI43">
        <f>Table1[[#This Row],[i- returnees internal present household]]+Table1[[#This Row],[k- abroad returnee household]]</f>
        <v>432</v>
      </c>
      <c r="DJ43">
        <f>Table1[[#This Row],[ returnees internal ]]+Table1[[#This Row],[abroad returnee ]]</f>
        <v>1621</v>
      </c>
      <c r="DK43" t="s">
        <v>146</v>
      </c>
      <c r="DL43">
        <v>0</v>
      </c>
      <c r="DM43">
        <v>0</v>
      </c>
      <c r="DN43">
        <v>0</v>
      </c>
      <c r="DO43">
        <v>0</v>
      </c>
      <c r="DP43" t="s">
        <v>147</v>
      </c>
      <c r="DQ43" t="s">
        <v>147</v>
      </c>
      <c r="DR43" t="s">
        <v>147</v>
      </c>
      <c r="DS43" t="s">
        <v>147</v>
      </c>
      <c r="DT43">
        <v>0</v>
      </c>
      <c r="DU43">
        <v>0</v>
      </c>
      <c r="DV43" t="s">
        <v>147</v>
      </c>
      <c r="DW43" t="s">
        <v>147</v>
      </c>
      <c r="DX43" t="s">
        <v>147</v>
      </c>
      <c r="DY43" t="s">
        <v>147</v>
      </c>
      <c r="DZ43">
        <v>0</v>
      </c>
      <c r="EA43">
        <v>0</v>
      </c>
      <c r="EB43" t="s">
        <v>147</v>
      </c>
      <c r="EC43" t="s">
        <v>147</v>
      </c>
      <c r="ED43" t="s">
        <v>147</v>
      </c>
      <c r="EE43" t="s">
        <v>147</v>
      </c>
      <c r="EF43">
        <v>0</v>
      </c>
      <c r="EG43">
        <v>0</v>
      </c>
      <c r="EH43" t="s">
        <v>147</v>
      </c>
      <c r="EI43" t="s">
        <v>147</v>
      </c>
      <c r="EJ43" t="s">
        <v>147</v>
      </c>
      <c r="EK43" t="s">
        <v>147</v>
      </c>
      <c r="EL43">
        <v>0</v>
      </c>
      <c r="EM43">
        <v>0</v>
      </c>
      <c r="EN43" t="s">
        <v>147</v>
      </c>
      <c r="EO43" t="s">
        <v>147</v>
      </c>
      <c r="EP43" t="s">
        <v>147</v>
      </c>
      <c r="EQ43" t="s">
        <v>147</v>
      </c>
      <c r="ER43">
        <v>0</v>
      </c>
      <c r="ES43">
        <v>0</v>
      </c>
      <c r="ET43" t="s">
        <v>159</v>
      </c>
      <c r="EU43">
        <v>432</v>
      </c>
      <c r="EV43">
        <v>1621</v>
      </c>
      <c r="EW43">
        <v>0</v>
      </c>
      <c r="EX43">
        <v>0</v>
      </c>
      <c r="EY43" t="s">
        <v>147</v>
      </c>
      <c r="EZ43" t="s">
        <v>147</v>
      </c>
      <c r="FA43" t="s">
        <v>147</v>
      </c>
      <c r="FB43" t="s">
        <v>147</v>
      </c>
      <c r="FC43">
        <v>0</v>
      </c>
      <c r="FD43">
        <v>0</v>
      </c>
      <c r="FE43" t="s">
        <v>147</v>
      </c>
      <c r="FF43" t="s">
        <v>147</v>
      </c>
      <c r="FG43" t="s">
        <v>147</v>
      </c>
      <c r="FH43" t="s">
        <v>147</v>
      </c>
      <c r="FI43">
        <v>0</v>
      </c>
      <c r="FJ43">
        <v>0</v>
      </c>
      <c r="FK43" t="s">
        <v>147</v>
      </c>
      <c r="FL43" t="s">
        <v>147</v>
      </c>
      <c r="FM43" t="s">
        <v>147</v>
      </c>
      <c r="FN43" t="s">
        <v>147</v>
      </c>
      <c r="FO43">
        <v>432</v>
      </c>
      <c r="FP43">
        <v>1621</v>
      </c>
      <c r="FQ43" t="s">
        <v>217</v>
      </c>
      <c r="FR43" t="s">
        <v>218</v>
      </c>
      <c r="FS43" t="s">
        <v>150</v>
      </c>
      <c r="FT43" t="s">
        <v>147</v>
      </c>
      <c r="FU43">
        <v>0</v>
      </c>
      <c r="FV43">
        <v>0</v>
      </c>
      <c r="FW43" t="s">
        <v>147</v>
      </c>
      <c r="FX43" t="s">
        <v>147</v>
      </c>
      <c r="FY43" t="s">
        <v>147</v>
      </c>
      <c r="FZ43" t="s">
        <v>147</v>
      </c>
      <c r="GA43">
        <v>0</v>
      </c>
      <c r="GB43">
        <v>0</v>
      </c>
      <c r="GC43">
        <v>0</v>
      </c>
      <c r="GD43">
        <v>0</v>
      </c>
      <c r="GE43">
        <v>432</v>
      </c>
      <c r="GF43">
        <v>1621</v>
      </c>
      <c r="GG43">
        <v>0</v>
      </c>
      <c r="GH43">
        <v>0</v>
      </c>
      <c r="GI43">
        <v>0</v>
      </c>
      <c r="GJ43">
        <v>0</v>
      </c>
      <c r="GK43" t="s">
        <v>146</v>
      </c>
      <c r="GL43">
        <v>0</v>
      </c>
      <c r="GM43">
        <v>0</v>
      </c>
      <c r="GN43" t="s">
        <v>146</v>
      </c>
      <c r="GO43" t="s">
        <v>147</v>
      </c>
      <c r="GP43" t="s">
        <v>147</v>
      </c>
      <c r="GQ43" t="s">
        <v>146</v>
      </c>
      <c r="GR43" t="s">
        <v>147</v>
      </c>
      <c r="GS43" t="s">
        <v>146</v>
      </c>
      <c r="GT43">
        <v>0</v>
      </c>
      <c r="GU43">
        <v>0</v>
      </c>
      <c r="GV43" t="s">
        <v>146</v>
      </c>
      <c r="GW43" t="s">
        <v>151</v>
      </c>
      <c r="GX43" t="s">
        <v>152</v>
      </c>
      <c r="GY43" t="s">
        <v>152</v>
      </c>
      <c r="GZ43" t="s">
        <v>160</v>
      </c>
      <c r="HA43" s="117" t="s">
        <v>596</v>
      </c>
      <c r="HB43" s="117" t="s">
        <v>1945</v>
      </c>
      <c r="HC43" s="117"/>
      <c r="HD43" s="116" t="s">
        <v>1858</v>
      </c>
      <c r="HE43" s="116">
        <v>5.1307383639999999</v>
      </c>
      <c r="HF43" s="116">
        <v>30.919798478000001</v>
      </c>
    </row>
    <row r="44" spans="1:214" x14ac:dyDescent="0.25">
      <c r="A44" t="s">
        <v>329</v>
      </c>
      <c r="B44" t="s">
        <v>175</v>
      </c>
      <c r="C44" t="s">
        <v>339</v>
      </c>
      <c r="D44" t="s">
        <v>340</v>
      </c>
      <c r="E44" t="s">
        <v>338</v>
      </c>
      <c r="F44" t="s">
        <v>341</v>
      </c>
      <c r="G44" s="116">
        <f t="shared" si="0"/>
        <v>8.6087505340000003</v>
      </c>
      <c r="H44" s="116">
        <f t="shared" si="1"/>
        <v>30.041404473</v>
      </c>
      <c r="I44">
        <v>9</v>
      </c>
      <c r="J44">
        <v>9</v>
      </c>
      <c r="K44" t="s">
        <v>159</v>
      </c>
      <c r="L44">
        <v>12</v>
      </c>
      <c r="M44" s="116">
        <f>SUM(Table1[[#Headers],[c- IDP previously displ. abroad present]])</f>
        <v>0</v>
      </c>
      <c r="N44">
        <v>55</v>
      </c>
      <c r="O44" s="116">
        <f>(Table1[[#This Row],[a- IDP individuals]])-(Table1[[#This Row],[displ. Abroad]])</f>
        <v>55</v>
      </c>
      <c r="P44">
        <v>8</v>
      </c>
      <c r="Q44">
        <v>35</v>
      </c>
      <c r="R44" t="s">
        <v>175</v>
      </c>
      <c r="S44" t="s">
        <v>340</v>
      </c>
      <c r="T44">
        <v>4</v>
      </c>
      <c r="U44">
        <v>20</v>
      </c>
      <c r="V44" t="s">
        <v>175</v>
      </c>
      <c r="W44" t="s">
        <v>340</v>
      </c>
      <c r="X44">
        <v>0</v>
      </c>
      <c r="Y44">
        <v>0</v>
      </c>
      <c r="Z44" t="s">
        <v>147</v>
      </c>
      <c r="AA44" t="s">
        <v>147</v>
      </c>
      <c r="AB44">
        <v>0</v>
      </c>
      <c r="AC44">
        <v>0</v>
      </c>
      <c r="AD44" t="s">
        <v>147</v>
      </c>
      <c r="AE44" t="s">
        <v>147</v>
      </c>
      <c r="AF44">
        <v>0</v>
      </c>
      <c r="AG44">
        <v>0</v>
      </c>
      <c r="AH44" t="s">
        <v>147</v>
      </c>
      <c r="AI44" t="s">
        <v>147</v>
      </c>
      <c r="AJ44">
        <v>0</v>
      </c>
      <c r="AK44">
        <v>0</v>
      </c>
      <c r="AL44" t="s">
        <v>147</v>
      </c>
      <c r="AM44" t="s">
        <v>147</v>
      </c>
      <c r="AN44">
        <v>0</v>
      </c>
      <c r="AO44">
        <v>0</v>
      </c>
      <c r="AP44" t="s">
        <v>146</v>
      </c>
      <c r="AQ44">
        <v>0</v>
      </c>
      <c r="AR44">
        <v>0</v>
      </c>
      <c r="AS44">
        <v>0</v>
      </c>
      <c r="AT44">
        <v>0</v>
      </c>
      <c r="AU44" t="s">
        <v>147</v>
      </c>
      <c r="AV44" t="s">
        <v>147</v>
      </c>
      <c r="AW44">
        <v>0</v>
      </c>
      <c r="AX44">
        <v>0</v>
      </c>
      <c r="AY44" t="s">
        <v>147</v>
      </c>
      <c r="AZ44" t="s">
        <v>147</v>
      </c>
      <c r="BA44">
        <v>0</v>
      </c>
      <c r="BB44">
        <v>0</v>
      </c>
      <c r="BC44" t="s">
        <v>147</v>
      </c>
      <c r="BD44" t="s">
        <v>147</v>
      </c>
      <c r="BE44">
        <v>0</v>
      </c>
      <c r="BF44">
        <v>0</v>
      </c>
      <c r="BG44" t="s">
        <v>147</v>
      </c>
      <c r="BH44" t="s">
        <v>147</v>
      </c>
      <c r="BI44">
        <v>0</v>
      </c>
      <c r="BJ44">
        <v>0</v>
      </c>
      <c r="BK44" t="s">
        <v>147</v>
      </c>
      <c r="BL44" t="s">
        <v>147</v>
      </c>
      <c r="BM44">
        <v>0</v>
      </c>
      <c r="BN44">
        <v>0</v>
      </c>
      <c r="BO44" s="116">
        <f>SUM(Table1[[#This Row],[2014-2015 Conflict]],Table1[[#This Row],[2016-2017 conflict]],Table1[[#This Row],[2018 pre R conflict]],Table1[[#This Row],[2018 post R conflict]],Table1[[#This Row],[2019 conflict]],Table1[[#This Row],[2020 conflict]])</f>
        <v>55</v>
      </c>
      <c r="BP44" s="116">
        <f>SUM(Table1[[#This Row],[2014-2015  C - clashes]],Table1[[#This Row],[2016-2017  c-clashes]],Table1[[#This Row],[2018 pre R C-clashes]],Table1[[#This Row],[2018 post R C-clashes]],Table1[[#This Row],[2019 C-clashes]],Table1[[#This Row],[2020 C-clashes]])</f>
        <v>0</v>
      </c>
      <c r="BQ44" s="116">
        <f>SUM(Table1[[#This Row],[2014-2015 disaster]],Table1[[#This Row],[2016-2017 disaster]],Table1[[#This Row],[2018 pre R disaster]],Table1[[#This Row],[2018 post R disaster]],Table1[[#This Row],[2019 disaster]],Table1[[#This Row],[2020 disaster]])</f>
        <v>0</v>
      </c>
      <c r="BR44" s="116">
        <f>SUM(Table1[[#This Row],[2014-2015 unknown]],Table1[[#This Row],[2016-2017  unknown ]],Table1[[#This Row],[2018 pre R unknown]],Table1[[#This Row],[2018 post R unknown]],Table1[[#This Row],[2019 unknown]],Table1[[#This Row],[2020 unknown]])</f>
        <v>0</v>
      </c>
      <c r="BS44">
        <v>35</v>
      </c>
      <c r="BT44">
        <v>0</v>
      </c>
      <c r="BU44">
        <v>0</v>
      </c>
      <c r="BV44">
        <v>0</v>
      </c>
      <c r="BW44" t="s">
        <v>146</v>
      </c>
      <c r="BX44">
        <v>20</v>
      </c>
      <c r="BY44">
        <v>0</v>
      </c>
      <c r="BZ44">
        <v>0</v>
      </c>
      <c r="CA44">
        <v>0</v>
      </c>
      <c r="CB44" t="s">
        <v>146</v>
      </c>
      <c r="CC44">
        <v>0</v>
      </c>
      <c r="CD44">
        <v>0</v>
      </c>
      <c r="CE44">
        <v>0</v>
      </c>
      <c r="CF44">
        <v>0</v>
      </c>
      <c r="CG44" t="s">
        <v>146</v>
      </c>
      <c r="CH44">
        <v>0</v>
      </c>
      <c r="CI44">
        <v>0</v>
      </c>
      <c r="CJ44">
        <v>0</v>
      </c>
      <c r="CK44">
        <v>0</v>
      </c>
      <c r="CL44" t="s">
        <v>146</v>
      </c>
      <c r="CM44">
        <v>0</v>
      </c>
      <c r="CN44">
        <v>0</v>
      </c>
      <c r="CO44">
        <v>0</v>
      </c>
      <c r="CP44">
        <v>0</v>
      </c>
      <c r="CQ44" t="s">
        <v>146</v>
      </c>
      <c r="CR44">
        <v>0</v>
      </c>
      <c r="CS44">
        <v>0</v>
      </c>
      <c r="CT44">
        <v>0</v>
      </c>
      <c r="CU44">
        <v>0</v>
      </c>
      <c r="CV44" t="s">
        <v>146</v>
      </c>
      <c r="CW44" t="s">
        <v>147</v>
      </c>
      <c r="CX44">
        <v>0</v>
      </c>
      <c r="CY44">
        <v>0</v>
      </c>
      <c r="CZ44">
        <v>0</v>
      </c>
      <c r="DA44">
        <v>12</v>
      </c>
      <c r="DB44">
        <v>55</v>
      </c>
      <c r="DC44" t="s">
        <v>146</v>
      </c>
      <c r="DD44">
        <v>0</v>
      </c>
      <c r="DE44">
        <v>0</v>
      </c>
      <c r="DF44">
        <v>1643</v>
      </c>
      <c r="DG44">
        <v>9860</v>
      </c>
      <c r="DH44" t="s">
        <v>159</v>
      </c>
      <c r="DI44">
        <f>Table1[[#This Row],[i- returnees internal present household]]+Table1[[#This Row],[k- abroad returnee household]]</f>
        <v>58</v>
      </c>
      <c r="DJ44">
        <f>Table1[[#This Row],[ returnees internal ]]+Table1[[#This Row],[abroad returnee ]]</f>
        <v>392</v>
      </c>
      <c r="DK44" t="s">
        <v>159</v>
      </c>
      <c r="DL44">
        <v>52</v>
      </c>
      <c r="DM44">
        <v>354</v>
      </c>
      <c r="DN44">
        <v>0</v>
      </c>
      <c r="DO44">
        <v>0</v>
      </c>
      <c r="DP44" t="s">
        <v>147</v>
      </c>
      <c r="DQ44" t="s">
        <v>147</v>
      </c>
      <c r="DR44" t="s">
        <v>147</v>
      </c>
      <c r="DS44" t="s">
        <v>147</v>
      </c>
      <c r="DT44">
        <v>0</v>
      </c>
      <c r="DU44">
        <v>0</v>
      </c>
      <c r="DV44" t="s">
        <v>147</v>
      </c>
      <c r="DW44" t="s">
        <v>147</v>
      </c>
      <c r="DX44" t="s">
        <v>147</v>
      </c>
      <c r="DY44" t="s">
        <v>147</v>
      </c>
      <c r="DZ44">
        <v>0</v>
      </c>
      <c r="EA44">
        <v>0</v>
      </c>
      <c r="EB44" t="s">
        <v>147</v>
      </c>
      <c r="EC44" t="s">
        <v>147</v>
      </c>
      <c r="ED44" t="s">
        <v>147</v>
      </c>
      <c r="EE44" t="s">
        <v>147</v>
      </c>
      <c r="EF44">
        <v>32</v>
      </c>
      <c r="EG44">
        <v>169</v>
      </c>
      <c r="EH44" t="s">
        <v>175</v>
      </c>
      <c r="EI44" t="s">
        <v>332</v>
      </c>
      <c r="EJ44" t="s">
        <v>150</v>
      </c>
      <c r="EK44" t="s">
        <v>147</v>
      </c>
      <c r="EL44">
        <v>20</v>
      </c>
      <c r="EM44">
        <v>185</v>
      </c>
      <c r="EN44" t="s">
        <v>175</v>
      </c>
      <c r="EO44" t="s">
        <v>332</v>
      </c>
      <c r="EP44" t="s">
        <v>150</v>
      </c>
      <c r="EQ44" t="s">
        <v>147</v>
      </c>
      <c r="ER44">
        <v>0</v>
      </c>
      <c r="ES44">
        <v>0</v>
      </c>
      <c r="ET44" t="s">
        <v>159</v>
      </c>
      <c r="EU44">
        <v>6</v>
      </c>
      <c r="EV44">
        <v>38</v>
      </c>
      <c r="EW44">
        <v>0</v>
      </c>
      <c r="EX44">
        <v>0</v>
      </c>
      <c r="EY44" t="s">
        <v>147</v>
      </c>
      <c r="EZ44" t="s">
        <v>147</v>
      </c>
      <c r="FA44" t="s">
        <v>147</v>
      </c>
      <c r="FB44" t="s">
        <v>147</v>
      </c>
      <c r="FC44">
        <v>0</v>
      </c>
      <c r="FD44">
        <v>0</v>
      </c>
      <c r="FE44" t="s">
        <v>147</v>
      </c>
      <c r="FF44" t="s">
        <v>147</v>
      </c>
      <c r="FG44" t="s">
        <v>147</v>
      </c>
      <c r="FH44" t="s">
        <v>147</v>
      </c>
      <c r="FI44">
        <v>0</v>
      </c>
      <c r="FJ44">
        <v>0</v>
      </c>
      <c r="FK44" t="s">
        <v>147</v>
      </c>
      <c r="FL44" t="s">
        <v>147</v>
      </c>
      <c r="FM44" t="s">
        <v>147</v>
      </c>
      <c r="FN44" t="s">
        <v>147</v>
      </c>
      <c r="FO44">
        <v>4</v>
      </c>
      <c r="FP44">
        <v>28</v>
      </c>
      <c r="FQ44" t="s">
        <v>217</v>
      </c>
      <c r="FR44" t="s">
        <v>218</v>
      </c>
      <c r="FS44" t="s">
        <v>150</v>
      </c>
      <c r="FT44" t="s">
        <v>147</v>
      </c>
      <c r="FU44">
        <v>2</v>
      </c>
      <c r="FV44">
        <v>10</v>
      </c>
      <c r="FW44" t="s">
        <v>217</v>
      </c>
      <c r="FX44" t="s">
        <v>218</v>
      </c>
      <c r="FY44" t="s">
        <v>150</v>
      </c>
      <c r="FZ44" t="s">
        <v>147</v>
      </c>
      <c r="GA44">
        <v>0</v>
      </c>
      <c r="GB44">
        <v>0</v>
      </c>
      <c r="GC44">
        <v>22</v>
      </c>
      <c r="GD44">
        <v>147</v>
      </c>
      <c r="GE44">
        <v>28</v>
      </c>
      <c r="GF44">
        <v>152</v>
      </c>
      <c r="GG44">
        <v>8</v>
      </c>
      <c r="GH44">
        <v>93</v>
      </c>
      <c r="GI44">
        <v>0</v>
      </c>
      <c r="GJ44">
        <v>0</v>
      </c>
      <c r="GK44" t="s">
        <v>146</v>
      </c>
      <c r="GL44">
        <v>0</v>
      </c>
      <c r="GM44">
        <v>0</v>
      </c>
      <c r="GN44" t="s">
        <v>146</v>
      </c>
      <c r="GO44" t="s">
        <v>147</v>
      </c>
      <c r="GP44" t="s">
        <v>147</v>
      </c>
      <c r="GQ44" t="s">
        <v>146</v>
      </c>
      <c r="GR44" t="s">
        <v>147</v>
      </c>
      <c r="GS44" t="s">
        <v>146</v>
      </c>
      <c r="GT44">
        <v>0</v>
      </c>
      <c r="GU44">
        <v>0</v>
      </c>
      <c r="GV44" t="s">
        <v>146</v>
      </c>
      <c r="GW44" t="s">
        <v>152</v>
      </c>
      <c r="GX44" t="s">
        <v>152</v>
      </c>
      <c r="GY44" t="s">
        <v>152</v>
      </c>
      <c r="GZ44" t="s">
        <v>160</v>
      </c>
      <c r="HA44" s="133" t="s">
        <v>294</v>
      </c>
      <c r="HB44" s="133" t="s">
        <v>294</v>
      </c>
      <c r="HC44" s="123"/>
      <c r="HD44" s="116" t="s">
        <v>1858</v>
      </c>
      <c r="HE44" s="122">
        <v>5.249095295</v>
      </c>
      <c r="HF44" s="122">
        <v>31.214993189000001</v>
      </c>
    </row>
    <row r="45" spans="1:214" x14ac:dyDescent="0.25">
      <c r="A45" t="s">
        <v>329</v>
      </c>
      <c r="B45" t="s">
        <v>175</v>
      </c>
      <c r="C45" t="s">
        <v>339</v>
      </c>
      <c r="D45" t="s">
        <v>340</v>
      </c>
      <c r="E45" t="s">
        <v>342</v>
      </c>
      <c r="F45" t="s">
        <v>343</v>
      </c>
      <c r="G45" s="116">
        <f t="shared" si="0"/>
        <v>8.5721000000000007</v>
      </c>
      <c r="H45" s="116">
        <f t="shared" si="1"/>
        <v>30.001249999999999</v>
      </c>
      <c r="I45">
        <v>9</v>
      </c>
      <c r="J45">
        <v>9</v>
      </c>
      <c r="K45" t="s">
        <v>159</v>
      </c>
      <c r="L45">
        <v>129</v>
      </c>
      <c r="M45" s="116">
        <f>SUM(Table1[[#Headers],[c- IDP previously displ. abroad present]])</f>
        <v>0</v>
      </c>
      <c r="N45">
        <v>1244</v>
      </c>
      <c r="O45" s="116">
        <f>(Table1[[#This Row],[a- IDP individuals]])-(Table1[[#This Row],[displ. Abroad]])</f>
        <v>1244</v>
      </c>
      <c r="P45">
        <v>112</v>
      </c>
      <c r="Q45">
        <v>1125</v>
      </c>
      <c r="R45" t="s">
        <v>175</v>
      </c>
      <c r="S45" t="s">
        <v>340</v>
      </c>
      <c r="T45">
        <v>17</v>
      </c>
      <c r="U45">
        <v>119</v>
      </c>
      <c r="V45" t="s">
        <v>175</v>
      </c>
      <c r="W45" t="s">
        <v>340</v>
      </c>
      <c r="X45">
        <v>0</v>
      </c>
      <c r="Y45">
        <v>0</v>
      </c>
      <c r="Z45" t="s">
        <v>147</v>
      </c>
      <c r="AA45" t="s">
        <v>147</v>
      </c>
      <c r="AB45">
        <v>0</v>
      </c>
      <c r="AC45">
        <v>0</v>
      </c>
      <c r="AD45" t="s">
        <v>147</v>
      </c>
      <c r="AE45" t="s">
        <v>147</v>
      </c>
      <c r="AF45">
        <v>0</v>
      </c>
      <c r="AG45">
        <v>0</v>
      </c>
      <c r="AH45" t="s">
        <v>147</v>
      </c>
      <c r="AI45" t="s">
        <v>147</v>
      </c>
      <c r="AJ45">
        <v>0</v>
      </c>
      <c r="AK45">
        <v>0</v>
      </c>
      <c r="AL45" t="s">
        <v>147</v>
      </c>
      <c r="AM45" t="s">
        <v>147</v>
      </c>
      <c r="AN45">
        <v>0</v>
      </c>
      <c r="AO45">
        <v>0</v>
      </c>
      <c r="AP45" t="s">
        <v>146</v>
      </c>
      <c r="AQ45">
        <v>0</v>
      </c>
      <c r="AR45">
        <v>0</v>
      </c>
      <c r="AS45">
        <v>0</v>
      </c>
      <c r="AT45">
        <v>0</v>
      </c>
      <c r="AU45" t="s">
        <v>147</v>
      </c>
      <c r="AV45" t="s">
        <v>147</v>
      </c>
      <c r="AW45">
        <v>0</v>
      </c>
      <c r="AX45">
        <v>0</v>
      </c>
      <c r="AY45" t="s">
        <v>147</v>
      </c>
      <c r="AZ45" t="s">
        <v>147</v>
      </c>
      <c r="BA45">
        <v>0</v>
      </c>
      <c r="BB45">
        <v>0</v>
      </c>
      <c r="BC45" t="s">
        <v>147</v>
      </c>
      <c r="BD45" t="s">
        <v>147</v>
      </c>
      <c r="BE45">
        <v>0</v>
      </c>
      <c r="BF45">
        <v>0</v>
      </c>
      <c r="BG45" t="s">
        <v>147</v>
      </c>
      <c r="BH45" t="s">
        <v>147</v>
      </c>
      <c r="BI45">
        <v>0</v>
      </c>
      <c r="BJ45">
        <v>0</v>
      </c>
      <c r="BK45" t="s">
        <v>147</v>
      </c>
      <c r="BL45" t="s">
        <v>147</v>
      </c>
      <c r="BM45">
        <v>0</v>
      </c>
      <c r="BN45">
        <v>0</v>
      </c>
      <c r="BO45" s="116">
        <f>SUM(Table1[[#This Row],[2014-2015 Conflict]],Table1[[#This Row],[2016-2017 conflict]],Table1[[#This Row],[2018 pre R conflict]],Table1[[#This Row],[2018 post R conflict]],Table1[[#This Row],[2019 conflict]],Table1[[#This Row],[2020 conflict]])</f>
        <v>1244</v>
      </c>
      <c r="BP45" s="116">
        <f>SUM(Table1[[#This Row],[2014-2015  C - clashes]],Table1[[#This Row],[2016-2017  c-clashes]],Table1[[#This Row],[2018 pre R C-clashes]],Table1[[#This Row],[2018 post R C-clashes]],Table1[[#This Row],[2019 C-clashes]],Table1[[#This Row],[2020 C-clashes]])</f>
        <v>0</v>
      </c>
      <c r="BQ45" s="116">
        <f>SUM(Table1[[#This Row],[2014-2015 disaster]],Table1[[#This Row],[2016-2017 disaster]],Table1[[#This Row],[2018 pre R disaster]],Table1[[#This Row],[2018 post R disaster]],Table1[[#This Row],[2019 disaster]],Table1[[#This Row],[2020 disaster]])</f>
        <v>0</v>
      </c>
      <c r="BR45" s="116">
        <f>SUM(Table1[[#This Row],[2014-2015 unknown]],Table1[[#This Row],[2016-2017  unknown ]],Table1[[#This Row],[2018 pre R unknown]],Table1[[#This Row],[2018 post R unknown]],Table1[[#This Row],[2019 unknown]],Table1[[#This Row],[2020 unknown]])</f>
        <v>0</v>
      </c>
      <c r="BS45">
        <v>1125</v>
      </c>
      <c r="BT45">
        <v>0</v>
      </c>
      <c r="BU45">
        <v>0</v>
      </c>
      <c r="BV45">
        <v>0</v>
      </c>
      <c r="BW45" t="s">
        <v>146</v>
      </c>
      <c r="BX45">
        <v>119</v>
      </c>
      <c r="BY45">
        <v>0</v>
      </c>
      <c r="BZ45">
        <v>0</v>
      </c>
      <c r="CA45">
        <v>0</v>
      </c>
      <c r="CB45" t="s">
        <v>146</v>
      </c>
      <c r="CC45">
        <v>0</v>
      </c>
      <c r="CD45">
        <v>0</v>
      </c>
      <c r="CE45">
        <v>0</v>
      </c>
      <c r="CF45">
        <v>0</v>
      </c>
      <c r="CG45" t="s">
        <v>146</v>
      </c>
      <c r="CH45">
        <v>0</v>
      </c>
      <c r="CI45">
        <v>0</v>
      </c>
      <c r="CJ45">
        <v>0</v>
      </c>
      <c r="CK45">
        <v>0</v>
      </c>
      <c r="CL45" t="s">
        <v>146</v>
      </c>
      <c r="CM45">
        <v>0</v>
      </c>
      <c r="CN45">
        <v>0</v>
      </c>
      <c r="CO45">
        <v>0</v>
      </c>
      <c r="CP45">
        <v>0</v>
      </c>
      <c r="CQ45" t="s">
        <v>146</v>
      </c>
      <c r="CR45">
        <v>0</v>
      </c>
      <c r="CS45">
        <v>0</v>
      </c>
      <c r="CT45">
        <v>0</v>
      </c>
      <c r="CU45">
        <v>0</v>
      </c>
      <c r="CV45" t="s">
        <v>146</v>
      </c>
      <c r="CW45" t="s">
        <v>147</v>
      </c>
      <c r="CX45">
        <v>0</v>
      </c>
      <c r="CY45">
        <v>0</v>
      </c>
      <c r="CZ45">
        <v>0</v>
      </c>
      <c r="DA45">
        <v>129</v>
      </c>
      <c r="DB45">
        <v>1244</v>
      </c>
      <c r="DC45" t="s">
        <v>146</v>
      </c>
      <c r="DD45">
        <v>0</v>
      </c>
      <c r="DE45">
        <v>0</v>
      </c>
      <c r="DF45">
        <v>1878</v>
      </c>
      <c r="DG45">
        <v>11500</v>
      </c>
      <c r="DH45" t="s">
        <v>159</v>
      </c>
      <c r="DI45">
        <f>Table1[[#This Row],[i- returnees internal present household]]+Table1[[#This Row],[k- abroad returnee household]]</f>
        <v>271</v>
      </c>
      <c r="DJ45">
        <f>Table1[[#This Row],[ returnees internal ]]+Table1[[#This Row],[abroad returnee ]]</f>
        <v>2592</v>
      </c>
      <c r="DK45" t="s">
        <v>159</v>
      </c>
      <c r="DL45">
        <v>266</v>
      </c>
      <c r="DM45">
        <v>2547</v>
      </c>
      <c r="DN45">
        <v>0</v>
      </c>
      <c r="DO45">
        <v>0</v>
      </c>
      <c r="DP45" t="s">
        <v>147</v>
      </c>
      <c r="DQ45" t="s">
        <v>147</v>
      </c>
      <c r="DR45" t="s">
        <v>147</v>
      </c>
      <c r="DS45" t="s">
        <v>147</v>
      </c>
      <c r="DT45">
        <v>0</v>
      </c>
      <c r="DU45">
        <v>0</v>
      </c>
      <c r="DV45" t="s">
        <v>147</v>
      </c>
      <c r="DW45" t="s">
        <v>147</v>
      </c>
      <c r="DX45" t="s">
        <v>147</v>
      </c>
      <c r="DY45" t="s">
        <v>147</v>
      </c>
      <c r="DZ45">
        <v>0</v>
      </c>
      <c r="EA45">
        <v>0</v>
      </c>
      <c r="EB45" t="s">
        <v>147</v>
      </c>
      <c r="EC45" t="s">
        <v>147</v>
      </c>
      <c r="ED45" t="s">
        <v>147</v>
      </c>
      <c r="EE45" t="s">
        <v>147</v>
      </c>
      <c r="EF45">
        <v>52</v>
      </c>
      <c r="EG45">
        <v>230</v>
      </c>
      <c r="EH45" t="s">
        <v>175</v>
      </c>
      <c r="EI45" t="s">
        <v>332</v>
      </c>
      <c r="EJ45" t="s">
        <v>150</v>
      </c>
      <c r="EK45" t="s">
        <v>147</v>
      </c>
      <c r="EL45">
        <v>214</v>
      </c>
      <c r="EM45">
        <v>2317</v>
      </c>
      <c r="EN45" t="s">
        <v>175</v>
      </c>
      <c r="EO45" t="s">
        <v>332</v>
      </c>
      <c r="EP45" t="s">
        <v>150</v>
      </c>
      <c r="EQ45" t="s">
        <v>147</v>
      </c>
      <c r="ER45">
        <v>0</v>
      </c>
      <c r="ES45">
        <v>0</v>
      </c>
      <c r="ET45" t="s">
        <v>159</v>
      </c>
      <c r="EU45">
        <v>5</v>
      </c>
      <c r="EV45">
        <v>45</v>
      </c>
      <c r="EW45">
        <v>0</v>
      </c>
      <c r="EX45">
        <v>0</v>
      </c>
      <c r="EY45" t="s">
        <v>147</v>
      </c>
      <c r="EZ45" t="s">
        <v>147</v>
      </c>
      <c r="FA45" t="s">
        <v>147</v>
      </c>
      <c r="FB45" t="s">
        <v>147</v>
      </c>
      <c r="FC45">
        <v>0</v>
      </c>
      <c r="FD45">
        <v>0</v>
      </c>
      <c r="FE45" t="s">
        <v>147</v>
      </c>
      <c r="FF45" t="s">
        <v>147</v>
      </c>
      <c r="FG45" t="s">
        <v>147</v>
      </c>
      <c r="FH45" t="s">
        <v>147</v>
      </c>
      <c r="FI45">
        <v>0</v>
      </c>
      <c r="FJ45">
        <v>0</v>
      </c>
      <c r="FK45" t="s">
        <v>147</v>
      </c>
      <c r="FL45" t="s">
        <v>147</v>
      </c>
      <c r="FM45" t="s">
        <v>147</v>
      </c>
      <c r="FN45" t="s">
        <v>147</v>
      </c>
      <c r="FO45">
        <v>2</v>
      </c>
      <c r="FP45">
        <v>15</v>
      </c>
      <c r="FQ45" t="s">
        <v>217</v>
      </c>
      <c r="FR45" t="s">
        <v>218</v>
      </c>
      <c r="FS45" t="s">
        <v>150</v>
      </c>
      <c r="FT45" t="s">
        <v>147</v>
      </c>
      <c r="FU45">
        <v>3</v>
      </c>
      <c r="FV45">
        <v>30</v>
      </c>
      <c r="FW45" t="s">
        <v>217</v>
      </c>
      <c r="FX45" t="s">
        <v>218</v>
      </c>
      <c r="FY45" t="s">
        <v>150</v>
      </c>
      <c r="FZ45" t="s">
        <v>147</v>
      </c>
      <c r="GA45">
        <v>0</v>
      </c>
      <c r="GB45">
        <v>0</v>
      </c>
      <c r="GC45">
        <v>41</v>
      </c>
      <c r="GD45">
        <v>318</v>
      </c>
      <c r="GE45">
        <v>48</v>
      </c>
      <c r="GF45">
        <v>497</v>
      </c>
      <c r="GG45">
        <v>182</v>
      </c>
      <c r="GH45">
        <v>1777</v>
      </c>
      <c r="GI45">
        <v>0</v>
      </c>
      <c r="GJ45">
        <v>0</v>
      </c>
      <c r="GK45" t="s">
        <v>146</v>
      </c>
      <c r="GL45">
        <v>0</v>
      </c>
      <c r="GM45">
        <v>0</v>
      </c>
      <c r="GN45" t="s">
        <v>146</v>
      </c>
      <c r="GO45" t="s">
        <v>147</v>
      </c>
      <c r="GP45" t="s">
        <v>147</v>
      </c>
      <c r="GQ45" t="s">
        <v>146</v>
      </c>
      <c r="GR45" t="s">
        <v>147</v>
      </c>
      <c r="GS45" t="s">
        <v>146</v>
      </c>
      <c r="GT45">
        <v>0</v>
      </c>
      <c r="GU45">
        <v>0</v>
      </c>
      <c r="GV45" t="s">
        <v>146</v>
      </c>
      <c r="GW45" t="s">
        <v>177</v>
      </c>
      <c r="GX45" t="s">
        <v>177</v>
      </c>
      <c r="GY45" t="s">
        <v>177</v>
      </c>
      <c r="GZ45" t="s">
        <v>344</v>
      </c>
      <c r="HA45" s="117" t="s">
        <v>1102</v>
      </c>
      <c r="HB45" s="117" t="s">
        <v>1949</v>
      </c>
      <c r="HC45" s="117"/>
      <c r="HD45" s="116" t="s">
        <v>1858</v>
      </c>
      <c r="HE45" s="116">
        <v>4.6900000000000004</v>
      </c>
      <c r="HF45" s="116">
        <v>30.932715000000002</v>
      </c>
    </row>
    <row r="46" spans="1:214" x14ac:dyDescent="0.25">
      <c r="A46" t="s">
        <v>329</v>
      </c>
      <c r="B46" t="s">
        <v>175</v>
      </c>
      <c r="C46" t="s">
        <v>339</v>
      </c>
      <c r="D46" t="s">
        <v>340</v>
      </c>
      <c r="E46" t="s">
        <v>345</v>
      </c>
      <c r="F46" t="s">
        <v>346</v>
      </c>
      <c r="G46" s="116">
        <f t="shared" si="0"/>
        <v>8.472079506</v>
      </c>
      <c r="H46" s="116">
        <f t="shared" si="1"/>
        <v>29.989914039999999</v>
      </c>
      <c r="I46">
        <v>9</v>
      </c>
      <c r="J46">
        <v>9</v>
      </c>
      <c r="K46" t="s">
        <v>159</v>
      </c>
      <c r="L46">
        <v>60</v>
      </c>
      <c r="M46" s="116">
        <f>SUM(Table1[[#Headers],[c- IDP previously displ. abroad present]])</f>
        <v>0</v>
      </c>
      <c r="N46">
        <v>441</v>
      </c>
      <c r="O46" s="116">
        <f>(Table1[[#This Row],[a- IDP individuals]])-(Table1[[#This Row],[displ. Abroad]])</f>
        <v>441</v>
      </c>
      <c r="P46">
        <v>46</v>
      </c>
      <c r="Q46">
        <v>342</v>
      </c>
      <c r="R46" t="s">
        <v>175</v>
      </c>
      <c r="S46" t="s">
        <v>340</v>
      </c>
      <c r="T46">
        <v>14</v>
      </c>
      <c r="U46">
        <v>99</v>
      </c>
      <c r="V46" t="s">
        <v>175</v>
      </c>
      <c r="W46" t="s">
        <v>340</v>
      </c>
      <c r="X46">
        <v>0</v>
      </c>
      <c r="Y46">
        <v>0</v>
      </c>
      <c r="Z46" t="s">
        <v>147</v>
      </c>
      <c r="AA46" t="s">
        <v>147</v>
      </c>
      <c r="AB46">
        <v>0</v>
      </c>
      <c r="AC46">
        <v>0</v>
      </c>
      <c r="AD46" t="s">
        <v>147</v>
      </c>
      <c r="AE46" t="s">
        <v>147</v>
      </c>
      <c r="AF46">
        <v>0</v>
      </c>
      <c r="AG46">
        <v>0</v>
      </c>
      <c r="AH46" t="s">
        <v>147</v>
      </c>
      <c r="AI46" t="s">
        <v>147</v>
      </c>
      <c r="AJ46">
        <v>0</v>
      </c>
      <c r="AK46">
        <v>0</v>
      </c>
      <c r="AL46" t="s">
        <v>147</v>
      </c>
      <c r="AM46" t="s">
        <v>147</v>
      </c>
      <c r="AN46">
        <v>0</v>
      </c>
      <c r="AO46">
        <v>0</v>
      </c>
      <c r="AP46" t="s">
        <v>146</v>
      </c>
      <c r="AQ46">
        <v>0</v>
      </c>
      <c r="AR46">
        <v>0</v>
      </c>
      <c r="AS46">
        <v>0</v>
      </c>
      <c r="AT46">
        <v>0</v>
      </c>
      <c r="AU46" t="s">
        <v>147</v>
      </c>
      <c r="AV46" t="s">
        <v>147</v>
      </c>
      <c r="AW46">
        <v>0</v>
      </c>
      <c r="AX46">
        <v>0</v>
      </c>
      <c r="AY46" t="s">
        <v>147</v>
      </c>
      <c r="AZ46" t="s">
        <v>147</v>
      </c>
      <c r="BA46">
        <v>0</v>
      </c>
      <c r="BB46">
        <v>0</v>
      </c>
      <c r="BC46" t="s">
        <v>147</v>
      </c>
      <c r="BD46" t="s">
        <v>147</v>
      </c>
      <c r="BE46">
        <v>0</v>
      </c>
      <c r="BF46">
        <v>0</v>
      </c>
      <c r="BG46" t="s">
        <v>147</v>
      </c>
      <c r="BH46" t="s">
        <v>147</v>
      </c>
      <c r="BI46">
        <v>0</v>
      </c>
      <c r="BJ46">
        <v>0</v>
      </c>
      <c r="BK46" t="s">
        <v>147</v>
      </c>
      <c r="BL46" t="s">
        <v>147</v>
      </c>
      <c r="BM46">
        <v>0</v>
      </c>
      <c r="BN46">
        <v>0</v>
      </c>
      <c r="BO46" s="116">
        <f>SUM(Table1[[#This Row],[2014-2015 Conflict]],Table1[[#This Row],[2016-2017 conflict]],Table1[[#This Row],[2018 pre R conflict]],Table1[[#This Row],[2018 post R conflict]],Table1[[#This Row],[2019 conflict]],Table1[[#This Row],[2020 conflict]])</f>
        <v>441</v>
      </c>
      <c r="BP46" s="116">
        <f>SUM(Table1[[#This Row],[2014-2015  C - clashes]],Table1[[#This Row],[2016-2017  c-clashes]],Table1[[#This Row],[2018 pre R C-clashes]],Table1[[#This Row],[2018 post R C-clashes]],Table1[[#This Row],[2019 C-clashes]],Table1[[#This Row],[2020 C-clashes]])</f>
        <v>0</v>
      </c>
      <c r="BQ46" s="116">
        <f>SUM(Table1[[#This Row],[2014-2015 disaster]],Table1[[#This Row],[2016-2017 disaster]],Table1[[#This Row],[2018 pre R disaster]],Table1[[#This Row],[2018 post R disaster]],Table1[[#This Row],[2019 disaster]],Table1[[#This Row],[2020 disaster]])</f>
        <v>0</v>
      </c>
      <c r="BR46" s="116">
        <f>SUM(Table1[[#This Row],[2014-2015 unknown]],Table1[[#This Row],[2016-2017  unknown ]],Table1[[#This Row],[2018 pre R unknown]],Table1[[#This Row],[2018 post R unknown]],Table1[[#This Row],[2019 unknown]],Table1[[#This Row],[2020 unknown]])</f>
        <v>0</v>
      </c>
      <c r="BS46">
        <v>342</v>
      </c>
      <c r="BT46">
        <v>0</v>
      </c>
      <c r="BU46">
        <v>0</v>
      </c>
      <c r="BV46">
        <v>0</v>
      </c>
      <c r="BW46" t="s">
        <v>146</v>
      </c>
      <c r="BX46">
        <v>99</v>
      </c>
      <c r="BY46">
        <v>0</v>
      </c>
      <c r="BZ46">
        <v>0</v>
      </c>
      <c r="CA46">
        <v>0</v>
      </c>
      <c r="CB46" t="s">
        <v>146</v>
      </c>
      <c r="CC46">
        <v>0</v>
      </c>
      <c r="CD46">
        <v>0</v>
      </c>
      <c r="CE46">
        <v>0</v>
      </c>
      <c r="CF46">
        <v>0</v>
      </c>
      <c r="CG46" t="s">
        <v>146</v>
      </c>
      <c r="CH46">
        <v>0</v>
      </c>
      <c r="CI46">
        <v>0</v>
      </c>
      <c r="CJ46">
        <v>0</v>
      </c>
      <c r="CK46">
        <v>0</v>
      </c>
      <c r="CL46" t="s">
        <v>146</v>
      </c>
      <c r="CM46">
        <v>0</v>
      </c>
      <c r="CN46">
        <v>0</v>
      </c>
      <c r="CO46">
        <v>0</v>
      </c>
      <c r="CP46">
        <v>0</v>
      </c>
      <c r="CQ46" t="s">
        <v>146</v>
      </c>
      <c r="CR46">
        <v>0</v>
      </c>
      <c r="CS46">
        <v>0</v>
      </c>
      <c r="CT46">
        <v>0</v>
      </c>
      <c r="CU46">
        <v>0</v>
      </c>
      <c r="CV46" t="s">
        <v>146</v>
      </c>
      <c r="CW46" t="s">
        <v>147</v>
      </c>
      <c r="CX46">
        <v>0</v>
      </c>
      <c r="CY46">
        <v>0</v>
      </c>
      <c r="CZ46">
        <v>0</v>
      </c>
      <c r="DA46">
        <v>60</v>
      </c>
      <c r="DB46">
        <v>441</v>
      </c>
      <c r="DC46" t="s">
        <v>146</v>
      </c>
      <c r="DD46">
        <v>0</v>
      </c>
      <c r="DE46">
        <v>0</v>
      </c>
      <c r="DF46">
        <v>174</v>
      </c>
      <c r="DG46">
        <v>2100</v>
      </c>
      <c r="DH46" t="s">
        <v>159</v>
      </c>
      <c r="DI46">
        <f>Table1[[#This Row],[i- returnees internal present household]]+Table1[[#This Row],[k- abroad returnee household]]</f>
        <v>217</v>
      </c>
      <c r="DJ46">
        <f>Table1[[#This Row],[ returnees internal ]]+Table1[[#This Row],[abroad returnee ]]</f>
        <v>1834</v>
      </c>
      <c r="DK46" t="s">
        <v>159</v>
      </c>
      <c r="DL46">
        <v>217</v>
      </c>
      <c r="DM46">
        <v>1834</v>
      </c>
      <c r="DN46">
        <v>0</v>
      </c>
      <c r="DO46">
        <v>0</v>
      </c>
      <c r="DP46" t="s">
        <v>147</v>
      </c>
      <c r="DQ46" t="s">
        <v>147</v>
      </c>
      <c r="DR46" t="s">
        <v>147</v>
      </c>
      <c r="DS46" t="s">
        <v>147</v>
      </c>
      <c r="DT46">
        <v>0</v>
      </c>
      <c r="DU46">
        <v>0</v>
      </c>
      <c r="DV46" t="s">
        <v>147</v>
      </c>
      <c r="DW46" t="s">
        <v>147</v>
      </c>
      <c r="DX46" t="s">
        <v>147</v>
      </c>
      <c r="DY46" t="s">
        <v>147</v>
      </c>
      <c r="DZ46">
        <v>0</v>
      </c>
      <c r="EA46">
        <v>0</v>
      </c>
      <c r="EB46" t="s">
        <v>147</v>
      </c>
      <c r="EC46" t="s">
        <v>147</v>
      </c>
      <c r="ED46" t="s">
        <v>147</v>
      </c>
      <c r="EE46" t="s">
        <v>147</v>
      </c>
      <c r="EF46">
        <v>98</v>
      </c>
      <c r="EG46">
        <v>834</v>
      </c>
      <c r="EH46" t="s">
        <v>175</v>
      </c>
      <c r="EI46" t="s">
        <v>340</v>
      </c>
      <c r="EJ46" t="s">
        <v>150</v>
      </c>
      <c r="EK46" t="s">
        <v>147</v>
      </c>
      <c r="EL46">
        <v>119</v>
      </c>
      <c r="EM46">
        <v>1000</v>
      </c>
      <c r="EN46" t="s">
        <v>175</v>
      </c>
      <c r="EO46" t="s">
        <v>340</v>
      </c>
      <c r="EP46" t="s">
        <v>150</v>
      </c>
      <c r="EQ46" t="s">
        <v>147</v>
      </c>
      <c r="ER46">
        <v>0</v>
      </c>
      <c r="ES46">
        <v>0</v>
      </c>
      <c r="ET46" t="s">
        <v>146</v>
      </c>
      <c r="EU46">
        <v>0</v>
      </c>
      <c r="EV46">
        <v>0</v>
      </c>
      <c r="EW46">
        <v>0</v>
      </c>
      <c r="EX46">
        <v>0</v>
      </c>
      <c r="EY46" t="s">
        <v>147</v>
      </c>
      <c r="EZ46" t="s">
        <v>147</v>
      </c>
      <c r="FA46" t="s">
        <v>147</v>
      </c>
      <c r="FB46" t="s">
        <v>147</v>
      </c>
      <c r="FC46">
        <v>0</v>
      </c>
      <c r="FD46">
        <v>0</v>
      </c>
      <c r="FE46" t="s">
        <v>147</v>
      </c>
      <c r="FF46" t="s">
        <v>147</v>
      </c>
      <c r="FG46" t="s">
        <v>147</v>
      </c>
      <c r="FH46" t="s">
        <v>147</v>
      </c>
      <c r="FI46">
        <v>0</v>
      </c>
      <c r="FJ46">
        <v>0</v>
      </c>
      <c r="FK46" t="s">
        <v>147</v>
      </c>
      <c r="FL46" t="s">
        <v>147</v>
      </c>
      <c r="FM46" t="s">
        <v>147</v>
      </c>
      <c r="FN46" t="s">
        <v>147</v>
      </c>
      <c r="FO46">
        <v>0</v>
      </c>
      <c r="FP46">
        <v>0</v>
      </c>
      <c r="FQ46" t="s">
        <v>147</v>
      </c>
      <c r="FR46" t="s">
        <v>147</v>
      </c>
      <c r="FS46" t="s">
        <v>147</v>
      </c>
      <c r="FT46" t="s">
        <v>147</v>
      </c>
      <c r="FU46">
        <v>0</v>
      </c>
      <c r="FV46">
        <v>0</v>
      </c>
      <c r="FW46" t="s">
        <v>147</v>
      </c>
      <c r="FX46" t="s">
        <v>147</v>
      </c>
      <c r="FY46" t="s">
        <v>147</v>
      </c>
      <c r="FZ46" t="s">
        <v>147</v>
      </c>
      <c r="GA46">
        <v>0</v>
      </c>
      <c r="GB46">
        <v>0</v>
      </c>
      <c r="GC46">
        <v>85</v>
      </c>
      <c r="GD46">
        <v>720</v>
      </c>
      <c r="GE46">
        <v>95</v>
      </c>
      <c r="GF46">
        <v>800</v>
      </c>
      <c r="GG46">
        <v>37</v>
      </c>
      <c r="GH46">
        <v>314</v>
      </c>
      <c r="GI46">
        <v>0</v>
      </c>
      <c r="GJ46">
        <v>0</v>
      </c>
      <c r="GK46" t="s">
        <v>146</v>
      </c>
      <c r="GL46">
        <v>0</v>
      </c>
      <c r="GM46">
        <v>0</v>
      </c>
      <c r="GN46" t="s">
        <v>146</v>
      </c>
      <c r="GO46" t="s">
        <v>147</v>
      </c>
      <c r="GP46" t="s">
        <v>147</v>
      </c>
      <c r="GQ46" t="s">
        <v>146</v>
      </c>
      <c r="GR46" t="s">
        <v>147</v>
      </c>
      <c r="GS46" t="s">
        <v>146</v>
      </c>
      <c r="GT46">
        <v>0</v>
      </c>
      <c r="GU46">
        <v>0</v>
      </c>
      <c r="GV46" t="s">
        <v>146</v>
      </c>
      <c r="GW46" t="s">
        <v>177</v>
      </c>
      <c r="GX46" t="s">
        <v>152</v>
      </c>
      <c r="GY46" t="s">
        <v>151</v>
      </c>
      <c r="GZ46" t="s">
        <v>347</v>
      </c>
      <c r="HA46" s="117" t="s">
        <v>1102</v>
      </c>
      <c r="HB46" s="117" t="s">
        <v>1951</v>
      </c>
      <c r="HC46" s="117"/>
      <c r="HD46" s="116" t="s">
        <v>1858</v>
      </c>
      <c r="HE46" s="116">
        <v>4.6021149970000002</v>
      </c>
      <c r="HF46" s="116">
        <v>30.962017973999998</v>
      </c>
    </row>
    <row r="47" spans="1:214" x14ac:dyDescent="0.25">
      <c r="A47" t="s">
        <v>155</v>
      </c>
      <c r="B47" t="s">
        <v>156</v>
      </c>
      <c r="C47" t="s">
        <v>349</v>
      </c>
      <c r="D47" t="s">
        <v>350</v>
      </c>
      <c r="E47" t="s">
        <v>348</v>
      </c>
      <c r="F47" t="s">
        <v>351</v>
      </c>
      <c r="G47" s="116">
        <f t="shared" si="0"/>
        <v>7.806648</v>
      </c>
      <c r="H47" s="116">
        <f t="shared" si="1"/>
        <v>32.925593999999997</v>
      </c>
      <c r="I47">
        <v>9</v>
      </c>
      <c r="J47">
        <v>9</v>
      </c>
      <c r="K47" t="s">
        <v>159</v>
      </c>
      <c r="L47">
        <v>249</v>
      </c>
      <c r="M47" s="116">
        <f>SUM(Table1[[#Headers],[c- IDP previously displ. abroad present]])</f>
        <v>0</v>
      </c>
      <c r="N47">
        <v>1487</v>
      </c>
      <c r="O47" s="116">
        <f>(Table1[[#This Row],[a- IDP individuals]])-(Table1[[#This Row],[displ. Abroad]])</f>
        <v>1001</v>
      </c>
      <c r="P47">
        <v>11</v>
      </c>
      <c r="Q47">
        <v>62</v>
      </c>
      <c r="R47" t="s">
        <v>156</v>
      </c>
      <c r="S47" t="s">
        <v>350</v>
      </c>
      <c r="T47">
        <v>49</v>
      </c>
      <c r="U47">
        <v>290</v>
      </c>
      <c r="V47" t="s">
        <v>156</v>
      </c>
      <c r="W47" t="s">
        <v>350</v>
      </c>
      <c r="X47">
        <v>55</v>
      </c>
      <c r="Y47">
        <v>319</v>
      </c>
      <c r="Z47" t="s">
        <v>143</v>
      </c>
      <c r="AA47" t="s">
        <v>226</v>
      </c>
      <c r="AB47">
        <v>19</v>
      </c>
      <c r="AC47">
        <v>131</v>
      </c>
      <c r="AD47" t="s">
        <v>143</v>
      </c>
      <c r="AE47" t="s">
        <v>352</v>
      </c>
      <c r="AF47">
        <v>115</v>
      </c>
      <c r="AG47">
        <v>685</v>
      </c>
      <c r="AH47" t="s">
        <v>143</v>
      </c>
      <c r="AI47" t="s">
        <v>353</v>
      </c>
      <c r="AJ47">
        <v>0</v>
      </c>
      <c r="AK47">
        <v>0</v>
      </c>
      <c r="AL47" t="s">
        <v>147</v>
      </c>
      <c r="AM47" t="s">
        <v>147</v>
      </c>
      <c r="AN47">
        <v>0</v>
      </c>
      <c r="AO47">
        <v>0</v>
      </c>
      <c r="AP47" t="s">
        <v>159</v>
      </c>
      <c r="AQ47">
        <v>61</v>
      </c>
      <c r="AR47">
        <v>486</v>
      </c>
      <c r="AS47">
        <v>24</v>
      </c>
      <c r="AT47">
        <v>189</v>
      </c>
      <c r="AU47" t="s">
        <v>148</v>
      </c>
      <c r="AV47" t="s">
        <v>149</v>
      </c>
      <c r="AW47">
        <v>15</v>
      </c>
      <c r="AX47">
        <v>118</v>
      </c>
      <c r="AY47" t="s">
        <v>148</v>
      </c>
      <c r="AZ47" t="s">
        <v>149</v>
      </c>
      <c r="BA47">
        <v>10</v>
      </c>
      <c r="BB47">
        <v>79</v>
      </c>
      <c r="BC47" t="s">
        <v>219</v>
      </c>
      <c r="BD47" t="s">
        <v>354</v>
      </c>
      <c r="BE47">
        <v>12</v>
      </c>
      <c r="BF47">
        <v>100</v>
      </c>
      <c r="BG47" t="s">
        <v>148</v>
      </c>
      <c r="BH47" t="s">
        <v>149</v>
      </c>
      <c r="BI47">
        <v>0</v>
      </c>
      <c r="BJ47">
        <v>0</v>
      </c>
      <c r="BK47" t="s">
        <v>147</v>
      </c>
      <c r="BL47" t="s">
        <v>147</v>
      </c>
      <c r="BM47">
        <v>0</v>
      </c>
      <c r="BN47">
        <v>0</v>
      </c>
      <c r="BO47" s="116">
        <f>SUM(Table1[[#This Row],[2014-2015 Conflict]],Table1[[#This Row],[2016-2017 conflict]],Table1[[#This Row],[2018 pre R conflict]],Table1[[#This Row],[2018 post R conflict]],Table1[[#This Row],[2019 conflict]],Table1[[#This Row],[2020 conflict]])</f>
        <v>352</v>
      </c>
      <c r="BP47" s="116">
        <f>SUM(Table1[[#This Row],[2014-2015  C - clashes]],Table1[[#This Row],[2016-2017  c-clashes]],Table1[[#This Row],[2018 pre R C-clashes]],Table1[[#This Row],[2018 post R C-clashes]],Table1[[#This Row],[2019 C-clashes]],Table1[[#This Row],[2020 C-clashes]])</f>
        <v>1060</v>
      </c>
      <c r="BQ47" s="116">
        <f>SUM(Table1[[#This Row],[2014-2015 disaster]],Table1[[#This Row],[2016-2017 disaster]],Table1[[#This Row],[2018 pre R disaster]],Table1[[#This Row],[2018 post R disaster]],Table1[[#This Row],[2019 disaster]],Table1[[#This Row],[2020 disaster]])</f>
        <v>0</v>
      </c>
      <c r="BR47" s="116">
        <f>SUM(Table1[[#This Row],[2014-2015 unknown]],Table1[[#This Row],[2016-2017  unknown ]],Table1[[#This Row],[2018 pre R unknown]],Table1[[#This Row],[2018 post R unknown]],Table1[[#This Row],[2019 unknown]],Table1[[#This Row],[2020 unknown]])</f>
        <v>75</v>
      </c>
      <c r="BS47">
        <v>62</v>
      </c>
      <c r="BT47">
        <v>0</v>
      </c>
      <c r="BU47">
        <v>0</v>
      </c>
      <c r="BV47">
        <v>0</v>
      </c>
      <c r="BW47" t="s">
        <v>146</v>
      </c>
      <c r="BX47">
        <v>290</v>
      </c>
      <c r="BY47">
        <v>0</v>
      </c>
      <c r="BZ47">
        <v>0</v>
      </c>
      <c r="CA47">
        <v>0</v>
      </c>
      <c r="CB47" t="s">
        <v>146</v>
      </c>
      <c r="CC47">
        <v>0</v>
      </c>
      <c r="CD47">
        <v>319</v>
      </c>
      <c r="CE47">
        <v>0</v>
      </c>
      <c r="CF47">
        <v>0</v>
      </c>
      <c r="CG47" t="s">
        <v>146</v>
      </c>
      <c r="CH47">
        <v>0</v>
      </c>
      <c r="CI47">
        <v>56</v>
      </c>
      <c r="CJ47">
        <v>0</v>
      </c>
      <c r="CK47">
        <v>75</v>
      </c>
      <c r="CL47" t="s">
        <v>146</v>
      </c>
      <c r="CM47">
        <v>0</v>
      </c>
      <c r="CN47">
        <v>685</v>
      </c>
      <c r="CO47">
        <v>0</v>
      </c>
      <c r="CP47">
        <v>0</v>
      </c>
      <c r="CQ47" t="s">
        <v>146</v>
      </c>
      <c r="CR47">
        <v>0</v>
      </c>
      <c r="CS47">
        <v>0</v>
      </c>
      <c r="CT47">
        <v>0</v>
      </c>
      <c r="CU47">
        <v>0</v>
      </c>
      <c r="CV47" t="s">
        <v>146</v>
      </c>
      <c r="CW47" t="s">
        <v>147</v>
      </c>
      <c r="CX47">
        <v>0</v>
      </c>
      <c r="CY47">
        <v>0</v>
      </c>
      <c r="CZ47">
        <v>0</v>
      </c>
      <c r="DA47">
        <v>249</v>
      </c>
      <c r="DB47">
        <v>1487</v>
      </c>
      <c r="DC47" t="s">
        <v>159</v>
      </c>
      <c r="DD47">
        <v>12</v>
      </c>
      <c r="DE47">
        <v>68</v>
      </c>
      <c r="DF47">
        <v>1350</v>
      </c>
      <c r="DG47">
        <v>8100</v>
      </c>
      <c r="DH47" t="s">
        <v>159</v>
      </c>
      <c r="DI47">
        <f>Table1[[#This Row],[i- returnees internal present household]]+Table1[[#This Row],[k- abroad returnee household]]</f>
        <v>323</v>
      </c>
      <c r="DJ47">
        <f>Table1[[#This Row],[ returnees internal ]]+Table1[[#This Row],[abroad returnee ]]</f>
        <v>1867</v>
      </c>
      <c r="DK47" t="s">
        <v>159</v>
      </c>
      <c r="DL47">
        <v>87</v>
      </c>
      <c r="DM47">
        <v>508</v>
      </c>
      <c r="DN47">
        <v>7</v>
      </c>
      <c r="DO47">
        <v>41</v>
      </c>
      <c r="DP47" t="s">
        <v>156</v>
      </c>
      <c r="DQ47" t="s">
        <v>355</v>
      </c>
      <c r="DR47" t="s">
        <v>150</v>
      </c>
      <c r="DS47" t="s">
        <v>147</v>
      </c>
      <c r="DT47">
        <v>15</v>
      </c>
      <c r="DU47">
        <v>87</v>
      </c>
      <c r="DV47" t="s">
        <v>156</v>
      </c>
      <c r="DW47" t="s">
        <v>163</v>
      </c>
      <c r="DX47" t="s">
        <v>150</v>
      </c>
      <c r="DY47" t="s">
        <v>147</v>
      </c>
      <c r="DZ47">
        <v>24</v>
      </c>
      <c r="EA47">
        <v>139</v>
      </c>
      <c r="EB47" t="s">
        <v>156</v>
      </c>
      <c r="EC47" t="s">
        <v>350</v>
      </c>
      <c r="ED47" t="s">
        <v>150</v>
      </c>
      <c r="EE47" t="s">
        <v>147</v>
      </c>
      <c r="EF47">
        <v>41</v>
      </c>
      <c r="EG47">
        <v>241</v>
      </c>
      <c r="EH47" t="s">
        <v>156</v>
      </c>
      <c r="EI47" t="s">
        <v>350</v>
      </c>
      <c r="EJ47" t="s">
        <v>150</v>
      </c>
      <c r="EK47" t="s">
        <v>147</v>
      </c>
      <c r="EL47">
        <v>0</v>
      </c>
      <c r="EM47">
        <v>0</v>
      </c>
      <c r="EN47" t="s">
        <v>147</v>
      </c>
      <c r="EO47" t="s">
        <v>147</v>
      </c>
      <c r="EP47" t="s">
        <v>147</v>
      </c>
      <c r="EQ47" t="s">
        <v>147</v>
      </c>
      <c r="ER47">
        <v>0</v>
      </c>
      <c r="ES47">
        <v>0</v>
      </c>
      <c r="ET47" t="s">
        <v>159</v>
      </c>
      <c r="EU47">
        <v>236</v>
      </c>
      <c r="EV47">
        <v>1359</v>
      </c>
      <c r="EW47">
        <v>89</v>
      </c>
      <c r="EX47">
        <v>507</v>
      </c>
      <c r="EY47" t="s">
        <v>148</v>
      </c>
      <c r="EZ47" t="s">
        <v>149</v>
      </c>
      <c r="FA47" t="s">
        <v>150</v>
      </c>
      <c r="FB47" t="s">
        <v>147</v>
      </c>
      <c r="FC47">
        <v>27</v>
      </c>
      <c r="FD47">
        <v>153</v>
      </c>
      <c r="FE47" t="s">
        <v>219</v>
      </c>
      <c r="FF47" t="s">
        <v>354</v>
      </c>
      <c r="FG47" t="s">
        <v>150</v>
      </c>
      <c r="FH47" t="s">
        <v>147</v>
      </c>
      <c r="FI47">
        <v>21</v>
      </c>
      <c r="FJ47">
        <v>119</v>
      </c>
      <c r="FK47" t="s">
        <v>148</v>
      </c>
      <c r="FL47" t="s">
        <v>149</v>
      </c>
      <c r="FM47" t="s">
        <v>150</v>
      </c>
      <c r="FN47" t="s">
        <v>147</v>
      </c>
      <c r="FO47">
        <v>97</v>
      </c>
      <c r="FP47">
        <v>568</v>
      </c>
      <c r="FQ47" t="s">
        <v>148</v>
      </c>
      <c r="FR47" t="s">
        <v>149</v>
      </c>
      <c r="FS47" t="s">
        <v>150</v>
      </c>
      <c r="FT47" t="s">
        <v>147</v>
      </c>
      <c r="FU47">
        <v>2</v>
      </c>
      <c r="FV47">
        <v>12</v>
      </c>
      <c r="FW47" t="s">
        <v>148</v>
      </c>
      <c r="FX47" t="s">
        <v>149</v>
      </c>
      <c r="FY47" t="s">
        <v>150</v>
      </c>
      <c r="FZ47" t="s">
        <v>147</v>
      </c>
      <c r="GA47">
        <v>0</v>
      </c>
      <c r="GB47">
        <v>0</v>
      </c>
      <c r="GC47">
        <v>230</v>
      </c>
      <c r="GD47">
        <v>1311</v>
      </c>
      <c r="GE47">
        <v>85</v>
      </c>
      <c r="GF47">
        <v>490</v>
      </c>
      <c r="GG47">
        <v>8</v>
      </c>
      <c r="GH47">
        <v>66</v>
      </c>
      <c r="GI47">
        <v>0</v>
      </c>
      <c r="GJ47">
        <v>0</v>
      </c>
      <c r="GK47" t="s">
        <v>146</v>
      </c>
      <c r="GL47">
        <v>0</v>
      </c>
      <c r="GM47">
        <v>0</v>
      </c>
      <c r="GN47" t="s">
        <v>146</v>
      </c>
      <c r="GO47" t="s">
        <v>147</v>
      </c>
      <c r="GP47" t="s">
        <v>147</v>
      </c>
      <c r="GQ47" t="s">
        <v>146</v>
      </c>
      <c r="GR47" t="s">
        <v>147</v>
      </c>
      <c r="GS47" t="s">
        <v>146</v>
      </c>
      <c r="GT47">
        <v>0</v>
      </c>
      <c r="GU47">
        <v>0</v>
      </c>
      <c r="GV47" t="s">
        <v>159</v>
      </c>
      <c r="GW47" t="s">
        <v>151</v>
      </c>
      <c r="GX47" t="s">
        <v>197</v>
      </c>
      <c r="GY47" t="s">
        <v>197</v>
      </c>
      <c r="GZ47" t="s">
        <v>356</v>
      </c>
      <c r="HA47" s="117" t="s">
        <v>1102</v>
      </c>
      <c r="HB47" s="117" t="s">
        <v>1953</v>
      </c>
      <c r="HC47" s="117"/>
      <c r="HD47" s="116" t="s">
        <v>1858</v>
      </c>
      <c r="HE47" s="116">
        <v>4.485233</v>
      </c>
      <c r="HF47" s="116">
        <v>31.0273</v>
      </c>
    </row>
    <row r="48" spans="1:214" x14ac:dyDescent="0.25">
      <c r="A48" t="s">
        <v>329</v>
      </c>
      <c r="B48" t="s">
        <v>175</v>
      </c>
      <c r="C48" t="s">
        <v>339</v>
      </c>
      <c r="D48" t="s">
        <v>340</v>
      </c>
      <c r="E48" t="s">
        <v>357</v>
      </c>
      <c r="F48" t="s">
        <v>358</v>
      </c>
      <c r="G48" s="116">
        <f t="shared" si="0"/>
        <v>8.8438140000000001</v>
      </c>
      <c r="H48" s="116">
        <f t="shared" si="1"/>
        <v>29.729718999999999</v>
      </c>
      <c r="I48">
        <v>9</v>
      </c>
      <c r="J48">
        <v>9</v>
      </c>
      <c r="K48" t="s">
        <v>146</v>
      </c>
      <c r="L48">
        <v>0</v>
      </c>
      <c r="M48" s="116">
        <f>SUM(Table1[[#Headers],[c- IDP previously displ. abroad present]])</f>
        <v>0</v>
      </c>
      <c r="N48">
        <v>0</v>
      </c>
      <c r="O48" s="116">
        <f>(Table1[[#This Row],[a- IDP individuals]])-(Table1[[#This Row],[displ. Abroad]])</f>
        <v>0</v>
      </c>
      <c r="P48">
        <v>0</v>
      </c>
      <c r="Q48">
        <v>0</v>
      </c>
      <c r="R48" t="s">
        <v>147</v>
      </c>
      <c r="S48" t="s">
        <v>147</v>
      </c>
      <c r="T48">
        <v>0</v>
      </c>
      <c r="U48">
        <v>0</v>
      </c>
      <c r="V48" t="s">
        <v>147</v>
      </c>
      <c r="W48" t="s">
        <v>147</v>
      </c>
      <c r="X48">
        <v>0</v>
      </c>
      <c r="Y48">
        <v>0</v>
      </c>
      <c r="Z48" t="s">
        <v>147</v>
      </c>
      <c r="AA48" t="s">
        <v>147</v>
      </c>
      <c r="AB48">
        <v>0</v>
      </c>
      <c r="AC48">
        <v>0</v>
      </c>
      <c r="AD48" t="s">
        <v>147</v>
      </c>
      <c r="AE48" t="s">
        <v>147</v>
      </c>
      <c r="AF48">
        <v>0</v>
      </c>
      <c r="AG48">
        <v>0</v>
      </c>
      <c r="AH48" t="s">
        <v>147</v>
      </c>
      <c r="AI48" t="s">
        <v>147</v>
      </c>
      <c r="AJ48">
        <v>0</v>
      </c>
      <c r="AK48">
        <v>0</v>
      </c>
      <c r="AL48" t="s">
        <v>147</v>
      </c>
      <c r="AM48" t="s">
        <v>147</v>
      </c>
      <c r="AN48">
        <v>0</v>
      </c>
      <c r="AO48">
        <v>0</v>
      </c>
      <c r="AP48" t="s">
        <v>146</v>
      </c>
      <c r="AQ48">
        <v>0</v>
      </c>
      <c r="AR48">
        <v>0</v>
      </c>
      <c r="AS48">
        <v>0</v>
      </c>
      <c r="AT48">
        <v>0</v>
      </c>
      <c r="AU48" t="s">
        <v>147</v>
      </c>
      <c r="AV48" t="s">
        <v>147</v>
      </c>
      <c r="AW48">
        <v>0</v>
      </c>
      <c r="AX48">
        <v>0</v>
      </c>
      <c r="AY48" t="s">
        <v>147</v>
      </c>
      <c r="AZ48" t="s">
        <v>147</v>
      </c>
      <c r="BA48">
        <v>0</v>
      </c>
      <c r="BB48">
        <v>0</v>
      </c>
      <c r="BC48" t="s">
        <v>147</v>
      </c>
      <c r="BD48" t="s">
        <v>147</v>
      </c>
      <c r="BE48">
        <v>0</v>
      </c>
      <c r="BF48">
        <v>0</v>
      </c>
      <c r="BG48" t="s">
        <v>147</v>
      </c>
      <c r="BH48" t="s">
        <v>147</v>
      </c>
      <c r="BI48">
        <v>0</v>
      </c>
      <c r="BJ48">
        <v>0</v>
      </c>
      <c r="BK48" t="s">
        <v>147</v>
      </c>
      <c r="BL48" t="s">
        <v>147</v>
      </c>
      <c r="BM48">
        <v>0</v>
      </c>
      <c r="BN48">
        <v>0</v>
      </c>
      <c r="BO48" s="116">
        <f>SUM(Table1[[#This Row],[2014-2015 Conflict]],Table1[[#This Row],[2016-2017 conflict]],Table1[[#This Row],[2018 pre R conflict]],Table1[[#This Row],[2018 post R conflict]],Table1[[#This Row],[2019 conflict]],Table1[[#This Row],[2020 conflict]])</f>
        <v>0</v>
      </c>
      <c r="BP48" s="116">
        <f>SUM(Table1[[#This Row],[2014-2015  C - clashes]],Table1[[#This Row],[2016-2017  c-clashes]],Table1[[#This Row],[2018 pre R C-clashes]],Table1[[#This Row],[2018 post R C-clashes]],Table1[[#This Row],[2019 C-clashes]],Table1[[#This Row],[2020 C-clashes]])</f>
        <v>0</v>
      </c>
      <c r="BQ48" s="116">
        <f>SUM(Table1[[#This Row],[2014-2015 disaster]],Table1[[#This Row],[2016-2017 disaster]],Table1[[#This Row],[2018 pre R disaster]],Table1[[#This Row],[2018 post R disaster]],Table1[[#This Row],[2019 disaster]],Table1[[#This Row],[2020 disaster]])</f>
        <v>0</v>
      </c>
      <c r="BR48" s="116">
        <f>SUM(Table1[[#This Row],[2014-2015 unknown]],Table1[[#This Row],[2016-2017  unknown ]],Table1[[#This Row],[2018 pre R unknown]],Table1[[#This Row],[2018 post R unknown]],Table1[[#This Row],[2019 unknown]],Table1[[#This Row],[2020 unknown]])</f>
        <v>0</v>
      </c>
      <c r="BS48">
        <v>0</v>
      </c>
      <c r="BT48">
        <v>0</v>
      </c>
      <c r="BU48">
        <v>0</v>
      </c>
      <c r="BV48">
        <v>0</v>
      </c>
      <c r="BW48" t="s">
        <v>146</v>
      </c>
      <c r="BX48">
        <v>0</v>
      </c>
      <c r="BY48">
        <v>0</v>
      </c>
      <c r="BZ48">
        <v>0</v>
      </c>
      <c r="CA48">
        <v>0</v>
      </c>
      <c r="CB48" t="s">
        <v>146</v>
      </c>
      <c r="CC48">
        <v>0</v>
      </c>
      <c r="CD48">
        <v>0</v>
      </c>
      <c r="CE48">
        <v>0</v>
      </c>
      <c r="CF48">
        <v>0</v>
      </c>
      <c r="CG48" t="s">
        <v>146</v>
      </c>
      <c r="CH48">
        <v>0</v>
      </c>
      <c r="CI48">
        <v>0</v>
      </c>
      <c r="CJ48">
        <v>0</v>
      </c>
      <c r="CK48">
        <v>0</v>
      </c>
      <c r="CL48" t="s">
        <v>146</v>
      </c>
      <c r="CM48">
        <v>0</v>
      </c>
      <c r="CN48">
        <v>0</v>
      </c>
      <c r="CO48">
        <v>0</v>
      </c>
      <c r="CP48">
        <v>0</v>
      </c>
      <c r="CQ48" t="s">
        <v>146</v>
      </c>
      <c r="CR48">
        <v>0</v>
      </c>
      <c r="CS48">
        <v>0</v>
      </c>
      <c r="CT48">
        <v>0</v>
      </c>
      <c r="CU48">
        <v>0</v>
      </c>
      <c r="CV48" t="s">
        <v>146</v>
      </c>
      <c r="CW48" t="s">
        <v>147</v>
      </c>
      <c r="CX48">
        <v>0</v>
      </c>
      <c r="CY48">
        <v>0</v>
      </c>
      <c r="CZ48">
        <v>0</v>
      </c>
      <c r="DA48">
        <v>0</v>
      </c>
      <c r="DB48">
        <v>0</v>
      </c>
      <c r="DC48" t="s">
        <v>146</v>
      </c>
      <c r="DD48">
        <v>0</v>
      </c>
      <c r="DE48">
        <v>0</v>
      </c>
      <c r="DF48">
        <v>1200</v>
      </c>
      <c r="DG48">
        <v>3884</v>
      </c>
      <c r="DH48" t="s">
        <v>159</v>
      </c>
      <c r="DI48">
        <f>Table1[[#This Row],[i- returnees internal present household]]+Table1[[#This Row],[k- abroad returnee household]]</f>
        <v>298</v>
      </c>
      <c r="DJ48">
        <f>Table1[[#This Row],[ returnees internal ]]+Table1[[#This Row],[abroad returnee ]]</f>
        <v>2380</v>
      </c>
      <c r="DK48" t="s">
        <v>159</v>
      </c>
      <c r="DL48">
        <v>290</v>
      </c>
      <c r="DM48">
        <v>2362</v>
      </c>
      <c r="DN48">
        <v>0</v>
      </c>
      <c r="DO48">
        <v>0</v>
      </c>
      <c r="DP48" t="s">
        <v>147</v>
      </c>
      <c r="DQ48" t="s">
        <v>147</v>
      </c>
      <c r="DR48" t="s">
        <v>147</v>
      </c>
      <c r="DS48" t="s">
        <v>147</v>
      </c>
      <c r="DT48">
        <v>0</v>
      </c>
      <c r="DU48">
        <v>0</v>
      </c>
      <c r="DV48" t="s">
        <v>147</v>
      </c>
      <c r="DW48" t="s">
        <v>147</v>
      </c>
      <c r="DX48" t="s">
        <v>147</v>
      </c>
      <c r="DY48" t="s">
        <v>147</v>
      </c>
      <c r="DZ48">
        <v>0</v>
      </c>
      <c r="EA48">
        <v>0</v>
      </c>
      <c r="EB48" t="s">
        <v>147</v>
      </c>
      <c r="EC48" t="s">
        <v>147</v>
      </c>
      <c r="ED48" t="s">
        <v>147</v>
      </c>
      <c r="EE48" t="s">
        <v>147</v>
      </c>
      <c r="EF48">
        <v>119</v>
      </c>
      <c r="EG48">
        <v>966</v>
      </c>
      <c r="EH48" t="s">
        <v>175</v>
      </c>
      <c r="EI48" t="s">
        <v>332</v>
      </c>
      <c r="EJ48" t="s">
        <v>150</v>
      </c>
      <c r="EK48" t="s">
        <v>147</v>
      </c>
      <c r="EL48">
        <v>171</v>
      </c>
      <c r="EM48">
        <v>1396</v>
      </c>
      <c r="EN48" t="s">
        <v>175</v>
      </c>
      <c r="EO48" t="s">
        <v>332</v>
      </c>
      <c r="EP48" t="s">
        <v>150</v>
      </c>
      <c r="EQ48" t="s">
        <v>147</v>
      </c>
      <c r="ER48">
        <v>0</v>
      </c>
      <c r="ES48">
        <v>0</v>
      </c>
      <c r="ET48" t="s">
        <v>159</v>
      </c>
      <c r="EU48">
        <v>8</v>
      </c>
      <c r="EV48">
        <v>18</v>
      </c>
      <c r="EW48">
        <v>0</v>
      </c>
      <c r="EX48">
        <v>0</v>
      </c>
      <c r="EY48" t="s">
        <v>147</v>
      </c>
      <c r="EZ48" t="s">
        <v>147</v>
      </c>
      <c r="FA48" t="s">
        <v>147</v>
      </c>
      <c r="FB48" t="s">
        <v>147</v>
      </c>
      <c r="FC48">
        <v>0</v>
      </c>
      <c r="FD48">
        <v>0</v>
      </c>
      <c r="FE48" t="s">
        <v>147</v>
      </c>
      <c r="FF48" t="s">
        <v>147</v>
      </c>
      <c r="FG48" t="s">
        <v>147</v>
      </c>
      <c r="FH48" t="s">
        <v>147</v>
      </c>
      <c r="FI48">
        <v>0</v>
      </c>
      <c r="FJ48">
        <v>0</v>
      </c>
      <c r="FK48" t="s">
        <v>147</v>
      </c>
      <c r="FL48" t="s">
        <v>147</v>
      </c>
      <c r="FM48" t="s">
        <v>147</v>
      </c>
      <c r="FN48" t="s">
        <v>147</v>
      </c>
      <c r="FO48">
        <v>2</v>
      </c>
      <c r="FP48">
        <v>6</v>
      </c>
      <c r="FQ48" t="s">
        <v>217</v>
      </c>
      <c r="FR48" t="s">
        <v>218</v>
      </c>
      <c r="FS48" t="s">
        <v>150</v>
      </c>
      <c r="FT48" t="s">
        <v>147</v>
      </c>
      <c r="FU48">
        <v>6</v>
      </c>
      <c r="FV48">
        <v>12</v>
      </c>
      <c r="FW48" t="s">
        <v>217</v>
      </c>
      <c r="FX48" t="s">
        <v>218</v>
      </c>
      <c r="FY48" t="s">
        <v>150</v>
      </c>
      <c r="FZ48" t="s">
        <v>147</v>
      </c>
      <c r="GA48">
        <v>0</v>
      </c>
      <c r="GB48">
        <v>0</v>
      </c>
      <c r="GC48">
        <v>71</v>
      </c>
      <c r="GD48">
        <v>530</v>
      </c>
      <c r="GE48">
        <v>104</v>
      </c>
      <c r="GF48">
        <v>850</v>
      </c>
      <c r="GG48">
        <v>123</v>
      </c>
      <c r="GH48">
        <v>1000</v>
      </c>
      <c r="GI48">
        <v>0</v>
      </c>
      <c r="GJ48">
        <v>0</v>
      </c>
      <c r="GK48" t="s">
        <v>146</v>
      </c>
      <c r="GL48">
        <v>0</v>
      </c>
      <c r="GM48">
        <v>0</v>
      </c>
      <c r="GN48" t="s">
        <v>146</v>
      </c>
      <c r="GO48" t="s">
        <v>147</v>
      </c>
      <c r="GP48" t="s">
        <v>147</v>
      </c>
      <c r="GQ48" t="s">
        <v>146</v>
      </c>
      <c r="GR48" t="s">
        <v>147</v>
      </c>
      <c r="GS48" t="s">
        <v>146</v>
      </c>
      <c r="GT48">
        <v>0</v>
      </c>
      <c r="GU48">
        <v>0</v>
      </c>
      <c r="GV48" t="s">
        <v>146</v>
      </c>
      <c r="GW48" t="s">
        <v>177</v>
      </c>
      <c r="GX48" t="s">
        <v>177</v>
      </c>
      <c r="GY48" t="s">
        <v>152</v>
      </c>
      <c r="GZ48" t="s">
        <v>359</v>
      </c>
      <c r="HA48" s="117" t="s">
        <v>1102</v>
      </c>
      <c r="HB48" s="117" t="s">
        <v>1102</v>
      </c>
      <c r="HC48" s="117"/>
      <c r="HD48" s="116" t="s">
        <v>1858</v>
      </c>
      <c r="HE48" s="116">
        <v>4.5181800000000001</v>
      </c>
      <c r="HF48" s="116">
        <v>31.032730000000001</v>
      </c>
    </row>
    <row r="49" spans="1:214" x14ac:dyDescent="0.25">
      <c r="A49" t="s">
        <v>329</v>
      </c>
      <c r="B49" t="s">
        <v>175</v>
      </c>
      <c r="C49" t="s">
        <v>339</v>
      </c>
      <c r="D49" t="s">
        <v>340</v>
      </c>
      <c r="E49" t="s">
        <v>360</v>
      </c>
      <c r="F49" t="s">
        <v>361</v>
      </c>
      <c r="G49" s="116">
        <f t="shared" si="0"/>
        <v>8.8070246000000001</v>
      </c>
      <c r="H49" s="116">
        <f t="shared" si="1"/>
        <v>29.618773300000001</v>
      </c>
      <c r="I49">
        <v>9</v>
      </c>
      <c r="J49">
        <v>9</v>
      </c>
      <c r="K49" t="s">
        <v>159</v>
      </c>
      <c r="L49">
        <v>80</v>
      </c>
      <c r="M49" s="116">
        <f>SUM(Table1[[#Headers],[c- IDP previously displ. abroad present]])</f>
        <v>0</v>
      </c>
      <c r="N49">
        <v>518</v>
      </c>
      <c r="O49" s="116">
        <f>(Table1[[#This Row],[a- IDP individuals]])-(Table1[[#This Row],[displ. Abroad]])</f>
        <v>518</v>
      </c>
      <c r="P49">
        <v>63</v>
      </c>
      <c r="Q49">
        <v>400</v>
      </c>
      <c r="R49" t="s">
        <v>175</v>
      </c>
      <c r="S49" t="s">
        <v>340</v>
      </c>
      <c r="T49">
        <v>17</v>
      </c>
      <c r="U49">
        <v>118</v>
      </c>
      <c r="V49" t="s">
        <v>175</v>
      </c>
      <c r="W49" t="s">
        <v>340</v>
      </c>
      <c r="X49">
        <v>0</v>
      </c>
      <c r="Y49">
        <v>0</v>
      </c>
      <c r="Z49" t="s">
        <v>147</v>
      </c>
      <c r="AA49" t="s">
        <v>147</v>
      </c>
      <c r="AB49">
        <v>0</v>
      </c>
      <c r="AC49">
        <v>0</v>
      </c>
      <c r="AD49" t="s">
        <v>147</v>
      </c>
      <c r="AE49" t="s">
        <v>147</v>
      </c>
      <c r="AF49">
        <v>0</v>
      </c>
      <c r="AG49">
        <v>0</v>
      </c>
      <c r="AH49" t="s">
        <v>147</v>
      </c>
      <c r="AI49" t="s">
        <v>147</v>
      </c>
      <c r="AJ49">
        <v>0</v>
      </c>
      <c r="AK49">
        <v>0</v>
      </c>
      <c r="AL49" t="s">
        <v>147</v>
      </c>
      <c r="AM49" t="s">
        <v>147</v>
      </c>
      <c r="AN49">
        <v>0</v>
      </c>
      <c r="AO49">
        <v>0</v>
      </c>
      <c r="AP49" t="s">
        <v>146</v>
      </c>
      <c r="AQ49">
        <v>0</v>
      </c>
      <c r="AR49">
        <v>0</v>
      </c>
      <c r="AS49">
        <v>0</v>
      </c>
      <c r="AT49">
        <v>0</v>
      </c>
      <c r="AU49" t="s">
        <v>147</v>
      </c>
      <c r="AV49" t="s">
        <v>147</v>
      </c>
      <c r="AW49">
        <v>0</v>
      </c>
      <c r="AX49">
        <v>0</v>
      </c>
      <c r="AY49" t="s">
        <v>147</v>
      </c>
      <c r="AZ49" t="s">
        <v>147</v>
      </c>
      <c r="BA49">
        <v>0</v>
      </c>
      <c r="BB49">
        <v>0</v>
      </c>
      <c r="BC49" t="s">
        <v>147</v>
      </c>
      <c r="BD49" t="s">
        <v>147</v>
      </c>
      <c r="BE49">
        <v>0</v>
      </c>
      <c r="BF49">
        <v>0</v>
      </c>
      <c r="BG49" t="s">
        <v>147</v>
      </c>
      <c r="BH49" t="s">
        <v>147</v>
      </c>
      <c r="BI49">
        <v>0</v>
      </c>
      <c r="BJ49">
        <v>0</v>
      </c>
      <c r="BK49" t="s">
        <v>147</v>
      </c>
      <c r="BL49" t="s">
        <v>147</v>
      </c>
      <c r="BM49">
        <v>0</v>
      </c>
      <c r="BN49">
        <v>0</v>
      </c>
      <c r="BO49" s="116">
        <f>SUM(Table1[[#This Row],[2014-2015 Conflict]],Table1[[#This Row],[2016-2017 conflict]],Table1[[#This Row],[2018 pre R conflict]],Table1[[#This Row],[2018 post R conflict]],Table1[[#This Row],[2019 conflict]],Table1[[#This Row],[2020 conflict]])</f>
        <v>518</v>
      </c>
      <c r="BP49" s="116">
        <f>SUM(Table1[[#This Row],[2014-2015  C - clashes]],Table1[[#This Row],[2016-2017  c-clashes]],Table1[[#This Row],[2018 pre R C-clashes]],Table1[[#This Row],[2018 post R C-clashes]],Table1[[#This Row],[2019 C-clashes]],Table1[[#This Row],[2020 C-clashes]])</f>
        <v>0</v>
      </c>
      <c r="BQ49" s="116">
        <f>SUM(Table1[[#This Row],[2014-2015 disaster]],Table1[[#This Row],[2016-2017 disaster]],Table1[[#This Row],[2018 pre R disaster]],Table1[[#This Row],[2018 post R disaster]],Table1[[#This Row],[2019 disaster]],Table1[[#This Row],[2020 disaster]])</f>
        <v>0</v>
      </c>
      <c r="BR49" s="116">
        <f>SUM(Table1[[#This Row],[2014-2015 unknown]],Table1[[#This Row],[2016-2017  unknown ]],Table1[[#This Row],[2018 pre R unknown]],Table1[[#This Row],[2018 post R unknown]],Table1[[#This Row],[2019 unknown]],Table1[[#This Row],[2020 unknown]])</f>
        <v>0</v>
      </c>
      <c r="BS49">
        <v>400</v>
      </c>
      <c r="BT49">
        <v>0</v>
      </c>
      <c r="BU49">
        <v>0</v>
      </c>
      <c r="BV49">
        <v>0</v>
      </c>
      <c r="BW49" t="s">
        <v>146</v>
      </c>
      <c r="BX49">
        <v>118</v>
      </c>
      <c r="BY49">
        <v>0</v>
      </c>
      <c r="BZ49">
        <v>0</v>
      </c>
      <c r="CA49">
        <v>0</v>
      </c>
      <c r="CB49" t="s">
        <v>146</v>
      </c>
      <c r="CC49">
        <v>0</v>
      </c>
      <c r="CD49">
        <v>0</v>
      </c>
      <c r="CE49">
        <v>0</v>
      </c>
      <c r="CF49">
        <v>0</v>
      </c>
      <c r="CG49" t="s">
        <v>146</v>
      </c>
      <c r="CH49">
        <v>0</v>
      </c>
      <c r="CI49">
        <v>0</v>
      </c>
      <c r="CJ49">
        <v>0</v>
      </c>
      <c r="CK49">
        <v>0</v>
      </c>
      <c r="CL49" t="s">
        <v>146</v>
      </c>
      <c r="CM49">
        <v>0</v>
      </c>
      <c r="CN49">
        <v>0</v>
      </c>
      <c r="CO49">
        <v>0</v>
      </c>
      <c r="CP49">
        <v>0</v>
      </c>
      <c r="CQ49" t="s">
        <v>146</v>
      </c>
      <c r="CR49">
        <v>0</v>
      </c>
      <c r="CS49">
        <v>0</v>
      </c>
      <c r="CT49">
        <v>0</v>
      </c>
      <c r="CU49">
        <v>0</v>
      </c>
      <c r="CV49" t="s">
        <v>146</v>
      </c>
      <c r="CW49" t="s">
        <v>147</v>
      </c>
      <c r="CX49">
        <v>0</v>
      </c>
      <c r="CY49">
        <v>0</v>
      </c>
      <c r="CZ49">
        <v>0</v>
      </c>
      <c r="DA49">
        <v>80</v>
      </c>
      <c r="DB49">
        <v>518</v>
      </c>
      <c r="DC49" t="s">
        <v>146</v>
      </c>
      <c r="DD49">
        <v>0</v>
      </c>
      <c r="DE49">
        <v>0</v>
      </c>
      <c r="DF49">
        <v>227</v>
      </c>
      <c r="DG49">
        <v>1250</v>
      </c>
      <c r="DH49" t="s">
        <v>159</v>
      </c>
      <c r="DI49">
        <f>Table1[[#This Row],[i- returnees internal present household]]+Table1[[#This Row],[k- abroad returnee household]]</f>
        <v>123</v>
      </c>
      <c r="DJ49">
        <f>Table1[[#This Row],[ returnees internal ]]+Table1[[#This Row],[abroad returnee ]]</f>
        <v>1026</v>
      </c>
      <c r="DK49" t="s">
        <v>159</v>
      </c>
      <c r="DL49">
        <v>123</v>
      </c>
      <c r="DM49">
        <v>1026</v>
      </c>
      <c r="DN49">
        <v>0</v>
      </c>
      <c r="DO49">
        <v>0</v>
      </c>
      <c r="DP49" t="s">
        <v>147</v>
      </c>
      <c r="DQ49" t="s">
        <v>147</v>
      </c>
      <c r="DR49" t="s">
        <v>147</v>
      </c>
      <c r="DS49" t="s">
        <v>147</v>
      </c>
      <c r="DT49">
        <v>0</v>
      </c>
      <c r="DU49">
        <v>0</v>
      </c>
      <c r="DV49" t="s">
        <v>147</v>
      </c>
      <c r="DW49" t="s">
        <v>147</v>
      </c>
      <c r="DX49" t="s">
        <v>147</v>
      </c>
      <c r="DY49" t="s">
        <v>147</v>
      </c>
      <c r="DZ49">
        <v>0</v>
      </c>
      <c r="EA49">
        <v>0</v>
      </c>
      <c r="EB49" t="s">
        <v>147</v>
      </c>
      <c r="EC49" t="s">
        <v>147</v>
      </c>
      <c r="ED49" t="s">
        <v>147</v>
      </c>
      <c r="EE49" t="s">
        <v>147</v>
      </c>
      <c r="EF49">
        <v>26</v>
      </c>
      <c r="EG49">
        <v>200</v>
      </c>
      <c r="EH49" t="s">
        <v>175</v>
      </c>
      <c r="EI49" t="s">
        <v>332</v>
      </c>
      <c r="EJ49" t="s">
        <v>150</v>
      </c>
      <c r="EK49" t="s">
        <v>147</v>
      </c>
      <c r="EL49">
        <v>97</v>
      </c>
      <c r="EM49">
        <v>826</v>
      </c>
      <c r="EN49" t="s">
        <v>175</v>
      </c>
      <c r="EO49" t="s">
        <v>332</v>
      </c>
      <c r="EP49" t="s">
        <v>150</v>
      </c>
      <c r="EQ49" t="s">
        <v>147</v>
      </c>
      <c r="ER49">
        <v>0</v>
      </c>
      <c r="ES49">
        <v>0</v>
      </c>
      <c r="ET49" t="s">
        <v>146</v>
      </c>
      <c r="EU49">
        <v>0</v>
      </c>
      <c r="EV49">
        <v>0</v>
      </c>
      <c r="EW49">
        <v>0</v>
      </c>
      <c r="EX49">
        <v>0</v>
      </c>
      <c r="EY49" t="s">
        <v>147</v>
      </c>
      <c r="EZ49" t="s">
        <v>147</v>
      </c>
      <c r="FA49" t="s">
        <v>147</v>
      </c>
      <c r="FB49" t="s">
        <v>147</v>
      </c>
      <c r="FC49">
        <v>0</v>
      </c>
      <c r="FD49">
        <v>0</v>
      </c>
      <c r="FE49" t="s">
        <v>147</v>
      </c>
      <c r="FF49" t="s">
        <v>147</v>
      </c>
      <c r="FG49" t="s">
        <v>147</v>
      </c>
      <c r="FH49" t="s">
        <v>147</v>
      </c>
      <c r="FI49">
        <v>0</v>
      </c>
      <c r="FJ49">
        <v>0</v>
      </c>
      <c r="FK49" t="s">
        <v>147</v>
      </c>
      <c r="FL49" t="s">
        <v>147</v>
      </c>
      <c r="FM49" t="s">
        <v>147</v>
      </c>
      <c r="FN49" t="s">
        <v>147</v>
      </c>
      <c r="FO49">
        <v>0</v>
      </c>
      <c r="FP49">
        <v>0</v>
      </c>
      <c r="FQ49" t="s">
        <v>147</v>
      </c>
      <c r="FR49" t="s">
        <v>147</v>
      </c>
      <c r="FS49" t="s">
        <v>147</v>
      </c>
      <c r="FT49" t="s">
        <v>147</v>
      </c>
      <c r="FU49">
        <v>0</v>
      </c>
      <c r="FV49">
        <v>0</v>
      </c>
      <c r="FW49" t="s">
        <v>147</v>
      </c>
      <c r="FX49" t="s">
        <v>147</v>
      </c>
      <c r="FY49" t="s">
        <v>147</v>
      </c>
      <c r="FZ49" t="s">
        <v>147</v>
      </c>
      <c r="GA49">
        <v>0</v>
      </c>
      <c r="GB49">
        <v>0</v>
      </c>
      <c r="GC49">
        <v>22</v>
      </c>
      <c r="GD49">
        <v>190</v>
      </c>
      <c r="GE49">
        <v>84</v>
      </c>
      <c r="GF49">
        <v>700</v>
      </c>
      <c r="GG49">
        <v>17</v>
      </c>
      <c r="GH49">
        <v>136</v>
      </c>
      <c r="GI49">
        <v>0</v>
      </c>
      <c r="GJ49">
        <v>0</v>
      </c>
      <c r="GK49" t="s">
        <v>146</v>
      </c>
      <c r="GL49">
        <v>0</v>
      </c>
      <c r="GM49">
        <v>0</v>
      </c>
      <c r="GN49" t="s">
        <v>146</v>
      </c>
      <c r="GO49" t="s">
        <v>147</v>
      </c>
      <c r="GP49" t="s">
        <v>147</v>
      </c>
      <c r="GQ49" t="s">
        <v>146</v>
      </c>
      <c r="GR49" t="s">
        <v>147</v>
      </c>
      <c r="GS49" t="s">
        <v>146</v>
      </c>
      <c r="GT49">
        <v>0</v>
      </c>
      <c r="GU49">
        <v>0</v>
      </c>
      <c r="GV49" t="s">
        <v>146</v>
      </c>
      <c r="GW49" t="s">
        <v>177</v>
      </c>
      <c r="GX49" t="s">
        <v>177</v>
      </c>
      <c r="GY49" t="s">
        <v>152</v>
      </c>
      <c r="GZ49" t="s">
        <v>362</v>
      </c>
      <c r="HA49" s="117" t="s">
        <v>1595</v>
      </c>
      <c r="HB49" s="117" t="s">
        <v>1956</v>
      </c>
      <c r="HC49" s="117"/>
      <c r="HD49" s="116" t="s">
        <v>1858</v>
      </c>
      <c r="HE49" s="116">
        <v>3.8855757560000002</v>
      </c>
      <c r="HF49" s="116">
        <v>31.732352580000001</v>
      </c>
    </row>
    <row r="50" spans="1:214" x14ac:dyDescent="0.25">
      <c r="A50" t="s">
        <v>329</v>
      </c>
      <c r="B50" t="s">
        <v>175</v>
      </c>
      <c r="C50" t="s">
        <v>364</v>
      </c>
      <c r="D50" t="s">
        <v>176</v>
      </c>
      <c r="E50" t="s">
        <v>363</v>
      </c>
      <c r="F50" t="s">
        <v>365</v>
      </c>
      <c r="G50" s="116">
        <f t="shared" si="0"/>
        <v>9.0273400000000006</v>
      </c>
      <c r="H50" s="116">
        <f t="shared" si="1"/>
        <v>29.15953</v>
      </c>
      <c r="I50">
        <v>9</v>
      </c>
      <c r="J50">
        <v>9</v>
      </c>
      <c r="K50" t="s">
        <v>159</v>
      </c>
      <c r="L50">
        <v>343</v>
      </c>
      <c r="M50" s="116">
        <f>SUM(Table1[[#Headers],[c- IDP previously displ. abroad present]])</f>
        <v>0</v>
      </c>
      <c r="N50">
        <v>2392</v>
      </c>
      <c r="O50" s="116">
        <f>(Table1[[#This Row],[a- IDP individuals]])-(Table1[[#This Row],[displ. Abroad]])</f>
        <v>2301</v>
      </c>
      <c r="P50">
        <v>42</v>
      </c>
      <c r="Q50">
        <v>294</v>
      </c>
      <c r="R50" t="s">
        <v>175</v>
      </c>
      <c r="S50" t="s">
        <v>176</v>
      </c>
      <c r="T50">
        <v>64</v>
      </c>
      <c r="U50">
        <v>440</v>
      </c>
      <c r="V50" t="s">
        <v>175</v>
      </c>
      <c r="W50" t="s">
        <v>176</v>
      </c>
      <c r="X50">
        <v>51</v>
      </c>
      <c r="Y50">
        <v>356</v>
      </c>
      <c r="Z50" t="s">
        <v>175</v>
      </c>
      <c r="AA50" t="s">
        <v>332</v>
      </c>
      <c r="AB50">
        <v>21</v>
      </c>
      <c r="AC50">
        <v>147</v>
      </c>
      <c r="AD50" t="s">
        <v>175</v>
      </c>
      <c r="AE50" t="s">
        <v>176</v>
      </c>
      <c r="AF50">
        <v>145</v>
      </c>
      <c r="AG50">
        <v>1015</v>
      </c>
      <c r="AH50" t="s">
        <v>175</v>
      </c>
      <c r="AI50" t="s">
        <v>176</v>
      </c>
      <c r="AJ50">
        <v>20</v>
      </c>
      <c r="AK50">
        <v>140</v>
      </c>
      <c r="AL50" t="s">
        <v>175</v>
      </c>
      <c r="AM50" t="s">
        <v>176</v>
      </c>
      <c r="AN50">
        <v>0</v>
      </c>
      <c r="AO50">
        <v>0</v>
      </c>
      <c r="AP50" t="s">
        <v>159</v>
      </c>
      <c r="AQ50">
        <v>13</v>
      </c>
      <c r="AR50">
        <v>91</v>
      </c>
      <c r="AS50">
        <v>5</v>
      </c>
      <c r="AT50">
        <v>35</v>
      </c>
      <c r="AU50" t="s">
        <v>217</v>
      </c>
      <c r="AV50" t="s">
        <v>218</v>
      </c>
      <c r="AW50">
        <v>3</v>
      </c>
      <c r="AX50">
        <v>21</v>
      </c>
      <c r="AY50" t="s">
        <v>217</v>
      </c>
      <c r="AZ50" t="s">
        <v>218</v>
      </c>
      <c r="BA50">
        <v>0</v>
      </c>
      <c r="BB50">
        <v>0</v>
      </c>
      <c r="BC50" t="s">
        <v>147</v>
      </c>
      <c r="BD50" t="s">
        <v>147</v>
      </c>
      <c r="BE50">
        <v>5</v>
      </c>
      <c r="BF50">
        <v>35</v>
      </c>
      <c r="BG50" t="s">
        <v>217</v>
      </c>
      <c r="BH50" t="s">
        <v>218</v>
      </c>
      <c r="BI50">
        <v>0</v>
      </c>
      <c r="BJ50">
        <v>0</v>
      </c>
      <c r="BK50" t="s">
        <v>147</v>
      </c>
      <c r="BL50" t="s">
        <v>147</v>
      </c>
      <c r="BM50">
        <v>0</v>
      </c>
      <c r="BN50">
        <v>0</v>
      </c>
      <c r="BO50" s="116">
        <f>SUM(Table1[[#This Row],[2014-2015 Conflict]],Table1[[#This Row],[2016-2017 conflict]],Table1[[#This Row],[2018 pre R conflict]],Table1[[#This Row],[2018 post R conflict]],Table1[[#This Row],[2019 conflict]],Table1[[#This Row],[2020 conflict]])</f>
        <v>2252</v>
      </c>
      <c r="BP50" s="116">
        <f>SUM(Table1[[#This Row],[2014-2015  C - clashes]],Table1[[#This Row],[2016-2017  c-clashes]],Table1[[#This Row],[2018 pre R C-clashes]],Table1[[#This Row],[2018 post R C-clashes]],Table1[[#This Row],[2019 C-clashes]],Table1[[#This Row],[2020 C-clashes]])</f>
        <v>140</v>
      </c>
      <c r="BQ50" s="116">
        <f>SUM(Table1[[#This Row],[2014-2015 disaster]],Table1[[#This Row],[2016-2017 disaster]],Table1[[#This Row],[2018 pre R disaster]],Table1[[#This Row],[2018 post R disaster]],Table1[[#This Row],[2019 disaster]],Table1[[#This Row],[2020 disaster]])</f>
        <v>0</v>
      </c>
      <c r="BR50" s="116">
        <f>SUM(Table1[[#This Row],[2014-2015 unknown]],Table1[[#This Row],[2016-2017  unknown ]],Table1[[#This Row],[2018 pre R unknown]],Table1[[#This Row],[2018 post R unknown]],Table1[[#This Row],[2019 unknown]],Table1[[#This Row],[2020 unknown]])</f>
        <v>0</v>
      </c>
      <c r="BS50">
        <v>294</v>
      </c>
      <c r="BT50">
        <v>0</v>
      </c>
      <c r="BU50">
        <v>0</v>
      </c>
      <c r="BV50">
        <v>0</v>
      </c>
      <c r="BW50" t="s">
        <v>146</v>
      </c>
      <c r="BX50">
        <v>440</v>
      </c>
      <c r="BY50">
        <v>0</v>
      </c>
      <c r="BZ50">
        <v>0</v>
      </c>
      <c r="CA50">
        <v>0</v>
      </c>
      <c r="CB50" t="s">
        <v>146</v>
      </c>
      <c r="CC50">
        <v>356</v>
      </c>
      <c r="CD50">
        <v>0</v>
      </c>
      <c r="CE50">
        <v>0</v>
      </c>
      <c r="CF50">
        <v>0</v>
      </c>
      <c r="CG50" t="s">
        <v>146</v>
      </c>
      <c r="CH50">
        <v>147</v>
      </c>
      <c r="CI50">
        <v>0</v>
      </c>
      <c r="CJ50">
        <v>0</v>
      </c>
      <c r="CK50">
        <v>0</v>
      </c>
      <c r="CL50" t="s">
        <v>146</v>
      </c>
      <c r="CM50">
        <v>1015</v>
      </c>
      <c r="CN50">
        <v>0</v>
      </c>
      <c r="CO50">
        <v>0</v>
      </c>
      <c r="CP50">
        <v>0</v>
      </c>
      <c r="CQ50" t="s">
        <v>146</v>
      </c>
      <c r="CR50">
        <v>0</v>
      </c>
      <c r="CS50">
        <v>140</v>
      </c>
      <c r="CT50">
        <v>0</v>
      </c>
      <c r="CU50">
        <v>0</v>
      </c>
      <c r="CV50" t="s">
        <v>146</v>
      </c>
      <c r="CW50" t="s">
        <v>147</v>
      </c>
      <c r="CX50">
        <v>0</v>
      </c>
      <c r="CY50">
        <v>0</v>
      </c>
      <c r="CZ50">
        <v>0</v>
      </c>
      <c r="DA50">
        <v>343</v>
      </c>
      <c r="DB50">
        <v>2392</v>
      </c>
      <c r="DC50" t="s">
        <v>146</v>
      </c>
      <c r="DD50">
        <v>0</v>
      </c>
      <c r="DE50">
        <v>0</v>
      </c>
      <c r="DF50">
        <v>458</v>
      </c>
      <c r="DG50">
        <v>3206</v>
      </c>
      <c r="DH50" t="s">
        <v>159</v>
      </c>
      <c r="DI50">
        <f>Table1[[#This Row],[i- returnees internal present household]]+Table1[[#This Row],[k- abroad returnee household]]</f>
        <v>119</v>
      </c>
      <c r="DJ50">
        <f>Table1[[#This Row],[ returnees internal ]]+Table1[[#This Row],[abroad returnee ]]</f>
        <v>833</v>
      </c>
      <c r="DK50" t="s">
        <v>159</v>
      </c>
      <c r="DL50">
        <v>108</v>
      </c>
      <c r="DM50">
        <v>756</v>
      </c>
      <c r="DN50">
        <v>26</v>
      </c>
      <c r="DO50">
        <v>182</v>
      </c>
      <c r="DP50" t="s">
        <v>175</v>
      </c>
      <c r="DQ50" t="s">
        <v>176</v>
      </c>
      <c r="DR50" t="s">
        <v>150</v>
      </c>
      <c r="DS50" t="s">
        <v>147</v>
      </c>
      <c r="DT50">
        <v>30</v>
      </c>
      <c r="DU50">
        <v>210</v>
      </c>
      <c r="DV50" t="s">
        <v>175</v>
      </c>
      <c r="DW50" t="s">
        <v>176</v>
      </c>
      <c r="DX50" t="s">
        <v>150</v>
      </c>
      <c r="DY50" t="s">
        <v>147</v>
      </c>
      <c r="DZ50">
        <v>22</v>
      </c>
      <c r="EA50">
        <v>154</v>
      </c>
      <c r="EB50" t="s">
        <v>175</v>
      </c>
      <c r="EC50" t="s">
        <v>176</v>
      </c>
      <c r="ED50" t="s">
        <v>150</v>
      </c>
      <c r="EE50" t="s">
        <v>147</v>
      </c>
      <c r="EF50">
        <v>21</v>
      </c>
      <c r="EG50">
        <v>147</v>
      </c>
      <c r="EH50" t="s">
        <v>175</v>
      </c>
      <c r="EI50" t="s">
        <v>176</v>
      </c>
      <c r="EJ50" t="s">
        <v>150</v>
      </c>
      <c r="EK50" t="s">
        <v>147</v>
      </c>
      <c r="EL50">
        <v>9</v>
      </c>
      <c r="EM50">
        <v>63</v>
      </c>
      <c r="EN50" t="s">
        <v>175</v>
      </c>
      <c r="EO50" t="s">
        <v>176</v>
      </c>
      <c r="EP50" t="s">
        <v>182</v>
      </c>
      <c r="EQ50" t="s">
        <v>147</v>
      </c>
      <c r="ER50">
        <v>0</v>
      </c>
      <c r="ES50">
        <v>0</v>
      </c>
      <c r="ET50" t="s">
        <v>159</v>
      </c>
      <c r="EU50">
        <v>11</v>
      </c>
      <c r="EV50">
        <v>77</v>
      </c>
      <c r="EW50">
        <v>4</v>
      </c>
      <c r="EX50">
        <v>28</v>
      </c>
      <c r="EY50" t="s">
        <v>217</v>
      </c>
      <c r="EZ50" t="s">
        <v>218</v>
      </c>
      <c r="FA50" t="s">
        <v>150</v>
      </c>
      <c r="FB50" t="s">
        <v>147</v>
      </c>
      <c r="FC50">
        <v>2</v>
      </c>
      <c r="FD50">
        <v>14</v>
      </c>
      <c r="FE50" t="s">
        <v>217</v>
      </c>
      <c r="FF50" t="s">
        <v>218</v>
      </c>
      <c r="FG50" t="s">
        <v>150</v>
      </c>
      <c r="FH50" t="s">
        <v>147</v>
      </c>
      <c r="FI50">
        <v>3</v>
      </c>
      <c r="FJ50">
        <v>21</v>
      </c>
      <c r="FK50" t="s">
        <v>217</v>
      </c>
      <c r="FL50" t="s">
        <v>218</v>
      </c>
      <c r="FM50" t="s">
        <v>150</v>
      </c>
      <c r="FN50" t="s">
        <v>147</v>
      </c>
      <c r="FO50">
        <v>2</v>
      </c>
      <c r="FP50">
        <v>14</v>
      </c>
      <c r="FQ50" t="s">
        <v>217</v>
      </c>
      <c r="FR50" t="s">
        <v>218</v>
      </c>
      <c r="FS50" t="s">
        <v>150</v>
      </c>
      <c r="FT50" t="s">
        <v>147</v>
      </c>
      <c r="FU50">
        <v>0</v>
      </c>
      <c r="FV50">
        <v>0</v>
      </c>
      <c r="FW50" t="s">
        <v>147</v>
      </c>
      <c r="FX50" t="s">
        <v>147</v>
      </c>
      <c r="FY50" t="s">
        <v>147</v>
      </c>
      <c r="FZ50" t="s">
        <v>147</v>
      </c>
      <c r="GA50">
        <v>0</v>
      </c>
      <c r="GB50">
        <v>0</v>
      </c>
      <c r="GC50">
        <v>98</v>
      </c>
      <c r="GD50">
        <v>686</v>
      </c>
      <c r="GE50">
        <v>13</v>
      </c>
      <c r="GF50">
        <v>91</v>
      </c>
      <c r="GG50">
        <v>8</v>
      </c>
      <c r="GH50">
        <v>56</v>
      </c>
      <c r="GI50">
        <v>0</v>
      </c>
      <c r="GJ50">
        <v>0</v>
      </c>
      <c r="GK50" t="s">
        <v>146</v>
      </c>
      <c r="GL50">
        <v>0</v>
      </c>
      <c r="GM50">
        <v>0</v>
      </c>
      <c r="GN50" t="s">
        <v>146</v>
      </c>
      <c r="GO50" t="s">
        <v>147</v>
      </c>
      <c r="GP50" t="s">
        <v>147</v>
      </c>
      <c r="GQ50" t="s">
        <v>146</v>
      </c>
      <c r="GR50" t="s">
        <v>147</v>
      </c>
      <c r="GS50" t="s">
        <v>146</v>
      </c>
      <c r="GT50">
        <v>0</v>
      </c>
      <c r="GU50">
        <v>0</v>
      </c>
      <c r="GV50" t="s">
        <v>146</v>
      </c>
      <c r="GW50" t="s">
        <v>177</v>
      </c>
      <c r="GX50" t="s">
        <v>152</v>
      </c>
      <c r="GY50" t="s">
        <v>152</v>
      </c>
      <c r="GZ50" t="s">
        <v>366</v>
      </c>
      <c r="HA50" s="117" t="s">
        <v>1595</v>
      </c>
      <c r="HB50" s="117" t="s">
        <v>1960</v>
      </c>
      <c r="HC50" s="117"/>
      <c r="HD50" s="116" t="s">
        <v>1858</v>
      </c>
      <c r="HE50" s="116">
        <v>3.8095509999999999</v>
      </c>
      <c r="HF50" s="116">
        <v>31.665513000000001</v>
      </c>
    </row>
    <row r="51" spans="1:214" x14ac:dyDescent="0.25">
      <c r="A51" t="s">
        <v>329</v>
      </c>
      <c r="B51" t="s">
        <v>175</v>
      </c>
      <c r="C51" t="s">
        <v>364</v>
      </c>
      <c r="D51" t="s">
        <v>176</v>
      </c>
      <c r="E51" t="s">
        <v>367</v>
      </c>
      <c r="F51" t="s">
        <v>368</v>
      </c>
      <c r="G51" s="116">
        <f t="shared" si="0"/>
        <v>9.1218866129999991</v>
      </c>
      <c r="H51" s="116">
        <f t="shared" si="1"/>
        <v>29.236793118000001</v>
      </c>
      <c r="I51">
        <v>9</v>
      </c>
      <c r="J51">
        <v>9</v>
      </c>
      <c r="K51" t="s">
        <v>159</v>
      </c>
      <c r="L51">
        <v>110</v>
      </c>
      <c r="M51" s="116">
        <f>SUM(Table1[[#Headers],[c- IDP previously displ. abroad present]])</f>
        <v>0</v>
      </c>
      <c r="N51">
        <v>774</v>
      </c>
      <c r="O51" s="116">
        <f>(Table1[[#This Row],[a- IDP individuals]])-(Table1[[#This Row],[displ. Abroad]])</f>
        <v>774</v>
      </c>
      <c r="P51">
        <v>15</v>
      </c>
      <c r="Q51">
        <v>105</v>
      </c>
      <c r="R51" t="s">
        <v>175</v>
      </c>
      <c r="S51" t="s">
        <v>176</v>
      </c>
      <c r="T51">
        <v>25</v>
      </c>
      <c r="U51">
        <v>175</v>
      </c>
      <c r="V51" t="s">
        <v>175</v>
      </c>
      <c r="W51" t="s">
        <v>176</v>
      </c>
      <c r="X51">
        <v>30</v>
      </c>
      <c r="Y51">
        <v>214</v>
      </c>
      <c r="Z51" t="s">
        <v>175</v>
      </c>
      <c r="AA51" t="s">
        <v>176</v>
      </c>
      <c r="AB51">
        <v>15</v>
      </c>
      <c r="AC51">
        <v>105</v>
      </c>
      <c r="AD51" t="s">
        <v>175</v>
      </c>
      <c r="AE51" t="s">
        <v>176</v>
      </c>
      <c r="AF51">
        <v>25</v>
      </c>
      <c r="AG51">
        <v>175</v>
      </c>
      <c r="AH51" t="s">
        <v>175</v>
      </c>
      <c r="AI51" t="s">
        <v>176</v>
      </c>
      <c r="AJ51">
        <v>0</v>
      </c>
      <c r="AK51">
        <v>0</v>
      </c>
      <c r="AL51" t="s">
        <v>147</v>
      </c>
      <c r="AM51" t="s">
        <v>147</v>
      </c>
      <c r="AN51">
        <v>0</v>
      </c>
      <c r="AO51">
        <v>0</v>
      </c>
      <c r="AP51" t="s">
        <v>146</v>
      </c>
      <c r="AQ51">
        <v>0</v>
      </c>
      <c r="AR51">
        <v>0</v>
      </c>
      <c r="AS51">
        <v>0</v>
      </c>
      <c r="AT51">
        <v>0</v>
      </c>
      <c r="AU51" t="s">
        <v>147</v>
      </c>
      <c r="AV51" t="s">
        <v>147</v>
      </c>
      <c r="AW51">
        <v>0</v>
      </c>
      <c r="AX51">
        <v>0</v>
      </c>
      <c r="AY51" t="s">
        <v>147</v>
      </c>
      <c r="AZ51" t="s">
        <v>147</v>
      </c>
      <c r="BA51">
        <v>0</v>
      </c>
      <c r="BB51">
        <v>0</v>
      </c>
      <c r="BC51" t="s">
        <v>147</v>
      </c>
      <c r="BD51" t="s">
        <v>147</v>
      </c>
      <c r="BE51">
        <v>0</v>
      </c>
      <c r="BF51">
        <v>0</v>
      </c>
      <c r="BG51" t="s">
        <v>147</v>
      </c>
      <c r="BH51" t="s">
        <v>147</v>
      </c>
      <c r="BI51">
        <v>0</v>
      </c>
      <c r="BJ51">
        <v>0</v>
      </c>
      <c r="BK51" t="s">
        <v>147</v>
      </c>
      <c r="BL51" t="s">
        <v>147</v>
      </c>
      <c r="BM51">
        <v>0</v>
      </c>
      <c r="BN51">
        <v>0</v>
      </c>
      <c r="BO51" s="116">
        <f>SUM(Table1[[#This Row],[2014-2015 Conflict]],Table1[[#This Row],[2016-2017 conflict]],Table1[[#This Row],[2018 pre R conflict]],Table1[[#This Row],[2018 post R conflict]],Table1[[#This Row],[2019 conflict]],Table1[[#This Row],[2020 conflict]])</f>
        <v>774</v>
      </c>
      <c r="BP51" s="116">
        <f>SUM(Table1[[#This Row],[2014-2015  C - clashes]],Table1[[#This Row],[2016-2017  c-clashes]],Table1[[#This Row],[2018 pre R C-clashes]],Table1[[#This Row],[2018 post R C-clashes]],Table1[[#This Row],[2019 C-clashes]],Table1[[#This Row],[2020 C-clashes]])</f>
        <v>0</v>
      </c>
      <c r="BQ51" s="116">
        <f>SUM(Table1[[#This Row],[2014-2015 disaster]],Table1[[#This Row],[2016-2017 disaster]],Table1[[#This Row],[2018 pre R disaster]],Table1[[#This Row],[2018 post R disaster]],Table1[[#This Row],[2019 disaster]],Table1[[#This Row],[2020 disaster]])</f>
        <v>0</v>
      </c>
      <c r="BR51" s="116">
        <f>SUM(Table1[[#This Row],[2014-2015 unknown]],Table1[[#This Row],[2016-2017  unknown ]],Table1[[#This Row],[2018 pre R unknown]],Table1[[#This Row],[2018 post R unknown]],Table1[[#This Row],[2019 unknown]],Table1[[#This Row],[2020 unknown]])</f>
        <v>0</v>
      </c>
      <c r="BS51">
        <v>105</v>
      </c>
      <c r="BT51">
        <v>0</v>
      </c>
      <c r="BU51">
        <v>0</v>
      </c>
      <c r="BV51">
        <v>0</v>
      </c>
      <c r="BW51" t="s">
        <v>146</v>
      </c>
      <c r="BX51">
        <v>175</v>
      </c>
      <c r="BY51">
        <v>0</v>
      </c>
      <c r="BZ51">
        <v>0</v>
      </c>
      <c r="CA51">
        <v>0</v>
      </c>
      <c r="CB51" t="s">
        <v>146</v>
      </c>
      <c r="CC51">
        <v>214</v>
      </c>
      <c r="CD51">
        <v>0</v>
      </c>
      <c r="CE51">
        <v>0</v>
      </c>
      <c r="CF51">
        <v>0</v>
      </c>
      <c r="CG51" t="s">
        <v>146</v>
      </c>
      <c r="CH51">
        <v>105</v>
      </c>
      <c r="CI51">
        <v>0</v>
      </c>
      <c r="CJ51">
        <v>0</v>
      </c>
      <c r="CK51">
        <v>0</v>
      </c>
      <c r="CL51" t="s">
        <v>146</v>
      </c>
      <c r="CM51">
        <v>175</v>
      </c>
      <c r="CN51">
        <v>0</v>
      </c>
      <c r="CO51">
        <v>0</v>
      </c>
      <c r="CP51">
        <v>0</v>
      </c>
      <c r="CQ51" t="s">
        <v>146</v>
      </c>
      <c r="CR51">
        <v>0</v>
      </c>
      <c r="CS51">
        <v>0</v>
      </c>
      <c r="CT51">
        <v>0</v>
      </c>
      <c r="CU51">
        <v>0</v>
      </c>
      <c r="CV51" t="s">
        <v>146</v>
      </c>
      <c r="CW51" t="s">
        <v>147</v>
      </c>
      <c r="CX51">
        <v>0</v>
      </c>
      <c r="CY51">
        <v>0</v>
      </c>
      <c r="CZ51">
        <v>0</v>
      </c>
      <c r="DA51">
        <v>110</v>
      </c>
      <c r="DB51">
        <v>774</v>
      </c>
      <c r="DC51" t="s">
        <v>146</v>
      </c>
      <c r="DD51">
        <v>0</v>
      </c>
      <c r="DE51">
        <v>0</v>
      </c>
      <c r="DF51">
        <v>600</v>
      </c>
      <c r="DG51">
        <v>4200</v>
      </c>
      <c r="DH51" t="s">
        <v>159</v>
      </c>
      <c r="DI51">
        <f>Table1[[#This Row],[i- returnees internal present household]]+Table1[[#This Row],[k- abroad returnee household]]</f>
        <v>592</v>
      </c>
      <c r="DJ51">
        <f>Table1[[#This Row],[ returnees internal ]]+Table1[[#This Row],[abroad returnee ]]</f>
        <v>4144</v>
      </c>
      <c r="DK51" t="s">
        <v>159</v>
      </c>
      <c r="DL51">
        <v>543</v>
      </c>
      <c r="DM51">
        <v>3801</v>
      </c>
      <c r="DN51">
        <v>70</v>
      </c>
      <c r="DO51">
        <v>490</v>
      </c>
      <c r="DP51" t="s">
        <v>175</v>
      </c>
      <c r="DQ51" t="s">
        <v>176</v>
      </c>
      <c r="DR51" t="s">
        <v>150</v>
      </c>
      <c r="DS51" t="s">
        <v>147</v>
      </c>
      <c r="DT51">
        <v>63</v>
      </c>
      <c r="DU51">
        <v>441</v>
      </c>
      <c r="DV51" t="s">
        <v>175</v>
      </c>
      <c r="DW51" t="s">
        <v>176</v>
      </c>
      <c r="DX51" t="s">
        <v>150</v>
      </c>
      <c r="DY51" t="s">
        <v>147</v>
      </c>
      <c r="DZ51">
        <v>150</v>
      </c>
      <c r="EA51">
        <v>1050</v>
      </c>
      <c r="EB51" t="s">
        <v>175</v>
      </c>
      <c r="EC51" t="s">
        <v>332</v>
      </c>
      <c r="ED51" t="s">
        <v>150</v>
      </c>
      <c r="EE51" t="s">
        <v>147</v>
      </c>
      <c r="EF51">
        <v>200</v>
      </c>
      <c r="EG51">
        <v>1400</v>
      </c>
      <c r="EH51" t="s">
        <v>175</v>
      </c>
      <c r="EI51" t="s">
        <v>176</v>
      </c>
      <c r="EJ51" t="s">
        <v>150</v>
      </c>
      <c r="EK51" t="s">
        <v>147</v>
      </c>
      <c r="EL51">
        <v>60</v>
      </c>
      <c r="EM51">
        <v>420</v>
      </c>
      <c r="EN51" t="s">
        <v>175</v>
      </c>
      <c r="EO51" t="s">
        <v>176</v>
      </c>
      <c r="EP51" t="s">
        <v>150</v>
      </c>
      <c r="EQ51" t="s">
        <v>147</v>
      </c>
      <c r="ER51">
        <v>0</v>
      </c>
      <c r="ES51">
        <v>0</v>
      </c>
      <c r="ET51" t="s">
        <v>159</v>
      </c>
      <c r="EU51">
        <v>49</v>
      </c>
      <c r="EV51">
        <v>343</v>
      </c>
      <c r="EW51">
        <v>11</v>
      </c>
      <c r="EX51">
        <v>77</v>
      </c>
      <c r="EY51" t="s">
        <v>217</v>
      </c>
      <c r="EZ51" t="s">
        <v>218</v>
      </c>
      <c r="FA51" t="s">
        <v>150</v>
      </c>
      <c r="FB51" t="s">
        <v>147</v>
      </c>
      <c r="FC51">
        <v>10</v>
      </c>
      <c r="FD51">
        <v>70</v>
      </c>
      <c r="FE51" t="s">
        <v>217</v>
      </c>
      <c r="FF51" t="s">
        <v>218</v>
      </c>
      <c r="FG51" t="s">
        <v>150</v>
      </c>
      <c r="FH51" t="s">
        <v>147</v>
      </c>
      <c r="FI51">
        <v>10</v>
      </c>
      <c r="FJ51">
        <v>70</v>
      </c>
      <c r="FK51" t="s">
        <v>217</v>
      </c>
      <c r="FL51" t="s">
        <v>218</v>
      </c>
      <c r="FM51" t="s">
        <v>150</v>
      </c>
      <c r="FN51" t="s">
        <v>147</v>
      </c>
      <c r="FO51">
        <v>10</v>
      </c>
      <c r="FP51">
        <v>70</v>
      </c>
      <c r="FQ51" t="s">
        <v>217</v>
      </c>
      <c r="FR51" t="s">
        <v>218</v>
      </c>
      <c r="FS51" t="s">
        <v>150</v>
      </c>
      <c r="FT51" t="s">
        <v>147</v>
      </c>
      <c r="FU51">
        <v>8</v>
      </c>
      <c r="FV51">
        <v>56</v>
      </c>
      <c r="FW51" t="s">
        <v>217</v>
      </c>
      <c r="FX51" t="s">
        <v>218</v>
      </c>
      <c r="FY51" t="s">
        <v>150</v>
      </c>
      <c r="FZ51" t="s">
        <v>147</v>
      </c>
      <c r="GA51">
        <v>0</v>
      </c>
      <c r="GB51">
        <v>0</v>
      </c>
      <c r="GC51">
        <v>442</v>
      </c>
      <c r="GD51">
        <v>3094</v>
      </c>
      <c r="GE51">
        <v>90</v>
      </c>
      <c r="GF51">
        <v>630</v>
      </c>
      <c r="GG51">
        <v>60</v>
      </c>
      <c r="GH51">
        <v>420</v>
      </c>
      <c r="GI51">
        <v>0</v>
      </c>
      <c r="GJ51">
        <v>0</v>
      </c>
      <c r="GK51" t="s">
        <v>146</v>
      </c>
      <c r="GL51">
        <v>0</v>
      </c>
      <c r="GM51">
        <v>0</v>
      </c>
      <c r="GN51" t="s">
        <v>146</v>
      </c>
      <c r="GO51" t="s">
        <v>147</v>
      </c>
      <c r="GP51" t="s">
        <v>147</v>
      </c>
      <c r="GQ51" t="s">
        <v>146</v>
      </c>
      <c r="GR51" t="s">
        <v>147</v>
      </c>
      <c r="GS51" t="s">
        <v>146</v>
      </c>
      <c r="GT51">
        <v>0</v>
      </c>
      <c r="GU51">
        <v>0</v>
      </c>
      <c r="GV51" t="s">
        <v>146</v>
      </c>
      <c r="GW51" t="s">
        <v>177</v>
      </c>
      <c r="GX51" t="s">
        <v>152</v>
      </c>
      <c r="GY51" t="s">
        <v>152</v>
      </c>
      <c r="GZ51" t="s">
        <v>369</v>
      </c>
      <c r="HA51" s="117" t="s">
        <v>1595</v>
      </c>
      <c r="HB51" s="117" t="s">
        <v>1962</v>
      </c>
      <c r="HC51" s="117"/>
      <c r="HD51" s="116" t="s">
        <v>1858</v>
      </c>
      <c r="HE51" s="116">
        <v>3.8036789999999998</v>
      </c>
      <c r="HF51" s="116">
        <v>31.700973999999999</v>
      </c>
    </row>
    <row r="52" spans="1:214" x14ac:dyDescent="0.25">
      <c r="A52" t="s">
        <v>329</v>
      </c>
      <c r="B52" t="s">
        <v>175</v>
      </c>
      <c r="C52" t="s">
        <v>364</v>
      </c>
      <c r="D52" t="s">
        <v>176</v>
      </c>
      <c r="E52" t="s">
        <v>370</v>
      </c>
      <c r="F52" t="s">
        <v>371</v>
      </c>
      <c r="G52" s="116">
        <f t="shared" si="0"/>
        <v>9.20472</v>
      </c>
      <c r="H52" s="116">
        <f t="shared" si="1"/>
        <v>28.910160000000001</v>
      </c>
      <c r="I52">
        <v>9</v>
      </c>
      <c r="J52">
        <v>9</v>
      </c>
      <c r="K52" t="s">
        <v>159</v>
      </c>
      <c r="L52">
        <v>374</v>
      </c>
      <c r="M52" s="116">
        <f>SUM(Table1[[#Headers],[c- IDP previously displ. abroad present]])</f>
        <v>0</v>
      </c>
      <c r="N52">
        <v>1760</v>
      </c>
      <c r="O52" s="116">
        <f>(Table1[[#This Row],[a- IDP individuals]])-(Table1[[#This Row],[displ. Abroad]])</f>
        <v>1760</v>
      </c>
      <c r="P52">
        <v>30</v>
      </c>
      <c r="Q52">
        <v>120</v>
      </c>
      <c r="R52" t="s">
        <v>175</v>
      </c>
      <c r="S52" t="s">
        <v>176</v>
      </c>
      <c r="T52">
        <v>94</v>
      </c>
      <c r="U52">
        <v>380</v>
      </c>
      <c r="V52" t="s">
        <v>175</v>
      </c>
      <c r="W52" t="s">
        <v>176</v>
      </c>
      <c r="X52">
        <v>100</v>
      </c>
      <c r="Y52">
        <v>450</v>
      </c>
      <c r="Z52" t="s">
        <v>175</v>
      </c>
      <c r="AA52" t="s">
        <v>176</v>
      </c>
      <c r="AB52">
        <v>36</v>
      </c>
      <c r="AC52">
        <v>145</v>
      </c>
      <c r="AD52" t="s">
        <v>175</v>
      </c>
      <c r="AE52" t="s">
        <v>176</v>
      </c>
      <c r="AF52">
        <v>74</v>
      </c>
      <c r="AG52">
        <v>505</v>
      </c>
      <c r="AH52" t="s">
        <v>175</v>
      </c>
      <c r="AI52" t="s">
        <v>176</v>
      </c>
      <c r="AJ52">
        <v>40</v>
      </c>
      <c r="AK52">
        <v>160</v>
      </c>
      <c r="AL52" t="s">
        <v>175</v>
      </c>
      <c r="AM52" t="s">
        <v>176</v>
      </c>
      <c r="AN52">
        <v>0</v>
      </c>
      <c r="AO52">
        <v>0</v>
      </c>
      <c r="AP52" t="s">
        <v>146</v>
      </c>
      <c r="AQ52">
        <v>0</v>
      </c>
      <c r="AR52">
        <v>0</v>
      </c>
      <c r="AS52">
        <v>0</v>
      </c>
      <c r="AT52">
        <v>0</v>
      </c>
      <c r="AU52" t="s">
        <v>147</v>
      </c>
      <c r="AV52" t="s">
        <v>147</v>
      </c>
      <c r="AW52">
        <v>0</v>
      </c>
      <c r="AX52">
        <v>0</v>
      </c>
      <c r="AY52" t="s">
        <v>147</v>
      </c>
      <c r="AZ52" t="s">
        <v>147</v>
      </c>
      <c r="BA52">
        <v>0</v>
      </c>
      <c r="BB52">
        <v>0</v>
      </c>
      <c r="BC52" t="s">
        <v>147</v>
      </c>
      <c r="BD52" t="s">
        <v>147</v>
      </c>
      <c r="BE52">
        <v>0</v>
      </c>
      <c r="BF52">
        <v>0</v>
      </c>
      <c r="BG52" t="s">
        <v>147</v>
      </c>
      <c r="BH52" t="s">
        <v>147</v>
      </c>
      <c r="BI52">
        <v>0</v>
      </c>
      <c r="BJ52">
        <v>0</v>
      </c>
      <c r="BK52" t="s">
        <v>147</v>
      </c>
      <c r="BL52" t="s">
        <v>147</v>
      </c>
      <c r="BM52">
        <v>0</v>
      </c>
      <c r="BN52">
        <v>0</v>
      </c>
      <c r="BO52" s="116">
        <f>SUM(Table1[[#This Row],[2014-2015 Conflict]],Table1[[#This Row],[2016-2017 conflict]],Table1[[#This Row],[2018 pre R conflict]],Table1[[#This Row],[2018 post R conflict]],Table1[[#This Row],[2019 conflict]],Table1[[#This Row],[2020 conflict]])</f>
        <v>1760</v>
      </c>
      <c r="BP52" s="116">
        <f>SUM(Table1[[#This Row],[2014-2015  C - clashes]],Table1[[#This Row],[2016-2017  c-clashes]],Table1[[#This Row],[2018 pre R C-clashes]],Table1[[#This Row],[2018 post R C-clashes]],Table1[[#This Row],[2019 C-clashes]],Table1[[#This Row],[2020 C-clashes]])</f>
        <v>0</v>
      </c>
      <c r="BQ52" s="116">
        <f>SUM(Table1[[#This Row],[2014-2015 disaster]],Table1[[#This Row],[2016-2017 disaster]],Table1[[#This Row],[2018 pre R disaster]],Table1[[#This Row],[2018 post R disaster]],Table1[[#This Row],[2019 disaster]],Table1[[#This Row],[2020 disaster]])</f>
        <v>0</v>
      </c>
      <c r="BR52" s="116">
        <f>SUM(Table1[[#This Row],[2014-2015 unknown]],Table1[[#This Row],[2016-2017  unknown ]],Table1[[#This Row],[2018 pre R unknown]],Table1[[#This Row],[2018 post R unknown]],Table1[[#This Row],[2019 unknown]],Table1[[#This Row],[2020 unknown]])</f>
        <v>0</v>
      </c>
      <c r="BS52">
        <v>120</v>
      </c>
      <c r="BT52">
        <v>0</v>
      </c>
      <c r="BU52">
        <v>0</v>
      </c>
      <c r="BV52">
        <v>0</v>
      </c>
      <c r="BW52" t="s">
        <v>146</v>
      </c>
      <c r="BX52">
        <v>380</v>
      </c>
      <c r="BY52">
        <v>0</v>
      </c>
      <c r="BZ52">
        <v>0</v>
      </c>
      <c r="CA52">
        <v>0</v>
      </c>
      <c r="CB52" t="s">
        <v>146</v>
      </c>
      <c r="CC52">
        <v>450</v>
      </c>
      <c r="CD52">
        <v>0</v>
      </c>
      <c r="CE52">
        <v>0</v>
      </c>
      <c r="CF52">
        <v>0</v>
      </c>
      <c r="CG52" t="s">
        <v>146</v>
      </c>
      <c r="CH52">
        <v>145</v>
      </c>
      <c r="CI52">
        <v>0</v>
      </c>
      <c r="CJ52">
        <v>0</v>
      </c>
      <c r="CK52">
        <v>0</v>
      </c>
      <c r="CL52" t="s">
        <v>146</v>
      </c>
      <c r="CM52">
        <v>505</v>
      </c>
      <c r="CN52">
        <v>0</v>
      </c>
      <c r="CO52">
        <v>0</v>
      </c>
      <c r="CP52">
        <v>0</v>
      </c>
      <c r="CQ52" t="s">
        <v>146</v>
      </c>
      <c r="CR52">
        <v>160</v>
      </c>
      <c r="CS52">
        <v>0</v>
      </c>
      <c r="CT52">
        <v>0</v>
      </c>
      <c r="CU52">
        <v>0</v>
      </c>
      <c r="CV52" t="s">
        <v>146</v>
      </c>
      <c r="CW52" t="s">
        <v>147</v>
      </c>
      <c r="CX52">
        <v>0</v>
      </c>
      <c r="CY52">
        <v>0</v>
      </c>
      <c r="CZ52">
        <v>0</v>
      </c>
      <c r="DA52">
        <v>374</v>
      </c>
      <c r="DB52">
        <v>1760</v>
      </c>
      <c r="DC52" t="s">
        <v>146</v>
      </c>
      <c r="DD52">
        <v>0</v>
      </c>
      <c r="DE52">
        <v>0</v>
      </c>
      <c r="DF52">
        <v>2000</v>
      </c>
      <c r="DG52">
        <v>9150</v>
      </c>
      <c r="DH52" t="s">
        <v>159</v>
      </c>
      <c r="DI52">
        <f>Table1[[#This Row],[i- returnees internal present household]]+Table1[[#This Row],[k- abroad returnee household]]</f>
        <v>600</v>
      </c>
      <c r="DJ52">
        <f>Table1[[#This Row],[ returnees internal ]]+Table1[[#This Row],[abroad returnee ]]</f>
        <v>4226</v>
      </c>
      <c r="DK52" t="s">
        <v>159</v>
      </c>
      <c r="DL52">
        <v>587</v>
      </c>
      <c r="DM52">
        <v>4127</v>
      </c>
      <c r="DN52">
        <v>93</v>
      </c>
      <c r="DO52">
        <v>647</v>
      </c>
      <c r="DP52" t="s">
        <v>175</v>
      </c>
      <c r="DQ52" t="s">
        <v>176</v>
      </c>
      <c r="DR52" t="s">
        <v>150</v>
      </c>
      <c r="DS52" t="s">
        <v>147</v>
      </c>
      <c r="DT52">
        <v>117</v>
      </c>
      <c r="DU52">
        <v>833</v>
      </c>
      <c r="DV52" t="s">
        <v>175</v>
      </c>
      <c r="DW52" t="s">
        <v>176</v>
      </c>
      <c r="DX52" t="s">
        <v>150</v>
      </c>
      <c r="DY52" t="s">
        <v>147</v>
      </c>
      <c r="DZ52">
        <v>119</v>
      </c>
      <c r="EA52">
        <v>829</v>
      </c>
      <c r="EB52" t="s">
        <v>175</v>
      </c>
      <c r="EC52" t="s">
        <v>176</v>
      </c>
      <c r="ED52" t="s">
        <v>150</v>
      </c>
      <c r="EE52" t="s">
        <v>147</v>
      </c>
      <c r="EF52">
        <v>137</v>
      </c>
      <c r="EG52">
        <v>968</v>
      </c>
      <c r="EH52" t="s">
        <v>175</v>
      </c>
      <c r="EI52" t="s">
        <v>176</v>
      </c>
      <c r="EJ52" t="s">
        <v>150</v>
      </c>
      <c r="EK52" t="s">
        <v>147</v>
      </c>
      <c r="EL52">
        <v>121</v>
      </c>
      <c r="EM52">
        <v>850</v>
      </c>
      <c r="EN52" t="s">
        <v>175</v>
      </c>
      <c r="EO52" t="s">
        <v>176</v>
      </c>
      <c r="EP52" t="s">
        <v>150</v>
      </c>
      <c r="EQ52" t="s">
        <v>147</v>
      </c>
      <c r="ER52">
        <v>0</v>
      </c>
      <c r="ES52">
        <v>0</v>
      </c>
      <c r="ET52" t="s">
        <v>159</v>
      </c>
      <c r="EU52">
        <v>13</v>
      </c>
      <c r="EV52">
        <v>99</v>
      </c>
      <c r="EW52">
        <v>0</v>
      </c>
      <c r="EX52">
        <v>0</v>
      </c>
      <c r="EY52" t="s">
        <v>147</v>
      </c>
      <c r="EZ52" t="s">
        <v>147</v>
      </c>
      <c r="FA52" t="s">
        <v>147</v>
      </c>
      <c r="FB52" t="s">
        <v>147</v>
      </c>
      <c r="FC52">
        <v>0</v>
      </c>
      <c r="FD52">
        <v>0</v>
      </c>
      <c r="FE52" t="s">
        <v>147</v>
      </c>
      <c r="FF52" t="s">
        <v>147</v>
      </c>
      <c r="FG52" t="s">
        <v>147</v>
      </c>
      <c r="FH52" t="s">
        <v>147</v>
      </c>
      <c r="FI52">
        <v>3</v>
      </c>
      <c r="FJ52">
        <v>24</v>
      </c>
      <c r="FK52" t="s">
        <v>217</v>
      </c>
      <c r="FL52" t="s">
        <v>218</v>
      </c>
      <c r="FM52" t="s">
        <v>150</v>
      </c>
      <c r="FN52" t="s">
        <v>147</v>
      </c>
      <c r="FO52">
        <v>5</v>
      </c>
      <c r="FP52">
        <v>40</v>
      </c>
      <c r="FQ52" t="s">
        <v>217</v>
      </c>
      <c r="FR52" t="s">
        <v>218</v>
      </c>
      <c r="FS52" t="s">
        <v>150</v>
      </c>
      <c r="FT52" t="s">
        <v>147</v>
      </c>
      <c r="FU52">
        <v>5</v>
      </c>
      <c r="FV52">
        <v>35</v>
      </c>
      <c r="FW52" t="s">
        <v>217</v>
      </c>
      <c r="FX52" t="s">
        <v>218</v>
      </c>
      <c r="FY52" t="s">
        <v>150</v>
      </c>
      <c r="FZ52" t="s">
        <v>147</v>
      </c>
      <c r="GA52">
        <v>0</v>
      </c>
      <c r="GB52">
        <v>0</v>
      </c>
      <c r="GC52">
        <v>233</v>
      </c>
      <c r="GD52">
        <v>1667</v>
      </c>
      <c r="GE52">
        <v>215</v>
      </c>
      <c r="GF52">
        <v>1500</v>
      </c>
      <c r="GG52">
        <v>152</v>
      </c>
      <c r="GH52">
        <v>1059</v>
      </c>
      <c r="GI52">
        <v>0</v>
      </c>
      <c r="GJ52">
        <v>0</v>
      </c>
      <c r="GK52" t="s">
        <v>146</v>
      </c>
      <c r="GL52">
        <v>0</v>
      </c>
      <c r="GM52">
        <v>0</v>
      </c>
      <c r="GN52" t="s">
        <v>146</v>
      </c>
      <c r="GO52" t="s">
        <v>147</v>
      </c>
      <c r="GP52" t="s">
        <v>147</v>
      </c>
      <c r="GQ52" t="s">
        <v>146</v>
      </c>
      <c r="GR52" t="s">
        <v>147</v>
      </c>
      <c r="GS52" t="s">
        <v>146</v>
      </c>
      <c r="GT52">
        <v>0</v>
      </c>
      <c r="GU52">
        <v>0</v>
      </c>
      <c r="GV52" t="s">
        <v>159</v>
      </c>
      <c r="GW52" t="s">
        <v>152</v>
      </c>
      <c r="GX52" t="s">
        <v>151</v>
      </c>
      <c r="GY52" t="s">
        <v>151</v>
      </c>
      <c r="GZ52" t="s">
        <v>160</v>
      </c>
      <c r="HA52" s="117" t="s">
        <v>1595</v>
      </c>
      <c r="HB52" s="117" t="s">
        <v>1964</v>
      </c>
      <c r="HC52" s="117"/>
      <c r="HD52" s="116" t="s">
        <v>1858</v>
      </c>
      <c r="HE52" s="116">
        <v>3.7227399999999999</v>
      </c>
      <c r="HF52" s="116">
        <v>31.684567000000001</v>
      </c>
    </row>
    <row r="53" spans="1:214" x14ac:dyDescent="0.25">
      <c r="A53" t="s">
        <v>155</v>
      </c>
      <c r="B53" t="s">
        <v>156</v>
      </c>
      <c r="C53" t="s">
        <v>373</v>
      </c>
      <c r="D53" t="s">
        <v>374</v>
      </c>
      <c r="E53" t="s">
        <v>372</v>
      </c>
      <c r="F53" t="s">
        <v>375</v>
      </c>
      <c r="G53" s="116">
        <f t="shared" si="0"/>
        <v>8.4486539999999994</v>
      </c>
      <c r="H53" s="116">
        <f t="shared" si="1"/>
        <v>31.904667</v>
      </c>
      <c r="I53">
        <v>9</v>
      </c>
      <c r="J53">
        <v>9</v>
      </c>
      <c r="K53" t="s">
        <v>159</v>
      </c>
      <c r="L53">
        <v>514</v>
      </c>
      <c r="M53" s="116">
        <f>SUM(Table1[[#Headers],[c- IDP previously displ. abroad present]])</f>
        <v>0</v>
      </c>
      <c r="N53">
        <v>3084</v>
      </c>
      <c r="O53" s="116">
        <f>(Table1[[#This Row],[a- IDP individuals]])-(Table1[[#This Row],[displ. Abroad]])</f>
        <v>2248</v>
      </c>
      <c r="P53">
        <v>104</v>
      </c>
      <c r="Q53">
        <v>612</v>
      </c>
      <c r="R53" t="s">
        <v>193</v>
      </c>
      <c r="S53" t="s">
        <v>194</v>
      </c>
      <c r="T53">
        <v>82</v>
      </c>
      <c r="U53">
        <v>492</v>
      </c>
      <c r="V53" t="s">
        <v>156</v>
      </c>
      <c r="W53" t="s">
        <v>374</v>
      </c>
      <c r="X53">
        <v>77</v>
      </c>
      <c r="Y53">
        <v>472</v>
      </c>
      <c r="Z53" t="s">
        <v>156</v>
      </c>
      <c r="AA53" t="s">
        <v>163</v>
      </c>
      <c r="AB53">
        <v>85</v>
      </c>
      <c r="AC53">
        <v>510</v>
      </c>
      <c r="AD53" t="s">
        <v>156</v>
      </c>
      <c r="AE53" t="s">
        <v>374</v>
      </c>
      <c r="AF53">
        <v>166</v>
      </c>
      <c r="AG53">
        <v>998</v>
      </c>
      <c r="AH53" t="s">
        <v>156</v>
      </c>
      <c r="AI53" t="s">
        <v>163</v>
      </c>
      <c r="AJ53">
        <v>0</v>
      </c>
      <c r="AK53">
        <v>0</v>
      </c>
      <c r="AL53" t="s">
        <v>147</v>
      </c>
      <c r="AM53" t="s">
        <v>147</v>
      </c>
      <c r="AN53">
        <v>0</v>
      </c>
      <c r="AO53">
        <v>0</v>
      </c>
      <c r="AP53" t="s">
        <v>159</v>
      </c>
      <c r="AQ53">
        <v>140</v>
      </c>
      <c r="AR53">
        <v>836</v>
      </c>
      <c r="AS53">
        <v>36</v>
      </c>
      <c r="AT53">
        <v>214</v>
      </c>
      <c r="AU53" t="s">
        <v>221</v>
      </c>
      <c r="AV53" t="s">
        <v>376</v>
      </c>
      <c r="AW53">
        <v>33</v>
      </c>
      <c r="AX53">
        <v>200</v>
      </c>
      <c r="AY53" t="s">
        <v>219</v>
      </c>
      <c r="AZ53" t="s">
        <v>354</v>
      </c>
      <c r="BA53">
        <v>35</v>
      </c>
      <c r="BB53">
        <v>209</v>
      </c>
      <c r="BC53" t="s">
        <v>148</v>
      </c>
      <c r="BD53" t="s">
        <v>149</v>
      </c>
      <c r="BE53">
        <v>36</v>
      </c>
      <c r="BF53">
        <v>213</v>
      </c>
      <c r="BG53" t="s">
        <v>217</v>
      </c>
      <c r="BH53" t="s">
        <v>218</v>
      </c>
      <c r="BI53">
        <v>0</v>
      </c>
      <c r="BJ53">
        <v>0</v>
      </c>
      <c r="BK53" t="s">
        <v>147</v>
      </c>
      <c r="BL53" t="s">
        <v>147</v>
      </c>
      <c r="BM53">
        <v>0</v>
      </c>
      <c r="BN53">
        <v>0</v>
      </c>
      <c r="BO53" s="116">
        <f>SUM(Table1[[#This Row],[2014-2015 Conflict]],Table1[[#This Row],[2016-2017 conflict]],Table1[[#This Row],[2018 pre R conflict]],Table1[[#This Row],[2018 post R conflict]],Table1[[#This Row],[2019 conflict]],Table1[[#This Row],[2020 conflict]])</f>
        <v>3084</v>
      </c>
      <c r="BP53" s="116">
        <f>SUM(Table1[[#This Row],[2014-2015  C - clashes]],Table1[[#This Row],[2016-2017  c-clashes]],Table1[[#This Row],[2018 pre R C-clashes]],Table1[[#This Row],[2018 post R C-clashes]],Table1[[#This Row],[2019 C-clashes]],Table1[[#This Row],[2020 C-clashes]])</f>
        <v>0</v>
      </c>
      <c r="BQ53" s="116">
        <f>SUM(Table1[[#This Row],[2014-2015 disaster]],Table1[[#This Row],[2016-2017 disaster]],Table1[[#This Row],[2018 pre R disaster]],Table1[[#This Row],[2018 post R disaster]],Table1[[#This Row],[2019 disaster]],Table1[[#This Row],[2020 disaster]])</f>
        <v>0</v>
      </c>
      <c r="BR53" s="116">
        <f>SUM(Table1[[#This Row],[2014-2015 unknown]],Table1[[#This Row],[2016-2017  unknown ]],Table1[[#This Row],[2018 pre R unknown]],Table1[[#This Row],[2018 post R unknown]],Table1[[#This Row],[2019 unknown]],Table1[[#This Row],[2020 unknown]])</f>
        <v>0</v>
      </c>
      <c r="BS53">
        <v>612</v>
      </c>
      <c r="BT53">
        <v>0</v>
      </c>
      <c r="BU53">
        <v>0</v>
      </c>
      <c r="BV53">
        <v>0</v>
      </c>
      <c r="BW53" t="s">
        <v>146</v>
      </c>
      <c r="BX53">
        <v>492</v>
      </c>
      <c r="BY53">
        <v>0</v>
      </c>
      <c r="BZ53">
        <v>0</v>
      </c>
      <c r="CA53">
        <v>0</v>
      </c>
      <c r="CB53" t="s">
        <v>146</v>
      </c>
      <c r="CC53">
        <v>472</v>
      </c>
      <c r="CD53">
        <v>0</v>
      </c>
      <c r="CE53">
        <v>0</v>
      </c>
      <c r="CF53">
        <v>0</v>
      </c>
      <c r="CG53" t="s">
        <v>146</v>
      </c>
      <c r="CH53">
        <v>510</v>
      </c>
      <c r="CI53">
        <v>0</v>
      </c>
      <c r="CJ53">
        <v>0</v>
      </c>
      <c r="CK53">
        <v>0</v>
      </c>
      <c r="CL53" t="s">
        <v>146</v>
      </c>
      <c r="CM53">
        <v>998</v>
      </c>
      <c r="CN53">
        <v>0</v>
      </c>
      <c r="CO53">
        <v>0</v>
      </c>
      <c r="CP53">
        <v>0</v>
      </c>
      <c r="CQ53" t="s">
        <v>146</v>
      </c>
      <c r="CR53">
        <v>0</v>
      </c>
      <c r="CS53">
        <v>0</v>
      </c>
      <c r="CT53">
        <v>0</v>
      </c>
      <c r="CU53">
        <v>0</v>
      </c>
      <c r="CV53" t="s">
        <v>146</v>
      </c>
      <c r="CW53" t="s">
        <v>147</v>
      </c>
      <c r="CX53">
        <v>0</v>
      </c>
      <c r="CY53">
        <v>0</v>
      </c>
      <c r="CZ53">
        <v>0</v>
      </c>
      <c r="DA53">
        <v>514</v>
      </c>
      <c r="DB53">
        <v>3084</v>
      </c>
      <c r="DC53" t="s">
        <v>159</v>
      </c>
      <c r="DD53">
        <v>290</v>
      </c>
      <c r="DE53">
        <v>1742</v>
      </c>
      <c r="DF53">
        <v>385</v>
      </c>
      <c r="DG53">
        <v>2297</v>
      </c>
      <c r="DH53" t="s">
        <v>159</v>
      </c>
      <c r="DI53">
        <f>Table1[[#This Row],[i- returnees internal present household]]+Table1[[#This Row],[k- abroad returnee household]]</f>
        <v>321</v>
      </c>
      <c r="DJ53">
        <f>Table1[[#This Row],[ returnees internal ]]+Table1[[#This Row],[abroad returnee ]]</f>
        <v>1924</v>
      </c>
      <c r="DK53" t="s">
        <v>159</v>
      </c>
      <c r="DL53">
        <v>241</v>
      </c>
      <c r="DM53">
        <v>1446</v>
      </c>
      <c r="DN53">
        <v>75</v>
      </c>
      <c r="DO53">
        <v>450</v>
      </c>
      <c r="DP53" t="s">
        <v>156</v>
      </c>
      <c r="DQ53" t="s">
        <v>195</v>
      </c>
      <c r="DR53" t="s">
        <v>150</v>
      </c>
      <c r="DS53" t="s">
        <v>147</v>
      </c>
      <c r="DT53">
        <v>62</v>
      </c>
      <c r="DU53">
        <v>372</v>
      </c>
      <c r="DV53" t="s">
        <v>193</v>
      </c>
      <c r="DW53" t="s">
        <v>194</v>
      </c>
      <c r="DX53" t="s">
        <v>150</v>
      </c>
      <c r="DY53" t="s">
        <v>147</v>
      </c>
      <c r="DZ53">
        <v>48</v>
      </c>
      <c r="EA53">
        <v>288</v>
      </c>
      <c r="EB53" t="s">
        <v>193</v>
      </c>
      <c r="EC53" t="s">
        <v>194</v>
      </c>
      <c r="ED53" t="s">
        <v>150</v>
      </c>
      <c r="EE53" t="s">
        <v>147</v>
      </c>
      <c r="EF53">
        <v>39</v>
      </c>
      <c r="EG53">
        <v>234</v>
      </c>
      <c r="EH53" t="s">
        <v>193</v>
      </c>
      <c r="EI53" t="s">
        <v>194</v>
      </c>
      <c r="EJ53" t="s">
        <v>150</v>
      </c>
      <c r="EK53" t="s">
        <v>147</v>
      </c>
      <c r="EL53">
        <v>17</v>
      </c>
      <c r="EM53">
        <v>102</v>
      </c>
      <c r="EN53" t="s">
        <v>193</v>
      </c>
      <c r="EO53" t="s">
        <v>194</v>
      </c>
      <c r="EP53" t="s">
        <v>150</v>
      </c>
      <c r="EQ53" t="s">
        <v>147</v>
      </c>
      <c r="ER53">
        <v>0</v>
      </c>
      <c r="ES53">
        <v>0</v>
      </c>
      <c r="ET53" t="s">
        <v>159</v>
      </c>
      <c r="EU53">
        <v>80</v>
      </c>
      <c r="EV53">
        <v>478</v>
      </c>
      <c r="EW53">
        <v>20</v>
      </c>
      <c r="EX53">
        <v>118</v>
      </c>
      <c r="EY53" t="s">
        <v>221</v>
      </c>
      <c r="EZ53" t="s">
        <v>333</v>
      </c>
      <c r="FA53" t="s">
        <v>150</v>
      </c>
      <c r="FB53" t="s">
        <v>147</v>
      </c>
      <c r="FC53">
        <v>16</v>
      </c>
      <c r="FD53">
        <v>94</v>
      </c>
      <c r="FE53" t="s">
        <v>148</v>
      </c>
      <c r="FF53" t="s">
        <v>149</v>
      </c>
      <c r="FG53" t="s">
        <v>150</v>
      </c>
      <c r="FH53" t="s">
        <v>147</v>
      </c>
      <c r="FI53">
        <v>18</v>
      </c>
      <c r="FJ53">
        <v>108</v>
      </c>
      <c r="FK53" t="s">
        <v>219</v>
      </c>
      <c r="FL53" t="s">
        <v>354</v>
      </c>
      <c r="FM53" t="s">
        <v>150</v>
      </c>
      <c r="FN53" t="s">
        <v>147</v>
      </c>
      <c r="FO53">
        <v>17</v>
      </c>
      <c r="FP53">
        <v>104</v>
      </c>
      <c r="FQ53" t="s">
        <v>217</v>
      </c>
      <c r="FR53" t="s">
        <v>218</v>
      </c>
      <c r="FS53" t="s">
        <v>150</v>
      </c>
      <c r="FT53" t="s">
        <v>147</v>
      </c>
      <c r="FU53">
        <v>9</v>
      </c>
      <c r="FV53">
        <v>54</v>
      </c>
      <c r="FW53" t="s">
        <v>217</v>
      </c>
      <c r="FX53" t="s">
        <v>218</v>
      </c>
      <c r="FY53" t="s">
        <v>150</v>
      </c>
      <c r="FZ53" t="s">
        <v>147</v>
      </c>
      <c r="GA53">
        <v>0</v>
      </c>
      <c r="GB53">
        <v>0</v>
      </c>
      <c r="GC53">
        <v>112</v>
      </c>
      <c r="GD53">
        <v>662</v>
      </c>
      <c r="GE53">
        <v>110</v>
      </c>
      <c r="GF53">
        <v>638</v>
      </c>
      <c r="GG53">
        <v>99</v>
      </c>
      <c r="GH53">
        <v>624</v>
      </c>
      <c r="GI53">
        <v>0</v>
      </c>
      <c r="GJ53">
        <v>0</v>
      </c>
      <c r="GK53" t="s">
        <v>146</v>
      </c>
      <c r="GL53">
        <v>0</v>
      </c>
      <c r="GM53">
        <v>0</v>
      </c>
      <c r="GN53" t="s">
        <v>146</v>
      </c>
      <c r="GO53" t="s">
        <v>147</v>
      </c>
      <c r="GP53" t="s">
        <v>147</v>
      </c>
      <c r="GQ53" t="s">
        <v>146</v>
      </c>
      <c r="GR53" t="s">
        <v>147</v>
      </c>
      <c r="GS53" t="s">
        <v>146</v>
      </c>
      <c r="GT53">
        <v>0</v>
      </c>
      <c r="GU53">
        <v>0</v>
      </c>
      <c r="GV53" t="s">
        <v>146</v>
      </c>
      <c r="GW53" t="s">
        <v>197</v>
      </c>
      <c r="GX53" t="s">
        <v>151</v>
      </c>
      <c r="GY53" t="s">
        <v>152</v>
      </c>
      <c r="GZ53" t="s">
        <v>377</v>
      </c>
      <c r="HA53" s="117" t="s">
        <v>1595</v>
      </c>
      <c r="HB53" s="117" t="s">
        <v>1966</v>
      </c>
      <c r="HC53" s="117"/>
      <c r="HD53" s="116" t="s">
        <v>1858</v>
      </c>
      <c r="HE53" s="116">
        <v>3.8025099999999998</v>
      </c>
      <c r="HF53" s="116">
        <v>31.7926</v>
      </c>
    </row>
    <row r="54" spans="1:214" x14ac:dyDescent="0.25">
      <c r="A54" t="s">
        <v>329</v>
      </c>
      <c r="B54" t="s">
        <v>175</v>
      </c>
      <c r="C54" t="s">
        <v>339</v>
      </c>
      <c r="D54" t="s">
        <v>340</v>
      </c>
      <c r="E54" t="s">
        <v>378</v>
      </c>
      <c r="F54" t="s">
        <v>379</v>
      </c>
      <c r="G54" s="116">
        <f t="shared" si="0"/>
        <v>8.8361110000000007</v>
      </c>
      <c r="H54" s="116">
        <f t="shared" si="1"/>
        <v>29.915171999999998</v>
      </c>
      <c r="I54">
        <v>9</v>
      </c>
      <c r="J54">
        <v>9</v>
      </c>
      <c r="K54" t="s">
        <v>159</v>
      </c>
      <c r="L54">
        <v>15</v>
      </c>
      <c r="M54" s="116">
        <f>SUM(Table1[[#Headers],[c- IDP previously displ. abroad present]])</f>
        <v>0</v>
      </c>
      <c r="N54">
        <v>93</v>
      </c>
      <c r="O54" s="116">
        <f>(Table1[[#This Row],[a- IDP individuals]])-(Table1[[#This Row],[displ. Abroad]])</f>
        <v>93</v>
      </c>
      <c r="P54">
        <v>10</v>
      </c>
      <c r="Q54">
        <v>53</v>
      </c>
      <c r="R54" t="s">
        <v>175</v>
      </c>
      <c r="S54" t="s">
        <v>340</v>
      </c>
      <c r="T54">
        <v>5</v>
      </c>
      <c r="U54">
        <v>40</v>
      </c>
      <c r="V54" t="s">
        <v>175</v>
      </c>
      <c r="W54" t="s">
        <v>340</v>
      </c>
      <c r="X54">
        <v>0</v>
      </c>
      <c r="Y54">
        <v>0</v>
      </c>
      <c r="Z54" t="s">
        <v>147</v>
      </c>
      <c r="AA54" t="s">
        <v>147</v>
      </c>
      <c r="AB54">
        <v>0</v>
      </c>
      <c r="AC54">
        <v>0</v>
      </c>
      <c r="AD54" t="s">
        <v>147</v>
      </c>
      <c r="AE54" t="s">
        <v>147</v>
      </c>
      <c r="AF54">
        <v>0</v>
      </c>
      <c r="AG54">
        <v>0</v>
      </c>
      <c r="AH54" t="s">
        <v>147</v>
      </c>
      <c r="AI54" t="s">
        <v>147</v>
      </c>
      <c r="AJ54">
        <v>0</v>
      </c>
      <c r="AK54">
        <v>0</v>
      </c>
      <c r="AL54" t="s">
        <v>147</v>
      </c>
      <c r="AM54" t="s">
        <v>147</v>
      </c>
      <c r="AN54">
        <v>0</v>
      </c>
      <c r="AO54">
        <v>0</v>
      </c>
      <c r="AP54" t="s">
        <v>146</v>
      </c>
      <c r="AQ54">
        <v>0</v>
      </c>
      <c r="AR54">
        <v>0</v>
      </c>
      <c r="AS54">
        <v>0</v>
      </c>
      <c r="AT54">
        <v>0</v>
      </c>
      <c r="AU54" t="s">
        <v>147</v>
      </c>
      <c r="AV54" t="s">
        <v>147</v>
      </c>
      <c r="AW54">
        <v>0</v>
      </c>
      <c r="AX54">
        <v>0</v>
      </c>
      <c r="AY54" t="s">
        <v>147</v>
      </c>
      <c r="AZ54" t="s">
        <v>147</v>
      </c>
      <c r="BA54">
        <v>0</v>
      </c>
      <c r="BB54">
        <v>0</v>
      </c>
      <c r="BC54" t="s">
        <v>147</v>
      </c>
      <c r="BD54" t="s">
        <v>147</v>
      </c>
      <c r="BE54">
        <v>0</v>
      </c>
      <c r="BF54">
        <v>0</v>
      </c>
      <c r="BG54" t="s">
        <v>147</v>
      </c>
      <c r="BH54" t="s">
        <v>147</v>
      </c>
      <c r="BI54">
        <v>0</v>
      </c>
      <c r="BJ54">
        <v>0</v>
      </c>
      <c r="BK54" t="s">
        <v>147</v>
      </c>
      <c r="BL54" t="s">
        <v>147</v>
      </c>
      <c r="BM54">
        <v>0</v>
      </c>
      <c r="BN54">
        <v>0</v>
      </c>
      <c r="BO54" s="116">
        <f>SUM(Table1[[#This Row],[2014-2015 Conflict]],Table1[[#This Row],[2016-2017 conflict]],Table1[[#This Row],[2018 pre R conflict]],Table1[[#This Row],[2018 post R conflict]],Table1[[#This Row],[2019 conflict]],Table1[[#This Row],[2020 conflict]])</f>
        <v>93</v>
      </c>
      <c r="BP54" s="116">
        <f>SUM(Table1[[#This Row],[2014-2015  C - clashes]],Table1[[#This Row],[2016-2017  c-clashes]],Table1[[#This Row],[2018 pre R C-clashes]],Table1[[#This Row],[2018 post R C-clashes]],Table1[[#This Row],[2019 C-clashes]],Table1[[#This Row],[2020 C-clashes]])</f>
        <v>0</v>
      </c>
      <c r="BQ54" s="116">
        <f>SUM(Table1[[#This Row],[2014-2015 disaster]],Table1[[#This Row],[2016-2017 disaster]],Table1[[#This Row],[2018 pre R disaster]],Table1[[#This Row],[2018 post R disaster]],Table1[[#This Row],[2019 disaster]],Table1[[#This Row],[2020 disaster]])</f>
        <v>0</v>
      </c>
      <c r="BR54" s="116">
        <f>SUM(Table1[[#This Row],[2014-2015 unknown]],Table1[[#This Row],[2016-2017  unknown ]],Table1[[#This Row],[2018 pre R unknown]],Table1[[#This Row],[2018 post R unknown]],Table1[[#This Row],[2019 unknown]],Table1[[#This Row],[2020 unknown]])</f>
        <v>0</v>
      </c>
      <c r="BS54">
        <v>53</v>
      </c>
      <c r="BT54">
        <v>0</v>
      </c>
      <c r="BU54">
        <v>0</v>
      </c>
      <c r="BV54">
        <v>0</v>
      </c>
      <c r="BW54" t="s">
        <v>146</v>
      </c>
      <c r="BX54">
        <v>40</v>
      </c>
      <c r="BY54">
        <v>0</v>
      </c>
      <c r="BZ54">
        <v>0</v>
      </c>
      <c r="CA54">
        <v>0</v>
      </c>
      <c r="CB54" t="s">
        <v>146</v>
      </c>
      <c r="CC54">
        <v>0</v>
      </c>
      <c r="CD54">
        <v>0</v>
      </c>
      <c r="CE54">
        <v>0</v>
      </c>
      <c r="CF54">
        <v>0</v>
      </c>
      <c r="CG54" t="s">
        <v>146</v>
      </c>
      <c r="CH54">
        <v>0</v>
      </c>
      <c r="CI54">
        <v>0</v>
      </c>
      <c r="CJ54">
        <v>0</v>
      </c>
      <c r="CK54">
        <v>0</v>
      </c>
      <c r="CL54" t="s">
        <v>146</v>
      </c>
      <c r="CM54">
        <v>0</v>
      </c>
      <c r="CN54">
        <v>0</v>
      </c>
      <c r="CO54">
        <v>0</v>
      </c>
      <c r="CP54">
        <v>0</v>
      </c>
      <c r="CQ54" t="s">
        <v>146</v>
      </c>
      <c r="CR54">
        <v>0</v>
      </c>
      <c r="CS54">
        <v>0</v>
      </c>
      <c r="CT54">
        <v>0</v>
      </c>
      <c r="CU54">
        <v>0</v>
      </c>
      <c r="CV54" t="s">
        <v>146</v>
      </c>
      <c r="CW54" t="s">
        <v>147</v>
      </c>
      <c r="CX54">
        <v>0</v>
      </c>
      <c r="CY54">
        <v>0</v>
      </c>
      <c r="CZ54">
        <v>0</v>
      </c>
      <c r="DA54">
        <v>15</v>
      </c>
      <c r="DB54">
        <v>93</v>
      </c>
      <c r="DC54" t="s">
        <v>146</v>
      </c>
      <c r="DD54">
        <v>0</v>
      </c>
      <c r="DE54">
        <v>0</v>
      </c>
      <c r="DF54">
        <v>992</v>
      </c>
      <c r="DG54">
        <v>5950</v>
      </c>
      <c r="DH54" t="s">
        <v>159</v>
      </c>
      <c r="DI54">
        <f>Table1[[#This Row],[i- returnees internal present household]]+Table1[[#This Row],[k- abroad returnee household]]</f>
        <v>412</v>
      </c>
      <c r="DJ54">
        <f>Table1[[#This Row],[ returnees internal ]]+Table1[[#This Row],[abroad returnee ]]</f>
        <v>2913</v>
      </c>
      <c r="DK54" t="s">
        <v>159</v>
      </c>
      <c r="DL54">
        <v>344</v>
      </c>
      <c r="DM54">
        <v>2474</v>
      </c>
      <c r="DN54">
        <v>0</v>
      </c>
      <c r="DO54">
        <v>0</v>
      </c>
      <c r="DP54" t="s">
        <v>147</v>
      </c>
      <c r="DQ54" t="s">
        <v>147</v>
      </c>
      <c r="DR54" t="s">
        <v>147</v>
      </c>
      <c r="DS54" t="s">
        <v>147</v>
      </c>
      <c r="DT54">
        <v>0</v>
      </c>
      <c r="DU54">
        <v>0</v>
      </c>
      <c r="DV54" t="s">
        <v>147</v>
      </c>
      <c r="DW54" t="s">
        <v>147</v>
      </c>
      <c r="DX54" t="s">
        <v>147</v>
      </c>
      <c r="DY54" t="s">
        <v>147</v>
      </c>
      <c r="DZ54">
        <v>0</v>
      </c>
      <c r="EA54">
        <v>0</v>
      </c>
      <c r="EB54" t="s">
        <v>147</v>
      </c>
      <c r="EC54" t="s">
        <v>147</v>
      </c>
      <c r="ED54" t="s">
        <v>147</v>
      </c>
      <c r="EE54" t="s">
        <v>147</v>
      </c>
      <c r="EF54">
        <v>104</v>
      </c>
      <c r="EG54">
        <v>728</v>
      </c>
      <c r="EH54" t="s">
        <v>175</v>
      </c>
      <c r="EI54" t="s">
        <v>332</v>
      </c>
      <c r="EJ54" t="s">
        <v>150</v>
      </c>
      <c r="EK54" t="s">
        <v>147</v>
      </c>
      <c r="EL54">
        <v>240</v>
      </c>
      <c r="EM54">
        <v>1746</v>
      </c>
      <c r="EN54" t="s">
        <v>175</v>
      </c>
      <c r="EO54" t="s">
        <v>332</v>
      </c>
      <c r="EP54" t="s">
        <v>150</v>
      </c>
      <c r="EQ54" t="s">
        <v>147</v>
      </c>
      <c r="ER54">
        <v>0</v>
      </c>
      <c r="ES54">
        <v>0</v>
      </c>
      <c r="ET54" t="s">
        <v>159</v>
      </c>
      <c r="EU54">
        <v>68</v>
      </c>
      <c r="EV54">
        <v>439</v>
      </c>
      <c r="EW54">
        <v>0</v>
      </c>
      <c r="EX54">
        <v>0</v>
      </c>
      <c r="EY54" t="s">
        <v>147</v>
      </c>
      <c r="EZ54" t="s">
        <v>147</v>
      </c>
      <c r="FA54" t="s">
        <v>147</v>
      </c>
      <c r="FB54" t="s">
        <v>147</v>
      </c>
      <c r="FC54">
        <v>0</v>
      </c>
      <c r="FD54">
        <v>0</v>
      </c>
      <c r="FE54" t="s">
        <v>147</v>
      </c>
      <c r="FF54" t="s">
        <v>147</v>
      </c>
      <c r="FG54" t="s">
        <v>147</v>
      </c>
      <c r="FH54" t="s">
        <v>147</v>
      </c>
      <c r="FI54">
        <v>0</v>
      </c>
      <c r="FJ54">
        <v>0</v>
      </c>
      <c r="FK54" t="s">
        <v>147</v>
      </c>
      <c r="FL54" t="s">
        <v>147</v>
      </c>
      <c r="FM54" t="s">
        <v>147</v>
      </c>
      <c r="FN54" t="s">
        <v>147</v>
      </c>
      <c r="FO54">
        <v>18</v>
      </c>
      <c r="FP54">
        <v>158</v>
      </c>
      <c r="FQ54" t="s">
        <v>217</v>
      </c>
      <c r="FR54" t="s">
        <v>218</v>
      </c>
      <c r="FS54" t="s">
        <v>150</v>
      </c>
      <c r="FT54" t="s">
        <v>147</v>
      </c>
      <c r="FU54">
        <v>50</v>
      </c>
      <c r="FV54">
        <v>281</v>
      </c>
      <c r="FW54" t="s">
        <v>217</v>
      </c>
      <c r="FX54" t="s">
        <v>218</v>
      </c>
      <c r="FY54" t="s">
        <v>150</v>
      </c>
      <c r="FZ54" t="s">
        <v>147</v>
      </c>
      <c r="GA54">
        <v>0</v>
      </c>
      <c r="GB54">
        <v>0</v>
      </c>
      <c r="GC54">
        <v>25</v>
      </c>
      <c r="GD54">
        <v>213</v>
      </c>
      <c r="GE54">
        <v>50</v>
      </c>
      <c r="GF54">
        <v>650</v>
      </c>
      <c r="GG54">
        <v>337</v>
      </c>
      <c r="GH54">
        <v>2050</v>
      </c>
      <c r="GI54">
        <v>0</v>
      </c>
      <c r="GJ54">
        <v>0</v>
      </c>
      <c r="GK54" t="s">
        <v>146</v>
      </c>
      <c r="GL54">
        <v>0</v>
      </c>
      <c r="GM54">
        <v>0</v>
      </c>
      <c r="GN54" t="s">
        <v>146</v>
      </c>
      <c r="GO54" t="s">
        <v>147</v>
      </c>
      <c r="GP54" t="s">
        <v>147</v>
      </c>
      <c r="GQ54" t="s">
        <v>146</v>
      </c>
      <c r="GR54" t="s">
        <v>147</v>
      </c>
      <c r="GS54" t="s">
        <v>146</v>
      </c>
      <c r="GT54">
        <v>0</v>
      </c>
      <c r="GU54">
        <v>0</v>
      </c>
      <c r="GV54" t="s">
        <v>146</v>
      </c>
      <c r="GW54" t="s">
        <v>151</v>
      </c>
      <c r="GX54" t="s">
        <v>197</v>
      </c>
      <c r="GY54" t="s">
        <v>151</v>
      </c>
      <c r="GZ54" t="s">
        <v>160</v>
      </c>
      <c r="HA54" s="117" t="s">
        <v>1595</v>
      </c>
      <c r="HB54" s="117" t="s">
        <v>1968</v>
      </c>
      <c r="HC54" s="117"/>
      <c r="HD54" s="116" t="s">
        <v>1858</v>
      </c>
      <c r="HE54" s="116">
        <v>3.79</v>
      </c>
      <c r="HF54" s="116">
        <v>31.69</v>
      </c>
    </row>
    <row r="55" spans="1:214" x14ac:dyDescent="0.25">
      <c r="A55" t="s">
        <v>329</v>
      </c>
      <c r="B55" t="s">
        <v>175</v>
      </c>
      <c r="C55" t="s">
        <v>339</v>
      </c>
      <c r="D55" t="s">
        <v>340</v>
      </c>
      <c r="E55" t="s">
        <v>380</v>
      </c>
      <c r="F55" t="s">
        <v>381</v>
      </c>
      <c r="G55" s="116">
        <f t="shared" si="0"/>
        <v>8.4729329999999994</v>
      </c>
      <c r="H55" s="116">
        <f t="shared" si="1"/>
        <v>30.057832999999999</v>
      </c>
      <c r="I55">
        <v>9</v>
      </c>
      <c r="J55">
        <v>9</v>
      </c>
      <c r="K55" t="s">
        <v>146</v>
      </c>
      <c r="L55">
        <v>0</v>
      </c>
      <c r="M55" s="116">
        <f>SUM(Table1[[#Headers],[c- IDP previously displ. abroad present]])</f>
        <v>0</v>
      </c>
      <c r="N55">
        <v>0</v>
      </c>
      <c r="O55" s="116">
        <f>(Table1[[#This Row],[a- IDP individuals]])-(Table1[[#This Row],[displ. Abroad]])</f>
        <v>0</v>
      </c>
      <c r="P55">
        <v>0</v>
      </c>
      <c r="Q55">
        <v>0</v>
      </c>
      <c r="R55" t="s">
        <v>147</v>
      </c>
      <c r="S55" t="s">
        <v>147</v>
      </c>
      <c r="T55">
        <v>0</v>
      </c>
      <c r="U55">
        <v>0</v>
      </c>
      <c r="V55" t="s">
        <v>147</v>
      </c>
      <c r="W55" t="s">
        <v>147</v>
      </c>
      <c r="X55">
        <v>0</v>
      </c>
      <c r="Y55">
        <v>0</v>
      </c>
      <c r="Z55" t="s">
        <v>147</v>
      </c>
      <c r="AA55" t="s">
        <v>147</v>
      </c>
      <c r="AB55">
        <v>0</v>
      </c>
      <c r="AC55">
        <v>0</v>
      </c>
      <c r="AD55" t="s">
        <v>147</v>
      </c>
      <c r="AE55" t="s">
        <v>147</v>
      </c>
      <c r="AF55">
        <v>0</v>
      </c>
      <c r="AG55">
        <v>0</v>
      </c>
      <c r="AH55" t="s">
        <v>147</v>
      </c>
      <c r="AI55" t="s">
        <v>147</v>
      </c>
      <c r="AJ55">
        <v>0</v>
      </c>
      <c r="AK55">
        <v>0</v>
      </c>
      <c r="AL55" t="s">
        <v>147</v>
      </c>
      <c r="AM55" t="s">
        <v>147</v>
      </c>
      <c r="AN55">
        <v>0</v>
      </c>
      <c r="AO55">
        <v>0</v>
      </c>
      <c r="AP55" t="s">
        <v>146</v>
      </c>
      <c r="AQ55">
        <v>0</v>
      </c>
      <c r="AR55">
        <v>0</v>
      </c>
      <c r="AS55">
        <v>0</v>
      </c>
      <c r="AT55">
        <v>0</v>
      </c>
      <c r="AU55" t="s">
        <v>147</v>
      </c>
      <c r="AV55" t="s">
        <v>147</v>
      </c>
      <c r="AW55">
        <v>0</v>
      </c>
      <c r="AX55">
        <v>0</v>
      </c>
      <c r="AY55" t="s">
        <v>147</v>
      </c>
      <c r="AZ55" t="s">
        <v>147</v>
      </c>
      <c r="BA55">
        <v>0</v>
      </c>
      <c r="BB55">
        <v>0</v>
      </c>
      <c r="BC55" t="s">
        <v>147</v>
      </c>
      <c r="BD55" t="s">
        <v>147</v>
      </c>
      <c r="BE55">
        <v>0</v>
      </c>
      <c r="BF55">
        <v>0</v>
      </c>
      <c r="BG55" t="s">
        <v>147</v>
      </c>
      <c r="BH55" t="s">
        <v>147</v>
      </c>
      <c r="BI55">
        <v>0</v>
      </c>
      <c r="BJ55">
        <v>0</v>
      </c>
      <c r="BK55" t="s">
        <v>147</v>
      </c>
      <c r="BL55" t="s">
        <v>147</v>
      </c>
      <c r="BM55">
        <v>0</v>
      </c>
      <c r="BN55">
        <v>0</v>
      </c>
      <c r="BO55" s="116">
        <f>SUM(Table1[[#This Row],[2014-2015 Conflict]],Table1[[#This Row],[2016-2017 conflict]],Table1[[#This Row],[2018 pre R conflict]],Table1[[#This Row],[2018 post R conflict]],Table1[[#This Row],[2019 conflict]],Table1[[#This Row],[2020 conflict]])</f>
        <v>0</v>
      </c>
      <c r="BP55" s="116">
        <f>SUM(Table1[[#This Row],[2014-2015  C - clashes]],Table1[[#This Row],[2016-2017  c-clashes]],Table1[[#This Row],[2018 pre R C-clashes]],Table1[[#This Row],[2018 post R C-clashes]],Table1[[#This Row],[2019 C-clashes]],Table1[[#This Row],[2020 C-clashes]])</f>
        <v>0</v>
      </c>
      <c r="BQ55" s="116">
        <f>SUM(Table1[[#This Row],[2014-2015 disaster]],Table1[[#This Row],[2016-2017 disaster]],Table1[[#This Row],[2018 pre R disaster]],Table1[[#This Row],[2018 post R disaster]],Table1[[#This Row],[2019 disaster]],Table1[[#This Row],[2020 disaster]])</f>
        <v>0</v>
      </c>
      <c r="BR55" s="116">
        <f>SUM(Table1[[#This Row],[2014-2015 unknown]],Table1[[#This Row],[2016-2017  unknown ]],Table1[[#This Row],[2018 pre R unknown]],Table1[[#This Row],[2018 post R unknown]],Table1[[#This Row],[2019 unknown]],Table1[[#This Row],[2020 unknown]])</f>
        <v>0</v>
      </c>
      <c r="BS55">
        <v>0</v>
      </c>
      <c r="BT55">
        <v>0</v>
      </c>
      <c r="BU55">
        <v>0</v>
      </c>
      <c r="BV55">
        <v>0</v>
      </c>
      <c r="BW55" t="s">
        <v>146</v>
      </c>
      <c r="BX55">
        <v>0</v>
      </c>
      <c r="BY55">
        <v>0</v>
      </c>
      <c r="BZ55">
        <v>0</v>
      </c>
      <c r="CA55">
        <v>0</v>
      </c>
      <c r="CB55" t="s">
        <v>146</v>
      </c>
      <c r="CC55">
        <v>0</v>
      </c>
      <c r="CD55">
        <v>0</v>
      </c>
      <c r="CE55">
        <v>0</v>
      </c>
      <c r="CF55">
        <v>0</v>
      </c>
      <c r="CG55" t="s">
        <v>146</v>
      </c>
      <c r="CH55">
        <v>0</v>
      </c>
      <c r="CI55">
        <v>0</v>
      </c>
      <c r="CJ55">
        <v>0</v>
      </c>
      <c r="CK55">
        <v>0</v>
      </c>
      <c r="CL55" t="s">
        <v>146</v>
      </c>
      <c r="CM55">
        <v>0</v>
      </c>
      <c r="CN55">
        <v>0</v>
      </c>
      <c r="CO55">
        <v>0</v>
      </c>
      <c r="CP55">
        <v>0</v>
      </c>
      <c r="CQ55" t="s">
        <v>146</v>
      </c>
      <c r="CR55">
        <v>0</v>
      </c>
      <c r="CS55">
        <v>0</v>
      </c>
      <c r="CT55">
        <v>0</v>
      </c>
      <c r="CU55">
        <v>0</v>
      </c>
      <c r="CV55" t="s">
        <v>146</v>
      </c>
      <c r="CW55" t="s">
        <v>147</v>
      </c>
      <c r="CX55">
        <v>0</v>
      </c>
      <c r="CY55">
        <v>0</v>
      </c>
      <c r="CZ55">
        <v>0</v>
      </c>
      <c r="DA55">
        <v>0</v>
      </c>
      <c r="DB55">
        <v>0</v>
      </c>
      <c r="DC55" t="s">
        <v>146</v>
      </c>
      <c r="DD55">
        <v>0</v>
      </c>
      <c r="DE55">
        <v>0</v>
      </c>
      <c r="DF55">
        <v>0</v>
      </c>
      <c r="DG55">
        <v>0</v>
      </c>
      <c r="DH55" t="s">
        <v>159</v>
      </c>
      <c r="DI55">
        <f>Table1[[#This Row],[i- returnees internal present household]]+Table1[[#This Row],[k- abroad returnee household]]</f>
        <v>468</v>
      </c>
      <c r="DJ55">
        <f>Table1[[#This Row],[ returnees internal ]]+Table1[[#This Row],[abroad returnee ]]</f>
        <v>3037</v>
      </c>
      <c r="DK55" t="s">
        <v>159</v>
      </c>
      <c r="DL55">
        <v>384</v>
      </c>
      <c r="DM55">
        <v>2586</v>
      </c>
      <c r="DN55">
        <v>0</v>
      </c>
      <c r="DO55">
        <v>0</v>
      </c>
      <c r="DP55" t="s">
        <v>147</v>
      </c>
      <c r="DQ55" t="s">
        <v>147</v>
      </c>
      <c r="DR55" t="s">
        <v>147</v>
      </c>
      <c r="DS55" t="s">
        <v>147</v>
      </c>
      <c r="DT55">
        <v>0</v>
      </c>
      <c r="DU55">
        <v>0</v>
      </c>
      <c r="DV55" t="s">
        <v>147</v>
      </c>
      <c r="DW55" t="s">
        <v>147</v>
      </c>
      <c r="DX55" t="s">
        <v>147</v>
      </c>
      <c r="DY55" t="s">
        <v>147</v>
      </c>
      <c r="DZ55">
        <v>19</v>
      </c>
      <c r="EA55">
        <v>133</v>
      </c>
      <c r="EB55" t="s">
        <v>175</v>
      </c>
      <c r="EC55" t="s">
        <v>332</v>
      </c>
      <c r="ED55" t="s">
        <v>150</v>
      </c>
      <c r="EE55" t="s">
        <v>147</v>
      </c>
      <c r="EF55">
        <v>185</v>
      </c>
      <c r="EG55">
        <v>1295</v>
      </c>
      <c r="EH55" t="s">
        <v>175</v>
      </c>
      <c r="EI55" t="s">
        <v>332</v>
      </c>
      <c r="EJ55" t="s">
        <v>150</v>
      </c>
      <c r="EK55" t="s">
        <v>147</v>
      </c>
      <c r="EL55">
        <v>180</v>
      </c>
      <c r="EM55">
        <v>1158</v>
      </c>
      <c r="EN55" t="s">
        <v>175</v>
      </c>
      <c r="EO55" t="s">
        <v>332</v>
      </c>
      <c r="EP55" t="s">
        <v>150</v>
      </c>
      <c r="EQ55" t="s">
        <v>147</v>
      </c>
      <c r="ER55">
        <v>0</v>
      </c>
      <c r="ES55">
        <v>0</v>
      </c>
      <c r="ET55" t="s">
        <v>159</v>
      </c>
      <c r="EU55">
        <v>84</v>
      </c>
      <c r="EV55">
        <v>451</v>
      </c>
      <c r="EW55">
        <v>0</v>
      </c>
      <c r="EX55">
        <v>0</v>
      </c>
      <c r="EY55" t="s">
        <v>147</v>
      </c>
      <c r="EZ55" t="s">
        <v>147</v>
      </c>
      <c r="FA55" t="s">
        <v>147</v>
      </c>
      <c r="FB55" t="s">
        <v>147</v>
      </c>
      <c r="FC55">
        <v>0</v>
      </c>
      <c r="FD55">
        <v>0</v>
      </c>
      <c r="FE55" t="s">
        <v>147</v>
      </c>
      <c r="FF55" t="s">
        <v>147</v>
      </c>
      <c r="FG55" t="s">
        <v>147</v>
      </c>
      <c r="FH55" t="s">
        <v>147</v>
      </c>
      <c r="FI55">
        <v>7</v>
      </c>
      <c r="FJ55">
        <v>42</v>
      </c>
      <c r="FK55" t="s">
        <v>217</v>
      </c>
      <c r="FL55" t="s">
        <v>218</v>
      </c>
      <c r="FM55" t="s">
        <v>150</v>
      </c>
      <c r="FN55" t="s">
        <v>147</v>
      </c>
      <c r="FO55">
        <v>19</v>
      </c>
      <c r="FP55">
        <v>133</v>
      </c>
      <c r="FQ55" t="s">
        <v>217</v>
      </c>
      <c r="FR55" t="s">
        <v>218</v>
      </c>
      <c r="FS55" t="s">
        <v>150</v>
      </c>
      <c r="FT55" t="s">
        <v>147</v>
      </c>
      <c r="FU55">
        <v>58</v>
      </c>
      <c r="FV55">
        <v>276</v>
      </c>
      <c r="FW55" t="s">
        <v>217</v>
      </c>
      <c r="FX55" t="s">
        <v>218</v>
      </c>
      <c r="FY55" t="s">
        <v>150</v>
      </c>
      <c r="FZ55" t="s">
        <v>147</v>
      </c>
      <c r="GA55">
        <v>0</v>
      </c>
      <c r="GB55">
        <v>0</v>
      </c>
      <c r="GC55">
        <v>12</v>
      </c>
      <c r="GD55">
        <v>84</v>
      </c>
      <c r="GE55">
        <v>211</v>
      </c>
      <c r="GF55">
        <v>1477</v>
      </c>
      <c r="GG55">
        <v>245</v>
      </c>
      <c r="GH55">
        <v>1476</v>
      </c>
      <c r="GI55">
        <v>0</v>
      </c>
      <c r="GJ55">
        <v>0</v>
      </c>
      <c r="GK55" t="s">
        <v>146</v>
      </c>
      <c r="GL55">
        <v>0</v>
      </c>
      <c r="GM55">
        <v>0</v>
      </c>
      <c r="GN55" t="s">
        <v>146</v>
      </c>
      <c r="GO55" t="s">
        <v>147</v>
      </c>
      <c r="GP55" t="s">
        <v>147</v>
      </c>
      <c r="GQ55" t="s">
        <v>146</v>
      </c>
      <c r="GR55" t="s">
        <v>147</v>
      </c>
      <c r="GS55" t="s">
        <v>146</v>
      </c>
      <c r="GT55">
        <v>0</v>
      </c>
      <c r="GU55">
        <v>0</v>
      </c>
      <c r="GV55" t="s">
        <v>146</v>
      </c>
      <c r="GW55" t="s">
        <v>177</v>
      </c>
      <c r="GX55" t="s">
        <v>152</v>
      </c>
      <c r="GY55" t="s">
        <v>152</v>
      </c>
      <c r="GZ55" t="s">
        <v>382</v>
      </c>
      <c r="HA55" s="117" t="s">
        <v>1595</v>
      </c>
      <c r="HB55" s="117" t="s">
        <v>1970</v>
      </c>
      <c r="HC55" s="117"/>
      <c r="HD55" s="116" t="s">
        <v>1858</v>
      </c>
      <c r="HE55" s="116">
        <v>3.8399049999999999</v>
      </c>
      <c r="HF55" s="116">
        <v>31.6768</v>
      </c>
    </row>
    <row r="56" spans="1:214" x14ac:dyDescent="0.25">
      <c r="A56" t="s">
        <v>329</v>
      </c>
      <c r="B56" t="s">
        <v>175</v>
      </c>
      <c r="C56" t="s">
        <v>384</v>
      </c>
      <c r="D56" t="s">
        <v>332</v>
      </c>
      <c r="E56" t="s">
        <v>383</v>
      </c>
      <c r="F56" t="s">
        <v>332</v>
      </c>
      <c r="G56" s="116">
        <f t="shared" si="0"/>
        <v>9.2920660000000002</v>
      </c>
      <c r="H56" s="116">
        <f t="shared" si="1"/>
        <v>29.791523999999999</v>
      </c>
      <c r="I56">
        <v>9</v>
      </c>
      <c r="J56">
        <v>9</v>
      </c>
      <c r="K56" t="s">
        <v>159</v>
      </c>
      <c r="L56">
        <v>16452</v>
      </c>
      <c r="M56" s="116">
        <f>SUM(Table1[[#Headers],[c- IDP previously displ. abroad present]])</f>
        <v>0</v>
      </c>
      <c r="N56">
        <v>105555</v>
      </c>
      <c r="O56" s="116">
        <f>(Table1[[#This Row],[a- IDP individuals]])-(Table1[[#This Row],[displ. Abroad]])</f>
        <v>105497</v>
      </c>
      <c r="P56">
        <v>12888</v>
      </c>
      <c r="Q56">
        <v>82485</v>
      </c>
      <c r="R56" t="s">
        <v>175</v>
      </c>
      <c r="S56" t="s">
        <v>332</v>
      </c>
      <c r="T56">
        <v>3517</v>
      </c>
      <c r="U56">
        <v>22506</v>
      </c>
      <c r="V56" t="s">
        <v>175</v>
      </c>
      <c r="W56" t="s">
        <v>340</v>
      </c>
      <c r="X56">
        <v>47</v>
      </c>
      <c r="Y56">
        <v>564</v>
      </c>
      <c r="Z56" t="s">
        <v>175</v>
      </c>
      <c r="AA56" t="s">
        <v>330</v>
      </c>
      <c r="AB56">
        <v>0</v>
      </c>
      <c r="AC56">
        <v>0</v>
      </c>
      <c r="AD56" t="s">
        <v>147</v>
      </c>
      <c r="AE56" t="s">
        <v>147</v>
      </c>
      <c r="AF56">
        <v>0</v>
      </c>
      <c r="AG56">
        <v>0</v>
      </c>
      <c r="AH56" t="s">
        <v>147</v>
      </c>
      <c r="AI56" t="s">
        <v>147</v>
      </c>
      <c r="AJ56">
        <v>0</v>
      </c>
      <c r="AK56">
        <v>0</v>
      </c>
      <c r="AL56" t="s">
        <v>147</v>
      </c>
      <c r="AM56" t="s">
        <v>147</v>
      </c>
      <c r="AN56">
        <v>0</v>
      </c>
      <c r="AO56">
        <v>0</v>
      </c>
      <c r="AP56" t="s">
        <v>159</v>
      </c>
      <c r="AQ56">
        <v>13</v>
      </c>
      <c r="AR56">
        <v>58</v>
      </c>
      <c r="AS56">
        <v>13</v>
      </c>
      <c r="AT56">
        <v>58</v>
      </c>
      <c r="AU56" t="s">
        <v>217</v>
      </c>
      <c r="AV56" t="s">
        <v>218</v>
      </c>
      <c r="AW56">
        <v>0</v>
      </c>
      <c r="AX56">
        <v>0</v>
      </c>
      <c r="AY56" t="s">
        <v>147</v>
      </c>
      <c r="AZ56" t="s">
        <v>147</v>
      </c>
      <c r="BA56">
        <v>0</v>
      </c>
      <c r="BB56">
        <v>0</v>
      </c>
      <c r="BC56" t="s">
        <v>147</v>
      </c>
      <c r="BD56" t="s">
        <v>147</v>
      </c>
      <c r="BE56">
        <v>0</v>
      </c>
      <c r="BF56">
        <v>0</v>
      </c>
      <c r="BG56" t="s">
        <v>147</v>
      </c>
      <c r="BH56" t="s">
        <v>147</v>
      </c>
      <c r="BI56">
        <v>0</v>
      </c>
      <c r="BJ56">
        <v>0</v>
      </c>
      <c r="BK56" t="s">
        <v>147</v>
      </c>
      <c r="BL56" t="s">
        <v>147</v>
      </c>
      <c r="BM56">
        <v>0</v>
      </c>
      <c r="BN56">
        <v>0</v>
      </c>
      <c r="BO56" s="116">
        <f>SUM(Table1[[#This Row],[2014-2015 Conflict]],Table1[[#This Row],[2016-2017 conflict]],Table1[[#This Row],[2018 pre R conflict]],Table1[[#This Row],[2018 post R conflict]],Table1[[#This Row],[2019 conflict]],Table1[[#This Row],[2020 conflict]])</f>
        <v>105555</v>
      </c>
      <c r="BP56" s="116">
        <f>SUM(Table1[[#This Row],[2014-2015  C - clashes]],Table1[[#This Row],[2016-2017  c-clashes]],Table1[[#This Row],[2018 pre R C-clashes]],Table1[[#This Row],[2018 post R C-clashes]],Table1[[#This Row],[2019 C-clashes]],Table1[[#This Row],[2020 C-clashes]])</f>
        <v>0</v>
      </c>
      <c r="BQ56" s="116">
        <f>SUM(Table1[[#This Row],[2014-2015 disaster]],Table1[[#This Row],[2016-2017 disaster]],Table1[[#This Row],[2018 pre R disaster]],Table1[[#This Row],[2018 post R disaster]],Table1[[#This Row],[2019 disaster]],Table1[[#This Row],[2020 disaster]])</f>
        <v>0</v>
      </c>
      <c r="BR56" s="116">
        <f>SUM(Table1[[#This Row],[2014-2015 unknown]],Table1[[#This Row],[2016-2017  unknown ]],Table1[[#This Row],[2018 pre R unknown]],Table1[[#This Row],[2018 post R unknown]],Table1[[#This Row],[2019 unknown]],Table1[[#This Row],[2020 unknown]])</f>
        <v>0</v>
      </c>
      <c r="BS56">
        <v>82485</v>
      </c>
      <c r="BT56">
        <v>0</v>
      </c>
      <c r="BU56">
        <v>0</v>
      </c>
      <c r="BV56">
        <v>0</v>
      </c>
      <c r="BW56" t="s">
        <v>146</v>
      </c>
      <c r="BX56">
        <v>22506</v>
      </c>
      <c r="BY56">
        <v>0</v>
      </c>
      <c r="BZ56">
        <v>0</v>
      </c>
      <c r="CA56">
        <v>0</v>
      </c>
      <c r="CB56" t="s">
        <v>146</v>
      </c>
      <c r="CC56">
        <v>564</v>
      </c>
      <c r="CD56">
        <v>0</v>
      </c>
      <c r="CE56">
        <v>0</v>
      </c>
      <c r="CF56">
        <v>0</v>
      </c>
      <c r="CG56" t="s">
        <v>146</v>
      </c>
      <c r="CH56">
        <v>0</v>
      </c>
      <c r="CI56">
        <v>0</v>
      </c>
      <c r="CJ56">
        <v>0</v>
      </c>
      <c r="CK56">
        <v>0</v>
      </c>
      <c r="CL56" t="s">
        <v>146</v>
      </c>
      <c r="CM56">
        <v>0</v>
      </c>
      <c r="CN56">
        <v>0</v>
      </c>
      <c r="CO56">
        <v>0</v>
      </c>
      <c r="CP56">
        <v>0</v>
      </c>
      <c r="CQ56" t="s">
        <v>146</v>
      </c>
      <c r="CR56">
        <v>0</v>
      </c>
      <c r="CS56">
        <v>0</v>
      </c>
      <c r="CT56">
        <v>0</v>
      </c>
      <c r="CU56">
        <v>0</v>
      </c>
      <c r="CV56" t="s">
        <v>146</v>
      </c>
      <c r="CW56" t="s">
        <v>147</v>
      </c>
      <c r="CX56">
        <v>0</v>
      </c>
      <c r="CY56">
        <v>15645</v>
      </c>
      <c r="CZ56">
        <v>100711</v>
      </c>
      <c r="DA56">
        <v>807</v>
      </c>
      <c r="DB56">
        <v>4844</v>
      </c>
      <c r="DC56" t="s">
        <v>146</v>
      </c>
      <c r="DD56">
        <v>0</v>
      </c>
      <c r="DE56">
        <v>0</v>
      </c>
      <c r="DF56">
        <v>5155</v>
      </c>
      <c r="DG56">
        <v>28354</v>
      </c>
      <c r="DH56" t="s">
        <v>159</v>
      </c>
      <c r="DI56">
        <f>Table1[[#This Row],[i- returnees internal present household]]+Table1[[#This Row],[k- abroad returnee household]]</f>
        <v>923</v>
      </c>
      <c r="DJ56">
        <f>Table1[[#This Row],[ returnees internal ]]+Table1[[#This Row],[abroad returnee ]]</f>
        <v>5535</v>
      </c>
      <c r="DK56" t="s">
        <v>159</v>
      </c>
      <c r="DL56">
        <v>910</v>
      </c>
      <c r="DM56">
        <v>5460</v>
      </c>
      <c r="DN56">
        <v>0</v>
      </c>
      <c r="DO56">
        <v>0</v>
      </c>
      <c r="DP56" t="s">
        <v>147</v>
      </c>
      <c r="DQ56" t="s">
        <v>147</v>
      </c>
      <c r="DR56" t="s">
        <v>147</v>
      </c>
      <c r="DS56" t="s">
        <v>147</v>
      </c>
      <c r="DT56">
        <v>45</v>
      </c>
      <c r="DU56">
        <v>270</v>
      </c>
      <c r="DV56" t="s">
        <v>175</v>
      </c>
      <c r="DW56" t="s">
        <v>330</v>
      </c>
      <c r="DX56" t="s">
        <v>150</v>
      </c>
      <c r="DY56" t="s">
        <v>147</v>
      </c>
      <c r="DZ56">
        <v>367</v>
      </c>
      <c r="EA56">
        <v>2202</v>
      </c>
      <c r="EB56" t="s">
        <v>175</v>
      </c>
      <c r="EC56" t="s">
        <v>340</v>
      </c>
      <c r="ED56" t="s">
        <v>150</v>
      </c>
      <c r="EE56" t="s">
        <v>147</v>
      </c>
      <c r="EF56">
        <v>480</v>
      </c>
      <c r="EG56">
        <v>2880</v>
      </c>
      <c r="EH56" t="s">
        <v>175</v>
      </c>
      <c r="EI56" t="s">
        <v>332</v>
      </c>
      <c r="EJ56" t="s">
        <v>150</v>
      </c>
      <c r="EK56" t="s">
        <v>147</v>
      </c>
      <c r="EL56">
        <v>18</v>
      </c>
      <c r="EM56">
        <v>108</v>
      </c>
      <c r="EN56" t="s">
        <v>175</v>
      </c>
      <c r="EO56" t="s">
        <v>385</v>
      </c>
      <c r="EP56" t="s">
        <v>150</v>
      </c>
      <c r="EQ56" t="s">
        <v>147</v>
      </c>
      <c r="ER56">
        <v>0</v>
      </c>
      <c r="ES56">
        <v>0</v>
      </c>
      <c r="ET56" t="s">
        <v>159</v>
      </c>
      <c r="EU56">
        <v>13</v>
      </c>
      <c r="EV56">
        <v>75</v>
      </c>
      <c r="EW56">
        <v>0</v>
      </c>
      <c r="EX56">
        <v>0</v>
      </c>
      <c r="EY56" t="s">
        <v>147</v>
      </c>
      <c r="EZ56" t="s">
        <v>147</v>
      </c>
      <c r="FA56" t="s">
        <v>147</v>
      </c>
      <c r="FB56" t="s">
        <v>147</v>
      </c>
      <c r="FC56">
        <v>0</v>
      </c>
      <c r="FD56">
        <v>0</v>
      </c>
      <c r="FE56" t="s">
        <v>147</v>
      </c>
      <c r="FF56" t="s">
        <v>147</v>
      </c>
      <c r="FG56" t="s">
        <v>147</v>
      </c>
      <c r="FH56" t="s">
        <v>147</v>
      </c>
      <c r="FI56">
        <v>0</v>
      </c>
      <c r="FJ56">
        <v>0</v>
      </c>
      <c r="FK56" t="s">
        <v>147</v>
      </c>
      <c r="FL56" t="s">
        <v>147</v>
      </c>
      <c r="FM56" t="s">
        <v>147</v>
      </c>
      <c r="FN56" t="s">
        <v>147</v>
      </c>
      <c r="FO56">
        <v>11</v>
      </c>
      <c r="FP56">
        <v>60</v>
      </c>
      <c r="FQ56" t="s">
        <v>217</v>
      </c>
      <c r="FR56" t="s">
        <v>218</v>
      </c>
      <c r="FS56" t="s">
        <v>150</v>
      </c>
      <c r="FT56" t="s">
        <v>147</v>
      </c>
      <c r="FU56">
        <v>2</v>
      </c>
      <c r="FV56">
        <v>15</v>
      </c>
      <c r="FW56" t="s">
        <v>219</v>
      </c>
      <c r="FX56" t="s">
        <v>354</v>
      </c>
      <c r="FY56" t="s">
        <v>150</v>
      </c>
      <c r="FZ56" t="s">
        <v>147</v>
      </c>
      <c r="GA56">
        <v>0</v>
      </c>
      <c r="GB56">
        <v>0</v>
      </c>
      <c r="GC56">
        <v>528</v>
      </c>
      <c r="GD56">
        <v>3165</v>
      </c>
      <c r="GE56">
        <v>210</v>
      </c>
      <c r="GF56">
        <v>1260</v>
      </c>
      <c r="GG56">
        <v>185</v>
      </c>
      <c r="GH56">
        <v>1110</v>
      </c>
      <c r="GI56">
        <v>0</v>
      </c>
      <c r="GJ56">
        <v>0</v>
      </c>
      <c r="GK56" t="s">
        <v>146</v>
      </c>
      <c r="GL56">
        <v>0</v>
      </c>
      <c r="GM56">
        <v>0</v>
      </c>
      <c r="GN56" t="s">
        <v>146</v>
      </c>
      <c r="GO56" t="s">
        <v>147</v>
      </c>
      <c r="GP56" t="s">
        <v>147</v>
      </c>
      <c r="GQ56" t="s">
        <v>146</v>
      </c>
      <c r="GR56" t="s">
        <v>147</v>
      </c>
      <c r="GS56" t="s">
        <v>146</v>
      </c>
      <c r="GT56">
        <v>0</v>
      </c>
      <c r="GU56">
        <v>0</v>
      </c>
      <c r="GV56" t="s">
        <v>159</v>
      </c>
      <c r="GW56" t="s">
        <v>177</v>
      </c>
      <c r="GX56" t="s">
        <v>152</v>
      </c>
      <c r="GY56" t="s">
        <v>152</v>
      </c>
      <c r="GZ56" t="s">
        <v>386</v>
      </c>
      <c r="HA56" s="117" t="s">
        <v>1595</v>
      </c>
      <c r="HB56" s="117" t="s">
        <v>1972</v>
      </c>
      <c r="HC56" s="117"/>
      <c r="HD56" s="116" t="s">
        <v>1858</v>
      </c>
      <c r="HE56" s="116">
        <v>3.7739989999999999</v>
      </c>
      <c r="HF56" s="116">
        <v>31.651762999999999</v>
      </c>
    </row>
    <row r="57" spans="1:214" x14ac:dyDescent="0.25">
      <c r="A57" t="s">
        <v>329</v>
      </c>
      <c r="B57" t="s">
        <v>175</v>
      </c>
      <c r="C57" t="s">
        <v>384</v>
      </c>
      <c r="D57" t="s">
        <v>332</v>
      </c>
      <c r="E57" t="s">
        <v>387</v>
      </c>
      <c r="F57" t="s">
        <v>388</v>
      </c>
      <c r="G57" s="116">
        <f t="shared" si="0"/>
        <v>9.28322</v>
      </c>
      <c r="H57" s="116">
        <f t="shared" si="1"/>
        <v>29.714919999999999</v>
      </c>
      <c r="I57">
        <v>9</v>
      </c>
      <c r="J57">
        <v>9</v>
      </c>
      <c r="K57" t="s">
        <v>159</v>
      </c>
      <c r="L57">
        <v>590</v>
      </c>
      <c r="M57" s="116">
        <f>SUM(Table1[[#Headers],[c- IDP previously displ. abroad present]])</f>
        <v>0</v>
      </c>
      <c r="N57">
        <v>3540</v>
      </c>
      <c r="O57" s="116">
        <f>(Table1[[#This Row],[a- IDP individuals]])-(Table1[[#This Row],[displ. Abroad]])</f>
        <v>3540</v>
      </c>
      <c r="P57">
        <v>316</v>
      </c>
      <c r="Q57">
        <v>1896</v>
      </c>
      <c r="R57" t="s">
        <v>175</v>
      </c>
      <c r="S57" t="s">
        <v>332</v>
      </c>
      <c r="T57">
        <v>274</v>
      </c>
      <c r="U57">
        <v>1644</v>
      </c>
      <c r="V57" t="s">
        <v>175</v>
      </c>
      <c r="W57" t="s">
        <v>330</v>
      </c>
      <c r="X57">
        <v>0</v>
      </c>
      <c r="Y57">
        <v>0</v>
      </c>
      <c r="Z57" t="s">
        <v>147</v>
      </c>
      <c r="AA57" t="s">
        <v>147</v>
      </c>
      <c r="AB57">
        <v>0</v>
      </c>
      <c r="AC57">
        <v>0</v>
      </c>
      <c r="AD57" t="s">
        <v>147</v>
      </c>
      <c r="AE57" t="s">
        <v>147</v>
      </c>
      <c r="AF57">
        <v>0</v>
      </c>
      <c r="AG57">
        <v>0</v>
      </c>
      <c r="AH57" t="s">
        <v>147</v>
      </c>
      <c r="AI57" t="s">
        <v>147</v>
      </c>
      <c r="AJ57">
        <v>0</v>
      </c>
      <c r="AK57">
        <v>0</v>
      </c>
      <c r="AL57" t="s">
        <v>147</v>
      </c>
      <c r="AM57" t="s">
        <v>147</v>
      </c>
      <c r="AN57">
        <v>0</v>
      </c>
      <c r="AO57">
        <v>0</v>
      </c>
      <c r="AP57" t="s">
        <v>146</v>
      </c>
      <c r="AQ57">
        <v>0</v>
      </c>
      <c r="AR57">
        <v>0</v>
      </c>
      <c r="AS57">
        <v>0</v>
      </c>
      <c r="AT57">
        <v>0</v>
      </c>
      <c r="AU57" t="s">
        <v>147</v>
      </c>
      <c r="AV57" t="s">
        <v>147</v>
      </c>
      <c r="AW57">
        <v>0</v>
      </c>
      <c r="AX57">
        <v>0</v>
      </c>
      <c r="AY57" t="s">
        <v>147</v>
      </c>
      <c r="AZ57" t="s">
        <v>147</v>
      </c>
      <c r="BA57">
        <v>0</v>
      </c>
      <c r="BB57">
        <v>0</v>
      </c>
      <c r="BC57" t="s">
        <v>147</v>
      </c>
      <c r="BD57" t="s">
        <v>147</v>
      </c>
      <c r="BE57">
        <v>0</v>
      </c>
      <c r="BF57">
        <v>0</v>
      </c>
      <c r="BG57" t="s">
        <v>147</v>
      </c>
      <c r="BH57" t="s">
        <v>147</v>
      </c>
      <c r="BI57">
        <v>0</v>
      </c>
      <c r="BJ57">
        <v>0</v>
      </c>
      <c r="BK57" t="s">
        <v>147</v>
      </c>
      <c r="BL57" t="s">
        <v>147</v>
      </c>
      <c r="BM57">
        <v>0</v>
      </c>
      <c r="BN57">
        <v>0</v>
      </c>
      <c r="BO57" s="116">
        <f>SUM(Table1[[#This Row],[2014-2015 Conflict]],Table1[[#This Row],[2016-2017 conflict]],Table1[[#This Row],[2018 pre R conflict]],Table1[[#This Row],[2018 post R conflict]],Table1[[#This Row],[2019 conflict]],Table1[[#This Row],[2020 conflict]])</f>
        <v>3540</v>
      </c>
      <c r="BP57" s="116">
        <f>SUM(Table1[[#This Row],[2014-2015  C - clashes]],Table1[[#This Row],[2016-2017  c-clashes]],Table1[[#This Row],[2018 pre R C-clashes]],Table1[[#This Row],[2018 post R C-clashes]],Table1[[#This Row],[2019 C-clashes]],Table1[[#This Row],[2020 C-clashes]])</f>
        <v>0</v>
      </c>
      <c r="BQ57" s="116">
        <f>SUM(Table1[[#This Row],[2014-2015 disaster]],Table1[[#This Row],[2016-2017 disaster]],Table1[[#This Row],[2018 pre R disaster]],Table1[[#This Row],[2018 post R disaster]],Table1[[#This Row],[2019 disaster]],Table1[[#This Row],[2020 disaster]])</f>
        <v>0</v>
      </c>
      <c r="BR57" s="116">
        <f>SUM(Table1[[#This Row],[2014-2015 unknown]],Table1[[#This Row],[2016-2017  unknown ]],Table1[[#This Row],[2018 pre R unknown]],Table1[[#This Row],[2018 post R unknown]],Table1[[#This Row],[2019 unknown]],Table1[[#This Row],[2020 unknown]])</f>
        <v>0</v>
      </c>
      <c r="BS57">
        <v>1896</v>
      </c>
      <c r="BT57">
        <v>0</v>
      </c>
      <c r="BU57">
        <v>0</v>
      </c>
      <c r="BV57">
        <v>0</v>
      </c>
      <c r="BW57" t="s">
        <v>146</v>
      </c>
      <c r="BX57">
        <v>1644</v>
      </c>
      <c r="BY57">
        <v>0</v>
      </c>
      <c r="BZ57">
        <v>0</v>
      </c>
      <c r="CA57">
        <v>0</v>
      </c>
      <c r="CB57" t="s">
        <v>146</v>
      </c>
      <c r="CC57">
        <v>0</v>
      </c>
      <c r="CD57">
        <v>0</v>
      </c>
      <c r="CE57">
        <v>0</v>
      </c>
      <c r="CF57">
        <v>0</v>
      </c>
      <c r="CG57" t="s">
        <v>146</v>
      </c>
      <c r="CH57">
        <v>0</v>
      </c>
      <c r="CI57">
        <v>0</v>
      </c>
      <c r="CJ57">
        <v>0</v>
      </c>
      <c r="CK57">
        <v>0</v>
      </c>
      <c r="CL57" t="s">
        <v>146</v>
      </c>
      <c r="CM57">
        <v>0</v>
      </c>
      <c r="CN57">
        <v>0</v>
      </c>
      <c r="CO57">
        <v>0</v>
      </c>
      <c r="CP57">
        <v>0</v>
      </c>
      <c r="CQ57" t="s">
        <v>146</v>
      </c>
      <c r="CR57">
        <v>0</v>
      </c>
      <c r="CS57">
        <v>0</v>
      </c>
      <c r="CT57">
        <v>0</v>
      </c>
      <c r="CU57">
        <v>0</v>
      </c>
      <c r="CV57" t="s">
        <v>146</v>
      </c>
      <c r="CW57" t="s">
        <v>147</v>
      </c>
      <c r="CX57">
        <v>0</v>
      </c>
      <c r="CY57">
        <v>0</v>
      </c>
      <c r="CZ57">
        <v>0</v>
      </c>
      <c r="DA57">
        <v>590</v>
      </c>
      <c r="DB57">
        <v>3540</v>
      </c>
      <c r="DC57" t="s">
        <v>146</v>
      </c>
      <c r="DD57">
        <v>0</v>
      </c>
      <c r="DE57">
        <v>0</v>
      </c>
      <c r="DF57">
        <v>600</v>
      </c>
      <c r="DG57">
        <v>3600</v>
      </c>
      <c r="DH57" t="s">
        <v>159</v>
      </c>
      <c r="DI57">
        <f>Table1[[#This Row],[i- returnees internal present household]]+Table1[[#This Row],[k- abroad returnee household]]</f>
        <v>589</v>
      </c>
      <c r="DJ57">
        <f>Table1[[#This Row],[ returnees internal ]]+Table1[[#This Row],[abroad returnee ]]</f>
        <v>3528</v>
      </c>
      <c r="DK57" t="s">
        <v>159</v>
      </c>
      <c r="DL57">
        <v>518</v>
      </c>
      <c r="DM57">
        <v>3102</v>
      </c>
      <c r="DN57">
        <v>0</v>
      </c>
      <c r="DO57">
        <v>0</v>
      </c>
      <c r="DP57" t="s">
        <v>147</v>
      </c>
      <c r="DQ57" t="s">
        <v>147</v>
      </c>
      <c r="DR57" t="s">
        <v>147</v>
      </c>
      <c r="DS57" t="s">
        <v>147</v>
      </c>
      <c r="DT57">
        <v>0</v>
      </c>
      <c r="DU57">
        <v>0</v>
      </c>
      <c r="DV57" t="s">
        <v>147</v>
      </c>
      <c r="DW57" t="s">
        <v>147</v>
      </c>
      <c r="DX57" t="s">
        <v>147</v>
      </c>
      <c r="DY57" t="s">
        <v>147</v>
      </c>
      <c r="DZ57">
        <v>62</v>
      </c>
      <c r="EA57">
        <v>372</v>
      </c>
      <c r="EB57" t="s">
        <v>175</v>
      </c>
      <c r="EC57" t="s">
        <v>176</v>
      </c>
      <c r="ED57" t="s">
        <v>150</v>
      </c>
      <c r="EE57" t="s">
        <v>147</v>
      </c>
      <c r="EF57">
        <v>456</v>
      </c>
      <c r="EG57">
        <v>2730</v>
      </c>
      <c r="EH57" t="s">
        <v>175</v>
      </c>
      <c r="EI57" t="s">
        <v>332</v>
      </c>
      <c r="EJ57" t="s">
        <v>150</v>
      </c>
      <c r="EK57" t="s">
        <v>147</v>
      </c>
      <c r="EL57">
        <v>0</v>
      </c>
      <c r="EM57">
        <v>0</v>
      </c>
      <c r="EN57" t="s">
        <v>147</v>
      </c>
      <c r="EO57" t="s">
        <v>147</v>
      </c>
      <c r="EP57" t="s">
        <v>147</v>
      </c>
      <c r="EQ57" t="s">
        <v>147</v>
      </c>
      <c r="ER57">
        <v>0</v>
      </c>
      <c r="ES57">
        <v>0</v>
      </c>
      <c r="ET57" t="s">
        <v>159</v>
      </c>
      <c r="EU57">
        <v>71</v>
      </c>
      <c r="EV57">
        <v>426</v>
      </c>
      <c r="EW57">
        <v>0</v>
      </c>
      <c r="EX57">
        <v>0</v>
      </c>
      <c r="EY57" t="s">
        <v>147</v>
      </c>
      <c r="EZ57" t="s">
        <v>147</v>
      </c>
      <c r="FA57" t="s">
        <v>147</v>
      </c>
      <c r="FB57" t="s">
        <v>147</v>
      </c>
      <c r="FC57">
        <v>0</v>
      </c>
      <c r="FD57">
        <v>0</v>
      </c>
      <c r="FE57" t="s">
        <v>147</v>
      </c>
      <c r="FF57" t="s">
        <v>147</v>
      </c>
      <c r="FG57" t="s">
        <v>147</v>
      </c>
      <c r="FH57" t="s">
        <v>147</v>
      </c>
      <c r="FI57">
        <v>19</v>
      </c>
      <c r="FJ57">
        <v>114</v>
      </c>
      <c r="FK57" t="s">
        <v>219</v>
      </c>
      <c r="FL57" t="s">
        <v>354</v>
      </c>
      <c r="FM57" t="s">
        <v>150</v>
      </c>
      <c r="FN57" t="s">
        <v>147</v>
      </c>
      <c r="FO57">
        <v>52</v>
      </c>
      <c r="FP57">
        <v>312</v>
      </c>
      <c r="FQ57" t="s">
        <v>217</v>
      </c>
      <c r="FR57" t="s">
        <v>218</v>
      </c>
      <c r="FS57" t="s">
        <v>150</v>
      </c>
      <c r="FT57" t="s">
        <v>147</v>
      </c>
      <c r="FU57">
        <v>0</v>
      </c>
      <c r="FV57">
        <v>0</v>
      </c>
      <c r="FW57" t="s">
        <v>147</v>
      </c>
      <c r="FX57" t="s">
        <v>147</v>
      </c>
      <c r="FY57" t="s">
        <v>147</v>
      </c>
      <c r="FZ57" t="s">
        <v>147</v>
      </c>
      <c r="GA57">
        <v>0</v>
      </c>
      <c r="GB57">
        <v>0</v>
      </c>
      <c r="GC57">
        <v>314</v>
      </c>
      <c r="GD57">
        <v>1878</v>
      </c>
      <c r="GE57">
        <v>248</v>
      </c>
      <c r="GF57">
        <v>1488</v>
      </c>
      <c r="GG57">
        <v>27</v>
      </c>
      <c r="GH57">
        <v>162</v>
      </c>
      <c r="GI57">
        <v>0</v>
      </c>
      <c r="GJ57">
        <v>0</v>
      </c>
      <c r="GK57" t="s">
        <v>146</v>
      </c>
      <c r="GL57">
        <v>0</v>
      </c>
      <c r="GM57">
        <v>0</v>
      </c>
      <c r="GN57" t="s">
        <v>146</v>
      </c>
      <c r="GO57" t="s">
        <v>147</v>
      </c>
      <c r="GP57" t="s">
        <v>147</v>
      </c>
      <c r="GQ57" t="s">
        <v>146</v>
      </c>
      <c r="GR57" t="s">
        <v>147</v>
      </c>
      <c r="GS57" t="s">
        <v>146</v>
      </c>
      <c r="GT57">
        <v>0</v>
      </c>
      <c r="GU57">
        <v>0</v>
      </c>
      <c r="GV57" t="s">
        <v>159</v>
      </c>
      <c r="GW57" t="s">
        <v>151</v>
      </c>
      <c r="GX57" t="s">
        <v>151</v>
      </c>
      <c r="GY57" t="s">
        <v>152</v>
      </c>
      <c r="GZ57" t="s">
        <v>389</v>
      </c>
      <c r="HA57" s="117" t="s">
        <v>1579</v>
      </c>
      <c r="HB57" s="117" t="s">
        <v>1974</v>
      </c>
      <c r="HC57" s="117"/>
      <c r="HD57" s="116" t="s">
        <v>1858</v>
      </c>
      <c r="HE57" s="116">
        <v>3.8440180000000002</v>
      </c>
      <c r="HF57" s="116">
        <v>31.574745</v>
      </c>
    </row>
    <row r="58" spans="1:214" x14ac:dyDescent="0.25">
      <c r="A58" t="s">
        <v>329</v>
      </c>
      <c r="B58" t="s">
        <v>175</v>
      </c>
      <c r="C58" t="s">
        <v>384</v>
      </c>
      <c r="D58" t="s">
        <v>332</v>
      </c>
      <c r="E58" t="s">
        <v>390</v>
      </c>
      <c r="F58" t="s">
        <v>391</v>
      </c>
      <c r="G58" s="116">
        <f t="shared" si="0"/>
        <v>9.1206490000000002</v>
      </c>
      <c r="H58" s="116">
        <f t="shared" si="1"/>
        <v>29.607213999999999</v>
      </c>
      <c r="I58">
        <v>9</v>
      </c>
      <c r="J58">
        <v>9</v>
      </c>
      <c r="K58" t="s">
        <v>146</v>
      </c>
      <c r="L58">
        <v>0</v>
      </c>
      <c r="M58" s="116">
        <f>SUM(Table1[[#Headers],[c- IDP previously displ. abroad present]])</f>
        <v>0</v>
      </c>
      <c r="N58">
        <v>0</v>
      </c>
      <c r="O58" s="116">
        <f>(Table1[[#This Row],[a- IDP individuals]])-(Table1[[#This Row],[displ. Abroad]])</f>
        <v>0</v>
      </c>
      <c r="P58">
        <v>0</v>
      </c>
      <c r="Q58">
        <v>0</v>
      </c>
      <c r="R58" t="s">
        <v>147</v>
      </c>
      <c r="S58" t="s">
        <v>147</v>
      </c>
      <c r="T58">
        <v>0</v>
      </c>
      <c r="U58">
        <v>0</v>
      </c>
      <c r="V58" t="s">
        <v>147</v>
      </c>
      <c r="W58" t="s">
        <v>147</v>
      </c>
      <c r="X58">
        <v>0</v>
      </c>
      <c r="Y58">
        <v>0</v>
      </c>
      <c r="Z58" t="s">
        <v>147</v>
      </c>
      <c r="AA58" t="s">
        <v>147</v>
      </c>
      <c r="AB58">
        <v>0</v>
      </c>
      <c r="AC58">
        <v>0</v>
      </c>
      <c r="AD58" t="s">
        <v>147</v>
      </c>
      <c r="AE58" t="s">
        <v>147</v>
      </c>
      <c r="AF58">
        <v>0</v>
      </c>
      <c r="AG58">
        <v>0</v>
      </c>
      <c r="AH58" t="s">
        <v>147</v>
      </c>
      <c r="AI58" t="s">
        <v>147</v>
      </c>
      <c r="AJ58">
        <v>0</v>
      </c>
      <c r="AK58">
        <v>0</v>
      </c>
      <c r="AL58" t="s">
        <v>147</v>
      </c>
      <c r="AM58" t="s">
        <v>147</v>
      </c>
      <c r="AN58">
        <v>0</v>
      </c>
      <c r="AO58">
        <v>0</v>
      </c>
      <c r="AP58" t="s">
        <v>146</v>
      </c>
      <c r="AQ58">
        <v>0</v>
      </c>
      <c r="AR58">
        <v>0</v>
      </c>
      <c r="AS58">
        <v>0</v>
      </c>
      <c r="AT58">
        <v>0</v>
      </c>
      <c r="AU58" t="s">
        <v>147</v>
      </c>
      <c r="AV58" t="s">
        <v>147</v>
      </c>
      <c r="AW58">
        <v>0</v>
      </c>
      <c r="AX58">
        <v>0</v>
      </c>
      <c r="AY58" t="s">
        <v>147</v>
      </c>
      <c r="AZ58" t="s">
        <v>147</v>
      </c>
      <c r="BA58">
        <v>0</v>
      </c>
      <c r="BB58">
        <v>0</v>
      </c>
      <c r="BC58" t="s">
        <v>147</v>
      </c>
      <c r="BD58" t="s">
        <v>147</v>
      </c>
      <c r="BE58">
        <v>0</v>
      </c>
      <c r="BF58">
        <v>0</v>
      </c>
      <c r="BG58" t="s">
        <v>147</v>
      </c>
      <c r="BH58" t="s">
        <v>147</v>
      </c>
      <c r="BI58">
        <v>0</v>
      </c>
      <c r="BJ58">
        <v>0</v>
      </c>
      <c r="BK58" t="s">
        <v>147</v>
      </c>
      <c r="BL58" t="s">
        <v>147</v>
      </c>
      <c r="BM58">
        <v>0</v>
      </c>
      <c r="BN58">
        <v>0</v>
      </c>
      <c r="BO58" s="116">
        <f>SUM(Table1[[#This Row],[2014-2015 Conflict]],Table1[[#This Row],[2016-2017 conflict]],Table1[[#This Row],[2018 pre R conflict]],Table1[[#This Row],[2018 post R conflict]],Table1[[#This Row],[2019 conflict]],Table1[[#This Row],[2020 conflict]])</f>
        <v>0</v>
      </c>
      <c r="BP58" s="116">
        <f>SUM(Table1[[#This Row],[2014-2015  C - clashes]],Table1[[#This Row],[2016-2017  c-clashes]],Table1[[#This Row],[2018 pre R C-clashes]],Table1[[#This Row],[2018 post R C-clashes]],Table1[[#This Row],[2019 C-clashes]],Table1[[#This Row],[2020 C-clashes]])</f>
        <v>0</v>
      </c>
      <c r="BQ58" s="116">
        <f>SUM(Table1[[#This Row],[2014-2015 disaster]],Table1[[#This Row],[2016-2017 disaster]],Table1[[#This Row],[2018 pre R disaster]],Table1[[#This Row],[2018 post R disaster]],Table1[[#This Row],[2019 disaster]],Table1[[#This Row],[2020 disaster]])</f>
        <v>0</v>
      </c>
      <c r="BR58" s="116">
        <f>SUM(Table1[[#This Row],[2014-2015 unknown]],Table1[[#This Row],[2016-2017  unknown ]],Table1[[#This Row],[2018 pre R unknown]],Table1[[#This Row],[2018 post R unknown]],Table1[[#This Row],[2019 unknown]],Table1[[#This Row],[2020 unknown]])</f>
        <v>0</v>
      </c>
      <c r="BS58">
        <v>0</v>
      </c>
      <c r="BT58">
        <v>0</v>
      </c>
      <c r="BU58">
        <v>0</v>
      </c>
      <c r="BV58">
        <v>0</v>
      </c>
      <c r="BW58" t="s">
        <v>146</v>
      </c>
      <c r="BX58">
        <v>0</v>
      </c>
      <c r="BY58">
        <v>0</v>
      </c>
      <c r="BZ58">
        <v>0</v>
      </c>
      <c r="CA58">
        <v>0</v>
      </c>
      <c r="CB58" t="s">
        <v>146</v>
      </c>
      <c r="CC58">
        <v>0</v>
      </c>
      <c r="CD58">
        <v>0</v>
      </c>
      <c r="CE58">
        <v>0</v>
      </c>
      <c r="CF58">
        <v>0</v>
      </c>
      <c r="CG58" t="s">
        <v>146</v>
      </c>
      <c r="CH58">
        <v>0</v>
      </c>
      <c r="CI58">
        <v>0</v>
      </c>
      <c r="CJ58">
        <v>0</v>
      </c>
      <c r="CK58">
        <v>0</v>
      </c>
      <c r="CL58" t="s">
        <v>146</v>
      </c>
      <c r="CM58">
        <v>0</v>
      </c>
      <c r="CN58">
        <v>0</v>
      </c>
      <c r="CO58">
        <v>0</v>
      </c>
      <c r="CP58">
        <v>0</v>
      </c>
      <c r="CQ58" t="s">
        <v>146</v>
      </c>
      <c r="CR58">
        <v>0</v>
      </c>
      <c r="CS58">
        <v>0</v>
      </c>
      <c r="CT58">
        <v>0</v>
      </c>
      <c r="CU58">
        <v>0</v>
      </c>
      <c r="CV58" t="s">
        <v>146</v>
      </c>
      <c r="CW58" t="s">
        <v>147</v>
      </c>
      <c r="CX58">
        <v>0</v>
      </c>
      <c r="CY58">
        <v>0</v>
      </c>
      <c r="CZ58">
        <v>0</v>
      </c>
      <c r="DA58">
        <v>0</v>
      </c>
      <c r="DB58">
        <v>0</v>
      </c>
      <c r="DC58" t="s">
        <v>146</v>
      </c>
      <c r="DD58">
        <v>0</v>
      </c>
      <c r="DE58">
        <v>0</v>
      </c>
      <c r="DF58">
        <v>0</v>
      </c>
      <c r="DG58">
        <v>0</v>
      </c>
      <c r="DH58" t="s">
        <v>159</v>
      </c>
      <c r="DI58">
        <f>Table1[[#This Row],[i- returnees internal present household]]+Table1[[#This Row],[k- abroad returnee household]]</f>
        <v>538</v>
      </c>
      <c r="DJ58">
        <f>Table1[[#This Row],[ returnees internal ]]+Table1[[#This Row],[abroad returnee ]]</f>
        <v>3219</v>
      </c>
      <c r="DK58" t="s">
        <v>159</v>
      </c>
      <c r="DL58">
        <v>525</v>
      </c>
      <c r="DM58">
        <v>3150</v>
      </c>
      <c r="DN58">
        <v>0</v>
      </c>
      <c r="DO58">
        <v>0</v>
      </c>
      <c r="DP58" t="s">
        <v>147</v>
      </c>
      <c r="DQ58" t="s">
        <v>147</v>
      </c>
      <c r="DR58" t="s">
        <v>147</v>
      </c>
      <c r="DS58" t="s">
        <v>147</v>
      </c>
      <c r="DT58">
        <v>0</v>
      </c>
      <c r="DU58">
        <v>0</v>
      </c>
      <c r="DV58" t="s">
        <v>147</v>
      </c>
      <c r="DW58" t="s">
        <v>147</v>
      </c>
      <c r="DX58" t="s">
        <v>147</v>
      </c>
      <c r="DY58" t="s">
        <v>147</v>
      </c>
      <c r="DZ58">
        <v>90</v>
      </c>
      <c r="EA58">
        <v>540</v>
      </c>
      <c r="EB58" t="s">
        <v>175</v>
      </c>
      <c r="EC58" t="s">
        <v>385</v>
      </c>
      <c r="ED58" t="s">
        <v>150</v>
      </c>
      <c r="EE58" t="s">
        <v>147</v>
      </c>
      <c r="EF58">
        <v>429</v>
      </c>
      <c r="EG58">
        <v>2574</v>
      </c>
      <c r="EH58" t="s">
        <v>175</v>
      </c>
      <c r="EI58" t="s">
        <v>332</v>
      </c>
      <c r="EJ58" t="s">
        <v>150</v>
      </c>
      <c r="EK58" t="s">
        <v>147</v>
      </c>
      <c r="EL58">
        <v>6</v>
      </c>
      <c r="EM58">
        <v>36</v>
      </c>
      <c r="EN58" t="s">
        <v>175</v>
      </c>
      <c r="EO58" t="s">
        <v>176</v>
      </c>
      <c r="EP58" t="s">
        <v>150</v>
      </c>
      <c r="EQ58" t="s">
        <v>147</v>
      </c>
      <c r="ER58">
        <v>0</v>
      </c>
      <c r="ES58">
        <v>0</v>
      </c>
      <c r="ET58" t="s">
        <v>159</v>
      </c>
      <c r="EU58">
        <v>13</v>
      </c>
      <c r="EV58">
        <v>69</v>
      </c>
      <c r="EW58">
        <v>0</v>
      </c>
      <c r="EX58">
        <v>0</v>
      </c>
      <c r="EY58" t="s">
        <v>147</v>
      </c>
      <c r="EZ58" t="s">
        <v>147</v>
      </c>
      <c r="FA58" t="s">
        <v>147</v>
      </c>
      <c r="FB58" t="s">
        <v>147</v>
      </c>
      <c r="FC58">
        <v>0</v>
      </c>
      <c r="FD58">
        <v>0</v>
      </c>
      <c r="FE58" t="s">
        <v>147</v>
      </c>
      <c r="FF58" t="s">
        <v>147</v>
      </c>
      <c r="FG58" t="s">
        <v>147</v>
      </c>
      <c r="FH58" t="s">
        <v>147</v>
      </c>
      <c r="FI58">
        <v>3</v>
      </c>
      <c r="FJ58">
        <v>18</v>
      </c>
      <c r="FK58" t="s">
        <v>221</v>
      </c>
      <c r="FL58" t="s">
        <v>222</v>
      </c>
      <c r="FM58" t="s">
        <v>150</v>
      </c>
      <c r="FN58" t="s">
        <v>147</v>
      </c>
      <c r="FO58">
        <v>8</v>
      </c>
      <c r="FP58">
        <v>48</v>
      </c>
      <c r="FQ58" t="s">
        <v>217</v>
      </c>
      <c r="FR58" t="s">
        <v>218</v>
      </c>
      <c r="FS58" t="s">
        <v>150</v>
      </c>
      <c r="FT58" t="s">
        <v>147</v>
      </c>
      <c r="FU58">
        <v>2</v>
      </c>
      <c r="FV58">
        <v>3</v>
      </c>
      <c r="FW58" t="s">
        <v>219</v>
      </c>
      <c r="FX58" t="s">
        <v>354</v>
      </c>
      <c r="FY58" t="s">
        <v>150</v>
      </c>
      <c r="FZ58" t="s">
        <v>147</v>
      </c>
      <c r="GA58">
        <v>0</v>
      </c>
      <c r="GB58">
        <v>0</v>
      </c>
      <c r="GC58">
        <v>240</v>
      </c>
      <c r="GD58">
        <v>1431</v>
      </c>
      <c r="GE58">
        <v>195</v>
      </c>
      <c r="GF58">
        <v>1170</v>
      </c>
      <c r="GG58">
        <v>103</v>
      </c>
      <c r="GH58">
        <v>618</v>
      </c>
      <c r="GI58">
        <v>0</v>
      </c>
      <c r="GJ58">
        <v>0</v>
      </c>
      <c r="GK58" t="s">
        <v>146</v>
      </c>
      <c r="GL58">
        <v>0</v>
      </c>
      <c r="GM58">
        <v>0</v>
      </c>
      <c r="GN58" t="s">
        <v>146</v>
      </c>
      <c r="GO58" t="s">
        <v>147</v>
      </c>
      <c r="GP58" t="s">
        <v>147</v>
      </c>
      <c r="GQ58" t="s">
        <v>146</v>
      </c>
      <c r="GR58" t="s">
        <v>147</v>
      </c>
      <c r="GS58" t="s">
        <v>146</v>
      </c>
      <c r="GT58">
        <v>0</v>
      </c>
      <c r="GU58">
        <v>0</v>
      </c>
      <c r="GV58" t="s">
        <v>159</v>
      </c>
      <c r="GW58" t="s">
        <v>177</v>
      </c>
      <c r="GX58" t="s">
        <v>152</v>
      </c>
      <c r="GY58" t="s">
        <v>152</v>
      </c>
      <c r="GZ58" t="s">
        <v>160</v>
      </c>
      <c r="HA58" s="117" t="s">
        <v>1579</v>
      </c>
      <c r="HB58" s="117" t="s">
        <v>1976</v>
      </c>
      <c r="HC58" s="117"/>
      <c r="HD58" s="116" t="s">
        <v>1858</v>
      </c>
      <c r="HE58" s="116">
        <v>3.82403</v>
      </c>
      <c r="HF58" s="116">
        <v>31.648603000000001</v>
      </c>
    </row>
    <row r="59" spans="1:214" x14ac:dyDescent="0.25">
      <c r="A59" t="s">
        <v>329</v>
      </c>
      <c r="B59" t="s">
        <v>175</v>
      </c>
      <c r="C59" t="s">
        <v>384</v>
      </c>
      <c r="D59" t="s">
        <v>332</v>
      </c>
      <c r="E59" t="s">
        <v>392</v>
      </c>
      <c r="F59" t="s">
        <v>393</v>
      </c>
      <c r="G59" s="116">
        <f t="shared" si="0"/>
        <v>9.2610499999999991</v>
      </c>
      <c r="H59" s="116">
        <f t="shared" si="1"/>
        <v>29.8141</v>
      </c>
      <c r="I59">
        <v>9</v>
      </c>
      <c r="J59">
        <v>9</v>
      </c>
      <c r="K59" t="s">
        <v>159</v>
      </c>
      <c r="L59">
        <v>2225</v>
      </c>
      <c r="M59" s="116">
        <f>SUM(Table1[[#Headers],[c- IDP previously displ. abroad present]])</f>
        <v>0</v>
      </c>
      <c r="N59">
        <v>13357</v>
      </c>
      <c r="O59" s="116">
        <f>(Table1[[#This Row],[a- IDP individuals]])-(Table1[[#This Row],[displ. Abroad]])</f>
        <v>12973</v>
      </c>
      <c r="P59">
        <v>1200</v>
      </c>
      <c r="Q59">
        <v>7200</v>
      </c>
      <c r="R59" t="s">
        <v>175</v>
      </c>
      <c r="S59" t="s">
        <v>332</v>
      </c>
      <c r="T59">
        <v>1025</v>
      </c>
      <c r="U59">
        <v>6157</v>
      </c>
      <c r="V59" t="s">
        <v>175</v>
      </c>
      <c r="W59" t="s">
        <v>340</v>
      </c>
      <c r="X59">
        <v>0</v>
      </c>
      <c r="Y59">
        <v>0</v>
      </c>
      <c r="Z59" t="s">
        <v>147</v>
      </c>
      <c r="AA59" t="s">
        <v>147</v>
      </c>
      <c r="AB59">
        <v>0</v>
      </c>
      <c r="AC59">
        <v>0</v>
      </c>
      <c r="AD59" t="s">
        <v>147</v>
      </c>
      <c r="AE59" t="s">
        <v>147</v>
      </c>
      <c r="AF59">
        <v>0</v>
      </c>
      <c r="AG59">
        <v>0</v>
      </c>
      <c r="AH59" t="s">
        <v>147</v>
      </c>
      <c r="AI59" t="s">
        <v>147</v>
      </c>
      <c r="AJ59">
        <v>0</v>
      </c>
      <c r="AK59">
        <v>0</v>
      </c>
      <c r="AL59" t="s">
        <v>147</v>
      </c>
      <c r="AM59" t="s">
        <v>147</v>
      </c>
      <c r="AN59">
        <v>0</v>
      </c>
      <c r="AO59">
        <v>0</v>
      </c>
      <c r="AP59" t="s">
        <v>159</v>
      </c>
      <c r="AQ59">
        <v>74</v>
      </c>
      <c r="AR59">
        <v>384</v>
      </c>
      <c r="AS59">
        <v>74</v>
      </c>
      <c r="AT59">
        <v>384</v>
      </c>
      <c r="AU59" t="s">
        <v>217</v>
      </c>
      <c r="AV59" t="s">
        <v>218</v>
      </c>
      <c r="AW59">
        <v>0</v>
      </c>
      <c r="AX59">
        <v>0</v>
      </c>
      <c r="AY59" t="s">
        <v>147</v>
      </c>
      <c r="AZ59" t="s">
        <v>147</v>
      </c>
      <c r="BA59">
        <v>0</v>
      </c>
      <c r="BB59">
        <v>0</v>
      </c>
      <c r="BC59" t="s">
        <v>147</v>
      </c>
      <c r="BD59" t="s">
        <v>147</v>
      </c>
      <c r="BE59">
        <v>0</v>
      </c>
      <c r="BF59">
        <v>0</v>
      </c>
      <c r="BG59" t="s">
        <v>147</v>
      </c>
      <c r="BH59" t="s">
        <v>147</v>
      </c>
      <c r="BI59">
        <v>0</v>
      </c>
      <c r="BJ59">
        <v>0</v>
      </c>
      <c r="BK59" t="s">
        <v>147</v>
      </c>
      <c r="BL59" t="s">
        <v>147</v>
      </c>
      <c r="BM59">
        <v>0</v>
      </c>
      <c r="BN59">
        <v>0</v>
      </c>
      <c r="BO59" s="116">
        <f>SUM(Table1[[#This Row],[2014-2015 Conflict]],Table1[[#This Row],[2016-2017 conflict]],Table1[[#This Row],[2018 pre R conflict]],Table1[[#This Row],[2018 post R conflict]],Table1[[#This Row],[2019 conflict]],Table1[[#This Row],[2020 conflict]])</f>
        <v>13357</v>
      </c>
      <c r="BP59" s="116">
        <f>SUM(Table1[[#This Row],[2014-2015  C - clashes]],Table1[[#This Row],[2016-2017  c-clashes]],Table1[[#This Row],[2018 pre R C-clashes]],Table1[[#This Row],[2018 post R C-clashes]],Table1[[#This Row],[2019 C-clashes]],Table1[[#This Row],[2020 C-clashes]])</f>
        <v>0</v>
      </c>
      <c r="BQ59" s="116">
        <f>SUM(Table1[[#This Row],[2014-2015 disaster]],Table1[[#This Row],[2016-2017 disaster]],Table1[[#This Row],[2018 pre R disaster]],Table1[[#This Row],[2018 post R disaster]],Table1[[#This Row],[2019 disaster]],Table1[[#This Row],[2020 disaster]])</f>
        <v>0</v>
      </c>
      <c r="BR59" s="116">
        <f>SUM(Table1[[#This Row],[2014-2015 unknown]],Table1[[#This Row],[2016-2017  unknown ]],Table1[[#This Row],[2018 pre R unknown]],Table1[[#This Row],[2018 post R unknown]],Table1[[#This Row],[2019 unknown]],Table1[[#This Row],[2020 unknown]])</f>
        <v>0</v>
      </c>
      <c r="BS59">
        <v>7200</v>
      </c>
      <c r="BT59">
        <v>0</v>
      </c>
      <c r="BU59">
        <v>0</v>
      </c>
      <c r="BV59">
        <v>0</v>
      </c>
      <c r="BW59" t="s">
        <v>146</v>
      </c>
      <c r="BX59">
        <v>6157</v>
      </c>
      <c r="BY59">
        <v>0</v>
      </c>
      <c r="BZ59">
        <v>0</v>
      </c>
      <c r="CA59">
        <v>0</v>
      </c>
      <c r="CB59" t="s">
        <v>146</v>
      </c>
      <c r="CC59">
        <v>0</v>
      </c>
      <c r="CD59">
        <v>0</v>
      </c>
      <c r="CE59">
        <v>0</v>
      </c>
      <c r="CF59">
        <v>0</v>
      </c>
      <c r="CG59" t="s">
        <v>146</v>
      </c>
      <c r="CH59">
        <v>0</v>
      </c>
      <c r="CI59">
        <v>0</v>
      </c>
      <c r="CJ59">
        <v>0</v>
      </c>
      <c r="CK59">
        <v>0</v>
      </c>
      <c r="CL59" t="s">
        <v>146</v>
      </c>
      <c r="CM59">
        <v>0</v>
      </c>
      <c r="CN59">
        <v>0</v>
      </c>
      <c r="CO59">
        <v>0</v>
      </c>
      <c r="CP59">
        <v>0</v>
      </c>
      <c r="CQ59" t="s">
        <v>146</v>
      </c>
      <c r="CR59">
        <v>0</v>
      </c>
      <c r="CS59">
        <v>0</v>
      </c>
      <c r="CT59">
        <v>0</v>
      </c>
      <c r="CU59">
        <v>0</v>
      </c>
      <c r="CV59" t="s">
        <v>146</v>
      </c>
      <c r="CW59" t="s">
        <v>147</v>
      </c>
      <c r="CX59">
        <v>0</v>
      </c>
      <c r="CY59">
        <v>881</v>
      </c>
      <c r="CZ59">
        <v>5286</v>
      </c>
      <c r="DA59">
        <v>1344</v>
      </c>
      <c r="DB59">
        <v>8071</v>
      </c>
      <c r="DC59" t="s">
        <v>146</v>
      </c>
      <c r="DD59">
        <v>0</v>
      </c>
      <c r="DE59">
        <v>0</v>
      </c>
      <c r="DF59">
        <v>2300</v>
      </c>
      <c r="DG59">
        <v>13800</v>
      </c>
      <c r="DH59" t="s">
        <v>159</v>
      </c>
      <c r="DI59">
        <f>Table1[[#This Row],[i- returnees internal present household]]+Table1[[#This Row],[k- abroad returnee household]]</f>
        <v>1487</v>
      </c>
      <c r="DJ59">
        <f>Table1[[#This Row],[ returnees internal ]]+Table1[[#This Row],[abroad returnee ]]</f>
        <v>8839</v>
      </c>
      <c r="DK59" t="s">
        <v>159</v>
      </c>
      <c r="DL59">
        <v>1422</v>
      </c>
      <c r="DM59">
        <v>8535</v>
      </c>
      <c r="DN59">
        <v>0</v>
      </c>
      <c r="DO59">
        <v>0</v>
      </c>
      <c r="DP59" t="s">
        <v>147</v>
      </c>
      <c r="DQ59" t="s">
        <v>147</v>
      </c>
      <c r="DR59" t="s">
        <v>147</v>
      </c>
      <c r="DS59" t="s">
        <v>147</v>
      </c>
      <c r="DT59">
        <v>0</v>
      </c>
      <c r="DU59">
        <v>0</v>
      </c>
      <c r="DV59" t="s">
        <v>147</v>
      </c>
      <c r="DW59" t="s">
        <v>147</v>
      </c>
      <c r="DX59" t="s">
        <v>147</v>
      </c>
      <c r="DY59" t="s">
        <v>147</v>
      </c>
      <c r="DZ59">
        <v>842</v>
      </c>
      <c r="EA59">
        <v>5052</v>
      </c>
      <c r="EB59" t="s">
        <v>175</v>
      </c>
      <c r="EC59" t="s">
        <v>332</v>
      </c>
      <c r="ED59" t="s">
        <v>150</v>
      </c>
      <c r="EE59" t="s">
        <v>147</v>
      </c>
      <c r="EF59">
        <v>570</v>
      </c>
      <c r="EG59">
        <v>3420</v>
      </c>
      <c r="EH59" t="s">
        <v>175</v>
      </c>
      <c r="EI59" t="s">
        <v>394</v>
      </c>
      <c r="EJ59" t="s">
        <v>150</v>
      </c>
      <c r="EK59" t="s">
        <v>147</v>
      </c>
      <c r="EL59">
        <v>10</v>
      </c>
      <c r="EM59">
        <v>63</v>
      </c>
      <c r="EN59" t="s">
        <v>175</v>
      </c>
      <c r="EO59" t="s">
        <v>176</v>
      </c>
      <c r="EP59" t="s">
        <v>150</v>
      </c>
      <c r="EQ59" t="s">
        <v>147</v>
      </c>
      <c r="ER59">
        <v>0</v>
      </c>
      <c r="ES59">
        <v>0</v>
      </c>
      <c r="ET59" t="s">
        <v>159</v>
      </c>
      <c r="EU59">
        <v>65</v>
      </c>
      <c r="EV59">
        <v>304</v>
      </c>
      <c r="EW59">
        <v>0</v>
      </c>
      <c r="EX59">
        <v>0</v>
      </c>
      <c r="EY59" t="s">
        <v>147</v>
      </c>
      <c r="EZ59" t="s">
        <v>147</v>
      </c>
      <c r="FA59" t="s">
        <v>147</v>
      </c>
      <c r="FB59" t="s">
        <v>147</v>
      </c>
      <c r="FC59">
        <v>0</v>
      </c>
      <c r="FD59">
        <v>0</v>
      </c>
      <c r="FE59" t="s">
        <v>147</v>
      </c>
      <c r="FF59" t="s">
        <v>147</v>
      </c>
      <c r="FG59" t="s">
        <v>147</v>
      </c>
      <c r="FH59" t="s">
        <v>147</v>
      </c>
      <c r="FI59">
        <v>49</v>
      </c>
      <c r="FJ59">
        <v>208</v>
      </c>
      <c r="FK59" t="s">
        <v>217</v>
      </c>
      <c r="FL59" t="s">
        <v>218</v>
      </c>
      <c r="FM59" t="s">
        <v>150</v>
      </c>
      <c r="FN59" t="s">
        <v>147</v>
      </c>
      <c r="FO59">
        <v>16</v>
      </c>
      <c r="FP59">
        <v>96</v>
      </c>
      <c r="FQ59" t="s">
        <v>221</v>
      </c>
      <c r="FR59" t="s">
        <v>222</v>
      </c>
      <c r="FS59" t="s">
        <v>150</v>
      </c>
      <c r="FT59" t="s">
        <v>147</v>
      </c>
      <c r="FU59">
        <v>0</v>
      </c>
      <c r="FV59">
        <v>0</v>
      </c>
      <c r="FW59" t="s">
        <v>147</v>
      </c>
      <c r="FX59" t="s">
        <v>147</v>
      </c>
      <c r="FY59" t="s">
        <v>147</v>
      </c>
      <c r="FZ59" t="s">
        <v>147</v>
      </c>
      <c r="GA59">
        <v>0</v>
      </c>
      <c r="GB59">
        <v>0</v>
      </c>
      <c r="GC59">
        <v>748</v>
      </c>
      <c r="GD59">
        <v>4405</v>
      </c>
      <c r="GE59">
        <v>480</v>
      </c>
      <c r="GF59">
        <v>2880</v>
      </c>
      <c r="GG59">
        <v>259</v>
      </c>
      <c r="GH59">
        <v>1554</v>
      </c>
      <c r="GI59">
        <v>0</v>
      </c>
      <c r="GJ59">
        <v>0</v>
      </c>
      <c r="GK59" t="s">
        <v>146</v>
      </c>
      <c r="GL59">
        <v>0</v>
      </c>
      <c r="GM59">
        <v>0</v>
      </c>
      <c r="GN59" t="s">
        <v>146</v>
      </c>
      <c r="GO59" t="s">
        <v>147</v>
      </c>
      <c r="GP59" t="s">
        <v>147</v>
      </c>
      <c r="GQ59" t="s">
        <v>146</v>
      </c>
      <c r="GR59" t="s">
        <v>147</v>
      </c>
      <c r="GS59" t="s">
        <v>146</v>
      </c>
      <c r="GT59">
        <v>0</v>
      </c>
      <c r="GU59">
        <v>0</v>
      </c>
      <c r="GV59" t="s">
        <v>159</v>
      </c>
      <c r="GW59" t="s">
        <v>177</v>
      </c>
      <c r="GX59" t="s">
        <v>152</v>
      </c>
      <c r="GY59" t="s">
        <v>152</v>
      </c>
      <c r="GZ59" t="s">
        <v>1702</v>
      </c>
      <c r="HA59" s="117" t="s">
        <v>1579</v>
      </c>
      <c r="HB59" s="117" t="s">
        <v>1978</v>
      </c>
      <c r="HC59" s="117"/>
      <c r="HD59" s="116" t="s">
        <v>1858</v>
      </c>
      <c r="HE59" s="116">
        <v>3.830012864</v>
      </c>
      <c r="HF59" s="116">
        <v>31.597616543000001</v>
      </c>
    </row>
    <row r="60" spans="1:214" x14ac:dyDescent="0.25">
      <c r="A60" t="s">
        <v>329</v>
      </c>
      <c r="B60" t="s">
        <v>175</v>
      </c>
      <c r="C60" t="s">
        <v>364</v>
      </c>
      <c r="D60" t="s">
        <v>176</v>
      </c>
      <c r="E60" t="s">
        <v>395</v>
      </c>
      <c r="F60" t="s">
        <v>396</v>
      </c>
      <c r="G60" s="116">
        <f t="shared" si="0"/>
        <v>9.2215100000000003</v>
      </c>
      <c r="H60" s="116">
        <f t="shared" si="1"/>
        <v>28.94651</v>
      </c>
      <c r="I60">
        <v>9</v>
      </c>
      <c r="J60">
        <v>9</v>
      </c>
      <c r="K60" t="s">
        <v>159</v>
      </c>
      <c r="L60">
        <v>315</v>
      </c>
      <c r="M60" s="116">
        <f>SUM(Table1[[#Headers],[c- IDP previously displ. abroad present]])</f>
        <v>0</v>
      </c>
      <c r="N60">
        <v>1810</v>
      </c>
      <c r="O60" s="116">
        <f>(Table1[[#This Row],[a- IDP individuals]])-(Table1[[#This Row],[displ. Abroad]])</f>
        <v>1810</v>
      </c>
      <c r="P60">
        <v>45</v>
      </c>
      <c r="Q60">
        <v>285</v>
      </c>
      <c r="R60" t="s">
        <v>175</v>
      </c>
      <c r="S60" t="s">
        <v>176</v>
      </c>
      <c r="T60">
        <v>70</v>
      </c>
      <c r="U60">
        <v>338</v>
      </c>
      <c r="V60" t="s">
        <v>175</v>
      </c>
      <c r="W60" t="s">
        <v>176</v>
      </c>
      <c r="X60">
        <v>65</v>
      </c>
      <c r="Y60">
        <v>320</v>
      </c>
      <c r="Z60" t="s">
        <v>175</v>
      </c>
      <c r="AA60" t="s">
        <v>176</v>
      </c>
      <c r="AB60">
        <v>35</v>
      </c>
      <c r="AC60">
        <v>245</v>
      </c>
      <c r="AD60" t="s">
        <v>175</v>
      </c>
      <c r="AE60" t="s">
        <v>176</v>
      </c>
      <c r="AF60">
        <v>50</v>
      </c>
      <c r="AG60">
        <v>307</v>
      </c>
      <c r="AH60" t="s">
        <v>175</v>
      </c>
      <c r="AI60" t="s">
        <v>176</v>
      </c>
      <c r="AJ60">
        <v>50</v>
      </c>
      <c r="AK60">
        <v>315</v>
      </c>
      <c r="AL60" t="s">
        <v>175</v>
      </c>
      <c r="AM60" t="s">
        <v>176</v>
      </c>
      <c r="AN60">
        <v>0</v>
      </c>
      <c r="AO60">
        <v>0</v>
      </c>
      <c r="AP60" t="s">
        <v>146</v>
      </c>
      <c r="AQ60">
        <v>0</v>
      </c>
      <c r="AR60">
        <v>0</v>
      </c>
      <c r="AS60">
        <v>0</v>
      </c>
      <c r="AT60">
        <v>0</v>
      </c>
      <c r="AU60" t="s">
        <v>147</v>
      </c>
      <c r="AV60" t="s">
        <v>147</v>
      </c>
      <c r="AW60">
        <v>0</v>
      </c>
      <c r="AX60">
        <v>0</v>
      </c>
      <c r="AY60" t="s">
        <v>147</v>
      </c>
      <c r="AZ60" t="s">
        <v>147</v>
      </c>
      <c r="BA60">
        <v>0</v>
      </c>
      <c r="BB60">
        <v>0</v>
      </c>
      <c r="BC60" t="s">
        <v>147</v>
      </c>
      <c r="BD60" t="s">
        <v>147</v>
      </c>
      <c r="BE60">
        <v>0</v>
      </c>
      <c r="BF60">
        <v>0</v>
      </c>
      <c r="BG60" t="s">
        <v>147</v>
      </c>
      <c r="BH60" t="s">
        <v>147</v>
      </c>
      <c r="BI60">
        <v>0</v>
      </c>
      <c r="BJ60">
        <v>0</v>
      </c>
      <c r="BK60" t="s">
        <v>147</v>
      </c>
      <c r="BL60" t="s">
        <v>147</v>
      </c>
      <c r="BM60">
        <v>0</v>
      </c>
      <c r="BN60">
        <v>0</v>
      </c>
      <c r="BO60" s="116">
        <f>SUM(Table1[[#This Row],[2014-2015 Conflict]],Table1[[#This Row],[2016-2017 conflict]],Table1[[#This Row],[2018 pre R conflict]],Table1[[#This Row],[2018 post R conflict]],Table1[[#This Row],[2019 conflict]],Table1[[#This Row],[2020 conflict]])</f>
        <v>1495</v>
      </c>
      <c r="BP60" s="116">
        <f>SUM(Table1[[#This Row],[2014-2015  C - clashes]],Table1[[#This Row],[2016-2017  c-clashes]],Table1[[#This Row],[2018 pre R C-clashes]],Table1[[#This Row],[2018 post R C-clashes]],Table1[[#This Row],[2019 C-clashes]],Table1[[#This Row],[2020 C-clashes]])</f>
        <v>315</v>
      </c>
      <c r="BQ60" s="116">
        <f>SUM(Table1[[#This Row],[2014-2015 disaster]],Table1[[#This Row],[2016-2017 disaster]],Table1[[#This Row],[2018 pre R disaster]],Table1[[#This Row],[2018 post R disaster]],Table1[[#This Row],[2019 disaster]],Table1[[#This Row],[2020 disaster]])</f>
        <v>0</v>
      </c>
      <c r="BR60" s="116">
        <f>SUM(Table1[[#This Row],[2014-2015 unknown]],Table1[[#This Row],[2016-2017  unknown ]],Table1[[#This Row],[2018 pre R unknown]],Table1[[#This Row],[2018 post R unknown]],Table1[[#This Row],[2019 unknown]],Table1[[#This Row],[2020 unknown]])</f>
        <v>0</v>
      </c>
      <c r="BS60">
        <v>285</v>
      </c>
      <c r="BT60">
        <v>0</v>
      </c>
      <c r="BU60">
        <v>0</v>
      </c>
      <c r="BV60">
        <v>0</v>
      </c>
      <c r="BW60" t="s">
        <v>146</v>
      </c>
      <c r="BX60">
        <v>338</v>
      </c>
      <c r="BY60">
        <v>0</v>
      </c>
      <c r="BZ60">
        <v>0</v>
      </c>
      <c r="CA60">
        <v>0</v>
      </c>
      <c r="CB60" t="s">
        <v>146</v>
      </c>
      <c r="CC60">
        <v>320</v>
      </c>
      <c r="CD60">
        <v>0</v>
      </c>
      <c r="CE60">
        <v>0</v>
      </c>
      <c r="CF60">
        <v>0</v>
      </c>
      <c r="CG60" t="s">
        <v>146</v>
      </c>
      <c r="CH60">
        <v>245</v>
      </c>
      <c r="CI60">
        <v>0</v>
      </c>
      <c r="CJ60">
        <v>0</v>
      </c>
      <c r="CK60">
        <v>0</v>
      </c>
      <c r="CL60" t="s">
        <v>146</v>
      </c>
      <c r="CM60">
        <v>307</v>
      </c>
      <c r="CN60">
        <v>0</v>
      </c>
      <c r="CO60">
        <v>0</v>
      </c>
      <c r="CP60">
        <v>0</v>
      </c>
      <c r="CQ60" t="s">
        <v>146</v>
      </c>
      <c r="CR60">
        <v>0</v>
      </c>
      <c r="CS60">
        <v>315</v>
      </c>
      <c r="CT60">
        <v>0</v>
      </c>
      <c r="CU60">
        <v>0</v>
      </c>
      <c r="CV60" t="s">
        <v>146</v>
      </c>
      <c r="CW60" t="s">
        <v>147</v>
      </c>
      <c r="CX60">
        <v>0</v>
      </c>
      <c r="CY60">
        <v>0</v>
      </c>
      <c r="CZ60">
        <v>0</v>
      </c>
      <c r="DA60">
        <v>315</v>
      </c>
      <c r="DB60">
        <v>1810</v>
      </c>
      <c r="DC60" t="s">
        <v>146</v>
      </c>
      <c r="DD60">
        <v>0</v>
      </c>
      <c r="DE60">
        <v>0</v>
      </c>
      <c r="DF60">
        <v>1111</v>
      </c>
      <c r="DG60">
        <v>5015</v>
      </c>
      <c r="DH60" t="s">
        <v>159</v>
      </c>
      <c r="DI60">
        <f>Table1[[#This Row],[i- returnees internal present household]]+Table1[[#This Row],[k- abroad returnee household]]</f>
        <v>730</v>
      </c>
      <c r="DJ60">
        <f>Table1[[#This Row],[ returnees internal ]]+Table1[[#This Row],[abroad returnee ]]</f>
        <v>4531</v>
      </c>
      <c r="DK60" t="s">
        <v>159</v>
      </c>
      <c r="DL60">
        <v>730</v>
      </c>
      <c r="DM60">
        <v>4531</v>
      </c>
      <c r="DN60">
        <v>200</v>
      </c>
      <c r="DO60">
        <v>1170</v>
      </c>
      <c r="DP60" t="s">
        <v>175</v>
      </c>
      <c r="DQ60" t="s">
        <v>176</v>
      </c>
      <c r="DR60" t="s">
        <v>150</v>
      </c>
      <c r="DS60" t="s">
        <v>147</v>
      </c>
      <c r="DT60">
        <v>130</v>
      </c>
      <c r="DU60">
        <v>777</v>
      </c>
      <c r="DV60" t="s">
        <v>175</v>
      </c>
      <c r="DW60" t="s">
        <v>176</v>
      </c>
      <c r="DX60" t="s">
        <v>150</v>
      </c>
      <c r="DY60" t="s">
        <v>147</v>
      </c>
      <c r="DZ60">
        <v>110</v>
      </c>
      <c r="EA60">
        <v>700</v>
      </c>
      <c r="EB60" t="s">
        <v>175</v>
      </c>
      <c r="EC60" t="s">
        <v>176</v>
      </c>
      <c r="ED60" t="s">
        <v>150</v>
      </c>
      <c r="EE60" t="s">
        <v>147</v>
      </c>
      <c r="EF60">
        <v>155</v>
      </c>
      <c r="EG60">
        <v>1087</v>
      </c>
      <c r="EH60" t="s">
        <v>175</v>
      </c>
      <c r="EI60" t="s">
        <v>176</v>
      </c>
      <c r="EJ60" t="s">
        <v>150</v>
      </c>
      <c r="EK60" t="s">
        <v>147</v>
      </c>
      <c r="EL60">
        <v>135</v>
      </c>
      <c r="EM60">
        <v>797</v>
      </c>
      <c r="EN60" t="s">
        <v>175</v>
      </c>
      <c r="EO60" t="s">
        <v>176</v>
      </c>
      <c r="EP60" t="s">
        <v>150</v>
      </c>
      <c r="EQ60" t="s">
        <v>147</v>
      </c>
      <c r="ER60">
        <v>0</v>
      </c>
      <c r="ES60">
        <v>0</v>
      </c>
      <c r="ET60" t="s">
        <v>146</v>
      </c>
      <c r="EU60">
        <v>0</v>
      </c>
      <c r="EV60">
        <v>0</v>
      </c>
      <c r="EW60">
        <v>0</v>
      </c>
      <c r="EX60">
        <v>0</v>
      </c>
      <c r="EY60" t="s">
        <v>147</v>
      </c>
      <c r="EZ60" t="s">
        <v>147</v>
      </c>
      <c r="FA60" t="s">
        <v>147</v>
      </c>
      <c r="FB60" t="s">
        <v>147</v>
      </c>
      <c r="FC60">
        <v>0</v>
      </c>
      <c r="FD60">
        <v>0</v>
      </c>
      <c r="FE60" t="s">
        <v>147</v>
      </c>
      <c r="FF60" t="s">
        <v>147</v>
      </c>
      <c r="FG60" t="s">
        <v>147</v>
      </c>
      <c r="FH60" t="s">
        <v>147</v>
      </c>
      <c r="FI60">
        <v>0</v>
      </c>
      <c r="FJ60">
        <v>0</v>
      </c>
      <c r="FK60" t="s">
        <v>147</v>
      </c>
      <c r="FL60" t="s">
        <v>147</v>
      </c>
      <c r="FM60" t="s">
        <v>147</v>
      </c>
      <c r="FN60" t="s">
        <v>147</v>
      </c>
      <c r="FO60">
        <v>0</v>
      </c>
      <c r="FP60">
        <v>0</v>
      </c>
      <c r="FQ60" t="s">
        <v>147</v>
      </c>
      <c r="FR60" t="s">
        <v>147</v>
      </c>
      <c r="FS60" t="s">
        <v>147</v>
      </c>
      <c r="FT60" t="s">
        <v>147</v>
      </c>
      <c r="FU60">
        <v>0</v>
      </c>
      <c r="FV60">
        <v>0</v>
      </c>
      <c r="FW60" t="s">
        <v>147</v>
      </c>
      <c r="FX60" t="s">
        <v>147</v>
      </c>
      <c r="FY60" t="s">
        <v>147</v>
      </c>
      <c r="FZ60" t="s">
        <v>147</v>
      </c>
      <c r="GA60">
        <v>0</v>
      </c>
      <c r="GB60">
        <v>0</v>
      </c>
      <c r="GC60">
        <v>524</v>
      </c>
      <c r="GD60">
        <v>3331</v>
      </c>
      <c r="GE60">
        <v>106</v>
      </c>
      <c r="GF60">
        <v>600</v>
      </c>
      <c r="GG60">
        <v>100</v>
      </c>
      <c r="GH60">
        <v>600</v>
      </c>
      <c r="GI60">
        <v>0</v>
      </c>
      <c r="GJ60">
        <v>0</v>
      </c>
      <c r="GK60" t="s">
        <v>146</v>
      </c>
      <c r="GL60">
        <v>0</v>
      </c>
      <c r="GM60">
        <v>0</v>
      </c>
      <c r="GN60" t="s">
        <v>146</v>
      </c>
      <c r="GO60" t="s">
        <v>147</v>
      </c>
      <c r="GP60" t="s">
        <v>147</v>
      </c>
      <c r="GQ60" t="s">
        <v>146</v>
      </c>
      <c r="GR60" t="s">
        <v>147</v>
      </c>
      <c r="GS60" t="s">
        <v>146</v>
      </c>
      <c r="GT60">
        <v>0</v>
      </c>
      <c r="GU60">
        <v>0</v>
      </c>
      <c r="GV60" t="s">
        <v>146</v>
      </c>
      <c r="GW60" t="s">
        <v>197</v>
      </c>
      <c r="GX60" t="s">
        <v>151</v>
      </c>
      <c r="GY60" t="s">
        <v>152</v>
      </c>
      <c r="GZ60" t="s">
        <v>397</v>
      </c>
      <c r="HA60" s="117" t="s">
        <v>1579</v>
      </c>
      <c r="HB60" s="117" t="s">
        <v>1980</v>
      </c>
      <c r="HC60" s="117"/>
      <c r="HD60" s="116" t="s">
        <v>1858</v>
      </c>
      <c r="HE60" s="116">
        <v>3.770667</v>
      </c>
      <c r="HF60" s="116">
        <v>31.485567</v>
      </c>
    </row>
    <row r="61" spans="1:214" x14ac:dyDescent="0.25">
      <c r="A61" t="s">
        <v>155</v>
      </c>
      <c r="B61" t="s">
        <v>156</v>
      </c>
      <c r="C61" t="s">
        <v>373</v>
      </c>
      <c r="D61" t="s">
        <v>374</v>
      </c>
      <c r="E61" t="s">
        <v>398</v>
      </c>
      <c r="F61" t="s">
        <v>399</v>
      </c>
      <c r="G61" s="116">
        <f t="shared" si="0"/>
        <v>8.5594210000000004</v>
      </c>
      <c r="H61" s="116">
        <f t="shared" si="1"/>
        <v>32.044746000000004</v>
      </c>
      <c r="I61">
        <v>9</v>
      </c>
      <c r="J61">
        <v>9</v>
      </c>
      <c r="K61" t="s">
        <v>159</v>
      </c>
      <c r="L61">
        <v>1287</v>
      </c>
      <c r="M61" s="116">
        <f>SUM(Table1[[#Headers],[c- IDP previously displ. abroad present]])</f>
        <v>0</v>
      </c>
      <c r="N61">
        <v>7661</v>
      </c>
      <c r="O61" s="116">
        <f>(Table1[[#This Row],[a- IDP individuals]])-(Table1[[#This Row],[displ. Abroad]])</f>
        <v>7661</v>
      </c>
      <c r="P61">
        <v>704</v>
      </c>
      <c r="Q61">
        <v>4013</v>
      </c>
      <c r="R61" t="s">
        <v>156</v>
      </c>
      <c r="S61" t="s">
        <v>195</v>
      </c>
      <c r="T61">
        <v>312</v>
      </c>
      <c r="U61">
        <v>2029</v>
      </c>
      <c r="V61" t="s">
        <v>156</v>
      </c>
      <c r="W61" t="s">
        <v>374</v>
      </c>
      <c r="X61">
        <v>212</v>
      </c>
      <c r="Y61">
        <v>1201</v>
      </c>
      <c r="Z61" t="s">
        <v>156</v>
      </c>
      <c r="AA61" t="s">
        <v>374</v>
      </c>
      <c r="AB61">
        <v>59</v>
      </c>
      <c r="AC61">
        <v>418</v>
      </c>
      <c r="AD61" t="s">
        <v>156</v>
      </c>
      <c r="AE61" t="s">
        <v>374</v>
      </c>
      <c r="AF61">
        <v>0</v>
      </c>
      <c r="AG61">
        <v>0</v>
      </c>
      <c r="AH61" t="s">
        <v>147</v>
      </c>
      <c r="AI61" t="s">
        <v>147</v>
      </c>
      <c r="AJ61">
        <v>0</v>
      </c>
      <c r="AK61">
        <v>0</v>
      </c>
      <c r="AL61" t="s">
        <v>147</v>
      </c>
      <c r="AM61" t="s">
        <v>147</v>
      </c>
      <c r="AN61">
        <v>0</v>
      </c>
      <c r="AO61">
        <v>0</v>
      </c>
      <c r="AP61" t="s">
        <v>146</v>
      </c>
      <c r="AQ61">
        <v>0</v>
      </c>
      <c r="AR61">
        <v>0</v>
      </c>
      <c r="AS61">
        <v>0</v>
      </c>
      <c r="AT61">
        <v>0</v>
      </c>
      <c r="AU61" t="s">
        <v>147</v>
      </c>
      <c r="AV61" t="s">
        <v>147</v>
      </c>
      <c r="AW61">
        <v>0</v>
      </c>
      <c r="AX61">
        <v>0</v>
      </c>
      <c r="AY61" t="s">
        <v>147</v>
      </c>
      <c r="AZ61" t="s">
        <v>147</v>
      </c>
      <c r="BA61">
        <v>0</v>
      </c>
      <c r="BB61">
        <v>0</v>
      </c>
      <c r="BC61" t="s">
        <v>147</v>
      </c>
      <c r="BD61" t="s">
        <v>147</v>
      </c>
      <c r="BE61">
        <v>0</v>
      </c>
      <c r="BF61">
        <v>0</v>
      </c>
      <c r="BG61" t="s">
        <v>147</v>
      </c>
      <c r="BH61" t="s">
        <v>147</v>
      </c>
      <c r="BI61">
        <v>0</v>
      </c>
      <c r="BJ61">
        <v>0</v>
      </c>
      <c r="BK61" t="s">
        <v>147</v>
      </c>
      <c r="BL61" t="s">
        <v>147</v>
      </c>
      <c r="BM61">
        <v>0</v>
      </c>
      <c r="BN61">
        <v>0</v>
      </c>
      <c r="BO61" s="116">
        <f>SUM(Table1[[#This Row],[2014-2015 Conflict]],Table1[[#This Row],[2016-2017 conflict]],Table1[[#This Row],[2018 pre R conflict]],Table1[[#This Row],[2018 post R conflict]],Table1[[#This Row],[2019 conflict]],Table1[[#This Row],[2020 conflict]])</f>
        <v>6042</v>
      </c>
      <c r="BP61" s="116">
        <f>SUM(Table1[[#This Row],[2014-2015  C - clashes]],Table1[[#This Row],[2016-2017  c-clashes]],Table1[[#This Row],[2018 pre R C-clashes]],Table1[[#This Row],[2018 post R C-clashes]],Table1[[#This Row],[2019 C-clashes]],Table1[[#This Row],[2020 C-clashes]])</f>
        <v>1619</v>
      </c>
      <c r="BQ61" s="116">
        <f>SUM(Table1[[#This Row],[2014-2015 disaster]],Table1[[#This Row],[2016-2017 disaster]],Table1[[#This Row],[2018 pre R disaster]],Table1[[#This Row],[2018 post R disaster]],Table1[[#This Row],[2019 disaster]],Table1[[#This Row],[2020 disaster]])</f>
        <v>0</v>
      </c>
      <c r="BR61" s="116">
        <f>SUM(Table1[[#This Row],[2014-2015 unknown]],Table1[[#This Row],[2016-2017  unknown ]],Table1[[#This Row],[2018 pre R unknown]],Table1[[#This Row],[2018 post R unknown]],Table1[[#This Row],[2019 unknown]],Table1[[#This Row],[2020 unknown]])</f>
        <v>0</v>
      </c>
      <c r="BS61">
        <v>4013</v>
      </c>
      <c r="BT61">
        <v>0</v>
      </c>
      <c r="BU61">
        <v>0</v>
      </c>
      <c r="BV61">
        <v>0</v>
      </c>
      <c r="BW61" t="s">
        <v>146</v>
      </c>
      <c r="BX61">
        <v>2029</v>
      </c>
      <c r="BY61">
        <v>0</v>
      </c>
      <c r="BZ61">
        <v>0</v>
      </c>
      <c r="CA61">
        <v>0</v>
      </c>
      <c r="CB61" t="s">
        <v>146</v>
      </c>
      <c r="CC61">
        <v>0</v>
      </c>
      <c r="CD61">
        <v>1201</v>
      </c>
      <c r="CE61">
        <v>0</v>
      </c>
      <c r="CF61">
        <v>0</v>
      </c>
      <c r="CG61" t="s">
        <v>146</v>
      </c>
      <c r="CH61">
        <v>0</v>
      </c>
      <c r="CI61">
        <v>418</v>
      </c>
      <c r="CJ61">
        <v>0</v>
      </c>
      <c r="CK61">
        <v>0</v>
      </c>
      <c r="CL61" t="s">
        <v>146</v>
      </c>
      <c r="CM61">
        <v>0</v>
      </c>
      <c r="CN61">
        <v>0</v>
      </c>
      <c r="CO61">
        <v>0</v>
      </c>
      <c r="CP61">
        <v>0</v>
      </c>
      <c r="CQ61" t="s">
        <v>146</v>
      </c>
      <c r="CR61">
        <v>0</v>
      </c>
      <c r="CS61">
        <v>0</v>
      </c>
      <c r="CT61">
        <v>0</v>
      </c>
      <c r="CU61">
        <v>0</v>
      </c>
      <c r="CV61" t="s">
        <v>146</v>
      </c>
      <c r="CW61" t="s">
        <v>147</v>
      </c>
      <c r="CX61">
        <v>0</v>
      </c>
      <c r="CY61">
        <v>1074</v>
      </c>
      <c r="CZ61">
        <v>6389</v>
      </c>
      <c r="DA61">
        <v>213</v>
      </c>
      <c r="DB61">
        <v>1272</v>
      </c>
      <c r="DC61" t="s">
        <v>146</v>
      </c>
      <c r="DD61">
        <v>0</v>
      </c>
      <c r="DE61">
        <v>0</v>
      </c>
      <c r="DF61">
        <v>702</v>
      </c>
      <c r="DG61">
        <v>4216</v>
      </c>
      <c r="DH61" t="s">
        <v>159</v>
      </c>
      <c r="DI61">
        <f>Table1[[#This Row],[i- returnees internal present household]]+Table1[[#This Row],[k- abroad returnee household]]</f>
        <v>313</v>
      </c>
      <c r="DJ61">
        <f>Table1[[#This Row],[ returnees internal ]]+Table1[[#This Row],[abroad returnee ]]</f>
        <v>1864</v>
      </c>
      <c r="DK61" t="s">
        <v>159</v>
      </c>
      <c r="DL61">
        <v>186</v>
      </c>
      <c r="DM61">
        <v>1114</v>
      </c>
      <c r="DN61">
        <v>101</v>
      </c>
      <c r="DO61">
        <v>605</v>
      </c>
      <c r="DP61" t="s">
        <v>193</v>
      </c>
      <c r="DQ61" t="s">
        <v>194</v>
      </c>
      <c r="DR61" t="s">
        <v>150</v>
      </c>
      <c r="DS61" t="s">
        <v>147</v>
      </c>
      <c r="DT61">
        <v>41</v>
      </c>
      <c r="DU61">
        <v>249</v>
      </c>
      <c r="DV61" t="s">
        <v>143</v>
      </c>
      <c r="DW61" t="s">
        <v>226</v>
      </c>
      <c r="DX61" t="s">
        <v>150</v>
      </c>
      <c r="DY61" t="s">
        <v>147</v>
      </c>
      <c r="DZ61">
        <v>22</v>
      </c>
      <c r="EA61">
        <v>121</v>
      </c>
      <c r="EB61" t="s">
        <v>156</v>
      </c>
      <c r="EC61" t="s">
        <v>374</v>
      </c>
      <c r="ED61" t="s">
        <v>182</v>
      </c>
      <c r="EE61" t="s">
        <v>147</v>
      </c>
      <c r="EF61">
        <v>8</v>
      </c>
      <c r="EG61">
        <v>52</v>
      </c>
      <c r="EH61" t="s">
        <v>143</v>
      </c>
      <c r="EI61" t="s">
        <v>226</v>
      </c>
      <c r="EJ61" t="s">
        <v>150</v>
      </c>
      <c r="EK61" t="s">
        <v>147</v>
      </c>
      <c r="EL61">
        <v>14</v>
      </c>
      <c r="EM61">
        <v>87</v>
      </c>
      <c r="EN61" t="s">
        <v>193</v>
      </c>
      <c r="EO61" t="s">
        <v>194</v>
      </c>
      <c r="EP61" t="s">
        <v>150</v>
      </c>
      <c r="EQ61" t="s">
        <v>147</v>
      </c>
      <c r="ER61">
        <v>0</v>
      </c>
      <c r="ES61">
        <v>0</v>
      </c>
      <c r="ET61" t="s">
        <v>159</v>
      </c>
      <c r="EU61">
        <v>127</v>
      </c>
      <c r="EV61">
        <v>750</v>
      </c>
      <c r="EW61">
        <v>53</v>
      </c>
      <c r="EX61">
        <v>313</v>
      </c>
      <c r="EY61" t="s">
        <v>148</v>
      </c>
      <c r="EZ61" t="s">
        <v>149</v>
      </c>
      <c r="FA61" t="s">
        <v>150</v>
      </c>
      <c r="FB61" t="s">
        <v>147</v>
      </c>
      <c r="FC61">
        <v>32</v>
      </c>
      <c r="FD61">
        <v>191</v>
      </c>
      <c r="FE61" t="s">
        <v>219</v>
      </c>
      <c r="FF61" t="s">
        <v>354</v>
      </c>
      <c r="FG61" t="s">
        <v>150</v>
      </c>
      <c r="FH61" t="s">
        <v>147</v>
      </c>
      <c r="FI61">
        <v>33</v>
      </c>
      <c r="FJ61">
        <v>188</v>
      </c>
      <c r="FK61" t="s">
        <v>221</v>
      </c>
      <c r="FL61" t="s">
        <v>333</v>
      </c>
      <c r="FM61" t="s">
        <v>150</v>
      </c>
      <c r="FN61" t="s">
        <v>147</v>
      </c>
      <c r="FO61">
        <v>7</v>
      </c>
      <c r="FP61">
        <v>43</v>
      </c>
      <c r="FQ61" t="s">
        <v>217</v>
      </c>
      <c r="FR61" t="s">
        <v>218</v>
      </c>
      <c r="FS61" t="s">
        <v>150</v>
      </c>
      <c r="FT61" t="s">
        <v>147</v>
      </c>
      <c r="FU61">
        <v>2</v>
      </c>
      <c r="FV61">
        <v>15</v>
      </c>
      <c r="FW61" t="s">
        <v>217</v>
      </c>
      <c r="FX61" t="s">
        <v>218</v>
      </c>
      <c r="FY61" t="s">
        <v>150</v>
      </c>
      <c r="FZ61" t="s">
        <v>147</v>
      </c>
      <c r="GA61">
        <v>0</v>
      </c>
      <c r="GB61">
        <v>0</v>
      </c>
      <c r="GC61">
        <v>153</v>
      </c>
      <c r="GD61">
        <v>901</v>
      </c>
      <c r="GE61">
        <v>108</v>
      </c>
      <c r="GF61">
        <v>655</v>
      </c>
      <c r="GG61">
        <v>52</v>
      </c>
      <c r="GH61">
        <v>308</v>
      </c>
      <c r="GI61">
        <v>0</v>
      </c>
      <c r="GJ61">
        <v>0</v>
      </c>
      <c r="GK61" t="s">
        <v>146</v>
      </c>
      <c r="GL61">
        <v>0</v>
      </c>
      <c r="GM61">
        <v>0</v>
      </c>
      <c r="GN61" t="s">
        <v>146</v>
      </c>
      <c r="GO61" t="s">
        <v>147</v>
      </c>
      <c r="GP61" t="s">
        <v>147</v>
      </c>
      <c r="GQ61" t="s">
        <v>146</v>
      </c>
      <c r="GR61" t="s">
        <v>147</v>
      </c>
      <c r="GS61" t="s">
        <v>146</v>
      </c>
      <c r="GT61">
        <v>0</v>
      </c>
      <c r="GU61">
        <v>0</v>
      </c>
      <c r="GV61" t="s">
        <v>159</v>
      </c>
      <c r="GW61" t="s">
        <v>197</v>
      </c>
      <c r="GX61" t="s">
        <v>197</v>
      </c>
      <c r="GY61" t="s">
        <v>197</v>
      </c>
      <c r="GZ61" t="s">
        <v>400</v>
      </c>
      <c r="HA61" s="117" t="s">
        <v>1579</v>
      </c>
      <c r="HB61" s="117" t="s">
        <v>1982</v>
      </c>
      <c r="HC61" s="117"/>
      <c r="HD61" s="116" t="s">
        <v>1858</v>
      </c>
      <c r="HE61" s="116">
        <v>3.8432499999999998</v>
      </c>
      <c r="HF61" s="116">
        <v>31.661650000000002</v>
      </c>
    </row>
    <row r="62" spans="1:214" x14ac:dyDescent="0.25">
      <c r="A62" t="s">
        <v>201</v>
      </c>
      <c r="B62" t="s">
        <v>202</v>
      </c>
      <c r="C62" t="s">
        <v>402</v>
      </c>
      <c r="D62" t="s">
        <v>313</v>
      </c>
      <c r="E62" t="s">
        <v>401</v>
      </c>
      <c r="F62" t="s">
        <v>403</v>
      </c>
      <c r="G62" s="116">
        <f t="shared" si="0"/>
        <v>4.073817</v>
      </c>
      <c r="H62" s="116">
        <f t="shared" si="1"/>
        <v>32.821432999999999</v>
      </c>
      <c r="I62">
        <v>9</v>
      </c>
      <c r="J62">
        <v>9</v>
      </c>
      <c r="K62" t="s">
        <v>146</v>
      </c>
      <c r="L62">
        <v>0</v>
      </c>
      <c r="M62" s="116">
        <f>SUM(Table1[[#Headers],[c- IDP previously displ. abroad present]])</f>
        <v>0</v>
      </c>
      <c r="N62">
        <v>0</v>
      </c>
      <c r="O62" s="116">
        <f>(Table1[[#This Row],[a- IDP individuals]])-(Table1[[#This Row],[displ. Abroad]])</f>
        <v>0</v>
      </c>
      <c r="P62">
        <v>0</v>
      </c>
      <c r="Q62">
        <v>0</v>
      </c>
      <c r="R62" t="s">
        <v>147</v>
      </c>
      <c r="S62" t="s">
        <v>147</v>
      </c>
      <c r="T62">
        <v>0</v>
      </c>
      <c r="U62">
        <v>0</v>
      </c>
      <c r="V62" t="s">
        <v>147</v>
      </c>
      <c r="W62" t="s">
        <v>147</v>
      </c>
      <c r="X62">
        <v>0</v>
      </c>
      <c r="Y62">
        <v>0</v>
      </c>
      <c r="Z62" t="s">
        <v>147</v>
      </c>
      <c r="AA62" t="s">
        <v>147</v>
      </c>
      <c r="AB62">
        <v>0</v>
      </c>
      <c r="AC62">
        <v>0</v>
      </c>
      <c r="AD62" t="s">
        <v>147</v>
      </c>
      <c r="AE62" t="s">
        <v>147</v>
      </c>
      <c r="AF62">
        <v>0</v>
      </c>
      <c r="AG62">
        <v>0</v>
      </c>
      <c r="AH62" t="s">
        <v>147</v>
      </c>
      <c r="AI62" t="s">
        <v>147</v>
      </c>
      <c r="AJ62">
        <v>0</v>
      </c>
      <c r="AK62">
        <v>0</v>
      </c>
      <c r="AL62" t="s">
        <v>147</v>
      </c>
      <c r="AM62" t="s">
        <v>147</v>
      </c>
      <c r="AN62">
        <v>0</v>
      </c>
      <c r="AO62">
        <v>0</v>
      </c>
      <c r="AP62" t="s">
        <v>146</v>
      </c>
      <c r="AQ62">
        <v>0</v>
      </c>
      <c r="AR62">
        <v>0</v>
      </c>
      <c r="AS62">
        <v>0</v>
      </c>
      <c r="AT62">
        <v>0</v>
      </c>
      <c r="AU62" t="s">
        <v>147</v>
      </c>
      <c r="AV62" t="s">
        <v>147</v>
      </c>
      <c r="AW62">
        <v>0</v>
      </c>
      <c r="AX62">
        <v>0</v>
      </c>
      <c r="AY62" t="s">
        <v>147</v>
      </c>
      <c r="AZ62" t="s">
        <v>147</v>
      </c>
      <c r="BA62">
        <v>0</v>
      </c>
      <c r="BB62">
        <v>0</v>
      </c>
      <c r="BC62" t="s">
        <v>147</v>
      </c>
      <c r="BD62" t="s">
        <v>147</v>
      </c>
      <c r="BE62">
        <v>0</v>
      </c>
      <c r="BF62">
        <v>0</v>
      </c>
      <c r="BG62" t="s">
        <v>147</v>
      </c>
      <c r="BH62" t="s">
        <v>147</v>
      </c>
      <c r="BI62">
        <v>0</v>
      </c>
      <c r="BJ62">
        <v>0</v>
      </c>
      <c r="BK62" t="s">
        <v>147</v>
      </c>
      <c r="BL62" t="s">
        <v>147</v>
      </c>
      <c r="BM62">
        <v>0</v>
      </c>
      <c r="BN62">
        <v>0</v>
      </c>
      <c r="BO62" s="116">
        <f>SUM(Table1[[#This Row],[2014-2015 Conflict]],Table1[[#This Row],[2016-2017 conflict]],Table1[[#This Row],[2018 pre R conflict]],Table1[[#This Row],[2018 post R conflict]],Table1[[#This Row],[2019 conflict]],Table1[[#This Row],[2020 conflict]])</f>
        <v>0</v>
      </c>
      <c r="BP62" s="116">
        <f>SUM(Table1[[#This Row],[2014-2015  C - clashes]],Table1[[#This Row],[2016-2017  c-clashes]],Table1[[#This Row],[2018 pre R C-clashes]],Table1[[#This Row],[2018 post R C-clashes]],Table1[[#This Row],[2019 C-clashes]],Table1[[#This Row],[2020 C-clashes]])</f>
        <v>0</v>
      </c>
      <c r="BQ62" s="116">
        <f>SUM(Table1[[#This Row],[2014-2015 disaster]],Table1[[#This Row],[2016-2017 disaster]],Table1[[#This Row],[2018 pre R disaster]],Table1[[#This Row],[2018 post R disaster]],Table1[[#This Row],[2019 disaster]],Table1[[#This Row],[2020 disaster]])</f>
        <v>0</v>
      </c>
      <c r="BR62" s="116">
        <f>SUM(Table1[[#This Row],[2014-2015 unknown]],Table1[[#This Row],[2016-2017  unknown ]],Table1[[#This Row],[2018 pre R unknown]],Table1[[#This Row],[2018 post R unknown]],Table1[[#This Row],[2019 unknown]],Table1[[#This Row],[2020 unknown]])</f>
        <v>0</v>
      </c>
      <c r="BS62">
        <v>0</v>
      </c>
      <c r="BT62">
        <v>0</v>
      </c>
      <c r="BU62">
        <v>0</v>
      </c>
      <c r="BV62">
        <v>0</v>
      </c>
      <c r="BW62" t="s">
        <v>146</v>
      </c>
      <c r="BX62">
        <v>0</v>
      </c>
      <c r="BY62">
        <v>0</v>
      </c>
      <c r="BZ62">
        <v>0</v>
      </c>
      <c r="CA62">
        <v>0</v>
      </c>
      <c r="CB62" t="s">
        <v>146</v>
      </c>
      <c r="CC62">
        <v>0</v>
      </c>
      <c r="CD62">
        <v>0</v>
      </c>
      <c r="CE62">
        <v>0</v>
      </c>
      <c r="CF62">
        <v>0</v>
      </c>
      <c r="CG62" t="s">
        <v>146</v>
      </c>
      <c r="CH62">
        <v>0</v>
      </c>
      <c r="CI62">
        <v>0</v>
      </c>
      <c r="CJ62">
        <v>0</v>
      </c>
      <c r="CK62">
        <v>0</v>
      </c>
      <c r="CL62" t="s">
        <v>146</v>
      </c>
      <c r="CM62">
        <v>0</v>
      </c>
      <c r="CN62">
        <v>0</v>
      </c>
      <c r="CO62">
        <v>0</v>
      </c>
      <c r="CP62">
        <v>0</v>
      </c>
      <c r="CQ62" t="s">
        <v>146</v>
      </c>
      <c r="CR62">
        <v>0</v>
      </c>
      <c r="CS62">
        <v>0</v>
      </c>
      <c r="CT62">
        <v>0</v>
      </c>
      <c r="CU62">
        <v>0</v>
      </c>
      <c r="CV62" t="s">
        <v>146</v>
      </c>
      <c r="CW62" t="s">
        <v>147</v>
      </c>
      <c r="CX62">
        <v>0</v>
      </c>
      <c r="CY62">
        <v>0</v>
      </c>
      <c r="CZ62">
        <v>0</v>
      </c>
      <c r="DA62">
        <v>0</v>
      </c>
      <c r="DB62">
        <v>0</v>
      </c>
      <c r="DC62" t="s">
        <v>146</v>
      </c>
      <c r="DD62">
        <v>0</v>
      </c>
      <c r="DE62">
        <v>0</v>
      </c>
      <c r="DF62">
        <v>1200</v>
      </c>
      <c r="DG62">
        <v>6000</v>
      </c>
      <c r="DH62" t="s">
        <v>159</v>
      </c>
      <c r="DI62">
        <f>Table1[[#This Row],[i- returnees internal present household]]+Table1[[#This Row],[k- abroad returnee household]]</f>
        <v>85</v>
      </c>
      <c r="DJ62">
        <f>Table1[[#This Row],[ returnees internal ]]+Table1[[#This Row],[abroad returnee ]]</f>
        <v>425</v>
      </c>
      <c r="DK62" t="s">
        <v>159</v>
      </c>
      <c r="DL62">
        <v>25</v>
      </c>
      <c r="DM62">
        <v>125</v>
      </c>
      <c r="DN62">
        <v>20</v>
      </c>
      <c r="DO62">
        <v>100</v>
      </c>
      <c r="DP62" t="s">
        <v>193</v>
      </c>
      <c r="DQ62" t="s">
        <v>194</v>
      </c>
      <c r="DR62" t="s">
        <v>150</v>
      </c>
      <c r="DS62" t="s">
        <v>147</v>
      </c>
      <c r="DT62">
        <v>5</v>
      </c>
      <c r="DU62">
        <v>25</v>
      </c>
      <c r="DV62" t="s">
        <v>193</v>
      </c>
      <c r="DW62" t="s">
        <v>194</v>
      </c>
      <c r="DX62" t="s">
        <v>150</v>
      </c>
      <c r="DY62" t="s">
        <v>147</v>
      </c>
      <c r="DZ62">
        <v>0</v>
      </c>
      <c r="EA62">
        <v>0</v>
      </c>
      <c r="EB62" t="s">
        <v>147</v>
      </c>
      <c r="EC62" t="s">
        <v>147</v>
      </c>
      <c r="ED62" t="s">
        <v>147</v>
      </c>
      <c r="EE62" t="s">
        <v>147</v>
      </c>
      <c r="EF62">
        <v>0</v>
      </c>
      <c r="EG62">
        <v>0</v>
      </c>
      <c r="EH62" t="s">
        <v>147</v>
      </c>
      <c r="EI62" t="s">
        <v>147</v>
      </c>
      <c r="EJ62" t="s">
        <v>147</v>
      </c>
      <c r="EK62" t="s">
        <v>147</v>
      </c>
      <c r="EL62">
        <v>0</v>
      </c>
      <c r="EM62">
        <v>0</v>
      </c>
      <c r="EN62" t="s">
        <v>147</v>
      </c>
      <c r="EO62" t="s">
        <v>147</v>
      </c>
      <c r="EP62" t="s">
        <v>147</v>
      </c>
      <c r="EQ62" t="s">
        <v>147</v>
      </c>
      <c r="ER62">
        <v>0</v>
      </c>
      <c r="ES62">
        <v>0</v>
      </c>
      <c r="ET62" t="s">
        <v>159</v>
      </c>
      <c r="EU62">
        <v>60</v>
      </c>
      <c r="EV62">
        <v>300</v>
      </c>
      <c r="EW62">
        <v>0</v>
      </c>
      <c r="EX62">
        <v>0</v>
      </c>
      <c r="EY62" t="s">
        <v>147</v>
      </c>
      <c r="EZ62" t="s">
        <v>147</v>
      </c>
      <c r="FA62" t="s">
        <v>147</v>
      </c>
      <c r="FB62" t="s">
        <v>147</v>
      </c>
      <c r="FC62">
        <v>20</v>
      </c>
      <c r="FD62">
        <v>100</v>
      </c>
      <c r="FE62" t="s">
        <v>221</v>
      </c>
      <c r="FF62" t="s">
        <v>404</v>
      </c>
      <c r="FG62" t="s">
        <v>150</v>
      </c>
      <c r="FH62" t="s">
        <v>147</v>
      </c>
      <c r="FI62">
        <v>25</v>
      </c>
      <c r="FJ62">
        <v>125</v>
      </c>
      <c r="FK62" t="s">
        <v>221</v>
      </c>
      <c r="FL62" t="s">
        <v>404</v>
      </c>
      <c r="FM62" t="s">
        <v>150</v>
      </c>
      <c r="FN62" t="s">
        <v>147</v>
      </c>
      <c r="FO62">
        <v>15</v>
      </c>
      <c r="FP62">
        <v>75</v>
      </c>
      <c r="FQ62" t="s">
        <v>221</v>
      </c>
      <c r="FR62" t="s">
        <v>404</v>
      </c>
      <c r="FS62" t="s">
        <v>150</v>
      </c>
      <c r="FT62" t="s">
        <v>147</v>
      </c>
      <c r="FU62">
        <v>0</v>
      </c>
      <c r="FV62">
        <v>0</v>
      </c>
      <c r="FW62" t="s">
        <v>147</v>
      </c>
      <c r="FX62" t="s">
        <v>147</v>
      </c>
      <c r="FY62" t="s">
        <v>147</v>
      </c>
      <c r="FZ62" t="s">
        <v>147</v>
      </c>
      <c r="GA62">
        <v>0</v>
      </c>
      <c r="GB62">
        <v>0</v>
      </c>
      <c r="GC62">
        <v>10</v>
      </c>
      <c r="GD62">
        <v>50</v>
      </c>
      <c r="GE62">
        <v>45</v>
      </c>
      <c r="GF62">
        <v>200</v>
      </c>
      <c r="GG62">
        <v>30</v>
      </c>
      <c r="GH62">
        <v>175</v>
      </c>
      <c r="GI62">
        <v>0</v>
      </c>
      <c r="GJ62">
        <v>0</v>
      </c>
      <c r="GK62" t="s">
        <v>146</v>
      </c>
      <c r="GL62">
        <v>0</v>
      </c>
      <c r="GM62">
        <v>0</v>
      </c>
      <c r="GN62" t="s">
        <v>146</v>
      </c>
      <c r="GO62" t="s">
        <v>147</v>
      </c>
      <c r="GP62" t="s">
        <v>147</v>
      </c>
      <c r="GQ62" t="s">
        <v>146</v>
      </c>
      <c r="GR62" t="s">
        <v>147</v>
      </c>
      <c r="GS62" t="s">
        <v>146</v>
      </c>
      <c r="GT62">
        <v>0</v>
      </c>
      <c r="GU62">
        <v>0</v>
      </c>
      <c r="GV62" t="s">
        <v>146</v>
      </c>
      <c r="GW62" t="s">
        <v>151</v>
      </c>
      <c r="GX62" t="s">
        <v>151</v>
      </c>
      <c r="GY62" t="s">
        <v>151</v>
      </c>
      <c r="GZ62" t="s">
        <v>160</v>
      </c>
      <c r="HA62" s="117" t="s">
        <v>824</v>
      </c>
      <c r="HB62" s="117" t="s">
        <v>1984</v>
      </c>
      <c r="HC62" s="117"/>
      <c r="HD62" s="116" t="s">
        <v>1858</v>
      </c>
      <c r="HE62" s="116">
        <v>3.8984166669999998</v>
      </c>
      <c r="HF62" s="116">
        <v>31.603566666999999</v>
      </c>
    </row>
    <row r="63" spans="1:214" x14ac:dyDescent="0.25">
      <c r="A63" t="s">
        <v>142</v>
      </c>
      <c r="B63" t="s">
        <v>143</v>
      </c>
      <c r="C63" t="s">
        <v>406</v>
      </c>
      <c r="D63" t="s">
        <v>407</v>
      </c>
      <c r="E63" t="s">
        <v>405</v>
      </c>
      <c r="F63" t="s">
        <v>408</v>
      </c>
      <c r="G63" s="116">
        <f t="shared" si="0"/>
        <v>9.4235299999999995</v>
      </c>
      <c r="H63" s="116">
        <f t="shared" si="1"/>
        <v>31.56944</v>
      </c>
      <c r="I63">
        <v>9</v>
      </c>
      <c r="J63">
        <v>9</v>
      </c>
      <c r="K63" t="s">
        <v>159</v>
      </c>
      <c r="L63">
        <v>218</v>
      </c>
      <c r="M63" s="116">
        <f>SUM(Table1[[#Headers],[c- IDP previously displ. abroad present]])</f>
        <v>0</v>
      </c>
      <c r="N63">
        <v>1216</v>
      </c>
      <c r="O63" s="116">
        <f>(Table1[[#This Row],[a- IDP individuals]])-(Table1[[#This Row],[displ. Abroad]])</f>
        <v>1216</v>
      </c>
      <c r="P63">
        <v>0</v>
      </c>
      <c r="Q63">
        <v>0</v>
      </c>
      <c r="R63" t="s">
        <v>147</v>
      </c>
      <c r="S63" t="s">
        <v>147</v>
      </c>
      <c r="T63">
        <v>30</v>
      </c>
      <c r="U63">
        <v>216</v>
      </c>
      <c r="V63" t="s">
        <v>143</v>
      </c>
      <c r="W63" t="s">
        <v>227</v>
      </c>
      <c r="X63">
        <v>25</v>
      </c>
      <c r="Y63">
        <v>150</v>
      </c>
      <c r="Z63" t="s">
        <v>143</v>
      </c>
      <c r="AA63" t="s">
        <v>227</v>
      </c>
      <c r="AB63">
        <v>72</v>
      </c>
      <c r="AC63">
        <v>362</v>
      </c>
      <c r="AD63" t="s">
        <v>143</v>
      </c>
      <c r="AE63" t="s">
        <v>409</v>
      </c>
      <c r="AF63">
        <v>36</v>
      </c>
      <c r="AG63">
        <v>217</v>
      </c>
      <c r="AH63" t="s">
        <v>143</v>
      </c>
      <c r="AI63" t="s">
        <v>409</v>
      </c>
      <c r="AJ63">
        <v>55</v>
      </c>
      <c r="AK63">
        <v>271</v>
      </c>
      <c r="AL63" t="s">
        <v>143</v>
      </c>
      <c r="AM63" t="s">
        <v>227</v>
      </c>
      <c r="AN63">
        <v>0</v>
      </c>
      <c r="AO63">
        <v>0</v>
      </c>
      <c r="AP63" t="s">
        <v>146</v>
      </c>
      <c r="AQ63">
        <v>0</v>
      </c>
      <c r="AR63">
        <v>0</v>
      </c>
      <c r="AS63">
        <v>0</v>
      </c>
      <c r="AT63">
        <v>0</v>
      </c>
      <c r="AU63" t="s">
        <v>147</v>
      </c>
      <c r="AV63" t="s">
        <v>147</v>
      </c>
      <c r="AW63">
        <v>0</v>
      </c>
      <c r="AX63">
        <v>0</v>
      </c>
      <c r="AY63" t="s">
        <v>147</v>
      </c>
      <c r="AZ63" t="s">
        <v>147</v>
      </c>
      <c r="BA63">
        <v>0</v>
      </c>
      <c r="BB63">
        <v>0</v>
      </c>
      <c r="BC63" t="s">
        <v>147</v>
      </c>
      <c r="BD63" t="s">
        <v>147</v>
      </c>
      <c r="BE63">
        <v>0</v>
      </c>
      <c r="BF63">
        <v>0</v>
      </c>
      <c r="BG63" t="s">
        <v>147</v>
      </c>
      <c r="BH63" t="s">
        <v>147</v>
      </c>
      <c r="BI63">
        <v>0</v>
      </c>
      <c r="BJ63">
        <v>0</v>
      </c>
      <c r="BK63" t="s">
        <v>147</v>
      </c>
      <c r="BL63" t="s">
        <v>147</v>
      </c>
      <c r="BM63">
        <v>0</v>
      </c>
      <c r="BN63">
        <v>0</v>
      </c>
      <c r="BO63" s="116">
        <f>SUM(Table1[[#This Row],[2014-2015 Conflict]],Table1[[#This Row],[2016-2017 conflict]],Table1[[#This Row],[2018 pre R conflict]],Table1[[#This Row],[2018 post R conflict]],Table1[[#This Row],[2019 conflict]],Table1[[#This Row],[2020 conflict]])</f>
        <v>1216</v>
      </c>
      <c r="BP63" s="116">
        <f>SUM(Table1[[#This Row],[2014-2015  C - clashes]],Table1[[#This Row],[2016-2017  c-clashes]],Table1[[#This Row],[2018 pre R C-clashes]],Table1[[#This Row],[2018 post R C-clashes]],Table1[[#This Row],[2019 C-clashes]],Table1[[#This Row],[2020 C-clashes]])</f>
        <v>0</v>
      </c>
      <c r="BQ63" s="116">
        <f>SUM(Table1[[#This Row],[2014-2015 disaster]],Table1[[#This Row],[2016-2017 disaster]],Table1[[#This Row],[2018 pre R disaster]],Table1[[#This Row],[2018 post R disaster]],Table1[[#This Row],[2019 disaster]],Table1[[#This Row],[2020 disaster]])</f>
        <v>0</v>
      </c>
      <c r="BR63" s="116">
        <f>SUM(Table1[[#This Row],[2014-2015 unknown]],Table1[[#This Row],[2016-2017  unknown ]],Table1[[#This Row],[2018 pre R unknown]],Table1[[#This Row],[2018 post R unknown]],Table1[[#This Row],[2019 unknown]],Table1[[#This Row],[2020 unknown]])</f>
        <v>0</v>
      </c>
      <c r="BS63">
        <v>0</v>
      </c>
      <c r="BT63">
        <v>0</v>
      </c>
      <c r="BU63">
        <v>0</v>
      </c>
      <c r="BV63">
        <v>0</v>
      </c>
      <c r="BW63" t="s">
        <v>146</v>
      </c>
      <c r="BX63">
        <v>216</v>
      </c>
      <c r="BY63">
        <v>0</v>
      </c>
      <c r="BZ63">
        <v>0</v>
      </c>
      <c r="CA63">
        <v>0</v>
      </c>
      <c r="CB63" t="s">
        <v>146</v>
      </c>
      <c r="CC63">
        <v>150</v>
      </c>
      <c r="CD63">
        <v>0</v>
      </c>
      <c r="CE63">
        <v>0</v>
      </c>
      <c r="CF63">
        <v>0</v>
      </c>
      <c r="CG63" t="s">
        <v>146</v>
      </c>
      <c r="CH63">
        <v>362</v>
      </c>
      <c r="CI63">
        <v>0</v>
      </c>
      <c r="CJ63">
        <v>0</v>
      </c>
      <c r="CK63">
        <v>0</v>
      </c>
      <c r="CL63" t="s">
        <v>146</v>
      </c>
      <c r="CM63">
        <v>217</v>
      </c>
      <c r="CN63">
        <v>0</v>
      </c>
      <c r="CO63">
        <v>0</v>
      </c>
      <c r="CP63">
        <v>0</v>
      </c>
      <c r="CQ63" t="s">
        <v>146</v>
      </c>
      <c r="CR63">
        <v>271</v>
      </c>
      <c r="CS63">
        <v>0</v>
      </c>
      <c r="CT63">
        <v>0</v>
      </c>
      <c r="CU63">
        <v>0</v>
      </c>
      <c r="CV63" t="s">
        <v>146</v>
      </c>
      <c r="CW63" t="s">
        <v>147</v>
      </c>
      <c r="CX63">
        <v>0</v>
      </c>
      <c r="CY63">
        <v>97</v>
      </c>
      <c r="CZ63">
        <v>614</v>
      </c>
      <c r="DA63">
        <v>121</v>
      </c>
      <c r="DB63">
        <v>602</v>
      </c>
      <c r="DC63" t="s">
        <v>146</v>
      </c>
      <c r="DD63">
        <v>0</v>
      </c>
      <c r="DE63">
        <v>0</v>
      </c>
      <c r="DF63">
        <v>500</v>
      </c>
      <c r="DG63">
        <v>3000</v>
      </c>
      <c r="DH63" t="s">
        <v>159</v>
      </c>
      <c r="DI63">
        <f>Table1[[#This Row],[i- returnees internal present household]]+Table1[[#This Row],[k- abroad returnee household]]</f>
        <v>223</v>
      </c>
      <c r="DJ63">
        <f>Table1[[#This Row],[ returnees internal ]]+Table1[[#This Row],[abroad returnee ]]</f>
        <v>1103</v>
      </c>
      <c r="DK63" t="s">
        <v>159</v>
      </c>
      <c r="DL63">
        <v>192</v>
      </c>
      <c r="DM63">
        <v>958</v>
      </c>
      <c r="DN63">
        <v>20</v>
      </c>
      <c r="DO63">
        <v>150</v>
      </c>
      <c r="DP63" t="s">
        <v>143</v>
      </c>
      <c r="DQ63" t="s">
        <v>226</v>
      </c>
      <c r="DR63" t="s">
        <v>150</v>
      </c>
      <c r="DS63" t="s">
        <v>147</v>
      </c>
      <c r="DT63">
        <v>84</v>
      </c>
      <c r="DU63">
        <v>296</v>
      </c>
      <c r="DV63" t="s">
        <v>193</v>
      </c>
      <c r="DW63" t="s">
        <v>194</v>
      </c>
      <c r="DX63" t="s">
        <v>150</v>
      </c>
      <c r="DY63" t="s">
        <v>147</v>
      </c>
      <c r="DZ63">
        <v>26</v>
      </c>
      <c r="EA63">
        <v>190</v>
      </c>
      <c r="EB63" t="s">
        <v>143</v>
      </c>
      <c r="EC63" t="s">
        <v>227</v>
      </c>
      <c r="ED63" t="s">
        <v>150</v>
      </c>
      <c r="EE63" t="s">
        <v>147</v>
      </c>
      <c r="EF63">
        <v>30</v>
      </c>
      <c r="EG63">
        <v>147</v>
      </c>
      <c r="EH63" t="s">
        <v>143</v>
      </c>
      <c r="EI63" t="s">
        <v>410</v>
      </c>
      <c r="EJ63" t="s">
        <v>150</v>
      </c>
      <c r="EK63" t="s">
        <v>147</v>
      </c>
      <c r="EL63">
        <v>32</v>
      </c>
      <c r="EM63">
        <v>175</v>
      </c>
      <c r="EN63" t="s">
        <v>143</v>
      </c>
      <c r="EO63" t="s">
        <v>318</v>
      </c>
      <c r="EP63" t="s">
        <v>150</v>
      </c>
      <c r="EQ63" t="s">
        <v>147</v>
      </c>
      <c r="ER63">
        <v>0</v>
      </c>
      <c r="ES63">
        <v>0</v>
      </c>
      <c r="ET63" t="s">
        <v>159</v>
      </c>
      <c r="EU63">
        <v>31</v>
      </c>
      <c r="EV63">
        <v>145</v>
      </c>
      <c r="EW63">
        <v>0</v>
      </c>
      <c r="EX63">
        <v>0</v>
      </c>
      <c r="EY63" t="s">
        <v>147</v>
      </c>
      <c r="EZ63" t="s">
        <v>147</v>
      </c>
      <c r="FA63" t="s">
        <v>147</v>
      </c>
      <c r="FB63" t="s">
        <v>147</v>
      </c>
      <c r="FC63">
        <v>0</v>
      </c>
      <c r="FD63">
        <v>0</v>
      </c>
      <c r="FE63" t="s">
        <v>147</v>
      </c>
      <c r="FF63" t="s">
        <v>147</v>
      </c>
      <c r="FG63" t="s">
        <v>147</v>
      </c>
      <c r="FH63" t="s">
        <v>147</v>
      </c>
      <c r="FI63">
        <v>8</v>
      </c>
      <c r="FJ63">
        <v>33</v>
      </c>
      <c r="FK63" t="s">
        <v>217</v>
      </c>
      <c r="FL63" t="s">
        <v>411</v>
      </c>
      <c r="FM63" t="s">
        <v>150</v>
      </c>
      <c r="FN63" t="s">
        <v>147</v>
      </c>
      <c r="FO63">
        <v>9</v>
      </c>
      <c r="FP63">
        <v>47</v>
      </c>
      <c r="FQ63" t="s">
        <v>217</v>
      </c>
      <c r="FR63" t="s">
        <v>411</v>
      </c>
      <c r="FS63" t="s">
        <v>150</v>
      </c>
      <c r="FT63" t="s">
        <v>147</v>
      </c>
      <c r="FU63">
        <v>14</v>
      </c>
      <c r="FV63">
        <v>65</v>
      </c>
      <c r="FW63" t="s">
        <v>217</v>
      </c>
      <c r="FX63" t="s">
        <v>411</v>
      </c>
      <c r="FY63" t="s">
        <v>150</v>
      </c>
      <c r="FZ63" t="s">
        <v>147</v>
      </c>
      <c r="GA63">
        <v>0</v>
      </c>
      <c r="GB63">
        <v>0</v>
      </c>
      <c r="GC63">
        <v>29</v>
      </c>
      <c r="GD63">
        <v>175</v>
      </c>
      <c r="GE63">
        <v>87</v>
      </c>
      <c r="GF63">
        <v>328</v>
      </c>
      <c r="GG63">
        <v>107</v>
      </c>
      <c r="GH63">
        <v>600</v>
      </c>
      <c r="GI63">
        <v>0</v>
      </c>
      <c r="GJ63">
        <v>0</v>
      </c>
      <c r="GK63" t="s">
        <v>146</v>
      </c>
      <c r="GL63">
        <v>0</v>
      </c>
      <c r="GM63">
        <v>0</v>
      </c>
      <c r="GN63" t="s">
        <v>146</v>
      </c>
      <c r="GO63" t="s">
        <v>147</v>
      </c>
      <c r="GP63" t="s">
        <v>147</v>
      </c>
      <c r="GQ63" t="s">
        <v>146</v>
      </c>
      <c r="GR63" t="s">
        <v>147</v>
      </c>
      <c r="GS63" t="s">
        <v>146</v>
      </c>
      <c r="GT63">
        <v>0</v>
      </c>
      <c r="GU63">
        <v>0</v>
      </c>
      <c r="GV63" t="s">
        <v>159</v>
      </c>
      <c r="GW63" t="s">
        <v>152</v>
      </c>
      <c r="GX63" t="s">
        <v>152</v>
      </c>
      <c r="GY63" t="s">
        <v>152</v>
      </c>
      <c r="GZ63" t="s">
        <v>160</v>
      </c>
      <c r="HA63" s="117" t="s">
        <v>824</v>
      </c>
      <c r="HB63" s="117" t="s">
        <v>1986</v>
      </c>
      <c r="HC63" s="117"/>
      <c r="HD63" s="116" t="s">
        <v>1858</v>
      </c>
      <c r="HE63" s="116">
        <v>3.857970812</v>
      </c>
      <c r="HF63" s="116">
        <v>31.592474852999999</v>
      </c>
    </row>
    <row r="64" spans="1:214" x14ac:dyDescent="0.25">
      <c r="A64" t="s">
        <v>155</v>
      </c>
      <c r="B64" t="s">
        <v>156</v>
      </c>
      <c r="C64" t="s">
        <v>413</v>
      </c>
      <c r="D64" t="s">
        <v>414</v>
      </c>
      <c r="E64" t="s">
        <v>412</v>
      </c>
      <c r="F64" t="s">
        <v>415</v>
      </c>
      <c r="G64" s="116">
        <f t="shared" si="0"/>
        <v>6.15184</v>
      </c>
      <c r="H64" s="116">
        <f t="shared" si="1"/>
        <v>33.107329999999997</v>
      </c>
      <c r="I64">
        <v>9</v>
      </c>
      <c r="J64">
        <v>9</v>
      </c>
      <c r="K64" t="s">
        <v>159</v>
      </c>
      <c r="L64">
        <v>717</v>
      </c>
      <c r="M64" s="116">
        <f>SUM(Table1[[#Headers],[c- IDP previously displ. abroad present]])</f>
        <v>0</v>
      </c>
      <c r="N64">
        <v>5129</v>
      </c>
      <c r="O64" s="116">
        <f>(Table1[[#This Row],[a- IDP individuals]])-(Table1[[#This Row],[displ. Abroad]])</f>
        <v>5129</v>
      </c>
      <c r="P64">
        <v>0</v>
      </c>
      <c r="Q64">
        <v>0</v>
      </c>
      <c r="R64" t="s">
        <v>147</v>
      </c>
      <c r="S64" t="s">
        <v>147</v>
      </c>
      <c r="T64">
        <v>0</v>
      </c>
      <c r="U64">
        <v>0</v>
      </c>
      <c r="V64" t="s">
        <v>147</v>
      </c>
      <c r="W64" t="s">
        <v>147</v>
      </c>
      <c r="X64">
        <v>0</v>
      </c>
      <c r="Y64">
        <v>0</v>
      </c>
      <c r="Z64" t="s">
        <v>147</v>
      </c>
      <c r="AA64" t="s">
        <v>147</v>
      </c>
      <c r="AB64">
        <v>0</v>
      </c>
      <c r="AC64">
        <v>0</v>
      </c>
      <c r="AD64" t="s">
        <v>147</v>
      </c>
      <c r="AE64" t="s">
        <v>147</v>
      </c>
      <c r="AF64">
        <v>168</v>
      </c>
      <c r="AG64">
        <v>1226</v>
      </c>
      <c r="AH64" t="s">
        <v>156</v>
      </c>
      <c r="AI64" t="s">
        <v>414</v>
      </c>
      <c r="AJ64">
        <v>549</v>
      </c>
      <c r="AK64">
        <v>3903</v>
      </c>
      <c r="AL64" t="s">
        <v>156</v>
      </c>
      <c r="AM64" t="s">
        <v>414</v>
      </c>
      <c r="AN64">
        <v>0</v>
      </c>
      <c r="AO64">
        <v>0</v>
      </c>
      <c r="AP64" t="s">
        <v>146</v>
      </c>
      <c r="AQ64">
        <v>0</v>
      </c>
      <c r="AR64">
        <v>0</v>
      </c>
      <c r="AS64">
        <v>0</v>
      </c>
      <c r="AT64">
        <v>0</v>
      </c>
      <c r="AU64" t="s">
        <v>147</v>
      </c>
      <c r="AV64" t="s">
        <v>147</v>
      </c>
      <c r="AW64">
        <v>0</v>
      </c>
      <c r="AX64">
        <v>0</v>
      </c>
      <c r="AY64" t="s">
        <v>147</v>
      </c>
      <c r="AZ64" t="s">
        <v>147</v>
      </c>
      <c r="BA64">
        <v>0</v>
      </c>
      <c r="BB64">
        <v>0</v>
      </c>
      <c r="BC64" t="s">
        <v>147</v>
      </c>
      <c r="BD64" t="s">
        <v>147</v>
      </c>
      <c r="BE64">
        <v>0</v>
      </c>
      <c r="BF64">
        <v>0</v>
      </c>
      <c r="BG64" t="s">
        <v>147</v>
      </c>
      <c r="BH64" t="s">
        <v>147</v>
      </c>
      <c r="BI64">
        <v>0</v>
      </c>
      <c r="BJ64">
        <v>0</v>
      </c>
      <c r="BK64" t="s">
        <v>147</v>
      </c>
      <c r="BL64" t="s">
        <v>147</v>
      </c>
      <c r="BM64">
        <v>0</v>
      </c>
      <c r="BN64">
        <v>0</v>
      </c>
      <c r="BO64" s="116">
        <f>SUM(Table1[[#This Row],[2014-2015 Conflict]],Table1[[#This Row],[2016-2017 conflict]],Table1[[#This Row],[2018 pre R conflict]],Table1[[#This Row],[2018 post R conflict]],Table1[[#This Row],[2019 conflict]],Table1[[#This Row],[2020 conflict]])</f>
        <v>0</v>
      </c>
      <c r="BP64" s="116">
        <f>SUM(Table1[[#This Row],[2014-2015  C - clashes]],Table1[[#This Row],[2016-2017  c-clashes]],Table1[[#This Row],[2018 pre R C-clashes]],Table1[[#This Row],[2018 post R C-clashes]],Table1[[#This Row],[2019 C-clashes]],Table1[[#This Row],[2020 C-clashes]])</f>
        <v>3903</v>
      </c>
      <c r="BQ64" s="116">
        <f>SUM(Table1[[#This Row],[2014-2015 disaster]],Table1[[#This Row],[2016-2017 disaster]],Table1[[#This Row],[2018 pre R disaster]],Table1[[#This Row],[2018 post R disaster]],Table1[[#This Row],[2019 disaster]],Table1[[#This Row],[2020 disaster]])</f>
        <v>1226</v>
      </c>
      <c r="BR64" s="116">
        <f>SUM(Table1[[#This Row],[2014-2015 unknown]],Table1[[#This Row],[2016-2017  unknown ]],Table1[[#This Row],[2018 pre R unknown]],Table1[[#This Row],[2018 post R unknown]],Table1[[#This Row],[2019 unknown]],Table1[[#This Row],[2020 unknown]])</f>
        <v>0</v>
      </c>
      <c r="BS64">
        <v>0</v>
      </c>
      <c r="BT64">
        <v>0</v>
      </c>
      <c r="BU64">
        <v>0</v>
      </c>
      <c r="BV64">
        <v>0</v>
      </c>
      <c r="BW64" t="s">
        <v>146</v>
      </c>
      <c r="BX64">
        <v>0</v>
      </c>
      <c r="BY64">
        <v>0</v>
      </c>
      <c r="BZ64">
        <v>0</v>
      </c>
      <c r="CA64">
        <v>0</v>
      </c>
      <c r="CB64" t="s">
        <v>146</v>
      </c>
      <c r="CC64">
        <v>0</v>
      </c>
      <c r="CD64">
        <v>0</v>
      </c>
      <c r="CE64">
        <v>0</v>
      </c>
      <c r="CF64">
        <v>0</v>
      </c>
      <c r="CG64" t="s">
        <v>146</v>
      </c>
      <c r="CH64">
        <v>0</v>
      </c>
      <c r="CI64">
        <v>0</v>
      </c>
      <c r="CJ64">
        <v>0</v>
      </c>
      <c r="CK64">
        <v>0</v>
      </c>
      <c r="CL64" t="s">
        <v>146</v>
      </c>
      <c r="CM64">
        <v>0</v>
      </c>
      <c r="CN64">
        <v>0</v>
      </c>
      <c r="CO64">
        <v>1226</v>
      </c>
      <c r="CP64">
        <v>0</v>
      </c>
      <c r="CQ64" t="s">
        <v>146</v>
      </c>
      <c r="CR64">
        <v>0</v>
      </c>
      <c r="CS64">
        <v>3903</v>
      </c>
      <c r="CT64">
        <v>0</v>
      </c>
      <c r="CU64">
        <v>0</v>
      </c>
      <c r="CV64" t="s">
        <v>146</v>
      </c>
      <c r="CW64" t="s">
        <v>147</v>
      </c>
      <c r="CX64">
        <v>0</v>
      </c>
      <c r="CY64">
        <v>0</v>
      </c>
      <c r="CZ64">
        <v>0</v>
      </c>
      <c r="DA64">
        <v>717</v>
      </c>
      <c r="DB64">
        <v>5129</v>
      </c>
      <c r="DC64" t="s">
        <v>159</v>
      </c>
      <c r="DD64">
        <v>30</v>
      </c>
      <c r="DE64">
        <v>159</v>
      </c>
      <c r="DF64">
        <v>2830</v>
      </c>
      <c r="DG64">
        <v>14190</v>
      </c>
      <c r="DH64" t="s">
        <v>159</v>
      </c>
      <c r="DI64">
        <f>Table1[[#This Row],[i- returnees internal present household]]+Table1[[#This Row],[k- abroad returnee household]]</f>
        <v>386</v>
      </c>
      <c r="DJ64">
        <f>Table1[[#This Row],[ returnees internal ]]+Table1[[#This Row],[abroad returnee ]]</f>
        <v>2171</v>
      </c>
      <c r="DK64" t="s">
        <v>159</v>
      </c>
      <c r="DL64">
        <v>386</v>
      </c>
      <c r="DM64">
        <v>2171</v>
      </c>
      <c r="DN64">
        <v>0</v>
      </c>
      <c r="DO64">
        <v>0</v>
      </c>
      <c r="DP64" t="s">
        <v>147</v>
      </c>
      <c r="DQ64" t="s">
        <v>147</v>
      </c>
      <c r="DR64" t="s">
        <v>147</v>
      </c>
      <c r="DS64" t="s">
        <v>147</v>
      </c>
      <c r="DT64">
        <v>0</v>
      </c>
      <c r="DU64">
        <v>0</v>
      </c>
      <c r="DV64" t="s">
        <v>147</v>
      </c>
      <c r="DW64" t="s">
        <v>147</v>
      </c>
      <c r="DX64" t="s">
        <v>147</v>
      </c>
      <c r="DY64" t="s">
        <v>147</v>
      </c>
      <c r="DZ64">
        <v>0</v>
      </c>
      <c r="EA64">
        <v>0</v>
      </c>
      <c r="EB64" t="s">
        <v>147</v>
      </c>
      <c r="EC64" t="s">
        <v>147</v>
      </c>
      <c r="ED64" t="s">
        <v>147</v>
      </c>
      <c r="EE64" t="s">
        <v>147</v>
      </c>
      <c r="EF64">
        <v>0</v>
      </c>
      <c r="EG64">
        <v>0</v>
      </c>
      <c r="EH64" t="s">
        <v>147</v>
      </c>
      <c r="EI64" t="s">
        <v>147</v>
      </c>
      <c r="EJ64" t="s">
        <v>147</v>
      </c>
      <c r="EK64" t="s">
        <v>147</v>
      </c>
      <c r="EL64">
        <v>386</v>
      </c>
      <c r="EM64">
        <v>2171</v>
      </c>
      <c r="EN64" t="s">
        <v>156</v>
      </c>
      <c r="EO64" t="s">
        <v>414</v>
      </c>
      <c r="EP64" t="s">
        <v>150</v>
      </c>
      <c r="EQ64" t="s">
        <v>147</v>
      </c>
      <c r="ER64">
        <v>0</v>
      </c>
      <c r="ES64">
        <v>0</v>
      </c>
      <c r="ET64" t="s">
        <v>146</v>
      </c>
      <c r="EU64">
        <v>0</v>
      </c>
      <c r="EV64">
        <v>0</v>
      </c>
      <c r="EW64">
        <v>0</v>
      </c>
      <c r="EX64">
        <v>0</v>
      </c>
      <c r="EY64" t="s">
        <v>147</v>
      </c>
      <c r="EZ64" t="s">
        <v>147</v>
      </c>
      <c r="FA64" t="s">
        <v>147</v>
      </c>
      <c r="FB64" t="s">
        <v>147</v>
      </c>
      <c r="FC64">
        <v>0</v>
      </c>
      <c r="FD64">
        <v>0</v>
      </c>
      <c r="FE64" t="s">
        <v>147</v>
      </c>
      <c r="FF64" t="s">
        <v>147</v>
      </c>
      <c r="FG64" t="s">
        <v>147</v>
      </c>
      <c r="FH64" t="s">
        <v>147</v>
      </c>
      <c r="FI64">
        <v>0</v>
      </c>
      <c r="FJ64">
        <v>0</v>
      </c>
      <c r="FK64" t="s">
        <v>147</v>
      </c>
      <c r="FL64" t="s">
        <v>147</v>
      </c>
      <c r="FM64" t="s">
        <v>147</v>
      </c>
      <c r="FN64" t="s">
        <v>147</v>
      </c>
      <c r="FO64">
        <v>0</v>
      </c>
      <c r="FP64">
        <v>0</v>
      </c>
      <c r="FQ64" t="s">
        <v>147</v>
      </c>
      <c r="FR64" t="s">
        <v>147</v>
      </c>
      <c r="FS64" t="s">
        <v>147</v>
      </c>
      <c r="FT64" t="s">
        <v>147</v>
      </c>
      <c r="FU64">
        <v>0</v>
      </c>
      <c r="FV64">
        <v>0</v>
      </c>
      <c r="FW64" t="s">
        <v>147</v>
      </c>
      <c r="FX64" t="s">
        <v>147</v>
      </c>
      <c r="FY64" t="s">
        <v>147</v>
      </c>
      <c r="FZ64" t="s">
        <v>147</v>
      </c>
      <c r="GA64">
        <v>0</v>
      </c>
      <c r="GB64">
        <v>0</v>
      </c>
      <c r="GC64">
        <v>0</v>
      </c>
      <c r="GD64">
        <v>0</v>
      </c>
      <c r="GE64">
        <v>86</v>
      </c>
      <c r="GF64">
        <v>491</v>
      </c>
      <c r="GG64">
        <v>300</v>
      </c>
      <c r="GH64">
        <v>1680</v>
      </c>
      <c r="GI64">
        <v>0</v>
      </c>
      <c r="GJ64">
        <v>0</v>
      </c>
      <c r="GK64" t="s">
        <v>146</v>
      </c>
      <c r="GL64">
        <v>0</v>
      </c>
      <c r="GM64">
        <v>0</v>
      </c>
      <c r="GN64" t="s">
        <v>146</v>
      </c>
      <c r="GO64" t="s">
        <v>147</v>
      </c>
      <c r="GP64" t="s">
        <v>147</v>
      </c>
      <c r="GQ64" t="s">
        <v>146</v>
      </c>
      <c r="GR64" t="s">
        <v>147</v>
      </c>
      <c r="GS64" t="s">
        <v>146</v>
      </c>
      <c r="GT64">
        <v>0</v>
      </c>
      <c r="GU64">
        <v>0</v>
      </c>
      <c r="GV64" t="s">
        <v>146</v>
      </c>
      <c r="GW64" t="s">
        <v>177</v>
      </c>
      <c r="GX64" t="s">
        <v>152</v>
      </c>
      <c r="GY64" t="s">
        <v>197</v>
      </c>
      <c r="GZ64" t="s">
        <v>416</v>
      </c>
      <c r="HA64" s="117" t="s">
        <v>824</v>
      </c>
      <c r="HB64" s="117" t="s">
        <v>1988</v>
      </c>
      <c r="HC64" s="117"/>
      <c r="HD64" s="116" t="s">
        <v>1858</v>
      </c>
      <c r="HE64" s="116">
        <v>3.9136000000000002</v>
      </c>
      <c r="HF64" s="116">
        <v>31.634699999999999</v>
      </c>
    </row>
    <row r="65" spans="1:214" x14ac:dyDescent="0.25">
      <c r="A65" t="s">
        <v>273</v>
      </c>
      <c r="B65" t="s">
        <v>211</v>
      </c>
      <c r="C65" t="s">
        <v>418</v>
      </c>
      <c r="D65" t="s">
        <v>419</v>
      </c>
      <c r="E65" t="s">
        <v>417</v>
      </c>
      <c r="F65" t="s">
        <v>420</v>
      </c>
      <c r="G65" s="116">
        <f t="shared" si="0"/>
        <v>5.5196899999999998</v>
      </c>
      <c r="H65" s="116">
        <f t="shared" si="1"/>
        <v>30.344539999999999</v>
      </c>
      <c r="I65">
        <v>9</v>
      </c>
      <c r="J65">
        <v>9</v>
      </c>
      <c r="K65" t="s">
        <v>159</v>
      </c>
      <c r="L65">
        <v>92</v>
      </c>
      <c r="M65" s="116">
        <f>SUM(Table1[[#Headers],[c- IDP previously displ. abroad present]])</f>
        <v>0</v>
      </c>
      <c r="N65">
        <v>460</v>
      </c>
      <c r="O65" s="116">
        <f>(Table1[[#This Row],[a- IDP individuals]])-(Table1[[#This Row],[displ. Abroad]])</f>
        <v>460</v>
      </c>
      <c r="P65">
        <v>32</v>
      </c>
      <c r="Q65">
        <v>160</v>
      </c>
      <c r="R65" t="s">
        <v>211</v>
      </c>
      <c r="S65" t="s">
        <v>421</v>
      </c>
      <c r="T65">
        <v>37</v>
      </c>
      <c r="U65">
        <v>185</v>
      </c>
      <c r="V65" t="s">
        <v>211</v>
      </c>
      <c r="W65" t="s">
        <v>421</v>
      </c>
      <c r="X65">
        <v>17</v>
      </c>
      <c r="Y65">
        <v>85</v>
      </c>
      <c r="Z65" t="s">
        <v>211</v>
      </c>
      <c r="AA65" t="s">
        <v>421</v>
      </c>
      <c r="AB65">
        <v>0</v>
      </c>
      <c r="AC65">
        <v>0</v>
      </c>
      <c r="AD65" t="s">
        <v>147</v>
      </c>
      <c r="AE65" t="s">
        <v>147</v>
      </c>
      <c r="AF65">
        <v>6</v>
      </c>
      <c r="AG65">
        <v>30</v>
      </c>
      <c r="AH65" t="s">
        <v>211</v>
      </c>
      <c r="AI65" t="s">
        <v>421</v>
      </c>
      <c r="AJ65">
        <v>0</v>
      </c>
      <c r="AK65">
        <v>0</v>
      </c>
      <c r="AL65" t="s">
        <v>147</v>
      </c>
      <c r="AM65" t="s">
        <v>147</v>
      </c>
      <c r="AN65">
        <v>0</v>
      </c>
      <c r="AO65">
        <v>0</v>
      </c>
      <c r="AP65" t="s">
        <v>146</v>
      </c>
      <c r="AQ65">
        <v>0</v>
      </c>
      <c r="AR65">
        <v>0</v>
      </c>
      <c r="AS65">
        <v>0</v>
      </c>
      <c r="AT65">
        <v>0</v>
      </c>
      <c r="AU65" t="s">
        <v>147</v>
      </c>
      <c r="AV65" t="s">
        <v>147</v>
      </c>
      <c r="AW65">
        <v>0</v>
      </c>
      <c r="AX65">
        <v>0</v>
      </c>
      <c r="AY65" t="s">
        <v>147</v>
      </c>
      <c r="AZ65" t="s">
        <v>147</v>
      </c>
      <c r="BA65">
        <v>0</v>
      </c>
      <c r="BB65">
        <v>0</v>
      </c>
      <c r="BC65" t="s">
        <v>147</v>
      </c>
      <c r="BD65" t="s">
        <v>147</v>
      </c>
      <c r="BE65">
        <v>0</v>
      </c>
      <c r="BF65">
        <v>0</v>
      </c>
      <c r="BG65" t="s">
        <v>147</v>
      </c>
      <c r="BH65" t="s">
        <v>147</v>
      </c>
      <c r="BI65">
        <v>0</v>
      </c>
      <c r="BJ65">
        <v>0</v>
      </c>
      <c r="BK65" t="s">
        <v>147</v>
      </c>
      <c r="BL65" t="s">
        <v>147</v>
      </c>
      <c r="BM65">
        <v>0</v>
      </c>
      <c r="BN65">
        <v>0</v>
      </c>
      <c r="BO65" s="116">
        <f>SUM(Table1[[#This Row],[2014-2015 Conflict]],Table1[[#This Row],[2016-2017 conflict]],Table1[[#This Row],[2018 pre R conflict]],Table1[[#This Row],[2018 post R conflict]],Table1[[#This Row],[2019 conflict]],Table1[[#This Row],[2020 conflict]])</f>
        <v>460</v>
      </c>
      <c r="BP65" s="116">
        <f>SUM(Table1[[#This Row],[2014-2015  C - clashes]],Table1[[#This Row],[2016-2017  c-clashes]],Table1[[#This Row],[2018 pre R C-clashes]],Table1[[#This Row],[2018 post R C-clashes]],Table1[[#This Row],[2019 C-clashes]],Table1[[#This Row],[2020 C-clashes]])</f>
        <v>0</v>
      </c>
      <c r="BQ65" s="116">
        <f>SUM(Table1[[#This Row],[2014-2015 disaster]],Table1[[#This Row],[2016-2017 disaster]],Table1[[#This Row],[2018 pre R disaster]],Table1[[#This Row],[2018 post R disaster]],Table1[[#This Row],[2019 disaster]],Table1[[#This Row],[2020 disaster]])</f>
        <v>0</v>
      </c>
      <c r="BR65" s="116">
        <f>SUM(Table1[[#This Row],[2014-2015 unknown]],Table1[[#This Row],[2016-2017  unknown ]],Table1[[#This Row],[2018 pre R unknown]],Table1[[#This Row],[2018 post R unknown]],Table1[[#This Row],[2019 unknown]],Table1[[#This Row],[2020 unknown]])</f>
        <v>0</v>
      </c>
      <c r="BS65">
        <v>160</v>
      </c>
      <c r="BT65">
        <v>0</v>
      </c>
      <c r="BU65">
        <v>0</v>
      </c>
      <c r="BV65">
        <v>0</v>
      </c>
      <c r="BW65" t="s">
        <v>146</v>
      </c>
      <c r="BX65">
        <v>185</v>
      </c>
      <c r="BY65">
        <v>0</v>
      </c>
      <c r="BZ65">
        <v>0</v>
      </c>
      <c r="CA65">
        <v>0</v>
      </c>
      <c r="CB65" t="s">
        <v>146</v>
      </c>
      <c r="CC65">
        <v>85</v>
      </c>
      <c r="CD65">
        <v>0</v>
      </c>
      <c r="CE65">
        <v>0</v>
      </c>
      <c r="CF65">
        <v>0</v>
      </c>
      <c r="CG65" t="s">
        <v>146</v>
      </c>
      <c r="CH65">
        <v>0</v>
      </c>
      <c r="CI65">
        <v>0</v>
      </c>
      <c r="CJ65">
        <v>0</v>
      </c>
      <c r="CK65">
        <v>0</v>
      </c>
      <c r="CL65" t="s">
        <v>146</v>
      </c>
      <c r="CM65">
        <v>30</v>
      </c>
      <c r="CN65">
        <v>0</v>
      </c>
      <c r="CO65">
        <v>0</v>
      </c>
      <c r="CP65">
        <v>0</v>
      </c>
      <c r="CQ65" t="s">
        <v>146</v>
      </c>
      <c r="CR65">
        <v>0</v>
      </c>
      <c r="CS65">
        <v>0</v>
      </c>
      <c r="CT65">
        <v>0</v>
      </c>
      <c r="CU65">
        <v>0</v>
      </c>
      <c r="CV65" t="s">
        <v>146</v>
      </c>
      <c r="CW65" t="s">
        <v>147</v>
      </c>
      <c r="CX65">
        <v>0</v>
      </c>
      <c r="CY65">
        <v>0</v>
      </c>
      <c r="CZ65">
        <v>0</v>
      </c>
      <c r="DA65">
        <v>92</v>
      </c>
      <c r="DB65">
        <v>460</v>
      </c>
      <c r="DC65" t="s">
        <v>146</v>
      </c>
      <c r="DD65">
        <v>0</v>
      </c>
      <c r="DE65">
        <v>0</v>
      </c>
      <c r="DF65">
        <v>3795</v>
      </c>
      <c r="DG65">
        <v>18975</v>
      </c>
      <c r="DH65" t="s">
        <v>159</v>
      </c>
      <c r="DI65">
        <f>Table1[[#This Row],[i- returnees internal present household]]+Table1[[#This Row],[k- abroad returnee household]]</f>
        <v>475</v>
      </c>
      <c r="DJ65">
        <f>Table1[[#This Row],[ returnees internal ]]+Table1[[#This Row],[abroad returnee ]]</f>
        <v>2786</v>
      </c>
      <c r="DK65" t="s">
        <v>159</v>
      </c>
      <c r="DL65">
        <v>429</v>
      </c>
      <c r="DM65">
        <v>2557</v>
      </c>
      <c r="DN65">
        <v>0</v>
      </c>
      <c r="DO65">
        <v>0</v>
      </c>
      <c r="DP65" t="s">
        <v>147</v>
      </c>
      <c r="DQ65" t="s">
        <v>147</v>
      </c>
      <c r="DR65" t="s">
        <v>147</v>
      </c>
      <c r="DS65" t="s">
        <v>147</v>
      </c>
      <c r="DT65">
        <v>137</v>
      </c>
      <c r="DU65">
        <v>819</v>
      </c>
      <c r="DV65" t="s">
        <v>211</v>
      </c>
      <c r="DW65" t="s">
        <v>422</v>
      </c>
      <c r="DX65" t="s">
        <v>150</v>
      </c>
      <c r="DY65" t="s">
        <v>147</v>
      </c>
      <c r="DZ65">
        <v>155</v>
      </c>
      <c r="EA65">
        <v>931</v>
      </c>
      <c r="EB65" t="s">
        <v>211</v>
      </c>
      <c r="EC65" t="s">
        <v>423</v>
      </c>
      <c r="ED65" t="s">
        <v>150</v>
      </c>
      <c r="EE65" t="s">
        <v>147</v>
      </c>
      <c r="EF65">
        <v>68</v>
      </c>
      <c r="EG65">
        <v>396</v>
      </c>
      <c r="EH65" t="s">
        <v>211</v>
      </c>
      <c r="EI65" t="s">
        <v>422</v>
      </c>
      <c r="EJ65" t="s">
        <v>150</v>
      </c>
      <c r="EK65" t="s">
        <v>147</v>
      </c>
      <c r="EL65">
        <v>69</v>
      </c>
      <c r="EM65">
        <v>411</v>
      </c>
      <c r="EN65" t="s">
        <v>211</v>
      </c>
      <c r="EO65" t="s">
        <v>422</v>
      </c>
      <c r="EP65" t="s">
        <v>150</v>
      </c>
      <c r="EQ65" t="s">
        <v>147</v>
      </c>
      <c r="ER65">
        <v>0</v>
      </c>
      <c r="ES65">
        <v>0</v>
      </c>
      <c r="ET65" t="s">
        <v>159</v>
      </c>
      <c r="EU65">
        <v>46</v>
      </c>
      <c r="EV65">
        <v>229</v>
      </c>
      <c r="EW65">
        <v>0</v>
      </c>
      <c r="EX65">
        <v>0</v>
      </c>
      <c r="EY65" t="s">
        <v>147</v>
      </c>
      <c r="EZ65" t="s">
        <v>147</v>
      </c>
      <c r="FA65" t="s">
        <v>147</v>
      </c>
      <c r="FB65" t="s">
        <v>147</v>
      </c>
      <c r="FC65">
        <v>0</v>
      </c>
      <c r="FD65">
        <v>0</v>
      </c>
      <c r="FE65" t="s">
        <v>147</v>
      </c>
      <c r="FF65" t="s">
        <v>147</v>
      </c>
      <c r="FG65" t="s">
        <v>147</v>
      </c>
      <c r="FH65" t="s">
        <v>147</v>
      </c>
      <c r="FI65">
        <v>24</v>
      </c>
      <c r="FJ65">
        <v>118</v>
      </c>
      <c r="FK65" t="s">
        <v>221</v>
      </c>
      <c r="FL65" t="s">
        <v>424</v>
      </c>
      <c r="FM65" t="s">
        <v>150</v>
      </c>
      <c r="FN65" t="s">
        <v>147</v>
      </c>
      <c r="FO65">
        <v>9</v>
      </c>
      <c r="FP65">
        <v>44</v>
      </c>
      <c r="FQ65" t="s">
        <v>221</v>
      </c>
      <c r="FR65" t="s">
        <v>424</v>
      </c>
      <c r="FS65" t="s">
        <v>150</v>
      </c>
      <c r="FT65" t="s">
        <v>147</v>
      </c>
      <c r="FU65">
        <v>13</v>
      </c>
      <c r="FV65">
        <v>67</v>
      </c>
      <c r="FW65" t="s">
        <v>425</v>
      </c>
      <c r="FX65" t="s">
        <v>426</v>
      </c>
      <c r="FY65" t="s">
        <v>150</v>
      </c>
      <c r="FZ65" t="s">
        <v>147</v>
      </c>
      <c r="GA65">
        <v>0</v>
      </c>
      <c r="GB65">
        <v>0</v>
      </c>
      <c r="GC65">
        <v>119</v>
      </c>
      <c r="GD65">
        <v>716</v>
      </c>
      <c r="GE65">
        <v>195</v>
      </c>
      <c r="GF65">
        <v>1171</v>
      </c>
      <c r="GG65">
        <v>161</v>
      </c>
      <c r="GH65">
        <v>899</v>
      </c>
      <c r="GI65">
        <v>0</v>
      </c>
      <c r="GJ65">
        <v>0</v>
      </c>
      <c r="GK65" t="s">
        <v>146</v>
      </c>
      <c r="GL65">
        <v>0</v>
      </c>
      <c r="GM65">
        <v>0</v>
      </c>
      <c r="GN65" t="s">
        <v>146</v>
      </c>
      <c r="GO65" t="s">
        <v>147</v>
      </c>
      <c r="GP65" t="s">
        <v>147</v>
      </c>
      <c r="GQ65" t="s">
        <v>146</v>
      </c>
      <c r="GR65" t="s">
        <v>147</v>
      </c>
      <c r="GS65" t="s">
        <v>146</v>
      </c>
      <c r="GT65">
        <v>0</v>
      </c>
      <c r="GU65">
        <v>0</v>
      </c>
      <c r="GV65" t="s">
        <v>146</v>
      </c>
      <c r="GW65" t="s">
        <v>152</v>
      </c>
      <c r="GX65" t="s">
        <v>152</v>
      </c>
      <c r="GY65" t="s">
        <v>152</v>
      </c>
      <c r="GZ65" t="s">
        <v>160</v>
      </c>
      <c r="HA65" s="117" t="s">
        <v>824</v>
      </c>
      <c r="HB65" s="117" t="s">
        <v>1990</v>
      </c>
      <c r="HC65" s="117"/>
      <c r="HD65" s="116" t="s">
        <v>1858</v>
      </c>
      <c r="HE65" s="116">
        <v>3.9203999999999999</v>
      </c>
      <c r="HF65" s="116">
        <v>31.683083</v>
      </c>
    </row>
    <row r="66" spans="1:214" x14ac:dyDescent="0.25">
      <c r="A66" t="s">
        <v>186</v>
      </c>
      <c r="B66" t="s">
        <v>187</v>
      </c>
      <c r="C66" t="s">
        <v>428</v>
      </c>
      <c r="D66" t="s">
        <v>429</v>
      </c>
      <c r="E66" t="s">
        <v>427</v>
      </c>
      <c r="F66" t="s">
        <v>430</v>
      </c>
      <c r="G66" s="116">
        <f t="shared" ref="G66:G129" si="2">INDEX($HE$2:$HE$2855,MATCH(F66,$HA$2:$HA$2855,0))</f>
        <v>6.8471500000000001</v>
      </c>
      <c r="H66" s="116">
        <f t="shared" ref="H66:H129" si="3">INDEX($HF$2:$HF$2855,MATCH(F66,$HA$2:$HA$2855,0))</f>
        <v>30.142939999999999</v>
      </c>
      <c r="I66">
        <v>9</v>
      </c>
      <c r="J66">
        <v>9</v>
      </c>
      <c r="K66" t="s">
        <v>159</v>
      </c>
      <c r="L66">
        <v>44</v>
      </c>
      <c r="M66" s="116">
        <f>SUM(Table1[[#Headers],[c- IDP previously displ. abroad present]])</f>
        <v>0</v>
      </c>
      <c r="N66">
        <v>224</v>
      </c>
      <c r="O66" s="116">
        <f>(Table1[[#This Row],[a- IDP individuals]])-(Table1[[#This Row],[displ. Abroad]])</f>
        <v>224</v>
      </c>
      <c r="P66">
        <v>8</v>
      </c>
      <c r="Q66">
        <v>33</v>
      </c>
      <c r="R66" t="s">
        <v>187</v>
      </c>
      <c r="S66" t="s">
        <v>250</v>
      </c>
      <c r="T66">
        <v>19</v>
      </c>
      <c r="U66">
        <v>103</v>
      </c>
      <c r="V66" t="s">
        <v>187</v>
      </c>
      <c r="W66" t="s">
        <v>188</v>
      </c>
      <c r="X66">
        <v>2</v>
      </c>
      <c r="Y66">
        <v>6</v>
      </c>
      <c r="Z66" t="s">
        <v>187</v>
      </c>
      <c r="AA66" t="s">
        <v>188</v>
      </c>
      <c r="AB66">
        <v>0</v>
      </c>
      <c r="AC66">
        <v>0</v>
      </c>
      <c r="AD66" t="s">
        <v>147</v>
      </c>
      <c r="AE66" t="s">
        <v>147</v>
      </c>
      <c r="AF66">
        <v>15</v>
      </c>
      <c r="AG66">
        <v>82</v>
      </c>
      <c r="AH66" t="s">
        <v>187</v>
      </c>
      <c r="AI66" t="s">
        <v>188</v>
      </c>
      <c r="AJ66">
        <v>0</v>
      </c>
      <c r="AK66">
        <v>0</v>
      </c>
      <c r="AL66" t="s">
        <v>147</v>
      </c>
      <c r="AM66" t="s">
        <v>147</v>
      </c>
      <c r="AN66">
        <v>0</v>
      </c>
      <c r="AO66">
        <v>0</v>
      </c>
      <c r="AP66" t="s">
        <v>146</v>
      </c>
      <c r="AQ66">
        <v>0</v>
      </c>
      <c r="AR66">
        <v>0</v>
      </c>
      <c r="AS66">
        <v>0</v>
      </c>
      <c r="AT66">
        <v>0</v>
      </c>
      <c r="AU66" t="s">
        <v>147</v>
      </c>
      <c r="AV66" t="s">
        <v>147</v>
      </c>
      <c r="AW66">
        <v>0</v>
      </c>
      <c r="AX66">
        <v>0</v>
      </c>
      <c r="AY66" t="s">
        <v>147</v>
      </c>
      <c r="AZ66" t="s">
        <v>147</v>
      </c>
      <c r="BA66">
        <v>0</v>
      </c>
      <c r="BB66">
        <v>0</v>
      </c>
      <c r="BC66" t="s">
        <v>147</v>
      </c>
      <c r="BD66" t="s">
        <v>147</v>
      </c>
      <c r="BE66">
        <v>0</v>
      </c>
      <c r="BF66">
        <v>0</v>
      </c>
      <c r="BG66" t="s">
        <v>147</v>
      </c>
      <c r="BH66" t="s">
        <v>147</v>
      </c>
      <c r="BI66">
        <v>0</v>
      </c>
      <c r="BJ66">
        <v>0</v>
      </c>
      <c r="BK66" t="s">
        <v>147</v>
      </c>
      <c r="BL66" t="s">
        <v>147</v>
      </c>
      <c r="BM66">
        <v>0</v>
      </c>
      <c r="BN66">
        <v>0</v>
      </c>
      <c r="BO66" s="116">
        <f>SUM(Table1[[#This Row],[2014-2015 Conflict]],Table1[[#This Row],[2016-2017 conflict]],Table1[[#This Row],[2018 pre R conflict]],Table1[[#This Row],[2018 post R conflict]],Table1[[#This Row],[2019 conflict]],Table1[[#This Row],[2020 conflict]])</f>
        <v>112</v>
      </c>
      <c r="BP66" s="116">
        <f>SUM(Table1[[#This Row],[2014-2015  C - clashes]],Table1[[#This Row],[2016-2017  c-clashes]],Table1[[#This Row],[2018 pre R C-clashes]],Table1[[#This Row],[2018 post R C-clashes]],Table1[[#This Row],[2019 C-clashes]],Table1[[#This Row],[2020 C-clashes]])</f>
        <v>97</v>
      </c>
      <c r="BQ66" s="116">
        <f>SUM(Table1[[#This Row],[2014-2015 disaster]],Table1[[#This Row],[2016-2017 disaster]],Table1[[#This Row],[2018 pre R disaster]],Table1[[#This Row],[2018 post R disaster]],Table1[[#This Row],[2019 disaster]],Table1[[#This Row],[2020 disaster]])</f>
        <v>15</v>
      </c>
      <c r="BR66" s="116">
        <f>SUM(Table1[[#This Row],[2014-2015 unknown]],Table1[[#This Row],[2016-2017  unknown ]],Table1[[#This Row],[2018 pre R unknown]],Table1[[#This Row],[2018 post R unknown]],Table1[[#This Row],[2019 unknown]],Table1[[#This Row],[2020 unknown]])</f>
        <v>0</v>
      </c>
      <c r="BS66">
        <v>9</v>
      </c>
      <c r="BT66">
        <v>9</v>
      </c>
      <c r="BU66">
        <v>15</v>
      </c>
      <c r="BV66">
        <v>0</v>
      </c>
      <c r="BW66" t="s">
        <v>146</v>
      </c>
      <c r="BX66">
        <v>103</v>
      </c>
      <c r="BY66">
        <v>0</v>
      </c>
      <c r="BZ66">
        <v>0</v>
      </c>
      <c r="CA66">
        <v>0</v>
      </c>
      <c r="CB66" t="s">
        <v>146</v>
      </c>
      <c r="CC66">
        <v>0</v>
      </c>
      <c r="CD66">
        <v>6</v>
      </c>
      <c r="CE66">
        <v>0</v>
      </c>
      <c r="CF66">
        <v>0</v>
      </c>
      <c r="CG66" t="s">
        <v>146</v>
      </c>
      <c r="CH66">
        <v>0</v>
      </c>
      <c r="CI66">
        <v>0</v>
      </c>
      <c r="CJ66">
        <v>0</v>
      </c>
      <c r="CK66">
        <v>0</v>
      </c>
      <c r="CL66" t="s">
        <v>146</v>
      </c>
      <c r="CM66">
        <v>0</v>
      </c>
      <c r="CN66">
        <v>82</v>
      </c>
      <c r="CO66">
        <v>0</v>
      </c>
      <c r="CP66">
        <v>0</v>
      </c>
      <c r="CQ66" t="s">
        <v>146</v>
      </c>
      <c r="CR66">
        <v>0</v>
      </c>
      <c r="CS66">
        <v>0</v>
      </c>
      <c r="CT66">
        <v>0</v>
      </c>
      <c r="CU66">
        <v>0</v>
      </c>
      <c r="CV66" t="s">
        <v>146</v>
      </c>
      <c r="CW66" t="s">
        <v>147</v>
      </c>
      <c r="CX66">
        <v>0</v>
      </c>
      <c r="CY66">
        <v>0</v>
      </c>
      <c r="CZ66">
        <v>0</v>
      </c>
      <c r="DA66">
        <v>44</v>
      </c>
      <c r="DB66">
        <v>224</v>
      </c>
      <c r="DC66" t="s">
        <v>146</v>
      </c>
      <c r="DD66">
        <v>0</v>
      </c>
      <c r="DE66">
        <v>0</v>
      </c>
      <c r="DF66">
        <v>1281</v>
      </c>
      <c r="DG66">
        <v>6920</v>
      </c>
      <c r="DH66" t="s">
        <v>159</v>
      </c>
      <c r="DI66">
        <f>Table1[[#This Row],[i- returnees internal present household]]+Table1[[#This Row],[k- abroad returnee household]]</f>
        <v>47</v>
      </c>
      <c r="DJ66">
        <f>Table1[[#This Row],[ returnees internal ]]+Table1[[#This Row],[abroad returnee ]]</f>
        <v>255</v>
      </c>
      <c r="DK66" t="s">
        <v>159</v>
      </c>
      <c r="DL66">
        <v>38</v>
      </c>
      <c r="DM66">
        <v>223</v>
      </c>
      <c r="DN66">
        <v>12</v>
      </c>
      <c r="DO66">
        <v>69</v>
      </c>
      <c r="DP66" t="s">
        <v>187</v>
      </c>
      <c r="DQ66" t="s">
        <v>188</v>
      </c>
      <c r="DR66" t="s">
        <v>150</v>
      </c>
      <c r="DS66" t="s">
        <v>147</v>
      </c>
      <c r="DT66">
        <v>22</v>
      </c>
      <c r="DU66">
        <v>125</v>
      </c>
      <c r="DV66" t="s">
        <v>187</v>
      </c>
      <c r="DW66" t="s">
        <v>188</v>
      </c>
      <c r="DX66" t="s">
        <v>182</v>
      </c>
      <c r="DY66" t="s">
        <v>147</v>
      </c>
      <c r="DZ66">
        <v>2</v>
      </c>
      <c r="EA66">
        <v>14</v>
      </c>
      <c r="EB66" t="s">
        <v>187</v>
      </c>
      <c r="EC66" t="s">
        <v>188</v>
      </c>
      <c r="ED66" t="s">
        <v>304</v>
      </c>
      <c r="EE66" t="s">
        <v>147</v>
      </c>
      <c r="EF66">
        <v>2</v>
      </c>
      <c r="EG66">
        <v>15</v>
      </c>
      <c r="EH66" t="s">
        <v>187</v>
      </c>
      <c r="EI66" t="s">
        <v>429</v>
      </c>
      <c r="EJ66" t="s">
        <v>304</v>
      </c>
      <c r="EK66" t="s">
        <v>147</v>
      </c>
      <c r="EL66">
        <v>0</v>
      </c>
      <c r="EM66">
        <v>0</v>
      </c>
      <c r="EN66" t="s">
        <v>147</v>
      </c>
      <c r="EO66" t="s">
        <v>147</v>
      </c>
      <c r="EP66" t="s">
        <v>147</v>
      </c>
      <c r="EQ66" t="s">
        <v>147</v>
      </c>
      <c r="ER66">
        <v>0</v>
      </c>
      <c r="ES66">
        <v>0</v>
      </c>
      <c r="ET66" t="s">
        <v>159</v>
      </c>
      <c r="EU66">
        <v>9</v>
      </c>
      <c r="EV66">
        <v>32</v>
      </c>
      <c r="EW66">
        <v>4</v>
      </c>
      <c r="EX66">
        <v>16</v>
      </c>
      <c r="EY66" t="s">
        <v>221</v>
      </c>
      <c r="EZ66" t="s">
        <v>424</v>
      </c>
      <c r="FA66" t="s">
        <v>150</v>
      </c>
      <c r="FB66" t="s">
        <v>147</v>
      </c>
      <c r="FC66">
        <v>3</v>
      </c>
      <c r="FD66">
        <v>9</v>
      </c>
      <c r="FE66" t="s">
        <v>221</v>
      </c>
      <c r="FF66" t="s">
        <v>424</v>
      </c>
      <c r="FG66" t="s">
        <v>431</v>
      </c>
      <c r="FH66" t="s">
        <v>147</v>
      </c>
      <c r="FI66">
        <v>0</v>
      </c>
      <c r="FJ66">
        <v>0</v>
      </c>
      <c r="FK66" t="s">
        <v>147</v>
      </c>
      <c r="FL66" t="s">
        <v>147</v>
      </c>
      <c r="FM66" t="s">
        <v>147</v>
      </c>
      <c r="FN66" t="s">
        <v>147</v>
      </c>
      <c r="FO66">
        <v>0</v>
      </c>
      <c r="FP66">
        <v>0</v>
      </c>
      <c r="FQ66" t="s">
        <v>147</v>
      </c>
      <c r="FR66" t="s">
        <v>147</v>
      </c>
      <c r="FS66" t="s">
        <v>147</v>
      </c>
      <c r="FT66" t="s">
        <v>147</v>
      </c>
      <c r="FU66">
        <v>2</v>
      </c>
      <c r="FV66">
        <v>7</v>
      </c>
      <c r="FW66" t="s">
        <v>221</v>
      </c>
      <c r="FX66" t="s">
        <v>222</v>
      </c>
      <c r="FY66" t="s">
        <v>182</v>
      </c>
      <c r="FZ66" t="s">
        <v>147</v>
      </c>
      <c r="GA66">
        <v>0</v>
      </c>
      <c r="GB66">
        <v>0</v>
      </c>
      <c r="GC66">
        <v>20</v>
      </c>
      <c r="GD66">
        <v>108</v>
      </c>
      <c r="GE66">
        <v>15</v>
      </c>
      <c r="GF66">
        <v>80</v>
      </c>
      <c r="GG66">
        <v>12</v>
      </c>
      <c r="GH66">
        <v>67</v>
      </c>
      <c r="GI66">
        <v>0</v>
      </c>
      <c r="GJ66">
        <v>0</v>
      </c>
      <c r="GK66" t="s">
        <v>146</v>
      </c>
      <c r="GL66">
        <v>0</v>
      </c>
      <c r="GM66">
        <v>0</v>
      </c>
      <c r="GN66" t="s">
        <v>146</v>
      </c>
      <c r="GO66" t="s">
        <v>147</v>
      </c>
      <c r="GP66" t="s">
        <v>147</v>
      </c>
      <c r="GQ66" t="s">
        <v>146</v>
      </c>
      <c r="GR66" t="s">
        <v>147</v>
      </c>
      <c r="GS66" t="s">
        <v>146</v>
      </c>
      <c r="GT66">
        <v>0</v>
      </c>
      <c r="GU66">
        <v>0</v>
      </c>
      <c r="GV66" t="s">
        <v>146</v>
      </c>
      <c r="GW66" t="s">
        <v>151</v>
      </c>
      <c r="GX66" t="s">
        <v>152</v>
      </c>
      <c r="GY66" t="s">
        <v>151</v>
      </c>
      <c r="GZ66" t="s">
        <v>432</v>
      </c>
      <c r="HA66" s="117" t="s">
        <v>824</v>
      </c>
      <c r="HB66" s="117" t="s">
        <v>1992</v>
      </c>
      <c r="HC66" s="117"/>
      <c r="HD66" s="116" t="s">
        <v>1858</v>
      </c>
      <c r="HE66" s="116">
        <v>3.9131</v>
      </c>
      <c r="HF66" s="116">
        <v>31.6572</v>
      </c>
    </row>
    <row r="67" spans="1:214" x14ac:dyDescent="0.25">
      <c r="A67" t="s">
        <v>329</v>
      </c>
      <c r="B67" t="s">
        <v>175</v>
      </c>
      <c r="C67" t="s">
        <v>339</v>
      </c>
      <c r="D67" t="s">
        <v>340</v>
      </c>
      <c r="E67" t="s">
        <v>433</v>
      </c>
      <c r="F67" t="s">
        <v>340</v>
      </c>
      <c r="G67" s="116">
        <f t="shared" si="2"/>
        <v>8.5879169999999991</v>
      </c>
      <c r="H67" s="116">
        <f t="shared" si="3"/>
        <v>29.9983</v>
      </c>
      <c r="I67">
        <v>9</v>
      </c>
      <c r="J67">
        <v>9</v>
      </c>
      <c r="K67" t="s">
        <v>159</v>
      </c>
      <c r="L67">
        <v>16</v>
      </c>
      <c r="M67" s="116">
        <f>SUM(Table1[[#Headers],[c- IDP previously displ. abroad present]])</f>
        <v>0</v>
      </c>
      <c r="N67">
        <v>108</v>
      </c>
      <c r="O67" s="116">
        <f>(Table1[[#This Row],[a- IDP individuals]])-(Table1[[#This Row],[displ. Abroad]])</f>
        <v>108</v>
      </c>
      <c r="P67">
        <v>15</v>
      </c>
      <c r="Q67">
        <v>105</v>
      </c>
      <c r="R67" t="s">
        <v>175</v>
      </c>
      <c r="S67" t="s">
        <v>340</v>
      </c>
      <c r="T67">
        <v>1</v>
      </c>
      <c r="U67">
        <v>3</v>
      </c>
      <c r="V67" t="s">
        <v>175</v>
      </c>
      <c r="W67" t="s">
        <v>340</v>
      </c>
      <c r="X67">
        <v>0</v>
      </c>
      <c r="Y67">
        <v>0</v>
      </c>
      <c r="Z67" t="s">
        <v>147</v>
      </c>
      <c r="AA67" t="s">
        <v>147</v>
      </c>
      <c r="AB67">
        <v>0</v>
      </c>
      <c r="AC67">
        <v>0</v>
      </c>
      <c r="AD67" t="s">
        <v>147</v>
      </c>
      <c r="AE67" t="s">
        <v>147</v>
      </c>
      <c r="AF67">
        <v>0</v>
      </c>
      <c r="AG67">
        <v>0</v>
      </c>
      <c r="AH67" t="s">
        <v>147</v>
      </c>
      <c r="AI67" t="s">
        <v>147</v>
      </c>
      <c r="AJ67">
        <v>0</v>
      </c>
      <c r="AK67">
        <v>0</v>
      </c>
      <c r="AL67" t="s">
        <v>147</v>
      </c>
      <c r="AM67" t="s">
        <v>147</v>
      </c>
      <c r="AN67">
        <v>0</v>
      </c>
      <c r="AO67">
        <v>0</v>
      </c>
      <c r="AP67" t="s">
        <v>146</v>
      </c>
      <c r="AQ67">
        <v>0</v>
      </c>
      <c r="AR67">
        <v>0</v>
      </c>
      <c r="AS67">
        <v>0</v>
      </c>
      <c r="AT67">
        <v>0</v>
      </c>
      <c r="AU67" t="s">
        <v>147</v>
      </c>
      <c r="AV67" t="s">
        <v>147</v>
      </c>
      <c r="AW67">
        <v>0</v>
      </c>
      <c r="AX67">
        <v>0</v>
      </c>
      <c r="AY67" t="s">
        <v>147</v>
      </c>
      <c r="AZ67" t="s">
        <v>147</v>
      </c>
      <c r="BA67">
        <v>0</v>
      </c>
      <c r="BB67">
        <v>0</v>
      </c>
      <c r="BC67" t="s">
        <v>147</v>
      </c>
      <c r="BD67" t="s">
        <v>147</v>
      </c>
      <c r="BE67">
        <v>0</v>
      </c>
      <c r="BF67">
        <v>0</v>
      </c>
      <c r="BG67" t="s">
        <v>147</v>
      </c>
      <c r="BH67" t="s">
        <v>147</v>
      </c>
      <c r="BI67">
        <v>0</v>
      </c>
      <c r="BJ67">
        <v>0</v>
      </c>
      <c r="BK67" t="s">
        <v>147</v>
      </c>
      <c r="BL67" t="s">
        <v>147</v>
      </c>
      <c r="BM67">
        <v>0</v>
      </c>
      <c r="BN67">
        <v>0</v>
      </c>
      <c r="BO67" s="116">
        <f>SUM(Table1[[#This Row],[2014-2015 Conflict]],Table1[[#This Row],[2016-2017 conflict]],Table1[[#This Row],[2018 pre R conflict]],Table1[[#This Row],[2018 post R conflict]],Table1[[#This Row],[2019 conflict]],Table1[[#This Row],[2020 conflict]])</f>
        <v>108</v>
      </c>
      <c r="BP67" s="116">
        <f>SUM(Table1[[#This Row],[2014-2015  C - clashes]],Table1[[#This Row],[2016-2017  c-clashes]],Table1[[#This Row],[2018 pre R C-clashes]],Table1[[#This Row],[2018 post R C-clashes]],Table1[[#This Row],[2019 C-clashes]],Table1[[#This Row],[2020 C-clashes]])</f>
        <v>0</v>
      </c>
      <c r="BQ67" s="116">
        <f>SUM(Table1[[#This Row],[2014-2015 disaster]],Table1[[#This Row],[2016-2017 disaster]],Table1[[#This Row],[2018 pre R disaster]],Table1[[#This Row],[2018 post R disaster]],Table1[[#This Row],[2019 disaster]],Table1[[#This Row],[2020 disaster]])</f>
        <v>0</v>
      </c>
      <c r="BR67" s="116">
        <f>SUM(Table1[[#This Row],[2014-2015 unknown]],Table1[[#This Row],[2016-2017  unknown ]],Table1[[#This Row],[2018 pre R unknown]],Table1[[#This Row],[2018 post R unknown]],Table1[[#This Row],[2019 unknown]],Table1[[#This Row],[2020 unknown]])</f>
        <v>0</v>
      </c>
      <c r="BS67">
        <v>105</v>
      </c>
      <c r="BT67">
        <v>0</v>
      </c>
      <c r="BU67">
        <v>0</v>
      </c>
      <c r="BV67">
        <v>0</v>
      </c>
      <c r="BW67" t="s">
        <v>146</v>
      </c>
      <c r="BX67">
        <v>3</v>
      </c>
      <c r="BY67">
        <v>0</v>
      </c>
      <c r="BZ67">
        <v>0</v>
      </c>
      <c r="CA67">
        <v>0</v>
      </c>
      <c r="CB67" t="s">
        <v>146</v>
      </c>
      <c r="CC67">
        <v>0</v>
      </c>
      <c r="CD67">
        <v>0</v>
      </c>
      <c r="CE67">
        <v>0</v>
      </c>
      <c r="CF67">
        <v>0</v>
      </c>
      <c r="CG67" t="s">
        <v>146</v>
      </c>
      <c r="CH67">
        <v>0</v>
      </c>
      <c r="CI67">
        <v>0</v>
      </c>
      <c r="CJ67">
        <v>0</v>
      </c>
      <c r="CK67">
        <v>0</v>
      </c>
      <c r="CL67" t="s">
        <v>146</v>
      </c>
      <c r="CM67">
        <v>0</v>
      </c>
      <c r="CN67">
        <v>0</v>
      </c>
      <c r="CO67">
        <v>0</v>
      </c>
      <c r="CP67">
        <v>0</v>
      </c>
      <c r="CQ67" t="s">
        <v>146</v>
      </c>
      <c r="CR67">
        <v>0</v>
      </c>
      <c r="CS67">
        <v>0</v>
      </c>
      <c r="CT67">
        <v>0</v>
      </c>
      <c r="CU67">
        <v>0</v>
      </c>
      <c r="CV67" t="s">
        <v>146</v>
      </c>
      <c r="CW67" t="s">
        <v>147</v>
      </c>
      <c r="CX67">
        <v>0</v>
      </c>
      <c r="CY67">
        <v>0</v>
      </c>
      <c r="CZ67">
        <v>0</v>
      </c>
      <c r="DA67">
        <v>16</v>
      </c>
      <c r="DB67">
        <v>108</v>
      </c>
      <c r="DC67" t="s">
        <v>146</v>
      </c>
      <c r="DD67">
        <v>0</v>
      </c>
      <c r="DE67">
        <v>0</v>
      </c>
      <c r="DF67">
        <v>11945</v>
      </c>
      <c r="DG67">
        <v>65695</v>
      </c>
      <c r="DH67" t="s">
        <v>159</v>
      </c>
      <c r="DI67">
        <f>Table1[[#This Row],[i- returnees internal present household]]+Table1[[#This Row],[k- abroad returnee household]]</f>
        <v>397</v>
      </c>
      <c r="DJ67">
        <f>Table1[[#This Row],[ returnees internal ]]+Table1[[#This Row],[abroad returnee ]]</f>
        <v>2205</v>
      </c>
      <c r="DK67" t="s">
        <v>159</v>
      </c>
      <c r="DL67">
        <v>336</v>
      </c>
      <c r="DM67">
        <v>1828</v>
      </c>
      <c r="DN67">
        <v>0</v>
      </c>
      <c r="DO67">
        <v>0</v>
      </c>
      <c r="DP67" t="s">
        <v>147</v>
      </c>
      <c r="DQ67" t="s">
        <v>147</v>
      </c>
      <c r="DR67" t="s">
        <v>147</v>
      </c>
      <c r="DS67" t="s">
        <v>147</v>
      </c>
      <c r="DT67">
        <v>0</v>
      </c>
      <c r="DU67">
        <v>0</v>
      </c>
      <c r="DV67" t="s">
        <v>147</v>
      </c>
      <c r="DW67" t="s">
        <v>147</v>
      </c>
      <c r="DX67" t="s">
        <v>147</v>
      </c>
      <c r="DY67" t="s">
        <v>147</v>
      </c>
      <c r="DZ67">
        <v>0</v>
      </c>
      <c r="EA67">
        <v>0</v>
      </c>
      <c r="EB67" t="s">
        <v>147</v>
      </c>
      <c r="EC67" t="s">
        <v>147</v>
      </c>
      <c r="ED67" t="s">
        <v>147</v>
      </c>
      <c r="EE67" t="s">
        <v>147</v>
      </c>
      <c r="EF67">
        <v>192</v>
      </c>
      <c r="EG67">
        <v>960</v>
      </c>
      <c r="EH67" t="s">
        <v>175</v>
      </c>
      <c r="EI67" t="s">
        <v>332</v>
      </c>
      <c r="EJ67" t="s">
        <v>150</v>
      </c>
      <c r="EK67" t="s">
        <v>147</v>
      </c>
      <c r="EL67">
        <v>144</v>
      </c>
      <c r="EM67">
        <v>868</v>
      </c>
      <c r="EN67" t="s">
        <v>175</v>
      </c>
      <c r="EO67" t="s">
        <v>332</v>
      </c>
      <c r="EP67" t="s">
        <v>150</v>
      </c>
      <c r="EQ67" t="s">
        <v>147</v>
      </c>
      <c r="ER67">
        <v>0</v>
      </c>
      <c r="ES67">
        <v>0</v>
      </c>
      <c r="ET67" t="s">
        <v>159</v>
      </c>
      <c r="EU67">
        <v>61</v>
      </c>
      <c r="EV67">
        <v>377</v>
      </c>
      <c r="EW67">
        <v>0</v>
      </c>
      <c r="EX67">
        <v>0</v>
      </c>
      <c r="EY67" t="s">
        <v>147</v>
      </c>
      <c r="EZ67" t="s">
        <v>147</v>
      </c>
      <c r="FA67" t="s">
        <v>147</v>
      </c>
      <c r="FB67" t="s">
        <v>147</v>
      </c>
      <c r="FC67">
        <v>0</v>
      </c>
      <c r="FD67">
        <v>0</v>
      </c>
      <c r="FE67" t="s">
        <v>147</v>
      </c>
      <c r="FF67" t="s">
        <v>147</v>
      </c>
      <c r="FG67" t="s">
        <v>147</v>
      </c>
      <c r="FH67" t="s">
        <v>147</v>
      </c>
      <c r="FI67">
        <v>0</v>
      </c>
      <c r="FJ67">
        <v>0</v>
      </c>
      <c r="FK67" t="s">
        <v>147</v>
      </c>
      <c r="FL67" t="s">
        <v>147</v>
      </c>
      <c r="FM67" t="s">
        <v>147</v>
      </c>
      <c r="FN67" t="s">
        <v>147</v>
      </c>
      <c r="FO67">
        <v>37</v>
      </c>
      <c r="FP67">
        <v>233</v>
      </c>
      <c r="FQ67" t="s">
        <v>217</v>
      </c>
      <c r="FR67" t="s">
        <v>218</v>
      </c>
      <c r="FS67" t="s">
        <v>150</v>
      </c>
      <c r="FT67" t="s">
        <v>147</v>
      </c>
      <c r="FU67">
        <v>24</v>
      </c>
      <c r="FV67">
        <v>144</v>
      </c>
      <c r="FW67" t="s">
        <v>217</v>
      </c>
      <c r="FX67" t="s">
        <v>218</v>
      </c>
      <c r="FY67" t="s">
        <v>150</v>
      </c>
      <c r="FZ67" t="s">
        <v>147</v>
      </c>
      <c r="GA67">
        <v>0</v>
      </c>
      <c r="GB67">
        <v>0</v>
      </c>
      <c r="GC67">
        <v>13</v>
      </c>
      <c r="GD67">
        <v>78</v>
      </c>
      <c r="GE67">
        <v>28</v>
      </c>
      <c r="GF67">
        <v>168</v>
      </c>
      <c r="GG67">
        <v>356</v>
      </c>
      <c r="GH67">
        <v>1959</v>
      </c>
      <c r="GI67">
        <v>0</v>
      </c>
      <c r="GJ67">
        <v>0</v>
      </c>
      <c r="GK67" t="s">
        <v>146</v>
      </c>
      <c r="GL67">
        <v>0</v>
      </c>
      <c r="GM67">
        <v>0</v>
      </c>
      <c r="GN67" t="s">
        <v>146</v>
      </c>
      <c r="GO67" t="s">
        <v>147</v>
      </c>
      <c r="GP67" t="s">
        <v>147</v>
      </c>
      <c r="GQ67" t="s">
        <v>146</v>
      </c>
      <c r="GR67" t="s">
        <v>147</v>
      </c>
      <c r="GS67" t="s">
        <v>146</v>
      </c>
      <c r="GT67">
        <v>0</v>
      </c>
      <c r="GU67">
        <v>0</v>
      </c>
      <c r="GV67" t="s">
        <v>146</v>
      </c>
      <c r="GW67" t="s">
        <v>151</v>
      </c>
      <c r="GX67" t="s">
        <v>197</v>
      </c>
      <c r="GY67" t="s">
        <v>151</v>
      </c>
      <c r="GZ67" t="s">
        <v>160</v>
      </c>
      <c r="HA67" s="117" t="s">
        <v>824</v>
      </c>
      <c r="HB67" s="117" t="s">
        <v>1994</v>
      </c>
      <c r="HC67" s="117"/>
      <c r="HD67" s="116" t="s">
        <v>1858</v>
      </c>
      <c r="HE67" s="116">
        <v>3.9173450000000001</v>
      </c>
      <c r="HF67" s="116">
        <v>31.624227000000001</v>
      </c>
    </row>
    <row r="68" spans="1:214" x14ac:dyDescent="0.25">
      <c r="A68" t="s">
        <v>186</v>
      </c>
      <c r="B68" t="s">
        <v>187</v>
      </c>
      <c r="C68" t="s">
        <v>207</v>
      </c>
      <c r="D68" t="s">
        <v>208</v>
      </c>
      <c r="E68" t="s">
        <v>434</v>
      </c>
      <c r="F68" t="s">
        <v>435</v>
      </c>
      <c r="G68" s="116">
        <f t="shared" si="2"/>
        <v>6.2689329999999996</v>
      </c>
      <c r="H68" s="116">
        <f t="shared" si="3"/>
        <v>30.384067000000002</v>
      </c>
      <c r="I68">
        <v>9</v>
      </c>
      <c r="J68">
        <v>9</v>
      </c>
      <c r="K68" t="s">
        <v>159</v>
      </c>
      <c r="L68">
        <v>281</v>
      </c>
      <c r="M68" s="116">
        <f>SUM(Table1[[#Headers],[c- IDP previously displ. abroad present]])</f>
        <v>0</v>
      </c>
      <c r="N68">
        <v>1546</v>
      </c>
      <c r="O68" s="116">
        <f>(Table1[[#This Row],[a- IDP individuals]])-(Table1[[#This Row],[displ. Abroad]])</f>
        <v>1546</v>
      </c>
      <c r="P68">
        <v>79</v>
      </c>
      <c r="Q68">
        <v>435</v>
      </c>
      <c r="R68" t="s">
        <v>187</v>
      </c>
      <c r="S68" t="s">
        <v>208</v>
      </c>
      <c r="T68">
        <v>112</v>
      </c>
      <c r="U68">
        <v>616</v>
      </c>
      <c r="V68" t="s">
        <v>187</v>
      </c>
      <c r="W68" t="s">
        <v>208</v>
      </c>
      <c r="X68">
        <v>0</v>
      </c>
      <c r="Y68">
        <v>0</v>
      </c>
      <c r="Z68" t="s">
        <v>147</v>
      </c>
      <c r="AA68" t="s">
        <v>147</v>
      </c>
      <c r="AB68">
        <v>90</v>
      </c>
      <c r="AC68">
        <v>495</v>
      </c>
      <c r="AD68" t="s">
        <v>187</v>
      </c>
      <c r="AE68" t="s">
        <v>208</v>
      </c>
      <c r="AF68">
        <v>0</v>
      </c>
      <c r="AG68">
        <v>0</v>
      </c>
      <c r="AH68" t="s">
        <v>147</v>
      </c>
      <c r="AI68" t="s">
        <v>147</v>
      </c>
      <c r="AJ68">
        <v>0</v>
      </c>
      <c r="AK68">
        <v>0</v>
      </c>
      <c r="AL68" t="s">
        <v>147</v>
      </c>
      <c r="AM68" t="s">
        <v>147</v>
      </c>
      <c r="AN68">
        <v>0</v>
      </c>
      <c r="AO68">
        <v>0</v>
      </c>
      <c r="AP68" t="s">
        <v>146</v>
      </c>
      <c r="AQ68">
        <v>0</v>
      </c>
      <c r="AR68">
        <v>0</v>
      </c>
      <c r="AS68">
        <v>0</v>
      </c>
      <c r="AT68">
        <v>0</v>
      </c>
      <c r="AU68" t="s">
        <v>147</v>
      </c>
      <c r="AV68" t="s">
        <v>147</v>
      </c>
      <c r="AW68">
        <v>0</v>
      </c>
      <c r="AX68">
        <v>0</v>
      </c>
      <c r="AY68" t="s">
        <v>147</v>
      </c>
      <c r="AZ68" t="s">
        <v>147</v>
      </c>
      <c r="BA68">
        <v>0</v>
      </c>
      <c r="BB68">
        <v>0</v>
      </c>
      <c r="BC68" t="s">
        <v>147</v>
      </c>
      <c r="BD68" t="s">
        <v>147</v>
      </c>
      <c r="BE68">
        <v>0</v>
      </c>
      <c r="BF68">
        <v>0</v>
      </c>
      <c r="BG68" t="s">
        <v>147</v>
      </c>
      <c r="BH68" t="s">
        <v>147</v>
      </c>
      <c r="BI68">
        <v>0</v>
      </c>
      <c r="BJ68">
        <v>0</v>
      </c>
      <c r="BK68" t="s">
        <v>147</v>
      </c>
      <c r="BL68" t="s">
        <v>147</v>
      </c>
      <c r="BM68">
        <v>0</v>
      </c>
      <c r="BN68">
        <v>0</v>
      </c>
      <c r="BO68" s="116">
        <f>SUM(Table1[[#This Row],[2014-2015 Conflict]],Table1[[#This Row],[2016-2017 conflict]],Table1[[#This Row],[2018 pre R conflict]],Table1[[#This Row],[2018 post R conflict]],Table1[[#This Row],[2019 conflict]],Table1[[#This Row],[2020 conflict]])</f>
        <v>930</v>
      </c>
      <c r="BP68" s="116">
        <f>SUM(Table1[[#This Row],[2014-2015  C - clashes]],Table1[[#This Row],[2016-2017  c-clashes]],Table1[[#This Row],[2018 pre R C-clashes]],Table1[[#This Row],[2018 post R C-clashes]],Table1[[#This Row],[2019 C-clashes]],Table1[[#This Row],[2020 C-clashes]])</f>
        <v>616</v>
      </c>
      <c r="BQ68" s="116">
        <f>SUM(Table1[[#This Row],[2014-2015 disaster]],Table1[[#This Row],[2016-2017 disaster]],Table1[[#This Row],[2018 pre R disaster]],Table1[[#This Row],[2018 post R disaster]],Table1[[#This Row],[2019 disaster]],Table1[[#This Row],[2020 disaster]])</f>
        <v>0</v>
      </c>
      <c r="BR68" s="116">
        <f>SUM(Table1[[#This Row],[2014-2015 unknown]],Table1[[#This Row],[2016-2017  unknown ]],Table1[[#This Row],[2018 pre R unknown]],Table1[[#This Row],[2018 post R unknown]],Table1[[#This Row],[2019 unknown]],Table1[[#This Row],[2020 unknown]])</f>
        <v>0</v>
      </c>
      <c r="BS68">
        <v>435</v>
      </c>
      <c r="BT68">
        <v>0</v>
      </c>
      <c r="BU68">
        <v>0</v>
      </c>
      <c r="BV68">
        <v>0</v>
      </c>
      <c r="BW68" t="s">
        <v>146</v>
      </c>
      <c r="BX68">
        <v>0</v>
      </c>
      <c r="BY68">
        <v>616</v>
      </c>
      <c r="BZ68">
        <v>0</v>
      </c>
      <c r="CA68">
        <v>0</v>
      </c>
      <c r="CB68" t="s">
        <v>146</v>
      </c>
      <c r="CC68">
        <v>0</v>
      </c>
      <c r="CD68">
        <v>0</v>
      </c>
      <c r="CE68">
        <v>0</v>
      </c>
      <c r="CF68">
        <v>0</v>
      </c>
      <c r="CG68" t="s">
        <v>146</v>
      </c>
      <c r="CH68">
        <v>495</v>
      </c>
      <c r="CI68">
        <v>0</v>
      </c>
      <c r="CJ68">
        <v>0</v>
      </c>
      <c r="CK68">
        <v>0</v>
      </c>
      <c r="CL68" t="s">
        <v>146</v>
      </c>
      <c r="CM68">
        <v>0</v>
      </c>
      <c r="CN68">
        <v>0</v>
      </c>
      <c r="CO68">
        <v>0</v>
      </c>
      <c r="CP68">
        <v>0</v>
      </c>
      <c r="CQ68" t="s">
        <v>146</v>
      </c>
      <c r="CR68">
        <v>0</v>
      </c>
      <c r="CS68">
        <v>0</v>
      </c>
      <c r="CT68">
        <v>0</v>
      </c>
      <c r="CU68">
        <v>0</v>
      </c>
      <c r="CV68" t="s">
        <v>146</v>
      </c>
      <c r="CW68" t="s">
        <v>147</v>
      </c>
      <c r="CX68">
        <v>0</v>
      </c>
      <c r="CY68">
        <v>0</v>
      </c>
      <c r="CZ68">
        <v>0</v>
      </c>
      <c r="DA68">
        <v>281</v>
      </c>
      <c r="DB68">
        <v>1546</v>
      </c>
      <c r="DC68" t="s">
        <v>146</v>
      </c>
      <c r="DD68">
        <v>0</v>
      </c>
      <c r="DE68">
        <v>0</v>
      </c>
      <c r="DF68">
        <v>456</v>
      </c>
      <c r="DG68">
        <v>2564</v>
      </c>
      <c r="DH68" t="s">
        <v>159</v>
      </c>
      <c r="DI68">
        <f>Table1[[#This Row],[i- returnees internal present household]]+Table1[[#This Row],[k- abroad returnee household]]</f>
        <v>519</v>
      </c>
      <c r="DJ68">
        <f>Table1[[#This Row],[ returnees internal ]]+Table1[[#This Row],[abroad returnee ]]</f>
        <v>2844</v>
      </c>
      <c r="DK68" t="s">
        <v>159</v>
      </c>
      <c r="DL68">
        <v>263</v>
      </c>
      <c r="DM68">
        <v>1436</v>
      </c>
      <c r="DN68">
        <v>92</v>
      </c>
      <c r="DO68">
        <v>495</v>
      </c>
      <c r="DP68" t="s">
        <v>193</v>
      </c>
      <c r="DQ68" t="s">
        <v>194</v>
      </c>
      <c r="DR68" t="s">
        <v>150</v>
      </c>
      <c r="DS68" t="s">
        <v>147</v>
      </c>
      <c r="DT68">
        <v>90</v>
      </c>
      <c r="DU68">
        <v>495</v>
      </c>
      <c r="DV68" t="s">
        <v>211</v>
      </c>
      <c r="DW68" t="s">
        <v>423</v>
      </c>
      <c r="DX68" t="s">
        <v>182</v>
      </c>
      <c r="DY68" t="s">
        <v>147</v>
      </c>
      <c r="DZ68">
        <v>81</v>
      </c>
      <c r="EA68">
        <v>446</v>
      </c>
      <c r="EB68" t="s">
        <v>228</v>
      </c>
      <c r="EC68" t="s">
        <v>229</v>
      </c>
      <c r="ED68" t="s">
        <v>150</v>
      </c>
      <c r="EE68" t="s">
        <v>147</v>
      </c>
      <c r="EF68">
        <v>0</v>
      </c>
      <c r="EG68">
        <v>0</v>
      </c>
      <c r="EH68" t="s">
        <v>147</v>
      </c>
      <c r="EI68" t="s">
        <v>147</v>
      </c>
      <c r="EJ68" t="s">
        <v>147</v>
      </c>
      <c r="EK68" t="s">
        <v>147</v>
      </c>
      <c r="EL68">
        <v>0</v>
      </c>
      <c r="EM68">
        <v>0</v>
      </c>
      <c r="EN68" t="s">
        <v>147</v>
      </c>
      <c r="EO68" t="s">
        <v>147</v>
      </c>
      <c r="EP68" t="s">
        <v>147</v>
      </c>
      <c r="EQ68" t="s">
        <v>147</v>
      </c>
      <c r="ER68">
        <v>0</v>
      </c>
      <c r="ES68">
        <v>0</v>
      </c>
      <c r="ET68" t="s">
        <v>159</v>
      </c>
      <c r="EU68">
        <v>256</v>
      </c>
      <c r="EV68">
        <v>1408</v>
      </c>
      <c r="EW68">
        <v>112</v>
      </c>
      <c r="EX68">
        <v>616</v>
      </c>
      <c r="EY68" t="s">
        <v>221</v>
      </c>
      <c r="EZ68" t="s">
        <v>424</v>
      </c>
      <c r="FA68" t="s">
        <v>150</v>
      </c>
      <c r="FB68" t="s">
        <v>147</v>
      </c>
      <c r="FC68">
        <v>0</v>
      </c>
      <c r="FD68">
        <v>0</v>
      </c>
      <c r="FE68" t="s">
        <v>147</v>
      </c>
      <c r="FF68" t="s">
        <v>147</v>
      </c>
      <c r="FG68" t="s">
        <v>147</v>
      </c>
      <c r="FH68" t="s">
        <v>147</v>
      </c>
      <c r="FI68">
        <v>68</v>
      </c>
      <c r="FJ68">
        <v>374</v>
      </c>
      <c r="FK68" t="s">
        <v>219</v>
      </c>
      <c r="FL68" t="s">
        <v>220</v>
      </c>
      <c r="FM68" t="s">
        <v>150</v>
      </c>
      <c r="FN68" t="s">
        <v>147</v>
      </c>
      <c r="FO68">
        <v>76</v>
      </c>
      <c r="FP68">
        <v>418</v>
      </c>
      <c r="FQ68" t="s">
        <v>221</v>
      </c>
      <c r="FR68" t="s">
        <v>424</v>
      </c>
      <c r="FS68" t="s">
        <v>150</v>
      </c>
      <c r="FT68" t="s">
        <v>147</v>
      </c>
      <c r="FU68">
        <v>0</v>
      </c>
      <c r="FV68">
        <v>0</v>
      </c>
      <c r="FW68" t="s">
        <v>147</v>
      </c>
      <c r="FX68" t="s">
        <v>147</v>
      </c>
      <c r="FY68" t="s">
        <v>147</v>
      </c>
      <c r="FZ68" t="s">
        <v>147</v>
      </c>
      <c r="GA68">
        <v>0</v>
      </c>
      <c r="GB68">
        <v>0</v>
      </c>
      <c r="GC68">
        <v>253</v>
      </c>
      <c r="GD68">
        <v>1392</v>
      </c>
      <c r="GE68">
        <v>156</v>
      </c>
      <c r="GF68">
        <v>856</v>
      </c>
      <c r="GG68">
        <v>110</v>
      </c>
      <c r="GH68">
        <v>596</v>
      </c>
      <c r="GI68">
        <v>0</v>
      </c>
      <c r="GJ68">
        <v>0</v>
      </c>
      <c r="GK68" t="s">
        <v>146</v>
      </c>
      <c r="GL68">
        <v>0</v>
      </c>
      <c r="GM68">
        <v>0</v>
      </c>
      <c r="GN68" t="s">
        <v>146</v>
      </c>
      <c r="GO68" t="s">
        <v>147</v>
      </c>
      <c r="GP68" t="s">
        <v>147</v>
      </c>
      <c r="GQ68" t="s">
        <v>146</v>
      </c>
      <c r="GR68" t="s">
        <v>147</v>
      </c>
      <c r="GS68" t="s">
        <v>146</v>
      </c>
      <c r="GT68">
        <v>0</v>
      </c>
      <c r="GU68">
        <v>0</v>
      </c>
      <c r="GV68" t="s">
        <v>146</v>
      </c>
      <c r="GW68" t="s">
        <v>197</v>
      </c>
      <c r="GX68" t="s">
        <v>152</v>
      </c>
      <c r="GY68" t="s">
        <v>151</v>
      </c>
      <c r="GZ68" t="s">
        <v>436</v>
      </c>
      <c r="HA68" s="117" t="s">
        <v>826</v>
      </c>
      <c r="HB68" s="117" t="s">
        <v>1996</v>
      </c>
      <c r="HC68" s="117"/>
      <c r="HD68" s="116" t="s">
        <v>1858</v>
      </c>
      <c r="HE68" s="116">
        <v>3.8149600000000001</v>
      </c>
      <c r="HF68" s="116">
        <v>31.365566000000001</v>
      </c>
    </row>
    <row r="69" spans="1:214" x14ac:dyDescent="0.25">
      <c r="A69" t="s">
        <v>155</v>
      </c>
      <c r="B69" t="s">
        <v>156</v>
      </c>
      <c r="C69" t="s">
        <v>438</v>
      </c>
      <c r="D69" t="s">
        <v>439</v>
      </c>
      <c r="E69" t="s">
        <v>437</v>
      </c>
      <c r="F69" t="s">
        <v>440</v>
      </c>
      <c r="G69" s="116">
        <f t="shared" si="2"/>
        <v>8.6963041180000005</v>
      </c>
      <c r="H69" s="116">
        <f t="shared" si="3"/>
        <v>31.15354387</v>
      </c>
      <c r="I69">
        <v>9</v>
      </c>
      <c r="J69">
        <v>9</v>
      </c>
      <c r="K69" t="s">
        <v>159</v>
      </c>
      <c r="L69">
        <v>282</v>
      </c>
      <c r="M69" s="116">
        <f>SUM(Table1[[#Headers],[c- IDP previously displ. abroad present]])</f>
        <v>0</v>
      </c>
      <c r="N69">
        <v>1536</v>
      </c>
      <c r="O69" s="116">
        <f>(Table1[[#This Row],[a- IDP individuals]])-(Table1[[#This Row],[displ. Abroad]])</f>
        <v>1536</v>
      </c>
      <c r="P69">
        <v>170</v>
      </c>
      <c r="Q69">
        <v>892</v>
      </c>
      <c r="R69" t="s">
        <v>156</v>
      </c>
      <c r="S69" t="s">
        <v>439</v>
      </c>
      <c r="T69">
        <v>33</v>
      </c>
      <c r="U69">
        <v>165</v>
      </c>
      <c r="V69" t="s">
        <v>156</v>
      </c>
      <c r="W69" t="s">
        <v>439</v>
      </c>
      <c r="X69">
        <v>0</v>
      </c>
      <c r="Y69">
        <v>0</v>
      </c>
      <c r="Z69" t="s">
        <v>147</v>
      </c>
      <c r="AA69" t="s">
        <v>147</v>
      </c>
      <c r="AB69">
        <v>0</v>
      </c>
      <c r="AC69">
        <v>0</v>
      </c>
      <c r="AD69" t="s">
        <v>147</v>
      </c>
      <c r="AE69" t="s">
        <v>147</v>
      </c>
      <c r="AF69">
        <v>49</v>
      </c>
      <c r="AG69">
        <v>290</v>
      </c>
      <c r="AH69" t="s">
        <v>156</v>
      </c>
      <c r="AI69" t="s">
        <v>439</v>
      </c>
      <c r="AJ69">
        <v>30</v>
      </c>
      <c r="AK69">
        <v>189</v>
      </c>
      <c r="AL69" t="s">
        <v>156</v>
      </c>
      <c r="AM69" t="s">
        <v>439</v>
      </c>
      <c r="AN69">
        <v>0</v>
      </c>
      <c r="AO69">
        <v>0</v>
      </c>
      <c r="AP69" t="s">
        <v>146</v>
      </c>
      <c r="AQ69">
        <v>0</v>
      </c>
      <c r="AR69">
        <v>0</v>
      </c>
      <c r="AS69">
        <v>0</v>
      </c>
      <c r="AT69">
        <v>0</v>
      </c>
      <c r="AU69" t="s">
        <v>147</v>
      </c>
      <c r="AV69" t="s">
        <v>147</v>
      </c>
      <c r="AW69">
        <v>0</v>
      </c>
      <c r="AX69">
        <v>0</v>
      </c>
      <c r="AY69" t="s">
        <v>147</v>
      </c>
      <c r="AZ69" t="s">
        <v>147</v>
      </c>
      <c r="BA69">
        <v>0</v>
      </c>
      <c r="BB69">
        <v>0</v>
      </c>
      <c r="BC69" t="s">
        <v>147</v>
      </c>
      <c r="BD69" t="s">
        <v>147</v>
      </c>
      <c r="BE69">
        <v>0</v>
      </c>
      <c r="BF69">
        <v>0</v>
      </c>
      <c r="BG69" t="s">
        <v>147</v>
      </c>
      <c r="BH69" t="s">
        <v>147</v>
      </c>
      <c r="BI69">
        <v>0</v>
      </c>
      <c r="BJ69">
        <v>0</v>
      </c>
      <c r="BK69" t="s">
        <v>147</v>
      </c>
      <c r="BL69" t="s">
        <v>147</v>
      </c>
      <c r="BM69">
        <v>0</v>
      </c>
      <c r="BN69">
        <v>0</v>
      </c>
      <c r="BO69" s="116">
        <f>SUM(Table1[[#This Row],[2014-2015 Conflict]],Table1[[#This Row],[2016-2017 conflict]],Table1[[#This Row],[2018 pre R conflict]],Table1[[#This Row],[2018 post R conflict]],Table1[[#This Row],[2019 conflict]],Table1[[#This Row],[2020 conflict]])</f>
        <v>1057</v>
      </c>
      <c r="BP69" s="116">
        <f>SUM(Table1[[#This Row],[2014-2015  C - clashes]],Table1[[#This Row],[2016-2017  c-clashes]],Table1[[#This Row],[2018 pre R C-clashes]],Table1[[#This Row],[2018 post R C-clashes]],Table1[[#This Row],[2019 C-clashes]],Table1[[#This Row],[2020 C-clashes]])</f>
        <v>290</v>
      </c>
      <c r="BQ69" s="116">
        <f>SUM(Table1[[#This Row],[2014-2015 disaster]],Table1[[#This Row],[2016-2017 disaster]],Table1[[#This Row],[2018 pre R disaster]],Table1[[#This Row],[2018 post R disaster]],Table1[[#This Row],[2019 disaster]],Table1[[#This Row],[2020 disaster]])</f>
        <v>189</v>
      </c>
      <c r="BR69" s="116">
        <f>SUM(Table1[[#This Row],[2014-2015 unknown]],Table1[[#This Row],[2016-2017  unknown ]],Table1[[#This Row],[2018 pre R unknown]],Table1[[#This Row],[2018 post R unknown]],Table1[[#This Row],[2019 unknown]],Table1[[#This Row],[2020 unknown]])</f>
        <v>0</v>
      </c>
      <c r="BS69">
        <v>892</v>
      </c>
      <c r="BT69">
        <v>0</v>
      </c>
      <c r="BU69">
        <v>0</v>
      </c>
      <c r="BV69">
        <v>0</v>
      </c>
      <c r="BW69" t="s">
        <v>146</v>
      </c>
      <c r="BX69">
        <v>165</v>
      </c>
      <c r="BY69">
        <v>0</v>
      </c>
      <c r="BZ69">
        <v>0</v>
      </c>
      <c r="CA69">
        <v>0</v>
      </c>
      <c r="CB69" t="s">
        <v>146</v>
      </c>
      <c r="CC69">
        <v>0</v>
      </c>
      <c r="CD69">
        <v>0</v>
      </c>
      <c r="CE69">
        <v>0</v>
      </c>
      <c r="CF69">
        <v>0</v>
      </c>
      <c r="CG69" t="s">
        <v>146</v>
      </c>
      <c r="CH69">
        <v>0</v>
      </c>
      <c r="CI69">
        <v>0</v>
      </c>
      <c r="CJ69">
        <v>0</v>
      </c>
      <c r="CK69">
        <v>0</v>
      </c>
      <c r="CL69" t="s">
        <v>146</v>
      </c>
      <c r="CM69">
        <v>0</v>
      </c>
      <c r="CN69">
        <v>290</v>
      </c>
      <c r="CO69">
        <v>0</v>
      </c>
      <c r="CP69">
        <v>0</v>
      </c>
      <c r="CQ69" t="s">
        <v>146</v>
      </c>
      <c r="CR69">
        <v>0</v>
      </c>
      <c r="CS69">
        <v>0</v>
      </c>
      <c r="CT69">
        <v>189</v>
      </c>
      <c r="CU69">
        <v>0</v>
      </c>
      <c r="CV69" t="s">
        <v>146</v>
      </c>
      <c r="CW69" t="s">
        <v>147</v>
      </c>
      <c r="CX69">
        <v>0</v>
      </c>
      <c r="CY69">
        <v>0</v>
      </c>
      <c r="CZ69">
        <v>0</v>
      </c>
      <c r="DA69">
        <v>282</v>
      </c>
      <c r="DB69">
        <v>1536</v>
      </c>
      <c r="DC69" t="s">
        <v>146</v>
      </c>
      <c r="DD69">
        <v>0</v>
      </c>
      <c r="DE69">
        <v>0</v>
      </c>
      <c r="DF69">
        <v>482</v>
      </c>
      <c r="DG69">
        <v>3490</v>
      </c>
      <c r="DH69" t="s">
        <v>159</v>
      </c>
      <c r="DI69">
        <f>Table1[[#This Row],[i- returnees internal present household]]+Table1[[#This Row],[k- abroad returnee household]]</f>
        <v>155</v>
      </c>
      <c r="DJ69">
        <f>Table1[[#This Row],[ returnees internal ]]+Table1[[#This Row],[abroad returnee ]]</f>
        <v>809</v>
      </c>
      <c r="DK69" t="s">
        <v>159</v>
      </c>
      <c r="DL69">
        <v>142</v>
      </c>
      <c r="DM69">
        <v>753</v>
      </c>
      <c r="DN69">
        <v>33</v>
      </c>
      <c r="DO69">
        <v>106</v>
      </c>
      <c r="DP69" t="s">
        <v>156</v>
      </c>
      <c r="DQ69" t="s">
        <v>195</v>
      </c>
      <c r="DR69" t="s">
        <v>150</v>
      </c>
      <c r="DS69" t="s">
        <v>147</v>
      </c>
      <c r="DT69">
        <v>0</v>
      </c>
      <c r="DU69">
        <v>0</v>
      </c>
      <c r="DV69" t="s">
        <v>147</v>
      </c>
      <c r="DW69" t="s">
        <v>147</v>
      </c>
      <c r="DX69" t="s">
        <v>147</v>
      </c>
      <c r="DY69" t="s">
        <v>147</v>
      </c>
      <c r="DZ69">
        <v>0</v>
      </c>
      <c r="EA69">
        <v>0</v>
      </c>
      <c r="EB69" t="s">
        <v>147</v>
      </c>
      <c r="EC69" t="s">
        <v>147</v>
      </c>
      <c r="ED69" t="s">
        <v>147</v>
      </c>
      <c r="EE69" t="s">
        <v>147</v>
      </c>
      <c r="EF69">
        <v>57</v>
      </c>
      <c r="EG69">
        <v>348</v>
      </c>
      <c r="EH69" t="s">
        <v>156</v>
      </c>
      <c r="EI69" t="s">
        <v>195</v>
      </c>
      <c r="EJ69" t="s">
        <v>150</v>
      </c>
      <c r="EK69" t="s">
        <v>147</v>
      </c>
      <c r="EL69">
        <v>52</v>
      </c>
      <c r="EM69">
        <v>299</v>
      </c>
      <c r="EN69" t="s">
        <v>156</v>
      </c>
      <c r="EO69" t="s">
        <v>195</v>
      </c>
      <c r="EP69" t="s">
        <v>150</v>
      </c>
      <c r="EQ69" t="s">
        <v>147</v>
      </c>
      <c r="ER69">
        <v>0</v>
      </c>
      <c r="ES69">
        <v>0</v>
      </c>
      <c r="ET69" t="s">
        <v>159</v>
      </c>
      <c r="EU69">
        <v>13</v>
      </c>
      <c r="EV69">
        <v>56</v>
      </c>
      <c r="EW69">
        <v>0</v>
      </c>
      <c r="EX69">
        <v>0</v>
      </c>
      <c r="EY69" t="s">
        <v>147</v>
      </c>
      <c r="EZ69" t="s">
        <v>147</v>
      </c>
      <c r="FA69" t="s">
        <v>147</v>
      </c>
      <c r="FB69" t="s">
        <v>147</v>
      </c>
      <c r="FC69">
        <v>0</v>
      </c>
      <c r="FD69">
        <v>0</v>
      </c>
      <c r="FE69" t="s">
        <v>147</v>
      </c>
      <c r="FF69" t="s">
        <v>147</v>
      </c>
      <c r="FG69" t="s">
        <v>147</v>
      </c>
      <c r="FH69" t="s">
        <v>147</v>
      </c>
      <c r="FI69">
        <v>0</v>
      </c>
      <c r="FJ69">
        <v>0</v>
      </c>
      <c r="FK69" t="s">
        <v>147</v>
      </c>
      <c r="FL69" t="s">
        <v>147</v>
      </c>
      <c r="FM69" t="s">
        <v>147</v>
      </c>
      <c r="FN69" t="s">
        <v>147</v>
      </c>
      <c r="FO69">
        <v>5</v>
      </c>
      <c r="FP69">
        <v>21</v>
      </c>
      <c r="FQ69" t="s">
        <v>148</v>
      </c>
      <c r="FR69" t="s">
        <v>149</v>
      </c>
      <c r="FS69" t="s">
        <v>150</v>
      </c>
      <c r="FT69" t="s">
        <v>147</v>
      </c>
      <c r="FU69">
        <v>8</v>
      </c>
      <c r="FV69">
        <v>35</v>
      </c>
      <c r="FW69" t="s">
        <v>148</v>
      </c>
      <c r="FX69" t="s">
        <v>149</v>
      </c>
      <c r="FY69" t="s">
        <v>150</v>
      </c>
      <c r="FZ69" t="s">
        <v>147</v>
      </c>
      <c r="GA69">
        <v>0</v>
      </c>
      <c r="GB69">
        <v>0</v>
      </c>
      <c r="GC69">
        <v>85</v>
      </c>
      <c r="GD69">
        <v>444</v>
      </c>
      <c r="GE69">
        <v>57</v>
      </c>
      <c r="GF69">
        <v>297</v>
      </c>
      <c r="GG69">
        <v>13</v>
      </c>
      <c r="GH69">
        <v>68</v>
      </c>
      <c r="GI69">
        <v>0</v>
      </c>
      <c r="GJ69">
        <v>0</v>
      </c>
      <c r="GK69" t="s">
        <v>146</v>
      </c>
      <c r="GL69">
        <v>0</v>
      </c>
      <c r="GM69">
        <v>0</v>
      </c>
      <c r="GN69" t="s">
        <v>146</v>
      </c>
      <c r="GO69" t="s">
        <v>147</v>
      </c>
      <c r="GP69" t="s">
        <v>147</v>
      </c>
      <c r="GQ69" t="s">
        <v>146</v>
      </c>
      <c r="GR69" t="s">
        <v>147</v>
      </c>
      <c r="GS69" t="s">
        <v>146</v>
      </c>
      <c r="GT69">
        <v>0</v>
      </c>
      <c r="GU69">
        <v>0</v>
      </c>
      <c r="GV69" t="s">
        <v>159</v>
      </c>
      <c r="GW69" t="s">
        <v>177</v>
      </c>
      <c r="GX69" t="s">
        <v>152</v>
      </c>
      <c r="GY69" t="s">
        <v>151</v>
      </c>
      <c r="GZ69" t="s">
        <v>160</v>
      </c>
      <c r="HA69" s="117" t="s">
        <v>826</v>
      </c>
      <c r="HB69" s="117" t="s">
        <v>1998</v>
      </c>
      <c r="HC69" s="117"/>
      <c r="HD69" s="116" t="s">
        <v>1858</v>
      </c>
      <c r="HE69" s="116">
        <v>3.8049789999999999</v>
      </c>
      <c r="HF69" s="116">
        <v>31.437691999999998</v>
      </c>
    </row>
    <row r="70" spans="1:214" x14ac:dyDescent="0.25">
      <c r="A70" t="s">
        <v>186</v>
      </c>
      <c r="B70" t="s">
        <v>187</v>
      </c>
      <c r="C70" t="s">
        <v>442</v>
      </c>
      <c r="D70" t="s">
        <v>250</v>
      </c>
      <c r="E70" t="s">
        <v>441</v>
      </c>
      <c r="F70" t="s">
        <v>443</v>
      </c>
      <c r="G70" s="116">
        <f t="shared" si="2"/>
        <v>7.6885199999999996</v>
      </c>
      <c r="H70" s="116">
        <f t="shared" si="3"/>
        <v>29.632940000000001</v>
      </c>
      <c r="I70">
        <v>9</v>
      </c>
      <c r="J70">
        <v>9</v>
      </c>
      <c r="K70" t="s">
        <v>159</v>
      </c>
      <c r="L70">
        <v>2701</v>
      </c>
      <c r="M70" s="116">
        <f>SUM(Table1[[#Headers],[c- IDP previously displ. abroad present]])</f>
        <v>0</v>
      </c>
      <c r="N70">
        <v>13865</v>
      </c>
      <c r="O70" s="116">
        <f>(Table1[[#This Row],[a- IDP individuals]])-(Table1[[#This Row],[displ. Abroad]])</f>
        <v>13865</v>
      </c>
      <c r="P70">
        <v>387</v>
      </c>
      <c r="Q70">
        <v>1990</v>
      </c>
      <c r="R70" t="s">
        <v>187</v>
      </c>
      <c r="S70" t="s">
        <v>250</v>
      </c>
      <c r="T70">
        <v>460</v>
      </c>
      <c r="U70">
        <v>2424</v>
      </c>
      <c r="V70" t="s">
        <v>187</v>
      </c>
      <c r="W70" t="s">
        <v>250</v>
      </c>
      <c r="X70">
        <v>0</v>
      </c>
      <c r="Y70">
        <v>0</v>
      </c>
      <c r="Z70" t="s">
        <v>147</v>
      </c>
      <c r="AA70" t="s">
        <v>147</v>
      </c>
      <c r="AB70">
        <v>600</v>
      </c>
      <c r="AC70">
        <v>3150</v>
      </c>
      <c r="AD70" t="s">
        <v>187</v>
      </c>
      <c r="AE70" t="s">
        <v>250</v>
      </c>
      <c r="AF70">
        <v>1254</v>
      </c>
      <c r="AG70">
        <v>6301</v>
      </c>
      <c r="AH70" t="s">
        <v>187</v>
      </c>
      <c r="AI70" t="s">
        <v>250</v>
      </c>
      <c r="AJ70">
        <v>0</v>
      </c>
      <c r="AK70">
        <v>0</v>
      </c>
      <c r="AL70" t="s">
        <v>147</v>
      </c>
      <c r="AM70" t="s">
        <v>147</v>
      </c>
      <c r="AN70">
        <v>0</v>
      </c>
      <c r="AO70">
        <v>0</v>
      </c>
      <c r="AP70" t="s">
        <v>146</v>
      </c>
      <c r="AQ70">
        <v>0</v>
      </c>
      <c r="AR70">
        <v>0</v>
      </c>
      <c r="AS70">
        <v>0</v>
      </c>
      <c r="AT70">
        <v>0</v>
      </c>
      <c r="AU70" t="s">
        <v>147</v>
      </c>
      <c r="AV70" t="s">
        <v>147</v>
      </c>
      <c r="AW70">
        <v>0</v>
      </c>
      <c r="AX70">
        <v>0</v>
      </c>
      <c r="AY70" t="s">
        <v>147</v>
      </c>
      <c r="AZ70" t="s">
        <v>147</v>
      </c>
      <c r="BA70">
        <v>0</v>
      </c>
      <c r="BB70">
        <v>0</v>
      </c>
      <c r="BC70" t="s">
        <v>147</v>
      </c>
      <c r="BD70" t="s">
        <v>147</v>
      </c>
      <c r="BE70">
        <v>0</v>
      </c>
      <c r="BF70">
        <v>0</v>
      </c>
      <c r="BG70" t="s">
        <v>147</v>
      </c>
      <c r="BH70" t="s">
        <v>147</v>
      </c>
      <c r="BI70">
        <v>0</v>
      </c>
      <c r="BJ70">
        <v>0</v>
      </c>
      <c r="BK70" t="s">
        <v>147</v>
      </c>
      <c r="BL70" t="s">
        <v>147</v>
      </c>
      <c r="BM70">
        <v>0</v>
      </c>
      <c r="BN70">
        <v>0</v>
      </c>
      <c r="BO70" s="116">
        <f>SUM(Table1[[#This Row],[2014-2015 Conflict]],Table1[[#This Row],[2016-2017 conflict]],Table1[[#This Row],[2018 pre R conflict]],Table1[[#This Row],[2018 post R conflict]],Table1[[#This Row],[2019 conflict]],Table1[[#This Row],[2020 conflict]])</f>
        <v>1400</v>
      </c>
      <c r="BP70" s="116">
        <f>SUM(Table1[[#This Row],[2014-2015  C - clashes]],Table1[[#This Row],[2016-2017  c-clashes]],Table1[[#This Row],[2018 pre R C-clashes]],Table1[[#This Row],[2018 post R C-clashes]],Table1[[#This Row],[2019 C-clashes]],Table1[[#This Row],[2020 C-clashes]])</f>
        <v>12465</v>
      </c>
      <c r="BQ70" s="116">
        <f>SUM(Table1[[#This Row],[2014-2015 disaster]],Table1[[#This Row],[2016-2017 disaster]],Table1[[#This Row],[2018 pre R disaster]],Table1[[#This Row],[2018 post R disaster]],Table1[[#This Row],[2019 disaster]],Table1[[#This Row],[2020 disaster]])</f>
        <v>0</v>
      </c>
      <c r="BR70" s="116">
        <f>SUM(Table1[[#This Row],[2014-2015 unknown]],Table1[[#This Row],[2016-2017  unknown ]],Table1[[#This Row],[2018 pre R unknown]],Table1[[#This Row],[2018 post R unknown]],Table1[[#This Row],[2019 unknown]],Table1[[#This Row],[2020 unknown]])</f>
        <v>0</v>
      </c>
      <c r="BS70">
        <v>0</v>
      </c>
      <c r="BT70">
        <v>1990</v>
      </c>
      <c r="BU70">
        <v>0</v>
      </c>
      <c r="BV70">
        <v>0</v>
      </c>
      <c r="BW70" t="s">
        <v>146</v>
      </c>
      <c r="BX70">
        <v>0</v>
      </c>
      <c r="BY70">
        <v>2424</v>
      </c>
      <c r="BZ70">
        <v>0</v>
      </c>
      <c r="CA70">
        <v>0</v>
      </c>
      <c r="CB70" t="s">
        <v>146</v>
      </c>
      <c r="CC70">
        <v>0</v>
      </c>
      <c r="CD70">
        <v>0</v>
      </c>
      <c r="CE70">
        <v>0</v>
      </c>
      <c r="CF70">
        <v>0</v>
      </c>
      <c r="CG70" t="s">
        <v>146</v>
      </c>
      <c r="CH70">
        <v>0</v>
      </c>
      <c r="CI70">
        <v>3150</v>
      </c>
      <c r="CJ70">
        <v>0</v>
      </c>
      <c r="CK70">
        <v>0</v>
      </c>
      <c r="CL70" t="s">
        <v>146</v>
      </c>
      <c r="CM70">
        <v>1400</v>
      </c>
      <c r="CN70">
        <v>4901</v>
      </c>
      <c r="CO70">
        <v>0</v>
      </c>
      <c r="CP70">
        <v>0</v>
      </c>
      <c r="CQ70" t="s">
        <v>146</v>
      </c>
      <c r="CR70">
        <v>0</v>
      </c>
      <c r="CS70">
        <v>0</v>
      </c>
      <c r="CT70">
        <v>0</v>
      </c>
      <c r="CU70">
        <v>0</v>
      </c>
      <c r="CV70" t="s">
        <v>146</v>
      </c>
      <c r="CW70" t="s">
        <v>147</v>
      </c>
      <c r="CX70">
        <v>0</v>
      </c>
      <c r="CY70">
        <v>0</v>
      </c>
      <c r="CZ70">
        <v>0</v>
      </c>
      <c r="DA70">
        <v>2701</v>
      </c>
      <c r="DB70">
        <v>13865</v>
      </c>
      <c r="DC70" t="s">
        <v>146</v>
      </c>
      <c r="DD70">
        <v>0</v>
      </c>
      <c r="DE70">
        <v>0</v>
      </c>
      <c r="DF70">
        <v>3559</v>
      </c>
      <c r="DG70">
        <v>17797</v>
      </c>
      <c r="DH70" t="s">
        <v>159</v>
      </c>
      <c r="DI70">
        <f>Table1[[#This Row],[i- returnees internal present household]]+Table1[[#This Row],[k- abroad returnee household]]</f>
        <v>296</v>
      </c>
      <c r="DJ70">
        <f>Table1[[#This Row],[ returnees internal ]]+Table1[[#This Row],[abroad returnee ]]</f>
        <v>1512</v>
      </c>
      <c r="DK70" t="s">
        <v>159</v>
      </c>
      <c r="DL70">
        <v>296</v>
      </c>
      <c r="DM70">
        <v>1512</v>
      </c>
      <c r="DN70">
        <v>30</v>
      </c>
      <c r="DO70">
        <v>153</v>
      </c>
      <c r="DP70" t="s">
        <v>193</v>
      </c>
      <c r="DQ70" t="s">
        <v>194</v>
      </c>
      <c r="DR70" t="s">
        <v>150</v>
      </c>
      <c r="DS70" t="s">
        <v>147</v>
      </c>
      <c r="DT70">
        <v>60</v>
      </c>
      <c r="DU70">
        <v>306</v>
      </c>
      <c r="DV70" t="s">
        <v>187</v>
      </c>
      <c r="DW70" t="s">
        <v>213</v>
      </c>
      <c r="DX70" t="s">
        <v>182</v>
      </c>
      <c r="DY70" t="s">
        <v>147</v>
      </c>
      <c r="DZ70">
        <v>87</v>
      </c>
      <c r="EA70">
        <v>448</v>
      </c>
      <c r="EB70" t="s">
        <v>187</v>
      </c>
      <c r="EC70" t="s">
        <v>213</v>
      </c>
      <c r="ED70" t="s">
        <v>304</v>
      </c>
      <c r="EE70" t="s">
        <v>147</v>
      </c>
      <c r="EF70">
        <v>90</v>
      </c>
      <c r="EG70">
        <v>461</v>
      </c>
      <c r="EH70" t="s">
        <v>187</v>
      </c>
      <c r="EI70" t="s">
        <v>213</v>
      </c>
      <c r="EJ70" t="s">
        <v>150</v>
      </c>
      <c r="EK70" t="s">
        <v>147</v>
      </c>
      <c r="EL70">
        <v>29</v>
      </c>
      <c r="EM70">
        <v>144</v>
      </c>
      <c r="EN70" t="s">
        <v>187</v>
      </c>
      <c r="EO70" t="s">
        <v>429</v>
      </c>
      <c r="EP70" t="s">
        <v>150</v>
      </c>
      <c r="EQ70" t="s">
        <v>147</v>
      </c>
      <c r="ER70">
        <v>0</v>
      </c>
      <c r="ES70">
        <v>0</v>
      </c>
      <c r="ET70" t="s">
        <v>146</v>
      </c>
      <c r="EU70">
        <v>0</v>
      </c>
      <c r="EV70">
        <v>0</v>
      </c>
      <c r="EW70">
        <v>0</v>
      </c>
      <c r="EX70">
        <v>0</v>
      </c>
      <c r="EY70" t="s">
        <v>147</v>
      </c>
      <c r="EZ70" t="s">
        <v>147</v>
      </c>
      <c r="FA70" t="s">
        <v>147</v>
      </c>
      <c r="FB70" t="s">
        <v>147</v>
      </c>
      <c r="FC70">
        <v>0</v>
      </c>
      <c r="FD70">
        <v>0</v>
      </c>
      <c r="FE70" t="s">
        <v>147</v>
      </c>
      <c r="FF70" t="s">
        <v>147</v>
      </c>
      <c r="FG70" t="s">
        <v>147</v>
      </c>
      <c r="FH70" t="s">
        <v>147</v>
      </c>
      <c r="FI70">
        <v>0</v>
      </c>
      <c r="FJ70">
        <v>0</v>
      </c>
      <c r="FK70" t="s">
        <v>147</v>
      </c>
      <c r="FL70" t="s">
        <v>147</v>
      </c>
      <c r="FM70" t="s">
        <v>147</v>
      </c>
      <c r="FN70" t="s">
        <v>147</v>
      </c>
      <c r="FO70">
        <v>0</v>
      </c>
      <c r="FP70">
        <v>0</v>
      </c>
      <c r="FQ70" t="s">
        <v>147</v>
      </c>
      <c r="FR70" t="s">
        <v>147</v>
      </c>
      <c r="FS70" t="s">
        <v>147</v>
      </c>
      <c r="FT70" t="s">
        <v>147</v>
      </c>
      <c r="FU70">
        <v>0</v>
      </c>
      <c r="FV70">
        <v>0</v>
      </c>
      <c r="FW70" t="s">
        <v>147</v>
      </c>
      <c r="FX70" t="s">
        <v>147</v>
      </c>
      <c r="FY70" t="s">
        <v>147</v>
      </c>
      <c r="FZ70" t="s">
        <v>147</v>
      </c>
      <c r="GA70">
        <v>0</v>
      </c>
      <c r="GB70">
        <v>0</v>
      </c>
      <c r="GC70">
        <v>126</v>
      </c>
      <c r="GD70">
        <v>645</v>
      </c>
      <c r="GE70">
        <v>100</v>
      </c>
      <c r="GF70">
        <v>501</v>
      </c>
      <c r="GG70">
        <v>70</v>
      </c>
      <c r="GH70">
        <v>366</v>
      </c>
      <c r="GI70">
        <v>0</v>
      </c>
      <c r="GJ70">
        <v>0</v>
      </c>
      <c r="GK70" t="s">
        <v>146</v>
      </c>
      <c r="GL70">
        <v>0</v>
      </c>
      <c r="GM70">
        <v>0</v>
      </c>
      <c r="GN70" t="s">
        <v>146</v>
      </c>
      <c r="GO70" t="s">
        <v>147</v>
      </c>
      <c r="GP70" t="s">
        <v>147</v>
      </c>
      <c r="GQ70" t="s">
        <v>146</v>
      </c>
      <c r="GR70" t="s">
        <v>147</v>
      </c>
      <c r="GS70" t="s">
        <v>146</v>
      </c>
      <c r="GT70">
        <v>0</v>
      </c>
      <c r="GU70">
        <v>0</v>
      </c>
      <c r="GV70" t="s">
        <v>159</v>
      </c>
      <c r="GW70" t="s">
        <v>177</v>
      </c>
      <c r="GX70" t="s">
        <v>177</v>
      </c>
      <c r="GY70" t="s">
        <v>152</v>
      </c>
      <c r="GZ70" t="s">
        <v>160</v>
      </c>
      <c r="HA70" s="118" t="s">
        <v>826</v>
      </c>
      <c r="HB70" s="118" t="s">
        <v>2000</v>
      </c>
      <c r="HC70" s="118"/>
      <c r="HD70" s="118" t="s">
        <v>1885</v>
      </c>
      <c r="HE70" s="119">
        <v>3.8896999999999999</v>
      </c>
      <c r="HF70" s="119">
        <v>31.229199999999999</v>
      </c>
    </row>
    <row r="71" spans="1:214" x14ac:dyDescent="0.25">
      <c r="A71" t="s">
        <v>186</v>
      </c>
      <c r="B71" t="s">
        <v>187</v>
      </c>
      <c r="C71" t="s">
        <v>253</v>
      </c>
      <c r="D71" t="s">
        <v>254</v>
      </c>
      <c r="E71" t="s">
        <v>444</v>
      </c>
      <c r="F71" t="s">
        <v>445</v>
      </c>
      <c r="G71" s="116">
        <f t="shared" si="2"/>
        <v>6.2459167180000001</v>
      </c>
      <c r="H71" s="116">
        <f t="shared" si="3"/>
        <v>30.952119935999999</v>
      </c>
      <c r="I71">
        <v>9</v>
      </c>
      <c r="J71">
        <v>9</v>
      </c>
      <c r="K71" t="s">
        <v>159</v>
      </c>
      <c r="L71">
        <v>214</v>
      </c>
      <c r="M71" s="116">
        <f>SUM(Table1[[#Headers],[c- IDP previously displ. abroad present]])</f>
        <v>0</v>
      </c>
      <c r="N71">
        <v>1150</v>
      </c>
      <c r="O71" s="116">
        <f>(Table1[[#This Row],[a- IDP individuals]])-(Table1[[#This Row],[displ. Abroad]])</f>
        <v>1150</v>
      </c>
      <c r="P71">
        <v>70</v>
      </c>
      <c r="Q71">
        <v>378</v>
      </c>
      <c r="R71" t="s">
        <v>187</v>
      </c>
      <c r="S71" t="s">
        <v>254</v>
      </c>
      <c r="T71">
        <v>0</v>
      </c>
      <c r="U71">
        <v>0</v>
      </c>
      <c r="V71" t="s">
        <v>147</v>
      </c>
      <c r="W71" t="s">
        <v>147</v>
      </c>
      <c r="X71">
        <v>129</v>
      </c>
      <c r="Y71">
        <v>699</v>
      </c>
      <c r="Z71" t="s">
        <v>187</v>
      </c>
      <c r="AA71" t="s">
        <v>446</v>
      </c>
      <c r="AB71">
        <v>0</v>
      </c>
      <c r="AC71">
        <v>0</v>
      </c>
      <c r="AD71" t="s">
        <v>147</v>
      </c>
      <c r="AE71" t="s">
        <v>147</v>
      </c>
      <c r="AF71">
        <v>3</v>
      </c>
      <c r="AG71">
        <v>13</v>
      </c>
      <c r="AH71" t="s">
        <v>187</v>
      </c>
      <c r="AI71" t="s">
        <v>254</v>
      </c>
      <c r="AJ71">
        <v>12</v>
      </c>
      <c r="AK71">
        <v>60</v>
      </c>
      <c r="AL71" t="s">
        <v>187</v>
      </c>
      <c r="AM71" t="s">
        <v>254</v>
      </c>
      <c r="AN71">
        <v>0</v>
      </c>
      <c r="AO71">
        <v>0</v>
      </c>
      <c r="AP71" t="s">
        <v>146</v>
      </c>
      <c r="AQ71">
        <v>0</v>
      </c>
      <c r="AR71">
        <v>0</v>
      </c>
      <c r="AS71">
        <v>0</v>
      </c>
      <c r="AT71">
        <v>0</v>
      </c>
      <c r="AU71" t="s">
        <v>147</v>
      </c>
      <c r="AV71" t="s">
        <v>147</v>
      </c>
      <c r="AW71">
        <v>0</v>
      </c>
      <c r="AX71">
        <v>0</v>
      </c>
      <c r="AY71" t="s">
        <v>147</v>
      </c>
      <c r="AZ71" t="s">
        <v>147</v>
      </c>
      <c r="BA71">
        <v>0</v>
      </c>
      <c r="BB71">
        <v>0</v>
      </c>
      <c r="BC71" t="s">
        <v>147</v>
      </c>
      <c r="BD71" t="s">
        <v>147</v>
      </c>
      <c r="BE71">
        <v>0</v>
      </c>
      <c r="BF71">
        <v>0</v>
      </c>
      <c r="BG71" t="s">
        <v>147</v>
      </c>
      <c r="BH71" t="s">
        <v>147</v>
      </c>
      <c r="BI71">
        <v>0</v>
      </c>
      <c r="BJ71">
        <v>0</v>
      </c>
      <c r="BK71" t="s">
        <v>147</v>
      </c>
      <c r="BL71" t="s">
        <v>147</v>
      </c>
      <c r="BM71">
        <v>0</v>
      </c>
      <c r="BN71">
        <v>0</v>
      </c>
      <c r="BO71" s="116">
        <f>SUM(Table1[[#This Row],[2014-2015 Conflict]],Table1[[#This Row],[2016-2017 conflict]],Table1[[#This Row],[2018 pre R conflict]],Table1[[#This Row],[2018 post R conflict]],Table1[[#This Row],[2019 conflict]],Table1[[#This Row],[2020 conflict]])</f>
        <v>378</v>
      </c>
      <c r="BP71" s="116">
        <f>SUM(Table1[[#This Row],[2014-2015  C - clashes]],Table1[[#This Row],[2016-2017  c-clashes]],Table1[[#This Row],[2018 pre R C-clashes]],Table1[[#This Row],[2018 post R C-clashes]],Table1[[#This Row],[2019 C-clashes]],Table1[[#This Row],[2020 C-clashes]])</f>
        <v>772</v>
      </c>
      <c r="BQ71" s="116">
        <f>SUM(Table1[[#This Row],[2014-2015 disaster]],Table1[[#This Row],[2016-2017 disaster]],Table1[[#This Row],[2018 pre R disaster]],Table1[[#This Row],[2018 post R disaster]],Table1[[#This Row],[2019 disaster]],Table1[[#This Row],[2020 disaster]])</f>
        <v>0</v>
      </c>
      <c r="BR71" s="116">
        <f>SUM(Table1[[#This Row],[2014-2015 unknown]],Table1[[#This Row],[2016-2017  unknown ]],Table1[[#This Row],[2018 pre R unknown]],Table1[[#This Row],[2018 post R unknown]],Table1[[#This Row],[2019 unknown]],Table1[[#This Row],[2020 unknown]])</f>
        <v>0</v>
      </c>
      <c r="BS71">
        <v>378</v>
      </c>
      <c r="BT71">
        <v>0</v>
      </c>
      <c r="BU71">
        <v>0</v>
      </c>
      <c r="BV71">
        <v>0</v>
      </c>
      <c r="BW71" t="s">
        <v>146</v>
      </c>
      <c r="BX71">
        <v>0</v>
      </c>
      <c r="BY71">
        <v>0</v>
      </c>
      <c r="BZ71">
        <v>0</v>
      </c>
      <c r="CA71">
        <v>0</v>
      </c>
      <c r="CB71" t="s">
        <v>146</v>
      </c>
      <c r="CC71">
        <v>0</v>
      </c>
      <c r="CD71">
        <v>699</v>
      </c>
      <c r="CE71">
        <v>0</v>
      </c>
      <c r="CF71">
        <v>0</v>
      </c>
      <c r="CG71" t="s">
        <v>146</v>
      </c>
      <c r="CH71">
        <v>0</v>
      </c>
      <c r="CI71">
        <v>0</v>
      </c>
      <c r="CJ71">
        <v>0</v>
      </c>
      <c r="CK71">
        <v>0</v>
      </c>
      <c r="CL71" t="s">
        <v>146</v>
      </c>
      <c r="CM71">
        <v>0</v>
      </c>
      <c r="CN71">
        <v>13</v>
      </c>
      <c r="CO71">
        <v>0</v>
      </c>
      <c r="CP71">
        <v>0</v>
      </c>
      <c r="CQ71" t="s">
        <v>146</v>
      </c>
      <c r="CR71">
        <v>0</v>
      </c>
      <c r="CS71">
        <v>60</v>
      </c>
      <c r="CT71">
        <v>0</v>
      </c>
      <c r="CU71">
        <v>0</v>
      </c>
      <c r="CV71" t="s">
        <v>146</v>
      </c>
      <c r="CW71" t="s">
        <v>147</v>
      </c>
      <c r="CX71">
        <v>0</v>
      </c>
      <c r="CY71">
        <v>0</v>
      </c>
      <c r="CZ71">
        <v>0</v>
      </c>
      <c r="DA71">
        <v>214</v>
      </c>
      <c r="DB71">
        <v>1150</v>
      </c>
      <c r="DC71" t="s">
        <v>146</v>
      </c>
      <c r="DD71">
        <v>0</v>
      </c>
      <c r="DE71">
        <v>0</v>
      </c>
      <c r="DF71">
        <v>351</v>
      </c>
      <c r="DG71">
        <v>2213</v>
      </c>
      <c r="DH71" t="s">
        <v>159</v>
      </c>
      <c r="DI71">
        <f>Table1[[#This Row],[i- returnees internal present household]]+Table1[[#This Row],[k- abroad returnee household]]</f>
        <v>139</v>
      </c>
      <c r="DJ71">
        <f>Table1[[#This Row],[ returnees internal ]]+Table1[[#This Row],[abroad returnee ]]</f>
        <v>738</v>
      </c>
      <c r="DK71" t="s">
        <v>159</v>
      </c>
      <c r="DL71">
        <v>79</v>
      </c>
      <c r="DM71">
        <v>428</v>
      </c>
      <c r="DN71">
        <v>0</v>
      </c>
      <c r="DO71">
        <v>0</v>
      </c>
      <c r="DP71" t="s">
        <v>147</v>
      </c>
      <c r="DQ71" t="s">
        <v>147</v>
      </c>
      <c r="DR71" t="s">
        <v>147</v>
      </c>
      <c r="DS71" t="s">
        <v>147</v>
      </c>
      <c r="DT71">
        <v>0</v>
      </c>
      <c r="DU71">
        <v>0</v>
      </c>
      <c r="DV71" t="s">
        <v>147</v>
      </c>
      <c r="DW71" t="s">
        <v>147</v>
      </c>
      <c r="DX71" t="s">
        <v>147</v>
      </c>
      <c r="DY71" t="s">
        <v>147</v>
      </c>
      <c r="DZ71">
        <v>20</v>
      </c>
      <c r="EA71">
        <v>109</v>
      </c>
      <c r="EB71" t="s">
        <v>187</v>
      </c>
      <c r="EC71" t="s">
        <v>254</v>
      </c>
      <c r="ED71" t="s">
        <v>182</v>
      </c>
      <c r="EE71" t="s">
        <v>147</v>
      </c>
      <c r="EF71">
        <v>56</v>
      </c>
      <c r="EG71">
        <v>302</v>
      </c>
      <c r="EH71" t="s">
        <v>187</v>
      </c>
      <c r="EI71" t="s">
        <v>254</v>
      </c>
      <c r="EJ71" t="s">
        <v>150</v>
      </c>
      <c r="EK71" t="s">
        <v>147</v>
      </c>
      <c r="EL71">
        <v>3</v>
      </c>
      <c r="EM71">
        <v>17</v>
      </c>
      <c r="EN71" t="s">
        <v>187</v>
      </c>
      <c r="EO71" t="s">
        <v>254</v>
      </c>
      <c r="EP71" t="s">
        <v>150</v>
      </c>
      <c r="EQ71" t="s">
        <v>147</v>
      </c>
      <c r="ER71">
        <v>0</v>
      </c>
      <c r="ES71">
        <v>0</v>
      </c>
      <c r="ET71" t="s">
        <v>159</v>
      </c>
      <c r="EU71">
        <v>60</v>
      </c>
      <c r="EV71">
        <v>310</v>
      </c>
      <c r="EW71">
        <v>30</v>
      </c>
      <c r="EX71">
        <v>159</v>
      </c>
      <c r="EY71" t="s">
        <v>221</v>
      </c>
      <c r="EZ71" t="s">
        <v>424</v>
      </c>
      <c r="FA71" t="s">
        <v>150</v>
      </c>
      <c r="FB71" t="s">
        <v>147</v>
      </c>
      <c r="FC71">
        <v>0</v>
      </c>
      <c r="FD71">
        <v>0</v>
      </c>
      <c r="FE71" t="s">
        <v>147</v>
      </c>
      <c r="FF71" t="s">
        <v>147</v>
      </c>
      <c r="FG71" t="s">
        <v>147</v>
      </c>
      <c r="FH71" t="s">
        <v>147</v>
      </c>
      <c r="FI71">
        <v>0</v>
      </c>
      <c r="FJ71">
        <v>0</v>
      </c>
      <c r="FK71" t="s">
        <v>147</v>
      </c>
      <c r="FL71" t="s">
        <v>147</v>
      </c>
      <c r="FM71" t="s">
        <v>147</v>
      </c>
      <c r="FN71" t="s">
        <v>147</v>
      </c>
      <c r="FO71">
        <v>30</v>
      </c>
      <c r="FP71">
        <v>151</v>
      </c>
      <c r="FQ71" t="s">
        <v>221</v>
      </c>
      <c r="FR71" t="s">
        <v>424</v>
      </c>
      <c r="FS71" t="s">
        <v>150</v>
      </c>
      <c r="FT71" t="s">
        <v>147</v>
      </c>
      <c r="FU71">
        <v>0</v>
      </c>
      <c r="FV71">
        <v>0</v>
      </c>
      <c r="FW71" t="s">
        <v>147</v>
      </c>
      <c r="FX71" t="s">
        <v>147</v>
      </c>
      <c r="FY71" t="s">
        <v>147</v>
      </c>
      <c r="FZ71" t="s">
        <v>147</v>
      </c>
      <c r="GA71">
        <v>0</v>
      </c>
      <c r="GB71">
        <v>0</v>
      </c>
      <c r="GC71">
        <v>68</v>
      </c>
      <c r="GD71">
        <v>366</v>
      </c>
      <c r="GE71">
        <v>39</v>
      </c>
      <c r="GF71">
        <v>210</v>
      </c>
      <c r="GG71">
        <v>32</v>
      </c>
      <c r="GH71">
        <v>162</v>
      </c>
      <c r="GI71">
        <v>0</v>
      </c>
      <c r="GJ71">
        <v>0</v>
      </c>
      <c r="GK71" t="s">
        <v>146</v>
      </c>
      <c r="GL71">
        <v>0</v>
      </c>
      <c r="GM71">
        <v>0</v>
      </c>
      <c r="GN71" t="s">
        <v>146</v>
      </c>
      <c r="GO71" t="s">
        <v>147</v>
      </c>
      <c r="GP71" t="s">
        <v>147</v>
      </c>
      <c r="GQ71" t="s">
        <v>146</v>
      </c>
      <c r="GR71" t="s">
        <v>147</v>
      </c>
      <c r="GS71" t="s">
        <v>146</v>
      </c>
      <c r="GT71">
        <v>0</v>
      </c>
      <c r="GU71">
        <v>0</v>
      </c>
      <c r="GV71" t="s">
        <v>146</v>
      </c>
      <c r="GW71" t="s">
        <v>177</v>
      </c>
      <c r="GX71" t="s">
        <v>152</v>
      </c>
      <c r="GY71" t="s">
        <v>177</v>
      </c>
      <c r="GZ71" t="s">
        <v>160</v>
      </c>
      <c r="HA71" s="117" t="s">
        <v>826</v>
      </c>
      <c r="HB71" s="117" t="s">
        <v>2002</v>
      </c>
      <c r="HC71" s="117"/>
      <c r="HD71" s="116" t="s">
        <v>1858</v>
      </c>
      <c r="HE71" s="116">
        <v>3.7932000000000001</v>
      </c>
      <c r="HF71" s="116">
        <v>31.406997</v>
      </c>
    </row>
    <row r="72" spans="1:214" x14ac:dyDescent="0.25">
      <c r="A72" t="s">
        <v>273</v>
      </c>
      <c r="B72" t="s">
        <v>211</v>
      </c>
      <c r="C72" t="s">
        <v>272</v>
      </c>
      <c r="D72" t="s">
        <v>212</v>
      </c>
      <c r="E72" t="s">
        <v>447</v>
      </c>
      <c r="F72" t="s">
        <v>448</v>
      </c>
      <c r="G72" s="116">
        <f t="shared" si="2"/>
        <v>5.9290620000000001</v>
      </c>
      <c r="H72" s="116">
        <f t="shared" si="3"/>
        <v>30.327186999999999</v>
      </c>
      <c r="I72">
        <v>9</v>
      </c>
      <c r="J72">
        <v>9</v>
      </c>
      <c r="K72" t="s">
        <v>146</v>
      </c>
      <c r="L72">
        <v>0</v>
      </c>
      <c r="M72" s="116">
        <f>SUM(Table1[[#Headers],[c- IDP previously displ. abroad present]])</f>
        <v>0</v>
      </c>
      <c r="N72">
        <v>0</v>
      </c>
      <c r="O72" s="116">
        <f>(Table1[[#This Row],[a- IDP individuals]])-(Table1[[#This Row],[displ. Abroad]])</f>
        <v>0</v>
      </c>
      <c r="P72">
        <v>0</v>
      </c>
      <c r="Q72">
        <v>0</v>
      </c>
      <c r="R72" t="s">
        <v>147</v>
      </c>
      <c r="S72" t="s">
        <v>147</v>
      </c>
      <c r="T72">
        <v>0</v>
      </c>
      <c r="U72">
        <v>0</v>
      </c>
      <c r="V72" t="s">
        <v>147</v>
      </c>
      <c r="W72" t="s">
        <v>147</v>
      </c>
      <c r="X72">
        <v>0</v>
      </c>
      <c r="Y72">
        <v>0</v>
      </c>
      <c r="Z72" t="s">
        <v>147</v>
      </c>
      <c r="AA72" t="s">
        <v>147</v>
      </c>
      <c r="AB72">
        <v>0</v>
      </c>
      <c r="AC72">
        <v>0</v>
      </c>
      <c r="AD72" t="s">
        <v>147</v>
      </c>
      <c r="AE72" t="s">
        <v>147</v>
      </c>
      <c r="AF72">
        <v>0</v>
      </c>
      <c r="AG72">
        <v>0</v>
      </c>
      <c r="AH72" t="s">
        <v>147</v>
      </c>
      <c r="AI72" t="s">
        <v>147</v>
      </c>
      <c r="AJ72">
        <v>0</v>
      </c>
      <c r="AK72">
        <v>0</v>
      </c>
      <c r="AL72" t="s">
        <v>147</v>
      </c>
      <c r="AM72" t="s">
        <v>147</v>
      </c>
      <c r="AN72">
        <v>0</v>
      </c>
      <c r="AO72">
        <v>0</v>
      </c>
      <c r="AP72" t="s">
        <v>146</v>
      </c>
      <c r="AQ72">
        <v>0</v>
      </c>
      <c r="AR72">
        <v>0</v>
      </c>
      <c r="AS72">
        <v>0</v>
      </c>
      <c r="AT72">
        <v>0</v>
      </c>
      <c r="AU72" t="s">
        <v>147</v>
      </c>
      <c r="AV72" t="s">
        <v>147</v>
      </c>
      <c r="AW72">
        <v>0</v>
      </c>
      <c r="AX72">
        <v>0</v>
      </c>
      <c r="AY72" t="s">
        <v>147</v>
      </c>
      <c r="AZ72" t="s">
        <v>147</v>
      </c>
      <c r="BA72">
        <v>0</v>
      </c>
      <c r="BB72">
        <v>0</v>
      </c>
      <c r="BC72" t="s">
        <v>147</v>
      </c>
      <c r="BD72" t="s">
        <v>147</v>
      </c>
      <c r="BE72">
        <v>0</v>
      </c>
      <c r="BF72">
        <v>0</v>
      </c>
      <c r="BG72" t="s">
        <v>147</v>
      </c>
      <c r="BH72" t="s">
        <v>147</v>
      </c>
      <c r="BI72">
        <v>0</v>
      </c>
      <c r="BJ72">
        <v>0</v>
      </c>
      <c r="BK72" t="s">
        <v>147</v>
      </c>
      <c r="BL72" t="s">
        <v>147</v>
      </c>
      <c r="BM72">
        <v>0</v>
      </c>
      <c r="BN72">
        <v>0</v>
      </c>
      <c r="BO72" s="116">
        <f>SUM(Table1[[#This Row],[2014-2015 Conflict]],Table1[[#This Row],[2016-2017 conflict]],Table1[[#This Row],[2018 pre R conflict]],Table1[[#This Row],[2018 post R conflict]],Table1[[#This Row],[2019 conflict]],Table1[[#This Row],[2020 conflict]])</f>
        <v>0</v>
      </c>
      <c r="BP72" s="116">
        <f>SUM(Table1[[#This Row],[2014-2015  C - clashes]],Table1[[#This Row],[2016-2017  c-clashes]],Table1[[#This Row],[2018 pre R C-clashes]],Table1[[#This Row],[2018 post R C-clashes]],Table1[[#This Row],[2019 C-clashes]],Table1[[#This Row],[2020 C-clashes]])</f>
        <v>0</v>
      </c>
      <c r="BQ72" s="116">
        <f>SUM(Table1[[#This Row],[2014-2015 disaster]],Table1[[#This Row],[2016-2017 disaster]],Table1[[#This Row],[2018 pre R disaster]],Table1[[#This Row],[2018 post R disaster]],Table1[[#This Row],[2019 disaster]],Table1[[#This Row],[2020 disaster]])</f>
        <v>0</v>
      </c>
      <c r="BR72" s="116">
        <f>SUM(Table1[[#This Row],[2014-2015 unknown]],Table1[[#This Row],[2016-2017  unknown ]],Table1[[#This Row],[2018 pre R unknown]],Table1[[#This Row],[2018 post R unknown]],Table1[[#This Row],[2019 unknown]],Table1[[#This Row],[2020 unknown]])</f>
        <v>0</v>
      </c>
      <c r="BS72">
        <v>0</v>
      </c>
      <c r="BT72">
        <v>0</v>
      </c>
      <c r="BU72">
        <v>0</v>
      </c>
      <c r="BV72">
        <v>0</v>
      </c>
      <c r="BW72" t="s">
        <v>146</v>
      </c>
      <c r="BX72">
        <v>0</v>
      </c>
      <c r="BY72">
        <v>0</v>
      </c>
      <c r="BZ72">
        <v>0</v>
      </c>
      <c r="CA72">
        <v>0</v>
      </c>
      <c r="CB72" t="s">
        <v>146</v>
      </c>
      <c r="CC72">
        <v>0</v>
      </c>
      <c r="CD72">
        <v>0</v>
      </c>
      <c r="CE72">
        <v>0</v>
      </c>
      <c r="CF72">
        <v>0</v>
      </c>
      <c r="CG72" t="s">
        <v>146</v>
      </c>
      <c r="CH72">
        <v>0</v>
      </c>
      <c r="CI72">
        <v>0</v>
      </c>
      <c r="CJ72">
        <v>0</v>
      </c>
      <c r="CK72">
        <v>0</v>
      </c>
      <c r="CL72" t="s">
        <v>146</v>
      </c>
      <c r="CM72">
        <v>0</v>
      </c>
      <c r="CN72">
        <v>0</v>
      </c>
      <c r="CO72">
        <v>0</v>
      </c>
      <c r="CP72">
        <v>0</v>
      </c>
      <c r="CQ72" t="s">
        <v>146</v>
      </c>
      <c r="CR72">
        <v>0</v>
      </c>
      <c r="CS72">
        <v>0</v>
      </c>
      <c r="CT72">
        <v>0</v>
      </c>
      <c r="CU72">
        <v>0</v>
      </c>
      <c r="CV72" t="s">
        <v>146</v>
      </c>
      <c r="CW72" t="s">
        <v>147</v>
      </c>
      <c r="CX72">
        <v>0</v>
      </c>
      <c r="CY72">
        <v>0</v>
      </c>
      <c r="CZ72">
        <v>0</v>
      </c>
      <c r="DA72">
        <v>0</v>
      </c>
      <c r="DB72">
        <v>0</v>
      </c>
      <c r="DC72" t="s">
        <v>146</v>
      </c>
      <c r="DD72">
        <v>0</v>
      </c>
      <c r="DE72">
        <v>0</v>
      </c>
      <c r="DF72">
        <v>3420</v>
      </c>
      <c r="DG72">
        <v>17100</v>
      </c>
      <c r="DH72" t="s">
        <v>159</v>
      </c>
      <c r="DI72">
        <f>Table1[[#This Row],[i- returnees internal present household]]+Table1[[#This Row],[k- abroad returnee household]]</f>
        <v>912</v>
      </c>
      <c r="DJ72">
        <f>Table1[[#This Row],[ returnees internal ]]+Table1[[#This Row],[abroad returnee ]]</f>
        <v>4560</v>
      </c>
      <c r="DK72" t="s">
        <v>159</v>
      </c>
      <c r="DL72">
        <v>912</v>
      </c>
      <c r="DM72">
        <v>4560</v>
      </c>
      <c r="DN72">
        <v>157</v>
      </c>
      <c r="DO72">
        <v>785</v>
      </c>
      <c r="DP72" t="s">
        <v>211</v>
      </c>
      <c r="DQ72" t="s">
        <v>212</v>
      </c>
      <c r="DR72" t="s">
        <v>182</v>
      </c>
      <c r="DS72" t="s">
        <v>147</v>
      </c>
      <c r="DT72">
        <v>127</v>
      </c>
      <c r="DU72">
        <v>637</v>
      </c>
      <c r="DV72" t="s">
        <v>211</v>
      </c>
      <c r="DW72" t="s">
        <v>212</v>
      </c>
      <c r="DX72" t="s">
        <v>182</v>
      </c>
      <c r="DY72" t="s">
        <v>147</v>
      </c>
      <c r="DZ72">
        <v>374</v>
      </c>
      <c r="EA72">
        <v>1873</v>
      </c>
      <c r="EB72" t="s">
        <v>211</v>
      </c>
      <c r="EC72" t="s">
        <v>212</v>
      </c>
      <c r="ED72" t="s">
        <v>182</v>
      </c>
      <c r="EE72" t="s">
        <v>147</v>
      </c>
      <c r="EF72">
        <v>254</v>
      </c>
      <c r="EG72">
        <v>1265</v>
      </c>
      <c r="EH72" t="s">
        <v>211</v>
      </c>
      <c r="EI72" t="s">
        <v>212</v>
      </c>
      <c r="EJ72" t="s">
        <v>182</v>
      </c>
      <c r="EK72" t="s">
        <v>147</v>
      </c>
      <c r="EL72">
        <v>0</v>
      </c>
      <c r="EM72">
        <v>0</v>
      </c>
      <c r="EN72" t="s">
        <v>147</v>
      </c>
      <c r="EO72" t="s">
        <v>147</v>
      </c>
      <c r="EP72" t="s">
        <v>147</v>
      </c>
      <c r="EQ72" t="s">
        <v>147</v>
      </c>
      <c r="ER72">
        <v>0</v>
      </c>
      <c r="ES72">
        <v>0</v>
      </c>
      <c r="ET72" t="s">
        <v>146</v>
      </c>
      <c r="EU72">
        <v>0</v>
      </c>
      <c r="EV72">
        <v>0</v>
      </c>
      <c r="EW72">
        <v>0</v>
      </c>
      <c r="EX72">
        <v>0</v>
      </c>
      <c r="EY72" t="s">
        <v>147</v>
      </c>
      <c r="EZ72" t="s">
        <v>147</v>
      </c>
      <c r="FA72" t="s">
        <v>147</v>
      </c>
      <c r="FB72" t="s">
        <v>147</v>
      </c>
      <c r="FC72">
        <v>0</v>
      </c>
      <c r="FD72">
        <v>0</v>
      </c>
      <c r="FE72" t="s">
        <v>147</v>
      </c>
      <c r="FF72" t="s">
        <v>147</v>
      </c>
      <c r="FG72" t="s">
        <v>147</v>
      </c>
      <c r="FH72" t="s">
        <v>147</v>
      </c>
      <c r="FI72">
        <v>0</v>
      </c>
      <c r="FJ72">
        <v>0</v>
      </c>
      <c r="FK72" t="s">
        <v>147</v>
      </c>
      <c r="FL72" t="s">
        <v>147</v>
      </c>
      <c r="FM72" t="s">
        <v>147</v>
      </c>
      <c r="FN72" t="s">
        <v>147</v>
      </c>
      <c r="FO72">
        <v>0</v>
      </c>
      <c r="FP72">
        <v>0</v>
      </c>
      <c r="FQ72" t="s">
        <v>147</v>
      </c>
      <c r="FR72" t="s">
        <v>147</v>
      </c>
      <c r="FS72" t="s">
        <v>147</v>
      </c>
      <c r="FT72" t="s">
        <v>147</v>
      </c>
      <c r="FU72">
        <v>0</v>
      </c>
      <c r="FV72">
        <v>0</v>
      </c>
      <c r="FW72" t="s">
        <v>147</v>
      </c>
      <c r="FX72" t="s">
        <v>147</v>
      </c>
      <c r="FY72" t="s">
        <v>147</v>
      </c>
      <c r="FZ72" t="s">
        <v>147</v>
      </c>
      <c r="GA72">
        <v>0</v>
      </c>
      <c r="GB72">
        <v>0</v>
      </c>
      <c r="GC72">
        <v>538</v>
      </c>
      <c r="GD72">
        <v>2690</v>
      </c>
      <c r="GE72">
        <v>261</v>
      </c>
      <c r="GF72">
        <v>1305</v>
      </c>
      <c r="GG72">
        <v>113</v>
      </c>
      <c r="GH72">
        <v>565</v>
      </c>
      <c r="GI72">
        <v>0</v>
      </c>
      <c r="GJ72">
        <v>0</v>
      </c>
      <c r="GK72" t="s">
        <v>146</v>
      </c>
      <c r="GL72">
        <v>0</v>
      </c>
      <c r="GM72">
        <v>0</v>
      </c>
      <c r="GN72" t="s">
        <v>146</v>
      </c>
      <c r="GO72" t="s">
        <v>147</v>
      </c>
      <c r="GP72" t="s">
        <v>147</v>
      </c>
      <c r="GQ72" t="s">
        <v>146</v>
      </c>
      <c r="GR72" t="s">
        <v>147</v>
      </c>
      <c r="GS72" t="s">
        <v>146</v>
      </c>
      <c r="GT72">
        <v>0</v>
      </c>
      <c r="GU72">
        <v>0</v>
      </c>
      <c r="GV72" t="s">
        <v>146</v>
      </c>
      <c r="GW72" t="s">
        <v>197</v>
      </c>
      <c r="GX72" t="s">
        <v>197</v>
      </c>
      <c r="GY72" t="s">
        <v>197</v>
      </c>
      <c r="GZ72" t="s">
        <v>449</v>
      </c>
      <c r="HA72" s="117" t="s">
        <v>826</v>
      </c>
      <c r="HB72" s="117" t="s">
        <v>2004</v>
      </c>
      <c r="HC72" s="117"/>
      <c r="HD72" s="116" t="s">
        <v>1858</v>
      </c>
      <c r="HE72" s="116">
        <v>3.9875080000000001</v>
      </c>
      <c r="HF72" s="116">
        <v>31.257622999999999</v>
      </c>
    </row>
    <row r="73" spans="1:214" x14ac:dyDescent="0.25">
      <c r="A73" t="s">
        <v>273</v>
      </c>
      <c r="B73" t="s">
        <v>211</v>
      </c>
      <c r="C73" t="s">
        <v>272</v>
      </c>
      <c r="D73" t="s">
        <v>212</v>
      </c>
      <c r="E73" t="s">
        <v>450</v>
      </c>
      <c r="F73" t="s">
        <v>451</v>
      </c>
      <c r="G73" s="116">
        <f t="shared" si="2"/>
        <v>5.7168609999999997</v>
      </c>
      <c r="H73" s="116">
        <f t="shared" si="3"/>
        <v>30.359235999999999</v>
      </c>
      <c r="I73">
        <v>9</v>
      </c>
      <c r="J73">
        <v>9</v>
      </c>
      <c r="K73" t="s">
        <v>146</v>
      </c>
      <c r="L73">
        <v>0</v>
      </c>
      <c r="M73" s="116">
        <f>SUM(Table1[[#Headers],[c- IDP previously displ. abroad present]])</f>
        <v>0</v>
      </c>
      <c r="N73">
        <v>0</v>
      </c>
      <c r="O73" s="116">
        <f>(Table1[[#This Row],[a- IDP individuals]])-(Table1[[#This Row],[displ. Abroad]])</f>
        <v>0</v>
      </c>
      <c r="P73">
        <v>0</v>
      </c>
      <c r="Q73">
        <v>0</v>
      </c>
      <c r="R73" t="s">
        <v>147</v>
      </c>
      <c r="S73" t="s">
        <v>147</v>
      </c>
      <c r="T73">
        <v>0</v>
      </c>
      <c r="U73">
        <v>0</v>
      </c>
      <c r="V73" t="s">
        <v>147</v>
      </c>
      <c r="W73" t="s">
        <v>147</v>
      </c>
      <c r="X73">
        <v>0</v>
      </c>
      <c r="Y73">
        <v>0</v>
      </c>
      <c r="Z73" t="s">
        <v>147</v>
      </c>
      <c r="AA73" t="s">
        <v>147</v>
      </c>
      <c r="AB73">
        <v>0</v>
      </c>
      <c r="AC73">
        <v>0</v>
      </c>
      <c r="AD73" t="s">
        <v>147</v>
      </c>
      <c r="AE73" t="s">
        <v>147</v>
      </c>
      <c r="AF73">
        <v>0</v>
      </c>
      <c r="AG73">
        <v>0</v>
      </c>
      <c r="AH73" t="s">
        <v>147</v>
      </c>
      <c r="AI73" t="s">
        <v>147</v>
      </c>
      <c r="AJ73">
        <v>0</v>
      </c>
      <c r="AK73">
        <v>0</v>
      </c>
      <c r="AL73" t="s">
        <v>147</v>
      </c>
      <c r="AM73" t="s">
        <v>147</v>
      </c>
      <c r="AN73">
        <v>0</v>
      </c>
      <c r="AO73">
        <v>0</v>
      </c>
      <c r="AP73" t="s">
        <v>146</v>
      </c>
      <c r="AQ73">
        <v>0</v>
      </c>
      <c r="AR73">
        <v>0</v>
      </c>
      <c r="AS73">
        <v>0</v>
      </c>
      <c r="AT73">
        <v>0</v>
      </c>
      <c r="AU73" t="s">
        <v>147</v>
      </c>
      <c r="AV73" t="s">
        <v>147</v>
      </c>
      <c r="AW73">
        <v>0</v>
      </c>
      <c r="AX73">
        <v>0</v>
      </c>
      <c r="AY73" t="s">
        <v>147</v>
      </c>
      <c r="AZ73" t="s">
        <v>147</v>
      </c>
      <c r="BA73">
        <v>0</v>
      </c>
      <c r="BB73">
        <v>0</v>
      </c>
      <c r="BC73" t="s">
        <v>147</v>
      </c>
      <c r="BD73" t="s">
        <v>147</v>
      </c>
      <c r="BE73">
        <v>0</v>
      </c>
      <c r="BF73">
        <v>0</v>
      </c>
      <c r="BG73" t="s">
        <v>147</v>
      </c>
      <c r="BH73" t="s">
        <v>147</v>
      </c>
      <c r="BI73">
        <v>0</v>
      </c>
      <c r="BJ73">
        <v>0</v>
      </c>
      <c r="BK73" t="s">
        <v>147</v>
      </c>
      <c r="BL73" t="s">
        <v>147</v>
      </c>
      <c r="BM73">
        <v>0</v>
      </c>
      <c r="BN73">
        <v>0</v>
      </c>
      <c r="BO73" s="116">
        <f>SUM(Table1[[#This Row],[2014-2015 Conflict]],Table1[[#This Row],[2016-2017 conflict]],Table1[[#This Row],[2018 pre R conflict]],Table1[[#This Row],[2018 post R conflict]],Table1[[#This Row],[2019 conflict]],Table1[[#This Row],[2020 conflict]])</f>
        <v>0</v>
      </c>
      <c r="BP73" s="116">
        <f>SUM(Table1[[#This Row],[2014-2015  C - clashes]],Table1[[#This Row],[2016-2017  c-clashes]],Table1[[#This Row],[2018 pre R C-clashes]],Table1[[#This Row],[2018 post R C-clashes]],Table1[[#This Row],[2019 C-clashes]],Table1[[#This Row],[2020 C-clashes]])</f>
        <v>0</v>
      </c>
      <c r="BQ73" s="116">
        <f>SUM(Table1[[#This Row],[2014-2015 disaster]],Table1[[#This Row],[2016-2017 disaster]],Table1[[#This Row],[2018 pre R disaster]],Table1[[#This Row],[2018 post R disaster]],Table1[[#This Row],[2019 disaster]],Table1[[#This Row],[2020 disaster]])</f>
        <v>0</v>
      </c>
      <c r="BR73" s="116">
        <f>SUM(Table1[[#This Row],[2014-2015 unknown]],Table1[[#This Row],[2016-2017  unknown ]],Table1[[#This Row],[2018 pre R unknown]],Table1[[#This Row],[2018 post R unknown]],Table1[[#This Row],[2019 unknown]],Table1[[#This Row],[2020 unknown]])</f>
        <v>0</v>
      </c>
      <c r="BS73">
        <v>0</v>
      </c>
      <c r="BT73">
        <v>0</v>
      </c>
      <c r="BU73">
        <v>0</v>
      </c>
      <c r="BV73">
        <v>0</v>
      </c>
      <c r="BW73" t="s">
        <v>146</v>
      </c>
      <c r="BX73">
        <v>0</v>
      </c>
      <c r="BY73">
        <v>0</v>
      </c>
      <c r="BZ73">
        <v>0</v>
      </c>
      <c r="CA73">
        <v>0</v>
      </c>
      <c r="CB73" t="s">
        <v>146</v>
      </c>
      <c r="CC73">
        <v>0</v>
      </c>
      <c r="CD73">
        <v>0</v>
      </c>
      <c r="CE73">
        <v>0</v>
      </c>
      <c r="CF73">
        <v>0</v>
      </c>
      <c r="CG73" t="s">
        <v>146</v>
      </c>
      <c r="CH73">
        <v>0</v>
      </c>
      <c r="CI73">
        <v>0</v>
      </c>
      <c r="CJ73">
        <v>0</v>
      </c>
      <c r="CK73">
        <v>0</v>
      </c>
      <c r="CL73" t="s">
        <v>146</v>
      </c>
      <c r="CM73">
        <v>0</v>
      </c>
      <c r="CN73">
        <v>0</v>
      </c>
      <c r="CO73">
        <v>0</v>
      </c>
      <c r="CP73">
        <v>0</v>
      </c>
      <c r="CQ73" t="s">
        <v>146</v>
      </c>
      <c r="CR73">
        <v>0</v>
      </c>
      <c r="CS73">
        <v>0</v>
      </c>
      <c r="CT73">
        <v>0</v>
      </c>
      <c r="CU73">
        <v>0</v>
      </c>
      <c r="CV73" t="s">
        <v>146</v>
      </c>
      <c r="CW73" t="s">
        <v>147</v>
      </c>
      <c r="CX73">
        <v>0</v>
      </c>
      <c r="CY73">
        <v>0</v>
      </c>
      <c r="CZ73">
        <v>0</v>
      </c>
      <c r="DA73">
        <v>0</v>
      </c>
      <c r="DB73">
        <v>0</v>
      </c>
      <c r="DC73" t="s">
        <v>146</v>
      </c>
      <c r="DD73">
        <v>0</v>
      </c>
      <c r="DE73">
        <v>0</v>
      </c>
      <c r="DF73">
        <v>3600</v>
      </c>
      <c r="DG73">
        <v>18000</v>
      </c>
      <c r="DH73" t="s">
        <v>159</v>
      </c>
      <c r="DI73">
        <f>Table1[[#This Row],[i- returnees internal present household]]+Table1[[#This Row],[k- abroad returnee household]]</f>
        <v>862</v>
      </c>
      <c r="DJ73">
        <f>Table1[[#This Row],[ returnees internal ]]+Table1[[#This Row],[abroad returnee ]]</f>
        <v>4310</v>
      </c>
      <c r="DK73" t="s">
        <v>159</v>
      </c>
      <c r="DL73">
        <v>862</v>
      </c>
      <c r="DM73">
        <v>4310</v>
      </c>
      <c r="DN73">
        <v>210</v>
      </c>
      <c r="DO73">
        <v>1050</v>
      </c>
      <c r="DP73" t="s">
        <v>211</v>
      </c>
      <c r="DQ73" t="s">
        <v>212</v>
      </c>
      <c r="DR73" t="s">
        <v>150</v>
      </c>
      <c r="DS73" t="s">
        <v>147</v>
      </c>
      <c r="DT73">
        <v>160</v>
      </c>
      <c r="DU73">
        <v>800</v>
      </c>
      <c r="DV73" t="s">
        <v>211</v>
      </c>
      <c r="DW73" t="s">
        <v>212</v>
      </c>
      <c r="DX73" t="s">
        <v>150</v>
      </c>
      <c r="DY73" t="s">
        <v>147</v>
      </c>
      <c r="DZ73">
        <v>172</v>
      </c>
      <c r="EA73">
        <v>860</v>
      </c>
      <c r="EB73" t="s">
        <v>211</v>
      </c>
      <c r="EC73" t="s">
        <v>212</v>
      </c>
      <c r="ED73" t="s">
        <v>150</v>
      </c>
      <c r="EE73" t="s">
        <v>147</v>
      </c>
      <c r="EF73">
        <v>186</v>
      </c>
      <c r="EG73">
        <v>930</v>
      </c>
      <c r="EH73" t="s">
        <v>211</v>
      </c>
      <c r="EI73" t="s">
        <v>212</v>
      </c>
      <c r="EJ73" t="s">
        <v>182</v>
      </c>
      <c r="EK73" t="s">
        <v>147</v>
      </c>
      <c r="EL73">
        <v>134</v>
      </c>
      <c r="EM73">
        <v>670</v>
      </c>
      <c r="EN73" t="s">
        <v>211</v>
      </c>
      <c r="EO73" t="s">
        <v>212</v>
      </c>
      <c r="EP73" t="s">
        <v>182</v>
      </c>
      <c r="EQ73" t="s">
        <v>147</v>
      </c>
      <c r="ER73">
        <v>0</v>
      </c>
      <c r="ES73">
        <v>0</v>
      </c>
      <c r="ET73" t="s">
        <v>146</v>
      </c>
      <c r="EU73">
        <v>0</v>
      </c>
      <c r="EV73">
        <v>0</v>
      </c>
      <c r="EW73">
        <v>0</v>
      </c>
      <c r="EX73">
        <v>0</v>
      </c>
      <c r="EY73" t="s">
        <v>147</v>
      </c>
      <c r="EZ73" t="s">
        <v>147</v>
      </c>
      <c r="FA73" t="s">
        <v>147</v>
      </c>
      <c r="FB73" t="s">
        <v>147</v>
      </c>
      <c r="FC73">
        <v>0</v>
      </c>
      <c r="FD73">
        <v>0</v>
      </c>
      <c r="FE73" t="s">
        <v>147</v>
      </c>
      <c r="FF73" t="s">
        <v>147</v>
      </c>
      <c r="FG73" t="s">
        <v>147</v>
      </c>
      <c r="FH73" t="s">
        <v>147</v>
      </c>
      <c r="FI73">
        <v>0</v>
      </c>
      <c r="FJ73">
        <v>0</v>
      </c>
      <c r="FK73" t="s">
        <v>147</v>
      </c>
      <c r="FL73" t="s">
        <v>147</v>
      </c>
      <c r="FM73" t="s">
        <v>147</v>
      </c>
      <c r="FN73" t="s">
        <v>147</v>
      </c>
      <c r="FO73">
        <v>0</v>
      </c>
      <c r="FP73">
        <v>0</v>
      </c>
      <c r="FQ73" t="s">
        <v>147</v>
      </c>
      <c r="FR73" t="s">
        <v>147</v>
      </c>
      <c r="FS73" t="s">
        <v>147</v>
      </c>
      <c r="FT73" t="s">
        <v>147</v>
      </c>
      <c r="FU73">
        <v>0</v>
      </c>
      <c r="FV73">
        <v>0</v>
      </c>
      <c r="FW73" t="s">
        <v>147</v>
      </c>
      <c r="FX73" t="s">
        <v>147</v>
      </c>
      <c r="FY73" t="s">
        <v>147</v>
      </c>
      <c r="FZ73" t="s">
        <v>147</v>
      </c>
      <c r="GA73">
        <v>0</v>
      </c>
      <c r="GB73">
        <v>0</v>
      </c>
      <c r="GC73">
        <v>475</v>
      </c>
      <c r="GD73">
        <v>2375</v>
      </c>
      <c r="GE73">
        <v>281</v>
      </c>
      <c r="GF73">
        <v>1405</v>
      </c>
      <c r="GG73">
        <v>106</v>
      </c>
      <c r="GH73">
        <v>530</v>
      </c>
      <c r="GI73">
        <v>0</v>
      </c>
      <c r="GJ73">
        <v>0</v>
      </c>
      <c r="GK73" t="s">
        <v>146</v>
      </c>
      <c r="GL73">
        <v>0</v>
      </c>
      <c r="GM73">
        <v>0</v>
      </c>
      <c r="GN73" t="s">
        <v>146</v>
      </c>
      <c r="GO73" t="s">
        <v>147</v>
      </c>
      <c r="GP73" t="s">
        <v>147</v>
      </c>
      <c r="GQ73" t="s">
        <v>146</v>
      </c>
      <c r="GR73" t="s">
        <v>147</v>
      </c>
      <c r="GS73" t="s">
        <v>146</v>
      </c>
      <c r="GT73">
        <v>0</v>
      </c>
      <c r="GU73">
        <v>0</v>
      </c>
      <c r="GV73" t="s">
        <v>146</v>
      </c>
      <c r="GW73" t="s">
        <v>151</v>
      </c>
      <c r="GX73" t="s">
        <v>152</v>
      </c>
      <c r="GY73" t="s">
        <v>152</v>
      </c>
      <c r="GZ73" t="s">
        <v>160</v>
      </c>
      <c r="HA73" s="117" t="s">
        <v>826</v>
      </c>
      <c r="HB73" s="117" t="s">
        <v>2006</v>
      </c>
      <c r="HC73" s="117"/>
      <c r="HD73" s="116" t="s">
        <v>1858</v>
      </c>
      <c r="HE73" s="116">
        <v>3.8404090000000002</v>
      </c>
      <c r="HF73" s="116">
        <v>31.193293000000001</v>
      </c>
    </row>
    <row r="74" spans="1:214" x14ac:dyDescent="0.25">
      <c r="A74" t="s">
        <v>273</v>
      </c>
      <c r="B74" t="s">
        <v>211</v>
      </c>
      <c r="C74" t="s">
        <v>272</v>
      </c>
      <c r="D74" t="s">
        <v>212</v>
      </c>
      <c r="E74" t="s">
        <v>452</v>
      </c>
      <c r="F74" t="s">
        <v>453</v>
      </c>
      <c r="G74" s="116">
        <f t="shared" si="2"/>
        <v>5.7468899999999996</v>
      </c>
      <c r="H74" s="116">
        <f t="shared" si="3"/>
        <v>29.847300000000001</v>
      </c>
      <c r="I74">
        <v>9</v>
      </c>
      <c r="J74">
        <v>9</v>
      </c>
      <c r="K74" t="s">
        <v>146</v>
      </c>
      <c r="L74">
        <v>0</v>
      </c>
      <c r="M74" s="116">
        <f>SUM(Table1[[#Headers],[c- IDP previously displ. abroad present]])</f>
        <v>0</v>
      </c>
      <c r="N74">
        <v>0</v>
      </c>
      <c r="O74" s="116">
        <f>(Table1[[#This Row],[a- IDP individuals]])-(Table1[[#This Row],[displ. Abroad]])</f>
        <v>0</v>
      </c>
      <c r="P74">
        <v>0</v>
      </c>
      <c r="Q74">
        <v>0</v>
      </c>
      <c r="R74" t="s">
        <v>147</v>
      </c>
      <c r="S74" t="s">
        <v>147</v>
      </c>
      <c r="T74">
        <v>0</v>
      </c>
      <c r="U74">
        <v>0</v>
      </c>
      <c r="V74" t="s">
        <v>147</v>
      </c>
      <c r="W74" t="s">
        <v>147</v>
      </c>
      <c r="X74">
        <v>0</v>
      </c>
      <c r="Y74">
        <v>0</v>
      </c>
      <c r="Z74" t="s">
        <v>147</v>
      </c>
      <c r="AA74" t="s">
        <v>147</v>
      </c>
      <c r="AB74">
        <v>0</v>
      </c>
      <c r="AC74">
        <v>0</v>
      </c>
      <c r="AD74" t="s">
        <v>147</v>
      </c>
      <c r="AE74" t="s">
        <v>147</v>
      </c>
      <c r="AF74">
        <v>0</v>
      </c>
      <c r="AG74">
        <v>0</v>
      </c>
      <c r="AH74" t="s">
        <v>147</v>
      </c>
      <c r="AI74" t="s">
        <v>147</v>
      </c>
      <c r="AJ74">
        <v>0</v>
      </c>
      <c r="AK74">
        <v>0</v>
      </c>
      <c r="AL74" t="s">
        <v>147</v>
      </c>
      <c r="AM74" t="s">
        <v>147</v>
      </c>
      <c r="AN74">
        <v>0</v>
      </c>
      <c r="AO74">
        <v>0</v>
      </c>
      <c r="AP74" t="s">
        <v>146</v>
      </c>
      <c r="AQ74">
        <v>0</v>
      </c>
      <c r="AR74">
        <v>0</v>
      </c>
      <c r="AS74">
        <v>0</v>
      </c>
      <c r="AT74">
        <v>0</v>
      </c>
      <c r="AU74" t="s">
        <v>147</v>
      </c>
      <c r="AV74" t="s">
        <v>147</v>
      </c>
      <c r="AW74">
        <v>0</v>
      </c>
      <c r="AX74">
        <v>0</v>
      </c>
      <c r="AY74" t="s">
        <v>147</v>
      </c>
      <c r="AZ74" t="s">
        <v>147</v>
      </c>
      <c r="BA74">
        <v>0</v>
      </c>
      <c r="BB74">
        <v>0</v>
      </c>
      <c r="BC74" t="s">
        <v>147</v>
      </c>
      <c r="BD74" t="s">
        <v>147</v>
      </c>
      <c r="BE74">
        <v>0</v>
      </c>
      <c r="BF74">
        <v>0</v>
      </c>
      <c r="BG74" t="s">
        <v>147</v>
      </c>
      <c r="BH74" t="s">
        <v>147</v>
      </c>
      <c r="BI74">
        <v>0</v>
      </c>
      <c r="BJ74">
        <v>0</v>
      </c>
      <c r="BK74" t="s">
        <v>147</v>
      </c>
      <c r="BL74" t="s">
        <v>147</v>
      </c>
      <c r="BM74">
        <v>0</v>
      </c>
      <c r="BN74">
        <v>0</v>
      </c>
      <c r="BO74" s="116">
        <f>SUM(Table1[[#This Row],[2014-2015 Conflict]],Table1[[#This Row],[2016-2017 conflict]],Table1[[#This Row],[2018 pre R conflict]],Table1[[#This Row],[2018 post R conflict]],Table1[[#This Row],[2019 conflict]],Table1[[#This Row],[2020 conflict]])</f>
        <v>0</v>
      </c>
      <c r="BP74" s="116">
        <f>SUM(Table1[[#This Row],[2014-2015  C - clashes]],Table1[[#This Row],[2016-2017  c-clashes]],Table1[[#This Row],[2018 pre R C-clashes]],Table1[[#This Row],[2018 post R C-clashes]],Table1[[#This Row],[2019 C-clashes]],Table1[[#This Row],[2020 C-clashes]])</f>
        <v>0</v>
      </c>
      <c r="BQ74" s="116">
        <f>SUM(Table1[[#This Row],[2014-2015 disaster]],Table1[[#This Row],[2016-2017 disaster]],Table1[[#This Row],[2018 pre R disaster]],Table1[[#This Row],[2018 post R disaster]],Table1[[#This Row],[2019 disaster]],Table1[[#This Row],[2020 disaster]])</f>
        <v>0</v>
      </c>
      <c r="BR74" s="116">
        <f>SUM(Table1[[#This Row],[2014-2015 unknown]],Table1[[#This Row],[2016-2017  unknown ]],Table1[[#This Row],[2018 pre R unknown]],Table1[[#This Row],[2018 post R unknown]],Table1[[#This Row],[2019 unknown]],Table1[[#This Row],[2020 unknown]])</f>
        <v>0</v>
      </c>
      <c r="BS74">
        <v>0</v>
      </c>
      <c r="BT74">
        <v>0</v>
      </c>
      <c r="BU74">
        <v>0</v>
      </c>
      <c r="BV74">
        <v>0</v>
      </c>
      <c r="BW74" t="s">
        <v>146</v>
      </c>
      <c r="BX74">
        <v>0</v>
      </c>
      <c r="BY74">
        <v>0</v>
      </c>
      <c r="BZ74">
        <v>0</v>
      </c>
      <c r="CA74">
        <v>0</v>
      </c>
      <c r="CB74" t="s">
        <v>146</v>
      </c>
      <c r="CC74">
        <v>0</v>
      </c>
      <c r="CD74">
        <v>0</v>
      </c>
      <c r="CE74">
        <v>0</v>
      </c>
      <c r="CF74">
        <v>0</v>
      </c>
      <c r="CG74" t="s">
        <v>146</v>
      </c>
      <c r="CH74">
        <v>0</v>
      </c>
      <c r="CI74">
        <v>0</v>
      </c>
      <c r="CJ74">
        <v>0</v>
      </c>
      <c r="CK74">
        <v>0</v>
      </c>
      <c r="CL74" t="s">
        <v>146</v>
      </c>
      <c r="CM74">
        <v>0</v>
      </c>
      <c r="CN74">
        <v>0</v>
      </c>
      <c r="CO74">
        <v>0</v>
      </c>
      <c r="CP74">
        <v>0</v>
      </c>
      <c r="CQ74" t="s">
        <v>146</v>
      </c>
      <c r="CR74">
        <v>0</v>
      </c>
      <c r="CS74">
        <v>0</v>
      </c>
      <c r="CT74">
        <v>0</v>
      </c>
      <c r="CU74">
        <v>0</v>
      </c>
      <c r="CV74" t="s">
        <v>146</v>
      </c>
      <c r="CW74" t="s">
        <v>147</v>
      </c>
      <c r="CX74">
        <v>0</v>
      </c>
      <c r="CY74">
        <v>0</v>
      </c>
      <c r="CZ74">
        <v>0</v>
      </c>
      <c r="DA74">
        <v>0</v>
      </c>
      <c r="DB74">
        <v>0</v>
      </c>
      <c r="DC74" t="s">
        <v>146</v>
      </c>
      <c r="DD74">
        <v>0</v>
      </c>
      <c r="DE74">
        <v>0</v>
      </c>
      <c r="DF74">
        <v>3900</v>
      </c>
      <c r="DG74">
        <v>19500</v>
      </c>
      <c r="DH74" t="s">
        <v>159</v>
      </c>
      <c r="DI74">
        <f>Table1[[#This Row],[i- returnees internal present household]]+Table1[[#This Row],[k- abroad returnee household]]</f>
        <v>613</v>
      </c>
      <c r="DJ74">
        <f>Table1[[#This Row],[ returnees internal ]]+Table1[[#This Row],[abroad returnee ]]</f>
        <v>3065</v>
      </c>
      <c r="DK74" t="s">
        <v>159</v>
      </c>
      <c r="DL74">
        <v>613</v>
      </c>
      <c r="DM74">
        <v>3065</v>
      </c>
      <c r="DN74">
        <v>122</v>
      </c>
      <c r="DO74">
        <v>610</v>
      </c>
      <c r="DP74" t="s">
        <v>211</v>
      </c>
      <c r="DQ74" t="s">
        <v>212</v>
      </c>
      <c r="DR74" t="s">
        <v>182</v>
      </c>
      <c r="DS74" t="s">
        <v>147</v>
      </c>
      <c r="DT74">
        <v>94</v>
      </c>
      <c r="DU74">
        <v>470</v>
      </c>
      <c r="DV74" t="s">
        <v>211</v>
      </c>
      <c r="DW74" t="s">
        <v>212</v>
      </c>
      <c r="DX74" t="s">
        <v>182</v>
      </c>
      <c r="DY74" t="s">
        <v>147</v>
      </c>
      <c r="DZ74">
        <v>143</v>
      </c>
      <c r="EA74">
        <v>715</v>
      </c>
      <c r="EB74" t="s">
        <v>211</v>
      </c>
      <c r="EC74" t="s">
        <v>212</v>
      </c>
      <c r="ED74" t="s">
        <v>182</v>
      </c>
      <c r="EE74" t="s">
        <v>147</v>
      </c>
      <c r="EF74">
        <v>132</v>
      </c>
      <c r="EG74">
        <v>660</v>
      </c>
      <c r="EH74" t="s">
        <v>211</v>
      </c>
      <c r="EI74" t="s">
        <v>212</v>
      </c>
      <c r="EJ74" t="s">
        <v>182</v>
      </c>
      <c r="EK74" t="s">
        <v>147</v>
      </c>
      <c r="EL74">
        <v>122</v>
      </c>
      <c r="EM74">
        <v>610</v>
      </c>
      <c r="EN74" t="s">
        <v>211</v>
      </c>
      <c r="EO74" t="s">
        <v>212</v>
      </c>
      <c r="EP74" t="s">
        <v>182</v>
      </c>
      <c r="EQ74" t="s">
        <v>147</v>
      </c>
      <c r="ER74">
        <v>0</v>
      </c>
      <c r="ES74">
        <v>0</v>
      </c>
      <c r="ET74" t="s">
        <v>146</v>
      </c>
      <c r="EU74">
        <v>0</v>
      </c>
      <c r="EV74">
        <v>0</v>
      </c>
      <c r="EW74">
        <v>0</v>
      </c>
      <c r="EX74">
        <v>0</v>
      </c>
      <c r="EY74" t="s">
        <v>147</v>
      </c>
      <c r="EZ74" t="s">
        <v>147</v>
      </c>
      <c r="FA74" t="s">
        <v>147</v>
      </c>
      <c r="FB74" t="s">
        <v>147</v>
      </c>
      <c r="FC74">
        <v>0</v>
      </c>
      <c r="FD74">
        <v>0</v>
      </c>
      <c r="FE74" t="s">
        <v>147</v>
      </c>
      <c r="FF74" t="s">
        <v>147</v>
      </c>
      <c r="FG74" t="s">
        <v>147</v>
      </c>
      <c r="FH74" t="s">
        <v>147</v>
      </c>
      <c r="FI74">
        <v>0</v>
      </c>
      <c r="FJ74">
        <v>0</v>
      </c>
      <c r="FK74" t="s">
        <v>147</v>
      </c>
      <c r="FL74" t="s">
        <v>147</v>
      </c>
      <c r="FM74" t="s">
        <v>147</v>
      </c>
      <c r="FN74" t="s">
        <v>147</v>
      </c>
      <c r="FO74">
        <v>0</v>
      </c>
      <c r="FP74">
        <v>0</v>
      </c>
      <c r="FQ74" t="s">
        <v>147</v>
      </c>
      <c r="FR74" t="s">
        <v>147</v>
      </c>
      <c r="FS74" t="s">
        <v>147</v>
      </c>
      <c r="FT74" t="s">
        <v>147</v>
      </c>
      <c r="FU74">
        <v>0</v>
      </c>
      <c r="FV74">
        <v>0</v>
      </c>
      <c r="FW74" t="s">
        <v>147</v>
      </c>
      <c r="FX74" t="s">
        <v>147</v>
      </c>
      <c r="FY74" t="s">
        <v>147</v>
      </c>
      <c r="FZ74" t="s">
        <v>147</v>
      </c>
      <c r="GA74">
        <v>0</v>
      </c>
      <c r="GB74">
        <v>0</v>
      </c>
      <c r="GC74">
        <v>296</v>
      </c>
      <c r="GD74">
        <v>1480</v>
      </c>
      <c r="GE74">
        <v>223</v>
      </c>
      <c r="GF74">
        <v>1115</v>
      </c>
      <c r="GG74">
        <v>94</v>
      </c>
      <c r="GH74">
        <v>470</v>
      </c>
      <c r="GI74">
        <v>0</v>
      </c>
      <c r="GJ74">
        <v>0</v>
      </c>
      <c r="GK74" t="s">
        <v>146</v>
      </c>
      <c r="GL74">
        <v>0</v>
      </c>
      <c r="GM74">
        <v>0</v>
      </c>
      <c r="GN74" t="s">
        <v>146</v>
      </c>
      <c r="GO74" t="s">
        <v>147</v>
      </c>
      <c r="GP74" t="s">
        <v>147</v>
      </c>
      <c r="GQ74" t="s">
        <v>146</v>
      </c>
      <c r="GR74" t="s">
        <v>147</v>
      </c>
      <c r="GS74" t="s">
        <v>146</v>
      </c>
      <c r="GT74">
        <v>0</v>
      </c>
      <c r="GU74">
        <v>0</v>
      </c>
      <c r="GV74" t="s">
        <v>146</v>
      </c>
      <c r="GW74" t="s">
        <v>197</v>
      </c>
      <c r="GX74" t="s">
        <v>197</v>
      </c>
      <c r="GY74" t="s">
        <v>197</v>
      </c>
      <c r="GZ74" t="s">
        <v>160</v>
      </c>
      <c r="HA74" s="117" t="s">
        <v>826</v>
      </c>
      <c r="HB74" s="117" t="s">
        <v>2008</v>
      </c>
      <c r="HC74" s="117"/>
      <c r="HD74" s="116" t="s">
        <v>1858</v>
      </c>
      <c r="HE74" s="116">
        <v>3.9626269999999999</v>
      </c>
      <c r="HF74" s="116">
        <v>31.310603</v>
      </c>
    </row>
    <row r="75" spans="1:214" x14ac:dyDescent="0.25">
      <c r="A75" t="s">
        <v>273</v>
      </c>
      <c r="B75" t="s">
        <v>211</v>
      </c>
      <c r="C75" t="s">
        <v>272</v>
      </c>
      <c r="D75" t="s">
        <v>212</v>
      </c>
      <c r="E75" t="s">
        <v>454</v>
      </c>
      <c r="F75" t="s">
        <v>455</v>
      </c>
      <c r="G75" s="116">
        <f t="shared" si="2"/>
        <v>6.1492699999999996</v>
      </c>
      <c r="H75" s="116">
        <f t="shared" si="3"/>
        <v>30.184999999999999</v>
      </c>
      <c r="I75">
        <v>9</v>
      </c>
      <c r="J75">
        <v>9</v>
      </c>
      <c r="K75" t="s">
        <v>146</v>
      </c>
      <c r="L75">
        <v>0</v>
      </c>
      <c r="M75" s="116">
        <f>SUM(Table1[[#Headers],[c- IDP previously displ. abroad present]])</f>
        <v>0</v>
      </c>
      <c r="N75">
        <v>0</v>
      </c>
      <c r="O75" s="116">
        <f>(Table1[[#This Row],[a- IDP individuals]])-(Table1[[#This Row],[displ. Abroad]])</f>
        <v>0</v>
      </c>
      <c r="P75">
        <v>0</v>
      </c>
      <c r="Q75">
        <v>0</v>
      </c>
      <c r="R75" t="s">
        <v>147</v>
      </c>
      <c r="S75" t="s">
        <v>147</v>
      </c>
      <c r="T75">
        <v>0</v>
      </c>
      <c r="U75">
        <v>0</v>
      </c>
      <c r="V75" t="s">
        <v>147</v>
      </c>
      <c r="W75" t="s">
        <v>147</v>
      </c>
      <c r="X75">
        <v>0</v>
      </c>
      <c r="Y75">
        <v>0</v>
      </c>
      <c r="Z75" t="s">
        <v>147</v>
      </c>
      <c r="AA75" t="s">
        <v>147</v>
      </c>
      <c r="AB75">
        <v>0</v>
      </c>
      <c r="AC75">
        <v>0</v>
      </c>
      <c r="AD75" t="s">
        <v>147</v>
      </c>
      <c r="AE75" t="s">
        <v>147</v>
      </c>
      <c r="AF75">
        <v>0</v>
      </c>
      <c r="AG75">
        <v>0</v>
      </c>
      <c r="AH75" t="s">
        <v>147</v>
      </c>
      <c r="AI75" t="s">
        <v>147</v>
      </c>
      <c r="AJ75">
        <v>0</v>
      </c>
      <c r="AK75">
        <v>0</v>
      </c>
      <c r="AL75" t="s">
        <v>147</v>
      </c>
      <c r="AM75" t="s">
        <v>147</v>
      </c>
      <c r="AN75">
        <v>0</v>
      </c>
      <c r="AO75">
        <v>0</v>
      </c>
      <c r="AP75" t="s">
        <v>146</v>
      </c>
      <c r="AQ75">
        <v>0</v>
      </c>
      <c r="AR75">
        <v>0</v>
      </c>
      <c r="AS75">
        <v>0</v>
      </c>
      <c r="AT75">
        <v>0</v>
      </c>
      <c r="AU75" t="s">
        <v>147</v>
      </c>
      <c r="AV75" t="s">
        <v>147</v>
      </c>
      <c r="AW75">
        <v>0</v>
      </c>
      <c r="AX75">
        <v>0</v>
      </c>
      <c r="AY75" t="s">
        <v>147</v>
      </c>
      <c r="AZ75" t="s">
        <v>147</v>
      </c>
      <c r="BA75">
        <v>0</v>
      </c>
      <c r="BB75">
        <v>0</v>
      </c>
      <c r="BC75" t="s">
        <v>147</v>
      </c>
      <c r="BD75" t="s">
        <v>147</v>
      </c>
      <c r="BE75">
        <v>0</v>
      </c>
      <c r="BF75">
        <v>0</v>
      </c>
      <c r="BG75" t="s">
        <v>147</v>
      </c>
      <c r="BH75" t="s">
        <v>147</v>
      </c>
      <c r="BI75">
        <v>0</v>
      </c>
      <c r="BJ75">
        <v>0</v>
      </c>
      <c r="BK75" t="s">
        <v>147</v>
      </c>
      <c r="BL75" t="s">
        <v>147</v>
      </c>
      <c r="BM75">
        <v>0</v>
      </c>
      <c r="BN75">
        <v>0</v>
      </c>
      <c r="BO75" s="116">
        <f>SUM(Table1[[#This Row],[2014-2015 Conflict]],Table1[[#This Row],[2016-2017 conflict]],Table1[[#This Row],[2018 pre R conflict]],Table1[[#This Row],[2018 post R conflict]],Table1[[#This Row],[2019 conflict]],Table1[[#This Row],[2020 conflict]])</f>
        <v>0</v>
      </c>
      <c r="BP75" s="116">
        <f>SUM(Table1[[#This Row],[2014-2015  C - clashes]],Table1[[#This Row],[2016-2017  c-clashes]],Table1[[#This Row],[2018 pre R C-clashes]],Table1[[#This Row],[2018 post R C-clashes]],Table1[[#This Row],[2019 C-clashes]],Table1[[#This Row],[2020 C-clashes]])</f>
        <v>0</v>
      </c>
      <c r="BQ75" s="116">
        <f>SUM(Table1[[#This Row],[2014-2015 disaster]],Table1[[#This Row],[2016-2017 disaster]],Table1[[#This Row],[2018 pre R disaster]],Table1[[#This Row],[2018 post R disaster]],Table1[[#This Row],[2019 disaster]],Table1[[#This Row],[2020 disaster]])</f>
        <v>0</v>
      </c>
      <c r="BR75" s="116">
        <f>SUM(Table1[[#This Row],[2014-2015 unknown]],Table1[[#This Row],[2016-2017  unknown ]],Table1[[#This Row],[2018 pre R unknown]],Table1[[#This Row],[2018 post R unknown]],Table1[[#This Row],[2019 unknown]],Table1[[#This Row],[2020 unknown]])</f>
        <v>0</v>
      </c>
      <c r="BS75">
        <v>0</v>
      </c>
      <c r="BT75">
        <v>0</v>
      </c>
      <c r="BU75">
        <v>0</v>
      </c>
      <c r="BV75">
        <v>0</v>
      </c>
      <c r="BW75" t="s">
        <v>146</v>
      </c>
      <c r="BX75">
        <v>0</v>
      </c>
      <c r="BY75">
        <v>0</v>
      </c>
      <c r="BZ75">
        <v>0</v>
      </c>
      <c r="CA75">
        <v>0</v>
      </c>
      <c r="CB75" t="s">
        <v>146</v>
      </c>
      <c r="CC75">
        <v>0</v>
      </c>
      <c r="CD75">
        <v>0</v>
      </c>
      <c r="CE75">
        <v>0</v>
      </c>
      <c r="CF75">
        <v>0</v>
      </c>
      <c r="CG75" t="s">
        <v>146</v>
      </c>
      <c r="CH75">
        <v>0</v>
      </c>
      <c r="CI75">
        <v>0</v>
      </c>
      <c r="CJ75">
        <v>0</v>
      </c>
      <c r="CK75">
        <v>0</v>
      </c>
      <c r="CL75" t="s">
        <v>146</v>
      </c>
      <c r="CM75">
        <v>0</v>
      </c>
      <c r="CN75">
        <v>0</v>
      </c>
      <c r="CO75">
        <v>0</v>
      </c>
      <c r="CP75">
        <v>0</v>
      </c>
      <c r="CQ75" t="s">
        <v>146</v>
      </c>
      <c r="CR75">
        <v>0</v>
      </c>
      <c r="CS75">
        <v>0</v>
      </c>
      <c r="CT75">
        <v>0</v>
      </c>
      <c r="CU75">
        <v>0</v>
      </c>
      <c r="CV75" t="s">
        <v>146</v>
      </c>
      <c r="CW75" t="s">
        <v>147</v>
      </c>
      <c r="CX75">
        <v>0</v>
      </c>
      <c r="CY75">
        <v>0</v>
      </c>
      <c r="CZ75">
        <v>0</v>
      </c>
      <c r="DA75">
        <v>0</v>
      </c>
      <c r="DB75">
        <v>0</v>
      </c>
      <c r="DC75" t="s">
        <v>146</v>
      </c>
      <c r="DD75">
        <v>0</v>
      </c>
      <c r="DE75">
        <v>0</v>
      </c>
      <c r="DF75">
        <v>2375</v>
      </c>
      <c r="DG75">
        <v>11876</v>
      </c>
      <c r="DH75" t="s">
        <v>159</v>
      </c>
      <c r="DI75">
        <f>Table1[[#This Row],[i- returnees internal present household]]+Table1[[#This Row],[k- abroad returnee household]]</f>
        <v>655</v>
      </c>
      <c r="DJ75">
        <f>Table1[[#This Row],[ returnees internal ]]+Table1[[#This Row],[abroad returnee ]]</f>
        <v>3275</v>
      </c>
      <c r="DK75" t="s">
        <v>159</v>
      </c>
      <c r="DL75">
        <v>655</v>
      </c>
      <c r="DM75">
        <v>3275</v>
      </c>
      <c r="DN75">
        <v>142</v>
      </c>
      <c r="DO75">
        <v>710</v>
      </c>
      <c r="DP75" t="s">
        <v>211</v>
      </c>
      <c r="DQ75" t="s">
        <v>212</v>
      </c>
      <c r="DR75" t="s">
        <v>182</v>
      </c>
      <c r="DS75" t="s">
        <v>147</v>
      </c>
      <c r="DT75">
        <v>127</v>
      </c>
      <c r="DU75">
        <v>635</v>
      </c>
      <c r="DV75" t="s">
        <v>211</v>
      </c>
      <c r="DW75" t="s">
        <v>212</v>
      </c>
      <c r="DX75" t="s">
        <v>182</v>
      </c>
      <c r="DY75" t="s">
        <v>147</v>
      </c>
      <c r="DZ75">
        <v>96</v>
      </c>
      <c r="EA75">
        <v>480</v>
      </c>
      <c r="EB75" t="s">
        <v>211</v>
      </c>
      <c r="EC75" t="s">
        <v>212</v>
      </c>
      <c r="ED75" t="s">
        <v>182</v>
      </c>
      <c r="EE75" t="s">
        <v>147</v>
      </c>
      <c r="EF75">
        <v>158</v>
      </c>
      <c r="EG75">
        <v>790</v>
      </c>
      <c r="EH75" t="s">
        <v>211</v>
      </c>
      <c r="EI75" t="s">
        <v>212</v>
      </c>
      <c r="EJ75" t="s">
        <v>182</v>
      </c>
      <c r="EK75" t="s">
        <v>147</v>
      </c>
      <c r="EL75">
        <v>132</v>
      </c>
      <c r="EM75">
        <v>660</v>
      </c>
      <c r="EN75" t="s">
        <v>211</v>
      </c>
      <c r="EO75" t="s">
        <v>212</v>
      </c>
      <c r="EP75" t="s">
        <v>182</v>
      </c>
      <c r="EQ75" t="s">
        <v>147</v>
      </c>
      <c r="ER75">
        <v>0</v>
      </c>
      <c r="ES75">
        <v>0</v>
      </c>
      <c r="ET75" t="s">
        <v>146</v>
      </c>
      <c r="EU75">
        <v>0</v>
      </c>
      <c r="EV75">
        <v>0</v>
      </c>
      <c r="EW75">
        <v>0</v>
      </c>
      <c r="EX75">
        <v>0</v>
      </c>
      <c r="EY75" t="s">
        <v>147</v>
      </c>
      <c r="EZ75" t="s">
        <v>147</v>
      </c>
      <c r="FA75" t="s">
        <v>147</v>
      </c>
      <c r="FB75" t="s">
        <v>147</v>
      </c>
      <c r="FC75">
        <v>0</v>
      </c>
      <c r="FD75">
        <v>0</v>
      </c>
      <c r="FE75" t="s">
        <v>147</v>
      </c>
      <c r="FF75" t="s">
        <v>147</v>
      </c>
      <c r="FG75" t="s">
        <v>147</v>
      </c>
      <c r="FH75" t="s">
        <v>147</v>
      </c>
      <c r="FI75">
        <v>0</v>
      </c>
      <c r="FJ75">
        <v>0</v>
      </c>
      <c r="FK75" t="s">
        <v>147</v>
      </c>
      <c r="FL75" t="s">
        <v>147</v>
      </c>
      <c r="FM75" t="s">
        <v>147</v>
      </c>
      <c r="FN75" t="s">
        <v>147</v>
      </c>
      <c r="FO75">
        <v>0</v>
      </c>
      <c r="FP75">
        <v>0</v>
      </c>
      <c r="FQ75" t="s">
        <v>147</v>
      </c>
      <c r="FR75" t="s">
        <v>147</v>
      </c>
      <c r="FS75" t="s">
        <v>147</v>
      </c>
      <c r="FT75" t="s">
        <v>147</v>
      </c>
      <c r="FU75">
        <v>0</v>
      </c>
      <c r="FV75">
        <v>0</v>
      </c>
      <c r="FW75" t="s">
        <v>147</v>
      </c>
      <c r="FX75" t="s">
        <v>147</v>
      </c>
      <c r="FY75" t="s">
        <v>147</v>
      </c>
      <c r="FZ75" t="s">
        <v>147</v>
      </c>
      <c r="GA75">
        <v>0</v>
      </c>
      <c r="GB75">
        <v>0</v>
      </c>
      <c r="GC75">
        <v>389</v>
      </c>
      <c r="GD75">
        <v>1945</v>
      </c>
      <c r="GE75">
        <v>218</v>
      </c>
      <c r="GF75">
        <v>1090</v>
      </c>
      <c r="GG75">
        <v>48</v>
      </c>
      <c r="GH75">
        <v>240</v>
      </c>
      <c r="GI75">
        <v>0</v>
      </c>
      <c r="GJ75">
        <v>0</v>
      </c>
      <c r="GK75" t="s">
        <v>146</v>
      </c>
      <c r="GL75">
        <v>0</v>
      </c>
      <c r="GM75">
        <v>0</v>
      </c>
      <c r="GN75" t="s">
        <v>146</v>
      </c>
      <c r="GO75" t="s">
        <v>147</v>
      </c>
      <c r="GP75" t="s">
        <v>147</v>
      </c>
      <c r="GQ75" t="s">
        <v>146</v>
      </c>
      <c r="GR75" t="s">
        <v>147</v>
      </c>
      <c r="GS75" t="s">
        <v>146</v>
      </c>
      <c r="GT75">
        <v>0</v>
      </c>
      <c r="GU75">
        <v>0</v>
      </c>
      <c r="GV75" t="s">
        <v>146</v>
      </c>
      <c r="GW75" t="s">
        <v>151</v>
      </c>
      <c r="GX75" t="s">
        <v>152</v>
      </c>
      <c r="GY75" t="s">
        <v>152</v>
      </c>
      <c r="GZ75" t="s">
        <v>456</v>
      </c>
      <c r="HA75" s="117" t="s">
        <v>684</v>
      </c>
      <c r="HB75" s="117" t="s">
        <v>2010</v>
      </c>
      <c r="HC75" s="117"/>
      <c r="HD75" s="116" t="s">
        <v>1858</v>
      </c>
      <c r="HE75" s="116">
        <v>3.9538351399999998</v>
      </c>
      <c r="HF75" s="116">
        <v>31.517350316000002</v>
      </c>
    </row>
    <row r="76" spans="1:214" x14ac:dyDescent="0.25">
      <c r="A76" t="s">
        <v>273</v>
      </c>
      <c r="B76" t="s">
        <v>211</v>
      </c>
      <c r="C76" t="s">
        <v>272</v>
      </c>
      <c r="D76" t="s">
        <v>212</v>
      </c>
      <c r="E76" t="s">
        <v>457</v>
      </c>
      <c r="F76" t="s">
        <v>458</v>
      </c>
      <c r="G76" s="116">
        <f t="shared" si="2"/>
        <v>5.79542</v>
      </c>
      <c r="H76" s="116">
        <f t="shared" si="3"/>
        <v>30.114899999999999</v>
      </c>
      <c r="I76">
        <v>9</v>
      </c>
      <c r="J76">
        <v>9</v>
      </c>
      <c r="K76" t="s">
        <v>146</v>
      </c>
      <c r="L76">
        <v>0</v>
      </c>
      <c r="M76" s="116">
        <f>SUM(Table1[[#Headers],[c- IDP previously displ. abroad present]])</f>
        <v>0</v>
      </c>
      <c r="N76">
        <v>0</v>
      </c>
      <c r="O76" s="116">
        <f>(Table1[[#This Row],[a- IDP individuals]])-(Table1[[#This Row],[displ. Abroad]])</f>
        <v>0</v>
      </c>
      <c r="P76">
        <v>0</v>
      </c>
      <c r="Q76">
        <v>0</v>
      </c>
      <c r="R76" t="s">
        <v>147</v>
      </c>
      <c r="S76" t="s">
        <v>147</v>
      </c>
      <c r="T76">
        <v>0</v>
      </c>
      <c r="U76">
        <v>0</v>
      </c>
      <c r="V76" t="s">
        <v>147</v>
      </c>
      <c r="W76" t="s">
        <v>147</v>
      </c>
      <c r="X76">
        <v>0</v>
      </c>
      <c r="Y76">
        <v>0</v>
      </c>
      <c r="Z76" t="s">
        <v>147</v>
      </c>
      <c r="AA76" t="s">
        <v>147</v>
      </c>
      <c r="AB76">
        <v>0</v>
      </c>
      <c r="AC76">
        <v>0</v>
      </c>
      <c r="AD76" t="s">
        <v>147</v>
      </c>
      <c r="AE76" t="s">
        <v>147</v>
      </c>
      <c r="AF76">
        <v>0</v>
      </c>
      <c r="AG76">
        <v>0</v>
      </c>
      <c r="AH76" t="s">
        <v>147</v>
      </c>
      <c r="AI76" t="s">
        <v>147</v>
      </c>
      <c r="AJ76">
        <v>0</v>
      </c>
      <c r="AK76">
        <v>0</v>
      </c>
      <c r="AL76" t="s">
        <v>147</v>
      </c>
      <c r="AM76" t="s">
        <v>147</v>
      </c>
      <c r="AN76">
        <v>0</v>
      </c>
      <c r="AO76">
        <v>0</v>
      </c>
      <c r="AP76" t="s">
        <v>146</v>
      </c>
      <c r="AQ76">
        <v>0</v>
      </c>
      <c r="AR76">
        <v>0</v>
      </c>
      <c r="AS76">
        <v>0</v>
      </c>
      <c r="AT76">
        <v>0</v>
      </c>
      <c r="AU76" t="s">
        <v>147</v>
      </c>
      <c r="AV76" t="s">
        <v>147</v>
      </c>
      <c r="AW76">
        <v>0</v>
      </c>
      <c r="AX76">
        <v>0</v>
      </c>
      <c r="AY76" t="s">
        <v>147</v>
      </c>
      <c r="AZ76" t="s">
        <v>147</v>
      </c>
      <c r="BA76">
        <v>0</v>
      </c>
      <c r="BB76">
        <v>0</v>
      </c>
      <c r="BC76" t="s">
        <v>147</v>
      </c>
      <c r="BD76" t="s">
        <v>147</v>
      </c>
      <c r="BE76">
        <v>0</v>
      </c>
      <c r="BF76">
        <v>0</v>
      </c>
      <c r="BG76" t="s">
        <v>147</v>
      </c>
      <c r="BH76" t="s">
        <v>147</v>
      </c>
      <c r="BI76">
        <v>0</v>
      </c>
      <c r="BJ76">
        <v>0</v>
      </c>
      <c r="BK76" t="s">
        <v>147</v>
      </c>
      <c r="BL76" t="s">
        <v>147</v>
      </c>
      <c r="BM76">
        <v>0</v>
      </c>
      <c r="BN76">
        <v>0</v>
      </c>
      <c r="BO76" s="116">
        <f>SUM(Table1[[#This Row],[2014-2015 Conflict]],Table1[[#This Row],[2016-2017 conflict]],Table1[[#This Row],[2018 pre R conflict]],Table1[[#This Row],[2018 post R conflict]],Table1[[#This Row],[2019 conflict]],Table1[[#This Row],[2020 conflict]])</f>
        <v>0</v>
      </c>
      <c r="BP76" s="116">
        <f>SUM(Table1[[#This Row],[2014-2015  C - clashes]],Table1[[#This Row],[2016-2017  c-clashes]],Table1[[#This Row],[2018 pre R C-clashes]],Table1[[#This Row],[2018 post R C-clashes]],Table1[[#This Row],[2019 C-clashes]],Table1[[#This Row],[2020 C-clashes]])</f>
        <v>0</v>
      </c>
      <c r="BQ76" s="116">
        <f>SUM(Table1[[#This Row],[2014-2015 disaster]],Table1[[#This Row],[2016-2017 disaster]],Table1[[#This Row],[2018 pre R disaster]],Table1[[#This Row],[2018 post R disaster]],Table1[[#This Row],[2019 disaster]],Table1[[#This Row],[2020 disaster]])</f>
        <v>0</v>
      </c>
      <c r="BR76" s="116">
        <f>SUM(Table1[[#This Row],[2014-2015 unknown]],Table1[[#This Row],[2016-2017  unknown ]],Table1[[#This Row],[2018 pre R unknown]],Table1[[#This Row],[2018 post R unknown]],Table1[[#This Row],[2019 unknown]],Table1[[#This Row],[2020 unknown]])</f>
        <v>0</v>
      </c>
      <c r="BS76">
        <v>0</v>
      </c>
      <c r="BT76">
        <v>0</v>
      </c>
      <c r="BU76">
        <v>0</v>
      </c>
      <c r="BV76">
        <v>0</v>
      </c>
      <c r="BW76" t="s">
        <v>146</v>
      </c>
      <c r="BX76">
        <v>0</v>
      </c>
      <c r="BY76">
        <v>0</v>
      </c>
      <c r="BZ76">
        <v>0</v>
      </c>
      <c r="CA76">
        <v>0</v>
      </c>
      <c r="CB76" t="s">
        <v>146</v>
      </c>
      <c r="CC76">
        <v>0</v>
      </c>
      <c r="CD76">
        <v>0</v>
      </c>
      <c r="CE76">
        <v>0</v>
      </c>
      <c r="CF76">
        <v>0</v>
      </c>
      <c r="CG76" t="s">
        <v>146</v>
      </c>
      <c r="CH76">
        <v>0</v>
      </c>
      <c r="CI76">
        <v>0</v>
      </c>
      <c r="CJ76">
        <v>0</v>
      </c>
      <c r="CK76">
        <v>0</v>
      </c>
      <c r="CL76" t="s">
        <v>146</v>
      </c>
      <c r="CM76">
        <v>0</v>
      </c>
      <c r="CN76">
        <v>0</v>
      </c>
      <c r="CO76">
        <v>0</v>
      </c>
      <c r="CP76">
        <v>0</v>
      </c>
      <c r="CQ76" t="s">
        <v>146</v>
      </c>
      <c r="CR76">
        <v>0</v>
      </c>
      <c r="CS76">
        <v>0</v>
      </c>
      <c r="CT76">
        <v>0</v>
      </c>
      <c r="CU76">
        <v>0</v>
      </c>
      <c r="CV76" t="s">
        <v>146</v>
      </c>
      <c r="CW76" t="s">
        <v>147</v>
      </c>
      <c r="CX76">
        <v>0</v>
      </c>
      <c r="CY76">
        <v>0</v>
      </c>
      <c r="CZ76">
        <v>0</v>
      </c>
      <c r="DA76">
        <v>0</v>
      </c>
      <c r="DB76">
        <v>0</v>
      </c>
      <c r="DC76" t="s">
        <v>146</v>
      </c>
      <c r="DD76">
        <v>0</v>
      </c>
      <c r="DE76">
        <v>0</v>
      </c>
      <c r="DF76">
        <v>3750</v>
      </c>
      <c r="DG76">
        <v>18750</v>
      </c>
      <c r="DH76" t="s">
        <v>159</v>
      </c>
      <c r="DI76">
        <f>Table1[[#This Row],[i- returnees internal present household]]+Table1[[#This Row],[k- abroad returnee household]]</f>
        <v>727</v>
      </c>
      <c r="DJ76">
        <f>Table1[[#This Row],[ returnees internal ]]+Table1[[#This Row],[abroad returnee ]]</f>
        <v>3635</v>
      </c>
      <c r="DK76" t="s">
        <v>159</v>
      </c>
      <c r="DL76">
        <v>727</v>
      </c>
      <c r="DM76">
        <v>3635</v>
      </c>
      <c r="DN76">
        <v>190</v>
      </c>
      <c r="DO76">
        <v>950</v>
      </c>
      <c r="DP76" t="s">
        <v>211</v>
      </c>
      <c r="DQ76" t="s">
        <v>212</v>
      </c>
      <c r="DR76" t="s">
        <v>150</v>
      </c>
      <c r="DS76" t="s">
        <v>147</v>
      </c>
      <c r="DT76">
        <v>163</v>
      </c>
      <c r="DU76">
        <v>815</v>
      </c>
      <c r="DV76" t="s">
        <v>211</v>
      </c>
      <c r="DW76" t="s">
        <v>212</v>
      </c>
      <c r="DX76" t="s">
        <v>150</v>
      </c>
      <c r="DY76" t="s">
        <v>147</v>
      </c>
      <c r="DZ76">
        <v>152</v>
      </c>
      <c r="EA76">
        <v>760</v>
      </c>
      <c r="EB76" t="s">
        <v>211</v>
      </c>
      <c r="EC76" t="s">
        <v>212</v>
      </c>
      <c r="ED76" t="s">
        <v>182</v>
      </c>
      <c r="EE76" t="s">
        <v>147</v>
      </c>
      <c r="EF76">
        <v>145</v>
      </c>
      <c r="EG76">
        <v>725</v>
      </c>
      <c r="EH76" t="s">
        <v>211</v>
      </c>
      <c r="EI76" t="s">
        <v>212</v>
      </c>
      <c r="EJ76" t="s">
        <v>182</v>
      </c>
      <c r="EK76" t="s">
        <v>147</v>
      </c>
      <c r="EL76">
        <v>77</v>
      </c>
      <c r="EM76">
        <v>385</v>
      </c>
      <c r="EN76" t="s">
        <v>211</v>
      </c>
      <c r="EO76" t="s">
        <v>212</v>
      </c>
      <c r="EP76" t="s">
        <v>182</v>
      </c>
      <c r="EQ76" t="s">
        <v>147</v>
      </c>
      <c r="ER76">
        <v>0</v>
      </c>
      <c r="ES76">
        <v>0</v>
      </c>
      <c r="ET76" t="s">
        <v>146</v>
      </c>
      <c r="EU76">
        <v>0</v>
      </c>
      <c r="EV76">
        <v>0</v>
      </c>
      <c r="EW76">
        <v>0</v>
      </c>
      <c r="EX76">
        <v>0</v>
      </c>
      <c r="EY76" t="s">
        <v>147</v>
      </c>
      <c r="EZ76" t="s">
        <v>147</v>
      </c>
      <c r="FA76" t="s">
        <v>147</v>
      </c>
      <c r="FB76" t="s">
        <v>147</v>
      </c>
      <c r="FC76">
        <v>0</v>
      </c>
      <c r="FD76">
        <v>0</v>
      </c>
      <c r="FE76" t="s">
        <v>147</v>
      </c>
      <c r="FF76" t="s">
        <v>147</v>
      </c>
      <c r="FG76" t="s">
        <v>147</v>
      </c>
      <c r="FH76" t="s">
        <v>147</v>
      </c>
      <c r="FI76">
        <v>0</v>
      </c>
      <c r="FJ76">
        <v>0</v>
      </c>
      <c r="FK76" t="s">
        <v>147</v>
      </c>
      <c r="FL76" t="s">
        <v>147</v>
      </c>
      <c r="FM76" t="s">
        <v>147</v>
      </c>
      <c r="FN76" t="s">
        <v>147</v>
      </c>
      <c r="FO76">
        <v>0</v>
      </c>
      <c r="FP76">
        <v>0</v>
      </c>
      <c r="FQ76" t="s">
        <v>147</v>
      </c>
      <c r="FR76" t="s">
        <v>147</v>
      </c>
      <c r="FS76" t="s">
        <v>147</v>
      </c>
      <c r="FT76" t="s">
        <v>147</v>
      </c>
      <c r="FU76">
        <v>0</v>
      </c>
      <c r="FV76">
        <v>0</v>
      </c>
      <c r="FW76" t="s">
        <v>147</v>
      </c>
      <c r="FX76" t="s">
        <v>147</v>
      </c>
      <c r="FY76" t="s">
        <v>147</v>
      </c>
      <c r="FZ76" t="s">
        <v>147</v>
      </c>
      <c r="GA76">
        <v>0</v>
      </c>
      <c r="GB76">
        <v>0</v>
      </c>
      <c r="GC76">
        <v>535</v>
      </c>
      <c r="GD76">
        <v>2675</v>
      </c>
      <c r="GE76">
        <v>103</v>
      </c>
      <c r="GF76">
        <v>515</v>
      </c>
      <c r="GG76">
        <v>89</v>
      </c>
      <c r="GH76">
        <v>445</v>
      </c>
      <c r="GI76">
        <v>0</v>
      </c>
      <c r="GJ76">
        <v>0</v>
      </c>
      <c r="GK76" t="s">
        <v>146</v>
      </c>
      <c r="GL76">
        <v>0</v>
      </c>
      <c r="GM76">
        <v>0</v>
      </c>
      <c r="GN76" t="s">
        <v>146</v>
      </c>
      <c r="GO76" t="s">
        <v>147</v>
      </c>
      <c r="GP76" t="s">
        <v>147</v>
      </c>
      <c r="GQ76" t="s">
        <v>146</v>
      </c>
      <c r="GR76" t="s">
        <v>147</v>
      </c>
      <c r="GS76" t="s">
        <v>146</v>
      </c>
      <c r="GT76">
        <v>0</v>
      </c>
      <c r="GU76">
        <v>0</v>
      </c>
      <c r="GV76" t="s">
        <v>146</v>
      </c>
      <c r="GW76" t="s">
        <v>151</v>
      </c>
      <c r="GX76" t="s">
        <v>151</v>
      </c>
      <c r="GY76" t="s">
        <v>151</v>
      </c>
      <c r="GZ76" t="s">
        <v>160</v>
      </c>
      <c r="HA76" s="117" t="s">
        <v>684</v>
      </c>
      <c r="HB76" s="117" t="s">
        <v>2012</v>
      </c>
      <c r="HC76" s="117"/>
      <c r="HD76" s="116" t="s">
        <v>1858</v>
      </c>
      <c r="HE76" s="116">
        <v>3.9872000000000001</v>
      </c>
      <c r="HF76" s="116">
        <v>31.556699999999999</v>
      </c>
    </row>
    <row r="77" spans="1:214" x14ac:dyDescent="0.25">
      <c r="A77" t="s">
        <v>186</v>
      </c>
      <c r="B77" t="s">
        <v>187</v>
      </c>
      <c r="C77" t="s">
        <v>442</v>
      </c>
      <c r="D77" t="s">
        <v>250</v>
      </c>
      <c r="E77" t="s">
        <v>459</v>
      </c>
      <c r="F77" t="s">
        <v>460</v>
      </c>
      <c r="G77" s="116">
        <f t="shared" si="2"/>
        <v>7.7802990000000003</v>
      </c>
      <c r="H77" s="116">
        <f t="shared" si="3"/>
        <v>29.663857</v>
      </c>
      <c r="I77">
        <v>9</v>
      </c>
      <c r="J77">
        <v>9</v>
      </c>
      <c r="K77" t="s">
        <v>159</v>
      </c>
      <c r="L77">
        <v>4533</v>
      </c>
      <c r="M77" s="116">
        <f>SUM(Table1[[#Headers],[c- IDP previously displ. abroad present]])</f>
        <v>0</v>
      </c>
      <c r="N77">
        <v>25976</v>
      </c>
      <c r="O77" s="116">
        <f>(Table1[[#This Row],[a- IDP individuals]])-(Table1[[#This Row],[displ. Abroad]])</f>
        <v>25976</v>
      </c>
      <c r="P77">
        <v>0</v>
      </c>
      <c r="Q77">
        <v>0</v>
      </c>
      <c r="R77" t="s">
        <v>147</v>
      </c>
      <c r="S77" t="s">
        <v>147</v>
      </c>
      <c r="T77">
        <v>0</v>
      </c>
      <c r="U77">
        <v>0</v>
      </c>
      <c r="V77" t="s">
        <v>147</v>
      </c>
      <c r="W77" t="s">
        <v>147</v>
      </c>
      <c r="X77">
        <v>4436</v>
      </c>
      <c r="Y77">
        <v>25451</v>
      </c>
      <c r="Z77" t="s">
        <v>187</v>
      </c>
      <c r="AA77" t="s">
        <v>250</v>
      </c>
      <c r="AB77">
        <v>0</v>
      </c>
      <c r="AC77">
        <v>0</v>
      </c>
      <c r="AD77" t="s">
        <v>147</v>
      </c>
      <c r="AE77" t="s">
        <v>147</v>
      </c>
      <c r="AF77">
        <v>97</v>
      </c>
      <c r="AG77">
        <v>525</v>
      </c>
      <c r="AH77" t="s">
        <v>187</v>
      </c>
      <c r="AI77" t="s">
        <v>250</v>
      </c>
      <c r="AJ77">
        <v>0</v>
      </c>
      <c r="AK77">
        <v>0</v>
      </c>
      <c r="AL77" t="s">
        <v>147</v>
      </c>
      <c r="AM77" t="s">
        <v>147</v>
      </c>
      <c r="AN77">
        <v>0</v>
      </c>
      <c r="AO77">
        <v>0</v>
      </c>
      <c r="AP77" t="s">
        <v>146</v>
      </c>
      <c r="AQ77">
        <v>0</v>
      </c>
      <c r="AR77">
        <v>0</v>
      </c>
      <c r="AS77">
        <v>0</v>
      </c>
      <c r="AT77">
        <v>0</v>
      </c>
      <c r="AU77" t="s">
        <v>147</v>
      </c>
      <c r="AV77" t="s">
        <v>147</v>
      </c>
      <c r="AW77">
        <v>0</v>
      </c>
      <c r="AX77">
        <v>0</v>
      </c>
      <c r="AY77" t="s">
        <v>147</v>
      </c>
      <c r="AZ77" t="s">
        <v>147</v>
      </c>
      <c r="BA77">
        <v>0</v>
      </c>
      <c r="BB77">
        <v>0</v>
      </c>
      <c r="BC77" t="s">
        <v>147</v>
      </c>
      <c r="BD77" t="s">
        <v>147</v>
      </c>
      <c r="BE77">
        <v>0</v>
      </c>
      <c r="BF77">
        <v>0</v>
      </c>
      <c r="BG77" t="s">
        <v>147</v>
      </c>
      <c r="BH77" t="s">
        <v>147</v>
      </c>
      <c r="BI77">
        <v>0</v>
      </c>
      <c r="BJ77">
        <v>0</v>
      </c>
      <c r="BK77" t="s">
        <v>147</v>
      </c>
      <c r="BL77" t="s">
        <v>147</v>
      </c>
      <c r="BM77">
        <v>0</v>
      </c>
      <c r="BN77">
        <v>0</v>
      </c>
      <c r="BO77" s="116">
        <f>SUM(Table1[[#This Row],[2014-2015 Conflict]],Table1[[#This Row],[2016-2017 conflict]],Table1[[#This Row],[2018 pre R conflict]],Table1[[#This Row],[2018 post R conflict]],Table1[[#This Row],[2019 conflict]],Table1[[#This Row],[2020 conflict]])</f>
        <v>0</v>
      </c>
      <c r="BP77" s="116">
        <f>SUM(Table1[[#This Row],[2014-2015  C - clashes]],Table1[[#This Row],[2016-2017  c-clashes]],Table1[[#This Row],[2018 pre R C-clashes]],Table1[[#This Row],[2018 post R C-clashes]],Table1[[#This Row],[2019 C-clashes]],Table1[[#This Row],[2020 C-clashes]])</f>
        <v>25976</v>
      </c>
      <c r="BQ77" s="116">
        <f>SUM(Table1[[#This Row],[2014-2015 disaster]],Table1[[#This Row],[2016-2017 disaster]],Table1[[#This Row],[2018 pre R disaster]],Table1[[#This Row],[2018 post R disaster]],Table1[[#This Row],[2019 disaster]],Table1[[#This Row],[2020 disaster]])</f>
        <v>0</v>
      </c>
      <c r="BR77" s="116">
        <f>SUM(Table1[[#This Row],[2014-2015 unknown]],Table1[[#This Row],[2016-2017  unknown ]],Table1[[#This Row],[2018 pre R unknown]],Table1[[#This Row],[2018 post R unknown]],Table1[[#This Row],[2019 unknown]],Table1[[#This Row],[2020 unknown]])</f>
        <v>0</v>
      </c>
      <c r="BS77">
        <v>0</v>
      </c>
      <c r="BT77">
        <v>0</v>
      </c>
      <c r="BU77">
        <v>0</v>
      </c>
      <c r="BV77">
        <v>0</v>
      </c>
      <c r="BW77" t="s">
        <v>146</v>
      </c>
      <c r="BX77">
        <v>0</v>
      </c>
      <c r="BY77">
        <v>0</v>
      </c>
      <c r="BZ77">
        <v>0</v>
      </c>
      <c r="CA77">
        <v>0</v>
      </c>
      <c r="CB77" t="s">
        <v>146</v>
      </c>
      <c r="CC77">
        <v>0</v>
      </c>
      <c r="CD77">
        <v>25451</v>
      </c>
      <c r="CE77">
        <v>0</v>
      </c>
      <c r="CF77">
        <v>0</v>
      </c>
      <c r="CG77" t="s">
        <v>146</v>
      </c>
      <c r="CH77">
        <v>0</v>
      </c>
      <c r="CI77">
        <v>0</v>
      </c>
      <c r="CJ77">
        <v>0</v>
      </c>
      <c r="CK77">
        <v>0</v>
      </c>
      <c r="CL77" t="s">
        <v>146</v>
      </c>
      <c r="CM77">
        <v>0</v>
      </c>
      <c r="CN77">
        <v>525</v>
      </c>
      <c r="CO77">
        <v>0</v>
      </c>
      <c r="CP77">
        <v>0</v>
      </c>
      <c r="CQ77" t="s">
        <v>146</v>
      </c>
      <c r="CR77">
        <v>0</v>
      </c>
      <c r="CS77">
        <v>0</v>
      </c>
      <c r="CT77">
        <v>0</v>
      </c>
      <c r="CU77">
        <v>0</v>
      </c>
      <c r="CV77" t="s">
        <v>146</v>
      </c>
      <c r="CW77" t="s">
        <v>147</v>
      </c>
      <c r="CX77">
        <v>0</v>
      </c>
      <c r="CY77">
        <v>0</v>
      </c>
      <c r="CZ77">
        <v>0</v>
      </c>
      <c r="DA77">
        <v>4533</v>
      </c>
      <c r="DB77">
        <v>25976</v>
      </c>
      <c r="DC77" t="s">
        <v>146</v>
      </c>
      <c r="DD77">
        <v>0</v>
      </c>
      <c r="DE77">
        <v>0</v>
      </c>
      <c r="DF77">
        <v>2100</v>
      </c>
      <c r="DG77">
        <v>11800</v>
      </c>
      <c r="DH77" t="s">
        <v>159</v>
      </c>
      <c r="DI77">
        <f>Table1[[#This Row],[i- returnees internal present household]]+Table1[[#This Row],[k- abroad returnee household]]</f>
        <v>424</v>
      </c>
      <c r="DJ77">
        <f>Table1[[#This Row],[ returnees internal ]]+Table1[[#This Row],[abroad returnee ]]</f>
        <v>2335</v>
      </c>
      <c r="DK77" t="s">
        <v>159</v>
      </c>
      <c r="DL77">
        <v>424</v>
      </c>
      <c r="DM77">
        <v>2335</v>
      </c>
      <c r="DN77">
        <v>0</v>
      </c>
      <c r="DO77">
        <v>0</v>
      </c>
      <c r="DP77" t="s">
        <v>147</v>
      </c>
      <c r="DQ77" t="s">
        <v>147</v>
      </c>
      <c r="DR77" t="s">
        <v>147</v>
      </c>
      <c r="DS77" t="s">
        <v>147</v>
      </c>
      <c r="DT77">
        <v>0</v>
      </c>
      <c r="DU77">
        <v>0</v>
      </c>
      <c r="DV77" t="s">
        <v>147</v>
      </c>
      <c r="DW77" t="s">
        <v>147</v>
      </c>
      <c r="DX77" t="s">
        <v>147</v>
      </c>
      <c r="DY77" t="s">
        <v>147</v>
      </c>
      <c r="DZ77">
        <v>391</v>
      </c>
      <c r="EA77">
        <v>2110</v>
      </c>
      <c r="EB77" t="s">
        <v>172</v>
      </c>
      <c r="EC77" t="s">
        <v>461</v>
      </c>
      <c r="ED77" t="s">
        <v>182</v>
      </c>
      <c r="EE77" t="s">
        <v>147</v>
      </c>
      <c r="EF77">
        <v>0</v>
      </c>
      <c r="EG77">
        <v>0</v>
      </c>
      <c r="EH77" t="s">
        <v>147</v>
      </c>
      <c r="EI77" t="s">
        <v>147</v>
      </c>
      <c r="EJ77" t="s">
        <v>147</v>
      </c>
      <c r="EK77" t="s">
        <v>147</v>
      </c>
      <c r="EL77">
        <v>33</v>
      </c>
      <c r="EM77">
        <v>225</v>
      </c>
      <c r="EN77" t="s">
        <v>187</v>
      </c>
      <c r="EO77" t="s">
        <v>188</v>
      </c>
      <c r="EP77" t="s">
        <v>182</v>
      </c>
      <c r="EQ77" t="s">
        <v>147</v>
      </c>
      <c r="ER77">
        <v>0</v>
      </c>
      <c r="ES77">
        <v>0</v>
      </c>
      <c r="ET77" t="s">
        <v>146</v>
      </c>
      <c r="EU77">
        <v>0</v>
      </c>
      <c r="EV77">
        <v>0</v>
      </c>
      <c r="EW77">
        <v>0</v>
      </c>
      <c r="EX77">
        <v>0</v>
      </c>
      <c r="EY77" t="s">
        <v>147</v>
      </c>
      <c r="EZ77" t="s">
        <v>147</v>
      </c>
      <c r="FA77" t="s">
        <v>147</v>
      </c>
      <c r="FB77" t="s">
        <v>147</v>
      </c>
      <c r="FC77">
        <v>0</v>
      </c>
      <c r="FD77">
        <v>0</v>
      </c>
      <c r="FE77" t="s">
        <v>147</v>
      </c>
      <c r="FF77" t="s">
        <v>147</v>
      </c>
      <c r="FG77" t="s">
        <v>147</v>
      </c>
      <c r="FH77" t="s">
        <v>147</v>
      </c>
      <c r="FI77">
        <v>0</v>
      </c>
      <c r="FJ77">
        <v>0</v>
      </c>
      <c r="FK77" t="s">
        <v>147</v>
      </c>
      <c r="FL77" t="s">
        <v>147</v>
      </c>
      <c r="FM77" t="s">
        <v>147</v>
      </c>
      <c r="FN77" t="s">
        <v>147</v>
      </c>
      <c r="FO77">
        <v>0</v>
      </c>
      <c r="FP77">
        <v>0</v>
      </c>
      <c r="FQ77" t="s">
        <v>147</v>
      </c>
      <c r="FR77" t="s">
        <v>147</v>
      </c>
      <c r="FS77" t="s">
        <v>147</v>
      </c>
      <c r="FT77" t="s">
        <v>147</v>
      </c>
      <c r="FU77">
        <v>0</v>
      </c>
      <c r="FV77">
        <v>0</v>
      </c>
      <c r="FW77" t="s">
        <v>147</v>
      </c>
      <c r="FX77" t="s">
        <v>147</v>
      </c>
      <c r="FY77" t="s">
        <v>147</v>
      </c>
      <c r="FZ77" t="s">
        <v>147</v>
      </c>
      <c r="GA77">
        <v>0</v>
      </c>
      <c r="GB77">
        <v>0</v>
      </c>
      <c r="GC77">
        <v>262</v>
      </c>
      <c r="GD77">
        <v>1464</v>
      </c>
      <c r="GE77">
        <v>95</v>
      </c>
      <c r="GF77">
        <v>555</v>
      </c>
      <c r="GG77">
        <v>67</v>
      </c>
      <c r="GH77">
        <v>316</v>
      </c>
      <c r="GI77">
        <v>0</v>
      </c>
      <c r="GJ77">
        <v>0</v>
      </c>
      <c r="GK77" t="s">
        <v>146</v>
      </c>
      <c r="GL77">
        <v>0</v>
      </c>
      <c r="GM77">
        <v>0</v>
      </c>
      <c r="GN77" t="s">
        <v>146</v>
      </c>
      <c r="GO77" t="s">
        <v>147</v>
      </c>
      <c r="GP77" t="s">
        <v>147</v>
      </c>
      <c r="GQ77" t="s">
        <v>146</v>
      </c>
      <c r="GR77" t="s">
        <v>147</v>
      </c>
      <c r="GS77" t="s">
        <v>146</v>
      </c>
      <c r="GT77">
        <v>0</v>
      </c>
      <c r="GU77">
        <v>0</v>
      </c>
      <c r="GV77" t="s">
        <v>146</v>
      </c>
      <c r="GW77" t="s">
        <v>152</v>
      </c>
      <c r="GX77" t="s">
        <v>152</v>
      </c>
      <c r="GY77" t="s">
        <v>152</v>
      </c>
      <c r="GZ77" t="s">
        <v>160</v>
      </c>
      <c r="HA77" s="117" t="s">
        <v>684</v>
      </c>
      <c r="HB77" s="117" t="s">
        <v>2014</v>
      </c>
      <c r="HC77" s="117" t="s">
        <v>2015</v>
      </c>
      <c r="HD77" s="116" t="s">
        <v>1858</v>
      </c>
      <c r="HE77" s="116">
        <v>4.0069939999999997</v>
      </c>
      <c r="HF77" s="116">
        <v>31.50149</v>
      </c>
    </row>
    <row r="78" spans="1:214" x14ac:dyDescent="0.25">
      <c r="A78" t="s">
        <v>186</v>
      </c>
      <c r="B78" t="s">
        <v>187</v>
      </c>
      <c r="C78" t="s">
        <v>253</v>
      </c>
      <c r="D78" t="s">
        <v>254</v>
      </c>
      <c r="E78" t="s">
        <v>462</v>
      </c>
      <c r="F78" t="s">
        <v>463</v>
      </c>
      <c r="G78" s="116">
        <f t="shared" si="2"/>
        <v>6.3607919400000004</v>
      </c>
      <c r="H78" s="116">
        <f t="shared" si="3"/>
        <v>31.125183675999999</v>
      </c>
      <c r="I78">
        <v>9</v>
      </c>
      <c r="J78">
        <v>9</v>
      </c>
      <c r="K78" t="s">
        <v>159</v>
      </c>
      <c r="L78">
        <v>526</v>
      </c>
      <c r="M78" s="116">
        <f>SUM(Table1[[#Headers],[c- IDP previously displ. abroad present]])</f>
        <v>0</v>
      </c>
      <c r="N78">
        <v>2865</v>
      </c>
      <c r="O78" s="116">
        <f>(Table1[[#This Row],[a- IDP individuals]])-(Table1[[#This Row],[displ. Abroad]])</f>
        <v>2865</v>
      </c>
      <c r="P78">
        <v>121</v>
      </c>
      <c r="Q78">
        <v>825</v>
      </c>
      <c r="R78" t="s">
        <v>156</v>
      </c>
      <c r="S78" t="s">
        <v>258</v>
      </c>
      <c r="T78">
        <v>384</v>
      </c>
      <c r="U78">
        <v>1951</v>
      </c>
      <c r="V78" t="s">
        <v>156</v>
      </c>
      <c r="W78" t="s">
        <v>195</v>
      </c>
      <c r="X78">
        <v>0</v>
      </c>
      <c r="Y78">
        <v>0</v>
      </c>
      <c r="Z78" t="s">
        <v>147</v>
      </c>
      <c r="AA78" t="s">
        <v>147</v>
      </c>
      <c r="AB78">
        <v>0</v>
      </c>
      <c r="AC78">
        <v>0</v>
      </c>
      <c r="AD78" t="s">
        <v>147</v>
      </c>
      <c r="AE78" t="s">
        <v>147</v>
      </c>
      <c r="AF78">
        <v>0</v>
      </c>
      <c r="AG78">
        <v>0</v>
      </c>
      <c r="AH78" t="s">
        <v>147</v>
      </c>
      <c r="AI78" t="s">
        <v>147</v>
      </c>
      <c r="AJ78">
        <v>21</v>
      </c>
      <c r="AK78">
        <v>89</v>
      </c>
      <c r="AL78" t="s">
        <v>156</v>
      </c>
      <c r="AM78" t="s">
        <v>251</v>
      </c>
      <c r="AN78">
        <v>0</v>
      </c>
      <c r="AO78">
        <v>0</v>
      </c>
      <c r="AP78" t="s">
        <v>146</v>
      </c>
      <c r="AQ78">
        <v>0</v>
      </c>
      <c r="AR78">
        <v>0</v>
      </c>
      <c r="AS78">
        <v>0</v>
      </c>
      <c r="AT78">
        <v>0</v>
      </c>
      <c r="AU78" t="s">
        <v>147</v>
      </c>
      <c r="AV78" t="s">
        <v>147</v>
      </c>
      <c r="AW78">
        <v>0</v>
      </c>
      <c r="AX78">
        <v>0</v>
      </c>
      <c r="AY78" t="s">
        <v>147</v>
      </c>
      <c r="AZ78" t="s">
        <v>147</v>
      </c>
      <c r="BA78">
        <v>0</v>
      </c>
      <c r="BB78">
        <v>0</v>
      </c>
      <c r="BC78" t="s">
        <v>147</v>
      </c>
      <c r="BD78" t="s">
        <v>147</v>
      </c>
      <c r="BE78">
        <v>0</v>
      </c>
      <c r="BF78">
        <v>0</v>
      </c>
      <c r="BG78" t="s">
        <v>147</v>
      </c>
      <c r="BH78" t="s">
        <v>147</v>
      </c>
      <c r="BI78">
        <v>0</v>
      </c>
      <c r="BJ78">
        <v>0</v>
      </c>
      <c r="BK78" t="s">
        <v>147</v>
      </c>
      <c r="BL78" t="s">
        <v>147</v>
      </c>
      <c r="BM78">
        <v>0</v>
      </c>
      <c r="BN78">
        <v>0</v>
      </c>
      <c r="BO78" s="116">
        <f>SUM(Table1[[#This Row],[2014-2015 Conflict]],Table1[[#This Row],[2016-2017 conflict]],Table1[[#This Row],[2018 pre R conflict]],Table1[[#This Row],[2018 post R conflict]],Table1[[#This Row],[2019 conflict]],Table1[[#This Row],[2020 conflict]])</f>
        <v>825</v>
      </c>
      <c r="BP78" s="116">
        <f>SUM(Table1[[#This Row],[2014-2015  C - clashes]],Table1[[#This Row],[2016-2017  c-clashes]],Table1[[#This Row],[2018 pre R C-clashes]],Table1[[#This Row],[2018 post R C-clashes]],Table1[[#This Row],[2019 C-clashes]],Table1[[#This Row],[2020 C-clashes]])</f>
        <v>2040</v>
      </c>
      <c r="BQ78" s="116">
        <f>SUM(Table1[[#This Row],[2014-2015 disaster]],Table1[[#This Row],[2016-2017 disaster]],Table1[[#This Row],[2018 pre R disaster]],Table1[[#This Row],[2018 post R disaster]],Table1[[#This Row],[2019 disaster]],Table1[[#This Row],[2020 disaster]])</f>
        <v>0</v>
      </c>
      <c r="BR78" s="116">
        <f>SUM(Table1[[#This Row],[2014-2015 unknown]],Table1[[#This Row],[2016-2017  unknown ]],Table1[[#This Row],[2018 pre R unknown]],Table1[[#This Row],[2018 post R unknown]],Table1[[#This Row],[2019 unknown]],Table1[[#This Row],[2020 unknown]])</f>
        <v>0</v>
      </c>
      <c r="BS78">
        <v>825</v>
      </c>
      <c r="BT78">
        <v>0</v>
      </c>
      <c r="BU78">
        <v>0</v>
      </c>
      <c r="BV78">
        <v>0</v>
      </c>
      <c r="BW78" t="s">
        <v>146</v>
      </c>
      <c r="BX78">
        <v>0</v>
      </c>
      <c r="BY78">
        <v>1951</v>
      </c>
      <c r="BZ78">
        <v>0</v>
      </c>
      <c r="CA78">
        <v>0</v>
      </c>
      <c r="CB78" t="s">
        <v>146</v>
      </c>
      <c r="CC78">
        <v>0</v>
      </c>
      <c r="CD78">
        <v>0</v>
      </c>
      <c r="CE78">
        <v>0</v>
      </c>
      <c r="CF78">
        <v>0</v>
      </c>
      <c r="CG78" t="s">
        <v>146</v>
      </c>
      <c r="CH78">
        <v>0</v>
      </c>
      <c r="CI78">
        <v>0</v>
      </c>
      <c r="CJ78">
        <v>0</v>
      </c>
      <c r="CK78">
        <v>0</v>
      </c>
      <c r="CL78" t="s">
        <v>146</v>
      </c>
      <c r="CM78">
        <v>0</v>
      </c>
      <c r="CN78">
        <v>0</v>
      </c>
      <c r="CO78">
        <v>0</v>
      </c>
      <c r="CP78">
        <v>0</v>
      </c>
      <c r="CQ78" t="s">
        <v>146</v>
      </c>
      <c r="CR78">
        <v>0</v>
      </c>
      <c r="CS78">
        <v>89</v>
      </c>
      <c r="CT78">
        <v>0</v>
      </c>
      <c r="CU78">
        <v>0</v>
      </c>
      <c r="CV78" t="s">
        <v>146</v>
      </c>
      <c r="CW78" t="s">
        <v>147</v>
      </c>
      <c r="CX78">
        <v>0</v>
      </c>
      <c r="CY78">
        <v>0</v>
      </c>
      <c r="CZ78">
        <v>0</v>
      </c>
      <c r="DA78">
        <v>526</v>
      </c>
      <c r="DB78">
        <v>2865</v>
      </c>
      <c r="DC78" t="s">
        <v>146</v>
      </c>
      <c r="DD78">
        <v>0</v>
      </c>
      <c r="DE78">
        <v>0</v>
      </c>
      <c r="DF78">
        <v>2504</v>
      </c>
      <c r="DG78">
        <v>13021</v>
      </c>
      <c r="DH78" t="s">
        <v>159</v>
      </c>
      <c r="DI78">
        <f>Table1[[#This Row],[i- returnees internal present household]]+Table1[[#This Row],[k- abroad returnee household]]</f>
        <v>326</v>
      </c>
      <c r="DJ78">
        <f>Table1[[#This Row],[ returnees internal ]]+Table1[[#This Row],[abroad returnee ]]</f>
        <v>1877</v>
      </c>
      <c r="DK78" t="s">
        <v>159</v>
      </c>
      <c r="DL78">
        <v>178</v>
      </c>
      <c r="DM78">
        <v>1047</v>
      </c>
      <c r="DN78">
        <v>0</v>
      </c>
      <c r="DO78">
        <v>0</v>
      </c>
      <c r="DP78" t="s">
        <v>147</v>
      </c>
      <c r="DQ78" t="s">
        <v>147</v>
      </c>
      <c r="DR78" t="s">
        <v>147</v>
      </c>
      <c r="DS78" t="s">
        <v>147</v>
      </c>
      <c r="DT78">
        <v>93</v>
      </c>
      <c r="DU78">
        <v>467</v>
      </c>
      <c r="DV78" t="s">
        <v>193</v>
      </c>
      <c r="DW78" t="s">
        <v>194</v>
      </c>
      <c r="DX78" t="s">
        <v>150</v>
      </c>
      <c r="DY78" t="s">
        <v>147</v>
      </c>
      <c r="DZ78">
        <v>40</v>
      </c>
      <c r="EA78">
        <v>244</v>
      </c>
      <c r="EB78" t="s">
        <v>156</v>
      </c>
      <c r="EC78" t="s">
        <v>195</v>
      </c>
      <c r="ED78" t="s">
        <v>150</v>
      </c>
      <c r="EE78" t="s">
        <v>147</v>
      </c>
      <c r="EF78">
        <v>17</v>
      </c>
      <c r="EG78">
        <v>156</v>
      </c>
      <c r="EH78" t="s">
        <v>202</v>
      </c>
      <c r="EI78" t="s">
        <v>464</v>
      </c>
      <c r="EJ78" t="s">
        <v>150</v>
      </c>
      <c r="EK78" t="s">
        <v>147</v>
      </c>
      <c r="EL78">
        <v>28</v>
      </c>
      <c r="EM78">
        <v>180</v>
      </c>
      <c r="EN78" t="s">
        <v>156</v>
      </c>
      <c r="EO78" t="s">
        <v>258</v>
      </c>
      <c r="EP78" t="s">
        <v>182</v>
      </c>
      <c r="EQ78" t="s">
        <v>147</v>
      </c>
      <c r="ER78">
        <v>0</v>
      </c>
      <c r="ES78">
        <v>0</v>
      </c>
      <c r="ET78" t="s">
        <v>159</v>
      </c>
      <c r="EU78">
        <v>148</v>
      </c>
      <c r="EV78">
        <v>830</v>
      </c>
      <c r="EW78">
        <v>0</v>
      </c>
      <c r="EX78">
        <v>0</v>
      </c>
      <c r="EY78" t="s">
        <v>147</v>
      </c>
      <c r="EZ78" t="s">
        <v>147</v>
      </c>
      <c r="FA78" t="s">
        <v>147</v>
      </c>
      <c r="FB78" t="s">
        <v>147</v>
      </c>
      <c r="FC78">
        <v>83</v>
      </c>
      <c r="FD78">
        <v>458</v>
      </c>
      <c r="FE78" t="s">
        <v>221</v>
      </c>
      <c r="FF78" t="s">
        <v>424</v>
      </c>
      <c r="FG78" t="s">
        <v>150</v>
      </c>
      <c r="FH78" t="s">
        <v>147</v>
      </c>
      <c r="FI78">
        <v>30</v>
      </c>
      <c r="FJ78">
        <v>189</v>
      </c>
      <c r="FK78" t="s">
        <v>219</v>
      </c>
      <c r="FL78" t="s">
        <v>465</v>
      </c>
      <c r="FM78" t="s">
        <v>182</v>
      </c>
      <c r="FN78" t="s">
        <v>147</v>
      </c>
      <c r="FO78">
        <v>25</v>
      </c>
      <c r="FP78">
        <v>128</v>
      </c>
      <c r="FQ78" t="s">
        <v>221</v>
      </c>
      <c r="FR78" t="s">
        <v>424</v>
      </c>
      <c r="FS78" t="s">
        <v>150</v>
      </c>
      <c r="FT78" t="s">
        <v>147</v>
      </c>
      <c r="FU78">
        <v>10</v>
      </c>
      <c r="FV78">
        <v>55</v>
      </c>
      <c r="FW78" t="s">
        <v>219</v>
      </c>
      <c r="FX78" t="s">
        <v>465</v>
      </c>
      <c r="FY78" t="s">
        <v>182</v>
      </c>
      <c r="FZ78" t="s">
        <v>147</v>
      </c>
      <c r="GA78">
        <v>0</v>
      </c>
      <c r="GB78">
        <v>0</v>
      </c>
      <c r="GC78">
        <v>203</v>
      </c>
      <c r="GD78">
        <v>1171</v>
      </c>
      <c r="GE78">
        <v>78</v>
      </c>
      <c r="GF78">
        <v>499</v>
      </c>
      <c r="GG78">
        <v>45</v>
      </c>
      <c r="GH78">
        <v>207</v>
      </c>
      <c r="GI78">
        <v>0</v>
      </c>
      <c r="GJ78">
        <v>0</v>
      </c>
      <c r="GK78" t="s">
        <v>146</v>
      </c>
      <c r="GL78">
        <v>0</v>
      </c>
      <c r="GM78">
        <v>0</v>
      </c>
      <c r="GN78" t="s">
        <v>146</v>
      </c>
      <c r="GO78" t="s">
        <v>147</v>
      </c>
      <c r="GP78" t="s">
        <v>147</v>
      </c>
      <c r="GQ78" t="s">
        <v>146</v>
      </c>
      <c r="GR78" t="s">
        <v>147</v>
      </c>
      <c r="GS78" t="s">
        <v>146</v>
      </c>
      <c r="GT78">
        <v>0</v>
      </c>
      <c r="GU78">
        <v>0</v>
      </c>
      <c r="GV78" t="s">
        <v>146</v>
      </c>
      <c r="GW78" t="s">
        <v>152</v>
      </c>
      <c r="GX78" t="s">
        <v>151</v>
      </c>
      <c r="GY78" t="s">
        <v>152</v>
      </c>
      <c r="GZ78" t="s">
        <v>466</v>
      </c>
      <c r="HA78" s="117" t="s">
        <v>711</v>
      </c>
      <c r="HB78" s="117" t="s">
        <v>711</v>
      </c>
      <c r="HC78" s="117"/>
      <c r="HD78" s="116" t="s">
        <v>1858</v>
      </c>
      <c r="HE78" s="116">
        <v>4.2099878180000001</v>
      </c>
      <c r="HF78" s="116">
        <v>30.922411220000001</v>
      </c>
    </row>
    <row r="79" spans="1:214" x14ac:dyDescent="0.25">
      <c r="A79" t="s">
        <v>142</v>
      </c>
      <c r="B79" t="s">
        <v>143</v>
      </c>
      <c r="C79" t="s">
        <v>141</v>
      </c>
      <c r="D79" t="s">
        <v>144</v>
      </c>
      <c r="E79" t="s">
        <v>467</v>
      </c>
      <c r="F79" t="s">
        <v>468</v>
      </c>
      <c r="G79" s="116">
        <f t="shared" si="2"/>
        <v>9.3379477309999999</v>
      </c>
      <c r="H79" s="116">
        <f t="shared" si="3"/>
        <v>31.882683412999999</v>
      </c>
      <c r="I79">
        <v>9</v>
      </c>
      <c r="J79">
        <v>9</v>
      </c>
      <c r="K79" t="s">
        <v>159</v>
      </c>
      <c r="L79">
        <v>174</v>
      </c>
      <c r="M79" s="116">
        <f>SUM(Table1[[#Headers],[c- IDP previously displ. abroad present]])</f>
        <v>0</v>
      </c>
      <c r="N79">
        <v>932</v>
      </c>
      <c r="O79" s="116">
        <f>(Table1[[#This Row],[a- IDP individuals]])-(Table1[[#This Row],[displ. Abroad]])</f>
        <v>932</v>
      </c>
      <c r="P79">
        <v>0</v>
      </c>
      <c r="Q79">
        <v>0</v>
      </c>
      <c r="R79" t="s">
        <v>147</v>
      </c>
      <c r="S79" t="s">
        <v>147</v>
      </c>
      <c r="T79">
        <v>35</v>
      </c>
      <c r="U79">
        <v>217</v>
      </c>
      <c r="V79" t="s">
        <v>143</v>
      </c>
      <c r="W79" t="s">
        <v>144</v>
      </c>
      <c r="X79">
        <v>45</v>
      </c>
      <c r="Y79">
        <v>260</v>
      </c>
      <c r="Z79" t="s">
        <v>143</v>
      </c>
      <c r="AA79" t="s">
        <v>144</v>
      </c>
      <c r="AB79">
        <v>55</v>
      </c>
      <c r="AC79">
        <v>295</v>
      </c>
      <c r="AD79" t="s">
        <v>143</v>
      </c>
      <c r="AE79" t="s">
        <v>352</v>
      </c>
      <c r="AF79">
        <v>30</v>
      </c>
      <c r="AG79">
        <v>100</v>
      </c>
      <c r="AH79" t="s">
        <v>143</v>
      </c>
      <c r="AI79" t="s">
        <v>352</v>
      </c>
      <c r="AJ79">
        <v>9</v>
      </c>
      <c r="AK79">
        <v>60</v>
      </c>
      <c r="AL79" t="s">
        <v>143</v>
      </c>
      <c r="AM79" t="s">
        <v>352</v>
      </c>
      <c r="AN79">
        <v>0</v>
      </c>
      <c r="AO79">
        <v>0</v>
      </c>
      <c r="AP79" t="s">
        <v>146</v>
      </c>
      <c r="AQ79">
        <v>0</v>
      </c>
      <c r="AR79">
        <v>0</v>
      </c>
      <c r="AS79">
        <v>0</v>
      </c>
      <c r="AT79">
        <v>0</v>
      </c>
      <c r="AU79" t="s">
        <v>147</v>
      </c>
      <c r="AV79" t="s">
        <v>147</v>
      </c>
      <c r="AW79">
        <v>0</v>
      </c>
      <c r="AX79">
        <v>0</v>
      </c>
      <c r="AY79" t="s">
        <v>147</v>
      </c>
      <c r="AZ79" t="s">
        <v>147</v>
      </c>
      <c r="BA79">
        <v>0</v>
      </c>
      <c r="BB79">
        <v>0</v>
      </c>
      <c r="BC79" t="s">
        <v>147</v>
      </c>
      <c r="BD79" t="s">
        <v>147</v>
      </c>
      <c r="BE79">
        <v>0</v>
      </c>
      <c r="BF79">
        <v>0</v>
      </c>
      <c r="BG79" t="s">
        <v>147</v>
      </c>
      <c r="BH79" t="s">
        <v>147</v>
      </c>
      <c r="BI79">
        <v>0</v>
      </c>
      <c r="BJ79">
        <v>0</v>
      </c>
      <c r="BK79" t="s">
        <v>147</v>
      </c>
      <c r="BL79" t="s">
        <v>147</v>
      </c>
      <c r="BM79">
        <v>0</v>
      </c>
      <c r="BN79">
        <v>0</v>
      </c>
      <c r="BO79" s="116">
        <f>SUM(Table1[[#This Row],[2014-2015 Conflict]],Table1[[#This Row],[2016-2017 conflict]],Table1[[#This Row],[2018 pre R conflict]],Table1[[#This Row],[2018 post R conflict]],Table1[[#This Row],[2019 conflict]],Table1[[#This Row],[2020 conflict]])</f>
        <v>932</v>
      </c>
      <c r="BP79" s="116">
        <f>SUM(Table1[[#This Row],[2014-2015  C - clashes]],Table1[[#This Row],[2016-2017  c-clashes]],Table1[[#This Row],[2018 pre R C-clashes]],Table1[[#This Row],[2018 post R C-clashes]],Table1[[#This Row],[2019 C-clashes]],Table1[[#This Row],[2020 C-clashes]])</f>
        <v>0</v>
      </c>
      <c r="BQ79" s="116">
        <f>SUM(Table1[[#This Row],[2014-2015 disaster]],Table1[[#This Row],[2016-2017 disaster]],Table1[[#This Row],[2018 pre R disaster]],Table1[[#This Row],[2018 post R disaster]],Table1[[#This Row],[2019 disaster]],Table1[[#This Row],[2020 disaster]])</f>
        <v>0</v>
      </c>
      <c r="BR79" s="116">
        <f>SUM(Table1[[#This Row],[2014-2015 unknown]],Table1[[#This Row],[2016-2017  unknown ]],Table1[[#This Row],[2018 pre R unknown]],Table1[[#This Row],[2018 post R unknown]],Table1[[#This Row],[2019 unknown]],Table1[[#This Row],[2020 unknown]])</f>
        <v>0</v>
      </c>
      <c r="BS79">
        <v>0</v>
      </c>
      <c r="BT79">
        <v>0</v>
      </c>
      <c r="BU79">
        <v>0</v>
      </c>
      <c r="BV79">
        <v>0</v>
      </c>
      <c r="BW79" t="s">
        <v>146</v>
      </c>
      <c r="BX79">
        <v>217</v>
      </c>
      <c r="BY79">
        <v>0</v>
      </c>
      <c r="BZ79">
        <v>0</v>
      </c>
      <c r="CA79">
        <v>0</v>
      </c>
      <c r="CB79" t="s">
        <v>146</v>
      </c>
      <c r="CC79">
        <v>260</v>
      </c>
      <c r="CD79">
        <v>0</v>
      </c>
      <c r="CE79">
        <v>0</v>
      </c>
      <c r="CF79">
        <v>0</v>
      </c>
      <c r="CG79" t="s">
        <v>146</v>
      </c>
      <c r="CH79">
        <v>295</v>
      </c>
      <c r="CI79">
        <v>0</v>
      </c>
      <c r="CJ79">
        <v>0</v>
      </c>
      <c r="CK79">
        <v>0</v>
      </c>
      <c r="CL79" t="s">
        <v>146</v>
      </c>
      <c r="CM79">
        <v>100</v>
      </c>
      <c r="CN79">
        <v>0</v>
      </c>
      <c r="CO79">
        <v>0</v>
      </c>
      <c r="CP79">
        <v>0</v>
      </c>
      <c r="CQ79" t="s">
        <v>146</v>
      </c>
      <c r="CR79">
        <v>60</v>
      </c>
      <c r="CS79">
        <v>0</v>
      </c>
      <c r="CT79">
        <v>0</v>
      </c>
      <c r="CU79">
        <v>0</v>
      </c>
      <c r="CV79" t="s">
        <v>146</v>
      </c>
      <c r="CW79" t="s">
        <v>147</v>
      </c>
      <c r="CX79">
        <v>0</v>
      </c>
      <c r="CY79">
        <v>96</v>
      </c>
      <c r="CZ79">
        <v>585</v>
      </c>
      <c r="DA79">
        <v>78</v>
      </c>
      <c r="DB79">
        <v>347</v>
      </c>
      <c r="DC79" t="s">
        <v>146</v>
      </c>
      <c r="DD79">
        <v>0</v>
      </c>
      <c r="DE79">
        <v>0</v>
      </c>
      <c r="DF79">
        <v>324</v>
      </c>
      <c r="DG79">
        <v>2106</v>
      </c>
      <c r="DH79" t="s">
        <v>159</v>
      </c>
      <c r="DI79">
        <f>Table1[[#This Row],[i- returnees internal present household]]+Table1[[#This Row],[k- abroad returnee household]]</f>
        <v>465</v>
      </c>
      <c r="DJ79">
        <f>Table1[[#This Row],[ returnees internal ]]+Table1[[#This Row],[abroad returnee ]]</f>
        <v>2034</v>
      </c>
      <c r="DK79" t="s">
        <v>159</v>
      </c>
      <c r="DL79">
        <v>288</v>
      </c>
      <c r="DM79">
        <v>1345</v>
      </c>
      <c r="DN79">
        <v>0</v>
      </c>
      <c r="DO79">
        <v>0</v>
      </c>
      <c r="DP79" t="s">
        <v>147</v>
      </c>
      <c r="DQ79" t="s">
        <v>147</v>
      </c>
      <c r="DR79" t="s">
        <v>147</v>
      </c>
      <c r="DS79" t="s">
        <v>147</v>
      </c>
      <c r="DT79">
        <v>35</v>
      </c>
      <c r="DU79">
        <v>227</v>
      </c>
      <c r="DV79" t="s">
        <v>143</v>
      </c>
      <c r="DW79" t="s">
        <v>410</v>
      </c>
      <c r="DX79" t="s">
        <v>150</v>
      </c>
      <c r="DY79" t="s">
        <v>147</v>
      </c>
      <c r="DZ79">
        <v>90</v>
      </c>
      <c r="EA79">
        <v>385</v>
      </c>
      <c r="EB79" t="s">
        <v>193</v>
      </c>
      <c r="EC79" t="s">
        <v>194</v>
      </c>
      <c r="ED79" t="s">
        <v>150</v>
      </c>
      <c r="EE79" t="s">
        <v>147</v>
      </c>
      <c r="EF79">
        <v>114</v>
      </c>
      <c r="EG79">
        <v>441</v>
      </c>
      <c r="EH79" t="s">
        <v>143</v>
      </c>
      <c r="EI79" t="s">
        <v>352</v>
      </c>
      <c r="EJ79" t="s">
        <v>150</v>
      </c>
      <c r="EK79" t="s">
        <v>147</v>
      </c>
      <c r="EL79">
        <v>49</v>
      </c>
      <c r="EM79">
        <v>292</v>
      </c>
      <c r="EN79" t="s">
        <v>143</v>
      </c>
      <c r="EO79" t="s">
        <v>352</v>
      </c>
      <c r="EP79" t="s">
        <v>150</v>
      </c>
      <c r="EQ79" t="s">
        <v>147</v>
      </c>
      <c r="ER79">
        <v>0</v>
      </c>
      <c r="ES79">
        <v>0</v>
      </c>
      <c r="ET79" t="s">
        <v>159</v>
      </c>
      <c r="EU79">
        <v>177</v>
      </c>
      <c r="EV79">
        <v>689</v>
      </c>
      <c r="EW79">
        <v>0</v>
      </c>
      <c r="EX79">
        <v>0</v>
      </c>
      <c r="EY79" t="s">
        <v>147</v>
      </c>
      <c r="EZ79" t="s">
        <v>147</v>
      </c>
      <c r="FA79" t="s">
        <v>147</v>
      </c>
      <c r="FB79" t="s">
        <v>147</v>
      </c>
      <c r="FC79">
        <v>55</v>
      </c>
      <c r="FD79">
        <v>232</v>
      </c>
      <c r="FE79" t="s">
        <v>217</v>
      </c>
      <c r="FF79" t="s">
        <v>218</v>
      </c>
      <c r="FG79" t="s">
        <v>150</v>
      </c>
      <c r="FH79" t="s">
        <v>147</v>
      </c>
      <c r="FI79">
        <v>28</v>
      </c>
      <c r="FJ79">
        <v>117</v>
      </c>
      <c r="FK79" t="s">
        <v>221</v>
      </c>
      <c r="FL79" t="s">
        <v>424</v>
      </c>
      <c r="FM79" t="s">
        <v>150</v>
      </c>
      <c r="FN79" t="s">
        <v>147</v>
      </c>
      <c r="FO79">
        <v>26</v>
      </c>
      <c r="FP79">
        <v>65</v>
      </c>
      <c r="FQ79" t="s">
        <v>219</v>
      </c>
      <c r="FR79" t="s">
        <v>354</v>
      </c>
      <c r="FS79" t="s">
        <v>150</v>
      </c>
      <c r="FT79" t="s">
        <v>147</v>
      </c>
      <c r="FU79">
        <v>68</v>
      </c>
      <c r="FV79">
        <v>275</v>
      </c>
      <c r="FW79" t="s">
        <v>221</v>
      </c>
      <c r="FX79" t="s">
        <v>424</v>
      </c>
      <c r="FY79" t="s">
        <v>150</v>
      </c>
      <c r="FZ79" t="s">
        <v>147</v>
      </c>
      <c r="GA79">
        <v>0</v>
      </c>
      <c r="GB79">
        <v>0</v>
      </c>
      <c r="GC79">
        <v>90</v>
      </c>
      <c r="GD79">
        <v>234</v>
      </c>
      <c r="GE79">
        <v>150</v>
      </c>
      <c r="GF79">
        <v>800</v>
      </c>
      <c r="GG79">
        <v>225</v>
      </c>
      <c r="GH79">
        <v>1000</v>
      </c>
      <c r="GI79">
        <v>0</v>
      </c>
      <c r="GJ79">
        <v>0</v>
      </c>
      <c r="GK79" t="s">
        <v>146</v>
      </c>
      <c r="GL79">
        <v>0</v>
      </c>
      <c r="GM79">
        <v>0</v>
      </c>
      <c r="GN79" t="s">
        <v>146</v>
      </c>
      <c r="GO79" t="s">
        <v>147</v>
      </c>
      <c r="GP79" t="s">
        <v>147</v>
      </c>
      <c r="GQ79" t="s">
        <v>146</v>
      </c>
      <c r="GR79" t="s">
        <v>147</v>
      </c>
      <c r="GS79" t="s">
        <v>146</v>
      </c>
      <c r="GT79">
        <v>0</v>
      </c>
      <c r="GU79">
        <v>0</v>
      </c>
      <c r="GV79" t="s">
        <v>146</v>
      </c>
      <c r="GW79" t="s">
        <v>197</v>
      </c>
      <c r="GX79" t="s">
        <v>151</v>
      </c>
      <c r="GY79" t="s">
        <v>151</v>
      </c>
      <c r="GZ79" t="s">
        <v>160</v>
      </c>
      <c r="HA79" s="117" t="s">
        <v>711</v>
      </c>
      <c r="HB79" s="117" t="s">
        <v>2018</v>
      </c>
      <c r="HC79" s="117"/>
      <c r="HD79" s="116" t="s">
        <v>1858</v>
      </c>
      <c r="HE79" s="116">
        <v>4.1594264489999997</v>
      </c>
      <c r="HF79" s="116">
        <v>30.840499894000001</v>
      </c>
    </row>
    <row r="80" spans="1:214" x14ac:dyDescent="0.25">
      <c r="A80" t="s">
        <v>186</v>
      </c>
      <c r="B80" t="s">
        <v>187</v>
      </c>
      <c r="C80" t="s">
        <v>185</v>
      </c>
      <c r="D80" t="s">
        <v>188</v>
      </c>
      <c r="E80" t="s">
        <v>469</v>
      </c>
      <c r="F80" t="s">
        <v>176</v>
      </c>
      <c r="G80" s="116">
        <f t="shared" si="2"/>
        <v>7.0918846999999996</v>
      </c>
      <c r="H80" s="116">
        <f t="shared" si="3"/>
        <v>29.740770099999999</v>
      </c>
      <c r="I80">
        <v>9</v>
      </c>
      <c r="J80">
        <v>9</v>
      </c>
      <c r="K80" t="s">
        <v>146</v>
      </c>
      <c r="L80">
        <v>0</v>
      </c>
      <c r="M80" s="116">
        <f>SUM(Table1[[#Headers],[c- IDP previously displ. abroad present]])</f>
        <v>0</v>
      </c>
      <c r="N80">
        <v>0</v>
      </c>
      <c r="O80" s="116">
        <f>(Table1[[#This Row],[a- IDP individuals]])-(Table1[[#This Row],[displ. Abroad]])</f>
        <v>0</v>
      </c>
      <c r="P80">
        <v>0</v>
      </c>
      <c r="Q80">
        <v>0</v>
      </c>
      <c r="R80" t="s">
        <v>147</v>
      </c>
      <c r="S80" t="s">
        <v>147</v>
      </c>
      <c r="T80">
        <v>0</v>
      </c>
      <c r="U80">
        <v>0</v>
      </c>
      <c r="V80" t="s">
        <v>147</v>
      </c>
      <c r="W80" t="s">
        <v>147</v>
      </c>
      <c r="X80">
        <v>0</v>
      </c>
      <c r="Y80">
        <v>0</v>
      </c>
      <c r="Z80" t="s">
        <v>147</v>
      </c>
      <c r="AA80" t="s">
        <v>147</v>
      </c>
      <c r="AB80">
        <v>0</v>
      </c>
      <c r="AC80">
        <v>0</v>
      </c>
      <c r="AD80" t="s">
        <v>147</v>
      </c>
      <c r="AE80" t="s">
        <v>147</v>
      </c>
      <c r="AF80">
        <v>0</v>
      </c>
      <c r="AG80">
        <v>0</v>
      </c>
      <c r="AH80" t="s">
        <v>147</v>
      </c>
      <c r="AI80" t="s">
        <v>147</v>
      </c>
      <c r="AJ80">
        <v>0</v>
      </c>
      <c r="AK80">
        <v>0</v>
      </c>
      <c r="AL80" t="s">
        <v>147</v>
      </c>
      <c r="AM80" t="s">
        <v>147</v>
      </c>
      <c r="AN80">
        <v>0</v>
      </c>
      <c r="AO80">
        <v>0</v>
      </c>
      <c r="AP80" t="s">
        <v>146</v>
      </c>
      <c r="AQ80">
        <v>0</v>
      </c>
      <c r="AR80">
        <v>0</v>
      </c>
      <c r="AS80">
        <v>0</v>
      </c>
      <c r="AT80">
        <v>0</v>
      </c>
      <c r="AU80" t="s">
        <v>147</v>
      </c>
      <c r="AV80" t="s">
        <v>147</v>
      </c>
      <c r="AW80">
        <v>0</v>
      </c>
      <c r="AX80">
        <v>0</v>
      </c>
      <c r="AY80" t="s">
        <v>147</v>
      </c>
      <c r="AZ80" t="s">
        <v>147</v>
      </c>
      <c r="BA80">
        <v>0</v>
      </c>
      <c r="BB80">
        <v>0</v>
      </c>
      <c r="BC80" t="s">
        <v>147</v>
      </c>
      <c r="BD80" t="s">
        <v>147</v>
      </c>
      <c r="BE80">
        <v>0</v>
      </c>
      <c r="BF80">
        <v>0</v>
      </c>
      <c r="BG80" t="s">
        <v>147</v>
      </c>
      <c r="BH80" t="s">
        <v>147</v>
      </c>
      <c r="BI80">
        <v>0</v>
      </c>
      <c r="BJ80">
        <v>0</v>
      </c>
      <c r="BK80" t="s">
        <v>147</v>
      </c>
      <c r="BL80" t="s">
        <v>147</v>
      </c>
      <c r="BM80">
        <v>0</v>
      </c>
      <c r="BN80">
        <v>0</v>
      </c>
      <c r="BO80" s="116">
        <f>SUM(Table1[[#This Row],[2014-2015 Conflict]],Table1[[#This Row],[2016-2017 conflict]],Table1[[#This Row],[2018 pre R conflict]],Table1[[#This Row],[2018 post R conflict]],Table1[[#This Row],[2019 conflict]],Table1[[#This Row],[2020 conflict]])</f>
        <v>0</v>
      </c>
      <c r="BP80" s="116">
        <f>SUM(Table1[[#This Row],[2014-2015  C - clashes]],Table1[[#This Row],[2016-2017  c-clashes]],Table1[[#This Row],[2018 pre R C-clashes]],Table1[[#This Row],[2018 post R C-clashes]],Table1[[#This Row],[2019 C-clashes]],Table1[[#This Row],[2020 C-clashes]])</f>
        <v>0</v>
      </c>
      <c r="BQ80" s="116">
        <f>SUM(Table1[[#This Row],[2014-2015 disaster]],Table1[[#This Row],[2016-2017 disaster]],Table1[[#This Row],[2018 pre R disaster]],Table1[[#This Row],[2018 post R disaster]],Table1[[#This Row],[2019 disaster]],Table1[[#This Row],[2020 disaster]])</f>
        <v>0</v>
      </c>
      <c r="BR80" s="116">
        <f>SUM(Table1[[#This Row],[2014-2015 unknown]],Table1[[#This Row],[2016-2017  unknown ]],Table1[[#This Row],[2018 pre R unknown]],Table1[[#This Row],[2018 post R unknown]],Table1[[#This Row],[2019 unknown]],Table1[[#This Row],[2020 unknown]])</f>
        <v>0</v>
      </c>
      <c r="BS80">
        <v>0</v>
      </c>
      <c r="BT80">
        <v>0</v>
      </c>
      <c r="BU80">
        <v>0</v>
      </c>
      <c r="BV80">
        <v>0</v>
      </c>
      <c r="BW80" t="s">
        <v>146</v>
      </c>
      <c r="BX80">
        <v>0</v>
      </c>
      <c r="BY80">
        <v>0</v>
      </c>
      <c r="BZ80">
        <v>0</v>
      </c>
      <c r="CA80">
        <v>0</v>
      </c>
      <c r="CB80" t="s">
        <v>146</v>
      </c>
      <c r="CC80">
        <v>0</v>
      </c>
      <c r="CD80">
        <v>0</v>
      </c>
      <c r="CE80">
        <v>0</v>
      </c>
      <c r="CF80">
        <v>0</v>
      </c>
      <c r="CG80" t="s">
        <v>146</v>
      </c>
      <c r="CH80">
        <v>0</v>
      </c>
      <c r="CI80">
        <v>0</v>
      </c>
      <c r="CJ80">
        <v>0</v>
      </c>
      <c r="CK80">
        <v>0</v>
      </c>
      <c r="CL80" t="s">
        <v>146</v>
      </c>
      <c r="CM80">
        <v>0</v>
      </c>
      <c r="CN80">
        <v>0</v>
      </c>
      <c r="CO80">
        <v>0</v>
      </c>
      <c r="CP80">
        <v>0</v>
      </c>
      <c r="CQ80" t="s">
        <v>146</v>
      </c>
      <c r="CR80">
        <v>0</v>
      </c>
      <c r="CS80">
        <v>0</v>
      </c>
      <c r="CT80">
        <v>0</v>
      </c>
      <c r="CU80">
        <v>0</v>
      </c>
      <c r="CV80" t="s">
        <v>146</v>
      </c>
      <c r="CW80" t="s">
        <v>147</v>
      </c>
      <c r="CX80">
        <v>0</v>
      </c>
      <c r="CY80">
        <v>0</v>
      </c>
      <c r="CZ80">
        <v>0</v>
      </c>
      <c r="DA80">
        <v>0</v>
      </c>
      <c r="DB80">
        <v>0</v>
      </c>
      <c r="DC80" t="s">
        <v>146</v>
      </c>
      <c r="DD80">
        <v>0</v>
      </c>
      <c r="DE80">
        <v>0</v>
      </c>
      <c r="DF80">
        <v>0</v>
      </c>
      <c r="DG80">
        <v>0</v>
      </c>
      <c r="DH80" t="s">
        <v>159</v>
      </c>
      <c r="DI80">
        <f>Table1[[#This Row],[i- returnees internal present household]]+Table1[[#This Row],[k- abroad returnee household]]</f>
        <v>1163</v>
      </c>
      <c r="DJ80">
        <f>Table1[[#This Row],[ returnees internal ]]+Table1[[#This Row],[abroad returnee ]]</f>
        <v>6356</v>
      </c>
      <c r="DK80" t="s">
        <v>159</v>
      </c>
      <c r="DL80">
        <v>1163</v>
      </c>
      <c r="DM80">
        <v>6356</v>
      </c>
      <c r="DN80">
        <v>0</v>
      </c>
      <c r="DO80">
        <v>0</v>
      </c>
      <c r="DP80" t="s">
        <v>147</v>
      </c>
      <c r="DQ80" t="s">
        <v>147</v>
      </c>
      <c r="DR80" t="s">
        <v>147</v>
      </c>
      <c r="DS80" t="s">
        <v>147</v>
      </c>
      <c r="DT80">
        <v>961</v>
      </c>
      <c r="DU80">
        <v>5252</v>
      </c>
      <c r="DV80" t="s">
        <v>187</v>
      </c>
      <c r="DW80" t="s">
        <v>188</v>
      </c>
      <c r="DX80" t="s">
        <v>182</v>
      </c>
      <c r="DY80" t="s">
        <v>147</v>
      </c>
      <c r="DZ80">
        <v>109</v>
      </c>
      <c r="EA80">
        <v>596</v>
      </c>
      <c r="EB80" t="s">
        <v>187</v>
      </c>
      <c r="EC80" t="s">
        <v>188</v>
      </c>
      <c r="ED80" t="s">
        <v>182</v>
      </c>
      <c r="EE80" t="s">
        <v>147</v>
      </c>
      <c r="EF80">
        <v>75</v>
      </c>
      <c r="EG80">
        <v>410</v>
      </c>
      <c r="EH80" t="s">
        <v>187</v>
      </c>
      <c r="EI80" t="s">
        <v>188</v>
      </c>
      <c r="EJ80" t="s">
        <v>182</v>
      </c>
      <c r="EK80" t="s">
        <v>147</v>
      </c>
      <c r="EL80">
        <v>18</v>
      </c>
      <c r="EM80">
        <v>98</v>
      </c>
      <c r="EN80" t="s">
        <v>187</v>
      </c>
      <c r="EO80" t="s">
        <v>188</v>
      </c>
      <c r="EP80" t="s">
        <v>182</v>
      </c>
      <c r="EQ80" t="s">
        <v>147</v>
      </c>
      <c r="ER80">
        <v>0</v>
      </c>
      <c r="ES80">
        <v>0</v>
      </c>
      <c r="ET80" t="s">
        <v>146</v>
      </c>
      <c r="EU80">
        <v>0</v>
      </c>
      <c r="EV80">
        <v>0</v>
      </c>
      <c r="EW80">
        <v>0</v>
      </c>
      <c r="EX80">
        <v>0</v>
      </c>
      <c r="EY80" t="s">
        <v>147</v>
      </c>
      <c r="EZ80" t="s">
        <v>147</v>
      </c>
      <c r="FA80" t="s">
        <v>147</v>
      </c>
      <c r="FB80" t="s">
        <v>147</v>
      </c>
      <c r="FC80">
        <v>0</v>
      </c>
      <c r="FD80">
        <v>0</v>
      </c>
      <c r="FE80" t="s">
        <v>147</v>
      </c>
      <c r="FF80" t="s">
        <v>147</v>
      </c>
      <c r="FG80" t="s">
        <v>147</v>
      </c>
      <c r="FH80" t="s">
        <v>147</v>
      </c>
      <c r="FI80">
        <v>0</v>
      </c>
      <c r="FJ80">
        <v>0</v>
      </c>
      <c r="FK80" t="s">
        <v>147</v>
      </c>
      <c r="FL80" t="s">
        <v>147</v>
      </c>
      <c r="FM80" t="s">
        <v>147</v>
      </c>
      <c r="FN80" t="s">
        <v>147</v>
      </c>
      <c r="FO80">
        <v>0</v>
      </c>
      <c r="FP80">
        <v>0</v>
      </c>
      <c r="FQ80" t="s">
        <v>147</v>
      </c>
      <c r="FR80" t="s">
        <v>147</v>
      </c>
      <c r="FS80" t="s">
        <v>147</v>
      </c>
      <c r="FT80" t="s">
        <v>147</v>
      </c>
      <c r="FU80">
        <v>0</v>
      </c>
      <c r="FV80">
        <v>0</v>
      </c>
      <c r="FW80" t="s">
        <v>147</v>
      </c>
      <c r="FX80" t="s">
        <v>147</v>
      </c>
      <c r="FY80" t="s">
        <v>147</v>
      </c>
      <c r="FZ80" t="s">
        <v>147</v>
      </c>
      <c r="GA80">
        <v>0</v>
      </c>
      <c r="GB80">
        <v>0</v>
      </c>
      <c r="GC80">
        <v>442</v>
      </c>
      <c r="GD80">
        <v>2462</v>
      </c>
      <c r="GE80">
        <v>687</v>
      </c>
      <c r="GF80">
        <v>3710</v>
      </c>
      <c r="GG80">
        <v>34</v>
      </c>
      <c r="GH80">
        <v>184</v>
      </c>
      <c r="GI80">
        <v>0</v>
      </c>
      <c r="GJ80">
        <v>0</v>
      </c>
      <c r="GK80" t="s">
        <v>159</v>
      </c>
      <c r="GL80">
        <v>19</v>
      </c>
      <c r="GM80">
        <v>151</v>
      </c>
      <c r="GN80" t="s">
        <v>159</v>
      </c>
      <c r="GO80" t="s">
        <v>187</v>
      </c>
      <c r="GP80" t="s">
        <v>446</v>
      </c>
      <c r="GQ80" t="s">
        <v>146</v>
      </c>
      <c r="GR80" t="s">
        <v>147</v>
      </c>
      <c r="GS80" t="s">
        <v>146</v>
      </c>
      <c r="GT80">
        <v>0</v>
      </c>
      <c r="GU80">
        <v>0</v>
      </c>
      <c r="GV80" t="s">
        <v>159</v>
      </c>
      <c r="GW80" t="s">
        <v>151</v>
      </c>
      <c r="GX80" t="s">
        <v>152</v>
      </c>
      <c r="GY80" t="s">
        <v>152</v>
      </c>
      <c r="GZ80" t="s">
        <v>160</v>
      </c>
      <c r="HA80" s="117" t="s">
        <v>711</v>
      </c>
      <c r="HB80" s="117" t="s">
        <v>2020</v>
      </c>
      <c r="HC80" s="117" t="s">
        <v>2020</v>
      </c>
      <c r="HD80" s="116" t="s">
        <v>1858</v>
      </c>
      <c r="HE80" s="116">
        <v>4.2689000000000004</v>
      </c>
      <c r="HF80" s="116">
        <v>31.01417</v>
      </c>
    </row>
    <row r="81" spans="1:214" x14ac:dyDescent="0.25">
      <c r="A81" t="s">
        <v>329</v>
      </c>
      <c r="B81" t="s">
        <v>175</v>
      </c>
      <c r="C81" t="s">
        <v>471</v>
      </c>
      <c r="D81" t="s">
        <v>385</v>
      </c>
      <c r="E81" t="s">
        <v>470</v>
      </c>
      <c r="F81" t="s">
        <v>472</v>
      </c>
      <c r="G81" s="116">
        <f t="shared" si="2"/>
        <v>6.1458300000000001</v>
      </c>
      <c r="H81" s="116">
        <f t="shared" si="3"/>
        <v>31.577269999999999</v>
      </c>
      <c r="I81">
        <v>9</v>
      </c>
      <c r="J81">
        <v>9</v>
      </c>
      <c r="K81" t="s">
        <v>159</v>
      </c>
      <c r="L81">
        <v>37</v>
      </c>
      <c r="M81" s="116">
        <f>SUM(Table1[[#Headers],[c- IDP previously displ. abroad present]])</f>
        <v>0</v>
      </c>
      <c r="N81">
        <v>268</v>
      </c>
      <c r="O81" s="116">
        <f>(Table1[[#This Row],[a- IDP individuals]])-(Table1[[#This Row],[displ. Abroad]])</f>
        <v>260</v>
      </c>
      <c r="P81">
        <v>15</v>
      </c>
      <c r="Q81">
        <v>112</v>
      </c>
      <c r="R81" t="s">
        <v>175</v>
      </c>
      <c r="S81" t="s">
        <v>340</v>
      </c>
      <c r="T81">
        <v>12</v>
      </c>
      <c r="U81">
        <v>84</v>
      </c>
      <c r="V81" t="s">
        <v>175</v>
      </c>
      <c r="W81" t="s">
        <v>394</v>
      </c>
      <c r="X81">
        <v>7</v>
      </c>
      <c r="Y81">
        <v>50</v>
      </c>
      <c r="Z81" t="s">
        <v>175</v>
      </c>
      <c r="AA81" t="s">
        <v>385</v>
      </c>
      <c r="AB81">
        <v>3</v>
      </c>
      <c r="AC81">
        <v>22</v>
      </c>
      <c r="AD81" t="s">
        <v>175</v>
      </c>
      <c r="AE81" t="s">
        <v>385</v>
      </c>
      <c r="AF81">
        <v>0</v>
      </c>
      <c r="AG81">
        <v>0</v>
      </c>
      <c r="AH81" t="s">
        <v>147</v>
      </c>
      <c r="AI81" t="s">
        <v>147</v>
      </c>
      <c r="AJ81">
        <v>0</v>
      </c>
      <c r="AK81">
        <v>0</v>
      </c>
      <c r="AL81" t="s">
        <v>147</v>
      </c>
      <c r="AM81" t="s">
        <v>147</v>
      </c>
      <c r="AN81">
        <v>0</v>
      </c>
      <c r="AO81">
        <v>0</v>
      </c>
      <c r="AP81" t="s">
        <v>159</v>
      </c>
      <c r="AQ81">
        <v>1</v>
      </c>
      <c r="AR81">
        <v>8</v>
      </c>
      <c r="AS81">
        <v>0</v>
      </c>
      <c r="AT81">
        <v>0</v>
      </c>
      <c r="AU81" t="s">
        <v>147</v>
      </c>
      <c r="AV81" t="s">
        <v>147</v>
      </c>
      <c r="AW81">
        <v>1</v>
      </c>
      <c r="AX81">
        <v>8</v>
      </c>
      <c r="AY81" t="s">
        <v>217</v>
      </c>
      <c r="AZ81" t="s">
        <v>218</v>
      </c>
      <c r="BA81">
        <v>0</v>
      </c>
      <c r="BB81">
        <v>0</v>
      </c>
      <c r="BC81" t="s">
        <v>147</v>
      </c>
      <c r="BD81" t="s">
        <v>147</v>
      </c>
      <c r="BE81">
        <v>0</v>
      </c>
      <c r="BF81">
        <v>0</v>
      </c>
      <c r="BG81" t="s">
        <v>147</v>
      </c>
      <c r="BH81" t="s">
        <v>147</v>
      </c>
      <c r="BI81">
        <v>0</v>
      </c>
      <c r="BJ81">
        <v>0</v>
      </c>
      <c r="BK81" t="s">
        <v>147</v>
      </c>
      <c r="BL81" t="s">
        <v>147</v>
      </c>
      <c r="BM81">
        <v>0</v>
      </c>
      <c r="BN81">
        <v>0</v>
      </c>
      <c r="BO81" s="116">
        <f>SUM(Table1[[#This Row],[2014-2015 Conflict]],Table1[[#This Row],[2016-2017 conflict]],Table1[[#This Row],[2018 pre R conflict]],Table1[[#This Row],[2018 post R conflict]],Table1[[#This Row],[2019 conflict]],Table1[[#This Row],[2020 conflict]])</f>
        <v>256</v>
      </c>
      <c r="BP81" s="116">
        <f>SUM(Table1[[#This Row],[2014-2015  C - clashes]],Table1[[#This Row],[2016-2017  c-clashes]],Table1[[#This Row],[2018 pre R C-clashes]],Table1[[#This Row],[2018 post R C-clashes]],Table1[[#This Row],[2019 C-clashes]],Table1[[#This Row],[2020 C-clashes]])</f>
        <v>12</v>
      </c>
      <c r="BQ81" s="116">
        <f>SUM(Table1[[#This Row],[2014-2015 disaster]],Table1[[#This Row],[2016-2017 disaster]],Table1[[#This Row],[2018 pre R disaster]],Table1[[#This Row],[2018 post R disaster]],Table1[[#This Row],[2019 disaster]],Table1[[#This Row],[2020 disaster]])</f>
        <v>0</v>
      </c>
      <c r="BR81" s="116">
        <f>SUM(Table1[[#This Row],[2014-2015 unknown]],Table1[[#This Row],[2016-2017  unknown ]],Table1[[#This Row],[2018 pre R unknown]],Table1[[#This Row],[2018 post R unknown]],Table1[[#This Row],[2019 unknown]],Table1[[#This Row],[2020 unknown]])</f>
        <v>0</v>
      </c>
      <c r="BS81">
        <v>100</v>
      </c>
      <c r="BT81">
        <v>12</v>
      </c>
      <c r="BU81">
        <v>0</v>
      </c>
      <c r="BV81">
        <v>0</v>
      </c>
      <c r="BW81" t="s">
        <v>146</v>
      </c>
      <c r="BX81">
        <v>84</v>
      </c>
      <c r="BY81">
        <v>0</v>
      </c>
      <c r="BZ81">
        <v>0</v>
      </c>
      <c r="CA81">
        <v>0</v>
      </c>
      <c r="CB81" t="s">
        <v>146</v>
      </c>
      <c r="CC81">
        <v>50</v>
      </c>
      <c r="CD81">
        <v>0</v>
      </c>
      <c r="CE81">
        <v>0</v>
      </c>
      <c r="CF81">
        <v>0</v>
      </c>
      <c r="CG81" t="s">
        <v>146</v>
      </c>
      <c r="CH81">
        <v>22</v>
      </c>
      <c r="CI81">
        <v>0</v>
      </c>
      <c r="CJ81">
        <v>0</v>
      </c>
      <c r="CK81">
        <v>0</v>
      </c>
      <c r="CL81" t="s">
        <v>146</v>
      </c>
      <c r="CM81">
        <v>0</v>
      </c>
      <c r="CN81">
        <v>0</v>
      </c>
      <c r="CO81">
        <v>0</v>
      </c>
      <c r="CP81">
        <v>0</v>
      </c>
      <c r="CQ81" t="s">
        <v>146</v>
      </c>
      <c r="CR81">
        <v>0</v>
      </c>
      <c r="CS81">
        <v>0</v>
      </c>
      <c r="CT81">
        <v>0</v>
      </c>
      <c r="CU81">
        <v>0</v>
      </c>
      <c r="CV81" t="s">
        <v>146</v>
      </c>
      <c r="CW81" t="s">
        <v>147</v>
      </c>
      <c r="CX81">
        <v>0</v>
      </c>
      <c r="CY81">
        <v>0</v>
      </c>
      <c r="CZ81">
        <v>0</v>
      </c>
      <c r="DA81">
        <v>37</v>
      </c>
      <c r="DB81">
        <v>268</v>
      </c>
      <c r="DC81" t="s">
        <v>146</v>
      </c>
      <c r="DD81">
        <v>0</v>
      </c>
      <c r="DE81">
        <v>0</v>
      </c>
      <c r="DF81">
        <v>320</v>
      </c>
      <c r="DG81">
        <v>1920</v>
      </c>
      <c r="DH81" t="s">
        <v>159</v>
      </c>
      <c r="DI81">
        <f>Table1[[#This Row],[i- returnees internal present household]]+Table1[[#This Row],[k- abroad returnee household]]</f>
        <v>219</v>
      </c>
      <c r="DJ81">
        <f>Table1[[#This Row],[ returnees internal ]]+Table1[[#This Row],[abroad returnee ]]</f>
        <v>1578</v>
      </c>
      <c r="DK81" t="s">
        <v>159</v>
      </c>
      <c r="DL81">
        <v>178</v>
      </c>
      <c r="DM81">
        <v>1292</v>
      </c>
      <c r="DN81">
        <v>20</v>
      </c>
      <c r="DO81">
        <v>140</v>
      </c>
      <c r="DP81" t="s">
        <v>175</v>
      </c>
      <c r="DQ81" t="s">
        <v>394</v>
      </c>
      <c r="DR81" t="s">
        <v>150</v>
      </c>
      <c r="DS81" t="s">
        <v>147</v>
      </c>
      <c r="DT81">
        <v>30</v>
      </c>
      <c r="DU81">
        <v>210</v>
      </c>
      <c r="DV81" t="s">
        <v>175</v>
      </c>
      <c r="DW81" t="s">
        <v>240</v>
      </c>
      <c r="DX81" t="s">
        <v>150</v>
      </c>
      <c r="DY81" t="s">
        <v>147</v>
      </c>
      <c r="DZ81">
        <v>38</v>
      </c>
      <c r="EA81">
        <v>286</v>
      </c>
      <c r="EB81" t="s">
        <v>175</v>
      </c>
      <c r="EC81" t="s">
        <v>332</v>
      </c>
      <c r="ED81" t="s">
        <v>150</v>
      </c>
      <c r="EE81" t="s">
        <v>147</v>
      </c>
      <c r="EF81">
        <v>49</v>
      </c>
      <c r="EG81">
        <v>369</v>
      </c>
      <c r="EH81" t="s">
        <v>175</v>
      </c>
      <c r="EI81" t="s">
        <v>332</v>
      </c>
      <c r="EJ81" t="s">
        <v>150</v>
      </c>
      <c r="EK81" t="s">
        <v>147</v>
      </c>
      <c r="EL81">
        <v>41</v>
      </c>
      <c r="EM81">
        <v>287</v>
      </c>
      <c r="EN81" t="s">
        <v>175</v>
      </c>
      <c r="EO81" t="s">
        <v>240</v>
      </c>
      <c r="EP81" t="s">
        <v>150</v>
      </c>
      <c r="EQ81" t="s">
        <v>147</v>
      </c>
      <c r="ER81">
        <v>0</v>
      </c>
      <c r="ES81">
        <v>0</v>
      </c>
      <c r="ET81" t="s">
        <v>159</v>
      </c>
      <c r="EU81">
        <v>41</v>
      </c>
      <c r="EV81">
        <v>286</v>
      </c>
      <c r="EW81">
        <v>2</v>
      </c>
      <c r="EX81">
        <v>14</v>
      </c>
      <c r="EY81" t="s">
        <v>217</v>
      </c>
      <c r="EZ81" t="s">
        <v>218</v>
      </c>
      <c r="FA81" t="s">
        <v>150</v>
      </c>
      <c r="FB81" t="s">
        <v>147</v>
      </c>
      <c r="FC81">
        <v>5</v>
      </c>
      <c r="FD81">
        <v>35</v>
      </c>
      <c r="FE81" t="s">
        <v>221</v>
      </c>
      <c r="FF81" t="s">
        <v>376</v>
      </c>
      <c r="FG81" t="s">
        <v>150</v>
      </c>
      <c r="FH81" t="s">
        <v>147</v>
      </c>
      <c r="FI81">
        <v>7</v>
      </c>
      <c r="FJ81">
        <v>50</v>
      </c>
      <c r="FK81" t="s">
        <v>217</v>
      </c>
      <c r="FL81" t="s">
        <v>218</v>
      </c>
      <c r="FM81" t="s">
        <v>150</v>
      </c>
      <c r="FN81" t="s">
        <v>147</v>
      </c>
      <c r="FO81">
        <v>15</v>
      </c>
      <c r="FP81">
        <v>103</v>
      </c>
      <c r="FQ81" t="s">
        <v>217</v>
      </c>
      <c r="FR81" t="s">
        <v>218</v>
      </c>
      <c r="FS81" t="s">
        <v>150</v>
      </c>
      <c r="FT81" t="s">
        <v>147</v>
      </c>
      <c r="FU81">
        <v>12</v>
      </c>
      <c r="FV81">
        <v>84</v>
      </c>
      <c r="FW81" t="s">
        <v>217</v>
      </c>
      <c r="FX81" t="s">
        <v>218</v>
      </c>
      <c r="FY81" t="s">
        <v>150</v>
      </c>
      <c r="FZ81" t="s">
        <v>147</v>
      </c>
      <c r="GA81">
        <v>0</v>
      </c>
      <c r="GB81">
        <v>0</v>
      </c>
      <c r="GC81">
        <v>200</v>
      </c>
      <c r="GD81">
        <v>1425</v>
      </c>
      <c r="GE81">
        <v>15</v>
      </c>
      <c r="GF81">
        <v>125</v>
      </c>
      <c r="GG81">
        <v>4</v>
      </c>
      <c r="GH81">
        <v>28</v>
      </c>
      <c r="GI81">
        <v>0</v>
      </c>
      <c r="GJ81">
        <v>0</v>
      </c>
      <c r="GK81" t="s">
        <v>159</v>
      </c>
      <c r="GL81">
        <v>28</v>
      </c>
      <c r="GM81">
        <v>212</v>
      </c>
      <c r="GN81" t="s">
        <v>159</v>
      </c>
      <c r="GO81" t="s">
        <v>175</v>
      </c>
      <c r="GP81" t="s">
        <v>240</v>
      </c>
      <c r="GQ81" t="s">
        <v>159</v>
      </c>
      <c r="GR81" t="s">
        <v>217</v>
      </c>
      <c r="GS81" t="s">
        <v>146</v>
      </c>
      <c r="GT81">
        <v>0</v>
      </c>
      <c r="GU81">
        <v>0</v>
      </c>
      <c r="GV81" t="s">
        <v>159</v>
      </c>
      <c r="GW81" t="s">
        <v>152</v>
      </c>
      <c r="GX81" t="s">
        <v>151</v>
      </c>
      <c r="GY81" t="s">
        <v>177</v>
      </c>
      <c r="GZ81" t="s">
        <v>160</v>
      </c>
      <c r="HA81" s="117" t="s">
        <v>1610</v>
      </c>
      <c r="HB81" s="117" t="s">
        <v>1610</v>
      </c>
      <c r="HC81" s="117"/>
      <c r="HD81" s="116" t="s">
        <v>1858</v>
      </c>
      <c r="HE81" s="116">
        <v>4.1211500000000001</v>
      </c>
      <c r="HF81" s="116">
        <v>30.945083</v>
      </c>
    </row>
    <row r="82" spans="1:214" x14ac:dyDescent="0.25">
      <c r="A82" t="s">
        <v>329</v>
      </c>
      <c r="B82" t="s">
        <v>175</v>
      </c>
      <c r="C82" t="s">
        <v>474</v>
      </c>
      <c r="D82" t="s">
        <v>394</v>
      </c>
      <c r="E82" t="s">
        <v>473</v>
      </c>
      <c r="F82" t="s">
        <v>475</v>
      </c>
      <c r="G82" s="116">
        <f t="shared" si="2"/>
        <v>8.3083299999999998</v>
      </c>
      <c r="H82" s="116">
        <f t="shared" si="3"/>
        <v>30.1084</v>
      </c>
      <c r="I82">
        <v>9</v>
      </c>
      <c r="J82">
        <v>9</v>
      </c>
      <c r="K82" t="s">
        <v>159</v>
      </c>
      <c r="L82">
        <v>5</v>
      </c>
      <c r="M82" s="116">
        <f>SUM(Table1[[#Headers],[c- IDP previously displ. abroad present]])</f>
        <v>0</v>
      </c>
      <c r="N82">
        <v>25</v>
      </c>
      <c r="O82" s="116">
        <f>(Table1[[#This Row],[a- IDP individuals]])-(Table1[[#This Row],[displ. Abroad]])</f>
        <v>25</v>
      </c>
      <c r="P82">
        <v>3</v>
      </c>
      <c r="Q82">
        <v>21</v>
      </c>
      <c r="R82" t="s">
        <v>175</v>
      </c>
      <c r="S82" t="s">
        <v>394</v>
      </c>
      <c r="T82">
        <v>2</v>
      </c>
      <c r="U82">
        <v>4</v>
      </c>
      <c r="V82" t="s">
        <v>147</v>
      </c>
      <c r="W82" t="s">
        <v>147</v>
      </c>
      <c r="X82">
        <v>0</v>
      </c>
      <c r="Y82">
        <v>0</v>
      </c>
      <c r="Z82" t="s">
        <v>147</v>
      </c>
      <c r="AA82" t="s">
        <v>147</v>
      </c>
      <c r="AB82">
        <v>0</v>
      </c>
      <c r="AC82">
        <v>0</v>
      </c>
      <c r="AD82" t="s">
        <v>147</v>
      </c>
      <c r="AE82" t="s">
        <v>147</v>
      </c>
      <c r="AF82">
        <v>0</v>
      </c>
      <c r="AG82">
        <v>0</v>
      </c>
      <c r="AH82" t="s">
        <v>147</v>
      </c>
      <c r="AI82" t="s">
        <v>147</v>
      </c>
      <c r="AJ82">
        <v>0</v>
      </c>
      <c r="AK82">
        <v>0</v>
      </c>
      <c r="AL82" t="s">
        <v>147</v>
      </c>
      <c r="AM82" t="s">
        <v>147</v>
      </c>
      <c r="AN82">
        <v>0</v>
      </c>
      <c r="AO82">
        <v>0</v>
      </c>
      <c r="AP82" t="s">
        <v>146</v>
      </c>
      <c r="AQ82">
        <v>0</v>
      </c>
      <c r="AR82">
        <v>0</v>
      </c>
      <c r="AS82">
        <v>0</v>
      </c>
      <c r="AT82">
        <v>0</v>
      </c>
      <c r="AU82" t="s">
        <v>147</v>
      </c>
      <c r="AV82" t="s">
        <v>147</v>
      </c>
      <c r="AW82">
        <v>0</v>
      </c>
      <c r="AX82">
        <v>0</v>
      </c>
      <c r="AY82" t="s">
        <v>147</v>
      </c>
      <c r="AZ82" t="s">
        <v>147</v>
      </c>
      <c r="BA82">
        <v>0</v>
      </c>
      <c r="BB82">
        <v>0</v>
      </c>
      <c r="BC82" t="s">
        <v>147</v>
      </c>
      <c r="BD82" t="s">
        <v>147</v>
      </c>
      <c r="BE82">
        <v>0</v>
      </c>
      <c r="BF82">
        <v>0</v>
      </c>
      <c r="BG82" t="s">
        <v>147</v>
      </c>
      <c r="BH82" t="s">
        <v>147</v>
      </c>
      <c r="BI82">
        <v>0</v>
      </c>
      <c r="BJ82">
        <v>0</v>
      </c>
      <c r="BK82" t="s">
        <v>147</v>
      </c>
      <c r="BL82" t="s">
        <v>147</v>
      </c>
      <c r="BM82">
        <v>0</v>
      </c>
      <c r="BN82">
        <v>0</v>
      </c>
      <c r="BO82" s="116">
        <f>SUM(Table1[[#This Row],[2014-2015 Conflict]],Table1[[#This Row],[2016-2017 conflict]],Table1[[#This Row],[2018 pre R conflict]],Table1[[#This Row],[2018 post R conflict]],Table1[[#This Row],[2019 conflict]],Table1[[#This Row],[2020 conflict]])</f>
        <v>21</v>
      </c>
      <c r="BP82" s="116">
        <f>SUM(Table1[[#This Row],[2014-2015  C - clashes]],Table1[[#This Row],[2016-2017  c-clashes]],Table1[[#This Row],[2018 pre R C-clashes]],Table1[[#This Row],[2018 post R C-clashes]],Table1[[#This Row],[2019 C-clashes]],Table1[[#This Row],[2020 C-clashes]])</f>
        <v>0</v>
      </c>
      <c r="BQ82" s="116">
        <f>SUM(Table1[[#This Row],[2014-2015 disaster]],Table1[[#This Row],[2016-2017 disaster]],Table1[[#This Row],[2018 pre R disaster]],Table1[[#This Row],[2018 post R disaster]],Table1[[#This Row],[2019 disaster]],Table1[[#This Row],[2020 disaster]])</f>
        <v>0</v>
      </c>
      <c r="BR82" s="116">
        <f>SUM(Table1[[#This Row],[2014-2015 unknown]],Table1[[#This Row],[2016-2017  unknown ]],Table1[[#This Row],[2018 pre R unknown]],Table1[[#This Row],[2018 post R unknown]],Table1[[#This Row],[2019 unknown]],Table1[[#This Row],[2020 unknown]])</f>
        <v>4</v>
      </c>
      <c r="BS82">
        <v>21</v>
      </c>
      <c r="BT82">
        <v>0</v>
      </c>
      <c r="BU82">
        <v>0</v>
      </c>
      <c r="BV82">
        <v>0</v>
      </c>
      <c r="BW82" t="s">
        <v>146</v>
      </c>
      <c r="BX82">
        <v>0</v>
      </c>
      <c r="BY82">
        <v>0</v>
      </c>
      <c r="BZ82">
        <v>0</v>
      </c>
      <c r="CA82">
        <v>4</v>
      </c>
      <c r="CB82" t="s">
        <v>146</v>
      </c>
      <c r="CC82">
        <v>0</v>
      </c>
      <c r="CD82">
        <v>0</v>
      </c>
      <c r="CE82">
        <v>0</v>
      </c>
      <c r="CF82">
        <v>0</v>
      </c>
      <c r="CG82" t="s">
        <v>146</v>
      </c>
      <c r="CH82">
        <v>0</v>
      </c>
      <c r="CI82">
        <v>0</v>
      </c>
      <c r="CJ82">
        <v>0</v>
      </c>
      <c r="CK82">
        <v>0</v>
      </c>
      <c r="CL82" t="s">
        <v>146</v>
      </c>
      <c r="CM82">
        <v>0</v>
      </c>
      <c r="CN82">
        <v>0</v>
      </c>
      <c r="CO82">
        <v>0</v>
      </c>
      <c r="CP82">
        <v>0</v>
      </c>
      <c r="CQ82" t="s">
        <v>146</v>
      </c>
      <c r="CR82">
        <v>0</v>
      </c>
      <c r="CS82">
        <v>0</v>
      </c>
      <c r="CT82">
        <v>0</v>
      </c>
      <c r="CU82">
        <v>0</v>
      </c>
      <c r="CV82" t="s">
        <v>146</v>
      </c>
      <c r="CW82" t="s">
        <v>147</v>
      </c>
      <c r="CX82">
        <v>0</v>
      </c>
      <c r="CY82">
        <v>0</v>
      </c>
      <c r="CZ82">
        <v>0</v>
      </c>
      <c r="DA82">
        <v>5</v>
      </c>
      <c r="DB82">
        <v>25</v>
      </c>
      <c r="DC82" t="s">
        <v>146</v>
      </c>
      <c r="DD82">
        <v>0</v>
      </c>
      <c r="DE82">
        <v>0</v>
      </c>
      <c r="DF82">
        <v>160</v>
      </c>
      <c r="DG82">
        <v>1120</v>
      </c>
      <c r="DH82" t="s">
        <v>159</v>
      </c>
      <c r="DI82">
        <f>Table1[[#This Row],[i- returnees internal present household]]+Table1[[#This Row],[k- abroad returnee household]]</f>
        <v>246</v>
      </c>
      <c r="DJ82">
        <f>Table1[[#This Row],[ returnees internal ]]+Table1[[#This Row],[abroad returnee ]]</f>
        <v>1557</v>
      </c>
      <c r="DK82" t="s">
        <v>159</v>
      </c>
      <c r="DL82">
        <v>244</v>
      </c>
      <c r="DM82">
        <v>1541</v>
      </c>
      <c r="DN82">
        <v>2</v>
      </c>
      <c r="DO82">
        <v>16</v>
      </c>
      <c r="DP82" t="s">
        <v>175</v>
      </c>
      <c r="DQ82" t="s">
        <v>332</v>
      </c>
      <c r="DR82" t="s">
        <v>150</v>
      </c>
      <c r="DS82" t="s">
        <v>147</v>
      </c>
      <c r="DT82">
        <v>42</v>
      </c>
      <c r="DU82">
        <v>258</v>
      </c>
      <c r="DV82" t="s">
        <v>175</v>
      </c>
      <c r="DW82" t="s">
        <v>332</v>
      </c>
      <c r="DX82" t="s">
        <v>150</v>
      </c>
      <c r="DY82" t="s">
        <v>147</v>
      </c>
      <c r="DZ82">
        <v>79</v>
      </c>
      <c r="EA82">
        <v>498</v>
      </c>
      <c r="EB82" t="s">
        <v>175</v>
      </c>
      <c r="EC82" t="s">
        <v>332</v>
      </c>
      <c r="ED82" t="s">
        <v>150</v>
      </c>
      <c r="EE82" t="s">
        <v>147</v>
      </c>
      <c r="EF82">
        <v>94</v>
      </c>
      <c r="EG82">
        <v>564</v>
      </c>
      <c r="EH82" t="s">
        <v>175</v>
      </c>
      <c r="EI82" t="s">
        <v>332</v>
      </c>
      <c r="EJ82" t="s">
        <v>150</v>
      </c>
      <c r="EK82" t="s">
        <v>147</v>
      </c>
      <c r="EL82">
        <v>27</v>
      </c>
      <c r="EM82">
        <v>205</v>
      </c>
      <c r="EN82" t="s">
        <v>175</v>
      </c>
      <c r="EO82" t="s">
        <v>332</v>
      </c>
      <c r="EP82" t="s">
        <v>150</v>
      </c>
      <c r="EQ82" t="s">
        <v>147</v>
      </c>
      <c r="ER82">
        <v>0</v>
      </c>
      <c r="ES82">
        <v>0</v>
      </c>
      <c r="ET82" t="s">
        <v>159</v>
      </c>
      <c r="EU82">
        <v>2</v>
      </c>
      <c r="EV82">
        <v>16</v>
      </c>
      <c r="EW82">
        <v>2</v>
      </c>
      <c r="EX82">
        <v>16</v>
      </c>
      <c r="EY82" t="s">
        <v>217</v>
      </c>
      <c r="EZ82" t="s">
        <v>218</v>
      </c>
      <c r="FA82" t="s">
        <v>150</v>
      </c>
      <c r="FB82" t="s">
        <v>147</v>
      </c>
      <c r="FC82">
        <v>0</v>
      </c>
      <c r="FD82">
        <v>0</v>
      </c>
      <c r="FE82" t="s">
        <v>147</v>
      </c>
      <c r="FF82" t="s">
        <v>147</v>
      </c>
      <c r="FG82" t="s">
        <v>147</v>
      </c>
      <c r="FH82" t="s">
        <v>147</v>
      </c>
      <c r="FI82">
        <v>0</v>
      </c>
      <c r="FJ82">
        <v>0</v>
      </c>
      <c r="FK82" t="s">
        <v>147</v>
      </c>
      <c r="FL82" t="s">
        <v>147</v>
      </c>
      <c r="FM82" t="s">
        <v>147</v>
      </c>
      <c r="FN82" t="s">
        <v>147</v>
      </c>
      <c r="FO82">
        <v>0</v>
      </c>
      <c r="FP82">
        <v>0</v>
      </c>
      <c r="FQ82" t="s">
        <v>147</v>
      </c>
      <c r="FR82" t="s">
        <v>147</v>
      </c>
      <c r="FS82" t="s">
        <v>147</v>
      </c>
      <c r="FT82" t="s">
        <v>147</v>
      </c>
      <c r="FU82">
        <v>0</v>
      </c>
      <c r="FV82">
        <v>0</v>
      </c>
      <c r="FW82" t="s">
        <v>147</v>
      </c>
      <c r="FX82" t="s">
        <v>147</v>
      </c>
      <c r="FY82" t="s">
        <v>147</v>
      </c>
      <c r="FZ82" t="s">
        <v>147</v>
      </c>
      <c r="GA82">
        <v>0</v>
      </c>
      <c r="GB82">
        <v>0</v>
      </c>
      <c r="GC82">
        <v>41</v>
      </c>
      <c r="GD82">
        <v>257</v>
      </c>
      <c r="GE82">
        <v>86</v>
      </c>
      <c r="GF82">
        <v>538</v>
      </c>
      <c r="GG82">
        <v>119</v>
      </c>
      <c r="GH82">
        <v>762</v>
      </c>
      <c r="GI82">
        <v>0</v>
      </c>
      <c r="GJ82">
        <v>0</v>
      </c>
      <c r="GK82" t="s">
        <v>159</v>
      </c>
      <c r="GL82">
        <v>268</v>
      </c>
      <c r="GM82">
        <v>2015</v>
      </c>
      <c r="GN82" t="s">
        <v>159</v>
      </c>
      <c r="GO82" t="s">
        <v>175</v>
      </c>
      <c r="GP82" t="s">
        <v>332</v>
      </c>
      <c r="GQ82" t="s">
        <v>159</v>
      </c>
      <c r="GR82" t="s">
        <v>217</v>
      </c>
      <c r="GS82" t="s">
        <v>146</v>
      </c>
      <c r="GT82">
        <v>0</v>
      </c>
      <c r="GU82">
        <v>0</v>
      </c>
      <c r="GV82" t="s">
        <v>146</v>
      </c>
      <c r="GW82" t="s">
        <v>177</v>
      </c>
      <c r="GX82" t="s">
        <v>152</v>
      </c>
      <c r="GY82" t="s">
        <v>152</v>
      </c>
      <c r="GZ82" t="s">
        <v>476</v>
      </c>
      <c r="HA82" s="117" t="s">
        <v>1610</v>
      </c>
      <c r="HB82" s="117" t="s">
        <v>2023</v>
      </c>
      <c r="HC82" s="117"/>
      <c r="HD82" s="116" t="s">
        <v>1858</v>
      </c>
      <c r="HE82" s="116">
        <v>4.046017</v>
      </c>
      <c r="HF82" s="116">
        <v>31.025449999999999</v>
      </c>
    </row>
    <row r="83" spans="1:214" x14ac:dyDescent="0.25">
      <c r="A83" t="s">
        <v>329</v>
      </c>
      <c r="B83" t="s">
        <v>175</v>
      </c>
      <c r="C83" t="s">
        <v>474</v>
      </c>
      <c r="D83" t="s">
        <v>394</v>
      </c>
      <c r="E83" t="s">
        <v>477</v>
      </c>
      <c r="F83" t="s">
        <v>394</v>
      </c>
      <c r="G83" s="116">
        <f t="shared" si="2"/>
        <v>8.2970000000000006</v>
      </c>
      <c r="H83" s="116">
        <f t="shared" si="3"/>
        <v>30.126999999999999</v>
      </c>
      <c r="I83">
        <v>9</v>
      </c>
      <c r="J83">
        <v>9</v>
      </c>
      <c r="K83" t="s">
        <v>159</v>
      </c>
      <c r="L83">
        <v>234</v>
      </c>
      <c r="M83" s="116">
        <f>SUM(Table1[[#Headers],[c- IDP previously displ. abroad present]])</f>
        <v>0</v>
      </c>
      <c r="N83">
        <v>1872</v>
      </c>
      <c r="O83" s="116">
        <f>(Table1[[#This Row],[a- IDP individuals]])-(Table1[[#This Row],[displ. Abroad]])</f>
        <v>1872</v>
      </c>
      <c r="P83">
        <v>154</v>
      </c>
      <c r="Q83">
        <v>1232</v>
      </c>
      <c r="R83" t="s">
        <v>175</v>
      </c>
      <c r="S83" t="s">
        <v>332</v>
      </c>
      <c r="T83">
        <v>80</v>
      </c>
      <c r="U83">
        <v>640</v>
      </c>
      <c r="V83" t="s">
        <v>175</v>
      </c>
      <c r="W83" t="s">
        <v>332</v>
      </c>
      <c r="X83">
        <v>0</v>
      </c>
      <c r="Y83">
        <v>0</v>
      </c>
      <c r="Z83" t="s">
        <v>147</v>
      </c>
      <c r="AA83" t="s">
        <v>147</v>
      </c>
      <c r="AB83">
        <v>0</v>
      </c>
      <c r="AC83">
        <v>0</v>
      </c>
      <c r="AD83" t="s">
        <v>147</v>
      </c>
      <c r="AE83" t="s">
        <v>147</v>
      </c>
      <c r="AF83">
        <v>0</v>
      </c>
      <c r="AG83">
        <v>0</v>
      </c>
      <c r="AH83" t="s">
        <v>147</v>
      </c>
      <c r="AI83" t="s">
        <v>147</v>
      </c>
      <c r="AJ83">
        <v>0</v>
      </c>
      <c r="AK83">
        <v>0</v>
      </c>
      <c r="AL83" t="s">
        <v>147</v>
      </c>
      <c r="AM83" t="s">
        <v>147</v>
      </c>
      <c r="AN83">
        <v>0</v>
      </c>
      <c r="AO83">
        <v>0</v>
      </c>
      <c r="AP83" t="s">
        <v>146</v>
      </c>
      <c r="AQ83">
        <v>0</v>
      </c>
      <c r="AR83">
        <v>0</v>
      </c>
      <c r="AS83">
        <v>0</v>
      </c>
      <c r="AT83">
        <v>0</v>
      </c>
      <c r="AU83" t="s">
        <v>147</v>
      </c>
      <c r="AV83" t="s">
        <v>147</v>
      </c>
      <c r="AW83">
        <v>0</v>
      </c>
      <c r="AX83">
        <v>0</v>
      </c>
      <c r="AY83" t="s">
        <v>147</v>
      </c>
      <c r="AZ83" t="s">
        <v>147</v>
      </c>
      <c r="BA83">
        <v>0</v>
      </c>
      <c r="BB83">
        <v>0</v>
      </c>
      <c r="BC83" t="s">
        <v>147</v>
      </c>
      <c r="BD83" t="s">
        <v>147</v>
      </c>
      <c r="BE83">
        <v>0</v>
      </c>
      <c r="BF83">
        <v>0</v>
      </c>
      <c r="BG83" t="s">
        <v>147</v>
      </c>
      <c r="BH83" t="s">
        <v>147</v>
      </c>
      <c r="BI83">
        <v>0</v>
      </c>
      <c r="BJ83">
        <v>0</v>
      </c>
      <c r="BK83" t="s">
        <v>147</v>
      </c>
      <c r="BL83" t="s">
        <v>147</v>
      </c>
      <c r="BM83">
        <v>0</v>
      </c>
      <c r="BN83">
        <v>0</v>
      </c>
      <c r="BO83" s="116">
        <f>SUM(Table1[[#This Row],[2014-2015 Conflict]],Table1[[#This Row],[2016-2017 conflict]],Table1[[#This Row],[2018 pre R conflict]],Table1[[#This Row],[2018 post R conflict]],Table1[[#This Row],[2019 conflict]],Table1[[#This Row],[2020 conflict]])</f>
        <v>1872</v>
      </c>
      <c r="BP83" s="116">
        <f>SUM(Table1[[#This Row],[2014-2015  C - clashes]],Table1[[#This Row],[2016-2017  c-clashes]],Table1[[#This Row],[2018 pre R C-clashes]],Table1[[#This Row],[2018 post R C-clashes]],Table1[[#This Row],[2019 C-clashes]],Table1[[#This Row],[2020 C-clashes]])</f>
        <v>0</v>
      </c>
      <c r="BQ83" s="116">
        <f>SUM(Table1[[#This Row],[2014-2015 disaster]],Table1[[#This Row],[2016-2017 disaster]],Table1[[#This Row],[2018 pre R disaster]],Table1[[#This Row],[2018 post R disaster]],Table1[[#This Row],[2019 disaster]],Table1[[#This Row],[2020 disaster]])</f>
        <v>0</v>
      </c>
      <c r="BR83" s="116">
        <f>SUM(Table1[[#This Row],[2014-2015 unknown]],Table1[[#This Row],[2016-2017  unknown ]],Table1[[#This Row],[2018 pre R unknown]],Table1[[#This Row],[2018 post R unknown]],Table1[[#This Row],[2019 unknown]],Table1[[#This Row],[2020 unknown]])</f>
        <v>0</v>
      </c>
      <c r="BS83">
        <v>1232</v>
      </c>
      <c r="BT83">
        <v>0</v>
      </c>
      <c r="BU83">
        <v>0</v>
      </c>
      <c r="BV83">
        <v>0</v>
      </c>
      <c r="BW83" t="s">
        <v>146</v>
      </c>
      <c r="BX83">
        <v>640</v>
      </c>
      <c r="BY83">
        <v>0</v>
      </c>
      <c r="BZ83">
        <v>0</v>
      </c>
      <c r="CA83">
        <v>0</v>
      </c>
      <c r="CB83" t="s">
        <v>146</v>
      </c>
      <c r="CC83">
        <v>0</v>
      </c>
      <c r="CD83">
        <v>0</v>
      </c>
      <c r="CE83">
        <v>0</v>
      </c>
      <c r="CF83">
        <v>0</v>
      </c>
      <c r="CG83" t="s">
        <v>146</v>
      </c>
      <c r="CH83">
        <v>0</v>
      </c>
      <c r="CI83">
        <v>0</v>
      </c>
      <c r="CJ83">
        <v>0</v>
      </c>
      <c r="CK83">
        <v>0</v>
      </c>
      <c r="CL83" t="s">
        <v>146</v>
      </c>
      <c r="CM83">
        <v>0</v>
      </c>
      <c r="CN83">
        <v>0</v>
      </c>
      <c r="CO83">
        <v>0</v>
      </c>
      <c r="CP83">
        <v>0</v>
      </c>
      <c r="CQ83" t="s">
        <v>146</v>
      </c>
      <c r="CR83">
        <v>0</v>
      </c>
      <c r="CS83">
        <v>0</v>
      </c>
      <c r="CT83">
        <v>0</v>
      </c>
      <c r="CU83">
        <v>0</v>
      </c>
      <c r="CV83" t="s">
        <v>146</v>
      </c>
      <c r="CW83" t="s">
        <v>147</v>
      </c>
      <c r="CX83">
        <v>0</v>
      </c>
      <c r="CY83">
        <v>226</v>
      </c>
      <c r="CZ83">
        <v>1808</v>
      </c>
      <c r="DA83">
        <v>8</v>
      </c>
      <c r="DB83">
        <v>64</v>
      </c>
      <c r="DC83" t="s">
        <v>146</v>
      </c>
      <c r="DD83">
        <v>0</v>
      </c>
      <c r="DE83">
        <v>0</v>
      </c>
      <c r="DF83">
        <v>568</v>
      </c>
      <c r="DG83">
        <v>3976</v>
      </c>
      <c r="DH83" t="s">
        <v>159</v>
      </c>
      <c r="DI83">
        <f>Table1[[#This Row],[i- returnees internal present household]]+Table1[[#This Row],[k- abroad returnee household]]</f>
        <v>182</v>
      </c>
      <c r="DJ83">
        <f>Table1[[#This Row],[ returnees internal ]]+Table1[[#This Row],[abroad returnee ]]</f>
        <v>1096</v>
      </c>
      <c r="DK83" t="s">
        <v>159</v>
      </c>
      <c r="DL83">
        <v>182</v>
      </c>
      <c r="DM83">
        <v>1096</v>
      </c>
      <c r="DN83">
        <v>13</v>
      </c>
      <c r="DO83">
        <v>78</v>
      </c>
      <c r="DP83" t="s">
        <v>175</v>
      </c>
      <c r="DQ83" t="s">
        <v>385</v>
      </c>
      <c r="DR83" t="s">
        <v>150</v>
      </c>
      <c r="DS83" t="s">
        <v>147</v>
      </c>
      <c r="DT83">
        <v>29</v>
      </c>
      <c r="DU83">
        <v>174</v>
      </c>
      <c r="DV83" t="s">
        <v>175</v>
      </c>
      <c r="DW83" t="s">
        <v>240</v>
      </c>
      <c r="DX83" t="s">
        <v>150</v>
      </c>
      <c r="DY83" t="s">
        <v>147</v>
      </c>
      <c r="DZ83">
        <v>46</v>
      </c>
      <c r="EA83">
        <v>276</v>
      </c>
      <c r="EB83" t="s">
        <v>175</v>
      </c>
      <c r="EC83" t="s">
        <v>332</v>
      </c>
      <c r="ED83" t="s">
        <v>150</v>
      </c>
      <c r="EE83" t="s">
        <v>147</v>
      </c>
      <c r="EF83">
        <v>73</v>
      </c>
      <c r="EG83">
        <v>438</v>
      </c>
      <c r="EH83" t="s">
        <v>175</v>
      </c>
      <c r="EI83" t="s">
        <v>332</v>
      </c>
      <c r="EJ83" t="s">
        <v>150</v>
      </c>
      <c r="EK83" t="s">
        <v>147</v>
      </c>
      <c r="EL83">
        <v>21</v>
      </c>
      <c r="EM83">
        <v>130</v>
      </c>
      <c r="EN83" t="s">
        <v>175</v>
      </c>
      <c r="EO83" t="s">
        <v>332</v>
      </c>
      <c r="EP83" t="s">
        <v>150</v>
      </c>
      <c r="EQ83" t="s">
        <v>147</v>
      </c>
      <c r="ER83">
        <v>0</v>
      </c>
      <c r="ES83">
        <v>0</v>
      </c>
      <c r="ET83" t="s">
        <v>146</v>
      </c>
      <c r="EU83">
        <v>0</v>
      </c>
      <c r="EV83">
        <v>0</v>
      </c>
      <c r="EW83">
        <v>0</v>
      </c>
      <c r="EX83">
        <v>0</v>
      </c>
      <c r="EY83" t="s">
        <v>147</v>
      </c>
      <c r="EZ83" t="s">
        <v>147</v>
      </c>
      <c r="FA83" t="s">
        <v>147</v>
      </c>
      <c r="FB83" t="s">
        <v>147</v>
      </c>
      <c r="FC83">
        <v>0</v>
      </c>
      <c r="FD83">
        <v>0</v>
      </c>
      <c r="FE83" t="s">
        <v>147</v>
      </c>
      <c r="FF83" t="s">
        <v>147</v>
      </c>
      <c r="FG83" t="s">
        <v>147</v>
      </c>
      <c r="FH83" t="s">
        <v>147</v>
      </c>
      <c r="FI83">
        <v>0</v>
      </c>
      <c r="FJ83">
        <v>0</v>
      </c>
      <c r="FK83" t="s">
        <v>147</v>
      </c>
      <c r="FL83" t="s">
        <v>147</v>
      </c>
      <c r="FM83" t="s">
        <v>147</v>
      </c>
      <c r="FN83" t="s">
        <v>147</v>
      </c>
      <c r="FO83">
        <v>0</v>
      </c>
      <c r="FP83">
        <v>0</v>
      </c>
      <c r="FQ83" t="s">
        <v>147</v>
      </c>
      <c r="FR83" t="s">
        <v>147</v>
      </c>
      <c r="FS83" t="s">
        <v>147</v>
      </c>
      <c r="FT83" t="s">
        <v>147</v>
      </c>
      <c r="FU83">
        <v>0</v>
      </c>
      <c r="FV83">
        <v>0</v>
      </c>
      <c r="FW83" t="s">
        <v>147</v>
      </c>
      <c r="FX83" t="s">
        <v>147</v>
      </c>
      <c r="FY83" t="s">
        <v>147</v>
      </c>
      <c r="FZ83" t="s">
        <v>147</v>
      </c>
      <c r="GA83">
        <v>0</v>
      </c>
      <c r="GB83">
        <v>0</v>
      </c>
      <c r="GC83">
        <v>54</v>
      </c>
      <c r="GD83">
        <v>200</v>
      </c>
      <c r="GE83">
        <v>46</v>
      </c>
      <c r="GF83">
        <v>322</v>
      </c>
      <c r="GG83">
        <v>82</v>
      </c>
      <c r="GH83">
        <v>574</v>
      </c>
      <c r="GI83">
        <v>0</v>
      </c>
      <c r="GJ83">
        <v>0</v>
      </c>
      <c r="GK83" t="s">
        <v>159</v>
      </c>
      <c r="GL83">
        <v>200</v>
      </c>
      <c r="GM83">
        <v>1488</v>
      </c>
      <c r="GN83" t="s">
        <v>159</v>
      </c>
      <c r="GO83" t="s">
        <v>175</v>
      </c>
      <c r="GP83" t="s">
        <v>147</v>
      </c>
      <c r="GQ83" t="s">
        <v>146</v>
      </c>
      <c r="GR83" t="s">
        <v>147</v>
      </c>
      <c r="GS83" t="s">
        <v>146</v>
      </c>
      <c r="GT83">
        <v>0</v>
      </c>
      <c r="GU83">
        <v>0</v>
      </c>
      <c r="GV83" t="s">
        <v>146</v>
      </c>
      <c r="GW83" t="s">
        <v>177</v>
      </c>
      <c r="GX83" t="s">
        <v>152</v>
      </c>
      <c r="GY83" t="s">
        <v>151</v>
      </c>
      <c r="GZ83" t="s">
        <v>478</v>
      </c>
      <c r="HA83" s="117" t="s">
        <v>1610</v>
      </c>
      <c r="HB83" s="117" t="s">
        <v>2025</v>
      </c>
      <c r="HC83" s="117"/>
      <c r="HD83" s="116" t="s">
        <v>1858</v>
      </c>
      <c r="HE83" s="116">
        <v>3.9808669999999999</v>
      </c>
      <c r="HF83" s="116">
        <v>30.953316999999998</v>
      </c>
    </row>
    <row r="84" spans="1:214" x14ac:dyDescent="0.25">
      <c r="A84" t="s">
        <v>155</v>
      </c>
      <c r="B84" t="s">
        <v>156</v>
      </c>
      <c r="C84" t="s">
        <v>162</v>
      </c>
      <c r="D84" t="s">
        <v>163</v>
      </c>
      <c r="E84" t="s">
        <v>479</v>
      </c>
      <c r="F84" t="s">
        <v>480</v>
      </c>
      <c r="G84" s="116">
        <f t="shared" si="2"/>
        <v>7.9722400000000002</v>
      </c>
      <c r="H84" s="116">
        <f t="shared" si="3"/>
        <v>31.970469999999999</v>
      </c>
      <c r="I84">
        <v>9</v>
      </c>
      <c r="J84">
        <v>9</v>
      </c>
      <c r="K84" t="s">
        <v>159</v>
      </c>
      <c r="L84">
        <v>266</v>
      </c>
      <c r="M84" s="116">
        <f>SUM(Table1[[#Headers],[c- IDP previously displ. abroad present]])</f>
        <v>0</v>
      </c>
      <c r="N84">
        <v>1583</v>
      </c>
      <c r="O84" s="116">
        <f>(Table1[[#This Row],[a- IDP individuals]])-(Table1[[#This Row],[displ. Abroad]])</f>
        <v>1330</v>
      </c>
      <c r="P84">
        <v>82</v>
      </c>
      <c r="Q84">
        <v>506</v>
      </c>
      <c r="R84" t="s">
        <v>156</v>
      </c>
      <c r="S84" t="s">
        <v>195</v>
      </c>
      <c r="T84">
        <v>80</v>
      </c>
      <c r="U84">
        <v>496</v>
      </c>
      <c r="V84" t="s">
        <v>143</v>
      </c>
      <c r="W84" t="s">
        <v>226</v>
      </c>
      <c r="X84">
        <v>65</v>
      </c>
      <c r="Y84">
        <v>384</v>
      </c>
      <c r="Z84" t="s">
        <v>143</v>
      </c>
      <c r="AA84" t="s">
        <v>226</v>
      </c>
      <c r="AB84">
        <v>30</v>
      </c>
      <c r="AC84">
        <v>147</v>
      </c>
      <c r="AD84" t="s">
        <v>156</v>
      </c>
      <c r="AE84" t="s">
        <v>195</v>
      </c>
      <c r="AF84">
        <v>4</v>
      </c>
      <c r="AG84">
        <v>16</v>
      </c>
      <c r="AH84" t="s">
        <v>147</v>
      </c>
      <c r="AI84" t="s">
        <v>147</v>
      </c>
      <c r="AJ84">
        <v>5</v>
      </c>
      <c r="AK84">
        <v>34</v>
      </c>
      <c r="AL84" t="s">
        <v>156</v>
      </c>
      <c r="AM84" t="s">
        <v>251</v>
      </c>
      <c r="AN84">
        <v>0</v>
      </c>
      <c r="AO84">
        <v>0</v>
      </c>
      <c r="AP84" t="s">
        <v>159</v>
      </c>
      <c r="AQ84">
        <v>47</v>
      </c>
      <c r="AR84">
        <v>253</v>
      </c>
      <c r="AS84">
        <v>17</v>
      </c>
      <c r="AT84">
        <v>115</v>
      </c>
      <c r="AU84" t="s">
        <v>221</v>
      </c>
      <c r="AV84" t="s">
        <v>333</v>
      </c>
      <c r="AW84">
        <v>16</v>
      </c>
      <c r="AX84">
        <v>86</v>
      </c>
      <c r="AY84" t="s">
        <v>148</v>
      </c>
      <c r="AZ84" t="s">
        <v>149</v>
      </c>
      <c r="BA84">
        <v>10</v>
      </c>
      <c r="BB84">
        <v>36</v>
      </c>
      <c r="BC84" t="s">
        <v>219</v>
      </c>
      <c r="BD84" t="s">
        <v>354</v>
      </c>
      <c r="BE84">
        <v>4</v>
      </c>
      <c r="BF84">
        <v>16</v>
      </c>
      <c r="BG84" t="s">
        <v>221</v>
      </c>
      <c r="BH84" t="s">
        <v>333</v>
      </c>
      <c r="BI84">
        <v>0</v>
      </c>
      <c r="BJ84">
        <v>0</v>
      </c>
      <c r="BK84" t="s">
        <v>147</v>
      </c>
      <c r="BL84" t="s">
        <v>147</v>
      </c>
      <c r="BM84">
        <v>0</v>
      </c>
      <c r="BN84">
        <v>0</v>
      </c>
      <c r="BO84" s="116">
        <f>SUM(Table1[[#This Row],[2014-2015 Conflict]],Table1[[#This Row],[2016-2017 conflict]],Table1[[#This Row],[2018 pre R conflict]],Table1[[#This Row],[2018 post R conflict]],Table1[[#This Row],[2019 conflict]],Table1[[#This Row],[2020 conflict]])</f>
        <v>1363</v>
      </c>
      <c r="BP84" s="116">
        <f>SUM(Table1[[#This Row],[2014-2015  C - clashes]],Table1[[#This Row],[2016-2017  c-clashes]],Table1[[#This Row],[2018 pre R C-clashes]],Table1[[#This Row],[2018 post R C-clashes]],Table1[[#This Row],[2019 C-clashes]],Table1[[#This Row],[2020 C-clashes]])</f>
        <v>0</v>
      </c>
      <c r="BQ84" s="116">
        <f>SUM(Table1[[#This Row],[2014-2015 disaster]],Table1[[#This Row],[2016-2017 disaster]],Table1[[#This Row],[2018 pre R disaster]],Table1[[#This Row],[2018 post R disaster]],Table1[[#This Row],[2019 disaster]],Table1[[#This Row],[2020 disaster]])</f>
        <v>0</v>
      </c>
      <c r="BR84" s="116">
        <f>SUM(Table1[[#This Row],[2014-2015 unknown]],Table1[[#This Row],[2016-2017  unknown ]],Table1[[#This Row],[2018 pre R unknown]],Table1[[#This Row],[2018 post R unknown]],Table1[[#This Row],[2019 unknown]],Table1[[#This Row],[2020 unknown]])</f>
        <v>220</v>
      </c>
      <c r="BS84">
        <v>506</v>
      </c>
      <c r="BT84">
        <v>0</v>
      </c>
      <c r="BU84">
        <v>0</v>
      </c>
      <c r="BV84">
        <v>0</v>
      </c>
      <c r="BW84" t="s">
        <v>146</v>
      </c>
      <c r="BX84">
        <v>397</v>
      </c>
      <c r="BY84">
        <v>0</v>
      </c>
      <c r="BZ84">
        <v>0</v>
      </c>
      <c r="CA84">
        <v>99</v>
      </c>
      <c r="CB84" t="s">
        <v>146</v>
      </c>
      <c r="CC84">
        <v>310</v>
      </c>
      <c r="CD84">
        <v>0</v>
      </c>
      <c r="CE84">
        <v>0</v>
      </c>
      <c r="CF84">
        <v>74</v>
      </c>
      <c r="CG84" t="s">
        <v>146</v>
      </c>
      <c r="CH84">
        <v>116</v>
      </c>
      <c r="CI84">
        <v>0</v>
      </c>
      <c r="CJ84">
        <v>0</v>
      </c>
      <c r="CK84">
        <v>31</v>
      </c>
      <c r="CL84" t="s">
        <v>146</v>
      </c>
      <c r="CM84">
        <v>0</v>
      </c>
      <c r="CN84">
        <v>0</v>
      </c>
      <c r="CO84">
        <v>0</v>
      </c>
      <c r="CP84">
        <v>16</v>
      </c>
      <c r="CQ84" t="s">
        <v>146</v>
      </c>
      <c r="CR84">
        <v>34</v>
      </c>
      <c r="CS84">
        <v>0</v>
      </c>
      <c r="CT84">
        <v>0</v>
      </c>
      <c r="CU84">
        <v>0</v>
      </c>
      <c r="CV84" t="s">
        <v>146</v>
      </c>
      <c r="CW84" t="s">
        <v>147</v>
      </c>
      <c r="CX84">
        <v>0</v>
      </c>
      <c r="CY84">
        <v>0</v>
      </c>
      <c r="CZ84">
        <v>0</v>
      </c>
      <c r="DA84">
        <v>266</v>
      </c>
      <c r="DB84">
        <v>1583</v>
      </c>
      <c r="DC84" t="s">
        <v>146</v>
      </c>
      <c r="DD84">
        <v>0</v>
      </c>
      <c r="DE84">
        <v>0</v>
      </c>
      <c r="DF84">
        <v>171</v>
      </c>
      <c r="DG84">
        <v>1160</v>
      </c>
      <c r="DH84" t="s">
        <v>159</v>
      </c>
      <c r="DI84">
        <f>Table1[[#This Row],[i- returnees internal present household]]+Table1[[#This Row],[k- abroad returnee household]]</f>
        <v>234</v>
      </c>
      <c r="DJ84">
        <f>Table1[[#This Row],[ returnees internal ]]+Table1[[#This Row],[abroad returnee ]]</f>
        <v>1451</v>
      </c>
      <c r="DK84" t="s">
        <v>159</v>
      </c>
      <c r="DL84">
        <v>81</v>
      </c>
      <c r="DM84">
        <v>484</v>
      </c>
      <c r="DN84">
        <v>0</v>
      </c>
      <c r="DO84">
        <v>0</v>
      </c>
      <c r="DP84" t="s">
        <v>147</v>
      </c>
      <c r="DQ84" t="s">
        <v>147</v>
      </c>
      <c r="DR84" t="s">
        <v>147</v>
      </c>
      <c r="DS84" t="s">
        <v>147</v>
      </c>
      <c r="DT84">
        <v>28</v>
      </c>
      <c r="DU84">
        <v>160</v>
      </c>
      <c r="DV84" t="s">
        <v>143</v>
      </c>
      <c r="DW84" t="s">
        <v>226</v>
      </c>
      <c r="DX84" t="s">
        <v>150</v>
      </c>
      <c r="DY84" t="s">
        <v>147</v>
      </c>
      <c r="DZ84">
        <v>20</v>
      </c>
      <c r="EA84">
        <v>121</v>
      </c>
      <c r="EB84" t="s">
        <v>156</v>
      </c>
      <c r="EC84" t="s">
        <v>195</v>
      </c>
      <c r="ED84" t="s">
        <v>150</v>
      </c>
      <c r="EE84" t="s">
        <v>147</v>
      </c>
      <c r="EF84">
        <v>33</v>
      </c>
      <c r="EG84">
        <v>203</v>
      </c>
      <c r="EH84" t="s">
        <v>143</v>
      </c>
      <c r="EI84" t="s">
        <v>226</v>
      </c>
      <c r="EJ84" t="s">
        <v>150</v>
      </c>
      <c r="EK84" t="s">
        <v>147</v>
      </c>
      <c r="EL84">
        <v>0</v>
      </c>
      <c r="EM84">
        <v>0</v>
      </c>
      <c r="EN84" t="s">
        <v>147</v>
      </c>
      <c r="EO84" t="s">
        <v>147</v>
      </c>
      <c r="EP84" t="s">
        <v>147</v>
      </c>
      <c r="EQ84" t="s">
        <v>147</v>
      </c>
      <c r="ER84">
        <v>0</v>
      </c>
      <c r="ES84">
        <v>0</v>
      </c>
      <c r="ET84" t="s">
        <v>159</v>
      </c>
      <c r="EU84">
        <v>153</v>
      </c>
      <c r="EV84">
        <v>967</v>
      </c>
      <c r="EW84">
        <v>48</v>
      </c>
      <c r="EX84">
        <v>298</v>
      </c>
      <c r="EY84" t="s">
        <v>221</v>
      </c>
      <c r="EZ84" t="s">
        <v>333</v>
      </c>
      <c r="FA84" t="s">
        <v>150</v>
      </c>
      <c r="FB84" t="s">
        <v>147</v>
      </c>
      <c r="FC84">
        <v>27</v>
      </c>
      <c r="FD84">
        <v>181</v>
      </c>
      <c r="FE84" t="s">
        <v>219</v>
      </c>
      <c r="FF84" t="s">
        <v>354</v>
      </c>
      <c r="FG84" t="s">
        <v>150</v>
      </c>
      <c r="FH84" t="s">
        <v>147</v>
      </c>
      <c r="FI84">
        <v>51</v>
      </c>
      <c r="FJ84">
        <v>261</v>
      </c>
      <c r="FK84" t="s">
        <v>221</v>
      </c>
      <c r="FL84" t="s">
        <v>333</v>
      </c>
      <c r="FM84" t="s">
        <v>150</v>
      </c>
      <c r="FN84" t="s">
        <v>147</v>
      </c>
      <c r="FO84">
        <v>27</v>
      </c>
      <c r="FP84">
        <v>227</v>
      </c>
      <c r="FQ84" t="s">
        <v>148</v>
      </c>
      <c r="FR84" t="s">
        <v>149</v>
      </c>
      <c r="FS84" t="s">
        <v>150</v>
      </c>
      <c r="FT84" t="s">
        <v>147</v>
      </c>
      <c r="FU84">
        <v>0</v>
      </c>
      <c r="FV84">
        <v>0</v>
      </c>
      <c r="FW84" t="s">
        <v>147</v>
      </c>
      <c r="FX84" t="s">
        <v>147</v>
      </c>
      <c r="FY84" t="s">
        <v>147</v>
      </c>
      <c r="FZ84" t="s">
        <v>147</v>
      </c>
      <c r="GA84">
        <v>0</v>
      </c>
      <c r="GB84">
        <v>0</v>
      </c>
      <c r="GC84">
        <v>109</v>
      </c>
      <c r="GD84">
        <v>654</v>
      </c>
      <c r="GE84">
        <v>68</v>
      </c>
      <c r="GF84">
        <v>428</v>
      </c>
      <c r="GG84">
        <v>57</v>
      </c>
      <c r="GH84">
        <v>369</v>
      </c>
      <c r="GI84">
        <v>0</v>
      </c>
      <c r="GJ84">
        <v>0</v>
      </c>
      <c r="GK84" t="s">
        <v>159</v>
      </c>
      <c r="GL84">
        <v>115</v>
      </c>
      <c r="GM84">
        <v>841</v>
      </c>
      <c r="GN84" t="s">
        <v>159</v>
      </c>
      <c r="GO84" t="s">
        <v>143</v>
      </c>
      <c r="GP84" t="s">
        <v>226</v>
      </c>
      <c r="GQ84" t="s">
        <v>159</v>
      </c>
      <c r="GR84" t="s">
        <v>221</v>
      </c>
      <c r="GS84" t="s">
        <v>146</v>
      </c>
      <c r="GT84">
        <v>0</v>
      </c>
      <c r="GU84">
        <v>0</v>
      </c>
      <c r="GV84" t="s">
        <v>159</v>
      </c>
      <c r="GW84" t="s">
        <v>151</v>
      </c>
      <c r="GX84" t="s">
        <v>151</v>
      </c>
      <c r="GY84" t="s">
        <v>151</v>
      </c>
      <c r="GZ84" t="s">
        <v>481</v>
      </c>
      <c r="HA84" s="117" t="s">
        <v>610</v>
      </c>
      <c r="HB84" s="117" t="s">
        <v>2027</v>
      </c>
      <c r="HC84" s="117"/>
      <c r="HD84" s="116" t="s">
        <v>1858</v>
      </c>
      <c r="HE84" s="116">
        <v>4.402091134</v>
      </c>
      <c r="HF84" s="116">
        <v>31.041080295</v>
      </c>
    </row>
    <row r="85" spans="1:214" x14ac:dyDescent="0.25">
      <c r="A85" t="s">
        <v>329</v>
      </c>
      <c r="B85" t="s">
        <v>175</v>
      </c>
      <c r="C85" t="s">
        <v>328</v>
      </c>
      <c r="D85" t="s">
        <v>330</v>
      </c>
      <c r="E85" t="s">
        <v>482</v>
      </c>
      <c r="F85" t="s">
        <v>483</v>
      </c>
      <c r="G85" s="116">
        <f t="shared" si="2"/>
        <v>9.3156330000000001</v>
      </c>
      <c r="H85" s="116">
        <f t="shared" si="3"/>
        <v>30.044616999999999</v>
      </c>
      <c r="I85">
        <v>9</v>
      </c>
      <c r="J85">
        <v>9</v>
      </c>
      <c r="K85" t="s">
        <v>146</v>
      </c>
      <c r="L85">
        <v>0</v>
      </c>
      <c r="M85" s="116">
        <f>SUM(Table1[[#Headers],[c- IDP previously displ. abroad present]])</f>
        <v>0</v>
      </c>
      <c r="N85">
        <v>0</v>
      </c>
      <c r="O85" s="116">
        <f>(Table1[[#This Row],[a- IDP individuals]])-(Table1[[#This Row],[displ. Abroad]])</f>
        <v>0</v>
      </c>
      <c r="P85">
        <v>0</v>
      </c>
      <c r="Q85">
        <v>0</v>
      </c>
      <c r="R85" t="s">
        <v>147</v>
      </c>
      <c r="S85" t="s">
        <v>147</v>
      </c>
      <c r="T85">
        <v>0</v>
      </c>
      <c r="U85">
        <v>0</v>
      </c>
      <c r="V85" t="s">
        <v>147</v>
      </c>
      <c r="W85" t="s">
        <v>147</v>
      </c>
      <c r="X85">
        <v>0</v>
      </c>
      <c r="Y85">
        <v>0</v>
      </c>
      <c r="Z85" t="s">
        <v>147</v>
      </c>
      <c r="AA85" t="s">
        <v>147</v>
      </c>
      <c r="AB85">
        <v>0</v>
      </c>
      <c r="AC85">
        <v>0</v>
      </c>
      <c r="AD85" t="s">
        <v>147</v>
      </c>
      <c r="AE85" t="s">
        <v>147</v>
      </c>
      <c r="AF85">
        <v>0</v>
      </c>
      <c r="AG85">
        <v>0</v>
      </c>
      <c r="AH85" t="s">
        <v>147</v>
      </c>
      <c r="AI85" t="s">
        <v>147</v>
      </c>
      <c r="AJ85">
        <v>0</v>
      </c>
      <c r="AK85">
        <v>0</v>
      </c>
      <c r="AL85" t="s">
        <v>147</v>
      </c>
      <c r="AM85" t="s">
        <v>147</v>
      </c>
      <c r="AN85">
        <v>0</v>
      </c>
      <c r="AO85">
        <v>0</v>
      </c>
      <c r="AP85" t="s">
        <v>146</v>
      </c>
      <c r="AQ85">
        <v>0</v>
      </c>
      <c r="AR85">
        <v>0</v>
      </c>
      <c r="AS85">
        <v>0</v>
      </c>
      <c r="AT85">
        <v>0</v>
      </c>
      <c r="AU85" t="s">
        <v>147</v>
      </c>
      <c r="AV85" t="s">
        <v>147</v>
      </c>
      <c r="AW85">
        <v>0</v>
      </c>
      <c r="AX85">
        <v>0</v>
      </c>
      <c r="AY85" t="s">
        <v>147</v>
      </c>
      <c r="AZ85" t="s">
        <v>147</v>
      </c>
      <c r="BA85">
        <v>0</v>
      </c>
      <c r="BB85">
        <v>0</v>
      </c>
      <c r="BC85" t="s">
        <v>147</v>
      </c>
      <c r="BD85" t="s">
        <v>147</v>
      </c>
      <c r="BE85">
        <v>0</v>
      </c>
      <c r="BF85">
        <v>0</v>
      </c>
      <c r="BG85" t="s">
        <v>147</v>
      </c>
      <c r="BH85" t="s">
        <v>147</v>
      </c>
      <c r="BI85">
        <v>0</v>
      </c>
      <c r="BJ85">
        <v>0</v>
      </c>
      <c r="BK85" t="s">
        <v>147</v>
      </c>
      <c r="BL85" t="s">
        <v>147</v>
      </c>
      <c r="BM85">
        <v>0</v>
      </c>
      <c r="BN85">
        <v>0</v>
      </c>
      <c r="BO85" s="116">
        <f>SUM(Table1[[#This Row],[2014-2015 Conflict]],Table1[[#This Row],[2016-2017 conflict]],Table1[[#This Row],[2018 pre R conflict]],Table1[[#This Row],[2018 post R conflict]],Table1[[#This Row],[2019 conflict]],Table1[[#This Row],[2020 conflict]])</f>
        <v>0</v>
      </c>
      <c r="BP85" s="116">
        <f>SUM(Table1[[#This Row],[2014-2015  C - clashes]],Table1[[#This Row],[2016-2017  c-clashes]],Table1[[#This Row],[2018 pre R C-clashes]],Table1[[#This Row],[2018 post R C-clashes]],Table1[[#This Row],[2019 C-clashes]],Table1[[#This Row],[2020 C-clashes]])</f>
        <v>0</v>
      </c>
      <c r="BQ85" s="116">
        <f>SUM(Table1[[#This Row],[2014-2015 disaster]],Table1[[#This Row],[2016-2017 disaster]],Table1[[#This Row],[2018 pre R disaster]],Table1[[#This Row],[2018 post R disaster]],Table1[[#This Row],[2019 disaster]],Table1[[#This Row],[2020 disaster]])</f>
        <v>0</v>
      </c>
      <c r="BR85" s="116">
        <f>SUM(Table1[[#This Row],[2014-2015 unknown]],Table1[[#This Row],[2016-2017  unknown ]],Table1[[#This Row],[2018 pre R unknown]],Table1[[#This Row],[2018 post R unknown]],Table1[[#This Row],[2019 unknown]],Table1[[#This Row],[2020 unknown]])</f>
        <v>0</v>
      </c>
      <c r="BS85">
        <v>0</v>
      </c>
      <c r="BT85">
        <v>0</v>
      </c>
      <c r="BU85">
        <v>0</v>
      </c>
      <c r="BV85">
        <v>0</v>
      </c>
      <c r="BW85" t="s">
        <v>146</v>
      </c>
      <c r="BX85">
        <v>0</v>
      </c>
      <c r="BY85">
        <v>0</v>
      </c>
      <c r="BZ85">
        <v>0</v>
      </c>
      <c r="CA85">
        <v>0</v>
      </c>
      <c r="CB85" t="s">
        <v>146</v>
      </c>
      <c r="CC85">
        <v>0</v>
      </c>
      <c r="CD85">
        <v>0</v>
      </c>
      <c r="CE85">
        <v>0</v>
      </c>
      <c r="CF85">
        <v>0</v>
      </c>
      <c r="CG85" t="s">
        <v>146</v>
      </c>
      <c r="CH85">
        <v>0</v>
      </c>
      <c r="CI85">
        <v>0</v>
      </c>
      <c r="CJ85">
        <v>0</v>
      </c>
      <c r="CK85">
        <v>0</v>
      </c>
      <c r="CL85" t="s">
        <v>146</v>
      </c>
      <c r="CM85">
        <v>0</v>
      </c>
      <c r="CN85">
        <v>0</v>
      </c>
      <c r="CO85">
        <v>0</v>
      </c>
      <c r="CP85">
        <v>0</v>
      </c>
      <c r="CQ85" t="s">
        <v>146</v>
      </c>
      <c r="CR85">
        <v>0</v>
      </c>
      <c r="CS85">
        <v>0</v>
      </c>
      <c r="CT85">
        <v>0</v>
      </c>
      <c r="CU85">
        <v>0</v>
      </c>
      <c r="CV85" t="s">
        <v>146</v>
      </c>
      <c r="CW85" t="s">
        <v>147</v>
      </c>
      <c r="CX85">
        <v>0</v>
      </c>
      <c r="CY85">
        <v>0</v>
      </c>
      <c r="CZ85">
        <v>0</v>
      </c>
      <c r="DA85">
        <v>0</v>
      </c>
      <c r="DB85">
        <v>0</v>
      </c>
      <c r="DC85" t="s">
        <v>146</v>
      </c>
      <c r="DD85">
        <v>0</v>
      </c>
      <c r="DE85">
        <v>0</v>
      </c>
      <c r="DF85">
        <v>350</v>
      </c>
      <c r="DG85">
        <v>2191</v>
      </c>
      <c r="DH85" t="s">
        <v>159</v>
      </c>
      <c r="DI85">
        <f>Table1[[#This Row],[i- returnees internal present household]]+Table1[[#This Row],[k- abroad returnee household]]</f>
        <v>350</v>
      </c>
      <c r="DJ85">
        <f>Table1[[#This Row],[ returnees internal ]]+Table1[[#This Row],[abroad returnee ]]</f>
        <v>2191</v>
      </c>
      <c r="DK85" t="s">
        <v>159</v>
      </c>
      <c r="DL85">
        <v>228</v>
      </c>
      <c r="DM85">
        <v>1464</v>
      </c>
      <c r="DN85">
        <v>0</v>
      </c>
      <c r="DO85">
        <v>0</v>
      </c>
      <c r="DP85" t="s">
        <v>147</v>
      </c>
      <c r="DQ85" t="s">
        <v>147</v>
      </c>
      <c r="DR85" t="s">
        <v>147</v>
      </c>
      <c r="DS85" t="s">
        <v>147</v>
      </c>
      <c r="DT85">
        <v>3</v>
      </c>
      <c r="DU85">
        <v>19</v>
      </c>
      <c r="DV85" t="s">
        <v>156</v>
      </c>
      <c r="DW85" t="s">
        <v>484</v>
      </c>
      <c r="DX85" t="s">
        <v>150</v>
      </c>
      <c r="DY85" t="s">
        <v>147</v>
      </c>
      <c r="DZ85">
        <v>7</v>
      </c>
      <c r="EA85">
        <v>57</v>
      </c>
      <c r="EB85" t="s">
        <v>175</v>
      </c>
      <c r="EC85" t="s">
        <v>332</v>
      </c>
      <c r="ED85" t="s">
        <v>150</v>
      </c>
      <c r="EE85" t="s">
        <v>147</v>
      </c>
      <c r="EF85">
        <v>93</v>
      </c>
      <c r="EG85">
        <v>583</v>
      </c>
      <c r="EH85" t="s">
        <v>175</v>
      </c>
      <c r="EI85" t="s">
        <v>330</v>
      </c>
      <c r="EJ85" t="s">
        <v>150</v>
      </c>
      <c r="EK85" t="s">
        <v>147</v>
      </c>
      <c r="EL85">
        <v>125</v>
      </c>
      <c r="EM85">
        <v>805</v>
      </c>
      <c r="EN85" t="s">
        <v>175</v>
      </c>
      <c r="EO85" t="s">
        <v>332</v>
      </c>
      <c r="EP85" t="s">
        <v>150</v>
      </c>
      <c r="EQ85" t="s">
        <v>147</v>
      </c>
      <c r="ER85">
        <v>0</v>
      </c>
      <c r="ES85">
        <v>0</v>
      </c>
      <c r="ET85" t="s">
        <v>159</v>
      </c>
      <c r="EU85">
        <v>122</v>
      </c>
      <c r="EV85">
        <v>727</v>
      </c>
      <c r="EW85">
        <v>0</v>
      </c>
      <c r="EX85">
        <v>0</v>
      </c>
      <c r="EY85" t="s">
        <v>147</v>
      </c>
      <c r="EZ85" t="s">
        <v>147</v>
      </c>
      <c r="FA85" t="s">
        <v>147</v>
      </c>
      <c r="FB85" t="s">
        <v>147</v>
      </c>
      <c r="FC85">
        <v>0</v>
      </c>
      <c r="FD85">
        <v>0</v>
      </c>
      <c r="FE85" t="s">
        <v>147</v>
      </c>
      <c r="FF85" t="s">
        <v>147</v>
      </c>
      <c r="FG85" t="s">
        <v>147</v>
      </c>
      <c r="FH85" t="s">
        <v>147</v>
      </c>
      <c r="FI85">
        <v>11</v>
      </c>
      <c r="FJ85">
        <v>66</v>
      </c>
      <c r="FK85" t="s">
        <v>217</v>
      </c>
      <c r="FL85" t="s">
        <v>218</v>
      </c>
      <c r="FM85" t="s">
        <v>150</v>
      </c>
      <c r="FN85" t="s">
        <v>147</v>
      </c>
      <c r="FO85">
        <v>25</v>
      </c>
      <c r="FP85">
        <v>145</v>
      </c>
      <c r="FQ85" t="s">
        <v>217</v>
      </c>
      <c r="FR85" t="s">
        <v>485</v>
      </c>
      <c r="FS85" t="s">
        <v>150</v>
      </c>
      <c r="FT85" t="s">
        <v>147</v>
      </c>
      <c r="FU85">
        <v>86</v>
      </c>
      <c r="FV85">
        <v>516</v>
      </c>
      <c r="FW85" t="s">
        <v>217</v>
      </c>
      <c r="FX85" t="s">
        <v>218</v>
      </c>
      <c r="FY85" t="s">
        <v>150</v>
      </c>
      <c r="FZ85" t="s">
        <v>147</v>
      </c>
      <c r="GA85">
        <v>0</v>
      </c>
      <c r="GB85">
        <v>0</v>
      </c>
      <c r="GC85">
        <v>325</v>
      </c>
      <c r="GD85">
        <v>2041</v>
      </c>
      <c r="GE85">
        <v>25</v>
      </c>
      <c r="GF85">
        <v>150</v>
      </c>
      <c r="GG85">
        <v>0</v>
      </c>
      <c r="GH85">
        <v>0</v>
      </c>
      <c r="GI85">
        <v>0</v>
      </c>
      <c r="GJ85">
        <v>0</v>
      </c>
      <c r="GK85" t="s">
        <v>159</v>
      </c>
      <c r="GL85">
        <v>257</v>
      </c>
      <c r="GM85">
        <v>1840</v>
      </c>
      <c r="GN85" t="s">
        <v>159</v>
      </c>
      <c r="GO85" t="s">
        <v>175</v>
      </c>
      <c r="GP85" t="s">
        <v>332</v>
      </c>
      <c r="GQ85" t="s">
        <v>159</v>
      </c>
      <c r="GR85" t="s">
        <v>217</v>
      </c>
      <c r="GS85" t="s">
        <v>146</v>
      </c>
      <c r="GT85">
        <v>0</v>
      </c>
      <c r="GU85">
        <v>0</v>
      </c>
      <c r="GV85" t="s">
        <v>146</v>
      </c>
      <c r="GW85" t="s">
        <v>152</v>
      </c>
      <c r="GX85" t="s">
        <v>151</v>
      </c>
      <c r="GY85" t="s">
        <v>151</v>
      </c>
      <c r="GZ85" t="s">
        <v>486</v>
      </c>
      <c r="HA85" s="117" t="s">
        <v>610</v>
      </c>
      <c r="HB85" s="117" t="s">
        <v>610</v>
      </c>
      <c r="HC85" s="117"/>
      <c r="HD85" s="116" t="s">
        <v>1858</v>
      </c>
      <c r="HE85" s="116">
        <v>4.3431555260000003</v>
      </c>
      <c r="HF85" s="116">
        <v>31.072960281</v>
      </c>
    </row>
    <row r="86" spans="1:214" x14ac:dyDescent="0.25">
      <c r="A86" t="s">
        <v>329</v>
      </c>
      <c r="B86" t="s">
        <v>175</v>
      </c>
      <c r="C86" t="s">
        <v>471</v>
      </c>
      <c r="D86" t="s">
        <v>385</v>
      </c>
      <c r="E86" t="s">
        <v>487</v>
      </c>
      <c r="F86" t="s">
        <v>488</v>
      </c>
      <c r="G86" s="116">
        <f t="shared" si="2"/>
        <v>8.3000849999999993</v>
      </c>
      <c r="H86" s="116">
        <f t="shared" si="3"/>
        <v>29.949985000000002</v>
      </c>
      <c r="I86">
        <v>9</v>
      </c>
      <c r="J86">
        <v>9</v>
      </c>
      <c r="K86" t="s">
        <v>159</v>
      </c>
      <c r="L86">
        <v>129</v>
      </c>
      <c r="M86" s="116">
        <f>SUM(Table1[[#Headers],[c- IDP previously displ. abroad present]])</f>
        <v>0</v>
      </c>
      <c r="N86">
        <v>874</v>
      </c>
      <c r="O86" s="116">
        <f>(Table1[[#This Row],[a- IDP individuals]])-(Table1[[#This Row],[displ. Abroad]])</f>
        <v>869</v>
      </c>
      <c r="P86">
        <v>55</v>
      </c>
      <c r="Q86">
        <v>372</v>
      </c>
      <c r="R86" t="s">
        <v>175</v>
      </c>
      <c r="S86" t="s">
        <v>394</v>
      </c>
      <c r="T86">
        <v>24</v>
      </c>
      <c r="U86">
        <v>168</v>
      </c>
      <c r="V86" t="s">
        <v>175</v>
      </c>
      <c r="W86" t="s">
        <v>385</v>
      </c>
      <c r="X86">
        <v>9</v>
      </c>
      <c r="Y86">
        <v>63</v>
      </c>
      <c r="Z86" t="s">
        <v>175</v>
      </c>
      <c r="AA86" t="s">
        <v>340</v>
      </c>
      <c r="AB86">
        <v>5</v>
      </c>
      <c r="AC86">
        <v>35</v>
      </c>
      <c r="AD86" t="s">
        <v>175</v>
      </c>
      <c r="AE86" t="s">
        <v>394</v>
      </c>
      <c r="AF86">
        <v>0</v>
      </c>
      <c r="AG86">
        <v>0</v>
      </c>
      <c r="AH86" t="s">
        <v>147</v>
      </c>
      <c r="AI86" t="s">
        <v>147</v>
      </c>
      <c r="AJ86">
        <v>36</v>
      </c>
      <c r="AK86">
        <v>236</v>
      </c>
      <c r="AL86" t="s">
        <v>175</v>
      </c>
      <c r="AM86" t="s">
        <v>385</v>
      </c>
      <c r="AN86">
        <v>0</v>
      </c>
      <c r="AO86">
        <v>0</v>
      </c>
      <c r="AP86" t="s">
        <v>159</v>
      </c>
      <c r="AQ86">
        <v>1</v>
      </c>
      <c r="AR86">
        <v>5</v>
      </c>
      <c r="AS86">
        <v>0</v>
      </c>
      <c r="AT86">
        <v>0</v>
      </c>
      <c r="AU86" t="s">
        <v>147</v>
      </c>
      <c r="AV86" t="s">
        <v>147</v>
      </c>
      <c r="AW86">
        <v>1</v>
      </c>
      <c r="AX86">
        <v>5</v>
      </c>
      <c r="AY86" t="s">
        <v>217</v>
      </c>
      <c r="AZ86" t="s">
        <v>218</v>
      </c>
      <c r="BA86">
        <v>0</v>
      </c>
      <c r="BB86">
        <v>0</v>
      </c>
      <c r="BC86" t="s">
        <v>147</v>
      </c>
      <c r="BD86" t="s">
        <v>147</v>
      </c>
      <c r="BE86">
        <v>0</v>
      </c>
      <c r="BF86">
        <v>0</v>
      </c>
      <c r="BG86" t="s">
        <v>147</v>
      </c>
      <c r="BH86" t="s">
        <v>147</v>
      </c>
      <c r="BI86">
        <v>0</v>
      </c>
      <c r="BJ86">
        <v>0</v>
      </c>
      <c r="BK86" t="s">
        <v>147</v>
      </c>
      <c r="BL86" t="s">
        <v>147</v>
      </c>
      <c r="BM86">
        <v>0</v>
      </c>
      <c r="BN86">
        <v>0</v>
      </c>
      <c r="BO86" s="116">
        <f>SUM(Table1[[#This Row],[2014-2015 Conflict]],Table1[[#This Row],[2016-2017 conflict]],Table1[[#This Row],[2018 pre R conflict]],Table1[[#This Row],[2018 post R conflict]],Table1[[#This Row],[2019 conflict]],Table1[[#This Row],[2020 conflict]])</f>
        <v>638</v>
      </c>
      <c r="BP86" s="116">
        <f>SUM(Table1[[#This Row],[2014-2015  C - clashes]],Table1[[#This Row],[2016-2017  c-clashes]],Table1[[#This Row],[2018 pre R C-clashes]],Table1[[#This Row],[2018 post R C-clashes]],Table1[[#This Row],[2019 C-clashes]],Table1[[#This Row],[2020 C-clashes]])</f>
        <v>236</v>
      </c>
      <c r="BQ86" s="116">
        <f>SUM(Table1[[#This Row],[2014-2015 disaster]],Table1[[#This Row],[2016-2017 disaster]],Table1[[#This Row],[2018 pre R disaster]],Table1[[#This Row],[2018 post R disaster]],Table1[[#This Row],[2019 disaster]],Table1[[#This Row],[2020 disaster]])</f>
        <v>0</v>
      </c>
      <c r="BR86" s="116">
        <f>SUM(Table1[[#This Row],[2014-2015 unknown]],Table1[[#This Row],[2016-2017  unknown ]],Table1[[#This Row],[2018 pre R unknown]],Table1[[#This Row],[2018 post R unknown]],Table1[[#This Row],[2019 unknown]],Table1[[#This Row],[2020 unknown]])</f>
        <v>0</v>
      </c>
      <c r="BS86">
        <v>372</v>
      </c>
      <c r="BT86">
        <v>0</v>
      </c>
      <c r="BU86">
        <v>0</v>
      </c>
      <c r="BV86">
        <v>0</v>
      </c>
      <c r="BW86" t="s">
        <v>146</v>
      </c>
      <c r="BX86">
        <v>168</v>
      </c>
      <c r="BY86">
        <v>0</v>
      </c>
      <c r="BZ86">
        <v>0</v>
      </c>
      <c r="CA86">
        <v>0</v>
      </c>
      <c r="CB86" t="s">
        <v>146</v>
      </c>
      <c r="CC86">
        <v>63</v>
      </c>
      <c r="CD86">
        <v>0</v>
      </c>
      <c r="CE86">
        <v>0</v>
      </c>
      <c r="CF86">
        <v>0</v>
      </c>
      <c r="CG86" t="s">
        <v>146</v>
      </c>
      <c r="CH86">
        <v>35</v>
      </c>
      <c r="CI86">
        <v>0</v>
      </c>
      <c r="CJ86">
        <v>0</v>
      </c>
      <c r="CK86">
        <v>0</v>
      </c>
      <c r="CL86" t="s">
        <v>146</v>
      </c>
      <c r="CM86">
        <v>0</v>
      </c>
      <c r="CN86">
        <v>0</v>
      </c>
      <c r="CO86">
        <v>0</v>
      </c>
      <c r="CP86">
        <v>0</v>
      </c>
      <c r="CQ86" t="s">
        <v>146</v>
      </c>
      <c r="CR86">
        <v>0</v>
      </c>
      <c r="CS86">
        <v>236</v>
      </c>
      <c r="CT86">
        <v>0</v>
      </c>
      <c r="CU86">
        <v>0</v>
      </c>
      <c r="CV86" t="s">
        <v>146</v>
      </c>
      <c r="CW86" t="s">
        <v>147</v>
      </c>
      <c r="CX86">
        <v>0</v>
      </c>
      <c r="CY86">
        <v>0</v>
      </c>
      <c r="CZ86">
        <v>0</v>
      </c>
      <c r="DA86">
        <v>129</v>
      </c>
      <c r="DB86">
        <v>874</v>
      </c>
      <c r="DC86" t="s">
        <v>146</v>
      </c>
      <c r="DD86">
        <v>0</v>
      </c>
      <c r="DE86">
        <v>0</v>
      </c>
      <c r="DF86">
        <v>421</v>
      </c>
      <c r="DG86">
        <v>3789</v>
      </c>
      <c r="DH86" t="s">
        <v>159</v>
      </c>
      <c r="DI86">
        <f>Table1[[#This Row],[i- returnees internal present household]]+Table1[[#This Row],[k- abroad returnee household]]</f>
        <v>430</v>
      </c>
      <c r="DJ86">
        <f>Table1[[#This Row],[ returnees internal ]]+Table1[[#This Row],[abroad returnee ]]</f>
        <v>2983</v>
      </c>
      <c r="DK86" t="s">
        <v>159</v>
      </c>
      <c r="DL86">
        <v>382</v>
      </c>
      <c r="DM86">
        <v>2649</v>
      </c>
      <c r="DN86">
        <v>9</v>
      </c>
      <c r="DO86">
        <v>63</v>
      </c>
      <c r="DP86" t="s">
        <v>175</v>
      </c>
      <c r="DQ86" t="s">
        <v>332</v>
      </c>
      <c r="DR86" t="s">
        <v>150</v>
      </c>
      <c r="DS86" t="s">
        <v>147</v>
      </c>
      <c r="DT86">
        <v>51</v>
      </c>
      <c r="DU86">
        <v>350</v>
      </c>
      <c r="DV86" t="s">
        <v>175</v>
      </c>
      <c r="DW86" t="s">
        <v>394</v>
      </c>
      <c r="DX86" t="s">
        <v>150</v>
      </c>
      <c r="DY86" t="s">
        <v>147</v>
      </c>
      <c r="DZ86">
        <v>130</v>
      </c>
      <c r="EA86">
        <v>910</v>
      </c>
      <c r="EB86" t="s">
        <v>175</v>
      </c>
      <c r="EC86" t="s">
        <v>332</v>
      </c>
      <c r="ED86" t="s">
        <v>150</v>
      </c>
      <c r="EE86" t="s">
        <v>147</v>
      </c>
      <c r="EF86">
        <v>110</v>
      </c>
      <c r="EG86">
        <v>752</v>
      </c>
      <c r="EH86" t="s">
        <v>175</v>
      </c>
      <c r="EI86" t="s">
        <v>240</v>
      </c>
      <c r="EJ86" t="s">
        <v>150</v>
      </c>
      <c r="EK86" t="s">
        <v>147</v>
      </c>
      <c r="EL86">
        <v>82</v>
      </c>
      <c r="EM86">
        <v>574</v>
      </c>
      <c r="EN86" t="s">
        <v>175</v>
      </c>
      <c r="EO86" t="s">
        <v>240</v>
      </c>
      <c r="EP86" t="s">
        <v>150</v>
      </c>
      <c r="EQ86" t="s">
        <v>147</v>
      </c>
      <c r="ER86">
        <v>0</v>
      </c>
      <c r="ES86">
        <v>0</v>
      </c>
      <c r="ET86" t="s">
        <v>159</v>
      </c>
      <c r="EU86">
        <v>48</v>
      </c>
      <c r="EV86">
        <v>334</v>
      </c>
      <c r="EW86">
        <v>0</v>
      </c>
      <c r="EX86">
        <v>0</v>
      </c>
      <c r="EY86" t="s">
        <v>147</v>
      </c>
      <c r="EZ86" t="s">
        <v>147</v>
      </c>
      <c r="FA86" t="s">
        <v>147</v>
      </c>
      <c r="FB86" t="s">
        <v>147</v>
      </c>
      <c r="FC86">
        <v>8</v>
      </c>
      <c r="FD86">
        <v>56</v>
      </c>
      <c r="FE86" t="s">
        <v>221</v>
      </c>
      <c r="FF86" t="s">
        <v>376</v>
      </c>
      <c r="FG86" t="s">
        <v>150</v>
      </c>
      <c r="FH86" t="s">
        <v>147</v>
      </c>
      <c r="FI86">
        <v>15</v>
      </c>
      <c r="FJ86">
        <v>103</v>
      </c>
      <c r="FK86" t="s">
        <v>219</v>
      </c>
      <c r="FL86" t="s">
        <v>354</v>
      </c>
      <c r="FM86" t="s">
        <v>150</v>
      </c>
      <c r="FN86" t="s">
        <v>147</v>
      </c>
      <c r="FO86">
        <v>15</v>
      </c>
      <c r="FP86">
        <v>105</v>
      </c>
      <c r="FQ86" t="s">
        <v>217</v>
      </c>
      <c r="FR86" t="s">
        <v>218</v>
      </c>
      <c r="FS86" t="s">
        <v>150</v>
      </c>
      <c r="FT86" t="s">
        <v>147</v>
      </c>
      <c r="FU86">
        <v>10</v>
      </c>
      <c r="FV86">
        <v>70</v>
      </c>
      <c r="FW86" t="s">
        <v>217</v>
      </c>
      <c r="FX86" t="s">
        <v>218</v>
      </c>
      <c r="FY86" t="s">
        <v>150</v>
      </c>
      <c r="FZ86" t="s">
        <v>147</v>
      </c>
      <c r="GA86">
        <v>0</v>
      </c>
      <c r="GB86">
        <v>0</v>
      </c>
      <c r="GC86">
        <v>351</v>
      </c>
      <c r="GD86">
        <v>2459</v>
      </c>
      <c r="GE86">
        <v>67</v>
      </c>
      <c r="GF86">
        <v>440</v>
      </c>
      <c r="GG86">
        <v>12</v>
      </c>
      <c r="GH86">
        <v>84</v>
      </c>
      <c r="GI86">
        <v>0</v>
      </c>
      <c r="GJ86">
        <v>0</v>
      </c>
      <c r="GK86" t="s">
        <v>159</v>
      </c>
      <c r="GL86">
        <v>76</v>
      </c>
      <c r="GM86">
        <v>538</v>
      </c>
      <c r="GN86" t="s">
        <v>159</v>
      </c>
      <c r="GO86" t="s">
        <v>175</v>
      </c>
      <c r="GP86" t="s">
        <v>240</v>
      </c>
      <c r="GQ86" t="s">
        <v>159</v>
      </c>
      <c r="GR86" t="s">
        <v>217</v>
      </c>
      <c r="GS86" t="s">
        <v>146</v>
      </c>
      <c r="GT86">
        <v>0</v>
      </c>
      <c r="GU86">
        <v>0</v>
      </c>
      <c r="GV86" t="s">
        <v>159</v>
      </c>
      <c r="GW86" t="s">
        <v>152</v>
      </c>
      <c r="GX86" t="s">
        <v>151</v>
      </c>
      <c r="GY86" t="s">
        <v>152</v>
      </c>
      <c r="GZ86" t="s">
        <v>489</v>
      </c>
      <c r="HA86" s="117" t="s">
        <v>610</v>
      </c>
      <c r="HB86" s="117" t="s">
        <v>2030</v>
      </c>
      <c r="HC86" s="117"/>
      <c r="HD86" s="116" t="s">
        <v>1858</v>
      </c>
      <c r="HE86" s="116">
        <v>4.3792169999999997</v>
      </c>
      <c r="HF86" s="116">
        <v>31.137316999999999</v>
      </c>
    </row>
    <row r="87" spans="1:214" x14ac:dyDescent="0.25">
      <c r="A87" t="s">
        <v>329</v>
      </c>
      <c r="B87" t="s">
        <v>175</v>
      </c>
      <c r="C87" t="s">
        <v>328</v>
      </c>
      <c r="D87" t="s">
        <v>330</v>
      </c>
      <c r="E87" t="s">
        <v>490</v>
      </c>
      <c r="F87" t="s">
        <v>491</v>
      </c>
      <c r="G87" s="116">
        <f t="shared" si="2"/>
        <v>8.9421999999999997</v>
      </c>
      <c r="H87" s="116">
        <f t="shared" si="3"/>
        <v>29.967099999999999</v>
      </c>
      <c r="I87">
        <v>9</v>
      </c>
      <c r="J87">
        <v>9</v>
      </c>
      <c r="K87" t="s">
        <v>146</v>
      </c>
      <c r="L87">
        <v>0</v>
      </c>
      <c r="M87" s="116">
        <f>SUM(Table1[[#Headers],[c- IDP previously displ. abroad present]])</f>
        <v>0</v>
      </c>
      <c r="N87">
        <v>0</v>
      </c>
      <c r="O87" s="116">
        <f>(Table1[[#This Row],[a- IDP individuals]])-(Table1[[#This Row],[displ. Abroad]])</f>
        <v>0</v>
      </c>
      <c r="P87">
        <v>0</v>
      </c>
      <c r="Q87">
        <v>0</v>
      </c>
      <c r="R87" t="s">
        <v>147</v>
      </c>
      <c r="S87" t="s">
        <v>147</v>
      </c>
      <c r="T87">
        <v>0</v>
      </c>
      <c r="U87">
        <v>0</v>
      </c>
      <c r="V87" t="s">
        <v>147</v>
      </c>
      <c r="W87" t="s">
        <v>147</v>
      </c>
      <c r="X87">
        <v>0</v>
      </c>
      <c r="Y87">
        <v>0</v>
      </c>
      <c r="Z87" t="s">
        <v>147</v>
      </c>
      <c r="AA87" t="s">
        <v>147</v>
      </c>
      <c r="AB87">
        <v>0</v>
      </c>
      <c r="AC87">
        <v>0</v>
      </c>
      <c r="AD87" t="s">
        <v>147</v>
      </c>
      <c r="AE87" t="s">
        <v>147</v>
      </c>
      <c r="AF87">
        <v>0</v>
      </c>
      <c r="AG87">
        <v>0</v>
      </c>
      <c r="AH87" t="s">
        <v>147</v>
      </c>
      <c r="AI87" t="s">
        <v>147</v>
      </c>
      <c r="AJ87">
        <v>0</v>
      </c>
      <c r="AK87">
        <v>0</v>
      </c>
      <c r="AL87" t="s">
        <v>147</v>
      </c>
      <c r="AM87" t="s">
        <v>147</v>
      </c>
      <c r="AN87">
        <v>0</v>
      </c>
      <c r="AO87">
        <v>0</v>
      </c>
      <c r="AP87" t="s">
        <v>146</v>
      </c>
      <c r="AQ87">
        <v>0</v>
      </c>
      <c r="AR87">
        <v>0</v>
      </c>
      <c r="AS87">
        <v>0</v>
      </c>
      <c r="AT87">
        <v>0</v>
      </c>
      <c r="AU87" t="s">
        <v>147</v>
      </c>
      <c r="AV87" t="s">
        <v>147</v>
      </c>
      <c r="AW87">
        <v>0</v>
      </c>
      <c r="AX87">
        <v>0</v>
      </c>
      <c r="AY87" t="s">
        <v>147</v>
      </c>
      <c r="AZ87" t="s">
        <v>147</v>
      </c>
      <c r="BA87">
        <v>0</v>
      </c>
      <c r="BB87">
        <v>0</v>
      </c>
      <c r="BC87" t="s">
        <v>147</v>
      </c>
      <c r="BD87" t="s">
        <v>147</v>
      </c>
      <c r="BE87">
        <v>0</v>
      </c>
      <c r="BF87">
        <v>0</v>
      </c>
      <c r="BG87" t="s">
        <v>147</v>
      </c>
      <c r="BH87" t="s">
        <v>147</v>
      </c>
      <c r="BI87">
        <v>0</v>
      </c>
      <c r="BJ87">
        <v>0</v>
      </c>
      <c r="BK87" t="s">
        <v>147</v>
      </c>
      <c r="BL87" t="s">
        <v>147</v>
      </c>
      <c r="BM87">
        <v>0</v>
      </c>
      <c r="BN87">
        <v>0</v>
      </c>
      <c r="BO87" s="116">
        <f>SUM(Table1[[#This Row],[2014-2015 Conflict]],Table1[[#This Row],[2016-2017 conflict]],Table1[[#This Row],[2018 pre R conflict]],Table1[[#This Row],[2018 post R conflict]],Table1[[#This Row],[2019 conflict]],Table1[[#This Row],[2020 conflict]])</f>
        <v>0</v>
      </c>
      <c r="BP87" s="116">
        <f>SUM(Table1[[#This Row],[2014-2015  C - clashes]],Table1[[#This Row],[2016-2017  c-clashes]],Table1[[#This Row],[2018 pre R C-clashes]],Table1[[#This Row],[2018 post R C-clashes]],Table1[[#This Row],[2019 C-clashes]],Table1[[#This Row],[2020 C-clashes]])</f>
        <v>0</v>
      </c>
      <c r="BQ87" s="116">
        <f>SUM(Table1[[#This Row],[2014-2015 disaster]],Table1[[#This Row],[2016-2017 disaster]],Table1[[#This Row],[2018 pre R disaster]],Table1[[#This Row],[2018 post R disaster]],Table1[[#This Row],[2019 disaster]],Table1[[#This Row],[2020 disaster]])</f>
        <v>0</v>
      </c>
      <c r="BR87" s="116">
        <f>SUM(Table1[[#This Row],[2014-2015 unknown]],Table1[[#This Row],[2016-2017  unknown ]],Table1[[#This Row],[2018 pre R unknown]],Table1[[#This Row],[2018 post R unknown]],Table1[[#This Row],[2019 unknown]],Table1[[#This Row],[2020 unknown]])</f>
        <v>0</v>
      </c>
      <c r="BS87">
        <v>0</v>
      </c>
      <c r="BT87">
        <v>0</v>
      </c>
      <c r="BU87">
        <v>0</v>
      </c>
      <c r="BV87">
        <v>0</v>
      </c>
      <c r="BW87" t="s">
        <v>146</v>
      </c>
      <c r="BX87">
        <v>0</v>
      </c>
      <c r="BY87">
        <v>0</v>
      </c>
      <c r="BZ87">
        <v>0</v>
      </c>
      <c r="CA87">
        <v>0</v>
      </c>
      <c r="CB87" t="s">
        <v>146</v>
      </c>
      <c r="CC87">
        <v>0</v>
      </c>
      <c r="CD87">
        <v>0</v>
      </c>
      <c r="CE87">
        <v>0</v>
      </c>
      <c r="CF87">
        <v>0</v>
      </c>
      <c r="CG87" t="s">
        <v>146</v>
      </c>
      <c r="CH87">
        <v>0</v>
      </c>
      <c r="CI87">
        <v>0</v>
      </c>
      <c r="CJ87">
        <v>0</v>
      </c>
      <c r="CK87">
        <v>0</v>
      </c>
      <c r="CL87" t="s">
        <v>146</v>
      </c>
      <c r="CM87">
        <v>0</v>
      </c>
      <c r="CN87">
        <v>0</v>
      </c>
      <c r="CO87">
        <v>0</v>
      </c>
      <c r="CP87">
        <v>0</v>
      </c>
      <c r="CQ87" t="s">
        <v>146</v>
      </c>
      <c r="CR87">
        <v>0</v>
      </c>
      <c r="CS87">
        <v>0</v>
      </c>
      <c r="CT87">
        <v>0</v>
      </c>
      <c r="CU87">
        <v>0</v>
      </c>
      <c r="CV87" t="s">
        <v>146</v>
      </c>
      <c r="CW87" t="s">
        <v>147</v>
      </c>
      <c r="CX87">
        <v>0</v>
      </c>
      <c r="CY87">
        <v>0</v>
      </c>
      <c r="CZ87">
        <v>0</v>
      </c>
      <c r="DA87">
        <v>0</v>
      </c>
      <c r="DB87">
        <v>0</v>
      </c>
      <c r="DC87" t="s">
        <v>146</v>
      </c>
      <c r="DD87">
        <v>0</v>
      </c>
      <c r="DE87">
        <v>0</v>
      </c>
      <c r="DF87">
        <v>521</v>
      </c>
      <c r="DG87">
        <v>2084</v>
      </c>
      <c r="DH87" t="s">
        <v>159</v>
      </c>
      <c r="DI87">
        <f>Table1[[#This Row],[i- returnees internal present household]]+Table1[[#This Row],[k- abroad returnee household]]</f>
        <v>463</v>
      </c>
      <c r="DJ87">
        <f>Table1[[#This Row],[ returnees internal ]]+Table1[[#This Row],[abroad returnee ]]</f>
        <v>3407</v>
      </c>
      <c r="DK87" t="s">
        <v>159</v>
      </c>
      <c r="DL87">
        <v>405</v>
      </c>
      <c r="DM87">
        <v>3046</v>
      </c>
      <c r="DN87">
        <v>0</v>
      </c>
      <c r="DO87">
        <v>0</v>
      </c>
      <c r="DP87" t="s">
        <v>147</v>
      </c>
      <c r="DQ87" t="s">
        <v>147</v>
      </c>
      <c r="DR87" t="s">
        <v>147</v>
      </c>
      <c r="DS87" t="s">
        <v>147</v>
      </c>
      <c r="DT87">
        <v>4</v>
      </c>
      <c r="DU87">
        <v>32</v>
      </c>
      <c r="DV87" t="s">
        <v>175</v>
      </c>
      <c r="DW87" t="s">
        <v>394</v>
      </c>
      <c r="DX87" t="s">
        <v>150</v>
      </c>
      <c r="DY87" t="s">
        <v>147</v>
      </c>
      <c r="DZ87">
        <v>49</v>
      </c>
      <c r="EA87">
        <v>392</v>
      </c>
      <c r="EB87" t="s">
        <v>175</v>
      </c>
      <c r="EC87" t="s">
        <v>330</v>
      </c>
      <c r="ED87" t="s">
        <v>150</v>
      </c>
      <c r="EE87" t="s">
        <v>147</v>
      </c>
      <c r="EF87">
        <v>87</v>
      </c>
      <c r="EG87">
        <v>602</v>
      </c>
      <c r="EH87" t="s">
        <v>175</v>
      </c>
      <c r="EI87" t="s">
        <v>332</v>
      </c>
      <c r="EJ87" t="s">
        <v>150</v>
      </c>
      <c r="EK87" t="s">
        <v>147</v>
      </c>
      <c r="EL87">
        <v>265</v>
      </c>
      <c r="EM87">
        <v>2020</v>
      </c>
      <c r="EN87" t="s">
        <v>175</v>
      </c>
      <c r="EO87" t="s">
        <v>332</v>
      </c>
      <c r="EP87" t="s">
        <v>150</v>
      </c>
      <c r="EQ87" t="s">
        <v>147</v>
      </c>
      <c r="ER87">
        <v>0</v>
      </c>
      <c r="ES87">
        <v>0</v>
      </c>
      <c r="ET87" t="s">
        <v>159</v>
      </c>
      <c r="EU87">
        <v>58</v>
      </c>
      <c r="EV87">
        <v>361</v>
      </c>
      <c r="EW87">
        <v>0</v>
      </c>
      <c r="EX87">
        <v>0</v>
      </c>
      <c r="EY87" t="s">
        <v>147</v>
      </c>
      <c r="EZ87" t="s">
        <v>147</v>
      </c>
      <c r="FA87" t="s">
        <v>147</v>
      </c>
      <c r="FB87" t="s">
        <v>147</v>
      </c>
      <c r="FC87">
        <v>0</v>
      </c>
      <c r="FD87">
        <v>0</v>
      </c>
      <c r="FE87" t="s">
        <v>147</v>
      </c>
      <c r="FF87" t="s">
        <v>147</v>
      </c>
      <c r="FG87" t="s">
        <v>147</v>
      </c>
      <c r="FH87" t="s">
        <v>147</v>
      </c>
      <c r="FI87">
        <v>10</v>
      </c>
      <c r="FJ87">
        <v>67</v>
      </c>
      <c r="FK87" t="s">
        <v>217</v>
      </c>
      <c r="FL87" t="s">
        <v>218</v>
      </c>
      <c r="FM87" t="s">
        <v>150</v>
      </c>
      <c r="FN87" t="s">
        <v>147</v>
      </c>
      <c r="FO87">
        <v>17</v>
      </c>
      <c r="FP87">
        <v>97</v>
      </c>
      <c r="FQ87" t="s">
        <v>217</v>
      </c>
      <c r="FR87" t="s">
        <v>218</v>
      </c>
      <c r="FS87" t="s">
        <v>150</v>
      </c>
      <c r="FT87" t="s">
        <v>147</v>
      </c>
      <c r="FU87">
        <v>31</v>
      </c>
      <c r="FV87">
        <v>197</v>
      </c>
      <c r="FW87" t="s">
        <v>217</v>
      </c>
      <c r="FX87" t="s">
        <v>218</v>
      </c>
      <c r="FY87" t="s">
        <v>150</v>
      </c>
      <c r="FZ87" t="s">
        <v>147</v>
      </c>
      <c r="GA87">
        <v>0</v>
      </c>
      <c r="GB87">
        <v>0</v>
      </c>
      <c r="GC87">
        <v>421</v>
      </c>
      <c r="GD87">
        <v>3113</v>
      </c>
      <c r="GE87">
        <v>42</v>
      </c>
      <c r="GF87">
        <v>294</v>
      </c>
      <c r="GG87">
        <v>0</v>
      </c>
      <c r="GH87">
        <v>0</v>
      </c>
      <c r="GI87">
        <v>0</v>
      </c>
      <c r="GJ87">
        <v>0</v>
      </c>
      <c r="GK87" t="s">
        <v>159</v>
      </c>
      <c r="GL87">
        <v>30</v>
      </c>
      <c r="GM87">
        <v>212</v>
      </c>
      <c r="GN87" t="s">
        <v>159</v>
      </c>
      <c r="GO87" t="s">
        <v>175</v>
      </c>
      <c r="GP87" t="s">
        <v>332</v>
      </c>
      <c r="GQ87" t="s">
        <v>159</v>
      </c>
      <c r="GR87" t="s">
        <v>217</v>
      </c>
      <c r="GS87" t="s">
        <v>146</v>
      </c>
      <c r="GT87">
        <v>0</v>
      </c>
      <c r="GU87">
        <v>0</v>
      </c>
      <c r="GV87" t="s">
        <v>146</v>
      </c>
      <c r="GW87" t="s">
        <v>151</v>
      </c>
      <c r="GX87" t="s">
        <v>151</v>
      </c>
      <c r="GY87" t="s">
        <v>151</v>
      </c>
      <c r="GZ87" t="s">
        <v>492</v>
      </c>
      <c r="HA87" s="117" t="s">
        <v>610</v>
      </c>
      <c r="HB87" s="117" t="s">
        <v>2032</v>
      </c>
      <c r="HC87" s="117"/>
      <c r="HD87" s="116" t="s">
        <v>1858</v>
      </c>
      <c r="HE87" s="116">
        <v>4.283817</v>
      </c>
      <c r="HF87" s="116">
        <v>31.056705000000001</v>
      </c>
    </row>
    <row r="88" spans="1:214" x14ac:dyDescent="0.25">
      <c r="A88" t="s">
        <v>329</v>
      </c>
      <c r="B88" t="s">
        <v>175</v>
      </c>
      <c r="C88" t="s">
        <v>471</v>
      </c>
      <c r="D88" t="s">
        <v>385</v>
      </c>
      <c r="E88" t="s">
        <v>493</v>
      </c>
      <c r="F88" t="s">
        <v>494</v>
      </c>
      <c r="G88" s="116">
        <f t="shared" si="2"/>
        <v>8.3395670000000006</v>
      </c>
      <c r="H88" s="116">
        <f t="shared" si="3"/>
        <v>30.070599999999999</v>
      </c>
      <c r="I88">
        <v>9</v>
      </c>
      <c r="J88">
        <v>9</v>
      </c>
      <c r="K88" t="s">
        <v>159</v>
      </c>
      <c r="L88">
        <v>237</v>
      </c>
      <c r="M88" s="116">
        <f>SUM(Table1[[#Headers],[c- IDP previously displ. abroad present]])</f>
        <v>0</v>
      </c>
      <c r="N88">
        <v>1630</v>
      </c>
      <c r="O88" s="116">
        <f>(Table1[[#This Row],[a- IDP individuals]])-(Table1[[#This Row],[displ. Abroad]])</f>
        <v>1597</v>
      </c>
      <c r="P88">
        <v>81</v>
      </c>
      <c r="Q88">
        <v>570</v>
      </c>
      <c r="R88" t="s">
        <v>175</v>
      </c>
      <c r="S88" t="s">
        <v>394</v>
      </c>
      <c r="T88">
        <v>41</v>
      </c>
      <c r="U88">
        <v>343</v>
      </c>
      <c r="V88" t="s">
        <v>175</v>
      </c>
      <c r="W88" t="s">
        <v>330</v>
      </c>
      <c r="X88">
        <v>13</v>
      </c>
      <c r="Y88">
        <v>95</v>
      </c>
      <c r="Z88" t="s">
        <v>175</v>
      </c>
      <c r="AA88" t="s">
        <v>340</v>
      </c>
      <c r="AB88">
        <v>10</v>
      </c>
      <c r="AC88">
        <v>70</v>
      </c>
      <c r="AD88" t="s">
        <v>175</v>
      </c>
      <c r="AE88" t="s">
        <v>385</v>
      </c>
      <c r="AF88">
        <v>0</v>
      </c>
      <c r="AG88">
        <v>0</v>
      </c>
      <c r="AH88" t="s">
        <v>147</v>
      </c>
      <c r="AI88" t="s">
        <v>147</v>
      </c>
      <c r="AJ88">
        <v>92</v>
      </c>
      <c r="AK88">
        <v>552</v>
      </c>
      <c r="AL88" t="s">
        <v>175</v>
      </c>
      <c r="AM88" t="s">
        <v>385</v>
      </c>
      <c r="AN88">
        <v>0</v>
      </c>
      <c r="AO88">
        <v>0</v>
      </c>
      <c r="AP88" t="s">
        <v>159</v>
      </c>
      <c r="AQ88">
        <v>5</v>
      </c>
      <c r="AR88">
        <v>33</v>
      </c>
      <c r="AS88">
        <v>3</v>
      </c>
      <c r="AT88">
        <v>19</v>
      </c>
      <c r="AU88" t="s">
        <v>217</v>
      </c>
      <c r="AV88" t="s">
        <v>218</v>
      </c>
      <c r="AW88">
        <v>2</v>
      </c>
      <c r="AX88">
        <v>14</v>
      </c>
      <c r="AY88" t="s">
        <v>217</v>
      </c>
      <c r="AZ88" t="s">
        <v>218</v>
      </c>
      <c r="BA88">
        <v>0</v>
      </c>
      <c r="BB88">
        <v>0</v>
      </c>
      <c r="BC88" t="s">
        <v>147</v>
      </c>
      <c r="BD88" t="s">
        <v>147</v>
      </c>
      <c r="BE88">
        <v>0</v>
      </c>
      <c r="BF88">
        <v>0</v>
      </c>
      <c r="BG88" t="s">
        <v>147</v>
      </c>
      <c r="BH88" t="s">
        <v>147</v>
      </c>
      <c r="BI88">
        <v>0</v>
      </c>
      <c r="BJ88">
        <v>0</v>
      </c>
      <c r="BK88" t="s">
        <v>147</v>
      </c>
      <c r="BL88" t="s">
        <v>147</v>
      </c>
      <c r="BM88">
        <v>0</v>
      </c>
      <c r="BN88">
        <v>0</v>
      </c>
      <c r="BO88" s="116">
        <f>SUM(Table1[[#This Row],[2014-2015 Conflict]],Table1[[#This Row],[2016-2017 conflict]],Table1[[#This Row],[2018 pre R conflict]],Table1[[#This Row],[2018 post R conflict]],Table1[[#This Row],[2019 conflict]],Table1[[#This Row],[2020 conflict]])</f>
        <v>1078</v>
      </c>
      <c r="BP88" s="116">
        <f>SUM(Table1[[#This Row],[2014-2015  C - clashes]],Table1[[#This Row],[2016-2017  c-clashes]],Table1[[#This Row],[2018 pre R C-clashes]],Table1[[#This Row],[2018 post R C-clashes]],Table1[[#This Row],[2019 C-clashes]],Table1[[#This Row],[2020 C-clashes]])</f>
        <v>552</v>
      </c>
      <c r="BQ88" s="116">
        <f>SUM(Table1[[#This Row],[2014-2015 disaster]],Table1[[#This Row],[2016-2017 disaster]],Table1[[#This Row],[2018 pre R disaster]],Table1[[#This Row],[2018 post R disaster]],Table1[[#This Row],[2019 disaster]],Table1[[#This Row],[2020 disaster]])</f>
        <v>0</v>
      </c>
      <c r="BR88" s="116">
        <f>SUM(Table1[[#This Row],[2014-2015 unknown]],Table1[[#This Row],[2016-2017  unknown ]],Table1[[#This Row],[2018 pre R unknown]],Table1[[#This Row],[2018 post R unknown]],Table1[[#This Row],[2019 unknown]],Table1[[#This Row],[2020 unknown]])</f>
        <v>0</v>
      </c>
      <c r="BS88">
        <v>570</v>
      </c>
      <c r="BT88">
        <v>0</v>
      </c>
      <c r="BU88">
        <v>0</v>
      </c>
      <c r="BV88">
        <v>0</v>
      </c>
      <c r="BW88" t="s">
        <v>146</v>
      </c>
      <c r="BX88">
        <v>343</v>
      </c>
      <c r="BY88">
        <v>0</v>
      </c>
      <c r="BZ88">
        <v>0</v>
      </c>
      <c r="CA88">
        <v>0</v>
      </c>
      <c r="CB88" t="s">
        <v>146</v>
      </c>
      <c r="CC88">
        <v>95</v>
      </c>
      <c r="CD88">
        <v>0</v>
      </c>
      <c r="CE88">
        <v>0</v>
      </c>
      <c r="CF88">
        <v>0</v>
      </c>
      <c r="CG88" t="s">
        <v>146</v>
      </c>
      <c r="CH88">
        <v>70</v>
      </c>
      <c r="CI88">
        <v>0</v>
      </c>
      <c r="CJ88">
        <v>0</v>
      </c>
      <c r="CK88">
        <v>0</v>
      </c>
      <c r="CL88" t="s">
        <v>146</v>
      </c>
      <c r="CM88">
        <v>0</v>
      </c>
      <c r="CN88">
        <v>0</v>
      </c>
      <c r="CO88">
        <v>0</v>
      </c>
      <c r="CP88">
        <v>0</v>
      </c>
      <c r="CQ88" t="s">
        <v>146</v>
      </c>
      <c r="CR88">
        <v>0</v>
      </c>
      <c r="CS88">
        <v>552</v>
      </c>
      <c r="CT88">
        <v>0</v>
      </c>
      <c r="CU88">
        <v>0</v>
      </c>
      <c r="CV88" t="s">
        <v>146</v>
      </c>
      <c r="CW88" t="s">
        <v>147</v>
      </c>
      <c r="CX88">
        <v>0</v>
      </c>
      <c r="CY88">
        <v>0</v>
      </c>
      <c r="CZ88">
        <v>0</v>
      </c>
      <c r="DA88">
        <v>237</v>
      </c>
      <c r="DB88">
        <v>1630</v>
      </c>
      <c r="DC88" t="s">
        <v>146</v>
      </c>
      <c r="DD88">
        <v>0</v>
      </c>
      <c r="DE88">
        <v>0</v>
      </c>
      <c r="DF88">
        <v>400</v>
      </c>
      <c r="DG88">
        <v>3360</v>
      </c>
      <c r="DH88" t="s">
        <v>159</v>
      </c>
      <c r="DI88">
        <f>Table1[[#This Row],[i- returnees internal present household]]+Table1[[#This Row],[k- abroad returnee household]]</f>
        <v>444</v>
      </c>
      <c r="DJ88">
        <f>Table1[[#This Row],[ returnees internal ]]+Table1[[#This Row],[abroad returnee ]]</f>
        <v>3231</v>
      </c>
      <c r="DK88" t="s">
        <v>159</v>
      </c>
      <c r="DL88">
        <v>397</v>
      </c>
      <c r="DM88">
        <v>2894</v>
      </c>
      <c r="DN88">
        <v>12</v>
      </c>
      <c r="DO88">
        <v>48</v>
      </c>
      <c r="DP88" t="s">
        <v>175</v>
      </c>
      <c r="DQ88" t="s">
        <v>394</v>
      </c>
      <c r="DR88" t="s">
        <v>150</v>
      </c>
      <c r="DS88" t="s">
        <v>147</v>
      </c>
      <c r="DT88">
        <v>21</v>
      </c>
      <c r="DU88">
        <v>147</v>
      </c>
      <c r="DV88" t="s">
        <v>175</v>
      </c>
      <c r="DW88" t="s">
        <v>385</v>
      </c>
      <c r="DX88" t="s">
        <v>150</v>
      </c>
      <c r="DY88" t="s">
        <v>147</v>
      </c>
      <c r="DZ88">
        <v>120</v>
      </c>
      <c r="EA88">
        <v>860</v>
      </c>
      <c r="EB88" t="s">
        <v>175</v>
      </c>
      <c r="EC88" t="s">
        <v>394</v>
      </c>
      <c r="ED88" t="s">
        <v>150</v>
      </c>
      <c r="EE88" t="s">
        <v>147</v>
      </c>
      <c r="EF88">
        <v>169</v>
      </c>
      <c r="EG88">
        <v>1294</v>
      </c>
      <c r="EH88" t="s">
        <v>175</v>
      </c>
      <c r="EI88" t="s">
        <v>332</v>
      </c>
      <c r="EJ88" t="s">
        <v>150</v>
      </c>
      <c r="EK88" t="s">
        <v>147</v>
      </c>
      <c r="EL88">
        <v>75</v>
      </c>
      <c r="EM88">
        <v>545</v>
      </c>
      <c r="EN88" t="s">
        <v>175</v>
      </c>
      <c r="EO88" t="s">
        <v>240</v>
      </c>
      <c r="EP88" t="s">
        <v>182</v>
      </c>
      <c r="EQ88" t="s">
        <v>147</v>
      </c>
      <c r="ER88">
        <v>0</v>
      </c>
      <c r="ES88">
        <v>0</v>
      </c>
      <c r="ET88" t="s">
        <v>159</v>
      </c>
      <c r="EU88">
        <v>47</v>
      </c>
      <c r="EV88">
        <v>337</v>
      </c>
      <c r="EW88">
        <v>0</v>
      </c>
      <c r="EX88">
        <v>0</v>
      </c>
      <c r="EY88" t="s">
        <v>147</v>
      </c>
      <c r="EZ88" t="s">
        <v>147</v>
      </c>
      <c r="FA88" t="s">
        <v>147</v>
      </c>
      <c r="FB88" t="s">
        <v>147</v>
      </c>
      <c r="FC88">
        <v>0</v>
      </c>
      <c r="FD88">
        <v>0</v>
      </c>
      <c r="FE88" t="s">
        <v>147</v>
      </c>
      <c r="FF88" t="s">
        <v>147</v>
      </c>
      <c r="FG88" t="s">
        <v>147</v>
      </c>
      <c r="FH88" t="s">
        <v>147</v>
      </c>
      <c r="FI88">
        <v>13</v>
      </c>
      <c r="FJ88">
        <v>91</v>
      </c>
      <c r="FK88" t="s">
        <v>221</v>
      </c>
      <c r="FL88" t="s">
        <v>376</v>
      </c>
      <c r="FM88" t="s">
        <v>150</v>
      </c>
      <c r="FN88" t="s">
        <v>147</v>
      </c>
      <c r="FO88">
        <v>22</v>
      </c>
      <c r="FP88">
        <v>162</v>
      </c>
      <c r="FQ88" t="s">
        <v>217</v>
      </c>
      <c r="FR88" t="s">
        <v>218</v>
      </c>
      <c r="FS88" t="s">
        <v>150</v>
      </c>
      <c r="FT88" t="s">
        <v>147</v>
      </c>
      <c r="FU88">
        <v>12</v>
      </c>
      <c r="FV88">
        <v>84</v>
      </c>
      <c r="FW88" t="s">
        <v>217</v>
      </c>
      <c r="FX88" t="s">
        <v>218</v>
      </c>
      <c r="FY88" t="s">
        <v>150</v>
      </c>
      <c r="FZ88" t="s">
        <v>147</v>
      </c>
      <c r="GA88">
        <v>0</v>
      </c>
      <c r="GB88">
        <v>0</v>
      </c>
      <c r="GC88">
        <v>413</v>
      </c>
      <c r="GD88">
        <v>2930</v>
      </c>
      <c r="GE88">
        <v>18</v>
      </c>
      <c r="GF88">
        <v>206</v>
      </c>
      <c r="GG88">
        <v>13</v>
      </c>
      <c r="GH88">
        <v>95</v>
      </c>
      <c r="GI88">
        <v>0</v>
      </c>
      <c r="GJ88">
        <v>0</v>
      </c>
      <c r="GK88" t="s">
        <v>159</v>
      </c>
      <c r="GL88">
        <v>136</v>
      </c>
      <c r="GM88">
        <v>961</v>
      </c>
      <c r="GN88" t="s">
        <v>159</v>
      </c>
      <c r="GO88" t="s">
        <v>175</v>
      </c>
      <c r="GP88" t="s">
        <v>332</v>
      </c>
      <c r="GQ88" t="s">
        <v>159</v>
      </c>
      <c r="GR88" t="s">
        <v>217</v>
      </c>
      <c r="GS88" t="s">
        <v>146</v>
      </c>
      <c r="GT88">
        <v>0</v>
      </c>
      <c r="GU88">
        <v>0</v>
      </c>
      <c r="GV88" t="s">
        <v>159</v>
      </c>
      <c r="GW88" t="s">
        <v>152</v>
      </c>
      <c r="GX88" t="s">
        <v>151</v>
      </c>
      <c r="GY88" t="s">
        <v>151</v>
      </c>
      <c r="GZ88" t="s">
        <v>495</v>
      </c>
      <c r="HA88" s="117" t="s">
        <v>610</v>
      </c>
      <c r="HB88" s="117" t="s">
        <v>2034</v>
      </c>
      <c r="HC88" s="117"/>
      <c r="HD88" s="116" t="s">
        <v>1858</v>
      </c>
      <c r="HE88" s="116">
        <v>4.3002777999999999</v>
      </c>
      <c r="HF88" s="116">
        <v>31.0633333</v>
      </c>
    </row>
    <row r="89" spans="1:214" x14ac:dyDescent="0.25">
      <c r="A89" t="s">
        <v>329</v>
      </c>
      <c r="B89" t="s">
        <v>175</v>
      </c>
      <c r="C89" t="s">
        <v>471</v>
      </c>
      <c r="D89" t="s">
        <v>385</v>
      </c>
      <c r="E89" t="s">
        <v>496</v>
      </c>
      <c r="F89" t="s">
        <v>497</v>
      </c>
      <c r="G89" s="116">
        <f t="shared" si="2"/>
        <v>8.4032589709999996</v>
      </c>
      <c r="H89" s="116">
        <f t="shared" si="3"/>
        <v>30.087506189999999</v>
      </c>
      <c r="I89">
        <v>9</v>
      </c>
      <c r="J89">
        <v>9</v>
      </c>
      <c r="K89" t="s">
        <v>159</v>
      </c>
      <c r="L89">
        <v>70</v>
      </c>
      <c r="M89" s="116">
        <f>SUM(Table1[[#Headers],[c- IDP previously displ. abroad present]])</f>
        <v>0</v>
      </c>
      <c r="N89">
        <v>505</v>
      </c>
      <c r="O89" s="116">
        <f>(Table1[[#This Row],[a- IDP individuals]])-(Table1[[#This Row],[displ. Abroad]])</f>
        <v>457</v>
      </c>
      <c r="P89">
        <v>39</v>
      </c>
      <c r="Q89">
        <v>288</v>
      </c>
      <c r="R89" t="s">
        <v>175</v>
      </c>
      <c r="S89" t="s">
        <v>394</v>
      </c>
      <c r="T89">
        <v>25</v>
      </c>
      <c r="U89">
        <v>175</v>
      </c>
      <c r="V89" t="s">
        <v>175</v>
      </c>
      <c r="W89" t="s">
        <v>340</v>
      </c>
      <c r="X89">
        <v>6</v>
      </c>
      <c r="Y89">
        <v>42</v>
      </c>
      <c r="Z89" t="s">
        <v>175</v>
      </c>
      <c r="AA89" t="s">
        <v>394</v>
      </c>
      <c r="AB89">
        <v>0</v>
      </c>
      <c r="AC89">
        <v>0</v>
      </c>
      <c r="AD89" t="s">
        <v>147</v>
      </c>
      <c r="AE89" t="s">
        <v>147</v>
      </c>
      <c r="AF89">
        <v>0</v>
      </c>
      <c r="AG89">
        <v>0</v>
      </c>
      <c r="AH89" t="s">
        <v>147</v>
      </c>
      <c r="AI89" t="s">
        <v>147</v>
      </c>
      <c r="AJ89">
        <v>0</v>
      </c>
      <c r="AK89">
        <v>0</v>
      </c>
      <c r="AL89" t="s">
        <v>147</v>
      </c>
      <c r="AM89" t="s">
        <v>147</v>
      </c>
      <c r="AN89">
        <v>0</v>
      </c>
      <c r="AO89">
        <v>0</v>
      </c>
      <c r="AP89" t="s">
        <v>159</v>
      </c>
      <c r="AQ89">
        <v>7</v>
      </c>
      <c r="AR89">
        <v>48</v>
      </c>
      <c r="AS89">
        <v>2</v>
      </c>
      <c r="AT89">
        <v>14</v>
      </c>
      <c r="AU89" t="s">
        <v>217</v>
      </c>
      <c r="AV89" t="s">
        <v>218</v>
      </c>
      <c r="AW89">
        <v>5</v>
      </c>
      <c r="AX89">
        <v>34</v>
      </c>
      <c r="AY89" t="s">
        <v>217</v>
      </c>
      <c r="AZ89" t="s">
        <v>218</v>
      </c>
      <c r="BA89">
        <v>0</v>
      </c>
      <c r="BB89">
        <v>0</v>
      </c>
      <c r="BC89" t="s">
        <v>147</v>
      </c>
      <c r="BD89" t="s">
        <v>147</v>
      </c>
      <c r="BE89">
        <v>0</v>
      </c>
      <c r="BF89">
        <v>0</v>
      </c>
      <c r="BG89" t="s">
        <v>147</v>
      </c>
      <c r="BH89" t="s">
        <v>147</v>
      </c>
      <c r="BI89">
        <v>0</v>
      </c>
      <c r="BJ89">
        <v>0</v>
      </c>
      <c r="BK89" t="s">
        <v>147</v>
      </c>
      <c r="BL89" t="s">
        <v>147</v>
      </c>
      <c r="BM89">
        <v>0</v>
      </c>
      <c r="BN89">
        <v>0</v>
      </c>
      <c r="BO89" s="116">
        <f>SUM(Table1[[#This Row],[2014-2015 Conflict]],Table1[[#This Row],[2016-2017 conflict]],Table1[[#This Row],[2018 pre R conflict]],Table1[[#This Row],[2018 post R conflict]],Table1[[#This Row],[2019 conflict]],Table1[[#This Row],[2020 conflict]])</f>
        <v>505</v>
      </c>
      <c r="BP89" s="116">
        <f>SUM(Table1[[#This Row],[2014-2015  C - clashes]],Table1[[#This Row],[2016-2017  c-clashes]],Table1[[#This Row],[2018 pre R C-clashes]],Table1[[#This Row],[2018 post R C-clashes]],Table1[[#This Row],[2019 C-clashes]],Table1[[#This Row],[2020 C-clashes]])</f>
        <v>0</v>
      </c>
      <c r="BQ89" s="116">
        <f>SUM(Table1[[#This Row],[2014-2015 disaster]],Table1[[#This Row],[2016-2017 disaster]],Table1[[#This Row],[2018 pre R disaster]],Table1[[#This Row],[2018 post R disaster]],Table1[[#This Row],[2019 disaster]],Table1[[#This Row],[2020 disaster]])</f>
        <v>0</v>
      </c>
      <c r="BR89" s="116">
        <f>SUM(Table1[[#This Row],[2014-2015 unknown]],Table1[[#This Row],[2016-2017  unknown ]],Table1[[#This Row],[2018 pre R unknown]],Table1[[#This Row],[2018 post R unknown]],Table1[[#This Row],[2019 unknown]],Table1[[#This Row],[2020 unknown]])</f>
        <v>0</v>
      </c>
      <c r="BS89">
        <v>288</v>
      </c>
      <c r="BT89">
        <v>0</v>
      </c>
      <c r="BU89">
        <v>0</v>
      </c>
      <c r="BV89">
        <v>0</v>
      </c>
      <c r="BW89" t="s">
        <v>146</v>
      </c>
      <c r="BX89">
        <v>175</v>
      </c>
      <c r="BY89">
        <v>0</v>
      </c>
      <c r="BZ89">
        <v>0</v>
      </c>
      <c r="CA89">
        <v>0</v>
      </c>
      <c r="CB89" t="s">
        <v>146</v>
      </c>
      <c r="CC89">
        <v>42</v>
      </c>
      <c r="CD89">
        <v>0</v>
      </c>
      <c r="CE89">
        <v>0</v>
      </c>
      <c r="CF89">
        <v>0</v>
      </c>
      <c r="CG89" t="s">
        <v>146</v>
      </c>
      <c r="CH89">
        <v>0</v>
      </c>
      <c r="CI89">
        <v>0</v>
      </c>
      <c r="CJ89">
        <v>0</v>
      </c>
      <c r="CK89">
        <v>0</v>
      </c>
      <c r="CL89" t="s">
        <v>146</v>
      </c>
      <c r="CM89">
        <v>0</v>
      </c>
      <c r="CN89">
        <v>0</v>
      </c>
      <c r="CO89">
        <v>0</v>
      </c>
      <c r="CP89">
        <v>0</v>
      </c>
      <c r="CQ89" t="s">
        <v>146</v>
      </c>
      <c r="CR89">
        <v>0</v>
      </c>
      <c r="CS89">
        <v>0</v>
      </c>
      <c r="CT89">
        <v>0</v>
      </c>
      <c r="CU89">
        <v>0</v>
      </c>
      <c r="CV89" t="s">
        <v>146</v>
      </c>
      <c r="CW89" t="s">
        <v>147</v>
      </c>
      <c r="CX89">
        <v>0</v>
      </c>
      <c r="CY89">
        <v>0</v>
      </c>
      <c r="CZ89">
        <v>0</v>
      </c>
      <c r="DA89">
        <v>70</v>
      </c>
      <c r="DB89">
        <v>505</v>
      </c>
      <c r="DC89" t="s">
        <v>146</v>
      </c>
      <c r="DD89">
        <v>0</v>
      </c>
      <c r="DE89">
        <v>0</v>
      </c>
      <c r="DF89">
        <v>458</v>
      </c>
      <c r="DG89">
        <v>3206</v>
      </c>
      <c r="DH89" t="s">
        <v>159</v>
      </c>
      <c r="DI89">
        <f>Table1[[#This Row],[i- returnees internal present household]]+Table1[[#This Row],[k- abroad returnee household]]</f>
        <v>492</v>
      </c>
      <c r="DJ89">
        <f>Table1[[#This Row],[ returnees internal ]]+Table1[[#This Row],[abroad returnee ]]</f>
        <v>3435</v>
      </c>
      <c r="DK89" t="s">
        <v>159</v>
      </c>
      <c r="DL89">
        <v>413</v>
      </c>
      <c r="DM89">
        <v>2869</v>
      </c>
      <c r="DN89">
        <v>20</v>
      </c>
      <c r="DO89">
        <v>140</v>
      </c>
      <c r="DP89" t="s">
        <v>175</v>
      </c>
      <c r="DQ89" t="s">
        <v>385</v>
      </c>
      <c r="DR89" t="s">
        <v>150</v>
      </c>
      <c r="DS89" t="s">
        <v>147</v>
      </c>
      <c r="DT89">
        <v>80</v>
      </c>
      <c r="DU89">
        <v>561</v>
      </c>
      <c r="DV89" t="s">
        <v>175</v>
      </c>
      <c r="DW89" t="s">
        <v>394</v>
      </c>
      <c r="DX89" t="s">
        <v>150</v>
      </c>
      <c r="DY89" t="s">
        <v>147</v>
      </c>
      <c r="DZ89">
        <v>120</v>
      </c>
      <c r="EA89">
        <v>858</v>
      </c>
      <c r="EB89" t="s">
        <v>175</v>
      </c>
      <c r="EC89" t="s">
        <v>332</v>
      </c>
      <c r="ED89" t="s">
        <v>150</v>
      </c>
      <c r="EE89" t="s">
        <v>147</v>
      </c>
      <c r="EF89">
        <v>130</v>
      </c>
      <c r="EG89">
        <v>868</v>
      </c>
      <c r="EH89" t="s">
        <v>175</v>
      </c>
      <c r="EI89" t="s">
        <v>332</v>
      </c>
      <c r="EJ89" t="s">
        <v>150</v>
      </c>
      <c r="EK89" t="s">
        <v>147</v>
      </c>
      <c r="EL89">
        <v>63</v>
      </c>
      <c r="EM89">
        <v>442</v>
      </c>
      <c r="EN89" t="s">
        <v>175</v>
      </c>
      <c r="EO89" t="s">
        <v>240</v>
      </c>
      <c r="EP89" t="s">
        <v>150</v>
      </c>
      <c r="EQ89" t="s">
        <v>147</v>
      </c>
      <c r="ER89">
        <v>0</v>
      </c>
      <c r="ES89">
        <v>0</v>
      </c>
      <c r="ET89" t="s">
        <v>159</v>
      </c>
      <c r="EU89">
        <v>79</v>
      </c>
      <c r="EV89">
        <v>566</v>
      </c>
      <c r="EW89">
        <v>0</v>
      </c>
      <c r="EX89">
        <v>0</v>
      </c>
      <c r="EY89" t="s">
        <v>147</v>
      </c>
      <c r="EZ89" t="s">
        <v>147</v>
      </c>
      <c r="FA89" t="s">
        <v>147</v>
      </c>
      <c r="FB89" t="s">
        <v>147</v>
      </c>
      <c r="FC89">
        <v>0</v>
      </c>
      <c r="FD89">
        <v>0</v>
      </c>
      <c r="FE89" t="s">
        <v>147</v>
      </c>
      <c r="FF89" t="s">
        <v>147</v>
      </c>
      <c r="FG89" t="s">
        <v>147</v>
      </c>
      <c r="FH89" t="s">
        <v>147</v>
      </c>
      <c r="FI89">
        <v>17</v>
      </c>
      <c r="FJ89">
        <v>122</v>
      </c>
      <c r="FK89" t="s">
        <v>221</v>
      </c>
      <c r="FL89" t="s">
        <v>333</v>
      </c>
      <c r="FM89" t="s">
        <v>150</v>
      </c>
      <c r="FN89" t="s">
        <v>147</v>
      </c>
      <c r="FO89">
        <v>53</v>
      </c>
      <c r="FP89">
        <v>381</v>
      </c>
      <c r="FQ89" t="s">
        <v>217</v>
      </c>
      <c r="FR89" t="s">
        <v>218</v>
      </c>
      <c r="FS89" t="s">
        <v>150</v>
      </c>
      <c r="FT89" t="s">
        <v>147</v>
      </c>
      <c r="FU89">
        <v>9</v>
      </c>
      <c r="FV89">
        <v>63</v>
      </c>
      <c r="FW89" t="s">
        <v>217</v>
      </c>
      <c r="FX89" t="s">
        <v>218</v>
      </c>
      <c r="FY89" t="s">
        <v>150</v>
      </c>
      <c r="FZ89" t="s">
        <v>147</v>
      </c>
      <c r="GA89">
        <v>0</v>
      </c>
      <c r="GB89">
        <v>0</v>
      </c>
      <c r="GC89">
        <v>450</v>
      </c>
      <c r="GD89">
        <v>3106</v>
      </c>
      <c r="GE89">
        <v>34</v>
      </c>
      <c r="GF89">
        <v>270</v>
      </c>
      <c r="GG89">
        <v>8</v>
      </c>
      <c r="GH89">
        <v>59</v>
      </c>
      <c r="GI89">
        <v>0</v>
      </c>
      <c r="GJ89">
        <v>0</v>
      </c>
      <c r="GK89" t="s">
        <v>159</v>
      </c>
      <c r="GL89">
        <v>128</v>
      </c>
      <c r="GM89">
        <v>898</v>
      </c>
      <c r="GN89" t="s">
        <v>159</v>
      </c>
      <c r="GO89" t="s">
        <v>175</v>
      </c>
      <c r="GP89" t="s">
        <v>240</v>
      </c>
      <c r="GQ89" t="s">
        <v>159</v>
      </c>
      <c r="GR89" t="s">
        <v>217</v>
      </c>
      <c r="GS89" t="s">
        <v>146</v>
      </c>
      <c r="GT89">
        <v>0</v>
      </c>
      <c r="GU89">
        <v>0</v>
      </c>
      <c r="GV89" t="s">
        <v>159</v>
      </c>
      <c r="GW89" t="s">
        <v>152</v>
      </c>
      <c r="GX89" t="s">
        <v>151</v>
      </c>
      <c r="GY89" t="s">
        <v>151</v>
      </c>
      <c r="GZ89" t="s">
        <v>498</v>
      </c>
      <c r="HA89" s="117" t="s">
        <v>818</v>
      </c>
      <c r="HB89" s="117" t="s">
        <v>818</v>
      </c>
      <c r="HC89" s="117"/>
      <c r="HD89" s="116" t="s">
        <v>1858</v>
      </c>
      <c r="HE89" s="116">
        <v>4.2405629999999999</v>
      </c>
      <c r="HF89" s="116">
        <v>30.713602999999999</v>
      </c>
    </row>
    <row r="90" spans="1:214" x14ac:dyDescent="0.25">
      <c r="A90" t="s">
        <v>329</v>
      </c>
      <c r="B90" t="s">
        <v>175</v>
      </c>
      <c r="C90" t="s">
        <v>364</v>
      </c>
      <c r="D90" t="s">
        <v>176</v>
      </c>
      <c r="E90" t="s">
        <v>499</v>
      </c>
      <c r="F90" t="s">
        <v>500</v>
      </c>
      <c r="G90" s="116">
        <f t="shared" si="2"/>
        <v>9.2245098470000002</v>
      </c>
      <c r="H90" s="116">
        <f t="shared" si="3"/>
        <v>29.163148459999999</v>
      </c>
      <c r="I90">
        <v>9</v>
      </c>
      <c r="J90">
        <v>9</v>
      </c>
      <c r="K90" t="s">
        <v>159</v>
      </c>
      <c r="L90">
        <v>126</v>
      </c>
      <c r="M90" s="116">
        <f>SUM(Table1[[#Headers],[c- IDP previously displ. abroad present]])</f>
        <v>0</v>
      </c>
      <c r="N90">
        <v>828</v>
      </c>
      <c r="O90" s="116">
        <f>(Table1[[#This Row],[a- IDP individuals]])-(Table1[[#This Row],[displ. Abroad]])</f>
        <v>496</v>
      </c>
      <c r="P90">
        <v>7</v>
      </c>
      <c r="Q90">
        <v>50</v>
      </c>
      <c r="R90" t="s">
        <v>175</v>
      </c>
      <c r="S90" t="s">
        <v>176</v>
      </c>
      <c r="T90">
        <v>32</v>
      </c>
      <c r="U90">
        <v>214</v>
      </c>
      <c r="V90" t="s">
        <v>175</v>
      </c>
      <c r="W90" t="s">
        <v>176</v>
      </c>
      <c r="X90">
        <v>39</v>
      </c>
      <c r="Y90">
        <v>257</v>
      </c>
      <c r="Z90" t="s">
        <v>175</v>
      </c>
      <c r="AA90" t="s">
        <v>176</v>
      </c>
      <c r="AB90">
        <v>31</v>
      </c>
      <c r="AC90">
        <v>203</v>
      </c>
      <c r="AD90" t="s">
        <v>175</v>
      </c>
      <c r="AE90" t="s">
        <v>176</v>
      </c>
      <c r="AF90">
        <v>14</v>
      </c>
      <c r="AG90">
        <v>79</v>
      </c>
      <c r="AH90" t="s">
        <v>175</v>
      </c>
      <c r="AI90" t="s">
        <v>176</v>
      </c>
      <c r="AJ90">
        <v>3</v>
      </c>
      <c r="AK90">
        <v>25</v>
      </c>
      <c r="AL90" t="s">
        <v>175</v>
      </c>
      <c r="AM90" t="s">
        <v>176</v>
      </c>
      <c r="AN90">
        <v>0</v>
      </c>
      <c r="AO90">
        <v>0</v>
      </c>
      <c r="AP90" t="s">
        <v>159</v>
      </c>
      <c r="AQ90">
        <v>56</v>
      </c>
      <c r="AR90">
        <v>332</v>
      </c>
      <c r="AS90">
        <v>0</v>
      </c>
      <c r="AT90">
        <v>0</v>
      </c>
      <c r="AU90" t="s">
        <v>147</v>
      </c>
      <c r="AV90" t="s">
        <v>147</v>
      </c>
      <c r="AW90">
        <v>26</v>
      </c>
      <c r="AX90">
        <v>152</v>
      </c>
      <c r="AY90" t="s">
        <v>217</v>
      </c>
      <c r="AZ90" t="s">
        <v>218</v>
      </c>
      <c r="BA90">
        <v>30</v>
      </c>
      <c r="BB90">
        <v>180</v>
      </c>
      <c r="BC90" t="s">
        <v>217</v>
      </c>
      <c r="BD90" t="s">
        <v>218</v>
      </c>
      <c r="BE90">
        <v>0</v>
      </c>
      <c r="BF90">
        <v>0</v>
      </c>
      <c r="BG90" t="s">
        <v>147</v>
      </c>
      <c r="BH90" t="s">
        <v>147</v>
      </c>
      <c r="BI90">
        <v>0</v>
      </c>
      <c r="BJ90">
        <v>0</v>
      </c>
      <c r="BK90" t="s">
        <v>147</v>
      </c>
      <c r="BL90" t="s">
        <v>147</v>
      </c>
      <c r="BM90">
        <v>0</v>
      </c>
      <c r="BN90">
        <v>0</v>
      </c>
      <c r="BO90" s="116">
        <f>SUM(Table1[[#This Row],[2014-2015 Conflict]],Table1[[#This Row],[2016-2017 conflict]],Table1[[#This Row],[2018 pre R conflict]],Table1[[#This Row],[2018 post R conflict]],Table1[[#This Row],[2019 conflict]],Table1[[#This Row],[2020 conflict]])</f>
        <v>566</v>
      </c>
      <c r="BP90" s="116">
        <f>SUM(Table1[[#This Row],[2014-2015  C - clashes]],Table1[[#This Row],[2016-2017  c-clashes]],Table1[[#This Row],[2018 pre R C-clashes]],Table1[[#This Row],[2018 post R C-clashes]],Table1[[#This Row],[2019 C-clashes]],Table1[[#This Row],[2020 C-clashes]])</f>
        <v>25</v>
      </c>
      <c r="BQ90" s="116">
        <f>SUM(Table1[[#This Row],[2014-2015 disaster]],Table1[[#This Row],[2016-2017 disaster]],Table1[[#This Row],[2018 pre R disaster]],Table1[[#This Row],[2018 post R disaster]],Table1[[#This Row],[2019 disaster]],Table1[[#This Row],[2020 disaster]])</f>
        <v>0</v>
      </c>
      <c r="BR90" s="116">
        <f>SUM(Table1[[#This Row],[2014-2015 unknown]],Table1[[#This Row],[2016-2017  unknown ]],Table1[[#This Row],[2018 pre R unknown]],Table1[[#This Row],[2018 post R unknown]],Table1[[#This Row],[2019 unknown]],Table1[[#This Row],[2020 unknown]])</f>
        <v>237</v>
      </c>
      <c r="BS90">
        <v>50</v>
      </c>
      <c r="BT90">
        <v>0</v>
      </c>
      <c r="BU90">
        <v>0</v>
      </c>
      <c r="BV90">
        <v>0</v>
      </c>
      <c r="BW90" t="s">
        <v>146</v>
      </c>
      <c r="BX90">
        <v>214</v>
      </c>
      <c r="BY90">
        <v>0</v>
      </c>
      <c r="BZ90">
        <v>0</v>
      </c>
      <c r="CA90">
        <v>0</v>
      </c>
      <c r="CB90" t="s">
        <v>146</v>
      </c>
      <c r="CC90">
        <v>148</v>
      </c>
      <c r="CD90">
        <v>0</v>
      </c>
      <c r="CE90">
        <v>0</v>
      </c>
      <c r="CF90">
        <v>109</v>
      </c>
      <c r="CG90" t="s">
        <v>146</v>
      </c>
      <c r="CH90">
        <v>75</v>
      </c>
      <c r="CI90">
        <v>0</v>
      </c>
      <c r="CJ90">
        <v>0</v>
      </c>
      <c r="CK90">
        <v>128</v>
      </c>
      <c r="CL90" t="s">
        <v>146</v>
      </c>
      <c r="CM90">
        <v>79</v>
      </c>
      <c r="CN90">
        <v>0</v>
      </c>
      <c r="CO90">
        <v>0</v>
      </c>
      <c r="CP90">
        <v>0</v>
      </c>
      <c r="CQ90" t="s">
        <v>146</v>
      </c>
      <c r="CR90">
        <v>0</v>
      </c>
      <c r="CS90">
        <v>25</v>
      </c>
      <c r="CT90">
        <v>0</v>
      </c>
      <c r="CU90">
        <v>0</v>
      </c>
      <c r="CV90" t="s">
        <v>146</v>
      </c>
      <c r="CW90" t="s">
        <v>147</v>
      </c>
      <c r="CX90">
        <v>0</v>
      </c>
      <c r="CY90">
        <v>0</v>
      </c>
      <c r="CZ90">
        <v>0</v>
      </c>
      <c r="DA90">
        <v>126</v>
      </c>
      <c r="DB90">
        <v>828</v>
      </c>
      <c r="DC90" t="s">
        <v>146</v>
      </c>
      <c r="DD90">
        <v>0</v>
      </c>
      <c r="DE90">
        <v>0</v>
      </c>
      <c r="DF90">
        <v>3000</v>
      </c>
      <c r="DG90">
        <v>21000</v>
      </c>
      <c r="DH90" t="s">
        <v>159</v>
      </c>
      <c r="DI90">
        <f>Table1[[#This Row],[i- returnees internal present household]]+Table1[[#This Row],[k- abroad returnee household]]</f>
        <v>344</v>
      </c>
      <c r="DJ90">
        <f>Table1[[#This Row],[ returnees internal ]]+Table1[[#This Row],[abroad returnee ]]</f>
        <v>2372</v>
      </c>
      <c r="DK90" t="s">
        <v>159</v>
      </c>
      <c r="DL90">
        <v>140</v>
      </c>
      <c r="DM90">
        <v>939</v>
      </c>
      <c r="DN90">
        <v>20</v>
      </c>
      <c r="DO90">
        <v>140</v>
      </c>
      <c r="DP90" t="s">
        <v>175</v>
      </c>
      <c r="DQ90" t="s">
        <v>176</v>
      </c>
      <c r="DR90" t="s">
        <v>150</v>
      </c>
      <c r="DS90" t="s">
        <v>147</v>
      </c>
      <c r="DT90">
        <v>40</v>
      </c>
      <c r="DU90">
        <v>280</v>
      </c>
      <c r="DV90" t="s">
        <v>175</v>
      </c>
      <c r="DW90" t="s">
        <v>176</v>
      </c>
      <c r="DX90" t="s">
        <v>150</v>
      </c>
      <c r="DY90" t="s">
        <v>147</v>
      </c>
      <c r="DZ90">
        <v>35</v>
      </c>
      <c r="EA90">
        <v>204</v>
      </c>
      <c r="EB90" t="s">
        <v>175</v>
      </c>
      <c r="EC90" t="s">
        <v>176</v>
      </c>
      <c r="ED90" t="s">
        <v>150</v>
      </c>
      <c r="EE90" t="s">
        <v>147</v>
      </c>
      <c r="EF90">
        <v>30</v>
      </c>
      <c r="EG90">
        <v>210</v>
      </c>
      <c r="EH90" t="s">
        <v>175</v>
      </c>
      <c r="EI90" t="s">
        <v>176</v>
      </c>
      <c r="EJ90" t="s">
        <v>150</v>
      </c>
      <c r="EK90" t="s">
        <v>147</v>
      </c>
      <c r="EL90">
        <v>15</v>
      </c>
      <c r="EM90">
        <v>105</v>
      </c>
      <c r="EN90" t="s">
        <v>175</v>
      </c>
      <c r="EO90" t="s">
        <v>176</v>
      </c>
      <c r="EP90" t="s">
        <v>150</v>
      </c>
      <c r="EQ90" t="s">
        <v>147</v>
      </c>
      <c r="ER90">
        <v>0</v>
      </c>
      <c r="ES90">
        <v>0</v>
      </c>
      <c r="ET90" t="s">
        <v>159</v>
      </c>
      <c r="EU90">
        <v>204</v>
      </c>
      <c r="EV90">
        <v>1433</v>
      </c>
      <c r="EW90">
        <v>31</v>
      </c>
      <c r="EX90">
        <v>217</v>
      </c>
      <c r="EY90" t="s">
        <v>217</v>
      </c>
      <c r="EZ90" t="s">
        <v>218</v>
      </c>
      <c r="FA90" t="s">
        <v>150</v>
      </c>
      <c r="FB90" t="s">
        <v>147</v>
      </c>
      <c r="FC90">
        <v>44</v>
      </c>
      <c r="FD90">
        <v>308</v>
      </c>
      <c r="FE90" t="s">
        <v>217</v>
      </c>
      <c r="FF90" t="s">
        <v>218</v>
      </c>
      <c r="FG90" t="s">
        <v>150</v>
      </c>
      <c r="FH90" t="s">
        <v>147</v>
      </c>
      <c r="FI90">
        <v>109</v>
      </c>
      <c r="FJ90">
        <v>763</v>
      </c>
      <c r="FK90" t="s">
        <v>217</v>
      </c>
      <c r="FL90" t="s">
        <v>218</v>
      </c>
      <c r="FM90" t="s">
        <v>150</v>
      </c>
      <c r="FN90" t="s">
        <v>147</v>
      </c>
      <c r="FO90">
        <v>0</v>
      </c>
      <c r="FP90">
        <v>0</v>
      </c>
      <c r="FQ90" t="s">
        <v>147</v>
      </c>
      <c r="FR90" t="s">
        <v>147</v>
      </c>
      <c r="FS90" t="s">
        <v>147</v>
      </c>
      <c r="FT90" t="s">
        <v>147</v>
      </c>
      <c r="FU90">
        <v>20</v>
      </c>
      <c r="FV90">
        <v>145</v>
      </c>
      <c r="FW90" t="s">
        <v>217</v>
      </c>
      <c r="FX90" t="s">
        <v>218</v>
      </c>
      <c r="FY90" t="s">
        <v>150</v>
      </c>
      <c r="FZ90" t="s">
        <v>147</v>
      </c>
      <c r="GA90">
        <v>0</v>
      </c>
      <c r="GB90">
        <v>0</v>
      </c>
      <c r="GC90">
        <v>201</v>
      </c>
      <c r="GD90">
        <v>1371</v>
      </c>
      <c r="GE90">
        <v>143</v>
      </c>
      <c r="GF90">
        <v>1001</v>
      </c>
      <c r="GG90">
        <v>0</v>
      </c>
      <c r="GH90">
        <v>0</v>
      </c>
      <c r="GI90">
        <v>0</v>
      </c>
      <c r="GJ90">
        <v>0</v>
      </c>
      <c r="GK90" t="s">
        <v>159</v>
      </c>
      <c r="GL90">
        <v>104</v>
      </c>
      <c r="GM90">
        <v>728</v>
      </c>
      <c r="GN90" t="s">
        <v>159</v>
      </c>
      <c r="GO90" t="s">
        <v>175</v>
      </c>
      <c r="GP90" t="s">
        <v>176</v>
      </c>
      <c r="GQ90" t="s">
        <v>159</v>
      </c>
      <c r="GR90" t="s">
        <v>217</v>
      </c>
      <c r="GS90" t="s">
        <v>146</v>
      </c>
      <c r="GT90">
        <v>0</v>
      </c>
      <c r="GU90">
        <v>0</v>
      </c>
      <c r="GV90" t="s">
        <v>146</v>
      </c>
      <c r="GW90" t="s">
        <v>177</v>
      </c>
      <c r="GX90" t="s">
        <v>152</v>
      </c>
      <c r="GY90" t="s">
        <v>151</v>
      </c>
      <c r="GZ90" t="s">
        <v>501</v>
      </c>
      <c r="HA90" s="117" t="s">
        <v>818</v>
      </c>
      <c r="HB90" s="117" t="s">
        <v>2037</v>
      </c>
      <c r="HC90" s="117"/>
      <c r="HD90" s="116" t="s">
        <v>1858</v>
      </c>
      <c r="HE90" s="116">
        <v>4.1923329999999996</v>
      </c>
      <c r="HF90" s="116">
        <v>30.794967</v>
      </c>
    </row>
    <row r="91" spans="1:214" x14ac:dyDescent="0.25">
      <c r="A91" t="s">
        <v>329</v>
      </c>
      <c r="B91" t="s">
        <v>175</v>
      </c>
      <c r="C91" t="s">
        <v>328</v>
      </c>
      <c r="D91" t="s">
        <v>330</v>
      </c>
      <c r="E91" t="s">
        <v>502</v>
      </c>
      <c r="F91" t="s">
        <v>503</v>
      </c>
      <c r="G91" s="116">
        <f t="shared" si="2"/>
        <v>9.1971329999999991</v>
      </c>
      <c r="H91" s="116">
        <f t="shared" si="3"/>
        <v>29.992166999999998</v>
      </c>
      <c r="I91">
        <v>9</v>
      </c>
      <c r="J91">
        <v>9</v>
      </c>
      <c r="K91" t="s">
        <v>146</v>
      </c>
      <c r="L91">
        <v>0</v>
      </c>
      <c r="M91" s="116">
        <f>SUM(Table1[[#Headers],[c- IDP previously displ. abroad present]])</f>
        <v>0</v>
      </c>
      <c r="N91">
        <v>0</v>
      </c>
      <c r="O91" s="116">
        <f>(Table1[[#This Row],[a- IDP individuals]])-(Table1[[#This Row],[displ. Abroad]])</f>
        <v>0</v>
      </c>
      <c r="P91">
        <v>0</v>
      </c>
      <c r="Q91">
        <v>0</v>
      </c>
      <c r="R91" t="s">
        <v>147</v>
      </c>
      <c r="S91" t="s">
        <v>147</v>
      </c>
      <c r="T91">
        <v>0</v>
      </c>
      <c r="U91">
        <v>0</v>
      </c>
      <c r="V91" t="s">
        <v>147</v>
      </c>
      <c r="W91" t="s">
        <v>147</v>
      </c>
      <c r="X91">
        <v>0</v>
      </c>
      <c r="Y91">
        <v>0</v>
      </c>
      <c r="Z91" t="s">
        <v>147</v>
      </c>
      <c r="AA91" t="s">
        <v>147</v>
      </c>
      <c r="AB91">
        <v>0</v>
      </c>
      <c r="AC91">
        <v>0</v>
      </c>
      <c r="AD91" t="s">
        <v>147</v>
      </c>
      <c r="AE91" t="s">
        <v>147</v>
      </c>
      <c r="AF91">
        <v>0</v>
      </c>
      <c r="AG91">
        <v>0</v>
      </c>
      <c r="AH91" t="s">
        <v>147</v>
      </c>
      <c r="AI91" t="s">
        <v>147</v>
      </c>
      <c r="AJ91">
        <v>0</v>
      </c>
      <c r="AK91">
        <v>0</v>
      </c>
      <c r="AL91" t="s">
        <v>147</v>
      </c>
      <c r="AM91" t="s">
        <v>147</v>
      </c>
      <c r="AN91">
        <v>0</v>
      </c>
      <c r="AO91">
        <v>0</v>
      </c>
      <c r="AP91" t="s">
        <v>146</v>
      </c>
      <c r="AQ91">
        <v>0</v>
      </c>
      <c r="AR91">
        <v>0</v>
      </c>
      <c r="AS91">
        <v>0</v>
      </c>
      <c r="AT91">
        <v>0</v>
      </c>
      <c r="AU91" t="s">
        <v>147</v>
      </c>
      <c r="AV91" t="s">
        <v>147</v>
      </c>
      <c r="AW91">
        <v>0</v>
      </c>
      <c r="AX91">
        <v>0</v>
      </c>
      <c r="AY91" t="s">
        <v>147</v>
      </c>
      <c r="AZ91" t="s">
        <v>147</v>
      </c>
      <c r="BA91">
        <v>0</v>
      </c>
      <c r="BB91">
        <v>0</v>
      </c>
      <c r="BC91" t="s">
        <v>147</v>
      </c>
      <c r="BD91" t="s">
        <v>147</v>
      </c>
      <c r="BE91">
        <v>0</v>
      </c>
      <c r="BF91">
        <v>0</v>
      </c>
      <c r="BG91" t="s">
        <v>147</v>
      </c>
      <c r="BH91" t="s">
        <v>147</v>
      </c>
      <c r="BI91">
        <v>0</v>
      </c>
      <c r="BJ91">
        <v>0</v>
      </c>
      <c r="BK91" t="s">
        <v>147</v>
      </c>
      <c r="BL91" t="s">
        <v>147</v>
      </c>
      <c r="BM91">
        <v>0</v>
      </c>
      <c r="BN91">
        <v>0</v>
      </c>
      <c r="BO91" s="116">
        <f>SUM(Table1[[#This Row],[2014-2015 Conflict]],Table1[[#This Row],[2016-2017 conflict]],Table1[[#This Row],[2018 pre R conflict]],Table1[[#This Row],[2018 post R conflict]],Table1[[#This Row],[2019 conflict]],Table1[[#This Row],[2020 conflict]])</f>
        <v>0</v>
      </c>
      <c r="BP91" s="116">
        <f>SUM(Table1[[#This Row],[2014-2015  C - clashes]],Table1[[#This Row],[2016-2017  c-clashes]],Table1[[#This Row],[2018 pre R C-clashes]],Table1[[#This Row],[2018 post R C-clashes]],Table1[[#This Row],[2019 C-clashes]],Table1[[#This Row],[2020 C-clashes]])</f>
        <v>0</v>
      </c>
      <c r="BQ91" s="116">
        <f>SUM(Table1[[#This Row],[2014-2015 disaster]],Table1[[#This Row],[2016-2017 disaster]],Table1[[#This Row],[2018 pre R disaster]],Table1[[#This Row],[2018 post R disaster]],Table1[[#This Row],[2019 disaster]],Table1[[#This Row],[2020 disaster]])</f>
        <v>0</v>
      </c>
      <c r="BR91" s="116">
        <f>SUM(Table1[[#This Row],[2014-2015 unknown]],Table1[[#This Row],[2016-2017  unknown ]],Table1[[#This Row],[2018 pre R unknown]],Table1[[#This Row],[2018 post R unknown]],Table1[[#This Row],[2019 unknown]],Table1[[#This Row],[2020 unknown]])</f>
        <v>0</v>
      </c>
      <c r="BS91">
        <v>0</v>
      </c>
      <c r="BT91">
        <v>0</v>
      </c>
      <c r="BU91">
        <v>0</v>
      </c>
      <c r="BV91">
        <v>0</v>
      </c>
      <c r="BW91" t="s">
        <v>146</v>
      </c>
      <c r="BX91">
        <v>0</v>
      </c>
      <c r="BY91">
        <v>0</v>
      </c>
      <c r="BZ91">
        <v>0</v>
      </c>
      <c r="CA91">
        <v>0</v>
      </c>
      <c r="CB91" t="s">
        <v>146</v>
      </c>
      <c r="CC91">
        <v>0</v>
      </c>
      <c r="CD91">
        <v>0</v>
      </c>
      <c r="CE91">
        <v>0</v>
      </c>
      <c r="CF91">
        <v>0</v>
      </c>
      <c r="CG91" t="s">
        <v>146</v>
      </c>
      <c r="CH91">
        <v>0</v>
      </c>
      <c r="CI91">
        <v>0</v>
      </c>
      <c r="CJ91">
        <v>0</v>
      </c>
      <c r="CK91">
        <v>0</v>
      </c>
      <c r="CL91" t="s">
        <v>146</v>
      </c>
      <c r="CM91">
        <v>0</v>
      </c>
      <c r="CN91">
        <v>0</v>
      </c>
      <c r="CO91">
        <v>0</v>
      </c>
      <c r="CP91">
        <v>0</v>
      </c>
      <c r="CQ91" t="s">
        <v>146</v>
      </c>
      <c r="CR91">
        <v>0</v>
      </c>
      <c r="CS91">
        <v>0</v>
      </c>
      <c r="CT91">
        <v>0</v>
      </c>
      <c r="CU91">
        <v>0</v>
      </c>
      <c r="CV91" t="s">
        <v>146</v>
      </c>
      <c r="CW91" t="s">
        <v>147</v>
      </c>
      <c r="CX91">
        <v>0</v>
      </c>
      <c r="CY91">
        <v>0</v>
      </c>
      <c r="CZ91">
        <v>0</v>
      </c>
      <c r="DA91">
        <v>0</v>
      </c>
      <c r="DB91">
        <v>0</v>
      </c>
      <c r="DC91" t="s">
        <v>146</v>
      </c>
      <c r="DD91">
        <v>0</v>
      </c>
      <c r="DE91">
        <v>0</v>
      </c>
      <c r="DF91">
        <v>531</v>
      </c>
      <c r="DG91">
        <v>3285</v>
      </c>
      <c r="DH91" t="s">
        <v>159</v>
      </c>
      <c r="DI91">
        <f>Table1[[#This Row],[i- returnees internal present household]]+Table1[[#This Row],[k- abroad returnee household]]</f>
        <v>531</v>
      </c>
      <c r="DJ91">
        <f>Table1[[#This Row],[ returnees internal ]]+Table1[[#This Row],[abroad returnee ]]</f>
        <v>3285</v>
      </c>
      <c r="DK91" t="s">
        <v>159</v>
      </c>
      <c r="DL91">
        <v>328</v>
      </c>
      <c r="DM91">
        <v>2044</v>
      </c>
      <c r="DN91">
        <v>0</v>
      </c>
      <c r="DO91">
        <v>0</v>
      </c>
      <c r="DP91" t="s">
        <v>147</v>
      </c>
      <c r="DQ91" t="s">
        <v>147</v>
      </c>
      <c r="DR91" t="s">
        <v>147</v>
      </c>
      <c r="DS91" t="s">
        <v>147</v>
      </c>
      <c r="DT91">
        <v>4</v>
      </c>
      <c r="DU91">
        <v>28</v>
      </c>
      <c r="DV91" t="s">
        <v>156</v>
      </c>
      <c r="DW91" t="s">
        <v>484</v>
      </c>
      <c r="DX91" t="s">
        <v>150</v>
      </c>
      <c r="DY91" t="s">
        <v>147</v>
      </c>
      <c r="DZ91">
        <v>33</v>
      </c>
      <c r="EA91">
        <v>131</v>
      </c>
      <c r="EB91" t="s">
        <v>175</v>
      </c>
      <c r="EC91" t="s">
        <v>330</v>
      </c>
      <c r="ED91" t="s">
        <v>150</v>
      </c>
      <c r="EE91" t="s">
        <v>147</v>
      </c>
      <c r="EF91">
        <v>86</v>
      </c>
      <c r="EG91">
        <v>550</v>
      </c>
      <c r="EH91" t="s">
        <v>175</v>
      </c>
      <c r="EI91" t="s">
        <v>332</v>
      </c>
      <c r="EJ91" t="s">
        <v>150</v>
      </c>
      <c r="EK91" t="s">
        <v>147</v>
      </c>
      <c r="EL91">
        <v>205</v>
      </c>
      <c r="EM91">
        <v>1335</v>
      </c>
      <c r="EN91" t="s">
        <v>175</v>
      </c>
      <c r="EO91" t="s">
        <v>332</v>
      </c>
      <c r="EP91" t="s">
        <v>150</v>
      </c>
      <c r="EQ91" t="s">
        <v>147</v>
      </c>
      <c r="ER91">
        <v>0</v>
      </c>
      <c r="ES91">
        <v>0</v>
      </c>
      <c r="ET91" t="s">
        <v>159</v>
      </c>
      <c r="EU91">
        <v>203</v>
      </c>
      <c r="EV91">
        <v>1241</v>
      </c>
      <c r="EW91">
        <v>0</v>
      </c>
      <c r="EX91">
        <v>0</v>
      </c>
      <c r="EY91" t="s">
        <v>147</v>
      </c>
      <c r="EZ91" t="s">
        <v>147</v>
      </c>
      <c r="FA91" t="s">
        <v>147</v>
      </c>
      <c r="FB91" t="s">
        <v>147</v>
      </c>
      <c r="FC91">
        <v>6</v>
      </c>
      <c r="FD91">
        <v>36</v>
      </c>
      <c r="FE91" t="s">
        <v>221</v>
      </c>
      <c r="FF91" t="s">
        <v>333</v>
      </c>
      <c r="FG91" t="s">
        <v>150</v>
      </c>
      <c r="FH91" t="s">
        <v>147</v>
      </c>
      <c r="FI91">
        <v>39</v>
      </c>
      <c r="FJ91">
        <v>234</v>
      </c>
      <c r="FK91" t="s">
        <v>221</v>
      </c>
      <c r="FL91" t="s">
        <v>333</v>
      </c>
      <c r="FM91" t="s">
        <v>150</v>
      </c>
      <c r="FN91" t="s">
        <v>147</v>
      </c>
      <c r="FO91">
        <v>73</v>
      </c>
      <c r="FP91">
        <v>438</v>
      </c>
      <c r="FQ91" t="s">
        <v>217</v>
      </c>
      <c r="FR91" t="s">
        <v>218</v>
      </c>
      <c r="FS91" t="s">
        <v>150</v>
      </c>
      <c r="FT91" t="s">
        <v>147</v>
      </c>
      <c r="FU91">
        <v>85</v>
      </c>
      <c r="FV91">
        <v>533</v>
      </c>
      <c r="FW91" t="s">
        <v>217</v>
      </c>
      <c r="FX91" t="s">
        <v>218</v>
      </c>
      <c r="FY91" t="s">
        <v>150</v>
      </c>
      <c r="FZ91" t="s">
        <v>147</v>
      </c>
      <c r="GA91">
        <v>0</v>
      </c>
      <c r="GB91">
        <v>0</v>
      </c>
      <c r="GC91">
        <v>528</v>
      </c>
      <c r="GD91">
        <v>3267</v>
      </c>
      <c r="GE91">
        <v>3</v>
      </c>
      <c r="GF91">
        <v>18</v>
      </c>
      <c r="GG91">
        <v>0</v>
      </c>
      <c r="GH91">
        <v>0</v>
      </c>
      <c r="GI91">
        <v>0</v>
      </c>
      <c r="GJ91">
        <v>0</v>
      </c>
      <c r="GK91" t="s">
        <v>159</v>
      </c>
      <c r="GL91">
        <v>95</v>
      </c>
      <c r="GM91">
        <v>665</v>
      </c>
      <c r="GN91" t="s">
        <v>159</v>
      </c>
      <c r="GO91" t="s">
        <v>175</v>
      </c>
      <c r="GP91" t="s">
        <v>332</v>
      </c>
      <c r="GQ91" t="s">
        <v>159</v>
      </c>
      <c r="GR91" t="s">
        <v>217</v>
      </c>
      <c r="GS91" t="s">
        <v>146</v>
      </c>
      <c r="GT91">
        <v>0</v>
      </c>
      <c r="GU91">
        <v>0</v>
      </c>
      <c r="GV91" t="s">
        <v>146</v>
      </c>
      <c r="GW91" t="s">
        <v>152</v>
      </c>
      <c r="GX91" t="s">
        <v>152</v>
      </c>
      <c r="GY91" t="s">
        <v>151</v>
      </c>
      <c r="GZ91" t="s">
        <v>504</v>
      </c>
      <c r="HA91" s="117" t="s">
        <v>611</v>
      </c>
      <c r="HB91" s="117" t="s">
        <v>611</v>
      </c>
      <c r="HC91" s="117"/>
      <c r="HD91" s="116" t="s">
        <v>1858</v>
      </c>
      <c r="HE91" s="116">
        <v>4.0594000000000001</v>
      </c>
      <c r="HF91" s="116">
        <v>31.121117000000002</v>
      </c>
    </row>
    <row r="92" spans="1:214" x14ac:dyDescent="0.25">
      <c r="A92" t="s">
        <v>329</v>
      </c>
      <c r="B92" t="s">
        <v>175</v>
      </c>
      <c r="C92" t="s">
        <v>364</v>
      </c>
      <c r="D92" t="s">
        <v>176</v>
      </c>
      <c r="E92" t="s">
        <v>505</v>
      </c>
      <c r="F92" t="s">
        <v>506</v>
      </c>
      <c r="G92" s="116">
        <f t="shared" si="2"/>
        <v>9.0921065530000007</v>
      </c>
      <c r="H92" s="116">
        <f t="shared" si="3"/>
        <v>29.374104800000001</v>
      </c>
      <c r="I92">
        <v>9</v>
      </c>
      <c r="J92">
        <v>9</v>
      </c>
      <c r="K92" t="s">
        <v>159</v>
      </c>
      <c r="L92">
        <v>178</v>
      </c>
      <c r="M92" s="116">
        <f>SUM(Table1[[#Headers],[c- IDP previously displ. abroad present]])</f>
        <v>0</v>
      </c>
      <c r="N92">
        <v>1246</v>
      </c>
      <c r="O92" s="116">
        <f>(Table1[[#This Row],[a- IDP individuals]])-(Table1[[#This Row],[displ. Abroad]])</f>
        <v>1156</v>
      </c>
      <c r="P92">
        <v>114</v>
      </c>
      <c r="Q92">
        <v>796</v>
      </c>
      <c r="R92" t="s">
        <v>175</v>
      </c>
      <c r="S92" t="s">
        <v>176</v>
      </c>
      <c r="T92">
        <v>60</v>
      </c>
      <c r="U92">
        <v>423</v>
      </c>
      <c r="V92" t="s">
        <v>175</v>
      </c>
      <c r="W92" t="s">
        <v>176</v>
      </c>
      <c r="X92">
        <v>4</v>
      </c>
      <c r="Y92">
        <v>27</v>
      </c>
      <c r="Z92" t="s">
        <v>147</v>
      </c>
      <c r="AA92" t="s">
        <v>147</v>
      </c>
      <c r="AB92">
        <v>0</v>
      </c>
      <c r="AC92">
        <v>0</v>
      </c>
      <c r="AD92" t="s">
        <v>147</v>
      </c>
      <c r="AE92" t="s">
        <v>147</v>
      </c>
      <c r="AF92">
        <v>0</v>
      </c>
      <c r="AG92">
        <v>0</v>
      </c>
      <c r="AH92" t="s">
        <v>147</v>
      </c>
      <c r="AI92" t="s">
        <v>147</v>
      </c>
      <c r="AJ92">
        <v>0</v>
      </c>
      <c r="AK92">
        <v>0</v>
      </c>
      <c r="AL92" t="s">
        <v>147</v>
      </c>
      <c r="AM92" t="s">
        <v>147</v>
      </c>
      <c r="AN92">
        <v>0</v>
      </c>
      <c r="AO92">
        <v>0</v>
      </c>
      <c r="AP92" t="s">
        <v>159</v>
      </c>
      <c r="AQ92">
        <v>13</v>
      </c>
      <c r="AR92">
        <v>90</v>
      </c>
      <c r="AS92">
        <v>9</v>
      </c>
      <c r="AT92">
        <v>63</v>
      </c>
      <c r="AU92" t="s">
        <v>217</v>
      </c>
      <c r="AV92" t="s">
        <v>218</v>
      </c>
      <c r="AW92">
        <v>4</v>
      </c>
      <c r="AX92">
        <v>27</v>
      </c>
      <c r="AY92" t="s">
        <v>217</v>
      </c>
      <c r="AZ92" t="s">
        <v>218</v>
      </c>
      <c r="BA92">
        <v>0</v>
      </c>
      <c r="BB92">
        <v>0</v>
      </c>
      <c r="BC92" t="s">
        <v>147</v>
      </c>
      <c r="BD92" t="s">
        <v>147</v>
      </c>
      <c r="BE92">
        <v>0</v>
      </c>
      <c r="BF92">
        <v>0</v>
      </c>
      <c r="BG92" t="s">
        <v>147</v>
      </c>
      <c r="BH92" t="s">
        <v>147</v>
      </c>
      <c r="BI92">
        <v>0</v>
      </c>
      <c r="BJ92">
        <v>0</v>
      </c>
      <c r="BK92" t="s">
        <v>147</v>
      </c>
      <c r="BL92" t="s">
        <v>147</v>
      </c>
      <c r="BM92">
        <v>0</v>
      </c>
      <c r="BN92">
        <v>0</v>
      </c>
      <c r="BO92" s="116">
        <f>SUM(Table1[[#This Row],[2014-2015 Conflict]],Table1[[#This Row],[2016-2017 conflict]],Table1[[#This Row],[2018 pre R conflict]],Table1[[#This Row],[2018 post R conflict]],Table1[[#This Row],[2019 conflict]],Table1[[#This Row],[2020 conflict]])</f>
        <v>1160</v>
      </c>
      <c r="BP92" s="116">
        <f>SUM(Table1[[#This Row],[2014-2015  C - clashes]],Table1[[#This Row],[2016-2017  c-clashes]],Table1[[#This Row],[2018 pre R C-clashes]],Table1[[#This Row],[2018 post R C-clashes]],Table1[[#This Row],[2019 C-clashes]],Table1[[#This Row],[2020 C-clashes]])</f>
        <v>0</v>
      </c>
      <c r="BQ92" s="116">
        <f>SUM(Table1[[#This Row],[2014-2015 disaster]],Table1[[#This Row],[2016-2017 disaster]],Table1[[#This Row],[2018 pre R disaster]],Table1[[#This Row],[2018 post R disaster]],Table1[[#This Row],[2019 disaster]],Table1[[#This Row],[2020 disaster]])</f>
        <v>0</v>
      </c>
      <c r="BR92" s="116">
        <f>SUM(Table1[[#This Row],[2014-2015 unknown]],Table1[[#This Row],[2016-2017  unknown ]],Table1[[#This Row],[2018 pre R unknown]],Table1[[#This Row],[2018 post R unknown]],Table1[[#This Row],[2019 unknown]],Table1[[#This Row],[2020 unknown]])</f>
        <v>86</v>
      </c>
      <c r="BS92">
        <v>796</v>
      </c>
      <c r="BT92">
        <v>0</v>
      </c>
      <c r="BU92">
        <v>0</v>
      </c>
      <c r="BV92">
        <v>0</v>
      </c>
      <c r="BW92" t="s">
        <v>146</v>
      </c>
      <c r="BX92">
        <v>364</v>
      </c>
      <c r="BY92">
        <v>0</v>
      </c>
      <c r="BZ92">
        <v>0</v>
      </c>
      <c r="CA92">
        <v>59</v>
      </c>
      <c r="CB92" t="s">
        <v>146</v>
      </c>
      <c r="CC92">
        <v>0</v>
      </c>
      <c r="CD92">
        <v>0</v>
      </c>
      <c r="CE92">
        <v>0</v>
      </c>
      <c r="CF92">
        <v>27</v>
      </c>
      <c r="CG92" t="s">
        <v>146</v>
      </c>
      <c r="CH92">
        <v>0</v>
      </c>
      <c r="CI92">
        <v>0</v>
      </c>
      <c r="CJ92">
        <v>0</v>
      </c>
      <c r="CK92">
        <v>0</v>
      </c>
      <c r="CL92" t="s">
        <v>146</v>
      </c>
      <c r="CM92">
        <v>0</v>
      </c>
      <c r="CN92">
        <v>0</v>
      </c>
      <c r="CO92">
        <v>0</v>
      </c>
      <c r="CP92">
        <v>0</v>
      </c>
      <c r="CQ92" t="s">
        <v>146</v>
      </c>
      <c r="CR92">
        <v>0</v>
      </c>
      <c r="CS92">
        <v>0</v>
      </c>
      <c r="CT92">
        <v>0</v>
      </c>
      <c r="CU92">
        <v>0</v>
      </c>
      <c r="CV92" t="s">
        <v>146</v>
      </c>
      <c r="CW92" t="s">
        <v>147</v>
      </c>
      <c r="CX92">
        <v>0</v>
      </c>
      <c r="CY92">
        <v>0</v>
      </c>
      <c r="CZ92">
        <v>0</v>
      </c>
      <c r="DA92">
        <v>178</v>
      </c>
      <c r="DB92">
        <v>1246</v>
      </c>
      <c r="DC92" t="s">
        <v>146</v>
      </c>
      <c r="DD92">
        <v>0</v>
      </c>
      <c r="DE92">
        <v>0</v>
      </c>
      <c r="DF92">
        <v>2050</v>
      </c>
      <c r="DG92">
        <v>14350</v>
      </c>
      <c r="DH92" t="s">
        <v>159</v>
      </c>
      <c r="DI92">
        <f>Table1[[#This Row],[i- returnees internal present household]]+Table1[[#This Row],[k- abroad returnee household]]</f>
        <v>309</v>
      </c>
      <c r="DJ92">
        <f>Table1[[#This Row],[ returnees internal ]]+Table1[[#This Row],[abroad returnee ]]</f>
        <v>2181</v>
      </c>
      <c r="DK92" t="s">
        <v>159</v>
      </c>
      <c r="DL92">
        <v>131</v>
      </c>
      <c r="DM92">
        <v>925</v>
      </c>
      <c r="DN92">
        <v>0</v>
      </c>
      <c r="DO92">
        <v>0</v>
      </c>
      <c r="DP92" t="s">
        <v>147</v>
      </c>
      <c r="DQ92" t="s">
        <v>147</v>
      </c>
      <c r="DR92" t="s">
        <v>147</v>
      </c>
      <c r="DS92" t="s">
        <v>147</v>
      </c>
      <c r="DT92">
        <v>0</v>
      </c>
      <c r="DU92">
        <v>0</v>
      </c>
      <c r="DV92" t="s">
        <v>147</v>
      </c>
      <c r="DW92" t="s">
        <v>147</v>
      </c>
      <c r="DX92" t="s">
        <v>147</v>
      </c>
      <c r="DY92" t="s">
        <v>147</v>
      </c>
      <c r="DZ92">
        <v>0</v>
      </c>
      <c r="EA92">
        <v>0</v>
      </c>
      <c r="EB92" t="s">
        <v>147</v>
      </c>
      <c r="EC92" t="s">
        <v>147</v>
      </c>
      <c r="ED92" t="s">
        <v>147</v>
      </c>
      <c r="EE92" t="s">
        <v>147</v>
      </c>
      <c r="EF92">
        <v>95</v>
      </c>
      <c r="EG92">
        <v>665</v>
      </c>
      <c r="EH92" t="s">
        <v>175</v>
      </c>
      <c r="EI92" t="s">
        <v>176</v>
      </c>
      <c r="EJ92" t="s">
        <v>150</v>
      </c>
      <c r="EK92" t="s">
        <v>147</v>
      </c>
      <c r="EL92">
        <v>36</v>
      </c>
      <c r="EM92">
        <v>260</v>
      </c>
      <c r="EN92" t="s">
        <v>175</v>
      </c>
      <c r="EO92" t="s">
        <v>176</v>
      </c>
      <c r="EP92" t="s">
        <v>150</v>
      </c>
      <c r="EQ92" t="s">
        <v>147</v>
      </c>
      <c r="ER92">
        <v>0</v>
      </c>
      <c r="ES92">
        <v>0</v>
      </c>
      <c r="ET92" t="s">
        <v>159</v>
      </c>
      <c r="EU92">
        <v>178</v>
      </c>
      <c r="EV92">
        <v>1256</v>
      </c>
      <c r="EW92">
        <v>0</v>
      </c>
      <c r="EX92">
        <v>0</v>
      </c>
      <c r="EY92" t="s">
        <v>147</v>
      </c>
      <c r="EZ92" t="s">
        <v>147</v>
      </c>
      <c r="FA92" t="s">
        <v>147</v>
      </c>
      <c r="FB92" t="s">
        <v>147</v>
      </c>
      <c r="FC92">
        <v>0</v>
      </c>
      <c r="FD92">
        <v>0</v>
      </c>
      <c r="FE92" t="s">
        <v>147</v>
      </c>
      <c r="FF92" t="s">
        <v>147</v>
      </c>
      <c r="FG92" t="s">
        <v>147</v>
      </c>
      <c r="FH92" t="s">
        <v>147</v>
      </c>
      <c r="FI92">
        <v>0</v>
      </c>
      <c r="FJ92">
        <v>0</v>
      </c>
      <c r="FK92" t="s">
        <v>147</v>
      </c>
      <c r="FL92" t="s">
        <v>147</v>
      </c>
      <c r="FM92" t="s">
        <v>147</v>
      </c>
      <c r="FN92" t="s">
        <v>147</v>
      </c>
      <c r="FO92">
        <v>36</v>
      </c>
      <c r="FP92">
        <v>256</v>
      </c>
      <c r="FQ92" t="s">
        <v>217</v>
      </c>
      <c r="FR92" t="s">
        <v>218</v>
      </c>
      <c r="FS92" t="s">
        <v>150</v>
      </c>
      <c r="FT92" t="s">
        <v>147</v>
      </c>
      <c r="FU92">
        <v>142</v>
      </c>
      <c r="FV92">
        <v>1000</v>
      </c>
      <c r="FW92" t="s">
        <v>217</v>
      </c>
      <c r="FX92" t="s">
        <v>218</v>
      </c>
      <c r="FY92" t="s">
        <v>150</v>
      </c>
      <c r="FZ92" t="s">
        <v>147</v>
      </c>
      <c r="GA92">
        <v>0</v>
      </c>
      <c r="GB92">
        <v>0</v>
      </c>
      <c r="GC92">
        <v>14</v>
      </c>
      <c r="GD92">
        <v>98</v>
      </c>
      <c r="GE92">
        <v>117</v>
      </c>
      <c r="GF92">
        <v>819</v>
      </c>
      <c r="GG92">
        <v>178</v>
      </c>
      <c r="GH92">
        <v>1264</v>
      </c>
      <c r="GI92">
        <v>0</v>
      </c>
      <c r="GJ92">
        <v>0</v>
      </c>
      <c r="GK92" t="s">
        <v>159</v>
      </c>
      <c r="GL92">
        <v>45</v>
      </c>
      <c r="GM92">
        <v>315</v>
      </c>
      <c r="GN92" t="s">
        <v>159</v>
      </c>
      <c r="GO92" t="s">
        <v>175</v>
      </c>
      <c r="GP92" t="s">
        <v>176</v>
      </c>
      <c r="GQ92" t="s">
        <v>159</v>
      </c>
      <c r="GR92" t="s">
        <v>217</v>
      </c>
      <c r="GS92" t="s">
        <v>146</v>
      </c>
      <c r="GT92">
        <v>0</v>
      </c>
      <c r="GU92">
        <v>0</v>
      </c>
      <c r="GV92" t="s">
        <v>146</v>
      </c>
      <c r="GW92" t="s">
        <v>177</v>
      </c>
      <c r="GX92" t="s">
        <v>152</v>
      </c>
      <c r="GY92" t="s">
        <v>177</v>
      </c>
      <c r="GZ92" t="s">
        <v>507</v>
      </c>
      <c r="HA92" s="117" t="s">
        <v>611</v>
      </c>
      <c r="HB92" s="117" t="s">
        <v>2040</v>
      </c>
      <c r="HC92" s="117"/>
      <c r="HD92" s="116" t="s">
        <v>1858</v>
      </c>
      <c r="HE92" s="116">
        <v>4.0577329999999998</v>
      </c>
      <c r="HF92" s="116">
        <v>31.050833000000001</v>
      </c>
    </row>
    <row r="93" spans="1:214" x14ac:dyDescent="0.25">
      <c r="A93" t="s">
        <v>201</v>
      </c>
      <c r="B93" t="s">
        <v>202</v>
      </c>
      <c r="C93" t="s">
        <v>509</v>
      </c>
      <c r="D93" t="s">
        <v>510</v>
      </c>
      <c r="E93" t="s">
        <v>508</v>
      </c>
      <c r="F93" t="s">
        <v>511</v>
      </c>
      <c r="G93" s="116">
        <f t="shared" si="2"/>
        <v>5.0766720000000003</v>
      </c>
      <c r="H93" s="116">
        <f t="shared" si="3"/>
        <v>32.609884999999998</v>
      </c>
      <c r="I93">
        <v>9</v>
      </c>
      <c r="J93">
        <v>9</v>
      </c>
      <c r="K93" t="s">
        <v>159</v>
      </c>
      <c r="L93">
        <v>80</v>
      </c>
      <c r="M93" s="116">
        <f>SUM(Table1[[#Headers],[c- IDP previously displ. abroad present]])</f>
        <v>0</v>
      </c>
      <c r="N93">
        <v>574</v>
      </c>
      <c r="O93" s="116">
        <f>(Table1[[#This Row],[a- IDP individuals]])-(Table1[[#This Row],[displ. Abroad]])</f>
        <v>329</v>
      </c>
      <c r="P93">
        <v>17</v>
      </c>
      <c r="Q93">
        <v>122</v>
      </c>
      <c r="R93" t="s">
        <v>193</v>
      </c>
      <c r="S93" t="s">
        <v>194</v>
      </c>
      <c r="T93">
        <v>14</v>
      </c>
      <c r="U93">
        <v>100</v>
      </c>
      <c r="V93" t="s">
        <v>202</v>
      </c>
      <c r="W93" t="s">
        <v>302</v>
      </c>
      <c r="X93">
        <v>10</v>
      </c>
      <c r="Y93">
        <v>72</v>
      </c>
      <c r="Z93" t="s">
        <v>193</v>
      </c>
      <c r="AA93" t="s">
        <v>194</v>
      </c>
      <c r="AB93">
        <v>11</v>
      </c>
      <c r="AC93">
        <v>79</v>
      </c>
      <c r="AD93" t="s">
        <v>211</v>
      </c>
      <c r="AE93" t="s">
        <v>423</v>
      </c>
      <c r="AF93">
        <v>13</v>
      </c>
      <c r="AG93">
        <v>93</v>
      </c>
      <c r="AH93" t="s">
        <v>202</v>
      </c>
      <c r="AI93" t="s">
        <v>311</v>
      </c>
      <c r="AJ93">
        <v>15</v>
      </c>
      <c r="AK93">
        <v>108</v>
      </c>
      <c r="AL93" t="s">
        <v>193</v>
      </c>
      <c r="AM93" t="s">
        <v>194</v>
      </c>
      <c r="AN93">
        <v>0</v>
      </c>
      <c r="AO93">
        <v>0</v>
      </c>
      <c r="AP93" t="s">
        <v>159</v>
      </c>
      <c r="AQ93">
        <v>35</v>
      </c>
      <c r="AR93">
        <v>245</v>
      </c>
      <c r="AS93">
        <v>11</v>
      </c>
      <c r="AT93">
        <v>77</v>
      </c>
      <c r="AU93" t="s">
        <v>219</v>
      </c>
      <c r="AV93" t="s">
        <v>354</v>
      </c>
      <c r="AW93">
        <v>9</v>
      </c>
      <c r="AX93">
        <v>63</v>
      </c>
      <c r="AY93" t="s">
        <v>219</v>
      </c>
      <c r="AZ93" t="s">
        <v>354</v>
      </c>
      <c r="BA93">
        <v>4</v>
      </c>
      <c r="BB93">
        <v>28</v>
      </c>
      <c r="BC93" t="s">
        <v>221</v>
      </c>
      <c r="BD93" t="s">
        <v>424</v>
      </c>
      <c r="BE93">
        <v>5</v>
      </c>
      <c r="BF93">
        <v>35</v>
      </c>
      <c r="BG93" t="s">
        <v>221</v>
      </c>
      <c r="BH93" t="s">
        <v>333</v>
      </c>
      <c r="BI93">
        <v>6</v>
      </c>
      <c r="BJ93">
        <v>42</v>
      </c>
      <c r="BK93" t="s">
        <v>219</v>
      </c>
      <c r="BL93" t="s">
        <v>354</v>
      </c>
      <c r="BM93">
        <v>0</v>
      </c>
      <c r="BN93">
        <v>0</v>
      </c>
      <c r="BO93" s="116">
        <f>SUM(Table1[[#This Row],[2014-2015 Conflict]],Table1[[#This Row],[2016-2017 conflict]],Table1[[#This Row],[2018 pre R conflict]],Table1[[#This Row],[2018 post R conflict]],Table1[[#This Row],[2019 conflict]],Table1[[#This Row],[2020 conflict]])</f>
        <v>574</v>
      </c>
      <c r="BP93" s="116">
        <f>SUM(Table1[[#This Row],[2014-2015  C - clashes]],Table1[[#This Row],[2016-2017  c-clashes]],Table1[[#This Row],[2018 pre R C-clashes]],Table1[[#This Row],[2018 post R C-clashes]],Table1[[#This Row],[2019 C-clashes]],Table1[[#This Row],[2020 C-clashes]])</f>
        <v>0</v>
      </c>
      <c r="BQ93" s="116">
        <f>SUM(Table1[[#This Row],[2014-2015 disaster]],Table1[[#This Row],[2016-2017 disaster]],Table1[[#This Row],[2018 pre R disaster]],Table1[[#This Row],[2018 post R disaster]],Table1[[#This Row],[2019 disaster]],Table1[[#This Row],[2020 disaster]])</f>
        <v>0</v>
      </c>
      <c r="BR93" s="116">
        <f>SUM(Table1[[#This Row],[2014-2015 unknown]],Table1[[#This Row],[2016-2017  unknown ]],Table1[[#This Row],[2018 pre R unknown]],Table1[[#This Row],[2018 post R unknown]],Table1[[#This Row],[2019 unknown]],Table1[[#This Row],[2020 unknown]])</f>
        <v>0</v>
      </c>
      <c r="BS93">
        <v>122</v>
      </c>
      <c r="BT93">
        <v>0</v>
      </c>
      <c r="BU93">
        <v>0</v>
      </c>
      <c r="BV93">
        <v>0</v>
      </c>
      <c r="BW93" t="s">
        <v>146</v>
      </c>
      <c r="BX93">
        <v>100</v>
      </c>
      <c r="BY93">
        <v>0</v>
      </c>
      <c r="BZ93">
        <v>0</v>
      </c>
      <c r="CA93">
        <v>0</v>
      </c>
      <c r="CB93" t="s">
        <v>146</v>
      </c>
      <c r="CC93">
        <v>72</v>
      </c>
      <c r="CD93">
        <v>0</v>
      </c>
      <c r="CE93">
        <v>0</v>
      </c>
      <c r="CF93">
        <v>0</v>
      </c>
      <c r="CG93" t="s">
        <v>146</v>
      </c>
      <c r="CH93">
        <v>79</v>
      </c>
      <c r="CI93">
        <v>0</v>
      </c>
      <c r="CJ93">
        <v>0</v>
      </c>
      <c r="CK93">
        <v>0</v>
      </c>
      <c r="CL93" t="s">
        <v>146</v>
      </c>
      <c r="CM93">
        <v>93</v>
      </c>
      <c r="CN93">
        <v>0</v>
      </c>
      <c r="CO93">
        <v>0</v>
      </c>
      <c r="CP93">
        <v>0</v>
      </c>
      <c r="CQ93" t="s">
        <v>146</v>
      </c>
      <c r="CR93">
        <v>108</v>
      </c>
      <c r="CS93">
        <v>0</v>
      </c>
      <c r="CT93">
        <v>0</v>
      </c>
      <c r="CU93">
        <v>0</v>
      </c>
      <c r="CV93" t="s">
        <v>146</v>
      </c>
      <c r="CW93" t="s">
        <v>147</v>
      </c>
      <c r="CX93">
        <v>0</v>
      </c>
      <c r="CY93">
        <v>0</v>
      </c>
      <c r="CZ93">
        <v>0</v>
      </c>
      <c r="DA93">
        <v>80</v>
      </c>
      <c r="DB93">
        <v>574</v>
      </c>
      <c r="DC93" t="s">
        <v>159</v>
      </c>
      <c r="DD93">
        <v>53</v>
      </c>
      <c r="DE93">
        <v>371</v>
      </c>
      <c r="DF93">
        <v>517</v>
      </c>
      <c r="DG93">
        <v>3619</v>
      </c>
      <c r="DH93" t="s">
        <v>159</v>
      </c>
      <c r="DI93">
        <f>Table1[[#This Row],[i- returnees internal present household]]+Table1[[#This Row],[k- abroad returnee household]]</f>
        <v>109</v>
      </c>
      <c r="DJ93">
        <f>Table1[[#This Row],[ returnees internal ]]+Table1[[#This Row],[abroad returnee ]]</f>
        <v>763</v>
      </c>
      <c r="DK93" t="s">
        <v>159</v>
      </c>
      <c r="DL93">
        <v>68</v>
      </c>
      <c r="DM93">
        <v>476</v>
      </c>
      <c r="DN93">
        <v>18</v>
      </c>
      <c r="DO93">
        <v>126</v>
      </c>
      <c r="DP93" t="s">
        <v>193</v>
      </c>
      <c r="DQ93" t="s">
        <v>196</v>
      </c>
      <c r="DR93" t="s">
        <v>150</v>
      </c>
      <c r="DS93" t="s">
        <v>147</v>
      </c>
      <c r="DT93">
        <v>14</v>
      </c>
      <c r="DU93">
        <v>98</v>
      </c>
      <c r="DV93" t="s">
        <v>193</v>
      </c>
      <c r="DW93" t="s">
        <v>194</v>
      </c>
      <c r="DX93" t="s">
        <v>150</v>
      </c>
      <c r="DY93" t="s">
        <v>147</v>
      </c>
      <c r="DZ93">
        <v>11</v>
      </c>
      <c r="EA93">
        <v>77</v>
      </c>
      <c r="EB93" t="s">
        <v>202</v>
      </c>
      <c r="EC93" t="s">
        <v>302</v>
      </c>
      <c r="ED93" t="s">
        <v>150</v>
      </c>
      <c r="EE93" t="s">
        <v>147</v>
      </c>
      <c r="EF93">
        <v>13</v>
      </c>
      <c r="EG93">
        <v>91</v>
      </c>
      <c r="EH93" t="s">
        <v>193</v>
      </c>
      <c r="EI93" t="s">
        <v>194</v>
      </c>
      <c r="EJ93" t="s">
        <v>150</v>
      </c>
      <c r="EK93" t="s">
        <v>147</v>
      </c>
      <c r="EL93">
        <v>12</v>
      </c>
      <c r="EM93">
        <v>84</v>
      </c>
      <c r="EN93" t="s">
        <v>211</v>
      </c>
      <c r="EO93" t="s">
        <v>423</v>
      </c>
      <c r="EP93" t="s">
        <v>150</v>
      </c>
      <c r="EQ93" t="s">
        <v>147</v>
      </c>
      <c r="ER93">
        <v>0</v>
      </c>
      <c r="ES93">
        <v>0</v>
      </c>
      <c r="ET93" t="s">
        <v>159</v>
      </c>
      <c r="EU93">
        <v>41</v>
      </c>
      <c r="EV93">
        <v>287</v>
      </c>
      <c r="EW93">
        <v>13</v>
      </c>
      <c r="EX93">
        <v>91</v>
      </c>
      <c r="EY93" t="s">
        <v>221</v>
      </c>
      <c r="EZ93" t="s">
        <v>424</v>
      </c>
      <c r="FA93" t="s">
        <v>150</v>
      </c>
      <c r="FB93" t="s">
        <v>147</v>
      </c>
      <c r="FC93">
        <v>10</v>
      </c>
      <c r="FD93">
        <v>70</v>
      </c>
      <c r="FE93" t="s">
        <v>221</v>
      </c>
      <c r="FF93" t="s">
        <v>333</v>
      </c>
      <c r="FG93" t="s">
        <v>150</v>
      </c>
      <c r="FH93" t="s">
        <v>147</v>
      </c>
      <c r="FI93">
        <v>7</v>
      </c>
      <c r="FJ93">
        <v>49</v>
      </c>
      <c r="FK93" t="s">
        <v>219</v>
      </c>
      <c r="FL93" t="s">
        <v>354</v>
      </c>
      <c r="FM93" t="s">
        <v>150</v>
      </c>
      <c r="FN93" t="s">
        <v>147</v>
      </c>
      <c r="FO93">
        <v>5</v>
      </c>
      <c r="FP93">
        <v>35</v>
      </c>
      <c r="FQ93" t="s">
        <v>219</v>
      </c>
      <c r="FR93" t="s">
        <v>354</v>
      </c>
      <c r="FS93" t="s">
        <v>150</v>
      </c>
      <c r="FT93" t="s">
        <v>147</v>
      </c>
      <c r="FU93">
        <v>6</v>
      </c>
      <c r="FV93">
        <v>42</v>
      </c>
      <c r="FW93" t="s">
        <v>221</v>
      </c>
      <c r="FX93" t="s">
        <v>333</v>
      </c>
      <c r="FY93" t="s">
        <v>150</v>
      </c>
      <c r="FZ93" t="s">
        <v>147</v>
      </c>
      <c r="GA93">
        <v>0</v>
      </c>
      <c r="GB93">
        <v>0</v>
      </c>
      <c r="GC93">
        <v>59</v>
      </c>
      <c r="GD93">
        <v>371</v>
      </c>
      <c r="GE93">
        <v>21</v>
      </c>
      <c r="GF93">
        <v>189</v>
      </c>
      <c r="GG93">
        <v>29</v>
      </c>
      <c r="GH93">
        <v>203</v>
      </c>
      <c r="GI93">
        <v>0</v>
      </c>
      <c r="GJ93">
        <v>0</v>
      </c>
      <c r="GK93" t="s">
        <v>159</v>
      </c>
      <c r="GL93">
        <v>152</v>
      </c>
      <c r="GM93">
        <v>1064</v>
      </c>
      <c r="GN93" t="s">
        <v>159</v>
      </c>
      <c r="GO93" t="s">
        <v>193</v>
      </c>
      <c r="GP93" t="s">
        <v>194</v>
      </c>
      <c r="GQ93" t="s">
        <v>159</v>
      </c>
      <c r="GR93" t="s">
        <v>221</v>
      </c>
      <c r="GS93" t="s">
        <v>146</v>
      </c>
      <c r="GT93">
        <v>0</v>
      </c>
      <c r="GU93">
        <v>0</v>
      </c>
      <c r="GV93" t="s">
        <v>146</v>
      </c>
      <c r="GW93" t="s">
        <v>151</v>
      </c>
      <c r="GX93" t="s">
        <v>151</v>
      </c>
      <c r="GY93" t="s">
        <v>197</v>
      </c>
      <c r="GZ93" t="s">
        <v>512</v>
      </c>
      <c r="HA93" s="117" t="s">
        <v>611</v>
      </c>
      <c r="HB93" s="117" t="s">
        <v>2042</v>
      </c>
      <c r="HC93" s="117"/>
      <c r="HD93" s="116" t="s">
        <v>1858</v>
      </c>
      <c r="HE93" s="116">
        <v>4.1108169999999999</v>
      </c>
      <c r="HF93" s="116">
        <v>31.093067000000001</v>
      </c>
    </row>
    <row r="94" spans="1:214" x14ac:dyDescent="0.25">
      <c r="A94" t="s">
        <v>329</v>
      </c>
      <c r="B94" t="s">
        <v>175</v>
      </c>
      <c r="C94" t="s">
        <v>471</v>
      </c>
      <c r="D94" t="s">
        <v>385</v>
      </c>
      <c r="E94" t="s">
        <v>513</v>
      </c>
      <c r="F94" t="s">
        <v>514</v>
      </c>
      <c r="G94" s="116">
        <f t="shared" si="2"/>
        <v>8.0824099999999994</v>
      </c>
      <c r="H94" s="116">
        <f t="shared" si="3"/>
        <v>30.02206</v>
      </c>
      <c r="I94">
        <v>9</v>
      </c>
      <c r="J94">
        <v>9</v>
      </c>
      <c r="K94" t="s">
        <v>159</v>
      </c>
      <c r="L94">
        <v>4</v>
      </c>
      <c r="M94" s="116">
        <f>SUM(Table1[[#Headers],[c- IDP previously displ. abroad present]])</f>
        <v>0</v>
      </c>
      <c r="N94">
        <v>32</v>
      </c>
      <c r="O94" s="116">
        <f>(Table1[[#This Row],[a- IDP individuals]])-(Table1[[#This Row],[displ. Abroad]])</f>
        <v>32</v>
      </c>
      <c r="P94">
        <v>0</v>
      </c>
      <c r="Q94">
        <v>0</v>
      </c>
      <c r="R94" t="s">
        <v>147</v>
      </c>
      <c r="S94" t="s">
        <v>147</v>
      </c>
      <c r="T94">
        <v>4</v>
      </c>
      <c r="U94">
        <v>32</v>
      </c>
      <c r="V94" t="s">
        <v>175</v>
      </c>
      <c r="W94" t="s">
        <v>394</v>
      </c>
      <c r="X94">
        <v>0</v>
      </c>
      <c r="Y94">
        <v>0</v>
      </c>
      <c r="Z94" t="s">
        <v>147</v>
      </c>
      <c r="AA94" t="s">
        <v>147</v>
      </c>
      <c r="AB94">
        <v>0</v>
      </c>
      <c r="AC94">
        <v>0</v>
      </c>
      <c r="AD94" t="s">
        <v>147</v>
      </c>
      <c r="AE94" t="s">
        <v>147</v>
      </c>
      <c r="AF94">
        <v>0</v>
      </c>
      <c r="AG94">
        <v>0</v>
      </c>
      <c r="AH94" t="s">
        <v>147</v>
      </c>
      <c r="AI94" t="s">
        <v>147</v>
      </c>
      <c r="AJ94">
        <v>0</v>
      </c>
      <c r="AK94">
        <v>0</v>
      </c>
      <c r="AL94" t="s">
        <v>147</v>
      </c>
      <c r="AM94" t="s">
        <v>147</v>
      </c>
      <c r="AN94">
        <v>0</v>
      </c>
      <c r="AO94">
        <v>0</v>
      </c>
      <c r="AP94" t="s">
        <v>146</v>
      </c>
      <c r="AQ94">
        <v>0</v>
      </c>
      <c r="AR94">
        <v>0</v>
      </c>
      <c r="AS94">
        <v>0</v>
      </c>
      <c r="AT94">
        <v>0</v>
      </c>
      <c r="AU94" t="s">
        <v>147</v>
      </c>
      <c r="AV94" t="s">
        <v>147</v>
      </c>
      <c r="AW94">
        <v>0</v>
      </c>
      <c r="AX94">
        <v>0</v>
      </c>
      <c r="AY94" t="s">
        <v>147</v>
      </c>
      <c r="AZ94" t="s">
        <v>147</v>
      </c>
      <c r="BA94">
        <v>0</v>
      </c>
      <c r="BB94">
        <v>0</v>
      </c>
      <c r="BC94" t="s">
        <v>147</v>
      </c>
      <c r="BD94" t="s">
        <v>147</v>
      </c>
      <c r="BE94">
        <v>0</v>
      </c>
      <c r="BF94">
        <v>0</v>
      </c>
      <c r="BG94" t="s">
        <v>147</v>
      </c>
      <c r="BH94" t="s">
        <v>147</v>
      </c>
      <c r="BI94">
        <v>0</v>
      </c>
      <c r="BJ94">
        <v>0</v>
      </c>
      <c r="BK94" t="s">
        <v>147</v>
      </c>
      <c r="BL94" t="s">
        <v>147</v>
      </c>
      <c r="BM94">
        <v>0</v>
      </c>
      <c r="BN94">
        <v>0</v>
      </c>
      <c r="BO94" s="116">
        <f>SUM(Table1[[#This Row],[2014-2015 Conflict]],Table1[[#This Row],[2016-2017 conflict]],Table1[[#This Row],[2018 pre R conflict]],Table1[[#This Row],[2018 post R conflict]],Table1[[#This Row],[2019 conflict]],Table1[[#This Row],[2020 conflict]])</f>
        <v>32</v>
      </c>
      <c r="BP94" s="116">
        <f>SUM(Table1[[#This Row],[2014-2015  C - clashes]],Table1[[#This Row],[2016-2017  c-clashes]],Table1[[#This Row],[2018 pre R C-clashes]],Table1[[#This Row],[2018 post R C-clashes]],Table1[[#This Row],[2019 C-clashes]],Table1[[#This Row],[2020 C-clashes]])</f>
        <v>0</v>
      </c>
      <c r="BQ94" s="116">
        <f>SUM(Table1[[#This Row],[2014-2015 disaster]],Table1[[#This Row],[2016-2017 disaster]],Table1[[#This Row],[2018 pre R disaster]],Table1[[#This Row],[2018 post R disaster]],Table1[[#This Row],[2019 disaster]],Table1[[#This Row],[2020 disaster]])</f>
        <v>0</v>
      </c>
      <c r="BR94" s="116">
        <f>SUM(Table1[[#This Row],[2014-2015 unknown]],Table1[[#This Row],[2016-2017  unknown ]],Table1[[#This Row],[2018 pre R unknown]],Table1[[#This Row],[2018 post R unknown]],Table1[[#This Row],[2019 unknown]],Table1[[#This Row],[2020 unknown]])</f>
        <v>0</v>
      </c>
      <c r="BS94">
        <v>0</v>
      </c>
      <c r="BT94">
        <v>0</v>
      </c>
      <c r="BU94">
        <v>0</v>
      </c>
      <c r="BV94">
        <v>0</v>
      </c>
      <c r="BW94" t="s">
        <v>146</v>
      </c>
      <c r="BX94">
        <v>32</v>
      </c>
      <c r="BY94">
        <v>0</v>
      </c>
      <c r="BZ94">
        <v>0</v>
      </c>
      <c r="CA94">
        <v>0</v>
      </c>
      <c r="CB94" t="s">
        <v>146</v>
      </c>
      <c r="CC94">
        <v>0</v>
      </c>
      <c r="CD94">
        <v>0</v>
      </c>
      <c r="CE94">
        <v>0</v>
      </c>
      <c r="CF94">
        <v>0</v>
      </c>
      <c r="CG94" t="s">
        <v>146</v>
      </c>
      <c r="CH94">
        <v>0</v>
      </c>
      <c r="CI94">
        <v>0</v>
      </c>
      <c r="CJ94">
        <v>0</v>
      </c>
      <c r="CK94">
        <v>0</v>
      </c>
      <c r="CL94" t="s">
        <v>146</v>
      </c>
      <c r="CM94">
        <v>0</v>
      </c>
      <c r="CN94">
        <v>0</v>
      </c>
      <c r="CO94">
        <v>0</v>
      </c>
      <c r="CP94">
        <v>0</v>
      </c>
      <c r="CQ94" t="s">
        <v>146</v>
      </c>
      <c r="CR94">
        <v>0</v>
      </c>
      <c r="CS94">
        <v>0</v>
      </c>
      <c r="CT94">
        <v>0</v>
      </c>
      <c r="CU94">
        <v>0</v>
      </c>
      <c r="CV94" t="s">
        <v>146</v>
      </c>
      <c r="CW94" t="s">
        <v>147</v>
      </c>
      <c r="CX94">
        <v>0</v>
      </c>
      <c r="CY94">
        <v>0</v>
      </c>
      <c r="CZ94">
        <v>0</v>
      </c>
      <c r="DA94">
        <v>4</v>
      </c>
      <c r="DB94">
        <v>32</v>
      </c>
      <c r="DC94" t="s">
        <v>146</v>
      </c>
      <c r="DD94">
        <v>0</v>
      </c>
      <c r="DE94">
        <v>0</v>
      </c>
      <c r="DF94">
        <v>53</v>
      </c>
      <c r="DG94">
        <v>371</v>
      </c>
      <c r="DH94" t="s">
        <v>159</v>
      </c>
      <c r="DI94">
        <f>Table1[[#This Row],[i- returnees internal present household]]+Table1[[#This Row],[k- abroad returnee household]]</f>
        <v>74</v>
      </c>
      <c r="DJ94">
        <f>Table1[[#This Row],[ returnees internal ]]+Table1[[#This Row],[abroad returnee ]]</f>
        <v>518</v>
      </c>
      <c r="DK94" t="s">
        <v>159</v>
      </c>
      <c r="DL94">
        <v>50</v>
      </c>
      <c r="DM94">
        <v>350</v>
      </c>
      <c r="DN94">
        <v>0</v>
      </c>
      <c r="DO94">
        <v>0</v>
      </c>
      <c r="DP94" t="s">
        <v>147</v>
      </c>
      <c r="DQ94" t="s">
        <v>147</v>
      </c>
      <c r="DR94" t="s">
        <v>147</v>
      </c>
      <c r="DS94" t="s">
        <v>147</v>
      </c>
      <c r="DT94">
        <v>0</v>
      </c>
      <c r="DU94">
        <v>0</v>
      </c>
      <c r="DV94" t="s">
        <v>147</v>
      </c>
      <c r="DW94" t="s">
        <v>147</v>
      </c>
      <c r="DX94" t="s">
        <v>147</v>
      </c>
      <c r="DY94" t="s">
        <v>147</v>
      </c>
      <c r="DZ94">
        <v>10</v>
      </c>
      <c r="EA94">
        <v>75</v>
      </c>
      <c r="EB94" t="s">
        <v>175</v>
      </c>
      <c r="EC94" t="s">
        <v>385</v>
      </c>
      <c r="ED94" t="s">
        <v>150</v>
      </c>
      <c r="EE94" t="s">
        <v>147</v>
      </c>
      <c r="EF94">
        <v>30</v>
      </c>
      <c r="EG94">
        <v>205</v>
      </c>
      <c r="EH94" t="s">
        <v>175</v>
      </c>
      <c r="EI94" t="s">
        <v>394</v>
      </c>
      <c r="EJ94" t="s">
        <v>150</v>
      </c>
      <c r="EK94" t="s">
        <v>147</v>
      </c>
      <c r="EL94">
        <v>10</v>
      </c>
      <c r="EM94">
        <v>70</v>
      </c>
      <c r="EN94" t="s">
        <v>175</v>
      </c>
      <c r="EO94" t="s">
        <v>385</v>
      </c>
      <c r="EP94" t="s">
        <v>150</v>
      </c>
      <c r="EQ94" t="s">
        <v>147</v>
      </c>
      <c r="ER94">
        <v>0</v>
      </c>
      <c r="ES94">
        <v>0</v>
      </c>
      <c r="ET94" t="s">
        <v>159</v>
      </c>
      <c r="EU94">
        <v>24</v>
      </c>
      <c r="EV94">
        <v>168</v>
      </c>
      <c r="EW94">
        <v>0</v>
      </c>
      <c r="EX94">
        <v>0</v>
      </c>
      <c r="EY94" t="s">
        <v>147</v>
      </c>
      <c r="EZ94" t="s">
        <v>147</v>
      </c>
      <c r="FA94" t="s">
        <v>147</v>
      </c>
      <c r="FB94" t="s">
        <v>147</v>
      </c>
      <c r="FC94">
        <v>0</v>
      </c>
      <c r="FD94">
        <v>0</v>
      </c>
      <c r="FE94" t="s">
        <v>147</v>
      </c>
      <c r="FF94" t="s">
        <v>147</v>
      </c>
      <c r="FG94" t="s">
        <v>147</v>
      </c>
      <c r="FH94" t="s">
        <v>147</v>
      </c>
      <c r="FI94">
        <v>7</v>
      </c>
      <c r="FJ94">
        <v>50</v>
      </c>
      <c r="FK94" t="s">
        <v>221</v>
      </c>
      <c r="FL94" t="s">
        <v>376</v>
      </c>
      <c r="FM94" t="s">
        <v>150</v>
      </c>
      <c r="FN94" t="s">
        <v>147</v>
      </c>
      <c r="FO94">
        <v>13</v>
      </c>
      <c r="FP94">
        <v>90</v>
      </c>
      <c r="FQ94" t="s">
        <v>217</v>
      </c>
      <c r="FR94" t="s">
        <v>218</v>
      </c>
      <c r="FS94" t="s">
        <v>150</v>
      </c>
      <c r="FT94" t="s">
        <v>147</v>
      </c>
      <c r="FU94">
        <v>4</v>
      </c>
      <c r="FV94">
        <v>28</v>
      </c>
      <c r="FW94" t="s">
        <v>217</v>
      </c>
      <c r="FX94" t="s">
        <v>218</v>
      </c>
      <c r="FY94" t="s">
        <v>150</v>
      </c>
      <c r="FZ94" t="s">
        <v>147</v>
      </c>
      <c r="GA94">
        <v>0</v>
      </c>
      <c r="GB94">
        <v>0</v>
      </c>
      <c r="GC94">
        <v>68</v>
      </c>
      <c r="GD94">
        <v>476</v>
      </c>
      <c r="GE94">
        <v>4</v>
      </c>
      <c r="GF94">
        <v>28</v>
      </c>
      <c r="GG94">
        <v>2</v>
      </c>
      <c r="GH94">
        <v>14</v>
      </c>
      <c r="GI94">
        <v>0</v>
      </c>
      <c r="GJ94">
        <v>0</v>
      </c>
      <c r="GK94" t="s">
        <v>159</v>
      </c>
      <c r="GL94">
        <v>25</v>
      </c>
      <c r="GM94">
        <v>175</v>
      </c>
      <c r="GN94" t="s">
        <v>159</v>
      </c>
      <c r="GO94" t="s">
        <v>175</v>
      </c>
      <c r="GP94" t="s">
        <v>332</v>
      </c>
      <c r="GQ94" t="s">
        <v>159</v>
      </c>
      <c r="GR94" t="s">
        <v>217</v>
      </c>
      <c r="GS94" t="s">
        <v>146</v>
      </c>
      <c r="GT94">
        <v>0</v>
      </c>
      <c r="GU94">
        <v>0</v>
      </c>
      <c r="GV94" t="s">
        <v>159</v>
      </c>
      <c r="GW94" t="s">
        <v>151</v>
      </c>
      <c r="GX94" t="s">
        <v>151</v>
      </c>
      <c r="GY94" t="s">
        <v>152</v>
      </c>
      <c r="GZ94" t="s">
        <v>515</v>
      </c>
      <c r="HA94" s="117" t="s">
        <v>1657</v>
      </c>
      <c r="HB94" s="117" t="s">
        <v>2044</v>
      </c>
      <c r="HC94" s="117"/>
      <c r="HD94" s="116" t="s">
        <v>1858</v>
      </c>
      <c r="HE94" s="116">
        <v>3.7304330000000001</v>
      </c>
      <c r="HF94" s="116">
        <v>30.824783</v>
      </c>
    </row>
    <row r="95" spans="1:214" x14ac:dyDescent="0.25">
      <c r="A95" t="s">
        <v>329</v>
      </c>
      <c r="B95" t="s">
        <v>175</v>
      </c>
      <c r="C95" t="s">
        <v>474</v>
      </c>
      <c r="D95" t="s">
        <v>394</v>
      </c>
      <c r="E95" t="s">
        <v>516</v>
      </c>
      <c r="F95" t="s">
        <v>517</v>
      </c>
      <c r="G95" s="116">
        <f t="shared" si="2"/>
        <v>8.2943499999999997</v>
      </c>
      <c r="H95" s="116">
        <f t="shared" si="3"/>
        <v>30.153816670000001</v>
      </c>
      <c r="I95">
        <v>9</v>
      </c>
      <c r="J95">
        <v>9</v>
      </c>
      <c r="K95" t="s">
        <v>159</v>
      </c>
      <c r="L95">
        <v>157</v>
      </c>
      <c r="M95" s="116">
        <f>SUM(Table1[[#Headers],[c- IDP previously displ. abroad present]])</f>
        <v>0</v>
      </c>
      <c r="N95">
        <v>1216</v>
      </c>
      <c r="O95" s="116">
        <f>(Table1[[#This Row],[a- IDP individuals]])-(Table1[[#This Row],[displ. Abroad]])</f>
        <v>1216</v>
      </c>
      <c r="P95">
        <v>67</v>
      </c>
      <c r="Q95">
        <v>586</v>
      </c>
      <c r="R95" t="s">
        <v>175</v>
      </c>
      <c r="S95" t="s">
        <v>394</v>
      </c>
      <c r="T95">
        <v>42</v>
      </c>
      <c r="U95">
        <v>294</v>
      </c>
      <c r="V95" t="s">
        <v>175</v>
      </c>
      <c r="W95" t="s">
        <v>394</v>
      </c>
      <c r="X95">
        <v>30</v>
      </c>
      <c r="Y95">
        <v>210</v>
      </c>
      <c r="Z95" t="s">
        <v>175</v>
      </c>
      <c r="AA95" t="s">
        <v>394</v>
      </c>
      <c r="AB95">
        <v>18</v>
      </c>
      <c r="AC95">
        <v>126</v>
      </c>
      <c r="AD95" t="s">
        <v>175</v>
      </c>
      <c r="AE95" t="s">
        <v>394</v>
      </c>
      <c r="AF95">
        <v>0</v>
      </c>
      <c r="AG95">
        <v>0</v>
      </c>
      <c r="AH95" t="s">
        <v>147</v>
      </c>
      <c r="AI95" t="s">
        <v>147</v>
      </c>
      <c r="AJ95">
        <v>0</v>
      </c>
      <c r="AK95">
        <v>0</v>
      </c>
      <c r="AL95" t="s">
        <v>147</v>
      </c>
      <c r="AM95" t="s">
        <v>147</v>
      </c>
      <c r="AN95">
        <v>0</v>
      </c>
      <c r="AO95">
        <v>0</v>
      </c>
      <c r="AP95" t="s">
        <v>146</v>
      </c>
      <c r="AQ95">
        <v>0</v>
      </c>
      <c r="AR95">
        <v>0</v>
      </c>
      <c r="AS95">
        <v>0</v>
      </c>
      <c r="AT95">
        <v>0</v>
      </c>
      <c r="AU95" t="s">
        <v>147</v>
      </c>
      <c r="AV95" t="s">
        <v>147</v>
      </c>
      <c r="AW95">
        <v>0</v>
      </c>
      <c r="AX95">
        <v>0</v>
      </c>
      <c r="AY95" t="s">
        <v>147</v>
      </c>
      <c r="AZ95" t="s">
        <v>147</v>
      </c>
      <c r="BA95">
        <v>0</v>
      </c>
      <c r="BB95">
        <v>0</v>
      </c>
      <c r="BC95" t="s">
        <v>147</v>
      </c>
      <c r="BD95" t="s">
        <v>147</v>
      </c>
      <c r="BE95">
        <v>0</v>
      </c>
      <c r="BF95">
        <v>0</v>
      </c>
      <c r="BG95" t="s">
        <v>147</v>
      </c>
      <c r="BH95" t="s">
        <v>147</v>
      </c>
      <c r="BI95">
        <v>0</v>
      </c>
      <c r="BJ95">
        <v>0</v>
      </c>
      <c r="BK95" t="s">
        <v>147</v>
      </c>
      <c r="BL95" t="s">
        <v>147</v>
      </c>
      <c r="BM95">
        <v>0</v>
      </c>
      <c r="BN95">
        <v>0</v>
      </c>
      <c r="BO95" s="116">
        <f>SUM(Table1[[#This Row],[2014-2015 Conflict]],Table1[[#This Row],[2016-2017 conflict]],Table1[[#This Row],[2018 pre R conflict]],Table1[[#This Row],[2018 post R conflict]],Table1[[#This Row],[2019 conflict]],Table1[[#This Row],[2020 conflict]])</f>
        <v>1216</v>
      </c>
      <c r="BP95" s="116">
        <f>SUM(Table1[[#This Row],[2014-2015  C - clashes]],Table1[[#This Row],[2016-2017  c-clashes]],Table1[[#This Row],[2018 pre R C-clashes]],Table1[[#This Row],[2018 post R C-clashes]],Table1[[#This Row],[2019 C-clashes]],Table1[[#This Row],[2020 C-clashes]])</f>
        <v>0</v>
      </c>
      <c r="BQ95" s="116">
        <f>SUM(Table1[[#This Row],[2014-2015 disaster]],Table1[[#This Row],[2016-2017 disaster]],Table1[[#This Row],[2018 pre R disaster]],Table1[[#This Row],[2018 post R disaster]],Table1[[#This Row],[2019 disaster]],Table1[[#This Row],[2020 disaster]])</f>
        <v>0</v>
      </c>
      <c r="BR95" s="116">
        <f>SUM(Table1[[#This Row],[2014-2015 unknown]],Table1[[#This Row],[2016-2017  unknown ]],Table1[[#This Row],[2018 pre R unknown]],Table1[[#This Row],[2018 post R unknown]],Table1[[#This Row],[2019 unknown]],Table1[[#This Row],[2020 unknown]])</f>
        <v>0</v>
      </c>
      <c r="BS95">
        <v>586</v>
      </c>
      <c r="BT95">
        <v>0</v>
      </c>
      <c r="BU95">
        <v>0</v>
      </c>
      <c r="BV95">
        <v>0</v>
      </c>
      <c r="BW95" t="s">
        <v>146</v>
      </c>
      <c r="BX95">
        <v>294</v>
      </c>
      <c r="BY95">
        <v>0</v>
      </c>
      <c r="BZ95">
        <v>0</v>
      </c>
      <c r="CA95">
        <v>0</v>
      </c>
      <c r="CB95" t="s">
        <v>146</v>
      </c>
      <c r="CC95">
        <v>210</v>
      </c>
      <c r="CD95">
        <v>0</v>
      </c>
      <c r="CE95">
        <v>0</v>
      </c>
      <c r="CF95">
        <v>0</v>
      </c>
      <c r="CG95" t="s">
        <v>146</v>
      </c>
      <c r="CH95">
        <v>126</v>
      </c>
      <c r="CI95">
        <v>0</v>
      </c>
      <c r="CJ95">
        <v>0</v>
      </c>
      <c r="CK95">
        <v>0</v>
      </c>
      <c r="CL95" t="s">
        <v>146</v>
      </c>
      <c r="CM95">
        <v>0</v>
      </c>
      <c r="CN95">
        <v>0</v>
      </c>
      <c r="CO95">
        <v>0</v>
      </c>
      <c r="CP95">
        <v>0</v>
      </c>
      <c r="CQ95" t="s">
        <v>146</v>
      </c>
      <c r="CR95">
        <v>0</v>
      </c>
      <c r="CS95">
        <v>0</v>
      </c>
      <c r="CT95">
        <v>0</v>
      </c>
      <c r="CU95">
        <v>0</v>
      </c>
      <c r="CV95" t="s">
        <v>146</v>
      </c>
      <c r="CW95" t="s">
        <v>147</v>
      </c>
      <c r="CX95">
        <v>0</v>
      </c>
      <c r="CY95">
        <v>100</v>
      </c>
      <c r="CZ95">
        <v>835</v>
      </c>
      <c r="DA95">
        <v>57</v>
      </c>
      <c r="DB95">
        <v>381</v>
      </c>
      <c r="DC95" t="s">
        <v>146</v>
      </c>
      <c r="DD95">
        <v>0</v>
      </c>
      <c r="DE95">
        <v>0</v>
      </c>
      <c r="DF95">
        <v>220</v>
      </c>
      <c r="DG95">
        <v>2240</v>
      </c>
      <c r="DH95" t="s">
        <v>159</v>
      </c>
      <c r="DI95">
        <f>Table1[[#This Row],[i- returnees internal present household]]+Table1[[#This Row],[k- abroad returnee household]]</f>
        <v>179</v>
      </c>
      <c r="DJ95">
        <f>Table1[[#This Row],[ returnees internal ]]+Table1[[#This Row],[abroad returnee ]]</f>
        <v>1240</v>
      </c>
      <c r="DK95" t="s">
        <v>159</v>
      </c>
      <c r="DL95">
        <v>176</v>
      </c>
      <c r="DM95">
        <v>1222</v>
      </c>
      <c r="DN95">
        <v>0</v>
      </c>
      <c r="DO95">
        <v>0</v>
      </c>
      <c r="DP95" t="s">
        <v>147</v>
      </c>
      <c r="DQ95" t="s">
        <v>147</v>
      </c>
      <c r="DR95" t="s">
        <v>147</v>
      </c>
      <c r="DS95" t="s">
        <v>147</v>
      </c>
      <c r="DT95">
        <v>26</v>
      </c>
      <c r="DU95">
        <v>182</v>
      </c>
      <c r="DV95" t="s">
        <v>175</v>
      </c>
      <c r="DW95" t="s">
        <v>332</v>
      </c>
      <c r="DX95" t="s">
        <v>150</v>
      </c>
      <c r="DY95" t="s">
        <v>147</v>
      </c>
      <c r="DZ95">
        <v>40</v>
      </c>
      <c r="EA95">
        <v>280</v>
      </c>
      <c r="EB95" t="s">
        <v>175</v>
      </c>
      <c r="EC95" t="s">
        <v>394</v>
      </c>
      <c r="ED95" t="s">
        <v>150</v>
      </c>
      <c r="EE95" t="s">
        <v>147</v>
      </c>
      <c r="EF95">
        <v>80</v>
      </c>
      <c r="EG95">
        <v>508</v>
      </c>
      <c r="EH95" t="s">
        <v>175</v>
      </c>
      <c r="EI95" t="s">
        <v>332</v>
      </c>
      <c r="EJ95" t="s">
        <v>150</v>
      </c>
      <c r="EK95" t="s">
        <v>147</v>
      </c>
      <c r="EL95">
        <v>30</v>
      </c>
      <c r="EM95">
        <v>252</v>
      </c>
      <c r="EN95" t="s">
        <v>175</v>
      </c>
      <c r="EO95" t="s">
        <v>332</v>
      </c>
      <c r="EP95" t="s">
        <v>150</v>
      </c>
      <c r="EQ95" t="s">
        <v>147</v>
      </c>
      <c r="ER95">
        <v>0</v>
      </c>
      <c r="ES95">
        <v>0</v>
      </c>
      <c r="ET95" t="s">
        <v>159</v>
      </c>
      <c r="EU95">
        <v>3</v>
      </c>
      <c r="EV95">
        <v>18</v>
      </c>
      <c r="EW95">
        <v>3</v>
      </c>
      <c r="EX95">
        <v>18</v>
      </c>
      <c r="EY95" t="s">
        <v>217</v>
      </c>
      <c r="EZ95" t="s">
        <v>218</v>
      </c>
      <c r="FA95" t="s">
        <v>150</v>
      </c>
      <c r="FB95" t="s">
        <v>147</v>
      </c>
      <c r="FC95">
        <v>0</v>
      </c>
      <c r="FD95">
        <v>0</v>
      </c>
      <c r="FE95" t="s">
        <v>147</v>
      </c>
      <c r="FF95" t="s">
        <v>147</v>
      </c>
      <c r="FG95" t="s">
        <v>147</v>
      </c>
      <c r="FH95" t="s">
        <v>147</v>
      </c>
      <c r="FI95">
        <v>0</v>
      </c>
      <c r="FJ95">
        <v>0</v>
      </c>
      <c r="FK95" t="s">
        <v>147</v>
      </c>
      <c r="FL95" t="s">
        <v>147</v>
      </c>
      <c r="FM95" t="s">
        <v>147</v>
      </c>
      <c r="FN95" t="s">
        <v>147</v>
      </c>
      <c r="FO95">
        <v>0</v>
      </c>
      <c r="FP95">
        <v>0</v>
      </c>
      <c r="FQ95" t="s">
        <v>147</v>
      </c>
      <c r="FR95" t="s">
        <v>147</v>
      </c>
      <c r="FS95" t="s">
        <v>147</v>
      </c>
      <c r="FT95" t="s">
        <v>147</v>
      </c>
      <c r="FU95">
        <v>0</v>
      </c>
      <c r="FV95">
        <v>0</v>
      </c>
      <c r="FW95" t="s">
        <v>147</v>
      </c>
      <c r="FX95" t="s">
        <v>147</v>
      </c>
      <c r="FY95" t="s">
        <v>147</v>
      </c>
      <c r="FZ95" t="s">
        <v>147</v>
      </c>
      <c r="GA95">
        <v>0</v>
      </c>
      <c r="GB95">
        <v>0</v>
      </c>
      <c r="GC95">
        <v>30</v>
      </c>
      <c r="GD95">
        <v>252</v>
      </c>
      <c r="GE95">
        <v>80</v>
      </c>
      <c r="GF95">
        <v>508</v>
      </c>
      <c r="GG95">
        <v>69</v>
      </c>
      <c r="GH95">
        <v>480</v>
      </c>
      <c r="GI95">
        <v>0</v>
      </c>
      <c r="GJ95">
        <v>0</v>
      </c>
      <c r="GK95" t="s">
        <v>159</v>
      </c>
      <c r="GL95">
        <v>40</v>
      </c>
      <c r="GM95">
        <v>280</v>
      </c>
      <c r="GN95" t="s">
        <v>159</v>
      </c>
      <c r="GO95" t="s">
        <v>175</v>
      </c>
      <c r="GP95" t="s">
        <v>332</v>
      </c>
      <c r="GQ95" t="s">
        <v>159</v>
      </c>
      <c r="GR95" t="s">
        <v>217</v>
      </c>
      <c r="GS95" t="s">
        <v>146</v>
      </c>
      <c r="GT95">
        <v>0</v>
      </c>
      <c r="GU95">
        <v>0</v>
      </c>
      <c r="GV95" t="s">
        <v>146</v>
      </c>
      <c r="GW95" t="s">
        <v>151</v>
      </c>
      <c r="GX95" t="s">
        <v>151</v>
      </c>
      <c r="GY95" t="s">
        <v>152</v>
      </c>
      <c r="GZ95" t="s">
        <v>518</v>
      </c>
      <c r="HA95" s="117" t="s">
        <v>1657</v>
      </c>
      <c r="HB95" s="117" t="s">
        <v>2046</v>
      </c>
      <c r="HC95" s="117"/>
      <c r="HD95" s="116" t="s">
        <v>1858</v>
      </c>
      <c r="HE95" s="116">
        <v>3.6779999999999999</v>
      </c>
      <c r="HF95" s="116">
        <v>30.78</v>
      </c>
    </row>
    <row r="96" spans="1:214" x14ac:dyDescent="0.25">
      <c r="A96" t="s">
        <v>329</v>
      </c>
      <c r="B96" t="s">
        <v>175</v>
      </c>
      <c r="C96" t="s">
        <v>474</v>
      </c>
      <c r="D96" t="s">
        <v>394</v>
      </c>
      <c r="E96" t="s">
        <v>519</v>
      </c>
      <c r="F96" t="s">
        <v>520</v>
      </c>
      <c r="G96" s="116">
        <f t="shared" si="2"/>
        <v>8.3331582070000003</v>
      </c>
      <c r="H96" s="116">
        <f t="shared" si="3"/>
        <v>30.153939810000001</v>
      </c>
      <c r="I96">
        <v>9</v>
      </c>
      <c r="J96">
        <v>9</v>
      </c>
      <c r="K96" t="s">
        <v>146</v>
      </c>
      <c r="L96">
        <v>0</v>
      </c>
      <c r="M96" s="116">
        <f>SUM(Table1[[#Headers],[c- IDP previously displ. abroad present]])</f>
        <v>0</v>
      </c>
      <c r="N96">
        <v>0</v>
      </c>
      <c r="O96" s="116">
        <f>(Table1[[#This Row],[a- IDP individuals]])-(Table1[[#This Row],[displ. Abroad]])</f>
        <v>0</v>
      </c>
      <c r="P96">
        <v>0</v>
      </c>
      <c r="Q96">
        <v>0</v>
      </c>
      <c r="R96" t="s">
        <v>147</v>
      </c>
      <c r="S96" t="s">
        <v>147</v>
      </c>
      <c r="T96">
        <v>0</v>
      </c>
      <c r="U96">
        <v>0</v>
      </c>
      <c r="V96" t="s">
        <v>147</v>
      </c>
      <c r="W96" t="s">
        <v>147</v>
      </c>
      <c r="X96">
        <v>0</v>
      </c>
      <c r="Y96">
        <v>0</v>
      </c>
      <c r="Z96" t="s">
        <v>147</v>
      </c>
      <c r="AA96" t="s">
        <v>147</v>
      </c>
      <c r="AB96">
        <v>0</v>
      </c>
      <c r="AC96">
        <v>0</v>
      </c>
      <c r="AD96" t="s">
        <v>147</v>
      </c>
      <c r="AE96" t="s">
        <v>147</v>
      </c>
      <c r="AF96">
        <v>0</v>
      </c>
      <c r="AG96">
        <v>0</v>
      </c>
      <c r="AH96" t="s">
        <v>147</v>
      </c>
      <c r="AI96" t="s">
        <v>147</v>
      </c>
      <c r="AJ96">
        <v>0</v>
      </c>
      <c r="AK96">
        <v>0</v>
      </c>
      <c r="AL96" t="s">
        <v>147</v>
      </c>
      <c r="AM96" t="s">
        <v>147</v>
      </c>
      <c r="AN96">
        <v>0</v>
      </c>
      <c r="AO96">
        <v>0</v>
      </c>
      <c r="AP96" t="s">
        <v>146</v>
      </c>
      <c r="AQ96">
        <v>0</v>
      </c>
      <c r="AR96">
        <v>0</v>
      </c>
      <c r="AS96">
        <v>0</v>
      </c>
      <c r="AT96">
        <v>0</v>
      </c>
      <c r="AU96" t="s">
        <v>147</v>
      </c>
      <c r="AV96" t="s">
        <v>147</v>
      </c>
      <c r="AW96">
        <v>0</v>
      </c>
      <c r="AX96">
        <v>0</v>
      </c>
      <c r="AY96" t="s">
        <v>147</v>
      </c>
      <c r="AZ96" t="s">
        <v>147</v>
      </c>
      <c r="BA96">
        <v>0</v>
      </c>
      <c r="BB96">
        <v>0</v>
      </c>
      <c r="BC96" t="s">
        <v>147</v>
      </c>
      <c r="BD96" t="s">
        <v>147</v>
      </c>
      <c r="BE96">
        <v>0</v>
      </c>
      <c r="BF96">
        <v>0</v>
      </c>
      <c r="BG96" t="s">
        <v>147</v>
      </c>
      <c r="BH96" t="s">
        <v>147</v>
      </c>
      <c r="BI96">
        <v>0</v>
      </c>
      <c r="BJ96">
        <v>0</v>
      </c>
      <c r="BK96" t="s">
        <v>147</v>
      </c>
      <c r="BL96" t="s">
        <v>147</v>
      </c>
      <c r="BM96">
        <v>0</v>
      </c>
      <c r="BN96">
        <v>0</v>
      </c>
      <c r="BO96" s="116">
        <f>SUM(Table1[[#This Row],[2014-2015 Conflict]],Table1[[#This Row],[2016-2017 conflict]],Table1[[#This Row],[2018 pre R conflict]],Table1[[#This Row],[2018 post R conflict]],Table1[[#This Row],[2019 conflict]],Table1[[#This Row],[2020 conflict]])</f>
        <v>0</v>
      </c>
      <c r="BP96" s="116">
        <f>SUM(Table1[[#This Row],[2014-2015  C - clashes]],Table1[[#This Row],[2016-2017  c-clashes]],Table1[[#This Row],[2018 pre R C-clashes]],Table1[[#This Row],[2018 post R C-clashes]],Table1[[#This Row],[2019 C-clashes]],Table1[[#This Row],[2020 C-clashes]])</f>
        <v>0</v>
      </c>
      <c r="BQ96" s="116">
        <f>SUM(Table1[[#This Row],[2014-2015 disaster]],Table1[[#This Row],[2016-2017 disaster]],Table1[[#This Row],[2018 pre R disaster]],Table1[[#This Row],[2018 post R disaster]],Table1[[#This Row],[2019 disaster]],Table1[[#This Row],[2020 disaster]])</f>
        <v>0</v>
      </c>
      <c r="BR96" s="116">
        <f>SUM(Table1[[#This Row],[2014-2015 unknown]],Table1[[#This Row],[2016-2017  unknown ]],Table1[[#This Row],[2018 pre R unknown]],Table1[[#This Row],[2018 post R unknown]],Table1[[#This Row],[2019 unknown]],Table1[[#This Row],[2020 unknown]])</f>
        <v>0</v>
      </c>
      <c r="BS96">
        <v>0</v>
      </c>
      <c r="BT96">
        <v>0</v>
      </c>
      <c r="BU96">
        <v>0</v>
      </c>
      <c r="BV96">
        <v>0</v>
      </c>
      <c r="BW96" t="s">
        <v>146</v>
      </c>
      <c r="BX96">
        <v>0</v>
      </c>
      <c r="BY96">
        <v>0</v>
      </c>
      <c r="BZ96">
        <v>0</v>
      </c>
      <c r="CA96">
        <v>0</v>
      </c>
      <c r="CB96" t="s">
        <v>146</v>
      </c>
      <c r="CC96">
        <v>0</v>
      </c>
      <c r="CD96">
        <v>0</v>
      </c>
      <c r="CE96">
        <v>0</v>
      </c>
      <c r="CF96">
        <v>0</v>
      </c>
      <c r="CG96" t="s">
        <v>146</v>
      </c>
      <c r="CH96">
        <v>0</v>
      </c>
      <c r="CI96">
        <v>0</v>
      </c>
      <c r="CJ96">
        <v>0</v>
      </c>
      <c r="CK96">
        <v>0</v>
      </c>
      <c r="CL96" t="s">
        <v>146</v>
      </c>
      <c r="CM96">
        <v>0</v>
      </c>
      <c r="CN96">
        <v>0</v>
      </c>
      <c r="CO96">
        <v>0</v>
      </c>
      <c r="CP96">
        <v>0</v>
      </c>
      <c r="CQ96" t="s">
        <v>146</v>
      </c>
      <c r="CR96">
        <v>0</v>
      </c>
      <c r="CS96">
        <v>0</v>
      </c>
      <c r="CT96">
        <v>0</v>
      </c>
      <c r="CU96">
        <v>0</v>
      </c>
      <c r="CV96" t="s">
        <v>146</v>
      </c>
      <c r="CW96" t="s">
        <v>147</v>
      </c>
      <c r="CX96">
        <v>0</v>
      </c>
      <c r="CY96">
        <v>0</v>
      </c>
      <c r="CZ96">
        <v>0</v>
      </c>
      <c r="DA96">
        <v>0</v>
      </c>
      <c r="DB96">
        <v>0</v>
      </c>
      <c r="DC96" t="s">
        <v>146</v>
      </c>
      <c r="DD96">
        <v>0</v>
      </c>
      <c r="DE96">
        <v>0</v>
      </c>
      <c r="DF96">
        <v>170</v>
      </c>
      <c r="DG96">
        <v>1190</v>
      </c>
      <c r="DH96" t="s">
        <v>159</v>
      </c>
      <c r="DI96">
        <f>Table1[[#This Row],[i- returnees internal present household]]+Table1[[#This Row],[k- abroad returnee household]]</f>
        <v>166</v>
      </c>
      <c r="DJ96">
        <f>Table1[[#This Row],[ returnees internal ]]+Table1[[#This Row],[abroad returnee ]]</f>
        <v>1015</v>
      </c>
      <c r="DK96" t="s">
        <v>159</v>
      </c>
      <c r="DL96">
        <v>166</v>
      </c>
      <c r="DM96">
        <v>1015</v>
      </c>
      <c r="DN96">
        <v>10</v>
      </c>
      <c r="DO96">
        <v>60</v>
      </c>
      <c r="DP96" t="s">
        <v>175</v>
      </c>
      <c r="DQ96" t="s">
        <v>240</v>
      </c>
      <c r="DR96" t="s">
        <v>150</v>
      </c>
      <c r="DS96" t="s">
        <v>147</v>
      </c>
      <c r="DT96">
        <v>25</v>
      </c>
      <c r="DU96">
        <v>150</v>
      </c>
      <c r="DV96" t="s">
        <v>175</v>
      </c>
      <c r="DW96" t="s">
        <v>385</v>
      </c>
      <c r="DX96" t="s">
        <v>150</v>
      </c>
      <c r="DY96" t="s">
        <v>147</v>
      </c>
      <c r="DZ96">
        <v>34</v>
      </c>
      <c r="EA96">
        <v>222</v>
      </c>
      <c r="EB96" t="s">
        <v>175</v>
      </c>
      <c r="EC96" t="s">
        <v>332</v>
      </c>
      <c r="ED96" t="s">
        <v>150</v>
      </c>
      <c r="EE96" t="s">
        <v>147</v>
      </c>
      <c r="EF96">
        <v>52</v>
      </c>
      <c r="EG96">
        <v>312</v>
      </c>
      <c r="EH96" t="s">
        <v>175</v>
      </c>
      <c r="EI96" t="s">
        <v>332</v>
      </c>
      <c r="EJ96" t="s">
        <v>150</v>
      </c>
      <c r="EK96" t="s">
        <v>147</v>
      </c>
      <c r="EL96">
        <v>45</v>
      </c>
      <c r="EM96">
        <v>271</v>
      </c>
      <c r="EN96" t="s">
        <v>175</v>
      </c>
      <c r="EO96" t="s">
        <v>332</v>
      </c>
      <c r="EP96" t="s">
        <v>150</v>
      </c>
      <c r="EQ96" t="s">
        <v>147</v>
      </c>
      <c r="ER96">
        <v>0</v>
      </c>
      <c r="ES96">
        <v>0</v>
      </c>
      <c r="ET96" t="s">
        <v>146</v>
      </c>
      <c r="EU96">
        <v>0</v>
      </c>
      <c r="EV96">
        <v>0</v>
      </c>
      <c r="EW96">
        <v>0</v>
      </c>
      <c r="EX96">
        <v>0</v>
      </c>
      <c r="EY96" t="s">
        <v>147</v>
      </c>
      <c r="EZ96" t="s">
        <v>147</v>
      </c>
      <c r="FA96" t="s">
        <v>147</v>
      </c>
      <c r="FB96" t="s">
        <v>147</v>
      </c>
      <c r="FC96">
        <v>0</v>
      </c>
      <c r="FD96">
        <v>0</v>
      </c>
      <c r="FE96" t="s">
        <v>147</v>
      </c>
      <c r="FF96" t="s">
        <v>147</v>
      </c>
      <c r="FG96" t="s">
        <v>147</v>
      </c>
      <c r="FH96" t="s">
        <v>147</v>
      </c>
      <c r="FI96">
        <v>0</v>
      </c>
      <c r="FJ96">
        <v>0</v>
      </c>
      <c r="FK96" t="s">
        <v>147</v>
      </c>
      <c r="FL96" t="s">
        <v>147</v>
      </c>
      <c r="FM96" t="s">
        <v>147</v>
      </c>
      <c r="FN96" t="s">
        <v>147</v>
      </c>
      <c r="FO96">
        <v>0</v>
      </c>
      <c r="FP96">
        <v>0</v>
      </c>
      <c r="FQ96" t="s">
        <v>147</v>
      </c>
      <c r="FR96" t="s">
        <v>147</v>
      </c>
      <c r="FS96" t="s">
        <v>147</v>
      </c>
      <c r="FT96" t="s">
        <v>147</v>
      </c>
      <c r="FU96">
        <v>0</v>
      </c>
      <c r="FV96">
        <v>0</v>
      </c>
      <c r="FW96" t="s">
        <v>147</v>
      </c>
      <c r="FX96" t="s">
        <v>147</v>
      </c>
      <c r="FY96" t="s">
        <v>147</v>
      </c>
      <c r="FZ96" t="s">
        <v>147</v>
      </c>
      <c r="GA96">
        <v>0</v>
      </c>
      <c r="GB96">
        <v>0</v>
      </c>
      <c r="GC96">
        <v>45</v>
      </c>
      <c r="GD96">
        <v>270</v>
      </c>
      <c r="GE96">
        <v>51</v>
      </c>
      <c r="GF96">
        <v>306</v>
      </c>
      <c r="GG96">
        <v>70</v>
      </c>
      <c r="GH96">
        <v>439</v>
      </c>
      <c r="GI96">
        <v>0</v>
      </c>
      <c r="GJ96">
        <v>0</v>
      </c>
      <c r="GK96" t="s">
        <v>159</v>
      </c>
      <c r="GL96">
        <v>12</v>
      </c>
      <c r="GM96">
        <v>84</v>
      </c>
      <c r="GN96" t="s">
        <v>159</v>
      </c>
      <c r="GO96" t="s">
        <v>175</v>
      </c>
      <c r="GP96" t="s">
        <v>332</v>
      </c>
      <c r="GQ96" t="s">
        <v>146</v>
      </c>
      <c r="GR96" t="s">
        <v>147</v>
      </c>
      <c r="GS96" t="s">
        <v>146</v>
      </c>
      <c r="GT96">
        <v>0</v>
      </c>
      <c r="GU96">
        <v>0</v>
      </c>
      <c r="GV96" t="s">
        <v>146</v>
      </c>
      <c r="GW96" t="s">
        <v>152</v>
      </c>
      <c r="GX96" t="s">
        <v>152</v>
      </c>
      <c r="GY96" t="s">
        <v>151</v>
      </c>
      <c r="GZ96" t="s">
        <v>521</v>
      </c>
      <c r="HA96" s="117" t="s">
        <v>1657</v>
      </c>
      <c r="HB96" s="117" t="s">
        <v>2048</v>
      </c>
      <c r="HC96" s="117"/>
      <c r="HD96" s="116" t="s">
        <v>1858</v>
      </c>
      <c r="HE96" s="116">
        <v>3.7658999999999998</v>
      </c>
      <c r="HF96" s="116">
        <v>30.852900000000002</v>
      </c>
    </row>
    <row r="97" spans="1:214" x14ac:dyDescent="0.25">
      <c r="A97" t="s">
        <v>329</v>
      </c>
      <c r="B97" t="s">
        <v>175</v>
      </c>
      <c r="C97" t="s">
        <v>364</v>
      </c>
      <c r="D97" t="s">
        <v>176</v>
      </c>
      <c r="E97" t="s">
        <v>522</v>
      </c>
      <c r="F97" t="s">
        <v>523</v>
      </c>
      <c r="G97" s="116">
        <f t="shared" si="2"/>
        <v>9.0684034550000003</v>
      </c>
      <c r="H97" s="116">
        <f t="shared" si="3"/>
        <v>29.064079410000002</v>
      </c>
      <c r="I97">
        <v>9</v>
      </c>
      <c r="J97">
        <v>9</v>
      </c>
      <c r="K97" t="s">
        <v>159</v>
      </c>
      <c r="L97">
        <v>274</v>
      </c>
      <c r="M97" s="116">
        <f>SUM(Table1[[#Headers],[c- IDP previously displ. abroad present]])</f>
        <v>0</v>
      </c>
      <c r="N97">
        <v>1953</v>
      </c>
      <c r="O97" s="116">
        <f>(Table1[[#This Row],[a- IDP individuals]])-(Table1[[#This Row],[displ. Abroad]])</f>
        <v>1953</v>
      </c>
      <c r="P97">
        <v>53</v>
      </c>
      <c r="Q97">
        <v>371</v>
      </c>
      <c r="R97" t="s">
        <v>175</v>
      </c>
      <c r="S97" t="s">
        <v>176</v>
      </c>
      <c r="T97">
        <v>21</v>
      </c>
      <c r="U97">
        <v>147</v>
      </c>
      <c r="V97" t="s">
        <v>175</v>
      </c>
      <c r="W97" t="s">
        <v>176</v>
      </c>
      <c r="X97">
        <v>20</v>
      </c>
      <c r="Y97">
        <v>150</v>
      </c>
      <c r="Z97" t="s">
        <v>175</v>
      </c>
      <c r="AA97" t="s">
        <v>332</v>
      </c>
      <c r="AB97">
        <v>15</v>
      </c>
      <c r="AC97">
        <v>120</v>
      </c>
      <c r="AD97" t="s">
        <v>175</v>
      </c>
      <c r="AE97" t="s">
        <v>332</v>
      </c>
      <c r="AF97">
        <v>25</v>
      </c>
      <c r="AG97">
        <v>150</v>
      </c>
      <c r="AH97" t="s">
        <v>175</v>
      </c>
      <c r="AI97" t="s">
        <v>332</v>
      </c>
      <c r="AJ97">
        <v>140</v>
      </c>
      <c r="AK97">
        <v>1015</v>
      </c>
      <c r="AL97" t="s">
        <v>175</v>
      </c>
      <c r="AM97" t="s">
        <v>176</v>
      </c>
      <c r="AN97">
        <v>0</v>
      </c>
      <c r="AO97">
        <v>0</v>
      </c>
      <c r="AP97" t="s">
        <v>146</v>
      </c>
      <c r="AQ97">
        <v>0</v>
      </c>
      <c r="AR97">
        <v>0</v>
      </c>
      <c r="AS97">
        <v>0</v>
      </c>
      <c r="AT97">
        <v>0</v>
      </c>
      <c r="AU97" t="s">
        <v>147</v>
      </c>
      <c r="AV97" t="s">
        <v>147</v>
      </c>
      <c r="AW97">
        <v>0</v>
      </c>
      <c r="AX97">
        <v>0</v>
      </c>
      <c r="AY97" t="s">
        <v>147</v>
      </c>
      <c r="AZ97" t="s">
        <v>147</v>
      </c>
      <c r="BA97">
        <v>0</v>
      </c>
      <c r="BB97">
        <v>0</v>
      </c>
      <c r="BC97" t="s">
        <v>147</v>
      </c>
      <c r="BD97" t="s">
        <v>147</v>
      </c>
      <c r="BE97">
        <v>0</v>
      </c>
      <c r="BF97">
        <v>0</v>
      </c>
      <c r="BG97" t="s">
        <v>147</v>
      </c>
      <c r="BH97" t="s">
        <v>147</v>
      </c>
      <c r="BI97">
        <v>0</v>
      </c>
      <c r="BJ97">
        <v>0</v>
      </c>
      <c r="BK97" t="s">
        <v>147</v>
      </c>
      <c r="BL97" t="s">
        <v>147</v>
      </c>
      <c r="BM97">
        <v>0</v>
      </c>
      <c r="BN97">
        <v>0</v>
      </c>
      <c r="BO97" s="116">
        <f>SUM(Table1[[#This Row],[2014-2015 Conflict]],Table1[[#This Row],[2016-2017 conflict]],Table1[[#This Row],[2018 pre R conflict]],Table1[[#This Row],[2018 post R conflict]],Table1[[#This Row],[2019 conflict]],Table1[[#This Row],[2020 conflict]])</f>
        <v>938</v>
      </c>
      <c r="BP97" s="116">
        <f>SUM(Table1[[#This Row],[2014-2015  C - clashes]],Table1[[#This Row],[2016-2017  c-clashes]],Table1[[#This Row],[2018 pre R C-clashes]],Table1[[#This Row],[2018 post R C-clashes]],Table1[[#This Row],[2019 C-clashes]],Table1[[#This Row],[2020 C-clashes]])</f>
        <v>0</v>
      </c>
      <c r="BQ97" s="116">
        <f>SUM(Table1[[#This Row],[2014-2015 disaster]],Table1[[#This Row],[2016-2017 disaster]],Table1[[#This Row],[2018 pre R disaster]],Table1[[#This Row],[2018 post R disaster]],Table1[[#This Row],[2019 disaster]],Table1[[#This Row],[2020 disaster]])</f>
        <v>1015</v>
      </c>
      <c r="BR97" s="116">
        <f>SUM(Table1[[#This Row],[2014-2015 unknown]],Table1[[#This Row],[2016-2017  unknown ]],Table1[[#This Row],[2018 pre R unknown]],Table1[[#This Row],[2018 post R unknown]],Table1[[#This Row],[2019 unknown]],Table1[[#This Row],[2020 unknown]])</f>
        <v>0</v>
      </c>
      <c r="BS97">
        <v>371</v>
      </c>
      <c r="BT97">
        <v>0</v>
      </c>
      <c r="BU97">
        <v>0</v>
      </c>
      <c r="BV97">
        <v>0</v>
      </c>
      <c r="BW97" t="s">
        <v>146</v>
      </c>
      <c r="BX97">
        <v>147</v>
      </c>
      <c r="BY97">
        <v>0</v>
      </c>
      <c r="BZ97">
        <v>0</v>
      </c>
      <c r="CA97">
        <v>0</v>
      </c>
      <c r="CB97" t="s">
        <v>146</v>
      </c>
      <c r="CC97">
        <v>150</v>
      </c>
      <c r="CD97">
        <v>0</v>
      </c>
      <c r="CE97">
        <v>0</v>
      </c>
      <c r="CF97">
        <v>0</v>
      </c>
      <c r="CG97" t="s">
        <v>146</v>
      </c>
      <c r="CH97">
        <v>120</v>
      </c>
      <c r="CI97">
        <v>0</v>
      </c>
      <c r="CJ97">
        <v>0</v>
      </c>
      <c r="CK97">
        <v>0</v>
      </c>
      <c r="CL97" t="s">
        <v>146</v>
      </c>
      <c r="CM97">
        <v>150</v>
      </c>
      <c r="CN97">
        <v>0</v>
      </c>
      <c r="CO97">
        <v>0</v>
      </c>
      <c r="CP97">
        <v>0</v>
      </c>
      <c r="CQ97" t="s">
        <v>146</v>
      </c>
      <c r="CR97">
        <v>0</v>
      </c>
      <c r="CS97">
        <v>0</v>
      </c>
      <c r="CT97">
        <v>1015</v>
      </c>
      <c r="CU97">
        <v>0</v>
      </c>
      <c r="CV97" t="s">
        <v>146</v>
      </c>
      <c r="CW97" t="s">
        <v>147</v>
      </c>
      <c r="CX97">
        <v>0</v>
      </c>
      <c r="CY97">
        <v>0</v>
      </c>
      <c r="CZ97">
        <v>0</v>
      </c>
      <c r="DA97">
        <v>274</v>
      </c>
      <c r="DB97">
        <v>1953</v>
      </c>
      <c r="DC97" t="s">
        <v>146</v>
      </c>
      <c r="DD97">
        <v>0</v>
      </c>
      <c r="DE97">
        <v>0</v>
      </c>
      <c r="DF97">
        <v>3500</v>
      </c>
      <c r="DG97">
        <v>24500</v>
      </c>
      <c r="DH97" t="s">
        <v>159</v>
      </c>
      <c r="DI97">
        <f>Table1[[#This Row],[i- returnees internal present household]]+Table1[[#This Row],[k- abroad returnee household]]</f>
        <v>570</v>
      </c>
      <c r="DJ97">
        <f>Table1[[#This Row],[ returnees internal ]]+Table1[[#This Row],[abroad returnee ]]</f>
        <v>3980</v>
      </c>
      <c r="DK97" t="s">
        <v>159</v>
      </c>
      <c r="DL97">
        <v>420</v>
      </c>
      <c r="DM97">
        <v>2929</v>
      </c>
      <c r="DN97">
        <v>57</v>
      </c>
      <c r="DO97">
        <v>388</v>
      </c>
      <c r="DP97" t="s">
        <v>175</v>
      </c>
      <c r="DQ97" t="s">
        <v>176</v>
      </c>
      <c r="DR97" t="s">
        <v>150</v>
      </c>
      <c r="DS97" t="s">
        <v>147</v>
      </c>
      <c r="DT97">
        <v>59</v>
      </c>
      <c r="DU97">
        <v>413</v>
      </c>
      <c r="DV97" t="s">
        <v>175</v>
      </c>
      <c r="DW97" t="s">
        <v>176</v>
      </c>
      <c r="DX97" t="s">
        <v>150</v>
      </c>
      <c r="DY97" t="s">
        <v>147</v>
      </c>
      <c r="DZ97">
        <v>91</v>
      </c>
      <c r="EA97">
        <v>637</v>
      </c>
      <c r="EB97" t="s">
        <v>193</v>
      </c>
      <c r="EC97" t="s">
        <v>194</v>
      </c>
      <c r="ED97" t="s">
        <v>150</v>
      </c>
      <c r="EE97" t="s">
        <v>147</v>
      </c>
      <c r="EF97">
        <v>102</v>
      </c>
      <c r="EG97">
        <v>714</v>
      </c>
      <c r="EH97" t="s">
        <v>175</v>
      </c>
      <c r="EI97" t="s">
        <v>332</v>
      </c>
      <c r="EJ97" t="s">
        <v>150</v>
      </c>
      <c r="EK97" t="s">
        <v>147</v>
      </c>
      <c r="EL97">
        <v>111</v>
      </c>
      <c r="EM97">
        <v>777</v>
      </c>
      <c r="EN97" t="s">
        <v>175</v>
      </c>
      <c r="EO97" t="s">
        <v>176</v>
      </c>
      <c r="EP97" t="s">
        <v>150</v>
      </c>
      <c r="EQ97" t="s">
        <v>147</v>
      </c>
      <c r="ER97">
        <v>0</v>
      </c>
      <c r="ES97">
        <v>0</v>
      </c>
      <c r="ET97" t="s">
        <v>159</v>
      </c>
      <c r="EU97">
        <v>150</v>
      </c>
      <c r="EV97">
        <v>1051</v>
      </c>
      <c r="EW97">
        <v>27</v>
      </c>
      <c r="EX97">
        <v>189</v>
      </c>
      <c r="EY97" t="s">
        <v>217</v>
      </c>
      <c r="EZ97" t="s">
        <v>218</v>
      </c>
      <c r="FA97" t="s">
        <v>150</v>
      </c>
      <c r="FB97" t="s">
        <v>147</v>
      </c>
      <c r="FC97">
        <v>33</v>
      </c>
      <c r="FD97">
        <v>231</v>
      </c>
      <c r="FE97" t="s">
        <v>217</v>
      </c>
      <c r="FF97" t="s">
        <v>218</v>
      </c>
      <c r="FG97" t="s">
        <v>150</v>
      </c>
      <c r="FH97" t="s">
        <v>147</v>
      </c>
      <c r="FI97">
        <v>40</v>
      </c>
      <c r="FJ97">
        <v>280</v>
      </c>
      <c r="FK97" t="s">
        <v>221</v>
      </c>
      <c r="FL97" t="s">
        <v>376</v>
      </c>
      <c r="FM97" t="s">
        <v>150</v>
      </c>
      <c r="FN97" t="s">
        <v>147</v>
      </c>
      <c r="FO97">
        <v>37</v>
      </c>
      <c r="FP97">
        <v>259</v>
      </c>
      <c r="FQ97" t="s">
        <v>217</v>
      </c>
      <c r="FR97" t="s">
        <v>218</v>
      </c>
      <c r="FS97" t="s">
        <v>150</v>
      </c>
      <c r="FT97" t="s">
        <v>147</v>
      </c>
      <c r="FU97">
        <v>13</v>
      </c>
      <c r="FV97">
        <v>92</v>
      </c>
      <c r="FW97" t="s">
        <v>217</v>
      </c>
      <c r="FX97" t="s">
        <v>218</v>
      </c>
      <c r="FY97" t="s">
        <v>150</v>
      </c>
      <c r="FZ97" t="s">
        <v>147</v>
      </c>
      <c r="GA97">
        <v>0</v>
      </c>
      <c r="GB97">
        <v>0</v>
      </c>
      <c r="GC97">
        <v>414</v>
      </c>
      <c r="GD97">
        <v>2900</v>
      </c>
      <c r="GE97">
        <v>140</v>
      </c>
      <c r="GF97">
        <v>980</v>
      </c>
      <c r="GG97">
        <v>16</v>
      </c>
      <c r="GH97">
        <v>100</v>
      </c>
      <c r="GI97">
        <v>0</v>
      </c>
      <c r="GJ97">
        <v>0</v>
      </c>
      <c r="GK97" t="s">
        <v>159</v>
      </c>
      <c r="GL97">
        <v>66</v>
      </c>
      <c r="GM97">
        <v>462</v>
      </c>
      <c r="GN97" t="s">
        <v>159</v>
      </c>
      <c r="GO97" t="s">
        <v>175</v>
      </c>
      <c r="GP97" t="s">
        <v>176</v>
      </c>
      <c r="GQ97" t="s">
        <v>159</v>
      </c>
      <c r="GR97" t="s">
        <v>217</v>
      </c>
      <c r="GS97" t="s">
        <v>146</v>
      </c>
      <c r="GT97">
        <v>0</v>
      </c>
      <c r="GU97">
        <v>0</v>
      </c>
      <c r="GV97" t="s">
        <v>146</v>
      </c>
      <c r="GW97" t="s">
        <v>177</v>
      </c>
      <c r="GX97" t="s">
        <v>152</v>
      </c>
      <c r="GY97" t="s">
        <v>152</v>
      </c>
      <c r="GZ97" t="s">
        <v>524</v>
      </c>
      <c r="HA97" s="117" t="s">
        <v>1657</v>
      </c>
      <c r="HB97" s="117" t="s">
        <v>2051</v>
      </c>
      <c r="HC97" s="117"/>
      <c r="HD97" s="116" t="s">
        <v>1858</v>
      </c>
      <c r="HE97" s="116">
        <v>3.6956829999999998</v>
      </c>
      <c r="HF97" s="116">
        <v>30.80425</v>
      </c>
    </row>
    <row r="98" spans="1:214" x14ac:dyDescent="0.25">
      <c r="A98" t="s">
        <v>329</v>
      </c>
      <c r="B98" t="s">
        <v>175</v>
      </c>
      <c r="C98" t="s">
        <v>471</v>
      </c>
      <c r="D98" t="s">
        <v>385</v>
      </c>
      <c r="E98" t="s">
        <v>525</v>
      </c>
      <c r="F98" t="s">
        <v>526</v>
      </c>
      <c r="G98" s="116">
        <f t="shared" si="2"/>
        <v>8.1493300000000009</v>
      </c>
      <c r="H98" s="116">
        <f t="shared" si="3"/>
        <v>29.967390000000002</v>
      </c>
      <c r="I98">
        <v>9</v>
      </c>
      <c r="J98">
        <v>9</v>
      </c>
      <c r="K98" t="s">
        <v>159</v>
      </c>
      <c r="L98">
        <v>7</v>
      </c>
      <c r="M98" s="116">
        <f>SUM(Table1[[#Headers],[c- IDP previously displ. abroad present]])</f>
        <v>0</v>
      </c>
      <c r="N98">
        <v>50</v>
      </c>
      <c r="O98" s="116">
        <f>(Table1[[#This Row],[a- IDP individuals]])-(Table1[[#This Row],[displ. Abroad]])</f>
        <v>50</v>
      </c>
      <c r="P98">
        <v>5</v>
      </c>
      <c r="Q98">
        <v>36</v>
      </c>
      <c r="R98" t="s">
        <v>175</v>
      </c>
      <c r="S98" t="s">
        <v>394</v>
      </c>
      <c r="T98">
        <v>2</v>
      </c>
      <c r="U98">
        <v>14</v>
      </c>
      <c r="V98" t="s">
        <v>175</v>
      </c>
      <c r="W98" t="s">
        <v>385</v>
      </c>
      <c r="X98">
        <v>0</v>
      </c>
      <c r="Y98">
        <v>0</v>
      </c>
      <c r="Z98" t="s">
        <v>147</v>
      </c>
      <c r="AA98" t="s">
        <v>147</v>
      </c>
      <c r="AB98">
        <v>0</v>
      </c>
      <c r="AC98">
        <v>0</v>
      </c>
      <c r="AD98" t="s">
        <v>147</v>
      </c>
      <c r="AE98" t="s">
        <v>147</v>
      </c>
      <c r="AF98">
        <v>0</v>
      </c>
      <c r="AG98">
        <v>0</v>
      </c>
      <c r="AH98" t="s">
        <v>147</v>
      </c>
      <c r="AI98" t="s">
        <v>147</v>
      </c>
      <c r="AJ98">
        <v>0</v>
      </c>
      <c r="AK98">
        <v>0</v>
      </c>
      <c r="AL98" t="s">
        <v>147</v>
      </c>
      <c r="AM98" t="s">
        <v>147</v>
      </c>
      <c r="AN98">
        <v>0</v>
      </c>
      <c r="AO98">
        <v>0</v>
      </c>
      <c r="AP98" t="s">
        <v>146</v>
      </c>
      <c r="AQ98">
        <v>0</v>
      </c>
      <c r="AR98">
        <v>0</v>
      </c>
      <c r="AS98">
        <v>0</v>
      </c>
      <c r="AT98">
        <v>0</v>
      </c>
      <c r="AU98" t="s">
        <v>147</v>
      </c>
      <c r="AV98" t="s">
        <v>147</v>
      </c>
      <c r="AW98">
        <v>0</v>
      </c>
      <c r="AX98">
        <v>0</v>
      </c>
      <c r="AY98" t="s">
        <v>147</v>
      </c>
      <c r="AZ98" t="s">
        <v>147</v>
      </c>
      <c r="BA98">
        <v>0</v>
      </c>
      <c r="BB98">
        <v>0</v>
      </c>
      <c r="BC98" t="s">
        <v>147</v>
      </c>
      <c r="BD98" t="s">
        <v>147</v>
      </c>
      <c r="BE98">
        <v>0</v>
      </c>
      <c r="BF98">
        <v>0</v>
      </c>
      <c r="BG98" t="s">
        <v>147</v>
      </c>
      <c r="BH98" t="s">
        <v>147</v>
      </c>
      <c r="BI98">
        <v>0</v>
      </c>
      <c r="BJ98">
        <v>0</v>
      </c>
      <c r="BK98" t="s">
        <v>147</v>
      </c>
      <c r="BL98" t="s">
        <v>147</v>
      </c>
      <c r="BM98">
        <v>0</v>
      </c>
      <c r="BN98">
        <v>0</v>
      </c>
      <c r="BO98" s="116">
        <f>SUM(Table1[[#This Row],[2014-2015 Conflict]],Table1[[#This Row],[2016-2017 conflict]],Table1[[#This Row],[2018 pre R conflict]],Table1[[#This Row],[2018 post R conflict]],Table1[[#This Row],[2019 conflict]],Table1[[#This Row],[2020 conflict]])</f>
        <v>50</v>
      </c>
      <c r="BP98" s="116">
        <f>SUM(Table1[[#This Row],[2014-2015  C - clashes]],Table1[[#This Row],[2016-2017  c-clashes]],Table1[[#This Row],[2018 pre R C-clashes]],Table1[[#This Row],[2018 post R C-clashes]],Table1[[#This Row],[2019 C-clashes]],Table1[[#This Row],[2020 C-clashes]])</f>
        <v>0</v>
      </c>
      <c r="BQ98" s="116">
        <f>SUM(Table1[[#This Row],[2014-2015 disaster]],Table1[[#This Row],[2016-2017 disaster]],Table1[[#This Row],[2018 pre R disaster]],Table1[[#This Row],[2018 post R disaster]],Table1[[#This Row],[2019 disaster]],Table1[[#This Row],[2020 disaster]])</f>
        <v>0</v>
      </c>
      <c r="BR98" s="116">
        <f>SUM(Table1[[#This Row],[2014-2015 unknown]],Table1[[#This Row],[2016-2017  unknown ]],Table1[[#This Row],[2018 pre R unknown]],Table1[[#This Row],[2018 post R unknown]],Table1[[#This Row],[2019 unknown]],Table1[[#This Row],[2020 unknown]])</f>
        <v>0</v>
      </c>
      <c r="BS98">
        <v>36</v>
      </c>
      <c r="BT98">
        <v>0</v>
      </c>
      <c r="BU98">
        <v>0</v>
      </c>
      <c r="BV98">
        <v>0</v>
      </c>
      <c r="BW98" t="s">
        <v>146</v>
      </c>
      <c r="BX98">
        <v>14</v>
      </c>
      <c r="BY98">
        <v>0</v>
      </c>
      <c r="BZ98">
        <v>0</v>
      </c>
      <c r="CA98">
        <v>0</v>
      </c>
      <c r="CB98" t="s">
        <v>146</v>
      </c>
      <c r="CC98">
        <v>0</v>
      </c>
      <c r="CD98">
        <v>0</v>
      </c>
      <c r="CE98">
        <v>0</v>
      </c>
      <c r="CF98">
        <v>0</v>
      </c>
      <c r="CG98" t="s">
        <v>146</v>
      </c>
      <c r="CH98">
        <v>0</v>
      </c>
      <c r="CI98">
        <v>0</v>
      </c>
      <c r="CJ98">
        <v>0</v>
      </c>
      <c r="CK98">
        <v>0</v>
      </c>
      <c r="CL98" t="s">
        <v>146</v>
      </c>
      <c r="CM98">
        <v>0</v>
      </c>
      <c r="CN98">
        <v>0</v>
      </c>
      <c r="CO98">
        <v>0</v>
      </c>
      <c r="CP98">
        <v>0</v>
      </c>
      <c r="CQ98" t="s">
        <v>146</v>
      </c>
      <c r="CR98">
        <v>0</v>
      </c>
      <c r="CS98">
        <v>0</v>
      </c>
      <c r="CT98">
        <v>0</v>
      </c>
      <c r="CU98">
        <v>0</v>
      </c>
      <c r="CV98" t="s">
        <v>146</v>
      </c>
      <c r="CW98" t="s">
        <v>147</v>
      </c>
      <c r="CX98">
        <v>0</v>
      </c>
      <c r="CY98">
        <v>0</v>
      </c>
      <c r="CZ98">
        <v>0</v>
      </c>
      <c r="DA98">
        <v>7</v>
      </c>
      <c r="DB98">
        <v>50</v>
      </c>
      <c r="DC98" t="s">
        <v>159</v>
      </c>
      <c r="DD98">
        <v>2</v>
      </c>
      <c r="DE98">
        <v>14</v>
      </c>
      <c r="DF98">
        <v>290</v>
      </c>
      <c r="DG98">
        <v>2894</v>
      </c>
      <c r="DH98" t="s">
        <v>159</v>
      </c>
      <c r="DI98">
        <f>Table1[[#This Row],[i- returnees internal present household]]+Table1[[#This Row],[k- abroad returnee household]]</f>
        <v>308</v>
      </c>
      <c r="DJ98">
        <f>Table1[[#This Row],[ returnees internal ]]+Table1[[#This Row],[abroad returnee ]]</f>
        <v>2378</v>
      </c>
      <c r="DK98" t="s">
        <v>159</v>
      </c>
      <c r="DL98">
        <v>264</v>
      </c>
      <c r="DM98">
        <v>2063</v>
      </c>
      <c r="DN98">
        <v>12</v>
      </c>
      <c r="DO98">
        <v>84</v>
      </c>
      <c r="DP98" t="s">
        <v>175</v>
      </c>
      <c r="DQ98" t="s">
        <v>332</v>
      </c>
      <c r="DR98" t="s">
        <v>150</v>
      </c>
      <c r="DS98" t="s">
        <v>147</v>
      </c>
      <c r="DT98">
        <v>18</v>
      </c>
      <c r="DU98">
        <v>127</v>
      </c>
      <c r="DV98" t="s">
        <v>175</v>
      </c>
      <c r="DW98" t="s">
        <v>385</v>
      </c>
      <c r="DX98" t="s">
        <v>150</v>
      </c>
      <c r="DY98" t="s">
        <v>147</v>
      </c>
      <c r="DZ98">
        <v>25</v>
      </c>
      <c r="EA98">
        <v>180</v>
      </c>
      <c r="EB98" t="s">
        <v>175</v>
      </c>
      <c r="EC98" t="s">
        <v>394</v>
      </c>
      <c r="ED98" t="s">
        <v>150</v>
      </c>
      <c r="EE98" t="s">
        <v>147</v>
      </c>
      <c r="EF98">
        <v>124</v>
      </c>
      <c r="EG98">
        <v>1077</v>
      </c>
      <c r="EH98" t="s">
        <v>175</v>
      </c>
      <c r="EI98" t="s">
        <v>332</v>
      </c>
      <c r="EJ98" t="s">
        <v>150</v>
      </c>
      <c r="EK98" t="s">
        <v>147</v>
      </c>
      <c r="EL98">
        <v>85</v>
      </c>
      <c r="EM98">
        <v>595</v>
      </c>
      <c r="EN98" t="s">
        <v>175</v>
      </c>
      <c r="EO98" t="s">
        <v>240</v>
      </c>
      <c r="EP98" t="s">
        <v>150</v>
      </c>
      <c r="EQ98" t="s">
        <v>147</v>
      </c>
      <c r="ER98">
        <v>0</v>
      </c>
      <c r="ES98">
        <v>0</v>
      </c>
      <c r="ET98" t="s">
        <v>159</v>
      </c>
      <c r="EU98">
        <v>44</v>
      </c>
      <c r="EV98">
        <v>315</v>
      </c>
      <c r="EW98">
        <v>0</v>
      </c>
      <c r="EX98">
        <v>0</v>
      </c>
      <c r="EY98" t="s">
        <v>147</v>
      </c>
      <c r="EZ98" t="s">
        <v>147</v>
      </c>
      <c r="FA98" t="s">
        <v>147</v>
      </c>
      <c r="FB98" t="s">
        <v>147</v>
      </c>
      <c r="FC98">
        <v>5</v>
      </c>
      <c r="FD98">
        <v>35</v>
      </c>
      <c r="FE98" t="s">
        <v>221</v>
      </c>
      <c r="FF98" t="s">
        <v>424</v>
      </c>
      <c r="FG98" t="s">
        <v>150</v>
      </c>
      <c r="FH98" t="s">
        <v>147</v>
      </c>
      <c r="FI98">
        <v>4</v>
      </c>
      <c r="FJ98">
        <v>28</v>
      </c>
      <c r="FK98" t="s">
        <v>221</v>
      </c>
      <c r="FL98" t="s">
        <v>424</v>
      </c>
      <c r="FM98" t="s">
        <v>150</v>
      </c>
      <c r="FN98" t="s">
        <v>147</v>
      </c>
      <c r="FO98">
        <v>20</v>
      </c>
      <c r="FP98">
        <v>161</v>
      </c>
      <c r="FQ98" t="s">
        <v>217</v>
      </c>
      <c r="FR98" t="s">
        <v>218</v>
      </c>
      <c r="FS98" t="s">
        <v>150</v>
      </c>
      <c r="FT98" t="s">
        <v>147</v>
      </c>
      <c r="FU98">
        <v>15</v>
      </c>
      <c r="FV98">
        <v>91</v>
      </c>
      <c r="FW98" t="s">
        <v>217</v>
      </c>
      <c r="FX98" t="s">
        <v>218</v>
      </c>
      <c r="FY98" t="s">
        <v>150</v>
      </c>
      <c r="FZ98" t="s">
        <v>147</v>
      </c>
      <c r="GA98">
        <v>0</v>
      </c>
      <c r="GB98">
        <v>0</v>
      </c>
      <c r="GC98">
        <v>272</v>
      </c>
      <c r="GD98">
        <v>2123</v>
      </c>
      <c r="GE98">
        <v>25</v>
      </c>
      <c r="GF98">
        <v>177</v>
      </c>
      <c r="GG98">
        <v>11</v>
      </c>
      <c r="GH98">
        <v>78</v>
      </c>
      <c r="GI98">
        <v>0</v>
      </c>
      <c r="GJ98">
        <v>0</v>
      </c>
      <c r="GK98" t="s">
        <v>159</v>
      </c>
      <c r="GL98">
        <v>61</v>
      </c>
      <c r="GM98">
        <v>419</v>
      </c>
      <c r="GN98" t="s">
        <v>159</v>
      </c>
      <c r="GO98" t="s">
        <v>175</v>
      </c>
      <c r="GP98" t="s">
        <v>240</v>
      </c>
      <c r="GQ98" t="s">
        <v>159</v>
      </c>
      <c r="GR98" t="s">
        <v>217</v>
      </c>
      <c r="GS98" t="s">
        <v>146</v>
      </c>
      <c r="GT98">
        <v>0</v>
      </c>
      <c r="GU98">
        <v>0</v>
      </c>
      <c r="GV98" t="s">
        <v>159</v>
      </c>
      <c r="GW98" t="s">
        <v>152</v>
      </c>
      <c r="GX98" t="s">
        <v>151</v>
      </c>
      <c r="GY98" t="s">
        <v>152</v>
      </c>
      <c r="GZ98" t="s">
        <v>527</v>
      </c>
      <c r="HA98" s="117" t="s">
        <v>1657</v>
      </c>
      <c r="HB98" s="117" t="s">
        <v>2053</v>
      </c>
      <c r="HC98" s="117"/>
      <c r="HD98" s="116" t="s">
        <v>1858</v>
      </c>
      <c r="HE98" s="116">
        <v>3.6957</v>
      </c>
      <c r="HF98" s="116">
        <v>30.837467</v>
      </c>
    </row>
    <row r="99" spans="1:214" x14ac:dyDescent="0.25">
      <c r="A99" t="s">
        <v>329</v>
      </c>
      <c r="B99" t="s">
        <v>175</v>
      </c>
      <c r="C99" t="s">
        <v>474</v>
      </c>
      <c r="D99" t="s">
        <v>394</v>
      </c>
      <c r="E99" t="s">
        <v>528</v>
      </c>
      <c r="F99" t="s">
        <v>529</v>
      </c>
      <c r="G99" s="116">
        <f t="shared" si="2"/>
        <v>8.1928830000000001</v>
      </c>
      <c r="H99" s="116">
        <f t="shared" si="3"/>
        <v>30.307849999999998</v>
      </c>
      <c r="I99">
        <v>9</v>
      </c>
      <c r="J99">
        <v>9</v>
      </c>
      <c r="K99" t="s">
        <v>159</v>
      </c>
      <c r="L99">
        <v>80</v>
      </c>
      <c r="M99" s="116">
        <f>SUM(Table1[[#Headers],[c- IDP previously displ. abroad present]])</f>
        <v>0</v>
      </c>
      <c r="N99">
        <v>502</v>
      </c>
      <c r="O99" s="116">
        <f>(Table1[[#This Row],[a- IDP individuals]])-(Table1[[#This Row],[displ. Abroad]])</f>
        <v>502</v>
      </c>
      <c r="P99">
        <v>40</v>
      </c>
      <c r="Q99">
        <v>200</v>
      </c>
      <c r="R99" t="s">
        <v>175</v>
      </c>
      <c r="S99" t="s">
        <v>385</v>
      </c>
      <c r="T99">
        <v>18</v>
      </c>
      <c r="U99">
        <v>172</v>
      </c>
      <c r="V99" t="s">
        <v>175</v>
      </c>
      <c r="W99" t="s">
        <v>394</v>
      </c>
      <c r="X99">
        <v>15</v>
      </c>
      <c r="Y99">
        <v>80</v>
      </c>
      <c r="Z99" t="s">
        <v>175</v>
      </c>
      <c r="AA99" t="s">
        <v>340</v>
      </c>
      <c r="AB99">
        <v>7</v>
      </c>
      <c r="AC99">
        <v>50</v>
      </c>
      <c r="AD99" t="s">
        <v>175</v>
      </c>
      <c r="AE99" t="s">
        <v>385</v>
      </c>
      <c r="AF99">
        <v>0</v>
      </c>
      <c r="AG99">
        <v>0</v>
      </c>
      <c r="AH99" t="s">
        <v>147</v>
      </c>
      <c r="AI99" t="s">
        <v>147</v>
      </c>
      <c r="AJ99">
        <v>0</v>
      </c>
      <c r="AK99">
        <v>0</v>
      </c>
      <c r="AL99" t="s">
        <v>147</v>
      </c>
      <c r="AM99" t="s">
        <v>147</v>
      </c>
      <c r="AN99">
        <v>0</v>
      </c>
      <c r="AO99">
        <v>0</v>
      </c>
      <c r="AP99" t="s">
        <v>146</v>
      </c>
      <c r="AQ99">
        <v>0</v>
      </c>
      <c r="AR99">
        <v>0</v>
      </c>
      <c r="AS99">
        <v>0</v>
      </c>
      <c r="AT99">
        <v>0</v>
      </c>
      <c r="AU99" t="s">
        <v>147</v>
      </c>
      <c r="AV99" t="s">
        <v>147</v>
      </c>
      <c r="AW99">
        <v>0</v>
      </c>
      <c r="AX99">
        <v>0</v>
      </c>
      <c r="AY99" t="s">
        <v>147</v>
      </c>
      <c r="AZ99" t="s">
        <v>147</v>
      </c>
      <c r="BA99">
        <v>0</v>
      </c>
      <c r="BB99">
        <v>0</v>
      </c>
      <c r="BC99" t="s">
        <v>147</v>
      </c>
      <c r="BD99" t="s">
        <v>147</v>
      </c>
      <c r="BE99">
        <v>0</v>
      </c>
      <c r="BF99">
        <v>0</v>
      </c>
      <c r="BG99" t="s">
        <v>147</v>
      </c>
      <c r="BH99" t="s">
        <v>147</v>
      </c>
      <c r="BI99">
        <v>0</v>
      </c>
      <c r="BJ99">
        <v>0</v>
      </c>
      <c r="BK99" t="s">
        <v>147</v>
      </c>
      <c r="BL99" t="s">
        <v>147</v>
      </c>
      <c r="BM99">
        <v>0</v>
      </c>
      <c r="BN99">
        <v>0</v>
      </c>
      <c r="BO99" s="116">
        <f>SUM(Table1[[#This Row],[2014-2015 Conflict]],Table1[[#This Row],[2016-2017 conflict]],Table1[[#This Row],[2018 pre R conflict]],Table1[[#This Row],[2018 post R conflict]],Table1[[#This Row],[2019 conflict]],Table1[[#This Row],[2020 conflict]])</f>
        <v>502</v>
      </c>
      <c r="BP99" s="116">
        <f>SUM(Table1[[#This Row],[2014-2015  C - clashes]],Table1[[#This Row],[2016-2017  c-clashes]],Table1[[#This Row],[2018 pre R C-clashes]],Table1[[#This Row],[2018 post R C-clashes]],Table1[[#This Row],[2019 C-clashes]],Table1[[#This Row],[2020 C-clashes]])</f>
        <v>0</v>
      </c>
      <c r="BQ99" s="116">
        <f>SUM(Table1[[#This Row],[2014-2015 disaster]],Table1[[#This Row],[2016-2017 disaster]],Table1[[#This Row],[2018 pre R disaster]],Table1[[#This Row],[2018 post R disaster]],Table1[[#This Row],[2019 disaster]],Table1[[#This Row],[2020 disaster]])</f>
        <v>0</v>
      </c>
      <c r="BR99" s="116">
        <f>SUM(Table1[[#This Row],[2014-2015 unknown]],Table1[[#This Row],[2016-2017  unknown ]],Table1[[#This Row],[2018 pre R unknown]],Table1[[#This Row],[2018 post R unknown]],Table1[[#This Row],[2019 unknown]],Table1[[#This Row],[2020 unknown]])</f>
        <v>0</v>
      </c>
      <c r="BS99">
        <v>200</v>
      </c>
      <c r="BT99">
        <v>0</v>
      </c>
      <c r="BU99">
        <v>0</v>
      </c>
      <c r="BV99">
        <v>0</v>
      </c>
      <c r="BW99" t="s">
        <v>146</v>
      </c>
      <c r="BX99">
        <v>172</v>
      </c>
      <c r="BY99">
        <v>0</v>
      </c>
      <c r="BZ99">
        <v>0</v>
      </c>
      <c r="CA99">
        <v>0</v>
      </c>
      <c r="CB99" t="s">
        <v>146</v>
      </c>
      <c r="CC99">
        <v>80</v>
      </c>
      <c r="CD99">
        <v>0</v>
      </c>
      <c r="CE99">
        <v>0</v>
      </c>
      <c r="CF99">
        <v>0</v>
      </c>
      <c r="CG99" t="s">
        <v>146</v>
      </c>
      <c r="CH99">
        <v>50</v>
      </c>
      <c r="CI99">
        <v>0</v>
      </c>
      <c r="CJ99">
        <v>0</v>
      </c>
      <c r="CK99">
        <v>0</v>
      </c>
      <c r="CL99" t="s">
        <v>146</v>
      </c>
      <c r="CM99">
        <v>0</v>
      </c>
      <c r="CN99">
        <v>0</v>
      </c>
      <c r="CO99">
        <v>0</v>
      </c>
      <c r="CP99">
        <v>0</v>
      </c>
      <c r="CQ99" t="s">
        <v>146</v>
      </c>
      <c r="CR99">
        <v>0</v>
      </c>
      <c r="CS99">
        <v>0</v>
      </c>
      <c r="CT99">
        <v>0</v>
      </c>
      <c r="CU99">
        <v>0</v>
      </c>
      <c r="CV99" t="s">
        <v>146</v>
      </c>
      <c r="CW99" t="s">
        <v>147</v>
      </c>
      <c r="CX99">
        <v>0</v>
      </c>
      <c r="CY99">
        <v>0</v>
      </c>
      <c r="CZ99">
        <v>0</v>
      </c>
      <c r="DA99">
        <v>80</v>
      </c>
      <c r="DB99">
        <v>502</v>
      </c>
      <c r="DC99" t="s">
        <v>146</v>
      </c>
      <c r="DD99">
        <v>0</v>
      </c>
      <c r="DE99">
        <v>0</v>
      </c>
      <c r="DF99">
        <v>407</v>
      </c>
      <c r="DG99">
        <v>2849</v>
      </c>
      <c r="DH99" t="s">
        <v>159</v>
      </c>
      <c r="DI99">
        <f>Table1[[#This Row],[i- returnees internal present household]]+Table1[[#This Row],[k- abroad returnee household]]</f>
        <v>1876</v>
      </c>
      <c r="DJ99">
        <f>Table1[[#This Row],[ returnees internal ]]+Table1[[#This Row],[abroad returnee ]]</f>
        <v>13334</v>
      </c>
      <c r="DK99" t="s">
        <v>159</v>
      </c>
      <c r="DL99">
        <v>1876</v>
      </c>
      <c r="DM99">
        <v>13334</v>
      </c>
      <c r="DN99">
        <v>68</v>
      </c>
      <c r="DO99">
        <v>479</v>
      </c>
      <c r="DP99" t="s">
        <v>175</v>
      </c>
      <c r="DQ99" t="s">
        <v>385</v>
      </c>
      <c r="DR99" t="s">
        <v>150</v>
      </c>
      <c r="DS99" t="s">
        <v>147</v>
      </c>
      <c r="DT99">
        <v>176</v>
      </c>
      <c r="DU99">
        <v>1249</v>
      </c>
      <c r="DV99" t="s">
        <v>175</v>
      </c>
      <c r="DW99" t="s">
        <v>385</v>
      </c>
      <c r="DX99" t="s">
        <v>150</v>
      </c>
      <c r="DY99" t="s">
        <v>147</v>
      </c>
      <c r="DZ99">
        <v>544</v>
      </c>
      <c r="EA99">
        <v>3870</v>
      </c>
      <c r="EB99" t="s">
        <v>175</v>
      </c>
      <c r="EC99" t="s">
        <v>394</v>
      </c>
      <c r="ED99" t="s">
        <v>150</v>
      </c>
      <c r="EE99" t="s">
        <v>147</v>
      </c>
      <c r="EF99">
        <v>1019</v>
      </c>
      <c r="EG99">
        <v>7241</v>
      </c>
      <c r="EH99" t="s">
        <v>175</v>
      </c>
      <c r="EI99" t="s">
        <v>332</v>
      </c>
      <c r="EJ99" t="s">
        <v>150</v>
      </c>
      <c r="EK99" t="s">
        <v>147</v>
      </c>
      <c r="EL99">
        <v>69</v>
      </c>
      <c r="EM99">
        <v>495</v>
      </c>
      <c r="EN99" t="s">
        <v>175</v>
      </c>
      <c r="EO99" t="s">
        <v>240</v>
      </c>
      <c r="EP99" t="s">
        <v>150</v>
      </c>
      <c r="EQ99" t="s">
        <v>147</v>
      </c>
      <c r="ER99">
        <v>0</v>
      </c>
      <c r="ES99">
        <v>0</v>
      </c>
      <c r="ET99" t="s">
        <v>146</v>
      </c>
      <c r="EU99">
        <v>0</v>
      </c>
      <c r="EV99">
        <v>0</v>
      </c>
      <c r="EW99">
        <v>0</v>
      </c>
      <c r="EX99">
        <v>0</v>
      </c>
      <c r="EY99" t="s">
        <v>147</v>
      </c>
      <c r="EZ99" t="s">
        <v>147</v>
      </c>
      <c r="FA99" t="s">
        <v>147</v>
      </c>
      <c r="FB99" t="s">
        <v>147</v>
      </c>
      <c r="FC99">
        <v>0</v>
      </c>
      <c r="FD99">
        <v>0</v>
      </c>
      <c r="FE99" t="s">
        <v>147</v>
      </c>
      <c r="FF99" t="s">
        <v>147</v>
      </c>
      <c r="FG99" t="s">
        <v>147</v>
      </c>
      <c r="FH99" t="s">
        <v>147</v>
      </c>
      <c r="FI99">
        <v>0</v>
      </c>
      <c r="FJ99">
        <v>0</v>
      </c>
      <c r="FK99" t="s">
        <v>147</v>
      </c>
      <c r="FL99" t="s">
        <v>147</v>
      </c>
      <c r="FM99" t="s">
        <v>147</v>
      </c>
      <c r="FN99" t="s">
        <v>147</v>
      </c>
      <c r="FO99">
        <v>0</v>
      </c>
      <c r="FP99">
        <v>0</v>
      </c>
      <c r="FQ99" t="s">
        <v>147</v>
      </c>
      <c r="FR99" t="s">
        <v>147</v>
      </c>
      <c r="FS99" t="s">
        <v>147</v>
      </c>
      <c r="FT99" t="s">
        <v>147</v>
      </c>
      <c r="FU99">
        <v>0</v>
      </c>
      <c r="FV99">
        <v>0</v>
      </c>
      <c r="FW99" t="s">
        <v>147</v>
      </c>
      <c r="FX99" t="s">
        <v>147</v>
      </c>
      <c r="FY99" t="s">
        <v>147</v>
      </c>
      <c r="FZ99" t="s">
        <v>147</v>
      </c>
      <c r="GA99">
        <v>0</v>
      </c>
      <c r="GB99">
        <v>0</v>
      </c>
      <c r="GC99">
        <v>1686</v>
      </c>
      <c r="GD99">
        <v>11814</v>
      </c>
      <c r="GE99">
        <v>120</v>
      </c>
      <c r="GF99">
        <v>960</v>
      </c>
      <c r="GG99">
        <v>70</v>
      </c>
      <c r="GH99">
        <v>560</v>
      </c>
      <c r="GI99">
        <v>0</v>
      </c>
      <c r="GJ99">
        <v>0</v>
      </c>
      <c r="GK99" t="s">
        <v>159</v>
      </c>
      <c r="GL99">
        <v>166</v>
      </c>
      <c r="GM99">
        <v>1129</v>
      </c>
      <c r="GN99" t="s">
        <v>159</v>
      </c>
      <c r="GO99" t="s">
        <v>175</v>
      </c>
      <c r="GP99" t="s">
        <v>332</v>
      </c>
      <c r="GQ99" t="s">
        <v>159</v>
      </c>
      <c r="GR99" t="s">
        <v>217</v>
      </c>
      <c r="GS99" t="s">
        <v>146</v>
      </c>
      <c r="GT99">
        <v>0</v>
      </c>
      <c r="GU99">
        <v>0</v>
      </c>
      <c r="GV99" t="s">
        <v>159</v>
      </c>
      <c r="GW99" t="s">
        <v>177</v>
      </c>
      <c r="GX99" t="s">
        <v>152</v>
      </c>
      <c r="GY99" t="s">
        <v>151</v>
      </c>
      <c r="GZ99" t="s">
        <v>160</v>
      </c>
      <c r="HA99" s="117" t="s">
        <v>1657</v>
      </c>
      <c r="HB99" s="117" t="s">
        <v>2055</v>
      </c>
      <c r="HC99" s="117"/>
      <c r="HD99" s="116" t="s">
        <v>1858</v>
      </c>
      <c r="HE99" s="116">
        <v>3.7087500000000002</v>
      </c>
      <c r="HF99" s="116">
        <v>30.778832999999999</v>
      </c>
    </row>
    <row r="100" spans="1:214" x14ac:dyDescent="0.25">
      <c r="A100" t="s">
        <v>329</v>
      </c>
      <c r="B100" t="s">
        <v>175</v>
      </c>
      <c r="C100" t="s">
        <v>474</v>
      </c>
      <c r="D100" t="s">
        <v>394</v>
      </c>
      <c r="E100" t="s">
        <v>530</v>
      </c>
      <c r="F100" t="s">
        <v>531</v>
      </c>
      <c r="G100" s="116">
        <f t="shared" si="2"/>
        <v>8.2170100000000001</v>
      </c>
      <c r="H100" s="116">
        <f t="shared" si="3"/>
        <v>30.243040000000001</v>
      </c>
      <c r="I100">
        <v>9</v>
      </c>
      <c r="J100">
        <v>9</v>
      </c>
      <c r="K100" t="s">
        <v>159</v>
      </c>
      <c r="L100">
        <v>60</v>
      </c>
      <c r="M100" s="116">
        <f>SUM(Table1[[#Headers],[c- IDP previously displ. abroad present]])</f>
        <v>0</v>
      </c>
      <c r="N100">
        <v>390</v>
      </c>
      <c r="O100" s="116">
        <f>(Table1[[#This Row],[a- IDP individuals]])-(Table1[[#This Row],[displ. Abroad]])</f>
        <v>390</v>
      </c>
      <c r="P100">
        <v>42</v>
      </c>
      <c r="Q100">
        <v>294</v>
      </c>
      <c r="R100" t="s">
        <v>175</v>
      </c>
      <c r="S100" t="s">
        <v>394</v>
      </c>
      <c r="T100">
        <v>18</v>
      </c>
      <c r="U100">
        <v>96</v>
      </c>
      <c r="V100" t="s">
        <v>175</v>
      </c>
      <c r="W100" t="s">
        <v>394</v>
      </c>
      <c r="X100">
        <v>0</v>
      </c>
      <c r="Y100">
        <v>0</v>
      </c>
      <c r="Z100" t="s">
        <v>147</v>
      </c>
      <c r="AA100" t="s">
        <v>147</v>
      </c>
      <c r="AB100">
        <v>0</v>
      </c>
      <c r="AC100">
        <v>0</v>
      </c>
      <c r="AD100" t="s">
        <v>147</v>
      </c>
      <c r="AE100" t="s">
        <v>147</v>
      </c>
      <c r="AF100">
        <v>0</v>
      </c>
      <c r="AG100">
        <v>0</v>
      </c>
      <c r="AH100" t="s">
        <v>147</v>
      </c>
      <c r="AI100" t="s">
        <v>147</v>
      </c>
      <c r="AJ100">
        <v>0</v>
      </c>
      <c r="AK100">
        <v>0</v>
      </c>
      <c r="AL100" t="s">
        <v>147</v>
      </c>
      <c r="AM100" t="s">
        <v>147</v>
      </c>
      <c r="AN100">
        <v>0</v>
      </c>
      <c r="AO100">
        <v>0</v>
      </c>
      <c r="AP100" t="s">
        <v>146</v>
      </c>
      <c r="AQ100">
        <v>0</v>
      </c>
      <c r="AR100">
        <v>0</v>
      </c>
      <c r="AS100">
        <v>0</v>
      </c>
      <c r="AT100">
        <v>0</v>
      </c>
      <c r="AU100" t="s">
        <v>147</v>
      </c>
      <c r="AV100" t="s">
        <v>147</v>
      </c>
      <c r="AW100">
        <v>0</v>
      </c>
      <c r="AX100">
        <v>0</v>
      </c>
      <c r="AY100" t="s">
        <v>147</v>
      </c>
      <c r="AZ100" t="s">
        <v>147</v>
      </c>
      <c r="BA100">
        <v>0</v>
      </c>
      <c r="BB100">
        <v>0</v>
      </c>
      <c r="BC100" t="s">
        <v>147</v>
      </c>
      <c r="BD100" t="s">
        <v>147</v>
      </c>
      <c r="BE100">
        <v>0</v>
      </c>
      <c r="BF100">
        <v>0</v>
      </c>
      <c r="BG100" t="s">
        <v>147</v>
      </c>
      <c r="BH100" t="s">
        <v>147</v>
      </c>
      <c r="BI100">
        <v>0</v>
      </c>
      <c r="BJ100">
        <v>0</v>
      </c>
      <c r="BK100" t="s">
        <v>147</v>
      </c>
      <c r="BL100" t="s">
        <v>147</v>
      </c>
      <c r="BM100">
        <v>0</v>
      </c>
      <c r="BN100">
        <v>0</v>
      </c>
      <c r="BO100" s="116">
        <f>SUM(Table1[[#This Row],[2014-2015 Conflict]],Table1[[#This Row],[2016-2017 conflict]],Table1[[#This Row],[2018 pre R conflict]],Table1[[#This Row],[2018 post R conflict]],Table1[[#This Row],[2019 conflict]],Table1[[#This Row],[2020 conflict]])</f>
        <v>390</v>
      </c>
      <c r="BP100" s="116">
        <f>SUM(Table1[[#This Row],[2014-2015  C - clashes]],Table1[[#This Row],[2016-2017  c-clashes]],Table1[[#This Row],[2018 pre R C-clashes]],Table1[[#This Row],[2018 post R C-clashes]],Table1[[#This Row],[2019 C-clashes]],Table1[[#This Row],[2020 C-clashes]])</f>
        <v>0</v>
      </c>
      <c r="BQ100" s="116">
        <f>SUM(Table1[[#This Row],[2014-2015 disaster]],Table1[[#This Row],[2016-2017 disaster]],Table1[[#This Row],[2018 pre R disaster]],Table1[[#This Row],[2018 post R disaster]],Table1[[#This Row],[2019 disaster]],Table1[[#This Row],[2020 disaster]])</f>
        <v>0</v>
      </c>
      <c r="BR100" s="116">
        <f>SUM(Table1[[#This Row],[2014-2015 unknown]],Table1[[#This Row],[2016-2017  unknown ]],Table1[[#This Row],[2018 pre R unknown]],Table1[[#This Row],[2018 post R unknown]],Table1[[#This Row],[2019 unknown]],Table1[[#This Row],[2020 unknown]])</f>
        <v>0</v>
      </c>
      <c r="BS100">
        <v>294</v>
      </c>
      <c r="BT100">
        <v>0</v>
      </c>
      <c r="BU100">
        <v>0</v>
      </c>
      <c r="BV100">
        <v>0</v>
      </c>
      <c r="BW100" t="s">
        <v>146</v>
      </c>
      <c r="BX100">
        <v>96</v>
      </c>
      <c r="BY100">
        <v>0</v>
      </c>
      <c r="BZ100">
        <v>0</v>
      </c>
      <c r="CA100">
        <v>0</v>
      </c>
      <c r="CB100" t="s">
        <v>146</v>
      </c>
      <c r="CC100">
        <v>0</v>
      </c>
      <c r="CD100">
        <v>0</v>
      </c>
      <c r="CE100">
        <v>0</v>
      </c>
      <c r="CF100">
        <v>0</v>
      </c>
      <c r="CG100" t="s">
        <v>146</v>
      </c>
      <c r="CH100">
        <v>0</v>
      </c>
      <c r="CI100">
        <v>0</v>
      </c>
      <c r="CJ100">
        <v>0</v>
      </c>
      <c r="CK100">
        <v>0</v>
      </c>
      <c r="CL100" t="s">
        <v>146</v>
      </c>
      <c r="CM100">
        <v>0</v>
      </c>
      <c r="CN100">
        <v>0</v>
      </c>
      <c r="CO100">
        <v>0</v>
      </c>
      <c r="CP100">
        <v>0</v>
      </c>
      <c r="CQ100" t="s">
        <v>146</v>
      </c>
      <c r="CR100">
        <v>0</v>
      </c>
      <c r="CS100">
        <v>0</v>
      </c>
      <c r="CT100">
        <v>0</v>
      </c>
      <c r="CU100">
        <v>0</v>
      </c>
      <c r="CV100" t="s">
        <v>146</v>
      </c>
      <c r="CW100" t="s">
        <v>147</v>
      </c>
      <c r="CX100">
        <v>0</v>
      </c>
      <c r="CY100">
        <v>0</v>
      </c>
      <c r="CZ100">
        <v>0</v>
      </c>
      <c r="DA100">
        <v>60</v>
      </c>
      <c r="DB100">
        <v>390</v>
      </c>
      <c r="DC100" t="s">
        <v>146</v>
      </c>
      <c r="DD100">
        <v>0</v>
      </c>
      <c r="DE100">
        <v>0</v>
      </c>
      <c r="DF100">
        <v>216</v>
      </c>
      <c r="DG100">
        <v>1512</v>
      </c>
      <c r="DH100" t="s">
        <v>159</v>
      </c>
      <c r="DI100">
        <f>Table1[[#This Row],[i- returnees internal present household]]+Table1[[#This Row],[k- abroad returnee household]]</f>
        <v>180</v>
      </c>
      <c r="DJ100">
        <f>Table1[[#This Row],[ returnees internal ]]+Table1[[#This Row],[abroad returnee ]]</f>
        <v>1242</v>
      </c>
      <c r="DK100" t="s">
        <v>159</v>
      </c>
      <c r="DL100">
        <v>180</v>
      </c>
      <c r="DM100">
        <v>1242</v>
      </c>
      <c r="DN100">
        <v>25</v>
      </c>
      <c r="DO100">
        <v>150</v>
      </c>
      <c r="DP100" t="s">
        <v>175</v>
      </c>
      <c r="DQ100" t="s">
        <v>240</v>
      </c>
      <c r="DR100" t="s">
        <v>150</v>
      </c>
      <c r="DS100" t="s">
        <v>147</v>
      </c>
      <c r="DT100">
        <v>20</v>
      </c>
      <c r="DU100">
        <v>120</v>
      </c>
      <c r="DV100" t="s">
        <v>175</v>
      </c>
      <c r="DW100" t="s">
        <v>385</v>
      </c>
      <c r="DX100" t="s">
        <v>150</v>
      </c>
      <c r="DY100" t="s">
        <v>147</v>
      </c>
      <c r="DZ100">
        <v>25</v>
      </c>
      <c r="EA100">
        <v>150</v>
      </c>
      <c r="EB100" t="s">
        <v>175</v>
      </c>
      <c r="EC100" t="s">
        <v>394</v>
      </c>
      <c r="ED100" t="s">
        <v>150</v>
      </c>
      <c r="EE100" t="s">
        <v>147</v>
      </c>
      <c r="EF100">
        <v>70</v>
      </c>
      <c r="EG100">
        <v>582</v>
      </c>
      <c r="EH100" t="s">
        <v>175</v>
      </c>
      <c r="EI100" t="s">
        <v>332</v>
      </c>
      <c r="EJ100" t="s">
        <v>150</v>
      </c>
      <c r="EK100" t="s">
        <v>147</v>
      </c>
      <c r="EL100">
        <v>40</v>
      </c>
      <c r="EM100">
        <v>240</v>
      </c>
      <c r="EN100" t="s">
        <v>175</v>
      </c>
      <c r="EO100" t="s">
        <v>332</v>
      </c>
      <c r="EP100" t="s">
        <v>150</v>
      </c>
      <c r="EQ100" t="s">
        <v>147</v>
      </c>
      <c r="ER100">
        <v>0</v>
      </c>
      <c r="ES100">
        <v>0</v>
      </c>
      <c r="ET100" t="s">
        <v>146</v>
      </c>
      <c r="EU100">
        <v>0</v>
      </c>
      <c r="EV100">
        <v>0</v>
      </c>
      <c r="EW100">
        <v>0</v>
      </c>
      <c r="EX100">
        <v>0</v>
      </c>
      <c r="EY100" t="s">
        <v>147</v>
      </c>
      <c r="EZ100" t="s">
        <v>147</v>
      </c>
      <c r="FA100" t="s">
        <v>147</v>
      </c>
      <c r="FB100" t="s">
        <v>147</v>
      </c>
      <c r="FC100">
        <v>0</v>
      </c>
      <c r="FD100">
        <v>0</v>
      </c>
      <c r="FE100" t="s">
        <v>147</v>
      </c>
      <c r="FF100" t="s">
        <v>147</v>
      </c>
      <c r="FG100" t="s">
        <v>147</v>
      </c>
      <c r="FH100" t="s">
        <v>147</v>
      </c>
      <c r="FI100">
        <v>0</v>
      </c>
      <c r="FJ100">
        <v>0</v>
      </c>
      <c r="FK100" t="s">
        <v>147</v>
      </c>
      <c r="FL100" t="s">
        <v>147</v>
      </c>
      <c r="FM100" t="s">
        <v>147</v>
      </c>
      <c r="FN100" t="s">
        <v>147</v>
      </c>
      <c r="FO100">
        <v>0</v>
      </c>
      <c r="FP100">
        <v>0</v>
      </c>
      <c r="FQ100" t="s">
        <v>147</v>
      </c>
      <c r="FR100" t="s">
        <v>147</v>
      </c>
      <c r="FS100" t="s">
        <v>147</v>
      </c>
      <c r="FT100" t="s">
        <v>147</v>
      </c>
      <c r="FU100">
        <v>0</v>
      </c>
      <c r="FV100">
        <v>0</v>
      </c>
      <c r="FW100" t="s">
        <v>147</v>
      </c>
      <c r="FX100" t="s">
        <v>147</v>
      </c>
      <c r="FY100" t="s">
        <v>147</v>
      </c>
      <c r="FZ100" t="s">
        <v>147</v>
      </c>
      <c r="GA100">
        <v>0</v>
      </c>
      <c r="GB100">
        <v>0</v>
      </c>
      <c r="GC100">
        <v>45</v>
      </c>
      <c r="GD100">
        <v>270</v>
      </c>
      <c r="GE100">
        <v>65</v>
      </c>
      <c r="GF100">
        <v>390</v>
      </c>
      <c r="GG100">
        <v>70</v>
      </c>
      <c r="GH100">
        <v>582</v>
      </c>
      <c r="GI100">
        <v>0</v>
      </c>
      <c r="GJ100">
        <v>0</v>
      </c>
      <c r="GK100" t="s">
        <v>159</v>
      </c>
      <c r="GL100">
        <v>24</v>
      </c>
      <c r="GM100">
        <v>162</v>
      </c>
      <c r="GN100" t="s">
        <v>159</v>
      </c>
      <c r="GO100" t="s">
        <v>175</v>
      </c>
      <c r="GP100" t="s">
        <v>332</v>
      </c>
      <c r="GQ100" t="s">
        <v>159</v>
      </c>
      <c r="GR100" t="s">
        <v>217</v>
      </c>
      <c r="GS100" t="s">
        <v>146</v>
      </c>
      <c r="GT100">
        <v>0</v>
      </c>
      <c r="GU100">
        <v>0</v>
      </c>
      <c r="GV100" t="s">
        <v>159</v>
      </c>
      <c r="GW100" t="s">
        <v>151</v>
      </c>
      <c r="GX100" t="s">
        <v>152</v>
      </c>
      <c r="GY100" t="s">
        <v>151</v>
      </c>
      <c r="GZ100" t="s">
        <v>160</v>
      </c>
      <c r="HA100" s="117" t="s">
        <v>1657</v>
      </c>
      <c r="HB100" s="117" t="s">
        <v>279</v>
      </c>
      <c r="HC100" s="117"/>
      <c r="HD100" s="116" t="s">
        <v>1858</v>
      </c>
      <c r="HE100" s="116">
        <v>3.6625000000000001</v>
      </c>
      <c r="HF100" s="116">
        <v>30.803000000000001</v>
      </c>
    </row>
    <row r="101" spans="1:214" x14ac:dyDescent="0.25">
      <c r="A101" t="s">
        <v>329</v>
      </c>
      <c r="B101" t="s">
        <v>175</v>
      </c>
      <c r="C101" t="s">
        <v>364</v>
      </c>
      <c r="D101" t="s">
        <v>176</v>
      </c>
      <c r="E101" t="s">
        <v>532</v>
      </c>
      <c r="F101" t="s">
        <v>533</v>
      </c>
      <c r="G101" s="116">
        <f t="shared" si="2"/>
        <v>9.1181319260000002</v>
      </c>
      <c r="H101" s="116">
        <f t="shared" si="3"/>
        <v>28.833714530000002</v>
      </c>
      <c r="I101">
        <v>9</v>
      </c>
      <c r="J101">
        <v>9</v>
      </c>
      <c r="K101" t="s">
        <v>159</v>
      </c>
      <c r="L101">
        <v>505</v>
      </c>
      <c r="M101" s="116">
        <f>SUM(Table1[[#Headers],[c- IDP previously displ. abroad present]])</f>
        <v>0</v>
      </c>
      <c r="N101">
        <v>3404</v>
      </c>
      <c r="O101" s="116">
        <f>(Table1[[#This Row],[a- IDP individuals]])-(Table1[[#This Row],[displ. Abroad]])</f>
        <v>3404</v>
      </c>
      <c r="P101">
        <v>75</v>
      </c>
      <c r="Q101">
        <v>525</v>
      </c>
      <c r="R101" t="s">
        <v>175</v>
      </c>
      <c r="S101" t="s">
        <v>176</v>
      </c>
      <c r="T101">
        <v>55</v>
      </c>
      <c r="U101">
        <v>359</v>
      </c>
      <c r="V101" t="s">
        <v>175</v>
      </c>
      <c r="W101" t="s">
        <v>176</v>
      </c>
      <c r="X101">
        <v>150</v>
      </c>
      <c r="Y101">
        <v>1000</v>
      </c>
      <c r="Z101" t="s">
        <v>175</v>
      </c>
      <c r="AA101" t="s">
        <v>176</v>
      </c>
      <c r="AB101">
        <v>125</v>
      </c>
      <c r="AC101">
        <v>900</v>
      </c>
      <c r="AD101" t="s">
        <v>175</v>
      </c>
      <c r="AE101" t="s">
        <v>176</v>
      </c>
      <c r="AF101">
        <v>60</v>
      </c>
      <c r="AG101">
        <v>420</v>
      </c>
      <c r="AH101" t="s">
        <v>175</v>
      </c>
      <c r="AI101" t="s">
        <v>176</v>
      </c>
      <c r="AJ101">
        <v>40</v>
      </c>
      <c r="AK101">
        <v>200</v>
      </c>
      <c r="AL101" t="s">
        <v>175</v>
      </c>
      <c r="AM101" t="s">
        <v>176</v>
      </c>
      <c r="AN101">
        <v>0</v>
      </c>
      <c r="AO101">
        <v>0</v>
      </c>
      <c r="AP101" t="s">
        <v>146</v>
      </c>
      <c r="AQ101">
        <v>0</v>
      </c>
      <c r="AR101">
        <v>0</v>
      </c>
      <c r="AS101">
        <v>0</v>
      </c>
      <c r="AT101">
        <v>0</v>
      </c>
      <c r="AU101" t="s">
        <v>147</v>
      </c>
      <c r="AV101" t="s">
        <v>147</v>
      </c>
      <c r="AW101">
        <v>0</v>
      </c>
      <c r="AX101">
        <v>0</v>
      </c>
      <c r="AY101" t="s">
        <v>147</v>
      </c>
      <c r="AZ101" t="s">
        <v>147</v>
      </c>
      <c r="BA101">
        <v>0</v>
      </c>
      <c r="BB101">
        <v>0</v>
      </c>
      <c r="BC101" t="s">
        <v>147</v>
      </c>
      <c r="BD101" t="s">
        <v>147</v>
      </c>
      <c r="BE101">
        <v>0</v>
      </c>
      <c r="BF101">
        <v>0</v>
      </c>
      <c r="BG101" t="s">
        <v>147</v>
      </c>
      <c r="BH101" t="s">
        <v>147</v>
      </c>
      <c r="BI101">
        <v>0</v>
      </c>
      <c r="BJ101">
        <v>0</v>
      </c>
      <c r="BK101" t="s">
        <v>147</v>
      </c>
      <c r="BL101" t="s">
        <v>147</v>
      </c>
      <c r="BM101">
        <v>0</v>
      </c>
      <c r="BN101">
        <v>0</v>
      </c>
      <c r="BO101" s="116">
        <f>SUM(Table1[[#This Row],[2014-2015 Conflict]],Table1[[#This Row],[2016-2017 conflict]],Table1[[#This Row],[2018 pre R conflict]],Table1[[#This Row],[2018 post R conflict]],Table1[[#This Row],[2019 conflict]],Table1[[#This Row],[2020 conflict]])</f>
        <v>3204</v>
      </c>
      <c r="BP101" s="116">
        <f>SUM(Table1[[#This Row],[2014-2015  C - clashes]],Table1[[#This Row],[2016-2017  c-clashes]],Table1[[#This Row],[2018 pre R C-clashes]],Table1[[#This Row],[2018 post R C-clashes]],Table1[[#This Row],[2019 C-clashes]],Table1[[#This Row],[2020 C-clashes]])</f>
        <v>200</v>
      </c>
      <c r="BQ101" s="116">
        <f>SUM(Table1[[#This Row],[2014-2015 disaster]],Table1[[#This Row],[2016-2017 disaster]],Table1[[#This Row],[2018 pre R disaster]],Table1[[#This Row],[2018 post R disaster]],Table1[[#This Row],[2019 disaster]],Table1[[#This Row],[2020 disaster]])</f>
        <v>0</v>
      </c>
      <c r="BR101" s="116">
        <f>SUM(Table1[[#This Row],[2014-2015 unknown]],Table1[[#This Row],[2016-2017  unknown ]],Table1[[#This Row],[2018 pre R unknown]],Table1[[#This Row],[2018 post R unknown]],Table1[[#This Row],[2019 unknown]],Table1[[#This Row],[2020 unknown]])</f>
        <v>0</v>
      </c>
      <c r="BS101">
        <v>525</v>
      </c>
      <c r="BT101">
        <v>0</v>
      </c>
      <c r="BU101">
        <v>0</v>
      </c>
      <c r="BV101">
        <v>0</v>
      </c>
      <c r="BW101" t="s">
        <v>146</v>
      </c>
      <c r="BX101">
        <v>359</v>
      </c>
      <c r="BY101">
        <v>0</v>
      </c>
      <c r="BZ101">
        <v>0</v>
      </c>
      <c r="CA101">
        <v>0</v>
      </c>
      <c r="CB101" t="s">
        <v>146</v>
      </c>
      <c r="CC101">
        <v>1000</v>
      </c>
      <c r="CD101">
        <v>0</v>
      </c>
      <c r="CE101">
        <v>0</v>
      </c>
      <c r="CF101">
        <v>0</v>
      </c>
      <c r="CG101" t="s">
        <v>146</v>
      </c>
      <c r="CH101">
        <v>900</v>
      </c>
      <c r="CI101">
        <v>0</v>
      </c>
      <c r="CJ101">
        <v>0</v>
      </c>
      <c r="CK101">
        <v>0</v>
      </c>
      <c r="CL101" t="s">
        <v>146</v>
      </c>
      <c r="CM101">
        <v>420</v>
      </c>
      <c r="CN101">
        <v>0</v>
      </c>
      <c r="CO101">
        <v>0</v>
      </c>
      <c r="CP101">
        <v>0</v>
      </c>
      <c r="CQ101" t="s">
        <v>146</v>
      </c>
      <c r="CR101">
        <v>0</v>
      </c>
      <c r="CS101">
        <v>200</v>
      </c>
      <c r="CT101">
        <v>0</v>
      </c>
      <c r="CU101">
        <v>0</v>
      </c>
      <c r="CV101" t="s">
        <v>146</v>
      </c>
      <c r="CW101" t="s">
        <v>147</v>
      </c>
      <c r="CX101">
        <v>0</v>
      </c>
      <c r="CY101">
        <v>0</v>
      </c>
      <c r="CZ101">
        <v>0</v>
      </c>
      <c r="DA101">
        <v>505</v>
      </c>
      <c r="DB101">
        <v>3404</v>
      </c>
      <c r="DC101" t="s">
        <v>146</v>
      </c>
      <c r="DD101">
        <v>0</v>
      </c>
      <c r="DE101">
        <v>0</v>
      </c>
      <c r="DF101">
        <v>587</v>
      </c>
      <c r="DG101">
        <v>4109</v>
      </c>
      <c r="DH101" t="s">
        <v>159</v>
      </c>
      <c r="DI101">
        <f>Table1[[#This Row],[i- returnees internal present household]]+Table1[[#This Row],[k- abroad returnee household]]</f>
        <v>156</v>
      </c>
      <c r="DJ101">
        <f>Table1[[#This Row],[ returnees internal ]]+Table1[[#This Row],[abroad returnee ]]</f>
        <v>1076</v>
      </c>
      <c r="DK101" t="s">
        <v>159</v>
      </c>
      <c r="DL101">
        <v>126</v>
      </c>
      <c r="DM101">
        <v>870</v>
      </c>
      <c r="DN101">
        <v>23</v>
      </c>
      <c r="DO101">
        <v>152</v>
      </c>
      <c r="DP101" t="s">
        <v>175</v>
      </c>
      <c r="DQ101" t="s">
        <v>176</v>
      </c>
      <c r="DR101" t="s">
        <v>150</v>
      </c>
      <c r="DS101" t="s">
        <v>147</v>
      </c>
      <c r="DT101">
        <v>20</v>
      </c>
      <c r="DU101">
        <v>140</v>
      </c>
      <c r="DV101" t="s">
        <v>175</v>
      </c>
      <c r="DW101" t="s">
        <v>176</v>
      </c>
      <c r="DX101" t="s">
        <v>150</v>
      </c>
      <c r="DY101" t="s">
        <v>147</v>
      </c>
      <c r="DZ101">
        <v>30</v>
      </c>
      <c r="EA101">
        <v>210</v>
      </c>
      <c r="EB101" t="s">
        <v>175</v>
      </c>
      <c r="EC101" t="s">
        <v>176</v>
      </c>
      <c r="ED101" t="s">
        <v>150</v>
      </c>
      <c r="EE101" t="s">
        <v>147</v>
      </c>
      <c r="EF101">
        <v>38</v>
      </c>
      <c r="EG101">
        <v>263</v>
      </c>
      <c r="EH101" t="s">
        <v>175</v>
      </c>
      <c r="EI101" t="s">
        <v>176</v>
      </c>
      <c r="EJ101" t="s">
        <v>150</v>
      </c>
      <c r="EK101" t="s">
        <v>147</v>
      </c>
      <c r="EL101">
        <v>15</v>
      </c>
      <c r="EM101">
        <v>105</v>
      </c>
      <c r="EN101" t="s">
        <v>175</v>
      </c>
      <c r="EO101" t="s">
        <v>176</v>
      </c>
      <c r="EP101" t="s">
        <v>150</v>
      </c>
      <c r="EQ101" t="s">
        <v>147</v>
      </c>
      <c r="ER101">
        <v>0</v>
      </c>
      <c r="ES101">
        <v>0</v>
      </c>
      <c r="ET101" t="s">
        <v>159</v>
      </c>
      <c r="EU101">
        <v>30</v>
      </c>
      <c r="EV101">
        <v>206</v>
      </c>
      <c r="EW101">
        <v>0</v>
      </c>
      <c r="EX101">
        <v>0</v>
      </c>
      <c r="EY101" t="s">
        <v>147</v>
      </c>
      <c r="EZ101" t="s">
        <v>147</v>
      </c>
      <c r="FA101" t="s">
        <v>147</v>
      </c>
      <c r="FB101" t="s">
        <v>147</v>
      </c>
      <c r="FC101">
        <v>11</v>
      </c>
      <c r="FD101">
        <v>77</v>
      </c>
      <c r="FE101" t="s">
        <v>217</v>
      </c>
      <c r="FF101" t="s">
        <v>218</v>
      </c>
      <c r="FG101" t="s">
        <v>150</v>
      </c>
      <c r="FH101" t="s">
        <v>147</v>
      </c>
      <c r="FI101">
        <v>15</v>
      </c>
      <c r="FJ101">
        <v>101</v>
      </c>
      <c r="FK101" t="s">
        <v>217</v>
      </c>
      <c r="FL101" t="s">
        <v>218</v>
      </c>
      <c r="FM101" t="s">
        <v>150</v>
      </c>
      <c r="FN101" t="s">
        <v>147</v>
      </c>
      <c r="FO101">
        <v>4</v>
      </c>
      <c r="FP101">
        <v>28</v>
      </c>
      <c r="FQ101" t="s">
        <v>217</v>
      </c>
      <c r="FR101" t="s">
        <v>218</v>
      </c>
      <c r="FS101" t="s">
        <v>150</v>
      </c>
      <c r="FT101" t="s">
        <v>147</v>
      </c>
      <c r="FU101">
        <v>0</v>
      </c>
      <c r="FV101">
        <v>0</v>
      </c>
      <c r="FW101" t="s">
        <v>147</v>
      </c>
      <c r="FX101" t="s">
        <v>147</v>
      </c>
      <c r="FY101" t="s">
        <v>147</v>
      </c>
      <c r="FZ101" t="s">
        <v>147</v>
      </c>
      <c r="GA101">
        <v>0</v>
      </c>
      <c r="GB101">
        <v>0</v>
      </c>
      <c r="GC101">
        <v>80</v>
      </c>
      <c r="GD101">
        <v>578</v>
      </c>
      <c r="GE101">
        <v>41</v>
      </c>
      <c r="GF101">
        <v>299</v>
      </c>
      <c r="GG101">
        <v>35</v>
      </c>
      <c r="GH101">
        <v>199</v>
      </c>
      <c r="GI101">
        <v>0</v>
      </c>
      <c r="GJ101">
        <v>0</v>
      </c>
      <c r="GK101" t="s">
        <v>159</v>
      </c>
      <c r="GL101">
        <v>64</v>
      </c>
      <c r="GM101">
        <v>428</v>
      </c>
      <c r="GN101" t="s">
        <v>159</v>
      </c>
      <c r="GO101" t="s">
        <v>175</v>
      </c>
      <c r="GP101" t="s">
        <v>176</v>
      </c>
      <c r="GQ101" t="s">
        <v>159</v>
      </c>
      <c r="GR101" t="s">
        <v>217</v>
      </c>
      <c r="GS101" t="s">
        <v>146</v>
      </c>
      <c r="GT101">
        <v>0</v>
      </c>
      <c r="GU101">
        <v>0</v>
      </c>
      <c r="GV101" t="s">
        <v>146</v>
      </c>
      <c r="GW101" t="s">
        <v>177</v>
      </c>
      <c r="GX101" t="s">
        <v>152</v>
      </c>
      <c r="GY101" t="s">
        <v>151</v>
      </c>
      <c r="GZ101" t="s">
        <v>534</v>
      </c>
      <c r="HA101" s="117" t="s">
        <v>1657</v>
      </c>
      <c r="HB101" s="117" t="s">
        <v>2058</v>
      </c>
      <c r="HC101" s="117" t="s">
        <v>2059</v>
      </c>
      <c r="HD101" s="116" t="s">
        <v>1858</v>
      </c>
      <c r="HE101" s="116">
        <v>3.7693669999999999</v>
      </c>
      <c r="HF101" s="116">
        <v>30.792767000000001</v>
      </c>
    </row>
    <row r="102" spans="1:214" x14ac:dyDescent="0.25">
      <c r="A102" t="s">
        <v>329</v>
      </c>
      <c r="B102" t="s">
        <v>175</v>
      </c>
      <c r="C102" t="s">
        <v>364</v>
      </c>
      <c r="D102" t="s">
        <v>176</v>
      </c>
      <c r="E102" t="s">
        <v>535</v>
      </c>
      <c r="F102" t="s">
        <v>536</v>
      </c>
      <c r="G102" s="116">
        <f t="shared" si="2"/>
        <v>9.0705749000000004</v>
      </c>
      <c r="H102" s="116">
        <f t="shared" si="3"/>
        <v>28.943359399999999</v>
      </c>
      <c r="I102">
        <v>9</v>
      </c>
      <c r="J102">
        <v>9</v>
      </c>
      <c r="K102" t="s">
        <v>159</v>
      </c>
      <c r="L102">
        <v>95</v>
      </c>
      <c r="M102" s="116">
        <f>SUM(Table1[[#Headers],[c- IDP previously displ. abroad present]])</f>
        <v>0</v>
      </c>
      <c r="N102">
        <v>615</v>
      </c>
      <c r="O102" s="116">
        <f>(Table1[[#This Row],[a- IDP individuals]])-(Table1[[#This Row],[displ. Abroad]])</f>
        <v>572</v>
      </c>
      <c r="P102">
        <v>10</v>
      </c>
      <c r="Q102">
        <v>70</v>
      </c>
      <c r="R102" t="s">
        <v>175</v>
      </c>
      <c r="S102" t="s">
        <v>176</v>
      </c>
      <c r="T102">
        <v>5</v>
      </c>
      <c r="U102">
        <v>35</v>
      </c>
      <c r="V102" t="s">
        <v>175</v>
      </c>
      <c r="W102" t="s">
        <v>176</v>
      </c>
      <c r="X102">
        <v>13</v>
      </c>
      <c r="Y102">
        <v>70</v>
      </c>
      <c r="Z102" t="s">
        <v>175</v>
      </c>
      <c r="AA102" t="s">
        <v>176</v>
      </c>
      <c r="AB102">
        <v>15</v>
      </c>
      <c r="AC102">
        <v>105</v>
      </c>
      <c r="AD102" t="s">
        <v>175</v>
      </c>
      <c r="AE102" t="s">
        <v>176</v>
      </c>
      <c r="AF102">
        <v>42</v>
      </c>
      <c r="AG102">
        <v>265</v>
      </c>
      <c r="AH102" t="s">
        <v>175</v>
      </c>
      <c r="AI102" t="s">
        <v>176</v>
      </c>
      <c r="AJ102">
        <v>10</v>
      </c>
      <c r="AK102">
        <v>70</v>
      </c>
      <c r="AL102" t="s">
        <v>175</v>
      </c>
      <c r="AM102" t="s">
        <v>176</v>
      </c>
      <c r="AN102">
        <v>0</v>
      </c>
      <c r="AO102">
        <v>0</v>
      </c>
      <c r="AP102" t="s">
        <v>159</v>
      </c>
      <c r="AQ102">
        <v>7</v>
      </c>
      <c r="AR102">
        <v>43</v>
      </c>
      <c r="AS102">
        <v>0</v>
      </c>
      <c r="AT102">
        <v>0</v>
      </c>
      <c r="AU102" t="s">
        <v>147</v>
      </c>
      <c r="AV102" t="s">
        <v>147</v>
      </c>
      <c r="AW102">
        <v>0</v>
      </c>
      <c r="AX102">
        <v>0</v>
      </c>
      <c r="AY102" t="s">
        <v>147</v>
      </c>
      <c r="AZ102" t="s">
        <v>147</v>
      </c>
      <c r="BA102">
        <v>0</v>
      </c>
      <c r="BB102">
        <v>0</v>
      </c>
      <c r="BC102" t="s">
        <v>147</v>
      </c>
      <c r="BD102" t="s">
        <v>147</v>
      </c>
      <c r="BE102">
        <v>7</v>
      </c>
      <c r="BF102">
        <v>43</v>
      </c>
      <c r="BG102" t="s">
        <v>217</v>
      </c>
      <c r="BH102" t="s">
        <v>218</v>
      </c>
      <c r="BI102">
        <v>0</v>
      </c>
      <c r="BJ102">
        <v>0</v>
      </c>
      <c r="BK102" t="s">
        <v>147</v>
      </c>
      <c r="BL102" t="s">
        <v>147</v>
      </c>
      <c r="BM102">
        <v>0</v>
      </c>
      <c r="BN102">
        <v>0</v>
      </c>
      <c r="BO102" s="116">
        <f>SUM(Table1[[#This Row],[2014-2015 Conflict]],Table1[[#This Row],[2016-2017 conflict]],Table1[[#This Row],[2018 pre R conflict]],Table1[[#This Row],[2018 post R conflict]],Table1[[#This Row],[2019 conflict]],Table1[[#This Row],[2020 conflict]])</f>
        <v>545</v>
      </c>
      <c r="BP102" s="116">
        <f>SUM(Table1[[#This Row],[2014-2015  C - clashes]],Table1[[#This Row],[2016-2017  c-clashes]],Table1[[#This Row],[2018 pre R C-clashes]],Table1[[#This Row],[2018 post R C-clashes]],Table1[[#This Row],[2019 C-clashes]],Table1[[#This Row],[2020 C-clashes]])</f>
        <v>70</v>
      </c>
      <c r="BQ102" s="116">
        <f>SUM(Table1[[#This Row],[2014-2015 disaster]],Table1[[#This Row],[2016-2017 disaster]],Table1[[#This Row],[2018 pre R disaster]],Table1[[#This Row],[2018 post R disaster]],Table1[[#This Row],[2019 disaster]],Table1[[#This Row],[2020 disaster]])</f>
        <v>0</v>
      </c>
      <c r="BR102" s="116">
        <f>SUM(Table1[[#This Row],[2014-2015 unknown]],Table1[[#This Row],[2016-2017  unknown ]],Table1[[#This Row],[2018 pre R unknown]],Table1[[#This Row],[2018 post R unknown]],Table1[[#This Row],[2019 unknown]],Table1[[#This Row],[2020 unknown]])</f>
        <v>0</v>
      </c>
      <c r="BS102">
        <v>70</v>
      </c>
      <c r="BT102">
        <v>0</v>
      </c>
      <c r="BU102">
        <v>0</v>
      </c>
      <c r="BV102">
        <v>0</v>
      </c>
      <c r="BW102" t="s">
        <v>146</v>
      </c>
      <c r="BX102">
        <v>35</v>
      </c>
      <c r="BY102">
        <v>0</v>
      </c>
      <c r="BZ102">
        <v>0</v>
      </c>
      <c r="CA102">
        <v>0</v>
      </c>
      <c r="CB102" t="s">
        <v>146</v>
      </c>
      <c r="CC102">
        <v>70</v>
      </c>
      <c r="CD102">
        <v>0</v>
      </c>
      <c r="CE102">
        <v>0</v>
      </c>
      <c r="CF102">
        <v>0</v>
      </c>
      <c r="CG102" t="s">
        <v>146</v>
      </c>
      <c r="CH102">
        <v>105</v>
      </c>
      <c r="CI102">
        <v>0</v>
      </c>
      <c r="CJ102">
        <v>0</v>
      </c>
      <c r="CK102">
        <v>0</v>
      </c>
      <c r="CL102" t="s">
        <v>146</v>
      </c>
      <c r="CM102">
        <v>265</v>
      </c>
      <c r="CN102">
        <v>0</v>
      </c>
      <c r="CO102">
        <v>0</v>
      </c>
      <c r="CP102">
        <v>0</v>
      </c>
      <c r="CQ102" t="s">
        <v>146</v>
      </c>
      <c r="CR102">
        <v>0</v>
      </c>
      <c r="CS102">
        <v>70</v>
      </c>
      <c r="CT102">
        <v>0</v>
      </c>
      <c r="CU102">
        <v>0</v>
      </c>
      <c r="CV102" t="s">
        <v>146</v>
      </c>
      <c r="CW102" t="s">
        <v>147</v>
      </c>
      <c r="CX102">
        <v>0</v>
      </c>
      <c r="CY102">
        <v>0</v>
      </c>
      <c r="CZ102">
        <v>0</v>
      </c>
      <c r="DA102">
        <v>95</v>
      </c>
      <c r="DB102">
        <v>615</v>
      </c>
      <c r="DC102" t="s">
        <v>146</v>
      </c>
      <c r="DD102">
        <v>0</v>
      </c>
      <c r="DE102">
        <v>0</v>
      </c>
      <c r="DF102">
        <v>378</v>
      </c>
      <c r="DG102">
        <v>2646</v>
      </c>
      <c r="DH102" t="s">
        <v>159</v>
      </c>
      <c r="DI102">
        <f>Table1[[#This Row],[i- returnees internal present household]]+Table1[[#This Row],[k- abroad returnee household]]</f>
        <v>205</v>
      </c>
      <c r="DJ102">
        <f>Table1[[#This Row],[ returnees internal ]]+Table1[[#This Row],[abroad returnee ]]</f>
        <v>1337</v>
      </c>
      <c r="DK102" t="s">
        <v>159</v>
      </c>
      <c r="DL102">
        <v>173</v>
      </c>
      <c r="DM102">
        <v>1142</v>
      </c>
      <c r="DN102">
        <v>15</v>
      </c>
      <c r="DO102">
        <v>100</v>
      </c>
      <c r="DP102" t="s">
        <v>175</v>
      </c>
      <c r="DQ102" t="s">
        <v>176</v>
      </c>
      <c r="DR102" t="s">
        <v>150</v>
      </c>
      <c r="DS102" t="s">
        <v>147</v>
      </c>
      <c r="DT102">
        <v>46</v>
      </c>
      <c r="DU102">
        <v>300</v>
      </c>
      <c r="DV102" t="s">
        <v>175</v>
      </c>
      <c r="DW102" t="s">
        <v>176</v>
      </c>
      <c r="DX102" t="s">
        <v>150</v>
      </c>
      <c r="DY102" t="s">
        <v>147</v>
      </c>
      <c r="DZ102">
        <v>60</v>
      </c>
      <c r="EA102">
        <v>410</v>
      </c>
      <c r="EB102" t="s">
        <v>175</v>
      </c>
      <c r="EC102" t="s">
        <v>176</v>
      </c>
      <c r="ED102" t="s">
        <v>150</v>
      </c>
      <c r="EE102" t="s">
        <v>147</v>
      </c>
      <c r="EF102">
        <v>40</v>
      </c>
      <c r="EG102">
        <v>250</v>
      </c>
      <c r="EH102" t="s">
        <v>175</v>
      </c>
      <c r="EI102" t="s">
        <v>176</v>
      </c>
      <c r="EJ102" t="s">
        <v>150</v>
      </c>
      <c r="EK102" t="s">
        <v>147</v>
      </c>
      <c r="EL102">
        <v>12</v>
      </c>
      <c r="EM102">
        <v>82</v>
      </c>
      <c r="EN102" t="s">
        <v>175</v>
      </c>
      <c r="EO102" t="s">
        <v>176</v>
      </c>
      <c r="EP102" t="s">
        <v>150</v>
      </c>
      <c r="EQ102" t="s">
        <v>147</v>
      </c>
      <c r="ER102">
        <v>0</v>
      </c>
      <c r="ES102">
        <v>0</v>
      </c>
      <c r="ET102" t="s">
        <v>159</v>
      </c>
      <c r="EU102">
        <v>32</v>
      </c>
      <c r="EV102">
        <v>195</v>
      </c>
      <c r="EW102">
        <v>0</v>
      </c>
      <c r="EX102">
        <v>0</v>
      </c>
      <c r="EY102" t="s">
        <v>147</v>
      </c>
      <c r="EZ102" t="s">
        <v>147</v>
      </c>
      <c r="FA102" t="s">
        <v>147</v>
      </c>
      <c r="FB102" t="s">
        <v>147</v>
      </c>
      <c r="FC102">
        <v>0</v>
      </c>
      <c r="FD102">
        <v>0</v>
      </c>
      <c r="FE102" t="s">
        <v>147</v>
      </c>
      <c r="FF102" t="s">
        <v>147</v>
      </c>
      <c r="FG102" t="s">
        <v>147</v>
      </c>
      <c r="FH102" t="s">
        <v>147</v>
      </c>
      <c r="FI102">
        <v>32</v>
      </c>
      <c r="FJ102">
        <v>195</v>
      </c>
      <c r="FK102" t="s">
        <v>217</v>
      </c>
      <c r="FL102" t="s">
        <v>218</v>
      </c>
      <c r="FM102" t="s">
        <v>150</v>
      </c>
      <c r="FN102" t="s">
        <v>147</v>
      </c>
      <c r="FO102">
        <v>0</v>
      </c>
      <c r="FP102">
        <v>0</v>
      </c>
      <c r="FQ102" t="s">
        <v>147</v>
      </c>
      <c r="FR102" t="s">
        <v>147</v>
      </c>
      <c r="FS102" t="s">
        <v>147</v>
      </c>
      <c r="FT102" t="s">
        <v>147</v>
      </c>
      <c r="FU102">
        <v>0</v>
      </c>
      <c r="FV102">
        <v>0</v>
      </c>
      <c r="FW102" t="s">
        <v>147</v>
      </c>
      <c r="FX102" t="s">
        <v>147</v>
      </c>
      <c r="FY102" t="s">
        <v>147</v>
      </c>
      <c r="FZ102" t="s">
        <v>147</v>
      </c>
      <c r="GA102">
        <v>0</v>
      </c>
      <c r="GB102">
        <v>0</v>
      </c>
      <c r="GC102">
        <v>170</v>
      </c>
      <c r="GD102">
        <v>1121</v>
      </c>
      <c r="GE102">
        <v>35</v>
      </c>
      <c r="GF102">
        <v>216</v>
      </c>
      <c r="GG102">
        <v>0</v>
      </c>
      <c r="GH102">
        <v>0</v>
      </c>
      <c r="GI102">
        <v>0</v>
      </c>
      <c r="GJ102">
        <v>0</v>
      </c>
      <c r="GK102" t="s">
        <v>159</v>
      </c>
      <c r="GL102">
        <v>85</v>
      </c>
      <c r="GM102">
        <v>562</v>
      </c>
      <c r="GN102" t="s">
        <v>159</v>
      </c>
      <c r="GO102" t="s">
        <v>175</v>
      </c>
      <c r="GP102" t="s">
        <v>176</v>
      </c>
      <c r="GQ102" t="s">
        <v>159</v>
      </c>
      <c r="GR102" t="s">
        <v>217</v>
      </c>
      <c r="GS102" t="s">
        <v>146</v>
      </c>
      <c r="GT102">
        <v>0</v>
      </c>
      <c r="GU102">
        <v>0</v>
      </c>
      <c r="GV102" t="s">
        <v>146</v>
      </c>
      <c r="GW102" t="s">
        <v>177</v>
      </c>
      <c r="GX102" t="s">
        <v>152</v>
      </c>
      <c r="GY102" t="s">
        <v>151</v>
      </c>
      <c r="GZ102" t="s">
        <v>537</v>
      </c>
      <c r="HA102" s="117" t="s">
        <v>1640</v>
      </c>
      <c r="HB102" s="117" t="s">
        <v>2061</v>
      </c>
      <c r="HC102" s="117"/>
      <c r="HD102" s="116" t="s">
        <v>1858</v>
      </c>
      <c r="HE102" s="116">
        <v>3.6295280000000001</v>
      </c>
      <c r="HF102" s="116">
        <v>30.885490000000001</v>
      </c>
    </row>
    <row r="103" spans="1:214" x14ac:dyDescent="0.25">
      <c r="A103" t="s">
        <v>186</v>
      </c>
      <c r="B103" t="s">
        <v>187</v>
      </c>
      <c r="C103" t="s">
        <v>231</v>
      </c>
      <c r="D103" t="s">
        <v>232</v>
      </c>
      <c r="E103" t="s">
        <v>538</v>
      </c>
      <c r="F103" t="s">
        <v>539</v>
      </c>
      <c r="G103" s="116">
        <f t="shared" si="2"/>
        <v>7.2439900000000002</v>
      </c>
      <c r="H103" s="116">
        <f t="shared" si="3"/>
        <v>29.492760000000001</v>
      </c>
      <c r="I103">
        <v>9</v>
      </c>
      <c r="J103">
        <v>9</v>
      </c>
      <c r="K103" t="s">
        <v>159</v>
      </c>
      <c r="L103">
        <v>666</v>
      </c>
      <c r="M103" s="116">
        <f>SUM(Table1[[#Headers],[c- IDP previously displ. abroad present]])</f>
        <v>0</v>
      </c>
      <c r="N103">
        <v>4396</v>
      </c>
      <c r="O103" s="116">
        <f>(Table1[[#This Row],[a- IDP individuals]])-(Table1[[#This Row],[displ. Abroad]])</f>
        <v>4311</v>
      </c>
      <c r="P103">
        <v>221</v>
      </c>
      <c r="Q103">
        <v>1459</v>
      </c>
      <c r="R103" t="s">
        <v>187</v>
      </c>
      <c r="S103" t="s">
        <v>232</v>
      </c>
      <c r="T103">
        <v>200</v>
      </c>
      <c r="U103">
        <v>1320</v>
      </c>
      <c r="V103" t="s">
        <v>187</v>
      </c>
      <c r="W103" t="s">
        <v>232</v>
      </c>
      <c r="X103">
        <v>131</v>
      </c>
      <c r="Y103">
        <v>865</v>
      </c>
      <c r="Z103" t="s">
        <v>187</v>
      </c>
      <c r="AA103" t="s">
        <v>232</v>
      </c>
      <c r="AB103">
        <v>11</v>
      </c>
      <c r="AC103">
        <v>73</v>
      </c>
      <c r="AD103" t="s">
        <v>187</v>
      </c>
      <c r="AE103" t="s">
        <v>232</v>
      </c>
      <c r="AF103">
        <v>103</v>
      </c>
      <c r="AG103">
        <v>679</v>
      </c>
      <c r="AH103" t="s">
        <v>187</v>
      </c>
      <c r="AI103" t="s">
        <v>232</v>
      </c>
      <c r="AJ103">
        <v>0</v>
      </c>
      <c r="AK103">
        <v>0</v>
      </c>
      <c r="AL103" t="s">
        <v>147</v>
      </c>
      <c r="AM103" t="s">
        <v>147</v>
      </c>
      <c r="AN103">
        <v>0</v>
      </c>
      <c r="AO103">
        <v>0</v>
      </c>
      <c r="AP103" t="s">
        <v>159</v>
      </c>
      <c r="AQ103">
        <v>13</v>
      </c>
      <c r="AR103">
        <v>85</v>
      </c>
      <c r="AS103">
        <v>2</v>
      </c>
      <c r="AT103">
        <v>13</v>
      </c>
      <c r="AU103" t="s">
        <v>217</v>
      </c>
      <c r="AV103" t="s">
        <v>218</v>
      </c>
      <c r="AW103">
        <v>3</v>
      </c>
      <c r="AX103">
        <v>20</v>
      </c>
      <c r="AY103" t="s">
        <v>217</v>
      </c>
      <c r="AZ103" t="s">
        <v>218</v>
      </c>
      <c r="BA103">
        <v>3</v>
      </c>
      <c r="BB103">
        <v>20</v>
      </c>
      <c r="BC103" t="s">
        <v>221</v>
      </c>
      <c r="BD103" t="s">
        <v>222</v>
      </c>
      <c r="BE103">
        <v>5</v>
      </c>
      <c r="BF103">
        <v>32</v>
      </c>
      <c r="BG103" t="s">
        <v>219</v>
      </c>
      <c r="BH103" t="s">
        <v>220</v>
      </c>
      <c r="BI103">
        <v>0</v>
      </c>
      <c r="BJ103">
        <v>0</v>
      </c>
      <c r="BK103" t="s">
        <v>147</v>
      </c>
      <c r="BL103" t="s">
        <v>147</v>
      </c>
      <c r="BM103">
        <v>0</v>
      </c>
      <c r="BN103">
        <v>0</v>
      </c>
      <c r="BO103" s="116">
        <f>SUM(Table1[[#This Row],[2014-2015 Conflict]],Table1[[#This Row],[2016-2017 conflict]],Table1[[#This Row],[2018 pre R conflict]],Table1[[#This Row],[2018 post R conflict]],Table1[[#This Row],[2019 conflict]],Table1[[#This Row],[2020 conflict]])</f>
        <v>1459</v>
      </c>
      <c r="BP103" s="116">
        <f>SUM(Table1[[#This Row],[2014-2015  C - clashes]],Table1[[#This Row],[2016-2017  c-clashes]],Table1[[#This Row],[2018 pre R C-clashes]],Table1[[#This Row],[2018 post R C-clashes]],Table1[[#This Row],[2019 C-clashes]],Table1[[#This Row],[2020 C-clashes]])</f>
        <v>2937</v>
      </c>
      <c r="BQ103" s="116">
        <f>SUM(Table1[[#This Row],[2014-2015 disaster]],Table1[[#This Row],[2016-2017 disaster]],Table1[[#This Row],[2018 pre R disaster]],Table1[[#This Row],[2018 post R disaster]],Table1[[#This Row],[2019 disaster]],Table1[[#This Row],[2020 disaster]])</f>
        <v>0</v>
      </c>
      <c r="BR103" s="116">
        <f>SUM(Table1[[#This Row],[2014-2015 unknown]],Table1[[#This Row],[2016-2017  unknown ]],Table1[[#This Row],[2018 pre R unknown]],Table1[[#This Row],[2018 post R unknown]],Table1[[#This Row],[2019 unknown]],Table1[[#This Row],[2020 unknown]])</f>
        <v>0</v>
      </c>
      <c r="BS103">
        <v>1459</v>
      </c>
      <c r="BT103">
        <v>0</v>
      </c>
      <c r="BU103">
        <v>0</v>
      </c>
      <c r="BV103">
        <v>0</v>
      </c>
      <c r="BW103" t="s">
        <v>146</v>
      </c>
      <c r="BX103">
        <v>0</v>
      </c>
      <c r="BY103">
        <v>1320</v>
      </c>
      <c r="BZ103">
        <v>0</v>
      </c>
      <c r="CA103">
        <v>0</v>
      </c>
      <c r="CB103" t="s">
        <v>146</v>
      </c>
      <c r="CC103">
        <v>0</v>
      </c>
      <c r="CD103">
        <v>865</v>
      </c>
      <c r="CE103">
        <v>0</v>
      </c>
      <c r="CF103">
        <v>0</v>
      </c>
      <c r="CG103" t="s">
        <v>146</v>
      </c>
      <c r="CH103">
        <v>0</v>
      </c>
      <c r="CI103">
        <v>73</v>
      </c>
      <c r="CJ103">
        <v>0</v>
      </c>
      <c r="CK103">
        <v>0</v>
      </c>
      <c r="CL103" t="s">
        <v>146</v>
      </c>
      <c r="CM103">
        <v>0</v>
      </c>
      <c r="CN103">
        <v>679</v>
      </c>
      <c r="CO103">
        <v>0</v>
      </c>
      <c r="CP103">
        <v>0</v>
      </c>
      <c r="CQ103" t="s">
        <v>146</v>
      </c>
      <c r="CR103">
        <v>0</v>
      </c>
      <c r="CS103">
        <v>0</v>
      </c>
      <c r="CT103">
        <v>0</v>
      </c>
      <c r="CU103">
        <v>0</v>
      </c>
      <c r="CV103" t="s">
        <v>146</v>
      </c>
      <c r="CW103" t="s">
        <v>147</v>
      </c>
      <c r="CX103">
        <v>0</v>
      </c>
      <c r="CY103">
        <v>0</v>
      </c>
      <c r="CZ103">
        <v>0</v>
      </c>
      <c r="DA103">
        <v>666</v>
      </c>
      <c r="DB103">
        <v>4396</v>
      </c>
      <c r="DC103" t="s">
        <v>159</v>
      </c>
      <c r="DD103">
        <v>163</v>
      </c>
      <c r="DE103">
        <v>1076</v>
      </c>
      <c r="DF103">
        <v>3558</v>
      </c>
      <c r="DG103">
        <v>17788</v>
      </c>
      <c r="DH103" t="s">
        <v>159</v>
      </c>
      <c r="DI103">
        <f>Table1[[#This Row],[i- returnees internal present household]]+Table1[[#This Row],[k- abroad returnee household]]</f>
        <v>343</v>
      </c>
      <c r="DJ103">
        <f>Table1[[#This Row],[ returnees internal ]]+Table1[[#This Row],[abroad returnee ]]</f>
        <v>2264</v>
      </c>
      <c r="DK103" t="s">
        <v>159</v>
      </c>
      <c r="DL103">
        <v>333</v>
      </c>
      <c r="DM103">
        <v>2198</v>
      </c>
      <c r="DN103">
        <v>116</v>
      </c>
      <c r="DO103">
        <v>766</v>
      </c>
      <c r="DP103" t="s">
        <v>187</v>
      </c>
      <c r="DQ103" t="s">
        <v>232</v>
      </c>
      <c r="DR103" t="s">
        <v>150</v>
      </c>
      <c r="DS103" t="s">
        <v>147</v>
      </c>
      <c r="DT103">
        <v>112</v>
      </c>
      <c r="DU103">
        <v>739</v>
      </c>
      <c r="DV103" t="s">
        <v>187</v>
      </c>
      <c r="DW103" t="s">
        <v>232</v>
      </c>
      <c r="DX103" t="s">
        <v>182</v>
      </c>
      <c r="DY103" t="s">
        <v>147</v>
      </c>
      <c r="DZ103">
        <v>21</v>
      </c>
      <c r="EA103">
        <v>139</v>
      </c>
      <c r="EB103" t="s">
        <v>187</v>
      </c>
      <c r="EC103" t="s">
        <v>232</v>
      </c>
      <c r="ED103" t="s">
        <v>182</v>
      </c>
      <c r="EE103" t="s">
        <v>147</v>
      </c>
      <c r="EF103">
        <v>62</v>
      </c>
      <c r="EG103">
        <v>409</v>
      </c>
      <c r="EH103" t="s">
        <v>187</v>
      </c>
      <c r="EI103" t="s">
        <v>232</v>
      </c>
      <c r="EJ103" t="s">
        <v>182</v>
      </c>
      <c r="EK103" t="s">
        <v>147</v>
      </c>
      <c r="EL103">
        <v>22</v>
      </c>
      <c r="EM103">
        <v>145</v>
      </c>
      <c r="EN103" t="s">
        <v>187</v>
      </c>
      <c r="EO103" t="s">
        <v>232</v>
      </c>
      <c r="EP103" t="s">
        <v>182</v>
      </c>
      <c r="EQ103" t="s">
        <v>147</v>
      </c>
      <c r="ER103">
        <v>0</v>
      </c>
      <c r="ES103">
        <v>0</v>
      </c>
      <c r="ET103" t="s">
        <v>159</v>
      </c>
      <c r="EU103">
        <v>10</v>
      </c>
      <c r="EV103">
        <v>66</v>
      </c>
      <c r="EW103">
        <v>4</v>
      </c>
      <c r="EX103">
        <v>26</v>
      </c>
      <c r="EY103" t="s">
        <v>217</v>
      </c>
      <c r="EZ103" t="s">
        <v>485</v>
      </c>
      <c r="FA103" t="s">
        <v>150</v>
      </c>
      <c r="FB103" t="s">
        <v>147</v>
      </c>
      <c r="FC103">
        <v>1</v>
      </c>
      <c r="FD103">
        <v>7</v>
      </c>
      <c r="FE103" t="s">
        <v>221</v>
      </c>
      <c r="FF103" t="s">
        <v>222</v>
      </c>
      <c r="FG103" t="s">
        <v>182</v>
      </c>
      <c r="FH103" t="s">
        <v>147</v>
      </c>
      <c r="FI103">
        <v>2</v>
      </c>
      <c r="FJ103">
        <v>13</v>
      </c>
      <c r="FK103" t="s">
        <v>221</v>
      </c>
      <c r="FL103" t="s">
        <v>222</v>
      </c>
      <c r="FM103" t="s">
        <v>182</v>
      </c>
      <c r="FN103" t="s">
        <v>147</v>
      </c>
      <c r="FO103">
        <v>2</v>
      </c>
      <c r="FP103">
        <v>13</v>
      </c>
      <c r="FQ103" t="s">
        <v>219</v>
      </c>
      <c r="FR103" t="s">
        <v>220</v>
      </c>
      <c r="FS103" t="s">
        <v>182</v>
      </c>
      <c r="FT103" t="s">
        <v>147</v>
      </c>
      <c r="FU103">
        <v>1</v>
      </c>
      <c r="FV103">
        <v>7</v>
      </c>
      <c r="FW103" t="s">
        <v>219</v>
      </c>
      <c r="FX103" t="s">
        <v>220</v>
      </c>
      <c r="FY103" t="s">
        <v>182</v>
      </c>
      <c r="FZ103" t="s">
        <v>147</v>
      </c>
      <c r="GA103">
        <v>0</v>
      </c>
      <c r="GB103">
        <v>0</v>
      </c>
      <c r="GC103">
        <v>241</v>
      </c>
      <c r="GD103">
        <v>1591</v>
      </c>
      <c r="GE103">
        <v>70</v>
      </c>
      <c r="GF103">
        <v>462</v>
      </c>
      <c r="GG103">
        <v>32</v>
      </c>
      <c r="GH103">
        <v>211</v>
      </c>
      <c r="GI103">
        <v>0</v>
      </c>
      <c r="GJ103">
        <v>0</v>
      </c>
      <c r="GK103" t="s">
        <v>159</v>
      </c>
      <c r="GL103">
        <v>204</v>
      </c>
      <c r="GM103">
        <v>1347</v>
      </c>
      <c r="GN103" t="s">
        <v>159</v>
      </c>
      <c r="GO103" t="s">
        <v>187</v>
      </c>
      <c r="GP103" t="s">
        <v>232</v>
      </c>
      <c r="GQ103" t="s">
        <v>159</v>
      </c>
      <c r="GR103" t="s">
        <v>217</v>
      </c>
      <c r="GS103" t="s">
        <v>146</v>
      </c>
      <c r="GT103">
        <v>0</v>
      </c>
      <c r="GU103">
        <v>0</v>
      </c>
      <c r="GV103" t="s">
        <v>159</v>
      </c>
      <c r="GW103" t="s">
        <v>151</v>
      </c>
      <c r="GX103" t="s">
        <v>151</v>
      </c>
      <c r="GY103" t="s">
        <v>152</v>
      </c>
      <c r="GZ103" t="s">
        <v>540</v>
      </c>
      <c r="HA103" s="117" t="s">
        <v>1640</v>
      </c>
      <c r="HB103" s="117" t="s">
        <v>2063</v>
      </c>
      <c r="HC103" s="117"/>
      <c r="HD103" s="116" t="s">
        <v>1858</v>
      </c>
      <c r="HE103" s="116">
        <v>3.496683</v>
      </c>
      <c r="HF103" s="116">
        <v>30.861383</v>
      </c>
    </row>
    <row r="104" spans="1:214" x14ac:dyDescent="0.25">
      <c r="A104" t="s">
        <v>142</v>
      </c>
      <c r="B104" t="s">
        <v>143</v>
      </c>
      <c r="C104" t="s">
        <v>141</v>
      </c>
      <c r="D104" t="s">
        <v>144</v>
      </c>
      <c r="E104" t="s">
        <v>541</v>
      </c>
      <c r="F104" t="s">
        <v>542</v>
      </c>
      <c r="G104" s="116">
        <f t="shared" si="2"/>
        <v>9.1067256790000002</v>
      </c>
      <c r="H104" s="116">
        <f t="shared" si="3"/>
        <v>32.310834886999999</v>
      </c>
      <c r="I104">
        <v>9</v>
      </c>
      <c r="J104">
        <v>9</v>
      </c>
      <c r="K104" t="s">
        <v>159</v>
      </c>
      <c r="L104">
        <v>247</v>
      </c>
      <c r="M104" s="116">
        <f>SUM(Table1[[#Headers],[c- IDP previously displ. abroad present]])</f>
        <v>0</v>
      </c>
      <c r="N104">
        <v>929</v>
      </c>
      <c r="O104" s="116">
        <f>(Table1[[#This Row],[a- IDP individuals]])-(Table1[[#This Row],[displ. Abroad]])</f>
        <v>929</v>
      </c>
      <c r="P104">
        <v>0</v>
      </c>
      <c r="Q104">
        <v>0</v>
      </c>
      <c r="R104" t="s">
        <v>147</v>
      </c>
      <c r="S104" t="s">
        <v>147</v>
      </c>
      <c r="T104">
        <v>30</v>
      </c>
      <c r="U104">
        <v>114</v>
      </c>
      <c r="V104" t="s">
        <v>156</v>
      </c>
      <c r="W104" t="s">
        <v>374</v>
      </c>
      <c r="X104">
        <v>73</v>
      </c>
      <c r="Y104">
        <v>269</v>
      </c>
      <c r="Z104" t="s">
        <v>156</v>
      </c>
      <c r="AA104" t="s">
        <v>374</v>
      </c>
      <c r="AB104">
        <v>76</v>
      </c>
      <c r="AC104">
        <v>288</v>
      </c>
      <c r="AD104" t="s">
        <v>156</v>
      </c>
      <c r="AE104" t="s">
        <v>374</v>
      </c>
      <c r="AF104">
        <v>68</v>
      </c>
      <c r="AG104">
        <v>258</v>
      </c>
      <c r="AH104" t="s">
        <v>156</v>
      </c>
      <c r="AI104" t="s">
        <v>374</v>
      </c>
      <c r="AJ104">
        <v>0</v>
      </c>
      <c r="AK104">
        <v>0</v>
      </c>
      <c r="AL104" t="s">
        <v>147</v>
      </c>
      <c r="AM104" t="s">
        <v>147</v>
      </c>
      <c r="AN104">
        <v>0</v>
      </c>
      <c r="AO104">
        <v>0</v>
      </c>
      <c r="AP104" t="s">
        <v>146</v>
      </c>
      <c r="AQ104">
        <v>0</v>
      </c>
      <c r="AR104">
        <v>0</v>
      </c>
      <c r="AS104">
        <v>0</v>
      </c>
      <c r="AT104">
        <v>0</v>
      </c>
      <c r="AU104" t="s">
        <v>147</v>
      </c>
      <c r="AV104" t="s">
        <v>147</v>
      </c>
      <c r="AW104">
        <v>0</v>
      </c>
      <c r="AX104">
        <v>0</v>
      </c>
      <c r="AY104" t="s">
        <v>147</v>
      </c>
      <c r="AZ104" t="s">
        <v>147</v>
      </c>
      <c r="BA104">
        <v>0</v>
      </c>
      <c r="BB104">
        <v>0</v>
      </c>
      <c r="BC104" t="s">
        <v>147</v>
      </c>
      <c r="BD104" t="s">
        <v>147</v>
      </c>
      <c r="BE104">
        <v>0</v>
      </c>
      <c r="BF104">
        <v>0</v>
      </c>
      <c r="BG104" t="s">
        <v>147</v>
      </c>
      <c r="BH104" t="s">
        <v>147</v>
      </c>
      <c r="BI104">
        <v>0</v>
      </c>
      <c r="BJ104">
        <v>0</v>
      </c>
      <c r="BK104" t="s">
        <v>147</v>
      </c>
      <c r="BL104" t="s">
        <v>147</v>
      </c>
      <c r="BM104">
        <v>0</v>
      </c>
      <c r="BN104">
        <v>0</v>
      </c>
      <c r="BO104" s="116">
        <f>SUM(Table1[[#This Row],[2014-2015 Conflict]],Table1[[#This Row],[2016-2017 conflict]],Table1[[#This Row],[2018 pre R conflict]],Table1[[#This Row],[2018 post R conflict]],Table1[[#This Row],[2019 conflict]],Table1[[#This Row],[2020 conflict]])</f>
        <v>929</v>
      </c>
      <c r="BP104" s="116">
        <f>SUM(Table1[[#This Row],[2014-2015  C - clashes]],Table1[[#This Row],[2016-2017  c-clashes]],Table1[[#This Row],[2018 pre R C-clashes]],Table1[[#This Row],[2018 post R C-clashes]],Table1[[#This Row],[2019 C-clashes]],Table1[[#This Row],[2020 C-clashes]])</f>
        <v>0</v>
      </c>
      <c r="BQ104" s="116">
        <f>SUM(Table1[[#This Row],[2014-2015 disaster]],Table1[[#This Row],[2016-2017 disaster]],Table1[[#This Row],[2018 pre R disaster]],Table1[[#This Row],[2018 post R disaster]],Table1[[#This Row],[2019 disaster]],Table1[[#This Row],[2020 disaster]])</f>
        <v>0</v>
      </c>
      <c r="BR104" s="116">
        <f>SUM(Table1[[#This Row],[2014-2015 unknown]],Table1[[#This Row],[2016-2017  unknown ]],Table1[[#This Row],[2018 pre R unknown]],Table1[[#This Row],[2018 post R unknown]],Table1[[#This Row],[2019 unknown]],Table1[[#This Row],[2020 unknown]])</f>
        <v>0</v>
      </c>
      <c r="BS104">
        <v>0</v>
      </c>
      <c r="BT104">
        <v>0</v>
      </c>
      <c r="BU104">
        <v>0</v>
      </c>
      <c r="BV104">
        <v>0</v>
      </c>
      <c r="BW104" t="s">
        <v>146</v>
      </c>
      <c r="BX104">
        <v>114</v>
      </c>
      <c r="BY104">
        <v>0</v>
      </c>
      <c r="BZ104">
        <v>0</v>
      </c>
      <c r="CA104">
        <v>0</v>
      </c>
      <c r="CB104" t="s">
        <v>146</v>
      </c>
      <c r="CC104">
        <v>269</v>
      </c>
      <c r="CD104">
        <v>0</v>
      </c>
      <c r="CE104">
        <v>0</v>
      </c>
      <c r="CF104">
        <v>0</v>
      </c>
      <c r="CG104" t="s">
        <v>146</v>
      </c>
      <c r="CH104">
        <v>288</v>
      </c>
      <c r="CI104">
        <v>0</v>
      </c>
      <c r="CJ104">
        <v>0</v>
      </c>
      <c r="CK104">
        <v>0</v>
      </c>
      <c r="CL104" t="s">
        <v>146</v>
      </c>
      <c r="CM104">
        <v>258</v>
      </c>
      <c r="CN104">
        <v>0</v>
      </c>
      <c r="CO104">
        <v>0</v>
      </c>
      <c r="CP104">
        <v>0</v>
      </c>
      <c r="CQ104" t="s">
        <v>146</v>
      </c>
      <c r="CR104">
        <v>0</v>
      </c>
      <c r="CS104">
        <v>0</v>
      </c>
      <c r="CT104">
        <v>0</v>
      </c>
      <c r="CU104">
        <v>0</v>
      </c>
      <c r="CV104" t="s">
        <v>146</v>
      </c>
      <c r="CW104" t="s">
        <v>147</v>
      </c>
      <c r="CX104">
        <v>0</v>
      </c>
      <c r="CY104">
        <v>169</v>
      </c>
      <c r="CZ104">
        <v>737</v>
      </c>
      <c r="DA104">
        <v>78</v>
      </c>
      <c r="DB104">
        <v>192</v>
      </c>
      <c r="DC104" t="s">
        <v>146</v>
      </c>
      <c r="DD104">
        <v>0</v>
      </c>
      <c r="DE104">
        <v>0</v>
      </c>
      <c r="DF104">
        <v>500</v>
      </c>
      <c r="DG104">
        <v>2500</v>
      </c>
      <c r="DH104" t="s">
        <v>159</v>
      </c>
      <c r="DI104">
        <f>Table1[[#This Row],[i- returnees internal present household]]+Table1[[#This Row],[k- abroad returnee household]]</f>
        <v>336</v>
      </c>
      <c r="DJ104">
        <f>Table1[[#This Row],[ returnees internal ]]+Table1[[#This Row],[abroad returnee ]]</f>
        <v>1657</v>
      </c>
      <c r="DK104" t="s">
        <v>159</v>
      </c>
      <c r="DL104">
        <v>253</v>
      </c>
      <c r="DM104">
        <v>1301</v>
      </c>
      <c r="DN104">
        <v>0</v>
      </c>
      <c r="DO104">
        <v>0</v>
      </c>
      <c r="DP104" t="s">
        <v>147</v>
      </c>
      <c r="DQ104" t="s">
        <v>147</v>
      </c>
      <c r="DR104" t="s">
        <v>147</v>
      </c>
      <c r="DS104" t="s">
        <v>147</v>
      </c>
      <c r="DT104">
        <v>45</v>
      </c>
      <c r="DU104">
        <v>297</v>
      </c>
      <c r="DV104" t="s">
        <v>143</v>
      </c>
      <c r="DW104" t="s">
        <v>410</v>
      </c>
      <c r="DX104" t="s">
        <v>150</v>
      </c>
      <c r="DY104" t="s">
        <v>147</v>
      </c>
      <c r="DZ104">
        <v>70</v>
      </c>
      <c r="EA104">
        <v>227</v>
      </c>
      <c r="EB104" t="s">
        <v>193</v>
      </c>
      <c r="EC104" t="s">
        <v>194</v>
      </c>
      <c r="ED104" t="s">
        <v>150</v>
      </c>
      <c r="EE104" t="s">
        <v>147</v>
      </c>
      <c r="EF104">
        <v>124</v>
      </c>
      <c r="EG104">
        <v>722</v>
      </c>
      <c r="EH104" t="s">
        <v>143</v>
      </c>
      <c r="EI104" t="s">
        <v>352</v>
      </c>
      <c r="EJ104" t="s">
        <v>150</v>
      </c>
      <c r="EK104" t="s">
        <v>147</v>
      </c>
      <c r="EL104">
        <v>14</v>
      </c>
      <c r="EM104">
        <v>55</v>
      </c>
      <c r="EN104" t="s">
        <v>143</v>
      </c>
      <c r="EO104" t="s">
        <v>352</v>
      </c>
      <c r="EP104" t="s">
        <v>150</v>
      </c>
      <c r="EQ104" t="s">
        <v>147</v>
      </c>
      <c r="ER104">
        <v>0</v>
      </c>
      <c r="ES104">
        <v>0</v>
      </c>
      <c r="ET104" t="s">
        <v>159</v>
      </c>
      <c r="EU104">
        <v>83</v>
      </c>
      <c r="EV104">
        <v>356</v>
      </c>
      <c r="EW104">
        <v>0</v>
      </c>
      <c r="EX104">
        <v>0</v>
      </c>
      <c r="EY104" t="s">
        <v>147</v>
      </c>
      <c r="EZ104" t="s">
        <v>147</v>
      </c>
      <c r="FA104" t="s">
        <v>147</v>
      </c>
      <c r="FB104" t="s">
        <v>147</v>
      </c>
      <c r="FC104">
        <v>36</v>
      </c>
      <c r="FD104">
        <v>133</v>
      </c>
      <c r="FE104" t="s">
        <v>219</v>
      </c>
      <c r="FF104" t="s">
        <v>354</v>
      </c>
      <c r="FG104" t="s">
        <v>150</v>
      </c>
      <c r="FH104" t="s">
        <v>147</v>
      </c>
      <c r="FI104">
        <v>14</v>
      </c>
      <c r="FJ104">
        <v>117</v>
      </c>
      <c r="FK104" t="s">
        <v>221</v>
      </c>
      <c r="FL104" t="s">
        <v>424</v>
      </c>
      <c r="FM104" t="s">
        <v>150</v>
      </c>
      <c r="FN104" t="s">
        <v>147</v>
      </c>
      <c r="FO104">
        <v>33</v>
      </c>
      <c r="FP104">
        <v>106</v>
      </c>
      <c r="FQ104" t="s">
        <v>217</v>
      </c>
      <c r="FR104" t="s">
        <v>411</v>
      </c>
      <c r="FS104" t="s">
        <v>150</v>
      </c>
      <c r="FT104" t="s">
        <v>147</v>
      </c>
      <c r="FU104">
        <v>0</v>
      </c>
      <c r="FV104">
        <v>0</v>
      </c>
      <c r="FW104" t="s">
        <v>147</v>
      </c>
      <c r="FX104" t="s">
        <v>147</v>
      </c>
      <c r="FY104" t="s">
        <v>147</v>
      </c>
      <c r="FZ104" t="s">
        <v>147</v>
      </c>
      <c r="GA104">
        <v>0</v>
      </c>
      <c r="GB104">
        <v>0</v>
      </c>
      <c r="GC104">
        <v>116</v>
      </c>
      <c r="GD104">
        <v>562</v>
      </c>
      <c r="GE104">
        <v>114</v>
      </c>
      <c r="GF104">
        <v>563</v>
      </c>
      <c r="GG104">
        <v>106</v>
      </c>
      <c r="GH104">
        <v>532</v>
      </c>
      <c r="GI104">
        <v>0</v>
      </c>
      <c r="GJ104">
        <v>0</v>
      </c>
      <c r="GK104" t="s">
        <v>159</v>
      </c>
      <c r="GL104">
        <v>218</v>
      </c>
      <c r="GM104">
        <v>1400</v>
      </c>
      <c r="GN104" t="s">
        <v>159</v>
      </c>
      <c r="GO104" t="s">
        <v>143</v>
      </c>
      <c r="GP104" t="s">
        <v>352</v>
      </c>
      <c r="GQ104" t="s">
        <v>159</v>
      </c>
      <c r="GR104" t="s">
        <v>221</v>
      </c>
      <c r="GS104" t="s">
        <v>146</v>
      </c>
      <c r="GT104">
        <v>0</v>
      </c>
      <c r="GU104">
        <v>0</v>
      </c>
      <c r="GV104" t="s">
        <v>146</v>
      </c>
      <c r="GW104" t="s">
        <v>197</v>
      </c>
      <c r="GX104" t="s">
        <v>152</v>
      </c>
      <c r="GY104" t="s">
        <v>151</v>
      </c>
      <c r="GZ104" t="s">
        <v>160</v>
      </c>
      <c r="HA104" s="117" t="s">
        <v>1640</v>
      </c>
      <c r="HB104" s="117" t="s">
        <v>2065</v>
      </c>
      <c r="HC104" s="117"/>
      <c r="HD104" s="116" t="s">
        <v>1858</v>
      </c>
      <c r="HE104" s="116">
        <v>3.598417</v>
      </c>
      <c r="HF104" s="116">
        <v>30.884399999999999</v>
      </c>
    </row>
    <row r="105" spans="1:214" x14ac:dyDescent="0.25">
      <c r="A105" t="s">
        <v>155</v>
      </c>
      <c r="B105" t="s">
        <v>156</v>
      </c>
      <c r="C105" t="s">
        <v>544</v>
      </c>
      <c r="D105" t="s">
        <v>355</v>
      </c>
      <c r="E105" t="s">
        <v>543</v>
      </c>
      <c r="F105" t="s">
        <v>545</v>
      </c>
      <c r="G105" s="116">
        <f t="shared" si="2"/>
        <v>7.4020900000000003</v>
      </c>
      <c r="H105" s="116">
        <f t="shared" si="3"/>
        <v>33.864192000000003</v>
      </c>
      <c r="I105">
        <v>9</v>
      </c>
      <c r="J105">
        <v>9</v>
      </c>
      <c r="K105" t="s">
        <v>159</v>
      </c>
      <c r="L105">
        <v>126</v>
      </c>
      <c r="M105" s="116">
        <f>SUM(Table1[[#Headers],[c- IDP previously displ. abroad present]])</f>
        <v>0</v>
      </c>
      <c r="N105">
        <v>622</v>
      </c>
      <c r="O105" s="116">
        <f>(Table1[[#This Row],[a- IDP individuals]])-(Table1[[#This Row],[displ. Abroad]])</f>
        <v>292</v>
      </c>
      <c r="P105">
        <v>0</v>
      </c>
      <c r="Q105">
        <v>0</v>
      </c>
      <c r="R105" t="s">
        <v>147</v>
      </c>
      <c r="S105" t="s">
        <v>147</v>
      </c>
      <c r="T105">
        <v>28</v>
      </c>
      <c r="U105">
        <v>139</v>
      </c>
      <c r="V105" t="s">
        <v>156</v>
      </c>
      <c r="W105" t="s">
        <v>355</v>
      </c>
      <c r="X105">
        <v>17</v>
      </c>
      <c r="Y105">
        <v>81</v>
      </c>
      <c r="Z105" t="s">
        <v>156</v>
      </c>
      <c r="AA105" t="s">
        <v>355</v>
      </c>
      <c r="AB105">
        <v>62</v>
      </c>
      <c r="AC105">
        <v>330</v>
      </c>
      <c r="AD105" t="s">
        <v>147</v>
      </c>
      <c r="AE105" t="s">
        <v>147</v>
      </c>
      <c r="AF105">
        <v>11</v>
      </c>
      <c r="AG105">
        <v>45</v>
      </c>
      <c r="AH105" t="s">
        <v>156</v>
      </c>
      <c r="AI105" t="s">
        <v>355</v>
      </c>
      <c r="AJ105">
        <v>8</v>
      </c>
      <c r="AK105">
        <v>27</v>
      </c>
      <c r="AL105" t="s">
        <v>156</v>
      </c>
      <c r="AM105" t="s">
        <v>355</v>
      </c>
      <c r="AN105">
        <v>0</v>
      </c>
      <c r="AO105">
        <v>0</v>
      </c>
      <c r="AP105" t="s">
        <v>159</v>
      </c>
      <c r="AQ105">
        <v>62</v>
      </c>
      <c r="AR105">
        <v>330</v>
      </c>
      <c r="AS105">
        <v>0</v>
      </c>
      <c r="AT105">
        <v>0</v>
      </c>
      <c r="AU105" t="s">
        <v>147</v>
      </c>
      <c r="AV105" t="s">
        <v>147</v>
      </c>
      <c r="AW105">
        <v>0</v>
      </c>
      <c r="AX105">
        <v>0</v>
      </c>
      <c r="AY105" t="s">
        <v>147</v>
      </c>
      <c r="AZ105" t="s">
        <v>147</v>
      </c>
      <c r="BA105">
        <v>62</v>
      </c>
      <c r="BB105">
        <v>330</v>
      </c>
      <c r="BC105" t="s">
        <v>148</v>
      </c>
      <c r="BD105" t="s">
        <v>149</v>
      </c>
      <c r="BE105">
        <v>0</v>
      </c>
      <c r="BF105">
        <v>0</v>
      </c>
      <c r="BG105" t="s">
        <v>147</v>
      </c>
      <c r="BH105" t="s">
        <v>147</v>
      </c>
      <c r="BI105">
        <v>0</v>
      </c>
      <c r="BJ105">
        <v>0</v>
      </c>
      <c r="BK105" t="s">
        <v>147</v>
      </c>
      <c r="BL105" t="s">
        <v>147</v>
      </c>
      <c r="BM105">
        <v>0</v>
      </c>
      <c r="BN105">
        <v>0</v>
      </c>
      <c r="BO105" s="116">
        <f>SUM(Table1[[#This Row],[2014-2015 Conflict]],Table1[[#This Row],[2016-2017 conflict]],Table1[[#This Row],[2018 pre R conflict]],Table1[[#This Row],[2018 post R conflict]],Table1[[#This Row],[2019 conflict]],Table1[[#This Row],[2020 conflict]])</f>
        <v>265</v>
      </c>
      <c r="BP105" s="116">
        <f>SUM(Table1[[#This Row],[2014-2015  C - clashes]],Table1[[#This Row],[2016-2017  c-clashes]],Table1[[#This Row],[2018 pre R C-clashes]],Table1[[#This Row],[2018 post R C-clashes]],Table1[[#This Row],[2019 C-clashes]],Table1[[#This Row],[2020 C-clashes]])</f>
        <v>0</v>
      </c>
      <c r="BQ105" s="116">
        <f>SUM(Table1[[#This Row],[2014-2015 disaster]],Table1[[#This Row],[2016-2017 disaster]],Table1[[#This Row],[2018 pre R disaster]],Table1[[#This Row],[2018 post R disaster]],Table1[[#This Row],[2019 disaster]],Table1[[#This Row],[2020 disaster]])</f>
        <v>27</v>
      </c>
      <c r="BR105" s="116">
        <f>SUM(Table1[[#This Row],[2014-2015 unknown]],Table1[[#This Row],[2016-2017  unknown ]],Table1[[#This Row],[2018 pre R unknown]],Table1[[#This Row],[2018 post R unknown]],Table1[[#This Row],[2019 unknown]],Table1[[#This Row],[2020 unknown]])</f>
        <v>330</v>
      </c>
      <c r="BS105">
        <v>0</v>
      </c>
      <c r="BT105">
        <v>0</v>
      </c>
      <c r="BU105">
        <v>0</v>
      </c>
      <c r="BV105">
        <v>0</v>
      </c>
      <c r="BW105" t="s">
        <v>146</v>
      </c>
      <c r="BX105">
        <v>139</v>
      </c>
      <c r="BY105">
        <v>0</v>
      </c>
      <c r="BZ105">
        <v>0</v>
      </c>
      <c r="CA105">
        <v>0</v>
      </c>
      <c r="CB105" t="s">
        <v>146</v>
      </c>
      <c r="CC105">
        <v>81</v>
      </c>
      <c r="CD105">
        <v>0</v>
      </c>
      <c r="CE105">
        <v>0</v>
      </c>
      <c r="CF105">
        <v>0</v>
      </c>
      <c r="CG105" t="s">
        <v>146</v>
      </c>
      <c r="CH105">
        <v>0</v>
      </c>
      <c r="CI105">
        <v>0</v>
      </c>
      <c r="CJ105">
        <v>0</v>
      </c>
      <c r="CK105">
        <v>330</v>
      </c>
      <c r="CL105" t="s">
        <v>146</v>
      </c>
      <c r="CM105">
        <v>45</v>
      </c>
      <c r="CN105">
        <v>0</v>
      </c>
      <c r="CO105">
        <v>0</v>
      </c>
      <c r="CP105">
        <v>0</v>
      </c>
      <c r="CQ105" t="s">
        <v>146</v>
      </c>
      <c r="CR105">
        <v>0</v>
      </c>
      <c r="CS105">
        <v>0</v>
      </c>
      <c r="CT105">
        <v>27</v>
      </c>
      <c r="CU105">
        <v>0</v>
      </c>
      <c r="CV105" t="s">
        <v>146</v>
      </c>
      <c r="CW105" t="s">
        <v>147</v>
      </c>
      <c r="CX105">
        <v>0</v>
      </c>
      <c r="CY105">
        <v>0</v>
      </c>
      <c r="CZ105">
        <v>0</v>
      </c>
      <c r="DA105">
        <v>126</v>
      </c>
      <c r="DB105">
        <v>622</v>
      </c>
      <c r="DC105" t="s">
        <v>146</v>
      </c>
      <c r="DD105">
        <v>0</v>
      </c>
      <c r="DE105">
        <v>0</v>
      </c>
      <c r="DF105">
        <v>0</v>
      </c>
      <c r="DG105">
        <v>0</v>
      </c>
      <c r="DH105" t="s">
        <v>159</v>
      </c>
      <c r="DI105">
        <f>Table1[[#This Row],[i- returnees internal present household]]+Table1[[#This Row],[k- abroad returnee household]]</f>
        <v>269</v>
      </c>
      <c r="DJ105">
        <f>Table1[[#This Row],[ returnees internal ]]+Table1[[#This Row],[abroad returnee ]]</f>
        <v>1674</v>
      </c>
      <c r="DK105" t="s">
        <v>159</v>
      </c>
      <c r="DL105">
        <v>47</v>
      </c>
      <c r="DM105">
        <v>252</v>
      </c>
      <c r="DN105">
        <v>0</v>
      </c>
      <c r="DO105">
        <v>0</v>
      </c>
      <c r="DP105" t="s">
        <v>147</v>
      </c>
      <c r="DQ105" t="s">
        <v>147</v>
      </c>
      <c r="DR105" t="s">
        <v>147</v>
      </c>
      <c r="DS105" t="s">
        <v>147</v>
      </c>
      <c r="DT105">
        <v>9</v>
      </c>
      <c r="DU105">
        <v>47</v>
      </c>
      <c r="DV105" t="s">
        <v>156</v>
      </c>
      <c r="DW105" t="s">
        <v>355</v>
      </c>
      <c r="DX105" t="s">
        <v>182</v>
      </c>
      <c r="DY105" t="s">
        <v>147</v>
      </c>
      <c r="DZ105">
        <v>9</v>
      </c>
      <c r="EA105">
        <v>53</v>
      </c>
      <c r="EB105" t="s">
        <v>156</v>
      </c>
      <c r="EC105" t="s">
        <v>355</v>
      </c>
      <c r="ED105" t="s">
        <v>182</v>
      </c>
      <c r="EE105" t="s">
        <v>147</v>
      </c>
      <c r="EF105">
        <v>29</v>
      </c>
      <c r="EG105">
        <v>152</v>
      </c>
      <c r="EH105" t="s">
        <v>156</v>
      </c>
      <c r="EI105" t="s">
        <v>355</v>
      </c>
      <c r="EJ105" t="s">
        <v>182</v>
      </c>
      <c r="EK105" t="s">
        <v>147</v>
      </c>
      <c r="EL105">
        <v>0</v>
      </c>
      <c r="EM105">
        <v>0</v>
      </c>
      <c r="EN105" t="s">
        <v>147</v>
      </c>
      <c r="EO105" t="s">
        <v>147</v>
      </c>
      <c r="EP105" t="s">
        <v>147</v>
      </c>
      <c r="EQ105" t="s">
        <v>147</v>
      </c>
      <c r="ER105">
        <v>0</v>
      </c>
      <c r="ES105">
        <v>0</v>
      </c>
      <c r="ET105" t="s">
        <v>159</v>
      </c>
      <c r="EU105">
        <v>222</v>
      </c>
      <c r="EV105">
        <v>1422</v>
      </c>
      <c r="EW105">
        <v>0</v>
      </c>
      <c r="EX105">
        <v>0</v>
      </c>
      <c r="EY105" t="s">
        <v>147</v>
      </c>
      <c r="EZ105" t="s">
        <v>147</v>
      </c>
      <c r="FA105" t="s">
        <v>147</v>
      </c>
      <c r="FB105" t="s">
        <v>147</v>
      </c>
      <c r="FC105">
        <v>53</v>
      </c>
      <c r="FD105">
        <v>341</v>
      </c>
      <c r="FE105" t="s">
        <v>148</v>
      </c>
      <c r="FF105" t="s">
        <v>149</v>
      </c>
      <c r="FG105" t="s">
        <v>150</v>
      </c>
      <c r="FH105" t="s">
        <v>147</v>
      </c>
      <c r="FI105">
        <v>45</v>
      </c>
      <c r="FJ105">
        <v>293</v>
      </c>
      <c r="FK105" t="s">
        <v>148</v>
      </c>
      <c r="FL105" t="s">
        <v>149</v>
      </c>
      <c r="FM105" t="s">
        <v>150</v>
      </c>
      <c r="FN105" t="s">
        <v>147</v>
      </c>
      <c r="FO105">
        <v>90</v>
      </c>
      <c r="FP105">
        <v>572</v>
      </c>
      <c r="FQ105" t="s">
        <v>148</v>
      </c>
      <c r="FR105" t="s">
        <v>149</v>
      </c>
      <c r="FS105" t="s">
        <v>150</v>
      </c>
      <c r="FT105" t="s">
        <v>147</v>
      </c>
      <c r="FU105">
        <v>34</v>
      </c>
      <c r="FV105">
        <v>216</v>
      </c>
      <c r="FW105" t="s">
        <v>148</v>
      </c>
      <c r="FX105" t="s">
        <v>149</v>
      </c>
      <c r="FY105" t="s">
        <v>150</v>
      </c>
      <c r="FZ105" t="s">
        <v>147</v>
      </c>
      <c r="GA105">
        <v>0</v>
      </c>
      <c r="GB105">
        <v>0</v>
      </c>
      <c r="GC105">
        <v>92</v>
      </c>
      <c r="GD105">
        <v>559</v>
      </c>
      <c r="GE105">
        <v>49</v>
      </c>
      <c r="GF105">
        <v>247</v>
      </c>
      <c r="GG105">
        <v>128</v>
      </c>
      <c r="GH105">
        <v>868</v>
      </c>
      <c r="GI105">
        <v>0</v>
      </c>
      <c r="GJ105">
        <v>0</v>
      </c>
      <c r="GK105" t="s">
        <v>159</v>
      </c>
      <c r="GL105">
        <v>253</v>
      </c>
      <c r="GM105">
        <v>1623</v>
      </c>
      <c r="GN105" t="s">
        <v>159</v>
      </c>
      <c r="GO105" t="s">
        <v>156</v>
      </c>
      <c r="GP105" t="s">
        <v>355</v>
      </c>
      <c r="GQ105" t="s">
        <v>146</v>
      </c>
      <c r="GR105" t="s">
        <v>147</v>
      </c>
      <c r="GS105" t="s">
        <v>146</v>
      </c>
      <c r="GT105">
        <v>0</v>
      </c>
      <c r="GU105">
        <v>0</v>
      </c>
      <c r="GV105" t="s">
        <v>159</v>
      </c>
      <c r="GW105" t="s">
        <v>151</v>
      </c>
      <c r="GX105" t="s">
        <v>152</v>
      </c>
      <c r="GY105" t="s">
        <v>152</v>
      </c>
      <c r="GZ105" t="s">
        <v>546</v>
      </c>
      <c r="HA105" s="117" t="s">
        <v>1652</v>
      </c>
      <c r="HB105" s="117" t="s">
        <v>2067</v>
      </c>
      <c r="HC105" s="117"/>
      <c r="HD105" s="116" t="s">
        <v>1858</v>
      </c>
      <c r="HE105" s="116">
        <v>3.9435733430000002</v>
      </c>
      <c r="HF105" s="116">
        <v>30.965961889999999</v>
      </c>
    </row>
    <row r="106" spans="1:214" x14ac:dyDescent="0.25">
      <c r="A106" t="s">
        <v>186</v>
      </c>
      <c r="B106" t="s">
        <v>187</v>
      </c>
      <c r="C106" t="s">
        <v>231</v>
      </c>
      <c r="D106" t="s">
        <v>232</v>
      </c>
      <c r="E106" t="s">
        <v>547</v>
      </c>
      <c r="F106" t="s">
        <v>548</v>
      </c>
      <c r="G106" s="116">
        <f t="shared" si="2"/>
        <v>6.8927899999999998</v>
      </c>
      <c r="H106" s="116">
        <f t="shared" si="3"/>
        <v>29.424340000000001</v>
      </c>
      <c r="I106">
        <v>9</v>
      </c>
      <c r="J106">
        <v>9</v>
      </c>
      <c r="K106" t="s">
        <v>159</v>
      </c>
      <c r="L106">
        <v>618</v>
      </c>
      <c r="M106" s="116">
        <f>SUM(Table1[[#Headers],[c- IDP previously displ. abroad present]])</f>
        <v>0</v>
      </c>
      <c r="N106">
        <v>3955</v>
      </c>
      <c r="O106" s="116">
        <f>(Table1[[#This Row],[a- IDP individuals]])-(Table1[[#This Row],[displ. Abroad]])</f>
        <v>3929</v>
      </c>
      <c r="P106">
        <v>189</v>
      </c>
      <c r="Q106">
        <v>1209</v>
      </c>
      <c r="R106" t="s">
        <v>187</v>
      </c>
      <c r="S106" t="s">
        <v>232</v>
      </c>
      <c r="T106">
        <v>195</v>
      </c>
      <c r="U106">
        <v>1248</v>
      </c>
      <c r="V106" t="s">
        <v>187</v>
      </c>
      <c r="W106" t="s">
        <v>232</v>
      </c>
      <c r="X106">
        <v>78</v>
      </c>
      <c r="Y106">
        <v>499</v>
      </c>
      <c r="Z106" t="s">
        <v>187</v>
      </c>
      <c r="AA106" t="s">
        <v>232</v>
      </c>
      <c r="AB106">
        <v>67</v>
      </c>
      <c r="AC106">
        <v>429</v>
      </c>
      <c r="AD106" t="s">
        <v>187</v>
      </c>
      <c r="AE106" t="s">
        <v>232</v>
      </c>
      <c r="AF106">
        <v>52</v>
      </c>
      <c r="AG106">
        <v>333</v>
      </c>
      <c r="AH106" t="s">
        <v>187</v>
      </c>
      <c r="AI106" t="s">
        <v>232</v>
      </c>
      <c r="AJ106">
        <v>37</v>
      </c>
      <c r="AK106">
        <v>237</v>
      </c>
      <c r="AL106" t="s">
        <v>187</v>
      </c>
      <c r="AM106" t="s">
        <v>232</v>
      </c>
      <c r="AN106">
        <v>0</v>
      </c>
      <c r="AO106">
        <v>0</v>
      </c>
      <c r="AP106" t="s">
        <v>159</v>
      </c>
      <c r="AQ106">
        <v>4</v>
      </c>
      <c r="AR106">
        <v>26</v>
      </c>
      <c r="AS106">
        <v>1</v>
      </c>
      <c r="AT106">
        <v>6</v>
      </c>
      <c r="AU106" t="s">
        <v>219</v>
      </c>
      <c r="AV106" t="s">
        <v>220</v>
      </c>
      <c r="AW106">
        <v>0</v>
      </c>
      <c r="AX106">
        <v>0</v>
      </c>
      <c r="AY106" t="s">
        <v>147</v>
      </c>
      <c r="AZ106" t="s">
        <v>147</v>
      </c>
      <c r="BA106">
        <v>1</v>
      </c>
      <c r="BB106">
        <v>7</v>
      </c>
      <c r="BC106" t="s">
        <v>217</v>
      </c>
      <c r="BD106" t="s">
        <v>218</v>
      </c>
      <c r="BE106">
        <v>2</v>
      </c>
      <c r="BF106">
        <v>13</v>
      </c>
      <c r="BG106" t="s">
        <v>217</v>
      </c>
      <c r="BH106" t="s">
        <v>218</v>
      </c>
      <c r="BI106">
        <v>0</v>
      </c>
      <c r="BJ106">
        <v>0</v>
      </c>
      <c r="BK106" t="s">
        <v>147</v>
      </c>
      <c r="BL106" t="s">
        <v>147</v>
      </c>
      <c r="BM106">
        <v>0</v>
      </c>
      <c r="BN106">
        <v>0</v>
      </c>
      <c r="BO106" s="116">
        <f>SUM(Table1[[#This Row],[2014-2015 Conflict]],Table1[[#This Row],[2016-2017 conflict]],Table1[[#This Row],[2018 pre R conflict]],Table1[[#This Row],[2018 post R conflict]],Table1[[#This Row],[2019 conflict]],Table1[[#This Row],[2020 conflict]])</f>
        <v>0</v>
      </c>
      <c r="BP106" s="116">
        <f>SUM(Table1[[#This Row],[2014-2015  C - clashes]],Table1[[#This Row],[2016-2017  c-clashes]],Table1[[#This Row],[2018 pre R C-clashes]],Table1[[#This Row],[2018 post R C-clashes]],Table1[[#This Row],[2019 C-clashes]],Table1[[#This Row],[2020 C-clashes]])</f>
        <v>3955</v>
      </c>
      <c r="BQ106" s="116">
        <f>SUM(Table1[[#This Row],[2014-2015 disaster]],Table1[[#This Row],[2016-2017 disaster]],Table1[[#This Row],[2018 pre R disaster]],Table1[[#This Row],[2018 post R disaster]],Table1[[#This Row],[2019 disaster]],Table1[[#This Row],[2020 disaster]])</f>
        <v>0</v>
      </c>
      <c r="BR106" s="116">
        <f>SUM(Table1[[#This Row],[2014-2015 unknown]],Table1[[#This Row],[2016-2017  unknown ]],Table1[[#This Row],[2018 pre R unknown]],Table1[[#This Row],[2018 post R unknown]],Table1[[#This Row],[2019 unknown]],Table1[[#This Row],[2020 unknown]])</f>
        <v>0</v>
      </c>
      <c r="BS106">
        <v>0</v>
      </c>
      <c r="BT106">
        <v>1209</v>
      </c>
      <c r="BU106">
        <v>0</v>
      </c>
      <c r="BV106">
        <v>0</v>
      </c>
      <c r="BW106" t="s">
        <v>146</v>
      </c>
      <c r="BX106">
        <v>0</v>
      </c>
      <c r="BY106">
        <v>1248</v>
      </c>
      <c r="BZ106">
        <v>0</v>
      </c>
      <c r="CA106">
        <v>0</v>
      </c>
      <c r="CB106" t="s">
        <v>146</v>
      </c>
      <c r="CC106">
        <v>0</v>
      </c>
      <c r="CD106">
        <v>499</v>
      </c>
      <c r="CE106">
        <v>0</v>
      </c>
      <c r="CF106">
        <v>0</v>
      </c>
      <c r="CG106" t="s">
        <v>146</v>
      </c>
      <c r="CH106">
        <v>0</v>
      </c>
      <c r="CI106">
        <v>429</v>
      </c>
      <c r="CJ106">
        <v>0</v>
      </c>
      <c r="CK106">
        <v>0</v>
      </c>
      <c r="CL106" t="s">
        <v>146</v>
      </c>
      <c r="CM106">
        <v>0</v>
      </c>
      <c r="CN106">
        <v>333</v>
      </c>
      <c r="CO106">
        <v>0</v>
      </c>
      <c r="CP106">
        <v>0</v>
      </c>
      <c r="CQ106" t="s">
        <v>146</v>
      </c>
      <c r="CR106">
        <v>0</v>
      </c>
      <c r="CS106">
        <v>237</v>
      </c>
      <c r="CT106">
        <v>0</v>
      </c>
      <c r="CU106">
        <v>0</v>
      </c>
      <c r="CV106" t="s">
        <v>146</v>
      </c>
      <c r="CW106" t="s">
        <v>147</v>
      </c>
      <c r="CX106">
        <v>0</v>
      </c>
      <c r="CY106">
        <v>0</v>
      </c>
      <c r="CZ106">
        <v>0</v>
      </c>
      <c r="DA106">
        <v>618</v>
      </c>
      <c r="DB106">
        <v>3955</v>
      </c>
      <c r="DC106" t="s">
        <v>159</v>
      </c>
      <c r="DD106">
        <v>182</v>
      </c>
      <c r="DE106">
        <v>1165</v>
      </c>
      <c r="DF106">
        <v>3868</v>
      </c>
      <c r="DG106">
        <v>21276</v>
      </c>
      <c r="DH106" t="s">
        <v>159</v>
      </c>
      <c r="DI106">
        <f>Table1[[#This Row],[i- returnees internal present household]]+Table1[[#This Row],[k- abroad returnee household]]</f>
        <v>277</v>
      </c>
      <c r="DJ106">
        <f>Table1[[#This Row],[ returnees internal ]]+Table1[[#This Row],[abroad returnee ]]</f>
        <v>1775</v>
      </c>
      <c r="DK106" t="s">
        <v>159</v>
      </c>
      <c r="DL106">
        <v>251</v>
      </c>
      <c r="DM106">
        <v>1608</v>
      </c>
      <c r="DN106">
        <v>83</v>
      </c>
      <c r="DO106">
        <v>531</v>
      </c>
      <c r="DP106" t="s">
        <v>187</v>
      </c>
      <c r="DQ106" t="s">
        <v>232</v>
      </c>
      <c r="DR106" t="s">
        <v>150</v>
      </c>
      <c r="DS106" t="s">
        <v>147</v>
      </c>
      <c r="DT106">
        <v>68</v>
      </c>
      <c r="DU106">
        <v>435</v>
      </c>
      <c r="DV106" t="s">
        <v>187</v>
      </c>
      <c r="DW106" t="s">
        <v>232</v>
      </c>
      <c r="DX106" t="s">
        <v>182</v>
      </c>
      <c r="DY106" t="s">
        <v>147</v>
      </c>
      <c r="DZ106">
        <v>60</v>
      </c>
      <c r="EA106">
        <v>384</v>
      </c>
      <c r="EB106" t="s">
        <v>187</v>
      </c>
      <c r="EC106" t="s">
        <v>232</v>
      </c>
      <c r="ED106" t="s">
        <v>182</v>
      </c>
      <c r="EE106" t="s">
        <v>147</v>
      </c>
      <c r="EF106">
        <v>36</v>
      </c>
      <c r="EG106">
        <v>232</v>
      </c>
      <c r="EH106" t="s">
        <v>187</v>
      </c>
      <c r="EI106" t="s">
        <v>232</v>
      </c>
      <c r="EJ106" t="s">
        <v>182</v>
      </c>
      <c r="EK106" t="s">
        <v>147</v>
      </c>
      <c r="EL106">
        <v>4</v>
      </c>
      <c r="EM106">
        <v>26</v>
      </c>
      <c r="EN106" t="s">
        <v>187</v>
      </c>
      <c r="EO106" t="s">
        <v>232</v>
      </c>
      <c r="EP106" t="s">
        <v>182</v>
      </c>
      <c r="EQ106" t="s">
        <v>147</v>
      </c>
      <c r="ER106">
        <v>0</v>
      </c>
      <c r="ES106">
        <v>0</v>
      </c>
      <c r="ET106" t="s">
        <v>159</v>
      </c>
      <c r="EU106">
        <v>26</v>
      </c>
      <c r="EV106">
        <v>167</v>
      </c>
      <c r="EW106">
        <v>6</v>
      </c>
      <c r="EX106">
        <v>39</v>
      </c>
      <c r="EY106" t="s">
        <v>221</v>
      </c>
      <c r="EZ106" t="s">
        <v>222</v>
      </c>
      <c r="FA106" t="s">
        <v>150</v>
      </c>
      <c r="FB106" t="s">
        <v>147</v>
      </c>
      <c r="FC106">
        <v>6</v>
      </c>
      <c r="FD106">
        <v>39</v>
      </c>
      <c r="FE106" t="s">
        <v>221</v>
      </c>
      <c r="FF106" t="s">
        <v>222</v>
      </c>
      <c r="FG106" t="s">
        <v>182</v>
      </c>
      <c r="FH106" t="s">
        <v>147</v>
      </c>
      <c r="FI106">
        <v>5</v>
      </c>
      <c r="FJ106">
        <v>32</v>
      </c>
      <c r="FK106" t="s">
        <v>219</v>
      </c>
      <c r="FL106" t="s">
        <v>220</v>
      </c>
      <c r="FM106" t="s">
        <v>182</v>
      </c>
      <c r="FN106" t="s">
        <v>147</v>
      </c>
      <c r="FO106">
        <v>4</v>
      </c>
      <c r="FP106">
        <v>25</v>
      </c>
      <c r="FQ106" t="s">
        <v>217</v>
      </c>
      <c r="FR106" t="s">
        <v>218</v>
      </c>
      <c r="FS106" t="s">
        <v>182</v>
      </c>
      <c r="FT106" t="s">
        <v>147</v>
      </c>
      <c r="FU106">
        <v>5</v>
      </c>
      <c r="FV106">
        <v>32</v>
      </c>
      <c r="FW106" t="s">
        <v>221</v>
      </c>
      <c r="FX106" t="s">
        <v>549</v>
      </c>
      <c r="FY106" t="s">
        <v>182</v>
      </c>
      <c r="FZ106" t="s">
        <v>147</v>
      </c>
      <c r="GA106">
        <v>0</v>
      </c>
      <c r="GB106">
        <v>0</v>
      </c>
      <c r="GC106">
        <v>190</v>
      </c>
      <c r="GD106">
        <v>1218</v>
      </c>
      <c r="GE106">
        <v>57</v>
      </c>
      <c r="GF106">
        <v>365</v>
      </c>
      <c r="GG106">
        <v>30</v>
      </c>
      <c r="GH106">
        <v>192</v>
      </c>
      <c r="GI106">
        <v>0</v>
      </c>
      <c r="GJ106">
        <v>0</v>
      </c>
      <c r="GK106" t="s">
        <v>159</v>
      </c>
      <c r="GL106">
        <v>203</v>
      </c>
      <c r="GM106">
        <v>1299</v>
      </c>
      <c r="GN106" t="s">
        <v>159</v>
      </c>
      <c r="GO106" t="s">
        <v>187</v>
      </c>
      <c r="GP106" t="s">
        <v>232</v>
      </c>
      <c r="GQ106" t="s">
        <v>159</v>
      </c>
      <c r="GR106" t="s">
        <v>221</v>
      </c>
      <c r="GS106" t="s">
        <v>146</v>
      </c>
      <c r="GT106">
        <v>0</v>
      </c>
      <c r="GU106">
        <v>0</v>
      </c>
      <c r="GV106" t="s">
        <v>159</v>
      </c>
      <c r="GW106" t="s">
        <v>152</v>
      </c>
      <c r="GX106" t="s">
        <v>151</v>
      </c>
      <c r="GY106" t="s">
        <v>152</v>
      </c>
      <c r="GZ106" t="s">
        <v>160</v>
      </c>
      <c r="HA106" s="117" t="s">
        <v>1652</v>
      </c>
      <c r="HB106" s="117" t="s">
        <v>2069</v>
      </c>
      <c r="HC106" s="117"/>
      <c r="HD106" s="116" t="s">
        <v>1858</v>
      </c>
      <c r="HE106" s="116">
        <v>3.716567</v>
      </c>
      <c r="HF106" s="116">
        <v>31.035550000000001</v>
      </c>
    </row>
    <row r="107" spans="1:214" x14ac:dyDescent="0.25">
      <c r="A107" t="s">
        <v>329</v>
      </c>
      <c r="B107" t="s">
        <v>175</v>
      </c>
      <c r="C107" t="s">
        <v>551</v>
      </c>
      <c r="D107" t="s">
        <v>240</v>
      </c>
      <c r="E107" t="s">
        <v>550</v>
      </c>
      <c r="F107" t="s">
        <v>552</v>
      </c>
      <c r="G107" s="116">
        <f t="shared" si="2"/>
        <v>7.265638697</v>
      </c>
      <c r="H107" s="116">
        <f t="shared" si="3"/>
        <v>30.42860997</v>
      </c>
      <c r="I107">
        <v>9</v>
      </c>
      <c r="J107">
        <v>9</v>
      </c>
      <c r="K107" t="s">
        <v>159</v>
      </c>
      <c r="L107">
        <v>169</v>
      </c>
      <c r="M107" s="116">
        <f>SUM(Table1[[#Headers],[c- IDP previously displ. abroad present]])</f>
        <v>0</v>
      </c>
      <c r="N107">
        <v>1181</v>
      </c>
      <c r="O107" s="116">
        <f>(Table1[[#This Row],[a- IDP individuals]])-(Table1[[#This Row],[displ. Abroad]])</f>
        <v>1181</v>
      </c>
      <c r="P107">
        <v>70</v>
      </c>
      <c r="Q107">
        <v>490</v>
      </c>
      <c r="R107" t="s">
        <v>175</v>
      </c>
      <c r="S107" t="s">
        <v>240</v>
      </c>
      <c r="T107">
        <v>9</v>
      </c>
      <c r="U107">
        <v>54</v>
      </c>
      <c r="V107" t="s">
        <v>175</v>
      </c>
      <c r="W107" t="s">
        <v>385</v>
      </c>
      <c r="X107">
        <v>0</v>
      </c>
      <c r="Y107">
        <v>0</v>
      </c>
      <c r="Z107" t="s">
        <v>147</v>
      </c>
      <c r="AA107" t="s">
        <v>147</v>
      </c>
      <c r="AB107">
        <v>0</v>
      </c>
      <c r="AC107">
        <v>0</v>
      </c>
      <c r="AD107" t="s">
        <v>147</v>
      </c>
      <c r="AE107" t="s">
        <v>147</v>
      </c>
      <c r="AF107">
        <v>21</v>
      </c>
      <c r="AG107">
        <v>126</v>
      </c>
      <c r="AH107" t="s">
        <v>175</v>
      </c>
      <c r="AI107" t="s">
        <v>240</v>
      </c>
      <c r="AJ107">
        <v>69</v>
      </c>
      <c r="AK107">
        <v>511</v>
      </c>
      <c r="AL107" t="s">
        <v>175</v>
      </c>
      <c r="AM107" t="s">
        <v>240</v>
      </c>
      <c r="AN107">
        <v>0</v>
      </c>
      <c r="AO107">
        <v>0</v>
      </c>
      <c r="AP107" t="s">
        <v>146</v>
      </c>
      <c r="AQ107">
        <v>0</v>
      </c>
      <c r="AR107">
        <v>0</v>
      </c>
      <c r="AS107">
        <v>0</v>
      </c>
      <c r="AT107">
        <v>0</v>
      </c>
      <c r="AU107" t="s">
        <v>147</v>
      </c>
      <c r="AV107" t="s">
        <v>147</v>
      </c>
      <c r="AW107">
        <v>0</v>
      </c>
      <c r="AX107">
        <v>0</v>
      </c>
      <c r="AY107" t="s">
        <v>147</v>
      </c>
      <c r="AZ107" t="s">
        <v>147</v>
      </c>
      <c r="BA107">
        <v>0</v>
      </c>
      <c r="BB107">
        <v>0</v>
      </c>
      <c r="BC107" t="s">
        <v>147</v>
      </c>
      <c r="BD107" t="s">
        <v>147</v>
      </c>
      <c r="BE107">
        <v>0</v>
      </c>
      <c r="BF107">
        <v>0</v>
      </c>
      <c r="BG107" t="s">
        <v>147</v>
      </c>
      <c r="BH107" t="s">
        <v>147</v>
      </c>
      <c r="BI107">
        <v>0</v>
      </c>
      <c r="BJ107">
        <v>0</v>
      </c>
      <c r="BK107" t="s">
        <v>147</v>
      </c>
      <c r="BL107" t="s">
        <v>147</v>
      </c>
      <c r="BM107">
        <v>0</v>
      </c>
      <c r="BN107">
        <v>0</v>
      </c>
      <c r="BO107" s="116">
        <f>SUM(Table1[[#This Row],[2014-2015 Conflict]],Table1[[#This Row],[2016-2017 conflict]],Table1[[#This Row],[2018 pre R conflict]],Table1[[#This Row],[2018 post R conflict]],Table1[[#This Row],[2019 conflict]],Table1[[#This Row],[2020 conflict]])</f>
        <v>544</v>
      </c>
      <c r="BP107" s="116">
        <f>SUM(Table1[[#This Row],[2014-2015  C - clashes]],Table1[[#This Row],[2016-2017  c-clashes]],Table1[[#This Row],[2018 pre R C-clashes]],Table1[[#This Row],[2018 post R C-clashes]],Table1[[#This Row],[2019 C-clashes]],Table1[[#This Row],[2020 C-clashes]])</f>
        <v>126</v>
      </c>
      <c r="BQ107" s="116">
        <f>SUM(Table1[[#This Row],[2014-2015 disaster]],Table1[[#This Row],[2016-2017 disaster]],Table1[[#This Row],[2018 pre R disaster]],Table1[[#This Row],[2018 post R disaster]],Table1[[#This Row],[2019 disaster]],Table1[[#This Row],[2020 disaster]])</f>
        <v>511</v>
      </c>
      <c r="BR107" s="116">
        <f>SUM(Table1[[#This Row],[2014-2015 unknown]],Table1[[#This Row],[2016-2017  unknown ]],Table1[[#This Row],[2018 pre R unknown]],Table1[[#This Row],[2018 post R unknown]],Table1[[#This Row],[2019 unknown]],Table1[[#This Row],[2020 unknown]])</f>
        <v>0</v>
      </c>
      <c r="BS107">
        <v>490</v>
      </c>
      <c r="BT107">
        <v>0</v>
      </c>
      <c r="BU107">
        <v>0</v>
      </c>
      <c r="BV107">
        <v>0</v>
      </c>
      <c r="BW107" t="s">
        <v>146</v>
      </c>
      <c r="BX107">
        <v>54</v>
      </c>
      <c r="BY107">
        <v>0</v>
      </c>
      <c r="BZ107">
        <v>0</v>
      </c>
      <c r="CA107">
        <v>0</v>
      </c>
      <c r="CB107" t="s">
        <v>146</v>
      </c>
      <c r="CC107">
        <v>0</v>
      </c>
      <c r="CD107">
        <v>0</v>
      </c>
      <c r="CE107">
        <v>0</v>
      </c>
      <c r="CF107">
        <v>0</v>
      </c>
      <c r="CG107" t="s">
        <v>146</v>
      </c>
      <c r="CH107">
        <v>0</v>
      </c>
      <c r="CI107">
        <v>0</v>
      </c>
      <c r="CJ107">
        <v>0</v>
      </c>
      <c r="CK107">
        <v>0</v>
      </c>
      <c r="CL107" t="s">
        <v>146</v>
      </c>
      <c r="CM107">
        <v>0</v>
      </c>
      <c r="CN107">
        <v>126</v>
      </c>
      <c r="CO107">
        <v>0</v>
      </c>
      <c r="CP107">
        <v>0</v>
      </c>
      <c r="CQ107" t="s">
        <v>146</v>
      </c>
      <c r="CR107">
        <v>0</v>
      </c>
      <c r="CS107">
        <v>0</v>
      </c>
      <c r="CT107">
        <v>511</v>
      </c>
      <c r="CU107">
        <v>0</v>
      </c>
      <c r="CV107" t="s">
        <v>146</v>
      </c>
      <c r="CW107" t="s">
        <v>147</v>
      </c>
      <c r="CX107">
        <v>0</v>
      </c>
      <c r="CY107">
        <v>0</v>
      </c>
      <c r="CZ107">
        <v>0</v>
      </c>
      <c r="DA107">
        <v>169</v>
      </c>
      <c r="DB107">
        <v>1181</v>
      </c>
      <c r="DC107" t="s">
        <v>159</v>
      </c>
      <c r="DD107">
        <v>2</v>
      </c>
      <c r="DE107">
        <v>14</v>
      </c>
      <c r="DF107">
        <v>1164</v>
      </c>
      <c r="DG107">
        <v>8149</v>
      </c>
      <c r="DH107" t="s">
        <v>159</v>
      </c>
      <c r="DI107">
        <f>Table1[[#This Row],[i- returnees internal present household]]+Table1[[#This Row],[k- abroad returnee household]]</f>
        <v>61</v>
      </c>
      <c r="DJ107">
        <f>Table1[[#This Row],[ returnees internal ]]+Table1[[#This Row],[abroad returnee ]]</f>
        <v>438</v>
      </c>
      <c r="DK107" t="s">
        <v>159</v>
      </c>
      <c r="DL107">
        <v>61</v>
      </c>
      <c r="DM107">
        <v>438</v>
      </c>
      <c r="DN107">
        <v>4</v>
      </c>
      <c r="DO107">
        <v>41</v>
      </c>
      <c r="DP107" t="s">
        <v>175</v>
      </c>
      <c r="DQ107" t="s">
        <v>394</v>
      </c>
      <c r="DR107" t="s">
        <v>150</v>
      </c>
      <c r="DS107" t="s">
        <v>147</v>
      </c>
      <c r="DT107">
        <v>30</v>
      </c>
      <c r="DU107">
        <v>210</v>
      </c>
      <c r="DV107" t="s">
        <v>175</v>
      </c>
      <c r="DW107" t="s">
        <v>332</v>
      </c>
      <c r="DX107" t="s">
        <v>150</v>
      </c>
      <c r="DY107" t="s">
        <v>147</v>
      </c>
      <c r="DZ107">
        <v>0</v>
      </c>
      <c r="EA107">
        <v>0</v>
      </c>
      <c r="EB107" t="s">
        <v>147</v>
      </c>
      <c r="EC107" t="s">
        <v>147</v>
      </c>
      <c r="ED107" t="s">
        <v>147</v>
      </c>
      <c r="EE107" t="s">
        <v>147</v>
      </c>
      <c r="EF107">
        <v>17</v>
      </c>
      <c r="EG107">
        <v>117</v>
      </c>
      <c r="EH107" t="s">
        <v>193</v>
      </c>
      <c r="EI107" t="s">
        <v>194</v>
      </c>
      <c r="EJ107" t="s">
        <v>182</v>
      </c>
      <c r="EK107" t="s">
        <v>147</v>
      </c>
      <c r="EL107">
        <v>10</v>
      </c>
      <c r="EM107">
        <v>70</v>
      </c>
      <c r="EN107" t="s">
        <v>193</v>
      </c>
      <c r="EO107" t="s">
        <v>194</v>
      </c>
      <c r="EP107" t="s">
        <v>304</v>
      </c>
      <c r="EQ107" t="s">
        <v>147</v>
      </c>
      <c r="ER107">
        <v>0</v>
      </c>
      <c r="ES107">
        <v>0</v>
      </c>
      <c r="ET107" t="s">
        <v>146</v>
      </c>
      <c r="EU107">
        <v>0</v>
      </c>
      <c r="EV107">
        <v>0</v>
      </c>
      <c r="EW107">
        <v>0</v>
      </c>
      <c r="EX107">
        <v>0</v>
      </c>
      <c r="EY107" t="s">
        <v>147</v>
      </c>
      <c r="EZ107" t="s">
        <v>147</v>
      </c>
      <c r="FA107" t="s">
        <v>147</v>
      </c>
      <c r="FB107" t="s">
        <v>147</v>
      </c>
      <c r="FC107">
        <v>0</v>
      </c>
      <c r="FD107">
        <v>0</v>
      </c>
      <c r="FE107" t="s">
        <v>147</v>
      </c>
      <c r="FF107" t="s">
        <v>147</v>
      </c>
      <c r="FG107" t="s">
        <v>147</v>
      </c>
      <c r="FH107" t="s">
        <v>147</v>
      </c>
      <c r="FI107">
        <v>0</v>
      </c>
      <c r="FJ107">
        <v>0</v>
      </c>
      <c r="FK107" t="s">
        <v>147</v>
      </c>
      <c r="FL107" t="s">
        <v>147</v>
      </c>
      <c r="FM107" t="s">
        <v>147</v>
      </c>
      <c r="FN107" t="s">
        <v>147</v>
      </c>
      <c r="FO107">
        <v>0</v>
      </c>
      <c r="FP107">
        <v>0</v>
      </c>
      <c r="FQ107" t="s">
        <v>147</v>
      </c>
      <c r="FR107" t="s">
        <v>147</v>
      </c>
      <c r="FS107" t="s">
        <v>147</v>
      </c>
      <c r="FT107" t="s">
        <v>147</v>
      </c>
      <c r="FU107">
        <v>0</v>
      </c>
      <c r="FV107">
        <v>0</v>
      </c>
      <c r="FW107" t="s">
        <v>147</v>
      </c>
      <c r="FX107" t="s">
        <v>147</v>
      </c>
      <c r="FY107" t="s">
        <v>147</v>
      </c>
      <c r="FZ107" t="s">
        <v>147</v>
      </c>
      <c r="GA107">
        <v>0</v>
      </c>
      <c r="GB107">
        <v>0</v>
      </c>
      <c r="GC107">
        <v>29</v>
      </c>
      <c r="GD107">
        <v>294</v>
      </c>
      <c r="GE107">
        <v>20</v>
      </c>
      <c r="GF107">
        <v>100</v>
      </c>
      <c r="GG107">
        <v>12</v>
      </c>
      <c r="GH107">
        <v>44</v>
      </c>
      <c r="GI107">
        <v>0</v>
      </c>
      <c r="GJ107">
        <v>0</v>
      </c>
      <c r="GK107" t="s">
        <v>159</v>
      </c>
      <c r="GL107">
        <v>18</v>
      </c>
      <c r="GM107">
        <v>115</v>
      </c>
      <c r="GN107" t="s">
        <v>159</v>
      </c>
      <c r="GO107" t="s">
        <v>175</v>
      </c>
      <c r="GP107" t="s">
        <v>240</v>
      </c>
      <c r="GQ107" t="s">
        <v>146</v>
      </c>
      <c r="GR107" t="s">
        <v>147</v>
      </c>
      <c r="GS107" t="s">
        <v>146</v>
      </c>
      <c r="GT107">
        <v>0</v>
      </c>
      <c r="GU107">
        <v>0</v>
      </c>
      <c r="GV107" t="s">
        <v>159</v>
      </c>
      <c r="GW107" t="s">
        <v>152</v>
      </c>
      <c r="GX107" t="s">
        <v>152</v>
      </c>
      <c r="GY107" t="s">
        <v>151</v>
      </c>
      <c r="GZ107" t="s">
        <v>553</v>
      </c>
      <c r="HA107" s="117" t="s">
        <v>1652</v>
      </c>
      <c r="HB107" s="117" t="s">
        <v>2071</v>
      </c>
      <c r="HC107" s="117"/>
      <c r="HD107" s="116" t="s">
        <v>1858</v>
      </c>
      <c r="HE107" s="116">
        <v>3.7919666670000001</v>
      </c>
      <c r="HF107" s="116">
        <v>31.018183333</v>
      </c>
    </row>
    <row r="108" spans="1:214" x14ac:dyDescent="0.25">
      <c r="A108" t="s">
        <v>142</v>
      </c>
      <c r="B108" t="s">
        <v>143</v>
      </c>
      <c r="C108" t="s">
        <v>141</v>
      </c>
      <c r="D108" t="s">
        <v>144</v>
      </c>
      <c r="E108" t="s">
        <v>554</v>
      </c>
      <c r="F108" t="s">
        <v>555</v>
      </c>
      <c r="G108" s="116">
        <f t="shared" si="2"/>
        <v>9.5477699999999999</v>
      </c>
      <c r="H108" s="116">
        <f t="shared" si="3"/>
        <v>32.103360000000002</v>
      </c>
      <c r="I108">
        <v>9</v>
      </c>
      <c r="J108">
        <v>9</v>
      </c>
      <c r="K108" t="s">
        <v>159</v>
      </c>
      <c r="L108">
        <v>215</v>
      </c>
      <c r="M108" s="116">
        <f>SUM(Table1[[#Headers],[c- IDP previously displ. abroad present]])</f>
        <v>0</v>
      </c>
      <c r="N108">
        <v>1730</v>
      </c>
      <c r="O108" s="116">
        <f>(Table1[[#This Row],[a- IDP individuals]])-(Table1[[#This Row],[displ. Abroad]])</f>
        <v>1730</v>
      </c>
      <c r="P108">
        <v>8</v>
      </c>
      <c r="Q108">
        <v>50</v>
      </c>
      <c r="R108" t="s">
        <v>143</v>
      </c>
      <c r="S108" t="s">
        <v>226</v>
      </c>
      <c r="T108">
        <v>22</v>
      </c>
      <c r="U108">
        <v>264</v>
      </c>
      <c r="V108" t="s">
        <v>143</v>
      </c>
      <c r="W108" t="s">
        <v>144</v>
      </c>
      <c r="X108">
        <v>48</v>
      </c>
      <c r="Y108">
        <v>500</v>
      </c>
      <c r="Z108" t="s">
        <v>143</v>
      </c>
      <c r="AA108" t="s">
        <v>352</v>
      </c>
      <c r="AB108">
        <v>57</v>
      </c>
      <c r="AC108">
        <v>421</v>
      </c>
      <c r="AD108" t="s">
        <v>143</v>
      </c>
      <c r="AE108" t="s">
        <v>352</v>
      </c>
      <c r="AF108">
        <v>47</v>
      </c>
      <c r="AG108">
        <v>300</v>
      </c>
      <c r="AH108" t="s">
        <v>143</v>
      </c>
      <c r="AI108" t="s">
        <v>410</v>
      </c>
      <c r="AJ108">
        <v>33</v>
      </c>
      <c r="AK108">
        <v>195</v>
      </c>
      <c r="AL108" t="s">
        <v>143</v>
      </c>
      <c r="AM108" t="s">
        <v>410</v>
      </c>
      <c r="AN108">
        <v>0</v>
      </c>
      <c r="AO108">
        <v>0</v>
      </c>
      <c r="AP108" t="s">
        <v>146</v>
      </c>
      <c r="AQ108">
        <v>0</v>
      </c>
      <c r="AR108">
        <v>0</v>
      </c>
      <c r="AS108">
        <v>0</v>
      </c>
      <c r="AT108">
        <v>0</v>
      </c>
      <c r="AU108" t="s">
        <v>147</v>
      </c>
      <c r="AV108" t="s">
        <v>147</v>
      </c>
      <c r="AW108">
        <v>0</v>
      </c>
      <c r="AX108">
        <v>0</v>
      </c>
      <c r="AY108" t="s">
        <v>147</v>
      </c>
      <c r="AZ108" t="s">
        <v>147</v>
      </c>
      <c r="BA108">
        <v>0</v>
      </c>
      <c r="BB108">
        <v>0</v>
      </c>
      <c r="BC108" t="s">
        <v>147</v>
      </c>
      <c r="BD108" t="s">
        <v>147</v>
      </c>
      <c r="BE108">
        <v>0</v>
      </c>
      <c r="BF108">
        <v>0</v>
      </c>
      <c r="BG108" t="s">
        <v>147</v>
      </c>
      <c r="BH108" t="s">
        <v>147</v>
      </c>
      <c r="BI108">
        <v>0</v>
      </c>
      <c r="BJ108">
        <v>0</v>
      </c>
      <c r="BK108" t="s">
        <v>147</v>
      </c>
      <c r="BL108" t="s">
        <v>147</v>
      </c>
      <c r="BM108">
        <v>0</v>
      </c>
      <c r="BN108">
        <v>0</v>
      </c>
      <c r="BO108" s="116">
        <f>SUM(Table1[[#This Row],[2014-2015 Conflict]],Table1[[#This Row],[2016-2017 conflict]],Table1[[#This Row],[2018 pre R conflict]],Table1[[#This Row],[2018 post R conflict]],Table1[[#This Row],[2019 conflict]],Table1[[#This Row],[2020 conflict]])</f>
        <v>1730</v>
      </c>
      <c r="BP108" s="116">
        <f>SUM(Table1[[#This Row],[2014-2015  C - clashes]],Table1[[#This Row],[2016-2017  c-clashes]],Table1[[#This Row],[2018 pre R C-clashes]],Table1[[#This Row],[2018 post R C-clashes]],Table1[[#This Row],[2019 C-clashes]],Table1[[#This Row],[2020 C-clashes]])</f>
        <v>0</v>
      </c>
      <c r="BQ108" s="116">
        <f>SUM(Table1[[#This Row],[2014-2015 disaster]],Table1[[#This Row],[2016-2017 disaster]],Table1[[#This Row],[2018 pre R disaster]],Table1[[#This Row],[2018 post R disaster]],Table1[[#This Row],[2019 disaster]],Table1[[#This Row],[2020 disaster]])</f>
        <v>0</v>
      </c>
      <c r="BR108" s="116">
        <f>SUM(Table1[[#This Row],[2014-2015 unknown]],Table1[[#This Row],[2016-2017  unknown ]],Table1[[#This Row],[2018 pre R unknown]],Table1[[#This Row],[2018 post R unknown]],Table1[[#This Row],[2019 unknown]],Table1[[#This Row],[2020 unknown]])</f>
        <v>0</v>
      </c>
      <c r="BS108">
        <v>50</v>
      </c>
      <c r="BT108">
        <v>0</v>
      </c>
      <c r="BU108">
        <v>0</v>
      </c>
      <c r="BV108">
        <v>0</v>
      </c>
      <c r="BW108" t="s">
        <v>146</v>
      </c>
      <c r="BX108">
        <v>264</v>
      </c>
      <c r="BY108">
        <v>0</v>
      </c>
      <c r="BZ108">
        <v>0</v>
      </c>
      <c r="CA108">
        <v>0</v>
      </c>
      <c r="CB108" t="s">
        <v>146</v>
      </c>
      <c r="CC108">
        <v>500</v>
      </c>
      <c r="CD108">
        <v>0</v>
      </c>
      <c r="CE108">
        <v>0</v>
      </c>
      <c r="CF108">
        <v>0</v>
      </c>
      <c r="CG108" t="s">
        <v>146</v>
      </c>
      <c r="CH108">
        <v>421</v>
      </c>
      <c r="CI108">
        <v>0</v>
      </c>
      <c r="CJ108">
        <v>0</v>
      </c>
      <c r="CK108">
        <v>0</v>
      </c>
      <c r="CL108" t="s">
        <v>146</v>
      </c>
      <c r="CM108">
        <v>300</v>
      </c>
      <c r="CN108">
        <v>0</v>
      </c>
      <c r="CO108">
        <v>0</v>
      </c>
      <c r="CP108">
        <v>0</v>
      </c>
      <c r="CQ108" t="s">
        <v>146</v>
      </c>
      <c r="CR108">
        <v>195</v>
      </c>
      <c r="CS108">
        <v>0</v>
      </c>
      <c r="CT108">
        <v>0</v>
      </c>
      <c r="CU108">
        <v>0</v>
      </c>
      <c r="CV108" t="s">
        <v>146</v>
      </c>
      <c r="CW108" t="s">
        <v>147</v>
      </c>
      <c r="CX108">
        <v>0</v>
      </c>
      <c r="CY108">
        <v>0</v>
      </c>
      <c r="CZ108">
        <v>0</v>
      </c>
      <c r="DA108">
        <v>215</v>
      </c>
      <c r="DB108">
        <v>1730</v>
      </c>
      <c r="DC108" t="s">
        <v>146</v>
      </c>
      <c r="DD108">
        <v>0</v>
      </c>
      <c r="DE108">
        <v>0</v>
      </c>
      <c r="DF108">
        <v>560</v>
      </c>
      <c r="DG108">
        <v>2800</v>
      </c>
      <c r="DH108" t="s">
        <v>159</v>
      </c>
      <c r="DI108">
        <f>Table1[[#This Row],[i- returnees internal present household]]+Table1[[#This Row],[k- abroad returnee household]]</f>
        <v>213</v>
      </c>
      <c r="DJ108">
        <f>Table1[[#This Row],[ returnees internal ]]+Table1[[#This Row],[abroad returnee ]]</f>
        <v>1017</v>
      </c>
      <c r="DK108" t="s">
        <v>159</v>
      </c>
      <c r="DL108">
        <v>213</v>
      </c>
      <c r="DM108">
        <v>1017</v>
      </c>
      <c r="DN108">
        <v>0</v>
      </c>
      <c r="DO108">
        <v>0</v>
      </c>
      <c r="DP108" t="s">
        <v>147</v>
      </c>
      <c r="DQ108" t="s">
        <v>147</v>
      </c>
      <c r="DR108" t="s">
        <v>147</v>
      </c>
      <c r="DS108" t="s">
        <v>147</v>
      </c>
      <c r="DT108">
        <v>49</v>
      </c>
      <c r="DU108">
        <v>237</v>
      </c>
      <c r="DV108" t="s">
        <v>143</v>
      </c>
      <c r="DW108" t="s">
        <v>352</v>
      </c>
      <c r="DX108" t="s">
        <v>150</v>
      </c>
      <c r="DY108" t="s">
        <v>147</v>
      </c>
      <c r="DZ108">
        <v>56</v>
      </c>
      <c r="EA108">
        <v>351</v>
      </c>
      <c r="EB108" t="s">
        <v>143</v>
      </c>
      <c r="EC108" t="s">
        <v>352</v>
      </c>
      <c r="ED108" t="s">
        <v>150</v>
      </c>
      <c r="EE108" t="s">
        <v>147</v>
      </c>
      <c r="EF108">
        <v>52</v>
      </c>
      <c r="EG108">
        <v>250</v>
      </c>
      <c r="EH108" t="s">
        <v>193</v>
      </c>
      <c r="EI108" t="s">
        <v>196</v>
      </c>
      <c r="EJ108" t="s">
        <v>150</v>
      </c>
      <c r="EK108" t="s">
        <v>147</v>
      </c>
      <c r="EL108">
        <v>56</v>
      </c>
      <c r="EM108">
        <v>179</v>
      </c>
      <c r="EN108" t="s">
        <v>143</v>
      </c>
      <c r="EO108" t="s">
        <v>410</v>
      </c>
      <c r="EP108" t="s">
        <v>150</v>
      </c>
      <c r="EQ108" t="s">
        <v>147</v>
      </c>
      <c r="ER108">
        <v>0</v>
      </c>
      <c r="ES108">
        <v>0</v>
      </c>
      <c r="ET108" t="s">
        <v>146</v>
      </c>
      <c r="EU108">
        <v>0</v>
      </c>
      <c r="EV108">
        <v>0</v>
      </c>
      <c r="EW108">
        <v>0</v>
      </c>
      <c r="EX108">
        <v>0</v>
      </c>
      <c r="EY108" t="s">
        <v>147</v>
      </c>
      <c r="EZ108" t="s">
        <v>147</v>
      </c>
      <c r="FA108" t="s">
        <v>147</v>
      </c>
      <c r="FB108" t="s">
        <v>147</v>
      </c>
      <c r="FC108">
        <v>0</v>
      </c>
      <c r="FD108">
        <v>0</v>
      </c>
      <c r="FE108" t="s">
        <v>147</v>
      </c>
      <c r="FF108" t="s">
        <v>147</v>
      </c>
      <c r="FG108" t="s">
        <v>147</v>
      </c>
      <c r="FH108" t="s">
        <v>147</v>
      </c>
      <c r="FI108">
        <v>0</v>
      </c>
      <c r="FJ108">
        <v>0</v>
      </c>
      <c r="FK108" t="s">
        <v>147</v>
      </c>
      <c r="FL108" t="s">
        <v>147</v>
      </c>
      <c r="FM108" t="s">
        <v>147</v>
      </c>
      <c r="FN108" t="s">
        <v>147</v>
      </c>
      <c r="FO108">
        <v>0</v>
      </c>
      <c r="FP108">
        <v>0</v>
      </c>
      <c r="FQ108" t="s">
        <v>147</v>
      </c>
      <c r="FR108" t="s">
        <v>147</v>
      </c>
      <c r="FS108" t="s">
        <v>147</v>
      </c>
      <c r="FT108" t="s">
        <v>147</v>
      </c>
      <c r="FU108">
        <v>0</v>
      </c>
      <c r="FV108">
        <v>0</v>
      </c>
      <c r="FW108" t="s">
        <v>147</v>
      </c>
      <c r="FX108" t="s">
        <v>147</v>
      </c>
      <c r="FY108" t="s">
        <v>147</v>
      </c>
      <c r="FZ108" t="s">
        <v>147</v>
      </c>
      <c r="GA108">
        <v>0</v>
      </c>
      <c r="GB108">
        <v>0</v>
      </c>
      <c r="GC108">
        <v>33</v>
      </c>
      <c r="GD108">
        <v>160</v>
      </c>
      <c r="GE108">
        <v>100</v>
      </c>
      <c r="GF108">
        <v>500</v>
      </c>
      <c r="GG108">
        <v>80</v>
      </c>
      <c r="GH108">
        <v>357</v>
      </c>
      <c r="GI108">
        <v>0</v>
      </c>
      <c r="GJ108">
        <v>0</v>
      </c>
      <c r="GK108" t="s">
        <v>159</v>
      </c>
      <c r="GL108">
        <v>161</v>
      </c>
      <c r="GM108">
        <v>1020</v>
      </c>
      <c r="GN108" t="s">
        <v>159</v>
      </c>
      <c r="GO108" t="s">
        <v>143</v>
      </c>
      <c r="GP108" t="s">
        <v>352</v>
      </c>
      <c r="GQ108" t="s">
        <v>159</v>
      </c>
      <c r="GR108" t="s">
        <v>217</v>
      </c>
      <c r="GS108" t="s">
        <v>146</v>
      </c>
      <c r="GT108">
        <v>0</v>
      </c>
      <c r="GU108">
        <v>0</v>
      </c>
      <c r="GV108" t="s">
        <v>159</v>
      </c>
      <c r="GW108" t="s">
        <v>152</v>
      </c>
      <c r="GX108" t="s">
        <v>151</v>
      </c>
      <c r="GY108" t="s">
        <v>152</v>
      </c>
      <c r="GZ108" t="s">
        <v>556</v>
      </c>
      <c r="HA108" s="117" t="s">
        <v>1593</v>
      </c>
      <c r="HB108" s="117" t="s">
        <v>1593</v>
      </c>
      <c r="HC108" s="117"/>
      <c r="HD108" s="116" t="s">
        <v>1858</v>
      </c>
      <c r="HE108" s="116">
        <v>3.7733968619999998</v>
      </c>
      <c r="HF108" s="116">
        <v>30.618143408000002</v>
      </c>
    </row>
    <row r="109" spans="1:214" x14ac:dyDescent="0.25">
      <c r="A109" t="s">
        <v>155</v>
      </c>
      <c r="B109" t="s">
        <v>156</v>
      </c>
      <c r="C109" t="s">
        <v>558</v>
      </c>
      <c r="D109" t="s">
        <v>251</v>
      </c>
      <c r="E109" t="s">
        <v>557</v>
      </c>
      <c r="F109" t="s">
        <v>559</v>
      </c>
      <c r="G109" s="116">
        <f t="shared" si="2"/>
        <v>7.0954300000000003</v>
      </c>
      <c r="H109" s="116">
        <f t="shared" si="3"/>
        <v>31.28566</v>
      </c>
      <c r="I109">
        <v>9</v>
      </c>
      <c r="J109">
        <v>9</v>
      </c>
      <c r="K109" t="s">
        <v>159</v>
      </c>
      <c r="L109">
        <v>84</v>
      </c>
      <c r="M109" s="116">
        <f>SUM(Table1[[#Headers],[c- IDP previously displ. abroad present]])</f>
        <v>0</v>
      </c>
      <c r="N109">
        <v>506</v>
      </c>
      <c r="O109" s="116">
        <f>(Table1[[#This Row],[a- IDP individuals]])-(Table1[[#This Row],[displ. Abroad]])</f>
        <v>506</v>
      </c>
      <c r="P109">
        <v>17</v>
      </c>
      <c r="Q109">
        <v>102</v>
      </c>
      <c r="R109" t="s">
        <v>156</v>
      </c>
      <c r="S109" t="s">
        <v>251</v>
      </c>
      <c r="T109">
        <v>16</v>
      </c>
      <c r="U109">
        <v>96</v>
      </c>
      <c r="V109" t="s">
        <v>156</v>
      </c>
      <c r="W109" t="s">
        <v>251</v>
      </c>
      <c r="X109">
        <v>9</v>
      </c>
      <c r="Y109">
        <v>58</v>
      </c>
      <c r="Z109" t="s">
        <v>156</v>
      </c>
      <c r="AA109" t="s">
        <v>251</v>
      </c>
      <c r="AB109">
        <v>19</v>
      </c>
      <c r="AC109">
        <v>114</v>
      </c>
      <c r="AD109" t="s">
        <v>156</v>
      </c>
      <c r="AE109" t="s">
        <v>251</v>
      </c>
      <c r="AF109">
        <v>16</v>
      </c>
      <c r="AG109">
        <v>95</v>
      </c>
      <c r="AH109" t="s">
        <v>156</v>
      </c>
      <c r="AI109" t="s">
        <v>251</v>
      </c>
      <c r="AJ109">
        <v>7</v>
      </c>
      <c r="AK109">
        <v>41</v>
      </c>
      <c r="AL109" t="s">
        <v>156</v>
      </c>
      <c r="AM109" t="s">
        <v>251</v>
      </c>
      <c r="AN109">
        <v>0</v>
      </c>
      <c r="AO109">
        <v>0</v>
      </c>
      <c r="AP109" t="s">
        <v>146</v>
      </c>
      <c r="AQ109">
        <v>0</v>
      </c>
      <c r="AR109">
        <v>0</v>
      </c>
      <c r="AS109">
        <v>0</v>
      </c>
      <c r="AT109">
        <v>0</v>
      </c>
      <c r="AU109" t="s">
        <v>147</v>
      </c>
      <c r="AV109" t="s">
        <v>147</v>
      </c>
      <c r="AW109">
        <v>0</v>
      </c>
      <c r="AX109">
        <v>0</v>
      </c>
      <c r="AY109" t="s">
        <v>147</v>
      </c>
      <c r="AZ109" t="s">
        <v>147</v>
      </c>
      <c r="BA109">
        <v>0</v>
      </c>
      <c r="BB109">
        <v>0</v>
      </c>
      <c r="BC109" t="s">
        <v>147</v>
      </c>
      <c r="BD109" t="s">
        <v>147</v>
      </c>
      <c r="BE109">
        <v>0</v>
      </c>
      <c r="BF109">
        <v>0</v>
      </c>
      <c r="BG109" t="s">
        <v>147</v>
      </c>
      <c r="BH109" t="s">
        <v>147</v>
      </c>
      <c r="BI109">
        <v>0</v>
      </c>
      <c r="BJ109">
        <v>0</v>
      </c>
      <c r="BK109" t="s">
        <v>147</v>
      </c>
      <c r="BL109" t="s">
        <v>147</v>
      </c>
      <c r="BM109">
        <v>0</v>
      </c>
      <c r="BN109">
        <v>0</v>
      </c>
      <c r="BO109" s="116">
        <f>SUM(Table1[[#This Row],[2014-2015 Conflict]],Table1[[#This Row],[2016-2017 conflict]],Table1[[#This Row],[2018 pre R conflict]],Table1[[#This Row],[2018 post R conflict]],Table1[[#This Row],[2019 conflict]],Table1[[#This Row],[2020 conflict]])</f>
        <v>506</v>
      </c>
      <c r="BP109" s="116">
        <f>SUM(Table1[[#This Row],[2014-2015  C - clashes]],Table1[[#This Row],[2016-2017  c-clashes]],Table1[[#This Row],[2018 pre R C-clashes]],Table1[[#This Row],[2018 post R C-clashes]],Table1[[#This Row],[2019 C-clashes]],Table1[[#This Row],[2020 C-clashes]])</f>
        <v>0</v>
      </c>
      <c r="BQ109" s="116">
        <f>SUM(Table1[[#This Row],[2014-2015 disaster]],Table1[[#This Row],[2016-2017 disaster]],Table1[[#This Row],[2018 pre R disaster]],Table1[[#This Row],[2018 post R disaster]],Table1[[#This Row],[2019 disaster]],Table1[[#This Row],[2020 disaster]])</f>
        <v>0</v>
      </c>
      <c r="BR109" s="116">
        <f>SUM(Table1[[#This Row],[2014-2015 unknown]],Table1[[#This Row],[2016-2017  unknown ]],Table1[[#This Row],[2018 pre R unknown]],Table1[[#This Row],[2018 post R unknown]],Table1[[#This Row],[2019 unknown]],Table1[[#This Row],[2020 unknown]])</f>
        <v>0</v>
      </c>
      <c r="BS109">
        <v>102</v>
      </c>
      <c r="BT109">
        <v>0</v>
      </c>
      <c r="BU109">
        <v>0</v>
      </c>
      <c r="BV109">
        <v>0</v>
      </c>
      <c r="BW109" t="s">
        <v>146</v>
      </c>
      <c r="BX109">
        <v>96</v>
      </c>
      <c r="BY109">
        <v>0</v>
      </c>
      <c r="BZ109">
        <v>0</v>
      </c>
      <c r="CA109">
        <v>0</v>
      </c>
      <c r="CB109" t="s">
        <v>146</v>
      </c>
      <c r="CC109">
        <v>58</v>
      </c>
      <c r="CD109">
        <v>0</v>
      </c>
      <c r="CE109">
        <v>0</v>
      </c>
      <c r="CF109">
        <v>0</v>
      </c>
      <c r="CG109" t="s">
        <v>146</v>
      </c>
      <c r="CH109">
        <v>114</v>
      </c>
      <c r="CI109">
        <v>0</v>
      </c>
      <c r="CJ109">
        <v>0</v>
      </c>
      <c r="CK109">
        <v>0</v>
      </c>
      <c r="CL109" t="s">
        <v>146</v>
      </c>
      <c r="CM109">
        <v>95</v>
      </c>
      <c r="CN109">
        <v>0</v>
      </c>
      <c r="CO109">
        <v>0</v>
      </c>
      <c r="CP109">
        <v>0</v>
      </c>
      <c r="CQ109" t="s">
        <v>146</v>
      </c>
      <c r="CR109">
        <v>41</v>
      </c>
      <c r="CS109">
        <v>0</v>
      </c>
      <c r="CT109">
        <v>0</v>
      </c>
      <c r="CU109">
        <v>0</v>
      </c>
      <c r="CV109" t="s">
        <v>146</v>
      </c>
      <c r="CW109" t="s">
        <v>147</v>
      </c>
      <c r="CX109">
        <v>0</v>
      </c>
      <c r="CY109">
        <v>0</v>
      </c>
      <c r="CZ109">
        <v>0</v>
      </c>
      <c r="DA109">
        <v>84</v>
      </c>
      <c r="DB109">
        <v>506</v>
      </c>
      <c r="DC109" t="s">
        <v>146</v>
      </c>
      <c r="DD109">
        <v>0</v>
      </c>
      <c r="DE109">
        <v>0</v>
      </c>
      <c r="DF109">
        <v>0</v>
      </c>
      <c r="DG109">
        <v>0</v>
      </c>
      <c r="DH109" t="s">
        <v>159</v>
      </c>
      <c r="DI109">
        <f>Table1[[#This Row],[i- returnees internal present household]]+Table1[[#This Row],[k- abroad returnee household]]</f>
        <v>203</v>
      </c>
      <c r="DJ109">
        <f>Table1[[#This Row],[ returnees internal ]]+Table1[[#This Row],[abroad returnee ]]</f>
        <v>1229</v>
      </c>
      <c r="DK109" t="s">
        <v>159</v>
      </c>
      <c r="DL109">
        <v>149</v>
      </c>
      <c r="DM109">
        <v>902</v>
      </c>
      <c r="DN109">
        <v>30</v>
      </c>
      <c r="DO109">
        <v>184</v>
      </c>
      <c r="DP109" t="s">
        <v>187</v>
      </c>
      <c r="DQ109" t="s">
        <v>254</v>
      </c>
      <c r="DR109" t="s">
        <v>150</v>
      </c>
      <c r="DS109" t="s">
        <v>147</v>
      </c>
      <c r="DT109">
        <v>32</v>
      </c>
      <c r="DU109">
        <v>191</v>
      </c>
      <c r="DV109" t="s">
        <v>187</v>
      </c>
      <c r="DW109" t="s">
        <v>254</v>
      </c>
      <c r="DX109" t="s">
        <v>150</v>
      </c>
      <c r="DY109" t="s">
        <v>147</v>
      </c>
      <c r="DZ109">
        <v>37</v>
      </c>
      <c r="EA109">
        <v>226</v>
      </c>
      <c r="EB109" t="s">
        <v>187</v>
      </c>
      <c r="EC109" t="s">
        <v>254</v>
      </c>
      <c r="ED109" t="s">
        <v>150</v>
      </c>
      <c r="EE109" t="s">
        <v>147</v>
      </c>
      <c r="EF109">
        <v>20</v>
      </c>
      <c r="EG109">
        <v>123</v>
      </c>
      <c r="EH109" t="s">
        <v>187</v>
      </c>
      <c r="EI109" t="s">
        <v>254</v>
      </c>
      <c r="EJ109" t="s">
        <v>150</v>
      </c>
      <c r="EK109" t="s">
        <v>147</v>
      </c>
      <c r="EL109">
        <v>30</v>
      </c>
      <c r="EM109">
        <v>178</v>
      </c>
      <c r="EN109" t="s">
        <v>187</v>
      </c>
      <c r="EO109" t="s">
        <v>254</v>
      </c>
      <c r="EP109" t="s">
        <v>150</v>
      </c>
      <c r="EQ109" t="s">
        <v>147</v>
      </c>
      <c r="ER109">
        <v>0</v>
      </c>
      <c r="ES109">
        <v>0</v>
      </c>
      <c r="ET109" t="s">
        <v>159</v>
      </c>
      <c r="EU109">
        <v>54</v>
      </c>
      <c r="EV109">
        <v>327</v>
      </c>
      <c r="EW109">
        <v>6</v>
      </c>
      <c r="EX109">
        <v>38</v>
      </c>
      <c r="EY109" t="s">
        <v>221</v>
      </c>
      <c r="EZ109" t="s">
        <v>424</v>
      </c>
      <c r="FA109" t="s">
        <v>150</v>
      </c>
      <c r="FB109" t="s">
        <v>147</v>
      </c>
      <c r="FC109">
        <v>21</v>
      </c>
      <c r="FD109">
        <v>65</v>
      </c>
      <c r="FE109" t="s">
        <v>221</v>
      </c>
      <c r="FF109" t="s">
        <v>424</v>
      </c>
      <c r="FG109" t="s">
        <v>150</v>
      </c>
      <c r="FH109" t="s">
        <v>147</v>
      </c>
      <c r="FI109">
        <v>6</v>
      </c>
      <c r="FJ109">
        <v>46</v>
      </c>
      <c r="FK109" t="s">
        <v>221</v>
      </c>
      <c r="FL109" t="s">
        <v>424</v>
      </c>
      <c r="FM109" t="s">
        <v>150</v>
      </c>
      <c r="FN109" t="s">
        <v>147</v>
      </c>
      <c r="FO109">
        <v>11</v>
      </c>
      <c r="FP109">
        <v>78</v>
      </c>
      <c r="FQ109" t="s">
        <v>221</v>
      </c>
      <c r="FR109" t="s">
        <v>424</v>
      </c>
      <c r="FS109" t="s">
        <v>150</v>
      </c>
      <c r="FT109" t="s">
        <v>147</v>
      </c>
      <c r="FU109">
        <v>10</v>
      </c>
      <c r="FV109">
        <v>100</v>
      </c>
      <c r="FW109" t="s">
        <v>221</v>
      </c>
      <c r="FX109" t="s">
        <v>424</v>
      </c>
      <c r="FY109" t="s">
        <v>150</v>
      </c>
      <c r="FZ109" t="s">
        <v>147</v>
      </c>
      <c r="GA109">
        <v>0</v>
      </c>
      <c r="GB109">
        <v>0</v>
      </c>
      <c r="GC109">
        <v>88</v>
      </c>
      <c r="GD109">
        <v>526</v>
      </c>
      <c r="GE109">
        <v>62</v>
      </c>
      <c r="GF109">
        <v>382</v>
      </c>
      <c r="GG109">
        <v>53</v>
      </c>
      <c r="GH109">
        <v>321</v>
      </c>
      <c r="GI109">
        <v>0</v>
      </c>
      <c r="GJ109">
        <v>0</v>
      </c>
      <c r="GK109" t="s">
        <v>159</v>
      </c>
      <c r="GL109">
        <v>536</v>
      </c>
      <c r="GM109">
        <v>3349</v>
      </c>
      <c r="GN109" t="s">
        <v>159</v>
      </c>
      <c r="GO109" t="s">
        <v>187</v>
      </c>
      <c r="GP109" t="s">
        <v>254</v>
      </c>
      <c r="GQ109" t="s">
        <v>159</v>
      </c>
      <c r="GR109" t="s">
        <v>221</v>
      </c>
      <c r="GS109" t="s">
        <v>146</v>
      </c>
      <c r="GT109">
        <v>0</v>
      </c>
      <c r="GU109">
        <v>0</v>
      </c>
      <c r="GV109" t="s">
        <v>159</v>
      </c>
      <c r="GW109" t="s">
        <v>152</v>
      </c>
      <c r="GX109" t="s">
        <v>151</v>
      </c>
      <c r="GY109" t="s">
        <v>197</v>
      </c>
      <c r="GZ109" t="s">
        <v>160</v>
      </c>
      <c r="HA109" s="117" t="s">
        <v>1522</v>
      </c>
      <c r="HB109" s="117" t="s">
        <v>2074</v>
      </c>
      <c r="HC109" s="117"/>
      <c r="HD109" s="116" t="s">
        <v>1858</v>
      </c>
      <c r="HE109" s="116">
        <v>5.6785199999999998</v>
      </c>
      <c r="HF109" s="116">
        <v>31.797499999999999</v>
      </c>
    </row>
    <row r="110" spans="1:214" x14ac:dyDescent="0.25">
      <c r="A110" t="s">
        <v>155</v>
      </c>
      <c r="B110" t="s">
        <v>156</v>
      </c>
      <c r="C110" t="s">
        <v>544</v>
      </c>
      <c r="D110" t="s">
        <v>355</v>
      </c>
      <c r="E110" t="s">
        <v>560</v>
      </c>
      <c r="F110" t="s">
        <v>561</v>
      </c>
      <c r="G110" s="116">
        <f t="shared" si="2"/>
        <v>6.99742</v>
      </c>
      <c r="H110" s="116">
        <f t="shared" si="3"/>
        <v>34.270589999999999</v>
      </c>
      <c r="I110">
        <v>9</v>
      </c>
      <c r="J110">
        <v>9</v>
      </c>
      <c r="K110" t="s">
        <v>159</v>
      </c>
      <c r="L110">
        <v>53</v>
      </c>
      <c r="M110" s="116">
        <f>SUM(Table1[[#Headers],[c- IDP previously displ. abroad present]])</f>
        <v>0</v>
      </c>
      <c r="N110">
        <v>346</v>
      </c>
      <c r="O110" s="116">
        <f>(Table1[[#This Row],[a- IDP individuals]])-(Table1[[#This Row],[displ. Abroad]])</f>
        <v>346</v>
      </c>
      <c r="P110">
        <v>0</v>
      </c>
      <c r="Q110">
        <v>0</v>
      </c>
      <c r="R110" t="s">
        <v>147</v>
      </c>
      <c r="S110" t="s">
        <v>147</v>
      </c>
      <c r="T110">
        <v>0</v>
      </c>
      <c r="U110">
        <v>0</v>
      </c>
      <c r="V110" t="s">
        <v>147</v>
      </c>
      <c r="W110" t="s">
        <v>147</v>
      </c>
      <c r="X110">
        <v>0</v>
      </c>
      <c r="Y110">
        <v>0</v>
      </c>
      <c r="Z110" t="s">
        <v>147</v>
      </c>
      <c r="AA110" t="s">
        <v>147</v>
      </c>
      <c r="AB110">
        <v>0</v>
      </c>
      <c r="AC110">
        <v>0</v>
      </c>
      <c r="AD110" t="s">
        <v>147</v>
      </c>
      <c r="AE110" t="s">
        <v>147</v>
      </c>
      <c r="AF110">
        <v>44</v>
      </c>
      <c r="AG110">
        <v>287</v>
      </c>
      <c r="AH110" t="s">
        <v>156</v>
      </c>
      <c r="AI110" t="s">
        <v>414</v>
      </c>
      <c r="AJ110">
        <v>9</v>
      </c>
      <c r="AK110">
        <v>59</v>
      </c>
      <c r="AL110" t="s">
        <v>156</v>
      </c>
      <c r="AM110" t="s">
        <v>355</v>
      </c>
      <c r="AN110">
        <v>0</v>
      </c>
      <c r="AO110">
        <v>0</v>
      </c>
      <c r="AP110" t="s">
        <v>146</v>
      </c>
      <c r="AQ110">
        <v>0</v>
      </c>
      <c r="AR110">
        <v>0</v>
      </c>
      <c r="AS110">
        <v>0</v>
      </c>
      <c r="AT110">
        <v>0</v>
      </c>
      <c r="AU110" t="s">
        <v>147</v>
      </c>
      <c r="AV110" t="s">
        <v>147</v>
      </c>
      <c r="AW110">
        <v>0</v>
      </c>
      <c r="AX110">
        <v>0</v>
      </c>
      <c r="AY110" t="s">
        <v>147</v>
      </c>
      <c r="AZ110" t="s">
        <v>147</v>
      </c>
      <c r="BA110">
        <v>0</v>
      </c>
      <c r="BB110">
        <v>0</v>
      </c>
      <c r="BC110" t="s">
        <v>147</v>
      </c>
      <c r="BD110" t="s">
        <v>147</v>
      </c>
      <c r="BE110">
        <v>0</v>
      </c>
      <c r="BF110">
        <v>0</v>
      </c>
      <c r="BG110" t="s">
        <v>147</v>
      </c>
      <c r="BH110" t="s">
        <v>147</v>
      </c>
      <c r="BI110">
        <v>0</v>
      </c>
      <c r="BJ110">
        <v>0</v>
      </c>
      <c r="BK110" t="s">
        <v>147</v>
      </c>
      <c r="BL110" t="s">
        <v>147</v>
      </c>
      <c r="BM110">
        <v>0</v>
      </c>
      <c r="BN110">
        <v>0</v>
      </c>
      <c r="BO110" s="116">
        <f>SUM(Table1[[#This Row],[2014-2015 Conflict]],Table1[[#This Row],[2016-2017 conflict]],Table1[[#This Row],[2018 pre R conflict]],Table1[[#This Row],[2018 post R conflict]],Table1[[#This Row],[2019 conflict]],Table1[[#This Row],[2020 conflict]])</f>
        <v>0</v>
      </c>
      <c r="BP110" s="116">
        <f>SUM(Table1[[#This Row],[2014-2015  C - clashes]],Table1[[#This Row],[2016-2017  c-clashes]],Table1[[#This Row],[2018 pre R C-clashes]],Table1[[#This Row],[2018 post R C-clashes]],Table1[[#This Row],[2019 C-clashes]],Table1[[#This Row],[2020 C-clashes]])</f>
        <v>0</v>
      </c>
      <c r="BQ110" s="116">
        <f>SUM(Table1[[#This Row],[2014-2015 disaster]],Table1[[#This Row],[2016-2017 disaster]],Table1[[#This Row],[2018 pre R disaster]],Table1[[#This Row],[2018 post R disaster]],Table1[[#This Row],[2019 disaster]],Table1[[#This Row],[2020 disaster]])</f>
        <v>346</v>
      </c>
      <c r="BR110" s="116">
        <f>SUM(Table1[[#This Row],[2014-2015 unknown]],Table1[[#This Row],[2016-2017  unknown ]],Table1[[#This Row],[2018 pre R unknown]],Table1[[#This Row],[2018 post R unknown]],Table1[[#This Row],[2019 unknown]],Table1[[#This Row],[2020 unknown]])</f>
        <v>0</v>
      </c>
      <c r="BS110">
        <v>0</v>
      </c>
      <c r="BT110">
        <v>0</v>
      </c>
      <c r="BU110">
        <v>0</v>
      </c>
      <c r="BV110">
        <v>0</v>
      </c>
      <c r="BW110" t="s">
        <v>146</v>
      </c>
      <c r="BX110">
        <v>0</v>
      </c>
      <c r="BY110">
        <v>0</v>
      </c>
      <c r="BZ110">
        <v>0</v>
      </c>
      <c r="CA110">
        <v>0</v>
      </c>
      <c r="CB110" t="s">
        <v>146</v>
      </c>
      <c r="CC110">
        <v>0</v>
      </c>
      <c r="CD110">
        <v>0</v>
      </c>
      <c r="CE110">
        <v>0</v>
      </c>
      <c r="CF110">
        <v>0</v>
      </c>
      <c r="CG110" t="s">
        <v>146</v>
      </c>
      <c r="CH110">
        <v>0</v>
      </c>
      <c r="CI110">
        <v>0</v>
      </c>
      <c r="CJ110">
        <v>0</v>
      </c>
      <c r="CK110">
        <v>0</v>
      </c>
      <c r="CL110" t="s">
        <v>146</v>
      </c>
      <c r="CM110">
        <v>0</v>
      </c>
      <c r="CN110">
        <v>0</v>
      </c>
      <c r="CO110">
        <v>287</v>
      </c>
      <c r="CP110">
        <v>0</v>
      </c>
      <c r="CQ110" t="s">
        <v>146</v>
      </c>
      <c r="CR110">
        <v>0</v>
      </c>
      <c r="CS110">
        <v>0</v>
      </c>
      <c r="CT110">
        <v>59</v>
      </c>
      <c r="CU110">
        <v>0</v>
      </c>
      <c r="CV110" t="s">
        <v>146</v>
      </c>
      <c r="CW110" t="s">
        <v>147</v>
      </c>
      <c r="CX110">
        <v>0</v>
      </c>
      <c r="CY110">
        <v>0</v>
      </c>
      <c r="CZ110">
        <v>0</v>
      </c>
      <c r="DA110">
        <v>53</v>
      </c>
      <c r="DB110">
        <v>346</v>
      </c>
      <c r="DC110" t="s">
        <v>146</v>
      </c>
      <c r="DD110">
        <v>0</v>
      </c>
      <c r="DE110">
        <v>0</v>
      </c>
      <c r="DF110">
        <v>380</v>
      </c>
      <c r="DG110">
        <v>2280</v>
      </c>
      <c r="DH110" t="s">
        <v>159</v>
      </c>
      <c r="DI110">
        <f>Table1[[#This Row],[i- returnees internal present household]]+Table1[[#This Row],[k- abroad returnee household]]</f>
        <v>141</v>
      </c>
      <c r="DJ110">
        <f>Table1[[#This Row],[ returnees internal ]]+Table1[[#This Row],[abroad returnee ]]</f>
        <v>836</v>
      </c>
      <c r="DK110" t="s">
        <v>159</v>
      </c>
      <c r="DL110">
        <v>23</v>
      </c>
      <c r="DM110">
        <v>128</v>
      </c>
      <c r="DN110">
        <v>0</v>
      </c>
      <c r="DO110">
        <v>0</v>
      </c>
      <c r="DP110" t="s">
        <v>147</v>
      </c>
      <c r="DQ110" t="s">
        <v>147</v>
      </c>
      <c r="DR110" t="s">
        <v>147</v>
      </c>
      <c r="DS110" t="s">
        <v>147</v>
      </c>
      <c r="DT110">
        <v>0</v>
      </c>
      <c r="DU110">
        <v>0</v>
      </c>
      <c r="DV110" t="s">
        <v>147</v>
      </c>
      <c r="DW110" t="s">
        <v>147</v>
      </c>
      <c r="DX110" t="s">
        <v>147</v>
      </c>
      <c r="DY110" t="s">
        <v>147</v>
      </c>
      <c r="DZ110">
        <v>12</v>
      </c>
      <c r="EA110">
        <v>72</v>
      </c>
      <c r="EB110" t="s">
        <v>193</v>
      </c>
      <c r="EC110" t="s">
        <v>194</v>
      </c>
      <c r="ED110" t="s">
        <v>150</v>
      </c>
      <c r="EE110" t="s">
        <v>147</v>
      </c>
      <c r="EF110">
        <v>5</v>
      </c>
      <c r="EG110">
        <v>26</v>
      </c>
      <c r="EH110" t="s">
        <v>193</v>
      </c>
      <c r="EI110" t="s">
        <v>194</v>
      </c>
      <c r="EJ110" t="s">
        <v>150</v>
      </c>
      <c r="EK110" t="s">
        <v>147</v>
      </c>
      <c r="EL110">
        <v>6</v>
      </c>
      <c r="EM110">
        <v>30</v>
      </c>
      <c r="EN110" t="s">
        <v>193</v>
      </c>
      <c r="EO110" t="s">
        <v>194</v>
      </c>
      <c r="EP110" t="s">
        <v>150</v>
      </c>
      <c r="EQ110" t="s">
        <v>147</v>
      </c>
      <c r="ER110">
        <v>0</v>
      </c>
      <c r="ES110">
        <v>0</v>
      </c>
      <c r="ET110" t="s">
        <v>159</v>
      </c>
      <c r="EU110">
        <v>118</v>
      </c>
      <c r="EV110">
        <v>708</v>
      </c>
      <c r="EW110">
        <v>0</v>
      </c>
      <c r="EX110">
        <v>0</v>
      </c>
      <c r="EY110" t="s">
        <v>147</v>
      </c>
      <c r="EZ110" t="s">
        <v>147</v>
      </c>
      <c r="FA110" t="s">
        <v>147</v>
      </c>
      <c r="FB110" t="s">
        <v>147</v>
      </c>
      <c r="FC110">
        <v>19</v>
      </c>
      <c r="FD110">
        <v>114</v>
      </c>
      <c r="FE110" t="s">
        <v>148</v>
      </c>
      <c r="FF110" t="s">
        <v>149</v>
      </c>
      <c r="FG110" t="s">
        <v>431</v>
      </c>
      <c r="FH110" t="s">
        <v>147</v>
      </c>
      <c r="FI110">
        <v>31</v>
      </c>
      <c r="FJ110">
        <v>186</v>
      </c>
      <c r="FK110" t="s">
        <v>148</v>
      </c>
      <c r="FL110" t="s">
        <v>149</v>
      </c>
      <c r="FM110" t="s">
        <v>182</v>
      </c>
      <c r="FN110" t="s">
        <v>147</v>
      </c>
      <c r="FO110">
        <v>51</v>
      </c>
      <c r="FP110">
        <v>306</v>
      </c>
      <c r="FQ110" t="s">
        <v>148</v>
      </c>
      <c r="FR110" t="s">
        <v>149</v>
      </c>
      <c r="FS110" t="s">
        <v>431</v>
      </c>
      <c r="FT110" t="s">
        <v>147</v>
      </c>
      <c r="FU110">
        <v>17</v>
      </c>
      <c r="FV110">
        <v>102</v>
      </c>
      <c r="FW110" t="s">
        <v>148</v>
      </c>
      <c r="FX110" t="s">
        <v>149</v>
      </c>
      <c r="FY110" t="s">
        <v>431</v>
      </c>
      <c r="FZ110" t="s">
        <v>147</v>
      </c>
      <c r="GA110">
        <v>0</v>
      </c>
      <c r="GB110">
        <v>0</v>
      </c>
      <c r="GC110">
        <v>43</v>
      </c>
      <c r="GD110">
        <v>256</v>
      </c>
      <c r="GE110">
        <v>49</v>
      </c>
      <c r="GF110">
        <v>293</v>
      </c>
      <c r="GG110">
        <v>49</v>
      </c>
      <c r="GH110">
        <v>287</v>
      </c>
      <c r="GI110">
        <v>0</v>
      </c>
      <c r="GJ110">
        <v>0</v>
      </c>
      <c r="GK110" t="s">
        <v>159</v>
      </c>
      <c r="GL110">
        <v>61</v>
      </c>
      <c r="GM110">
        <v>381</v>
      </c>
      <c r="GN110" t="s">
        <v>159</v>
      </c>
      <c r="GO110" t="s">
        <v>156</v>
      </c>
      <c r="GP110" t="s">
        <v>355</v>
      </c>
      <c r="GQ110" t="s">
        <v>159</v>
      </c>
      <c r="GR110" t="s">
        <v>148</v>
      </c>
      <c r="GS110" t="s">
        <v>146</v>
      </c>
      <c r="GT110">
        <v>0</v>
      </c>
      <c r="GU110">
        <v>0</v>
      </c>
      <c r="GV110" t="s">
        <v>159</v>
      </c>
      <c r="GW110" t="s">
        <v>197</v>
      </c>
      <c r="GX110" t="s">
        <v>197</v>
      </c>
      <c r="GY110" t="s">
        <v>152</v>
      </c>
      <c r="GZ110" t="s">
        <v>562</v>
      </c>
      <c r="HA110" s="117" t="s">
        <v>1522</v>
      </c>
      <c r="HB110" s="117" t="s">
        <v>2076</v>
      </c>
      <c r="HC110" s="117"/>
      <c r="HD110" s="116" t="s">
        <v>1858</v>
      </c>
      <c r="HE110" s="116">
        <v>5.7141371999999997</v>
      </c>
      <c r="HF110" s="116">
        <v>31.794912507999999</v>
      </c>
    </row>
    <row r="111" spans="1:214" x14ac:dyDescent="0.25">
      <c r="A111" t="s">
        <v>329</v>
      </c>
      <c r="B111" t="s">
        <v>175</v>
      </c>
      <c r="C111" t="s">
        <v>474</v>
      </c>
      <c r="D111" t="s">
        <v>394</v>
      </c>
      <c r="E111" t="s">
        <v>563</v>
      </c>
      <c r="F111" t="s">
        <v>564</v>
      </c>
      <c r="G111" s="116">
        <f t="shared" si="2"/>
        <v>8.3922500000000007</v>
      </c>
      <c r="H111" s="116">
        <f t="shared" si="3"/>
        <v>30.150632999999999</v>
      </c>
      <c r="I111">
        <v>9</v>
      </c>
      <c r="J111">
        <v>9</v>
      </c>
      <c r="K111" t="s">
        <v>146</v>
      </c>
      <c r="L111">
        <v>0</v>
      </c>
      <c r="M111" s="116">
        <f>SUM(Table1[[#Headers],[c- IDP previously displ. abroad present]])</f>
        <v>0</v>
      </c>
      <c r="N111">
        <v>0</v>
      </c>
      <c r="O111" s="116">
        <f>(Table1[[#This Row],[a- IDP individuals]])-(Table1[[#This Row],[displ. Abroad]])</f>
        <v>0</v>
      </c>
      <c r="P111">
        <v>0</v>
      </c>
      <c r="Q111">
        <v>0</v>
      </c>
      <c r="R111" t="s">
        <v>147</v>
      </c>
      <c r="S111" t="s">
        <v>147</v>
      </c>
      <c r="T111">
        <v>0</v>
      </c>
      <c r="U111">
        <v>0</v>
      </c>
      <c r="V111" t="s">
        <v>147</v>
      </c>
      <c r="W111" t="s">
        <v>147</v>
      </c>
      <c r="X111">
        <v>0</v>
      </c>
      <c r="Y111">
        <v>0</v>
      </c>
      <c r="Z111" t="s">
        <v>147</v>
      </c>
      <c r="AA111" t="s">
        <v>147</v>
      </c>
      <c r="AB111">
        <v>0</v>
      </c>
      <c r="AC111">
        <v>0</v>
      </c>
      <c r="AD111" t="s">
        <v>147</v>
      </c>
      <c r="AE111" t="s">
        <v>147</v>
      </c>
      <c r="AF111">
        <v>0</v>
      </c>
      <c r="AG111">
        <v>0</v>
      </c>
      <c r="AH111" t="s">
        <v>147</v>
      </c>
      <c r="AI111" t="s">
        <v>147</v>
      </c>
      <c r="AJ111">
        <v>0</v>
      </c>
      <c r="AK111">
        <v>0</v>
      </c>
      <c r="AL111" t="s">
        <v>147</v>
      </c>
      <c r="AM111" t="s">
        <v>147</v>
      </c>
      <c r="AN111">
        <v>0</v>
      </c>
      <c r="AO111">
        <v>0</v>
      </c>
      <c r="AP111" t="s">
        <v>146</v>
      </c>
      <c r="AQ111">
        <v>0</v>
      </c>
      <c r="AR111">
        <v>0</v>
      </c>
      <c r="AS111">
        <v>0</v>
      </c>
      <c r="AT111">
        <v>0</v>
      </c>
      <c r="AU111" t="s">
        <v>147</v>
      </c>
      <c r="AV111" t="s">
        <v>147</v>
      </c>
      <c r="AW111">
        <v>0</v>
      </c>
      <c r="AX111">
        <v>0</v>
      </c>
      <c r="AY111" t="s">
        <v>147</v>
      </c>
      <c r="AZ111" t="s">
        <v>147</v>
      </c>
      <c r="BA111">
        <v>0</v>
      </c>
      <c r="BB111">
        <v>0</v>
      </c>
      <c r="BC111" t="s">
        <v>147</v>
      </c>
      <c r="BD111" t="s">
        <v>147</v>
      </c>
      <c r="BE111">
        <v>0</v>
      </c>
      <c r="BF111">
        <v>0</v>
      </c>
      <c r="BG111" t="s">
        <v>147</v>
      </c>
      <c r="BH111" t="s">
        <v>147</v>
      </c>
      <c r="BI111">
        <v>0</v>
      </c>
      <c r="BJ111">
        <v>0</v>
      </c>
      <c r="BK111" t="s">
        <v>147</v>
      </c>
      <c r="BL111" t="s">
        <v>147</v>
      </c>
      <c r="BM111">
        <v>0</v>
      </c>
      <c r="BN111">
        <v>0</v>
      </c>
      <c r="BO111" s="116">
        <f>SUM(Table1[[#This Row],[2014-2015 Conflict]],Table1[[#This Row],[2016-2017 conflict]],Table1[[#This Row],[2018 pre R conflict]],Table1[[#This Row],[2018 post R conflict]],Table1[[#This Row],[2019 conflict]],Table1[[#This Row],[2020 conflict]])</f>
        <v>0</v>
      </c>
      <c r="BP111" s="116">
        <f>SUM(Table1[[#This Row],[2014-2015  C - clashes]],Table1[[#This Row],[2016-2017  c-clashes]],Table1[[#This Row],[2018 pre R C-clashes]],Table1[[#This Row],[2018 post R C-clashes]],Table1[[#This Row],[2019 C-clashes]],Table1[[#This Row],[2020 C-clashes]])</f>
        <v>0</v>
      </c>
      <c r="BQ111" s="116">
        <f>SUM(Table1[[#This Row],[2014-2015 disaster]],Table1[[#This Row],[2016-2017 disaster]],Table1[[#This Row],[2018 pre R disaster]],Table1[[#This Row],[2018 post R disaster]],Table1[[#This Row],[2019 disaster]],Table1[[#This Row],[2020 disaster]])</f>
        <v>0</v>
      </c>
      <c r="BR111" s="116">
        <f>SUM(Table1[[#This Row],[2014-2015 unknown]],Table1[[#This Row],[2016-2017  unknown ]],Table1[[#This Row],[2018 pre R unknown]],Table1[[#This Row],[2018 post R unknown]],Table1[[#This Row],[2019 unknown]],Table1[[#This Row],[2020 unknown]])</f>
        <v>0</v>
      </c>
      <c r="BS111">
        <v>0</v>
      </c>
      <c r="BT111">
        <v>0</v>
      </c>
      <c r="BU111">
        <v>0</v>
      </c>
      <c r="BV111">
        <v>0</v>
      </c>
      <c r="BW111" t="s">
        <v>146</v>
      </c>
      <c r="BX111">
        <v>0</v>
      </c>
      <c r="BY111">
        <v>0</v>
      </c>
      <c r="BZ111">
        <v>0</v>
      </c>
      <c r="CA111">
        <v>0</v>
      </c>
      <c r="CB111" t="s">
        <v>146</v>
      </c>
      <c r="CC111">
        <v>0</v>
      </c>
      <c r="CD111">
        <v>0</v>
      </c>
      <c r="CE111">
        <v>0</v>
      </c>
      <c r="CF111">
        <v>0</v>
      </c>
      <c r="CG111" t="s">
        <v>146</v>
      </c>
      <c r="CH111">
        <v>0</v>
      </c>
      <c r="CI111">
        <v>0</v>
      </c>
      <c r="CJ111">
        <v>0</v>
      </c>
      <c r="CK111">
        <v>0</v>
      </c>
      <c r="CL111" t="s">
        <v>146</v>
      </c>
      <c r="CM111">
        <v>0</v>
      </c>
      <c r="CN111">
        <v>0</v>
      </c>
      <c r="CO111">
        <v>0</v>
      </c>
      <c r="CP111">
        <v>0</v>
      </c>
      <c r="CQ111" t="s">
        <v>146</v>
      </c>
      <c r="CR111">
        <v>0</v>
      </c>
      <c r="CS111">
        <v>0</v>
      </c>
      <c r="CT111">
        <v>0</v>
      </c>
      <c r="CU111">
        <v>0</v>
      </c>
      <c r="CV111" t="s">
        <v>146</v>
      </c>
      <c r="CW111" t="s">
        <v>147</v>
      </c>
      <c r="CX111">
        <v>0</v>
      </c>
      <c r="CY111">
        <v>0</v>
      </c>
      <c r="CZ111">
        <v>0</v>
      </c>
      <c r="DA111">
        <v>0</v>
      </c>
      <c r="DB111">
        <v>0</v>
      </c>
      <c r="DC111" t="s">
        <v>146</v>
      </c>
      <c r="DD111">
        <v>0</v>
      </c>
      <c r="DE111">
        <v>0</v>
      </c>
      <c r="DF111">
        <v>169</v>
      </c>
      <c r="DG111">
        <v>1183</v>
      </c>
      <c r="DH111" t="s">
        <v>159</v>
      </c>
      <c r="DI111">
        <f>Table1[[#This Row],[i- returnees internal present household]]+Table1[[#This Row],[k- abroad returnee household]]</f>
        <v>199</v>
      </c>
      <c r="DJ111">
        <f>Table1[[#This Row],[ returnees internal ]]+Table1[[#This Row],[abroad returnee ]]</f>
        <v>1384</v>
      </c>
      <c r="DK111" t="s">
        <v>159</v>
      </c>
      <c r="DL111">
        <v>199</v>
      </c>
      <c r="DM111">
        <v>1384</v>
      </c>
      <c r="DN111">
        <v>19</v>
      </c>
      <c r="DO111">
        <v>116</v>
      </c>
      <c r="DP111" t="s">
        <v>175</v>
      </c>
      <c r="DQ111" t="s">
        <v>385</v>
      </c>
      <c r="DR111" t="s">
        <v>150</v>
      </c>
      <c r="DS111" t="s">
        <v>147</v>
      </c>
      <c r="DT111">
        <v>37</v>
      </c>
      <c r="DU111">
        <v>222</v>
      </c>
      <c r="DV111" t="s">
        <v>175</v>
      </c>
      <c r="DW111" t="s">
        <v>332</v>
      </c>
      <c r="DX111" t="s">
        <v>150</v>
      </c>
      <c r="DY111" t="s">
        <v>147</v>
      </c>
      <c r="DZ111">
        <v>58</v>
      </c>
      <c r="EA111">
        <v>406</v>
      </c>
      <c r="EB111" t="s">
        <v>175</v>
      </c>
      <c r="EC111" t="s">
        <v>332</v>
      </c>
      <c r="ED111" t="s">
        <v>150</v>
      </c>
      <c r="EE111" t="s">
        <v>147</v>
      </c>
      <c r="EF111">
        <v>60</v>
      </c>
      <c r="EG111">
        <v>420</v>
      </c>
      <c r="EH111" t="s">
        <v>175</v>
      </c>
      <c r="EI111" t="s">
        <v>332</v>
      </c>
      <c r="EJ111" t="s">
        <v>150</v>
      </c>
      <c r="EK111" t="s">
        <v>147</v>
      </c>
      <c r="EL111">
        <v>25</v>
      </c>
      <c r="EM111">
        <v>220</v>
      </c>
      <c r="EN111" t="s">
        <v>175</v>
      </c>
      <c r="EO111" t="s">
        <v>332</v>
      </c>
      <c r="EP111" t="s">
        <v>150</v>
      </c>
      <c r="EQ111" t="s">
        <v>147</v>
      </c>
      <c r="ER111">
        <v>0</v>
      </c>
      <c r="ES111">
        <v>0</v>
      </c>
      <c r="ET111" t="s">
        <v>146</v>
      </c>
      <c r="EU111">
        <v>0</v>
      </c>
      <c r="EV111">
        <v>0</v>
      </c>
      <c r="EW111">
        <v>0</v>
      </c>
      <c r="EX111">
        <v>0</v>
      </c>
      <c r="EY111" t="s">
        <v>147</v>
      </c>
      <c r="EZ111" t="s">
        <v>147</v>
      </c>
      <c r="FA111" t="s">
        <v>147</v>
      </c>
      <c r="FB111" t="s">
        <v>147</v>
      </c>
      <c r="FC111">
        <v>0</v>
      </c>
      <c r="FD111">
        <v>0</v>
      </c>
      <c r="FE111" t="s">
        <v>147</v>
      </c>
      <c r="FF111" t="s">
        <v>147</v>
      </c>
      <c r="FG111" t="s">
        <v>147</v>
      </c>
      <c r="FH111" t="s">
        <v>147</v>
      </c>
      <c r="FI111">
        <v>0</v>
      </c>
      <c r="FJ111">
        <v>0</v>
      </c>
      <c r="FK111" t="s">
        <v>147</v>
      </c>
      <c r="FL111" t="s">
        <v>147</v>
      </c>
      <c r="FM111" t="s">
        <v>147</v>
      </c>
      <c r="FN111" t="s">
        <v>147</v>
      </c>
      <c r="FO111">
        <v>0</v>
      </c>
      <c r="FP111">
        <v>0</v>
      </c>
      <c r="FQ111" t="s">
        <v>147</v>
      </c>
      <c r="FR111" t="s">
        <v>147</v>
      </c>
      <c r="FS111" t="s">
        <v>147</v>
      </c>
      <c r="FT111" t="s">
        <v>147</v>
      </c>
      <c r="FU111">
        <v>0</v>
      </c>
      <c r="FV111">
        <v>0</v>
      </c>
      <c r="FW111" t="s">
        <v>147</v>
      </c>
      <c r="FX111" t="s">
        <v>147</v>
      </c>
      <c r="FY111" t="s">
        <v>147</v>
      </c>
      <c r="FZ111" t="s">
        <v>147</v>
      </c>
      <c r="GA111">
        <v>0</v>
      </c>
      <c r="GB111">
        <v>0</v>
      </c>
      <c r="GC111">
        <v>56</v>
      </c>
      <c r="GD111">
        <v>338</v>
      </c>
      <c r="GE111">
        <v>58</v>
      </c>
      <c r="GF111">
        <v>406</v>
      </c>
      <c r="GG111">
        <v>85</v>
      </c>
      <c r="GH111">
        <v>640</v>
      </c>
      <c r="GI111">
        <v>0</v>
      </c>
      <c r="GJ111">
        <v>0</v>
      </c>
      <c r="GK111" t="s">
        <v>159</v>
      </c>
      <c r="GL111">
        <v>77</v>
      </c>
      <c r="GM111">
        <v>480</v>
      </c>
      <c r="GN111" t="s">
        <v>159</v>
      </c>
      <c r="GO111" t="s">
        <v>175</v>
      </c>
      <c r="GP111" t="s">
        <v>332</v>
      </c>
      <c r="GQ111" t="s">
        <v>146</v>
      </c>
      <c r="GR111" t="s">
        <v>147</v>
      </c>
      <c r="GS111" t="s">
        <v>146</v>
      </c>
      <c r="GT111">
        <v>0</v>
      </c>
      <c r="GU111">
        <v>0</v>
      </c>
      <c r="GV111" t="s">
        <v>146</v>
      </c>
      <c r="GW111" t="s">
        <v>152</v>
      </c>
      <c r="GX111" t="s">
        <v>152</v>
      </c>
      <c r="GY111" t="s">
        <v>151</v>
      </c>
      <c r="GZ111" t="s">
        <v>565</v>
      </c>
      <c r="HA111" s="117" t="s">
        <v>1522</v>
      </c>
      <c r="HB111" s="117" t="s">
        <v>2078</v>
      </c>
      <c r="HC111" s="117"/>
      <c r="HD111" s="116" t="s">
        <v>1858</v>
      </c>
      <c r="HE111" s="116">
        <v>5.8216169999999998</v>
      </c>
      <c r="HF111" s="116">
        <v>31.771409999999999</v>
      </c>
    </row>
    <row r="112" spans="1:214" x14ac:dyDescent="0.25">
      <c r="A112" t="s">
        <v>155</v>
      </c>
      <c r="B112" t="s">
        <v>156</v>
      </c>
      <c r="C112" t="s">
        <v>544</v>
      </c>
      <c r="D112" t="s">
        <v>355</v>
      </c>
      <c r="E112" t="s">
        <v>566</v>
      </c>
      <c r="F112" t="s">
        <v>567</v>
      </c>
      <c r="G112" s="116">
        <f t="shared" si="2"/>
        <v>7.1504399999999997</v>
      </c>
      <c r="H112" s="116">
        <f t="shared" si="3"/>
        <v>33.853920000000002</v>
      </c>
      <c r="I112">
        <v>9</v>
      </c>
      <c r="J112">
        <v>9</v>
      </c>
      <c r="K112" t="s">
        <v>159</v>
      </c>
      <c r="L112">
        <v>97</v>
      </c>
      <c r="M112" s="116">
        <f>SUM(Table1[[#Headers],[c- IDP previously displ. abroad present]])</f>
        <v>0</v>
      </c>
      <c r="N112">
        <v>600</v>
      </c>
      <c r="O112" s="116">
        <f>(Table1[[#This Row],[a- IDP individuals]])-(Table1[[#This Row],[displ. Abroad]])</f>
        <v>341</v>
      </c>
      <c r="P112">
        <v>0</v>
      </c>
      <c r="Q112">
        <v>0</v>
      </c>
      <c r="R112" t="s">
        <v>147</v>
      </c>
      <c r="S112" t="s">
        <v>147</v>
      </c>
      <c r="T112">
        <v>51</v>
      </c>
      <c r="U112">
        <v>311</v>
      </c>
      <c r="V112" t="s">
        <v>156</v>
      </c>
      <c r="W112" t="s">
        <v>355</v>
      </c>
      <c r="X112">
        <v>0</v>
      </c>
      <c r="Y112">
        <v>0</v>
      </c>
      <c r="Z112" t="s">
        <v>147</v>
      </c>
      <c r="AA112" t="s">
        <v>147</v>
      </c>
      <c r="AB112">
        <v>14</v>
      </c>
      <c r="AC112">
        <v>89</v>
      </c>
      <c r="AD112" t="s">
        <v>156</v>
      </c>
      <c r="AE112" t="s">
        <v>355</v>
      </c>
      <c r="AF112">
        <v>32</v>
      </c>
      <c r="AG112">
        <v>200</v>
      </c>
      <c r="AH112" t="s">
        <v>156</v>
      </c>
      <c r="AI112" t="s">
        <v>355</v>
      </c>
      <c r="AJ112">
        <v>0</v>
      </c>
      <c r="AK112">
        <v>0</v>
      </c>
      <c r="AL112" t="s">
        <v>147</v>
      </c>
      <c r="AM112" t="s">
        <v>147</v>
      </c>
      <c r="AN112">
        <v>0</v>
      </c>
      <c r="AO112">
        <v>0</v>
      </c>
      <c r="AP112" t="s">
        <v>159</v>
      </c>
      <c r="AQ112">
        <v>46</v>
      </c>
      <c r="AR112">
        <v>259</v>
      </c>
      <c r="AS112">
        <v>46</v>
      </c>
      <c r="AT112">
        <v>259</v>
      </c>
      <c r="AU112" t="s">
        <v>148</v>
      </c>
      <c r="AV112" t="s">
        <v>149</v>
      </c>
      <c r="AW112">
        <v>0</v>
      </c>
      <c r="AX112">
        <v>0</v>
      </c>
      <c r="AY112" t="s">
        <v>147</v>
      </c>
      <c r="AZ112" t="s">
        <v>147</v>
      </c>
      <c r="BA112">
        <v>0</v>
      </c>
      <c r="BB112">
        <v>0</v>
      </c>
      <c r="BC112" t="s">
        <v>147</v>
      </c>
      <c r="BD112" t="s">
        <v>147</v>
      </c>
      <c r="BE112">
        <v>0</v>
      </c>
      <c r="BF112">
        <v>0</v>
      </c>
      <c r="BG112" t="s">
        <v>147</v>
      </c>
      <c r="BH112" t="s">
        <v>147</v>
      </c>
      <c r="BI112">
        <v>0</v>
      </c>
      <c r="BJ112">
        <v>0</v>
      </c>
      <c r="BK112" t="s">
        <v>147</v>
      </c>
      <c r="BL112" t="s">
        <v>147</v>
      </c>
      <c r="BM112">
        <v>0</v>
      </c>
      <c r="BN112">
        <v>0</v>
      </c>
      <c r="BO112" s="116">
        <f>SUM(Table1[[#This Row],[2014-2015 Conflict]],Table1[[#This Row],[2016-2017 conflict]],Table1[[#This Row],[2018 pre R conflict]],Table1[[#This Row],[2018 post R conflict]],Table1[[#This Row],[2019 conflict]],Table1[[#This Row],[2020 conflict]])</f>
        <v>600</v>
      </c>
      <c r="BP112" s="116">
        <f>SUM(Table1[[#This Row],[2014-2015  C - clashes]],Table1[[#This Row],[2016-2017  c-clashes]],Table1[[#This Row],[2018 pre R C-clashes]],Table1[[#This Row],[2018 post R C-clashes]],Table1[[#This Row],[2019 C-clashes]],Table1[[#This Row],[2020 C-clashes]])</f>
        <v>0</v>
      </c>
      <c r="BQ112" s="116">
        <f>SUM(Table1[[#This Row],[2014-2015 disaster]],Table1[[#This Row],[2016-2017 disaster]],Table1[[#This Row],[2018 pre R disaster]],Table1[[#This Row],[2018 post R disaster]],Table1[[#This Row],[2019 disaster]],Table1[[#This Row],[2020 disaster]])</f>
        <v>0</v>
      </c>
      <c r="BR112" s="116">
        <f>SUM(Table1[[#This Row],[2014-2015 unknown]],Table1[[#This Row],[2016-2017  unknown ]],Table1[[#This Row],[2018 pre R unknown]],Table1[[#This Row],[2018 post R unknown]],Table1[[#This Row],[2019 unknown]],Table1[[#This Row],[2020 unknown]])</f>
        <v>0</v>
      </c>
      <c r="BS112">
        <v>0</v>
      </c>
      <c r="BT112">
        <v>0</v>
      </c>
      <c r="BU112">
        <v>0</v>
      </c>
      <c r="BV112">
        <v>0</v>
      </c>
      <c r="BW112" t="s">
        <v>146</v>
      </c>
      <c r="BX112">
        <v>311</v>
      </c>
      <c r="BY112">
        <v>0</v>
      </c>
      <c r="BZ112">
        <v>0</v>
      </c>
      <c r="CA112">
        <v>0</v>
      </c>
      <c r="CB112" t="s">
        <v>146</v>
      </c>
      <c r="CC112">
        <v>0</v>
      </c>
      <c r="CD112">
        <v>0</v>
      </c>
      <c r="CE112">
        <v>0</v>
      </c>
      <c r="CF112">
        <v>0</v>
      </c>
      <c r="CG112" t="s">
        <v>146</v>
      </c>
      <c r="CH112">
        <v>89</v>
      </c>
      <c r="CI112">
        <v>0</v>
      </c>
      <c r="CJ112">
        <v>0</v>
      </c>
      <c r="CK112">
        <v>0</v>
      </c>
      <c r="CL112" t="s">
        <v>146</v>
      </c>
      <c r="CM112">
        <v>200</v>
      </c>
      <c r="CN112">
        <v>0</v>
      </c>
      <c r="CO112">
        <v>0</v>
      </c>
      <c r="CP112">
        <v>0</v>
      </c>
      <c r="CQ112" t="s">
        <v>146</v>
      </c>
      <c r="CR112">
        <v>0</v>
      </c>
      <c r="CS112">
        <v>0</v>
      </c>
      <c r="CT112">
        <v>0</v>
      </c>
      <c r="CU112">
        <v>0</v>
      </c>
      <c r="CV112" t="s">
        <v>146</v>
      </c>
      <c r="CW112" t="s">
        <v>147</v>
      </c>
      <c r="CX112">
        <v>0</v>
      </c>
      <c r="CY112">
        <v>0</v>
      </c>
      <c r="CZ112">
        <v>0</v>
      </c>
      <c r="DA112">
        <v>97</v>
      </c>
      <c r="DB112">
        <v>600</v>
      </c>
      <c r="DC112" t="s">
        <v>159</v>
      </c>
      <c r="DD112">
        <v>30</v>
      </c>
      <c r="DE112">
        <v>144</v>
      </c>
      <c r="DF112">
        <v>781</v>
      </c>
      <c r="DG112">
        <v>4593</v>
      </c>
      <c r="DH112" t="s">
        <v>159</v>
      </c>
      <c r="DI112">
        <f>Table1[[#This Row],[i- returnees internal present household]]+Table1[[#This Row],[k- abroad returnee household]]</f>
        <v>158</v>
      </c>
      <c r="DJ112">
        <f>Table1[[#This Row],[ returnees internal ]]+Table1[[#This Row],[abroad returnee ]]</f>
        <v>889</v>
      </c>
      <c r="DK112" t="s">
        <v>159</v>
      </c>
      <c r="DL112">
        <v>68</v>
      </c>
      <c r="DM112">
        <v>388</v>
      </c>
      <c r="DN112">
        <v>16</v>
      </c>
      <c r="DO112">
        <v>87</v>
      </c>
      <c r="DP112" t="s">
        <v>156</v>
      </c>
      <c r="DQ112" t="s">
        <v>414</v>
      </c>
      <c r="DR112" t="s">
        <v>150</v>
      </c>
      <c r="DS112" t="s">
        <v>147</v>
      </c>
      <c r="DT112">
        <v>14</v>
      </c>
      <c r="DU112">
        <v>83</v>
      </c>
      <c r="DV112" t="s">
        <v>156</v>
      </c>
      <c r="DW112" t="s">
        <v>195</v>
      </c>
      <c r="DX112" t="s">
        <v>150</v>
      </c>
      <c r="DY112" t="s">
        <v>147</v>
      </c>
      <c r="DZ112">
        <v>17</v>
      </c>
      <c r="EA112">
        <v>100</v>
      </c>
      <c r="EB112" t="s">
        <v>156</v>
      </c>
      <c r="EC112" t="s">
        <v>414</v>
      </c>
      <c r="ED112" t="s">
        <v>150</v>
      </c>
      <c r="EE112" t="s">
        <v>147</v>
      </c>
      <c r="EF112">
        <v>15</v>
      </c>
      <c r="EG112">
        <v>77</v>
      </c>
      <c r="EH112" t="s">
        <v>156</v>
      </c>
      <c r="EI112" t="s">
        <v>414</v>
      </c>
      <c r="EJ112" t="s">
        <v>304</v>
      </c>
      <c r="EK112" t="s">
        <v>147</v>
      </c>
      <c r="EL112">
        <v>6</v>
      </c>
      <c r="EM112">
        <v>41</v>
      </c>
      <c r="EN112" t="s">
        <v>193</v>
      </c>
      <c r="EO112" t="s">
        <v>194</v>
      </c>
      <c r="EP112" t="s">
        <v>150</v>
      </c>
      <c r="EQ112" t="s">
        <v>147</v>
      </c>
      <c r="ER112">
        <v>0</v>
      </c>
      <c r="ES112">
        <v>0</v>
      </c>
      <c r="ET112" t="s">
        <v>159</v>
      </c>
      <c r="EU112">
        <v>90</v>
      </c>
      <c r="EV112">
        <v>501</v>
      </c>
      <c r="EW112">
        <v>16</v>
      </c>
      <c r="EX112">
        <v>82</v>
      </c>
      <c r="EY112" t="s">
        <v>148</v>
      </c>
      <c r="EZ112" t="s">
        <v>149</v>
      </c>
      <c r="FA112" t="s">
        <v>304</v>
      </c>
      <c r="FB112" t="s">
        <v>147</v>
      </c>
      <c r="FC112">
        <v>15</v>
      </c>
      <c r="FD112">
        <v>77</v>
      </c>
      <c r="FE112" t="s">
        <v>148</v>
      </c>
      <c r="FF112" t="s">
        <v>149</v>
      </c>
      <c r="FG112" t="s">
        <v>150</v>
      </c>
      <c r="FH112" t="s">
        <v>147</v>
      </c>
      <c r="FI112">
        <v>10</v>
      </c>
      <c r="FJ112">
        <v>51</v>
      </c>
      <c r="FK112" t="s">
        <v>148</v>
      </c>
      <c r="FL112" t="s">
        <v>149</v>
      </c>
      <c r="FM112" t="s">
        <v>431</v>
      </c>
      <c r="FN112" t="s">
        <v>147</v>
      </c>
      <c r="FO112">
        <v>37</v>
      </c>
      <c r="FP112">
        <v>201</v>
      </c>
      <c r="FQ112" t="s">
        <v>148</v>
      </c>
      <c r="FR112" t="s">
        <v>149</v>
      </c>
      <c r="FS112" t="s">
        <v>431</v>
      </c>
      <c r="FT112" t="s">
        <v>147</v>
      </c>
      <c r="FU112">
        <v>12</v>
      </c>
      <c r="FV112">
        <v>90</v>
      </c>
      <c r="FW112" t="s">
        <v>148</v>
      </c>
      <c r="FX112" t="s">
        <v>149</v>
      </c>
      <c r="FY112" t="s">
        <v>150</v>
      </c>
      <c r="FZ112" t="s">
        <v>147</v>
      </c>
      <c r="GA112">
        <v>0</v>
      </c>
      <c r="GB112">
        <v>0</v>
      </c>
      <c r="GC112">
        <v>45</v>
      </c>
      <c r="GD112">
        <v>234</v>
      </c>
      <c r="GE112">
        <v>60</v>
      </c>
      <c r="GF112">
        <v>313</v>
      </c>
      <c r="GG112">
        <v>53</v>
      </c>
      <c r="GH112">
        <v>342</v>
      </c>
      <c r="GI112">
        <v>0</v>
      </c>
      <c r="GJ112">
        <v>0</v>
      </c>
      <c r="GK112" t="s">
        <v>159</v>
      </c>
      <c r="GL112">
        <v>74</v>
      </c>
      <c r="GM112">
        <v>460</v>
      </c>
      <c r="GN112" t="s">
        <v>159</v>
      </c>
      <c r="GO112" t="s">
        <v>156</v>
      </c>
      <c r="GP112" t="s">
        <v>414</v>
      </c>
      <c r="GQ112" t="s">
        <v>159</v>
      </c>
      <c r="GR112" t="s">
        <v>148</v>
      </c>
      <c r="GS112" t="s">
        <v>146</v>
      </c>
      <c r="GT112">
        <v>0</v>
      </c>
      <c r="GU112">
        <v>0</v>
      </c>
      <c r="GV112" t="s">
        <v>146</v>
      </c>
      <c r="GW112" t="s">
        <v>151</v>
      </c>
      <c r="GX112" t="s">
        <v>152</v>
      </c>
      <c r="GY112" t="s">
        <v>151</v>
      </c>
      <c r="GZ112" t="s">
        <v>160</v>
      </c>
      <c r="HA112" s="118" t="s">
        <v>1522</v>
      </c>
      <c r="HB112" s="118" t="s">
        <v>2080</v>
      </c>
      <c r="HC112" s="118"/>
      <c r="HD112" s="118" t="s">
        <v>1885</v>
      </c>
      <c r="HE112" s="119">
        <v>5.7327440000000003</v>
      </c>
      <c r="HF112" s="119">
        <v>31.792885999999999</v>
      </c>
    </row>
    <row r="113" spans="1:214" x14ac:dyDescent="0.25">
      <c r="A113" t="s">
        <v>155</v>
      </c>
      <c r="B113" t="s">
        <v>156</v>
      </c>
      <c r="C113" t="s">
        <v>162</v>
      </c>
      <c r="D113" t="s">
        <v>163</v>
      </c>
      <c r="E113" t="s">
        <v>568</v>
      </c>
      <c r="F113" t="s">
        <v>569</v>
      </c>
      <c r="G113" s="116">
        <f t="shared" si="2"/>
        <v>7.7119900000000001</v>
      </c>
      <c r="H113" s="116">
        <f t="shared" si="3"/>
        <v>32.134500000000003</v>
      </c>
      <c r="I113">
        <v>9</v>
      </c>
      <c r="J113">
        <v>9</v>
      </c>
      <c r="K113" t="s">
        <v>159</v>
      </c>
      <c r="L113">
        <v>383</v>
      </c>
      <c r="M113" s="116">
        <f>SUM(Table1[[#Headers],[c- IDP previously displ. abroad present]])</f>
        <v>0</v>
      </c>
      <c r="N113">
        <v>2366</v>
      </c>
      <c r="O113" s="116">
        <f>(Table1[[#This Row],[a- IDP individuals]])-(Table1[[#This Row],[displ. Abroad]])</f>
        <v>2142</v>
      </c>
      <c r="P113">
        <v>121</v>
      </c>
      <c r="Q113">
        <v>825</v>
      </c>
      <c r="R113" t="s">
        <v>156</v>
      </c>
      <c r="S113" t="s">
        <v>195</v>
      </c>
      <c r="T113">
        <v>115</v>
      </c>
      <c r="U113">
        <v>723</v>
      </c>
      <c r="V113" t="s">
        <v>143</v>
      </c>
      <c r="W113" t="s">
        <v>226</v>
      </c>
      <c r="X113">
        <v>94</v>
      </c>
      <c r="Y113">
        <v>539</v>
      </c>
      <c r="Z113" t="s">
        <v>156</v>
      </c>
      <c r="AA113" t="s">
        <v>195</v>
      </c>
      <c r="AB113">
        <v>34</v>
      </c>
      <c r="AC113">
        <v>181</v>
      </c>
      <c r="AD113" t="s">
        <v>156</v>
      </c>
      <c r="AE113" t="s">
        <v>195</v>
      </c>
      <c r="AF113">
        <v>14</v>
      </c>
      <c r="AG113">
        <v>72</v>
      </c>
      <c r="AH113" t="s">
        <v>143</v>
      </c>
      <c r="AI113" t="s">
        <v>226</v>
      </c>
      <c r="AJ113">
        <v>5</v>
      </c>
      <c r="AK113">
        <v>26</v>
      </c>
      <c r="AL113" t="s">
        <v>156</v>
      </c>
      <c r="AM113" t="s">
        <v>163</v>
      </c>
      <c r="AN113">
        <v>0</v>
      </c>
      <c r="AO113">
        <v>0</v>
      </c>
      <c r="AP113" t="s">
        <v>159</v>
      </c>
      <c r="AQ113">
        <v>46</v>
      </c>
      <c r="AR113">
        <v>224</v>
      </c>
      <c r="AS113">
        <v>18</v>
      </c>
      <c r="AT113">
        <v>87</v>
      </c>
      <c r="AU113" t="s">
        <v>221</v>
      </c>
      <c r="AV113" t="s">
        <v>333</v>
      </c>
      <c r="AW113">
        <v>16</v>
      </c>
      <c r="AX113">
        <v>73</v>
      </c>
      <c r="AY113" t="s">
        <v>219</v>
      </c>
      <c r="AZ113" t="s">
        <v>354</v>
      </c>
      <c r="BA113">
        <v>8</v>
      </c>
      <c r="BB113">
        <v>37</v>
      </c>
      <c r="BC113" t="s">
        <v>148</v>
      </c>
      <c r="BD113" t="s">
        <v>149</v>
      </c>
      <c r="BE113">
        <v>3</v>
      </c>
      <c r="BF113">
        <v>20</v>
      </c>
      <c r="BG113" t="s">
        <v>221</v>
      </c>
      <c r="BH113" t="s">
        <v>333</v>
      </c>
      <c r="BI113">
        <v>1</v>
      </c>
      <c r="BJ113">
        <v>7</v>
      </c>
      <c r="BK113" t="s">
        <v>221</v>
      </c>
      <c r="BL113" t="s">
        <v>424</v>
      </c>
      <c r="BM113">
        <v>0</v>
      </c>
      <c r="BN113">
        <v>0</v>
      </c>
      <c r="BO113" s="116">
        <f>SUM(Table1[[#This Row],[2014-2015 Conflict]],Table1[[#This Row],[2016-2017 conflict]],Table1[[#This Row],[2018 pre R conflict]],Table1[[#This Row],[2018 post R conflict]],Table1[[#This Row],[2019 conflict]],Table1[[#This Row],[2020 conflict]])</f>
        <v>2268</v>
      </c>
      <c r="BP113" s="116">
        <f>SUM(Table1[[#This Row],[2014-2015  C - clashes]],Table1[[#This Row],[2016-2017  c-clashes]],Table1[[#This Row],[2018 pre R C-clashes]],Table1[[#This Row],[2018 post R C-clashes]],Table1[[#This Row],[2019 C-clashes]],Table1[[#This Row],[2020 C-clashes]])</f>
        <v>72</v>
      </c>
      <c r="BQ113" s="116">
        <f>SUM(Table1[[#This Row],[2014-2015 disaster]],Table1[[#This Row],[2016-2017 disaster]],Table1[[#This Row],[2018 pre R disaster]],Table1[[#This Row],[2018 post R disaster]],Table1[[#This Row],[2019 disaster]],Table1[[#This Row],[2020 disaster]])</f>
        <v>26</v>
      </c>
      <c r="BR113" s="116">
        <f>SUM(Table1[[#This Row],[2014-2015 unknown]],Table1[[#This Row],[2016-2017  unknown ]],Table1[[#This Row],[2018 pre R unknown]],Table1[[#This Row],[2018 post R unknown]],Table1[[#This Row],[2019 unknown]],Table1[[#This Row],[2020 unknown]])</f>
        <v>0</v>
      </c>
      <c r="BS113">
        <v>825</v>
      </c>
      <c r="BT113">
        <v>0</v>
      </c>
      <c r="BU113">
        <v>0</v>
      </c>
      <c r="BV113">
        <v>0</v>
      </c>
      <c r="BW113" t="s">
        <v>146</v>
      </c>
      <c r="BX113">
        <v>723</v>
      </c>
      <c r="BY113">
        <v>0</v>
      </c>
      <c r="BZ113">
        <v>0</v>
      </c>
      <c r="CA113">
        <v>0</v>
      </c>
      <c r="CB113" t="s">
        <v>146</v>
      </c>
      <c r="CC113">
        <v>539</v>
      </c>
      <c r="CD113">
        <v>0</v>
      </c>
      <c r="CE113">
        <v>0</v>
      </c>
      <c r="CF113">
        <v>0</v>
      </c>
      <c r="CG113" t="s">
        <v>146</v>
      </c>
      <c r="CH113">
        <v>181</v>
      </c>
      <c r="CI113">
        <v>0</v>
      </c>
      <c r="CJ113">
        <v>0</v>
      </c>
      <c r="CK113">
        <v>0</v>
      </c>
      <c r="CL113" t="s">
        <v>146</v>
      </c>
      <c r="CM113">
        <v>0</v>
      </c>
      <c r="CN113">
        <v>72</v>
      </c>
      <c r="CO113">
        <v>0</v>
      </c>
      <c r="CP113">
        <v>0</v>
      </c>
      <c r="CQ113" t="s">
        <v>146</v>
      </c>
      <c r="CR113">
        <v>0</v>
      </c>
      <c r="CS113">
        <v>0</v>
      </c>
      <c r="CT113">
        <v>26</v>
      </c>
      <c r="CU113">
        <v>0</v>
      </c>
      <c r="CV113" t="s">
        <v>146</v>
      </c>
      <c r="CW113" t="s">
        <v>147</v>
      </c>
      <c r="CX113">
        <v>0</v>
      </c>
      <c r="CY113">
        <v>0</v>
      </c>
      <c r="CZ113">
        <v>0</v>
      </c>
      <c r="DA113">
        <v>383</v>
      </c>
      <c r="DB113">
        <v>2366</v>
      </c>
      <c r="DC113" t="s">
        <v>146</v>
      </c>
      <c r="DD113">
        <v>0</v>
      </c>
      <c r="DE113">
        <v>0</v>
      </c>
      <c r="DF113">
        <v>216</v>
      </c>
      <c r="DG113">
        <v>1130</v>
      </c>
      <c r="DH113" t="s">
        <v>159</v>
      </c>
      <c r="DI113">
        <f>Table1[[#This Row],[i- returnees internal present household]]+Table1[[#This Row],[k- abroad returnee household]]</f>
        <v>312</v>
      </c>
      <c r="DJ113">
        <f>Table1[[#This Row],[ returnees internal ]]+Table1[[#This Row],[abroad returnee ]]</f>
        <v>1586</v>
      </c>
      <c r="DK113" t="s">
        <v>159</v>
      </c>
      <c r="DL113">
        <v>138</v>
      </c>
      <c r="DM113">
        <v>694</v>
      </c>
      <c r="DN113">
        <v>17</v>
      </c>
      <c r="DO113">
        <v>92</v>
      </c>
      <c r="DP113" t="s">
        <v>143</v>
      </c>
      <c r="DQ113" t="s">
        <v>226</v>
      </c>
      <c r="DR113" t="s">
        <v>150</v>
      </c>
      <c r="DS113" t="s">
        <v>147</v>
      </c>
      <c r="DT113">
        <v>32</v>
      </c>
      <c r="DU113">
        <v>151</v>
      </c>
      <c r="DV113" t="s">
        <v>156</v>
      </c>
      <c r="DW113" t="s">
        <v>163</v>
      </c>
      <c r="DX113" t="s">
        <v>150</v>
      </c>
      <c r="DY113" t="s">
        <v>147</v>
      </c>
      <c r="DZ113">
        <v>27</v>
      </c>
      <c r="EA113">
        <v>143</v>
      </c>
      <c r="EB113" t="s">
        <v>143</v>
      </c>
      <c r="EC113" t="s">
        <v>226</v>
      </c>
      <c r="ED113" t="s">
        <v>150</v>
      </c>
      <c r="EE113" t="s">
        <v>147</v>
      </c>
      <c r="EF113">
        <v>44</v>
      </c>
      <c r="EG113">
        <v>238</v>
      </c>
      <c r="EH113" t="s">
        <v>156</v>
      </c>
      <c r="EI113" t="s">
        <v>163</v>
      </c>
      <c r="EJ113" t="s">
        <v>150</v>
      </c>
      <c r="EK113" t="s">
        <v>147</v>
      </c>
      <c r="EL113">
        <v>18</v>
      </c>
      <c r="EM113">
        <v>70</v>
      </c>
      <c r="EN113" t="s">
        <v>156</v>
      </c>
      <c r="EO113" t="s">
        <v>163</v>
      </c>
      <c r="EP113" t="s">
        <v>150</v>
      </c>
      <c r="EQ113" t="s">
        <v>147</v>
      </c>
      <c r="ER113">
        <v>0</v>
      </c>
      <c r="ES113">
        <v>0</v>
      </c>
      <c r="ET113" t="s">
        <v>159</v>
      </c>
      <c r="EU113">
        <v>174</v>
      </c>
      <c r="EV113">
        <v>892</v>
      </c>
      <c r="EW113">
        <v>14</v>
      </c>
      <c r="EX113">
        <v>73</v>
      </c>
      <c r="EY113" t="s">
        <v>221</v>
      </c>
      <c r="EZ113" t="s">
        <v>333</v>
      </c>
      <c r="FA113" t="s">
        <v>150</v>
      </c>
      <c r="FB113" t="s">
        <v>147</v>
      </c>
      <c r="FC113">
        <v>17</v>
      </c>
      <c r="FD113">
        <v>89</v>
      </c>
      <c r="FE113" t="s">
        <v>219</v>
      </c>
      <c r="FF113" t="s">
        <v>354</v>
      </c>
      <c r="FG113" t="s">
        <v>150</v>
      </c>
      <c r="FH113" t="s">
        <v>147</v>
      </c>
      <c r="FI113">
        <v>59</v>
      </c>
      <c r="FJ113">
        <v>297</v>
      </c>
      <c r="FK113" t="s">
        <v>148</v>
      </c>
      <c r="FL113" t="s">
        <v>149</v>
      </c>
      <c r="FM113" t="s">
        <v>150</v>
      </c>
      <c r="FN113" t="s">
        <v>147</v>
      </c>
      <c r="FO113">
        <v>83</v>
      </c>
      <c r="FP113">
        <v>430</v>
      </c>
      <c r="FQ113" t="s">
        <v>219</v>
      </c>
      <c r="FR113" t="s">
        <v>570</v>
      </c>
      <c r="FS113" t="s">
        <v>150</v>
      </c>
      <c r="FT113" t="s">
        <v>147</v>
      </c>
      <c r="FU113">
        <v>1</v>
      </c>
      <c r="FV113">
        <v>3</v>
      </c>
      <c r="FW113" t="s">
        <v>217</v>
      </c>
      <c r="FX113" t="s">
        <v>218</v>
      </c>
      <c r="FY113" t="s">
        <v>150</v>
      </c>
      <c r="FZ113" t="s">
        <v>147</v>
      </c>
      <c r="GA113">
        <v>0</v>
      </c>
      <c r="GB113">
        <v>0</v>
      </c>
      <c r="GC113">
        <v>141</v>
      </c>
      <c r="GD113">
        <v>822</v>
      </c>
      <c r="GE113">
        <v>66</v>
      </c>
      <c r="GF113">
        <v>331</v>
      </c>
      <c r="GG113">
        <v>105</v>
      </c>
      <c r="GH113">
        <v>433</v>
      </c>
      <c r="GI113">
        <v>0</v>
      </c>
      <c r="GJ113">
        <v>0</v>
      </c>
      <c r="GK113" t="s">
        <v>159</v>
      </c>
      <c r="GL113">
        <v>97</v>
      </c>
      <c r="GM113">
        <v>595</v>
      </c>
      <c r="GN113" t="s">
        <v>159</v>
      </c>
      <c r="GO113" t="s">
        <v>156</v>
      </c>
      <c r="GP113" t="s">
        <v>163</v>
      </c>
      <c r="GQ113" t="s">
        <v>159</v>
      </c>
      <c r="GR113" t="s">
        <v>219</v>
      </c>
      <c r="GS113" t="s">
        <v>146</v>
      </c>
      <c r="GT113">
        <v>0</v>
      </c>
      <c r="GU113">
        <v>0</v>
      </c>
      <c r="GV113" t="s">
        <v>159</v>
      </c>
      <c r="GW113" t="s">
        <v>152</v>
      </c>
      <c r="GX113" t="s">
        <v>151</v>
      </c>
      <c r="GY113" t="s">
        <v>151</v>
      </c>
      <c r="GZ113" t="s">
        <v>571</v>
      </c>
      <c r="HA113" s="117" t="s">
        <v>1522</v>
      </c>
      <c r="HB113" s="117" t="s">
        <v>2082</v>
      </c>
      <c r="HC113" s="117"/>
      <c r="HD113" s="116" t="s">
        <v>1858</v>
      </c>
      <c r="HE113" s="116">
        <v>5.5915540000000004</v>
      </c>
      <c r="HF113" s="116">
        <v>31.834972</v>
      </c>
    </row>
    <row r="114" spans="1:214" x14ac:dyDescent="0.25">
      <c r="A114" t="s">
        <v>329</v>
      </c>
      <c r="B114" t="s">
        <v>175</v>
      </c>
      <c r="C114" t="s">
        <v>474</v>
      </c>
      <c r="D114" t="s">
        <v>394</v>
      </c>
      <c r="E114" t="s">
        <v>572</v>
      </c>
      <c r="F114" t="s">
        <v>573</v>
      </c>
      <c r="G114" s="116">
        <f t="shared" si="2"/>
        <v>8.3330199999999994</v>
      </c>
      <c r="H114" s="116">
        <f t="shared" si="3"/>
        <v>30.19773</v>
      </c>
      <c r="I114">
        <v>9</v>
      </c>
      <c r="J114">
        <v>9</v>
      </c>
      <c r="K114" t="s">
        <v>146</v>
      </c>
      <c r="L114">
        <v>0</v>
      </c>
      <c r="M114" s="116">
        <f>SUM(Table1[[#Headers],[c- IDP previously displ. abroad present]])</f>
        <v>0</v>
      </c>
      <c r="N114">
        <v>0</v>
      </c>
      <c r="O114" s="116">
        <f>(Table1[[#This Row],[a- IDP individuals]])-(Table1[[#This Row],[displ. Abroad]])</f>
        <v>0</v>
      </c>
      <c r="P114">
        <v>0</v>
      </c>
      <c r="Q114">
        <v>0</v>
      </c>
      <c r="R114" t="s">
        <v>147</v>
      </c>
      <c r="S114" t="s">
        <v>147</v>
      </c>
      <c r="T114">
        <v>0</v>
      </c>
      <c r="U114">
        <v>0</v>
      </c>
      <c r="V114" t="s">
        <v>147</v>
      </c>
      <c r="W114" t="s">
        <v>147</v>
      </c>
      <c r="X114">
        <v>0</v>
      </c>
      <c r="Y114">
        <v>0</v>
      </c>
      <c r="Z114" t="s">
        <v>147</v>
      </c>
      <c r="AA114" t="s">
        <v>147</v>
      </c>
      <c r="AB114">
        <v>0</v>
      </c>
      <c r="AC114">
        <v>0</v>
      </c>
      <c r="AD114" t="s">
        <v>147</v>
      </c>
      <c r="AE114" t="s">
        <v>147</v>
      </c>
      <c r="AF114">
        <v>0</v>
      </c>
      <c r="AG114">
        <v>0</v>
      </c>
      <c r="AH114" t="s">
        <v>147</v>
      </c>
      <c r="AI114" t="s">
        <v>147</v>
      </c>
      <c r="AJ114">
        <v>0</v>
      </c>
      <c r="AK114">
        <v>0</v>
      </c>
      <c r="AL114" t="s">
        <v>147</v>
      </c>
      <c r="AM114" t="s">
        <v>147</v>
      </c>
      <c r="AN114">
        <v>0</v>
      </c>
      <c r="AO114">
        <v>0</v>
      </c>
      <c r="AP114" t="s">
        <v>146</v>
      </c>
      <c r="AQ114">
        <v>0</v>
      </c>
      <c r="AR114">
        <v>0</v>
      </c>
      <c r="AS114">
        <v>0</v>
      </c>
      <c r="AT114">
        <v>0</v>
      </c>
      <c r="AU114" t="s">
        <v>147</v>
      </c>
      <c r="AV114" t="s">
        <v>147</v>
      </c>
      <c r="AW114">
        <v>0</v>
      </c>
      <c r="AX114">
        <v>0</v>
      </c>
      <c r="AY114" t="s">
        <v>147</v>
      </c>
      <c r="AZ114" t="s">
        <v>147</v>
      </c>
      <c r="BA114">
        <v>0</v>
      </c>
      <c r="BB114">
        <v>0</v>
      </c>
      <c r="BC114" t="s">
        <v>147</v>
      </c>
      <c r="BD114" t="s">
        <v>147</v>
      </c>
      <c r="BE114">
        <v>0</v>
      </c>
      <c r="BF114">
        <v>0</v>
      </c>
      <c r="BG114" t="s">
        <v>147</v>
      </c>
      <c r="BH114" t="s">
        <v>147</v>
      </c>
      <c r="BI114">
        <v>0</v>
      </c>
      <c r="BJ114">
        <v>0</v>
      </c>
      <c r="BK114" t="s">
        <v>147</v>
      </c>
      <c r="BL114" t="s">
        <v>147</v>
      </c>
      <c r="BM114">
        <v>0</v>
      </c>
      <c r="BN114">
        <v>0</v>
      </c>
      <c r="BO114" s="116">
        <f>SUM(Table1[[#This Row],[2014-2015 Conflict]],Table1[[#This Row],[2016-2017 conflict]],Table1[[#This Row],[2018 pre R conflict]],Table1[[#This Row],[2018 post R conflict]],Table1[[#This Row],[2019 conflict]],Table1[[#This Row],[2020 conflict]])</f>
        <v>0</v>
      </c>
      <c r="BP114" s="116">
        <f>SUM(Table1[[#This Row],[2014-2015  C - clashes]],Table1[[#This Row],[2016-2017  c-clashes]],Table1[[#This Row],[2018 pre R C-clashes]],Table1[[#This Row],[2018 post R C-clashes]],Table1[[#This Row],[2019 C-clashes]],Table1[[#This Row],[2020 C-clashes]])</f>
        <v>0</v>
      </c>
      <c r="BQ114" s="116">
        <f>SUM(Table1[[#This Row],[2014-2015 disaster]],Table1[[#This Row],[2016-2017 disaster]],Table1[[#This Row],[2018 pre R disaster]],Table1[[#This Row],[2018 post R disaster]],Table1[[#This Row],[2019 disaster]],Table1[[#This Row],[2020 disaster]])</f>
        <v>0</v>
      </c>
      <c r="BR114" s="116">
        <f>SUM(Table1[[#This Row],[2014-2015 unknown]],Table1[[#This Row],[2016-2017  unknown ]],Table1[[#This Row],[2018 pre R unknown]],Table1[[#This Row],[2018 post R unknown]],Table1[[#This Row],[2019 unknown]],Table1[[#This Row],[2020 unknown]])</f>
        <v>0</v>
      </c>
      <c r="BS114">
        <v>0</v>
      </c>
      <c r="BT114">
        <v>0</v>
      </c>
      <c r="BU114">
        <v>0</v>
      </c>
      <c r="BV114">
        <v>0</v>
      </c>
      <c r="BW114" t="s">
        <v>146</v>
      </c>
      <c r="BX114">
        <v>0</v>
      </c>
      <c r="BY114">
        <v>0</v>
      </c>
      <c r="BZ114">
        <v>0</v>
      </c>
      <c r="CA114">
        <v>0</v>
      </c>
      <c r="CB114" t="s">
        <v>146</v>
      </c>
      <c r="CC114">
        <v>0</v>
      </c>
      <c r="CD114">
        <v>0</v>
      </c>
      <c r="CE114">
        <v>0</v>
      </c>
      <c r="CF114">
        <v>0</v>
      </c>
      <c r="CG114" t="s">
        <v>146</v>
      </c>
      <c r="CH114">
        <v>0</v>
      </c>
      <c r="CI114">
        <v>0</v>
      </c>
      <c r="CJ114">
        <v>0</v>
      </c>
      <c r="CK114">
        <v>0</v>
      </c>
      <c r="CL114" t="s">
        <v>146</v>
      </c>
      <c r="CM114">
        <v>0</v>
      </c>
      <c r="CN114">
        <v>0</v>
      </c>
      <c r="CO114">
        <v>0</v>
      </c>
      <c r="CP114">
        <v>0</v>
      </c>
      <c r="CQ114" t="s">
        <v>146</v>
      </c>
      <c r="CR114">
        <v>0</v>
      </c>
      <c r="CS114">
        <v>0</v>
      </c>
      <c r="CT114">
        <v>0</v>
      </c>
      <c r="CU114">
        <v>0</v>
      </c>
      <c r="CV114" t="s">
        <v>146</v>
      </c>
      <c r="CW114" t="s">
        <v>147</v>
      </c>
      <c r="CX114">
        <v>0</v>
      </c>
      <c r="CY114">
        <v>0</v>
      </c>
      <c r="CZ114">
        <v>0</v>
      </c>
      <c r="DA114">
        <v>0</v>
      </c>
      <c r="DB114">
        <v>0</v>
      </c>
      <c r="DC114" t="s">
        <v>146</v>
      </c>
      <c r="DD114">
        <v>0</v>
      </c>
      <c r="DE114">
        <v>0</v>
      </c>
      <c r="DF114">
        <v>312</v>
      </c>
      <c r="DG114">
        <v>2184</v>
      </c>
      <c r="DH114" t="s">
        <v>159</v>
      </c>
      <c r="DI114">
        <f>Table1[[#This Row],[i- returnees internal present household]]+Table1[[#This Row],[k- abroad returnee household]]</f>
        <v>576</v>
      </c>
      <c r="DJ114">
        <f>Table1[[#This Row],[ returnees internal ]]+Table1[[#This Row],[abroad returnee ]]</f>
        <v>3845</v>
      </c>
      <c r="DK114" t="s">
        <v>159</v>
      </c>
      <c r="DL114">
        <v>576</v>
      </c>
      <c r="DM114">
        <v>3845</v>
      </c>
      <c r="DN114">
        <v>46</v>
      </c>
      <c r="DO114">
        <v>276</v>
      </c>
      <c r="DP114" t="s">
        <v>175</v>
      </c>
      <c r="DQ114" t="s">
        <v>385</v>
      </c>
      <c r="DR114" t="s">
        <v>150</v>
      </c>
      <c r="DS114" t="s">
        <v>147</v>
      </c>
      <c r="DT114">
        <v>78</v>
      </c>
      <c r="DU114">
        <v>463</v>
      </c>
      <c r="DV114" t="s">
        <v>175</v>
      </c>
      <c r="DW114" t="s">
        <v>240</v>
      </c>
      <c r="DX114" t="s">
        <v>150</v>
      </c>
      <c r="DY114" t="s">
        <v>147</v>
      </c>
      <c r="DZ114">
        <v>135</v>
      </c>
      <c r="EA114">
        <v>810</v>
      </c>
      <c r="EB114" t="s">
        <v>175</v>
      </c>
      <c r="EC114" t="s">
        <v>332</v>
      </c>
      <c r="ED114" t="s">
        <v>150</v>
      </c>
      <c r="EE114" t="s">
        <v>147</v>
      </c>
      <c r="EF114">
        <v>230</v>
      </c>
      <c r="EG114">
        <v>1520</v>
      </c>
      <c r="EH114" t="s">
        <v>175</v>
      </c>
      <c r="EI114" t="s">
        <v>332</v>
      </c>
      <c r="EJ114" t="s">
        <v>150</v>
      </c>
      <c r="EK114" t="s">
        <v>147</v>
      </c>
      <c r="EL114">
        <v>87</v>
      </c>
      <c r="EM114">
        <v>776</v>
      </c>
      <c r="EN114" t="s">
        <v>175</v>
      </c>
      <c r="EO114" t="s">
        <v>332</v>
      </c>
      <c r="EP114" t="s">
        <v>150</v>
      </c>
      <c r="EQ114" t="s">
        <v>147</v>
      </c>
      <c r="ER114">
        <v>0</v>
      </c>
      <c r="ES114">
        <v>0</v>
      </c>
      <c r="ET114" t="s">
        <v>146</v>
      </c>
      <c r="EU114">
        <v>0</v>
      </c>
      <c r="EV114">
        <v>0</v>
      </c>
      <c r="EW114">
        <v>0</v>
      </c>
      <c r="EX114">
        <v>0</v>
      </c>
      <c r="EY114" t="s">
        <v>147</v>
      </c>
      <c r="EZ114" t="s">
        <v>147</v>
      </c>
      <c r="FA114" t="s">
        <v>147</v>
      </c>
      <c r="FB114" t="s">
        <v>147</v>
      </c>
      <c r="FC114">
        <v>0</v>
      </c>
      <c r="FD114">
        <v>0</v>
      </c>
      <c r="FE114" t="s">
        <v>147</v>
      </c>
      <c r="FF114" t="s">
        <v>147</v>
      </c>
      <c r="FG114" t="s">
        <v>147</v>
      </c>
      <c r="FH114" t="s">
        <v>147</v>
      </c>
      <c r="FI114">
        <v>0</v>
      </c>
      <c r="FJ114">
        <v>0</v>
      </c>
      <c r="FK114" t="s">
        <v>147</v>
      </c>
      <c r="FL114" t="s">
        <v>147</v>
      </c>
      <c r="FM114" t="s">
        <v>147</v>
      </c>
      <c r="FN114" t="s">
        <v>147</v>
      </c>
      <c r="FO114">
        <v>0</v>
      </c>
      <c r="FP114">
        <v>0</v>
      </c>
      <c r="FQ114" t="s">
        <v>147</v>
      </c>
      <c r="FR114" t="s">
        <v>147</v>
      </c>
      <c r="FS114" t="s">
        <v>147</v>
      </c>
      <c r="FT114" t="s">
        <v>147</v>
      </c>
      <c r="FU114">
        <v>0</v>
      </c>
      <c r="FV114">
        <v>0</v>
      </c>
      <c r="FW114" t="s">
        <v>147</v>
      </c>
      <c r="FX114" t="s">
        <v>147</v>
      </c>
      <c r="FY114" t="s">
        <v>147</v>
      </c>
      <c r="FZ114" t="s">
        <v>147</v>
      </c>
      <c r="GA114">
        <v>0</v>
      </c>
      <c r="GB114">
        <v>0</v>
      </c>
      <c r="GC114">
        <v>124</v>
      </c>
      <c r="GD114">
        <v>739</v>
      </c>
      <c r="GE114">
        <v>135</v>
      </c>
      <c r="GF114">
        <v>810</v>
      </c>
      <c r="GG114">
        <v>317</v>
      </c>
      <c r="GH114">
        <v>2296</v>
      </c>
      <c r="GI114">
        <v>0</v>
      </c>
      <c r="GJ114">
        <v>0</v>
      </c>
      <c r="GK114" t="s">
        <v>159</v>
      </c>
      <c r="GL114">
        <v>165</v>
      </c>
      <c r="GM114">
        <v>1012</v>
      </c>
      <c r="GN114" t="s">
        <v>159</v>
      </c>
      <c r="GO114" t="s">
        <v>175</v>
      </c>
      <c r="GP114" t="s">
        <v>332</v>
      </c>
      <c r="GQ114" t="s">
        <v>146</v>
      </c>
      <c r="GR114" t="s">
        <v>147</v>
      </c>
      <c r="GS114" t="s">
        <v>146</v>
      </c>
      <c r="GT114">
        <v>0</v>
      </c>
      <c r="GU114">
        <v>0</v>
      </c>
      <c r="GV114" t="s">
        <v>146</v>
      </c>
      <c r="GW114" t="s">
        <v>177</v>
      </c>
      <c r="GX114" t="s">
        <v>177</v>
      </c>
      <c r="GY114" t="s">
        <v>152</v>
      </c>
      <c r="GZ114" t="s">
        <v>574</v>
      </c>
      <c r="HA114" s="117" t="s">
        <v>291</v>
      </c>
      <c r="HB114" s="117" t="s">
        <v>2084</v>
      </c>
      <c r="HC114" s="117"/>
      <c r="HD114" s="116" t="s">
        <v>1858</v>
      </c>
      <c r="HE114" s="116">
        <v>5.3251850000000003</v>
      </c>
      <c r="HF114" s="116">
        <v>31.816849999999999</v>
      </c>
    </row>
    <row r="115" spans="1:214" x14ac:dyDescent="0.25">
      <c r="A115" t="s">
        <v>155</v>
      </c>
      <c r="B115" t="s">
        <v>156</v>
      </c>
      <c r="C115" t="s">
        <v>576</v>
      </c>
      <c r="D115" t="s">
        <v>258</v>
      </c>
      <c r="E115" t="s">
        <v>575</v>
      </c>
      <c r="F115" t="s">
        <v>577</v>
      </c>
      <c r="G115" s="116">
        <f t="shared" si="2"/>
        <v>7.4824000000000002</v>
      </c>
      <c r="H115" s="116">
        <f t="shared" si="3"/>
        <v>31.51735</v>
      </c>
      <c r="I115">
        <v>9</v>
      </c>
      <c r="J115">
        <v>9</v>
      </c>
      <c r="K115" t="s">
        <v>146</v>
      </c>
      <c r="L115">
        <v>0</v>
      </c>
      <c r="M115" s="116">
        <f>SUM(Table1[[#Headers],[c- IDP previously displ. abroad present]])</f>
        <v>0</v>
      </c>
      <c r="N115">
        <v>0</v>
      </c>
      <c r="O115" s="116">
        <f>(Table1[[#This Row],[a- IDP individuals]])-(Table1[[#This Row],[displ. Abroad]])</f>
        <v>0</v>
      </c>
      <c r="P115">
        <v>0</v>
      </c>
      <c r="Q115">
        <v>0</v>
      </c>
      <c r="R115" t="s">
        <v>147</v>
      </c>
      <c r="S115" t="s">
        <v>147</v>
      </c>
      <c r="T115">
        <v>0</v>
      </c>
      <c r="U115">
        <v>0</v>
      </c>
      <c r="V115" t="s">
        <v>147</v>
      </c>
      <c r="W115" t="s">
        <v>147</v>
      </c>
      <c r="X115">
        <v>0</v>
      </c>
      <c r="Y115">
        <v>0</v>
      </c>
      <c r="Z115" t="s">
        <v>147</v>
      </c>
      <c r="AA115" t="s">
        <v>147</v>
      </c>
      <c r="AB115">
        <v>0</v>
      </c>
      <c r="AC115">
        <v>0</v>
      </c>
      <c r="AD115" t="s">
        <v>147</v>
      </c>
      <c r="AE115" t="s">
        <v>147</v>
      </c>
      <c r="AF115">
        <v>0</v>
      </c>
      <c r="AG115">
        <v>0</v>
      </c>
      <c r="AH115" t="s">
        <v>147</v>
      </c>
      <c r="AI115" t="s">
        <v>147</v>
      </c>
      <c r="AJ115">
        <v>0</v>
      </c>
      <c r="AK115">
        <v>0</v>
      </c>
      <c r="AL115" t="s">
        <v>147</v>
      </c>
      <c r="AM115" t="s">
        <v>147</v>
      </c>
      <c r="AN115">
        <v>0</v>
      </c>
      <c r="AO115">
        <v>0</v>
      </c>
      <c r="AP115" t="s">
        <v>146</v>
      </c>
      <c r="AQ115">
        <v>0</v>
      </c>
      <c r="AR115">
        <v>0</v>
      </c>
      <c r="AS115">
        <v>0</v>
      </c>
      <c r="AT115">
        <v>0</v>
      </c>
      <c r="AU115" t="s">
        <v>147</v>
      </c>
      <c r="AV115" t="s">
        <v>147</v>
      </c>
      <c r="AW115">
        <v>0</v>
      </c>
      <c r="AX115">
        <v>0</v>
      </c>
      <c r="AY115" t="s">
        <v>147</v>
      </c>
      <c r="AZ115" t="s">
        <v>147</v>
      </c>
      <c r="BA115">
        <v>0</v>
      </c>
      <c r="BB115">
        <v>0</v>
      </c>
      <c r="BC115" t="s">
        <v>147</v>
      </c>
      <c r="BD115" t="s">
        <v>147</v>
      </c>
      <c r="BE115">
        <v>0</v>
      </c>
      <c r="BF115">
        <v>0</v>
      </c>
      <c r="BG115" t="s">
        <v>147</v>
      </c>
      <c r="BH115" t="s">
        <v>147</v>
      </c>
      <c r="BI115">
        <v>0</v>
      </c>
      <c r="BJ115">
        <v>0</v>
      </c>
      <c r="BK115" t="s">
        <v>147</v>
      </c>
      <c r="BL115" t="s">
        <v>147</v>
      </c>
      <c r="BM115">
        <v>0</v>
      </c>
      <c r="BN115">
        <v>0</v>
      </c>
      <c r="BO115" s="116">
        <f>SUM(Table1[[#This Row],[2014-2015 Conflict]],Table1[[#This Row],[2016-2017 conflict]],Table1[[#This Row],[2018 pre R conflict]],Table1[[#This Row],[2018 post R conflict]],Table1[[#This Row],[2019 conflict]],Table1[[#This Row],[2020 conflict]])</f>
        <v>0</v>
      </c>
      <c r="BP115" s="116">
        <f>SUM(Table1[[#This Row],[2014-2015  C - clashes]],Table1[[#This Row],[2016-2017  c-clashes]],Table1[[#This Row],[2018 pre R C-clashes]],Table1[[#This Row],[2018 post R C-clashes]],Table1[[#This Row],[2019 C-clashes]],Table1[[#This Row],[2020 C-clashes]])</f>
        <v>0</v>
      </c>
      <c r="BQ115" s="116">
        <f>SUM(Table1[[#This Row],[2014-2015 disaster]],Table1[[#This Row],[2016-2017 disaster]],Table1[[#This Row],[2018 pre R disaster]],Table1[[#This Row],[2018 post R disaster]],Table1[[#This Row],[2019 disaster]],Table1[[#This Row],[2020 disaster]])</f>
        <v>0</v>
      </c>
      <c r="BR115" s="116">
        <f>SUM(Table1[[#This Row],[2014-2015 unknown]],Table1[[#This Row],[2016-2017  unknown ]],Table1[[#This Row],[2018 pre R unknown]],Table1[[#This Row],[2018 post R unknown]],Table1[[#This Row],[2019 unknown]],Table1[[#This Row],[2020 unknown]])</f>
        <v>0</v>
      </c>
      <c r="BS115">
        <v>0</v>
      </c>
      <c r="BT115">
        <v>0</v>
      </c>
      <c r="BU115">
        <v>0</v>
      </c>
      <c r="BV115">
        <v>0</v>
      </c>
      <c r="BW115" t="s">
        <v>146</v>
      </c>
      <c r="BX115">
        <v>0</v>
      </c>
      <c r="BY115">
        <v>0</v>
      </c>
      <c r="BZ115">
        <v>0</v>
      </c>
      <c r="CA115">
        <v>0</v>
      </c>
      <c r="CB115" t="s">
        <v>146</v>
      </c>
      <c r="CC115">
        <v>0</v>
      </c>
      <c r="CD115">
        <v>0</v>
      </c>
      <c r="CE115">
        <v>0</v>
      </c>
      <c r="CF115">
        <v>0</v>
      </c>
      <c r="CG115" t="s">
        <v>146</v>
      </c>
      <c r="CH115">
        <v>0</v>
      </c>
      <c r="CI115">
        <v>0</v>
      </c>
      <c r="CJ115">
        <v>0</v>
      </c>
      <c r="CK115">
        <v>0</v>
      </c>
      <c r="CL115" t="s">
        <v>146</v>
      </c>
      <c r="CM115">
        <v>0</v>
      </c>
      <c r="CN115">
        <v>0</v>
      </c>
      <c r="CO115">
        <v>0</v>
      </c>
      <c r="CP115">
        <v>0</v>
      </c>
      <c r="CQ115" t="s">
        <v>146</v>
      </c>
      <c r="CR115">
        <v>0</v>
      </c>
      <c r="CS115">
        <v>0</v>
      </c>
      <c r="CT115">
        <v>0</v>
      </c>
      <c r="CU115">
        <v>0</v>
      </c>
      <c r="CV115" t="s">
        <v>146</v>
      </c>
      <c r="CW115" t="s">
        <v>147</v>
      </c>
      <c r="CX115">
        <v>0</v>
      </c>
      <c r="CY115">
        <v>0</v>
      </c>
      <c r="CZ115">
        <v>0</v>
      </c>
      <c r="DA115">
        <v>0</v>
      </c>
      <c r="DB115">
        <v>0</v>
      </c>
      <c r="DC115" t="s">
        <v>146</v>
      </c>
      <c r="DD115">
        <v>0</v>
      </c>
      <c r="DE115">
        <v>0</v>
      </c>
      <c r="DF115">
        <v>0</v>
      </c>
      <c r="DG115">
        <v>0</v>
      </c>
      <c r="DH115" t="s">
        <v>159</v>
      </c>
      <c r="DI115">
        <f>Table1[[#This Row],[i- returnees internal present household]]+Table1[[#This Row],[k- abroad returnee household]]</f>
        <v>203</v>
      </c>
      <c r="DJ115">
        <f>Table1[[#This Row],[ returnees internal ]]+Table1[[#This Row],[abroad returnee ]]</f>
        <v>1218</v>
      </c>
      <c r="DK115" t="s">
        <v>159</v>
      </c>
      <c r="DL115">
        <v>203</v>
      </c>
      <c r="DM115">
        <v>1218</v>
      </c>
      <c r="DN115">
        <v>25</v>
      </c>
      <c r="DO115">
        <v>150</v>
      </c>
      <c r="DP115" t="s">
        <v>187</v>
      </c>
      <c r="DQ115" t="s">
        <v>254</v>
      </c>
      <c r="DR115" t="s">
        <v>150</v>
      </c>
      <c r="DS115" t="s">
        <v>147</v>
      </c>
      <c r="DT115">
        <v>73</v>
      </c>
      <c r="DU115">
        <v>438</v>
      </c>
      <c r="DV115" t="s">
        <v>156</v>
      </c>
      <c r="DW115" t="s">
        <v>251</v>
      </c>
      <c r="DX115" t="s">
        <v>182</v>
      </c>
      <c r="DY115" t="s">
        <v>147</v>
      </c>
      <c r="DZ115">
        <v>65</v>
      </c>
      <c r="EA115">
        <v>390</v>
      </c>
      <c r="EB115" t="s">
        <v>187</v>
      </c>
      <c r="EC115" t="s">
        <v>254</v>
      </c>
      <c r="ED115" t="s">
        <v>150</v>
      </c>
      <c r="EE115" t="s">
        <v>147</v>
      </c>
      <c r="EF115">
        <v>40</v>
      </c>
      <c r="EG115">
        <v>240</v>
      </c>
      <c r="EH115" t="s">
        <v>187</v>
      </c>
      <c r="EI115" t="s">
        <v>254</v>
      </c>
      <c r="EJ115" t="s">
        <v>150</v>
      </c>
      <c r="EK115" t="s">
        <v>147</v>
      </c>
      <c r="EL115">
        <v>0</v>
      </c>
      <c r="EM115">
        <v>0</v>
      </c>
      <c r="EN115" t="s">
        <v>147</v>
      </c>
      <c r="EO115" t="s">
        <v>147</v>
      </c>
      <c r="EP115" t="s">
        <v>147</v>
      </c>
      <c r="EQ115" t="s">
        <v>147</v>
      </c>
      <c r="ER115">
        <v>0</v>
      </c>
      <c r="ES115">
        <v>0</v>
      </c>
      <c r="ET115" t="s">
        <v>146</v>
      </c>
      <c r="EU115">
        <v>0</v>
      </c>
      <c r="EV115">
        <v>0</v>
      </c>
      <c r="EW115">
        <v>0</v>
      </c>
      <c r="EX115">
        <v>0</v>
      </c>
      <c r="EY115" t="s">
        <v>147</v>
      </c>
      <c r="EZ115" t="s">
        <v>147</v>
      </c>
      <c r="FA115" t="s">
        <v>147</v>
      </c>
      <c r="FB115" t="s">
        <v>147</v>
      </c>
      <c r="FC115">
        <v>0</v>
      </c>
      <c r="FD115">
        <v>0</v>
      </c>
      <c r="FE115" t="s">
        <v>147</v>
      </c>
      <c r="FF115" t="s">
        <v>147</v>
      </c>
      <c r="FG115" t="s">
        <v>147</v>
      </c>
      <c r="FH115" t="s">
        <v>147</v>
      </c>
      <c r="FI115">
        <v>0</v>
      </c>
      <c r="FJ115">
        <v>0</v>
      </c>
      <c r="FK115" t="s">
        <v>147</v>
      </c>
      <c r="FL115" t="s">
        <v>147</v>
      </c>
      <c r="FM115" t="s">
        <v>147</v>
      </c>
      <c r="FN115" t="s">
        <v>147</v>
      </c>
      <c r="FO115">
        <v>0</v>
      </c>
      <c r="FP115">
        <v>0</v>
      </c>
      <c r="FQ115" t="s">
        <v>147</v>
      </c>
      <c r="FR115" t="s">
        <v>147</v>
      </c>
      <c r="FS115" t="s">
        <v>147</v>
      </c>
      <c r="FT115" t="s">
        <v>147</v>
      </c>
      <c r="FU115">
        <v>0</v>
      </c>
      <c r="FV115">
        <v>0</v>
      </c>
      <c r="FW115" t="s">
        <v>147</v>
      </c>
      <c r="FX115" t="s">
        <v>147</v>
      </c>
      <c r="FY115" t="s">
        <v>147</v>
      </c>
      <c r="FZ115" t="s">
        <v>147</v>
      </c>
      <c r="GA115">
        <v>0</v>
      </c>
      <c r="GB115">
        <v>0</v>
      </c>
      <c r="GC115">
        <v>0</v>
      </c>
      <c r="GD115">
        <v>0</v>
      </c>
      <c r="GE115">
        <v>0</v>
      </c>
      <c r="GF115">
        <v>0</v>
      </c>
      <c r="GG115">
        <v>203</v>
      </c>
      <c r="GH115">
        <v>1218</v>
      </c>
      <c r="GI115">
        <v>0</v>
      </c>
      <c r="GJ115">
        <v>0</v>
      </c>
      <c r="GK115" t="s">
        <v>159</v>
      </c>
      <c r="GL115">
        <v>120</v>
      </c>
      <c r="GM115">
        <v>735</v>
      </c>
      <c r="GN115" t="s">
        <v>159</v>
      </c>
      <c r="GO115" t="s">
        <v>187</v>
      </c>
      <c r="GP115" t="s">
        <v>254</v>
      </c>
      <c r="GQ115" t="s">
        <v>159</v>
      </c>
      <c r="GR115" t="s">
        <v>221</v>
      </c>
      <c r="GS115" t="s">
        <v>146</v>
      </c>
      <c r="GT115">
        <v>0</v>
      </c>
      <c r="GU115">
        <v>0</v>
      </c>
      <c r="GV115" t="s">
        <v>146</v>
      </c>
      <c r="GW115" t="s">
        <v>177</v>
      </c>
      <c r="GX115" t="s">
        <v>197</v>
      </c>
      <c r="GY115" t="s">
        <v>197</v>
      </c>
      <c r="GZ115" t="s">
        <v>160</v>
      </c>
      <c r="HA115" s="117" t="s">
        <v>291</v>
      </c>
      <c r="HB115" s="117" t="s">
        <v>2086</v>
      </c>
      <c r="HC115" s="117"/>
      <c r="HD115" s="116" t="s">
        <v>1858</v>
      </c>
      <c r="HE115" s="116">
        <v>5.2559100000000001</v>
      </c>
      <c r="HF115" s="116">
        <v>31.80219</v>
      </c>
    </row>
    <row r="116" spans="1:214" x14ac:dyDescent="0.25">
      <c r="A116" t="s">
        <v>155</v>
      </c>
      <c r="B116" t="s">
        <v>156</v>
      </c>
      <c r="C116" t="s">
        <v>162</v>
      </c>
      <c r="D116" t="s">
        <v>163</v>
      </c>
      <c r="E116" t="s">
        <v>578</v>
      </c>
      <c r="F116" t="s">
        <v>579</v>
      </c>
      <c r="G116" s="116">
        <f t="shared" si="2"/>
        <v>8.1292770999999995</v>
      </c>
      <c r="H116" s="116">
        <f t="shared" si="3"/>
        <v>31.9497991</v>
      </c>
      <c r="I116">
        <v>9</v>
      </c>
      <c r="J116">
        <v>9</v>
      </c>
      <c r="K116" t="s">
        <v>159</v>
      </c>
      <c r="L116">
        <v>1378</v>
      </c>
      <c r="M116" s="116">
        <f>SUM(Table1[[#Headers],[c- IDP previously displ. abroad present]])</f>
        <v>0</v>
      </c>
      <c r="N116">
        <v>7928</v>
      </c>
      <c r="O116" s="116">
        <f>(Table1[[#This Row],[a- IDP individuals]])-(Table1[[#This Row],[displ. Abroad]])</f>
        <v>7657</v>
      </c>
      <c r="P116">
        <v>105</v>
      </c>
      <c r="Q116">
        <v>625</v>
      </c>
      <c r="R116" t="s">
        <v>156</v>
      </c>
      <c r="S116" t="s">
        <v>195</v>
      </c>
      <c r="T116">
        <v>139</v>
      </c>
      <c r="U116">
        <v>854</v>
      </c>
      <c r="V116" t="s">
        <v>156</v>
      </c>
      <c r="W116" t="s">
        <v>195</v>
      </c>
      <c r="X116">
        <v>64</v>
      </c>
      <c r="Y116">
        <v>440</v>
      </c>
      <c r="Z116" t="s">
        <v>156</v>
      </c>
      <c r="AA116" t="s">
        <v>195</v>
      </c>
      <c r="AB116">
        <v>56</v>
      </c>
      <c r="AC116">
        <v>403</v>
      </c>
      <c r="AD116" t="s">
        <v>156</v>
      </c>
      <c r="AE116" t="s">
        <v>195</v>
      </c>
      <c r="AF116">
        <v>8</v>
      </c>
      <c r="AG116">
        <v>48</v>
      </c>
      <c r="AH116" t="s">
        <v>147</v>
      </c>
      <c r="AI116" t="s">
        <v>147</v>
      </c>
      <c r="AJ116">
        <v>1006</v>
      </c>
      <c r="AK116">
        <v>5558</v>
      </c>
      <c r="AL116" t="s">
        <v>156</v>
      </c>
      <c r="AM116" t="s">
        <v>163</v>
      </c>
      <c r="AN116">
        <v>0</v>
      </c>
      <c r="AO116">
        <v>0</v>
      </c>
      <c r="AP116" t="s">
        <v>159</v>
      </c>
      <c r="AQ116">
        <v>60</v>
      </c>
      <c r="AR116">
        <v>271</v>
      </c>
      <c r="AS116">
        <v>29</v>
      </c>
      <c r="AT116">
        <v>100</v>
      </c>
      <c r="AU116" t="s">
        <v>221</v>
      </c>
      <c r="AV116" t="s">
        <v>333</v>
      </c>
      <c r="AW116">
        <v>11</v>
      </c>
      <c r="AX116">
        <v>55</v>
      </c>
      <c r="AY116" t="s">
        <v>219</v>
      </c>
      <c r="AZ116" t="s">
        <v>354</v>
      </c>
      <c r="BA116">
        <v>8</v>
      </c>
      <c r="BB116">
        <v>49</v>
      </c>
      <c r="BC116" t="s">
        <v>148</v>
      </c>
      <c r="BD116" t="s">
        <v>149</v>
      </c>
      <c r="BE116">
        <v>8</v>
      </c>
      <c r="BF116">
        <v>48</v>
      </c>
      <c r="BG116" t="s">
        <v>221</v>
      </c>
      <c r="BH116" t="s">
        <v>333</v>
      </c>
      <c r="BI116">
        <v>4</v>
      </c>
      <c r="BJ116">
        <v>19</v>
      </c>
      <c r="BK116" t="s">
        <v>221</v>
      </c>
      <c r="BL116" t="s">
        <v>424</v>
      </c>
      <c r="BM116">
        <v>0</v>
      </c>
      <c r="BN116">
        <v>0</v>
      </c>
      <c r="BO116" s="116">
        <f>SUM(Table1[[#This Row],[2014-2015 Conflict]],Table1[[#This Row],[2016-2017 conflict]],Table1[[#This Row],[2018 pre R conflict]],Table1[[#This Row],[2018 post R conflict]],Table1[[#This Row],[2019 conflict]],Table1[[#This Row],[2020 conflict]])</f>
        <v>2236</v>
      </c>
      <c r="BP116" s="116">
        <f>SUM(Table1[[#This Row],[2014-2015  C - clashes]],Table1[[#This Row],[2016-2017  c-clashes]],Table1[[#This Row],[2018 pre R C-clashes]],Table1[[#This Row],[2018 post R C-clashes]],Table1[[#This Row],[2019 C-clashes]],Table1[[#This Row],[2020 C-clashes]])</f>
        <v>0</v>
      </c>
      <c r="BQ116" s="116">
        <f>SUM(Table1[[#This Row],[2014-2015 disaster]],Table1[[#This Row],[2016-2017 disaster]],Table1[[#This Row],[2018 pre R disaster]],Table1[[#This Row],[2018 post R disaster]],Table1[[#This Row],[2019 disaster]],Table1[[#This Row],[2020 disaster]])</f>
        <v>5429</v>
      </c>
      <c r="BR116" s="116">
        <f>SUM(Table1[[#This Row],[2014-2015 unknown]],Table1[[#This Row],[2016-2017  unknown ]],Table1[[#This Row],[2018 pre R unknown]],Table1[[#This Row],[2018 post R unknown]],Table1[[#This Row],[2019 unknown]],Table1[[#This Row],[2020 unknown]])</f>
        <v>263</v>
      </c>
      <c r="BS116">
        <v>625</v>
      </c>
      <c r="BT116">
        <v>0</v>
      </c>
      <c r="BU116">
        <v>0</v>
      </c>
      <c r="BV116">
        <v>0</v>
      </c>
      <c r="BW116" t="s">
        <v>146</v>
      </c>
      <c r="BX116">
        <v>757</v>
      </c>
      <c r="BY116">
        <v>0</v>
      </c>
      <c r="BZ116">
        <v>0</v>
      </c>
      <c r="CA116">
        <v>97</v>
      </c>
      <c r="CB116" t="s">
        <v>146</v>
      </c>
      <c r="CC116">
        <v>387</v>
      </c>
      <c r="CD116">
        <v>0</v>
      </c>
      <c r="CE116">
        <v>0</v>
      </c>
      <c r="CF116">
        <v>53</v>
      </c>
      <c r="CG116" t="s">
        <v>146</v>
      </c>
      <c r="CH116">
        <v>356</v>
      </c>
      <c r="CI116">
        <v>0</v>
      </c>
      <c r="CJ116">
        <v>0</v>
      </c>
      <c r="CK116">
        <v>47</v>
      </c>
      <c r="CL116" t="s">
        <v>146</v>
      </c>
      <c r="CM116">
        <v>0</v>
      </c>
      <c r="CN116">
        <v>0</v>
      </c>
      <c r="CO116">
        <v>0</v>
      </c>
      <c r="CP116">
        <v>48</v>
      </c>
      <c r="CQ116" t="s">
        <v>146</v>
      </c>
      <c r="CR116">
        <v>111</v>
      </c>
      <c r="CS116">
        <v>0</v>
      </c>
      <c r="CT116">
        <v>5429</v>
      </c>
      <c r="CU116">
        <v>18</v>
      </c>
      <c r="CV116" t="s">
        <v>146</v>
      </c>
      <c r="CW116" t="s">
        <v>147</v>
      </c>
      <c r="CX116">
        <v>0</v>
      </c>
      <c r="CY116">
        <v>0</v>
      </c>
      <c r="CZ116">
        <v>0</v>
      </c>
      <c r="DA116">
        <v>1378</v>
      </c>
      <c r="DB116">
        <v>7928</v>
      </c>
      <c r="DC116" t="s">
        <v>146</v>
      </c>
      <c r="DD116">
        <v>0</v>
      </c>
      <c r="DE116">
        <v>0</v>
      </c>
      <c r="DF116">
        <v>178</v>
      </c>
      <c r="DG116">
        <v>1090</v>
      </c>
      <c r="DH116" t="s">
        <v>159</v>
      </c>
      <c r="DI116">
        <f>Table1[[#This Row],[i- returnees internal present household]]+Table1[[#This Row],[k- abroad returnee household]]</f>
        <v>280</v>
      </c>
      <c r="DJ116">
        <f>Table1[[#This Row],[ returnees internal ]]+Table1[[#This Row],[abroad returnee ]]</f>
        <v>1529</v>
      </c>
      <c r="DK116" t="s">
        <v>159</v>
      </c>
      <c r="DL116">
        <v>127</v>
      </c>
      <c r="DM116">
        <v>611</v>
      </c>
      <c r="DN116">
        <v>17</v>
      </c>
      <c r="DO116">
        <v>80</v>
      </c>
      <c r="DP116" t="s">
        <v>156</v>
      </c>
      <c r="DQ116" t="s">
        <v>195</v>
      </c>
      <c r="DR116" t="s">
        <v>150</v>
      </c>
      <c r="DS116" t="s">
        <v>147</v>
      </c>
      <c r="DT116">
        <v>13</v>
      </c>
      <c r="DU116">
        <v>61</v>
      </c>
      <c r="DV116" t="s">
        <v>156</v>
      </c>
      <c r="DW116" t="s">
        <v>195</v>
      </c>
      <c r="DX116" t="s">
        <v>150</v>
      </c>
      <c r="DY116" t="s">
        <v>147</v>
      </c>
      <c r="DZ116">
        <v>36</v>
      </c>
      <c r="EA116">
        <v>170</v>
      </c>
      <c r="EB116" t="s">
        <v>156</v>
      </c>
      <c r="EC116" t="s">
        <v>195</v>
      </c>
      <c r="ED116" t="s">
        <v>150</v>
      </c>
      <c r="EE116" t="s">
        <v>147</v>
      </c>
      <c r="EF116">
        <v>52</v>
      </c>
      <c r="EG116">
        <v>247</v>
      </c>
      <c r="EH116" t="s">
        <v>156</v>
      </c>
      <c r="EI116" t="s">
        <v>195</v>
      </c>
      <c r="EJ116" t="s">
        <v>150</v>
      </c>
      <c r="EK116" t="s">
        <v>147</v>
      </c>
      <c r="EL116">
        <v>9</v>
      </c>
      <c r="EM116">
        <v>53</v>
      </c>
      <c r="EN116" t="s">
        <v>156</v>
      </c>
      <c r="EO116" t="s">
        <v>195</v>
      </c>
      <c r="EP116" t="s">
        <v>150</v>
      </c>
      <c r="EQ116" t="s">
        <v>147</v>
      </c>
      <c r="ER116">
        <v>0</v>
      </c>
      <c r="ES116">
        <v>0</v>
      </c>
      <c r="ET116" t="s">
        <v>159</v>
      </c>
      <c r="EU116">
        <v>153</v>
      </c>
      <c r="EV116">
        <v>918</v>
      </c>
      <c r="EW116">
        <v>19</v>
      </c>
      <c r="EX116">
        <v>148</v>
      </c>
      <c r="EY116" t="s">
        <v>221</v>
      </c>
      <c r="EZ116" t="s">
        <v>333</v>
      </c>
      <c r="FA116" t="s">
        <v>150</v>
      </c>
      <c r="FB116" t="s">
        <v>147</v>
      </c>
      <c r="FC116">
        <v>20</v>
      </c>
      <c r="FD116">
        <v>145</v>
      </c>
      <c r="FE116" t="s">
        <v>219</v>
      </c>
      <c r="FF116" t="s">
        <v>354</v>
      </c>
      <c r="FG116" t="s">
        <v>150</v>
      </c>
      <c r="FH116" t="s">
        <v>147</v>
      </c>
      <c r="FI116">
        <v>28</v>
      </c>
      <c r="FJ116">
        <v>266</v>
      </c>
      <c r="FK116" t="s">
        <v>221</v>
      </c>
      <c r="FL116" t="s">
        <v>333</v>
      </c>
      <c r="FM116" t="s">
        <v>150</v>
      </c>
      <c r="FN116" t="s">
        <v>147</v>
      </c>
      <c r="FO116">
        <v>86</v>
      </c>
      <c r="FP116">
        <v>359</v>
      </c>
      <c r="FQ116" t="s">
        <v>219</v>
      </c>
      <c r="FR116" t="s">
        <v>354</v>
      </c>
      <c r="FS116" t="s">
        <v>150</v>
      </c>
      <c r="FT116" t="s">
        <v>147</v>
      </c>
      <c r="FU116">
        <v>0</v>
      </c>
      <c r="FV116">
        <v>0</v>
      </c>
      <c r="FW116" t="s">
        <v>147</v>
      </c>
      <c r="FX116" t="s">
        <v>147</v>
      </c>
      <c r="FY116" t="s">
        <v>147</v>
      </c>
      <c r="FZ116" t="s">
        <v>147</v>
      </c>
      <c r="GA116">
        <v>0</v>
      </c>
      <c r="GB116">
        <v>0</v>
      </c>
      <c r="GC116">
        <v>136</v>
      </c>
      <c r="GD116">
        <v>609</v>
      </c>
      <c r="GE116">
        <v>74</v>
      </c>
      <c r="GF116">
        <v>437</v>
      </c>
      <c r="GG116">
        <v>70</v>
      </c>
      <c r="GH116">
        <v>483</v>
      </c>
      <c r="GI116">
        <v>0</v>
      </c>
      <c r="GJ116">
        <v>0</v>
      </c>
      <c r="GK116" t="s">
        <v>159</v>
      </c>
      <c r="GL116">
        <v>84</v>
      </c>
      <c r="GM116">
        <v>511</v>
      </c>
      <c r="GN116" t="s">
        <v>159</v>
      </c>
      <c r="GO116" t="s">
        <v>156</v>
      </c>
      <c r="GP116" t="s">
        <v>163</v>
      </c>
      <c r="GQ116" t="s">
        <v>159</v>
      </c>
      <c r="GR116" t="s">
        <v>221</v>
      </c>
      <c r="GS116" t="s">
        <v>146</v>
      </c>
      <c r="GT116">
        <v>0</v>
      </c>
      <c r="GU116">
        <v>0</v>
      </c>
      <c r="GV116" t="s">
        <v>159</v>
      </c>
      <c r="GW116" t="s">
        <v>152</v>
      </c>
      <c r="GX116" t="s">
        <v>151</v>
      </c>
      <c r="GY116" t="s">
        <v>152</v>
      </c>
      <c r="GZ116" t="s">
        <v>580</v>
      </c>
      <c r="HA116" s="117" t="s">
        <v>286</v>
      </c>
      <c r="HB116" s="117" t="s">
        <v>2088</v>
      </c>
      <c r="HC116" s="117"/>
      <c r="HD116" s="116" t="s">
        <v>1858</v>
      </c>
      <c r="HE116" s="116">
        <v>5.6554260000000003</v>
      </c>
      <c r="HF116" s="116">
        <v>31.695457999999999</v>
      </c>
    </row>
    <row r="117" spans="1:214" x14ac:dyDescent="0.25">
      <c r="A117" t="s">
        <v>583</v>
      </c>
      <c r="B117" t="s">
        <v>228</v>
      </c>
      <c r="C117" t="s">
        <v>582</v>
      </c>
      <c r="D117" t="s">
        <v>584</v>
      </c>
      <c r="E117" t="s">
        <v>581</v>
      </c>
      <c r="F117" t="s">
        <v>585</v>
      </c>
      <c r="G117" s="116">
        <f t="shared" si="2"/>
        <v>7.7117599999999999</v>
      </c>
      <c r="H117" s="116">
        <f t="shared" si="3"/>
        <v>26.193999999999999</v>
      </c>
      <c r="I117">
        <v>9</v>
      </c>
      <c r="J117">
        <v>9</v>
      </c>
      <c r="K117" t="s">
        <v>159</v>
      </c>
      <c r="L117">
        <v>487</v>
      </c>
      <c r="M117" s="116">
        <f>SUM(Table1[[#Headers],[c- IDP previously displ. abroad present]])</f>
        <v>0</v>
      </c>
      <c r="N117">
        <v>2418</v>
      </c>
      <c r="O117" s="116">
        <f>(Table1[[#This Row],[a- IDP individuals]])-(Table1[[#This Row],[displ. Abroad]])</f>
        <v>2418</v>
      </c>
      <c r="P117">
        <v>200</v>
      </c>
      <c r="Q117">
        <v>983</v>
      </c>
      <c r="R117" t="s">
        <v>228</v>
      </c>
      <c r="S117" t="s">
        <v>584</v>
      </c>
      <c r="T117">
        <v>287</v>
      </c>
      <c r="U117">
        <v>1435</v>
      </c>
      <c r="V117" t="s">
        <v>228</v>
      </c>
      <c r="W117" t="s">
        <v>584</v>
      </c>
      <c r="X117">
        <v>0</v>
      </c>
      <c r="Y117">
        <v>0</v>
      </c>
      <c r="Z117" t="s">
        <v>147</v>
      </c>
      <c r="AA117" t="s">
        <v>147</v>
      </c>
      <c r="AB117">
        <v>0</v>
      </c>
      <c r="AC117">
        <v>0</v>
      </c>
      <c r="AD117" t="s">
        <v>147</v>
      </c>
      <c r="AE117" t="s">
        <v>147</v>
      </c>
      <c r="AF117">
        <v>0</v>
      </c>
      <c r="AG117">
        <v>0</v>
      </c>
      <c r="AH117" t="s">
        <v>147</v>
      </c>
      <c r="AI117" t="s">
        <v>147</v>
      </c>
      <c r="AJ117">
        <v>0</v>
      </c>
      <c r="AK117">
        <v>0</v>
      </c>
      <c r="AL117" t="s">
        <v>228</v>
      </c>
      <c r="AM117" t="s">
        <v>584</v>
      </c>
      <c r="AN117">
        <v>0</v>
      </c>
      <c r="AO117">
        <v>0</v>
      </c>
      <c r="AP117" t="s">
        <v>146</v>
      </c>
      <c r="AQ117">
        <v>0</v>
      </c>
      <c r="AR117">
        <v>0</v>
      </c>
      <c r="AS117">
        <v>0</v>
      </c>
      <c r="AT117">
        <v>0</v>
      </c>
      <c r="AU117" t="s">
        <v>147</v>
      </c>
      <c r="AV117" t="s">
        <v>147</v>
      </c>
      <c r="AW117">
        <v>0</v>
      </c>
      <c r="AX117">
        <v>0</v>
      </c>
      <c r="AY117" t="s">
        <v>147</v>
      </c>
      <c r="AZ117" t="s">
        <v>147</v>
      </c>
      <c r="BA117">
        <v>0</v>
      </c>
      <c r="BB117">
        <v>0</v>
      </c>
      <c r="BC117" t="s">
        <v>147</v>
      </c>
      <c r="BD117" t="s">
        <v>147</v>
      </c>
      <c r="BE117">
        <v>0</v>
      </c>
      <c r="BF117">
        <v>0</v>
      </c>
      <c r="BG117" t="s">
        <v>147</v>
      </c>
      <c r="BH117" t="s">
        <v>147</v>
      </c>
      <c r="BI117">
        <v>0</v>
      </c>
      <c r="BJ117">
        <v>0</v>
      </c>
      <c r="BK117" t="s">
        <v>147</v>
      </c>
      <c r="BL117" t="s">
        <v>147</v>
      </c>
      <c r="BM117">
        <v>0</v>
      </c>
      <c r="BN117">
        <v>0</v>
      </c>
      <c r="BO117" s="116">
        <f>SUM(Table1[[#This Row],[2014-2015 Conflict]],Table1[[#This Row],[2016-2017 conflict]],Table1[[#This Row],[2018 pre R conflict]],Table1[[#This Row],[2018 post R conflict]],Table1[[#This Row],[2019 conflict]],Table1[[#This Row],[2020 conflict]])</f>
        <v>2418</v>
      </c>
      <c r="BP117" s="116">
        <f>SUM(Table1[[#This Row],[2014-2015  C - clashes]],Table1[[#This Row],[2016-2017  c-clashes]],Table1[[#This Row],[2018 pre R C-clashes]],Table1[[#This Row],[2018 post R C-clashes]],Table1[[#This Row],[2019 C-clashes]],Table1[[#This Row],[2020 C-clashes]])</f>
        <v>0</v>
      </c>
      <c r="BQ117" s="116">
        <f>SUM(Table1[[#This Row],[2014-2015 disaster]],Table1[[#This Row],[2016-2017 disaster]],Table1[[#This Row],[2018 pre R disaster]],Table1[[#This Row],[2018 post R disaster]],Table1[[#This Row],[2019 disaster]],Table1[[#This Row],[2020 disaster]])</f>
        <v>0</v>
      </c>
      <c r="BR117" s="116">
        <f>SUM(Table1[[#This Row],[2014-2015 unknown]],Table1[[#This Row],[2016-2017  unknown ]],Table1[[#This Row],[2018 pre R unknown]],Table1[[#This Row],[2018 post R unknown]],Table1[[#This Row],[2019 unknown]],Table1[[#This Row],[2020 unknown]])</f>
        <v>0</v>
      </c>
      <c r="BS117">
        <v>983</v>
      </c>
      <c r="BT117">
        <v>0</v>
      </c>
      <c r="BU117">
        <v>0</v>
      </c>
      <c r="BV117">
        <v>0</v>
      </c>
      <c r="BW117" t="s">
        <v>146</v>
      </c>
      <c r="BX117">
        <v>1435</v>
      </c>
      <c r="BY117">
        <v>0</v>
      </c>
      <c r="BZ117">
        <v>0</v>
      </c>
      <c r="CA117">
        <v>0</v>
      </c>
      <c r="CB117" t="s">
        <v>146</v>
      </c>
      <c r="CC117">
        <v>0</v>
      </c>
      <c r="CD117">
        <v>0</v>
      </c>
      <c r="CE117">
        <v>0</v>
      </c>
      <c r="CF117">
        <v>0</v>
      </c>
      <c r="CG117" t="s">
        <v>146</v>
      </c>
      <c r="CH117">
        <v>0</v>
      </c>
      <c r="CI117">
        <v>0</v>
      </c>
      <c r="CJ117">
        <v>0</v>
      </c>
      <c r="CK117">
        <v>0</v>
      </c>
      <c r="CL117" t="s">
        <v>146</v>
      </c>
      <c r="CM117">
        <v>0</v>
      </c>
      <c r="CN117">
        <v>0</v>
      </c>
      <c r="CO117">
        <v>0</v>
      </c>
      <c r="CP117">
        <v>0</v>
      </c>
      <c r="CQ117" t="s">
        <v>146</v>
      </c>
      <c r="CR117">
        <v>0</v>
      </c>
      <c r="CS117">
        <v>0</v>
      </c>
      <c r="CT117">
        <v>0</v>
      </c>
      <c r="CU117">
        <v>0</v>
      </c>
      <c r="CV117" t="s">
        <v>146</v>
      </c>
      <c r="CW117" t="s">
        <v>147</v>
      </c>
      <c r="CX117">
        <v>0</v>
      </c>
      <c r="CY117">
        <v>0</v>
      </c>
      <c r="CZ117">
        <v>0</v>
      </c>
      <c r="DA117">
        <v>487</v>
      </c>
      <c r="DB117">
        <v>2418</v>
      </c>
      <c r="DC117" t="s">
        <v>159</v>
      </c>
      <c r="DD117">
        <v>487</v>
      </c>
      <c r="DE117">
        <v>2418</v>
      </c>
      <c r="DF117">
        <v>3189</v>
      </c>
      <c r="DG117">
        <v>9945</v>
      </c>
      <c r="DH117" t="s">
        <v>159</v>
      </c>
      <c r="DI117">
        <f>Table1[[#This Row],[i- returnees internal present household]]+Table1[[#This Row],[k- abroad returnee household]]</f>
        <v>2338</v>
      </c>
      <c r="DJ117">
        <f>Table1[[#This Row],[ returnees internal ]]+Table1[[#This Row],[abroad returnee ]]</f>
        <v>12061</v>
      </c>
      <c r="DK117" t="s">
        <v>159</v>
      </c>
      <c r="DL117">
        <v>2296</v>
      </c>
      <c r="DM117">
        <v>11904</v>
      </c>
      <c r="DN117">
        <v>0</v>
      </c>
      <c r="DO117">
        <v>0</v>
      </c>
      <c r="DP117" t="s">
        <v>147</v>
      </c>
      <c r="DQ117" t="s">
        <v>147</v>
      </c>
      <c r="DR117" t="s">
        <v>147</v>
      </c>
      <c r="DS117" t="s">
        <v>147</v>
      </c>
      <c r="DT117">
        <v>581</v>
      </c>
      <c r="DU117">
        <v>3340</v>
      </c>
      <c r="DV117" t="s">
        <v>228</v>
      </c>
      <c r="DW117" t="s">
        <v>584</v>
      </c>
      <c r="DX117" t="s">
        <v>431</v>
      </c>
      <c r="DY117" t="s">
        <v>147</v>
      </c>
      <c r="DZ117">
        <v>790</v>
      </c>
      <c r="EA117">
        <v>3747</v>
      </c>
      <c r="EB117" t="s">
        <v>228</v>
      </c>
      <c r="EC117" t="s">
        <v>586</v>
      </c>
      <c r="ED117" t="s">
        <v>431</v>
      </c>
      <c r="EE117" t="s">
        <v>147</v>
      </c>
      <c r="EF117">
        <v>860</v>
      </c>
      <c r="EG117">
        <v>4406</v>
      </c>
      <c r="EH117" t="s">
        <v>228</v>
      </c>
      <c r="EI117" t="s">
        <v>584</v>
      </c>
      <c r="EJ117" t="s">
        <v>431</v>
      </c>
      <c r="EK117" t="s">
        <v>147</v>
      </c>
      <c r="EL117">
        <v>65</v>
      </c>
      <c r="EM117">
        <v>411</v>
      </c>
      <c r="EN117" t="s">
        <v>228</v>
      </c>
      <c r="EO117" t="s">
        <v>584</v>
      </c>
      <c r="EP117" t="s">
        <v>431</v>
      </c>
      <c r="EQ117" t="s">
        <v>147</v>
      </c>
      <c r="ER117">
        <v>0</v>
      </c>
      <c r="ES117">
        <v>0</v>
      </c>
      <c r="ET117" t="s">
        <v>159</v>
      </c>
      <c r="EU117">
        <v>42</v>
      </c>
      <c r="EV117">
        <v>157</v>
      </c>
      <c r="EW117">
        <v>0</v>
      </c>
      <c r="EX117">
        <v>0</v>
      </c>
      <c r="EY117" t="s">
        <v>147</v>
      </c>
      <c r="EZ117" t="s">
        <v>147</v>
      </c>
      <c r="FA117" t="s">
        <v>147</v>
      </c>
      <c r="FB117" t="s">
        <v>147</v>
      </c>
      <c r="FC117">
        <v>0</v>
      </c>
      <c r="FD117">
        <v>0</v>
      </c>
      <c r="FE117" t="s">
        <v>147</v>
      </c>
      <c r="FF117" t="s">
        <v>147</v>
      </c>
      <c r="FG117" t="s">
        <v>147</v>
      </c>
      <c r="FH117" t="s">
        <v>147</v>
      </c>
      <c r="FI117">
        <v>3</v>
      </c>
      <c r="FJ117">
        <v>11</v>
      </c>
      <c r="FK117" t="s">
        <v>217</v>
      </c>
      <c r="FL117" t="s">
        <v>587</v>
      </c>
      <c r="FM117" t="s">
        <v>431</v>
      </c>
      <c r="FN117" t="s">
        <v>147</v>
      </c>
      <c r="FO117">
        <v>12</v>
      </c>
      <c r="FP117">
        <v>74</v>
      </c>
      <c r="FQ117" t="s">
        <v>217</v>
      </c>
      <c r="FR117" t="s">
        <v>587</v>
      </c>
      <c r="FS117" t="s">
        <v>431</v>
      </c>
      <c r="FT117" t="s">
        <v>147</v>
      </c>
      <c r="FU117">
        <v>27</v>
      </c>
      <c r="FV117">
        <v>72</v>
      </c>
      <c r="FW117" t="s">
        <v>217</v>
      </c>
      <c r="FX117" t="s">
        <v>587</v>
      </c>
      <c r="FY117" t="s">
        <v>431</v>
      </c>
      <c r="FZ117" t="s">
        <v>147</v>
      </c>
      <c r="GA117">
        <v>0</v>
      </c>
      <c r="GB117">
        <v>0</v>
      </c>
      <c r="GC117">
        <v>571</v>
      </c>
      <c r="GD117">
        <v>2187</v>
      </c>
      <c r="GE117">
        <v>760</v>
      </c>
      <c r="GF117">
        <v>4010</v>
      </c>
      <c r="GG117">
        <v>1007</v>
      </c>
      <c r="GH117">
        <v>5864</v>
      </c>
      <c r="GI117">
        <v>0</v>
      </c>
      <c r="GJ117">
        <v>0</v>
      </c>
      <c r="GK117" t="s">
        <v>159</v>
      </c>
      <c r="GL117">
        <v>723</v>
      </c>
      <c r="GM117">
        <v>4374</v>
      </c>
      <c r="GN117" t="s">
        <v>159</v>
      </c>
      <c r="GO117" t="s">
        <v>228</v>
      </c>
      <c r="GP117" t="s">
        <v>584</v>
      </c>
      <c r="GQ117" t="s">
        <v>159</v>
      </c>
      <c r="GR117" t="s">
        <v>217</v>
      </c>
      <c r="GS117" t="s">
        <v>146</v>
      </c>
      <c r="GT117">
        <v>0</v>
      </c>
      <c r="GU117">
        <v>0</v>
      </c>
      <c r="GV117" t="s">
        <v>159</v>
      </c>
      <c r="GW117" t="s">
        <v>177</v>
      </c>
      <c r="GX117" t="s">
        <v>177</v>
      </c>
      <c r="GY117" t="s">
        <v>152</v>
      </c>
      <c r="GZ117" t="s">
        <v>160</v>
      </c>
      <c r="HA117" s="117" t="s">
        <v>286</v>
      </c>
      <c r="HB117" s="117" t="s">
        <v>2090</v>
      </c>
      <c r="HC117" s="117"/>
      <c r="HD117" s="116" t="s">
        <v>1858</v>
      </c>
      <c r="HE117" s="116">
        <v>5.6968940000000003</v>
      </c>
      <c r="HF117" s="116">
        <v>31.717479999999998</v>
      </c>
    </row>
    <row r="118" spans="1:214" x14ac:dyDescent="0.25">
      <c r="A118" t="s">
        <v>142</v>
      </c>
      <c r="B118" t="s">
        <v>143</v>
      </c>
      <c r="C118" t="s">
        <v>141</v>
      </c>
      <c r="D118" t="s">
        <v>144</v>
      </c>
      <c r="E118" t="s">
        <v>588</v>
      </c>
      <c r="F118" t="s">
        <v>589</v>
      </c>
      <c r="G118" s="116">
        <f t="shared" si="2"/>
        <v>9.1925369999999997</v>
      </c>
      <c r="H118" s="116">
        <f t="shared" si="3"/>
        <v>32.092652000000001</v>
      </c>
      <c r="I118">
        <v>9</v>
      </c>
      <c r="J118">
        <v>9</v>
      </c>
      <c r="K118" t="s">
        <v>146</v>
      </c>
      <c r="L118">
        <v>0</v>
      </c>
      <c r="M118" s="116">
        <f>SUM(Table1[[#Headers],[c- IDP previously displ. abroad present]])</f>
        <v>0</v>
      </c>
      <c r="N118">
        <v>0</v>
      </c>
      <c r="O118" s="116">
        <f>(Table1[[#This Row],[a- IDP individuals]])-(Table1[[#This Row],[displ. Abroad]])</f>
        <v>0</v>
      </c>
      <c r="P118">
        <v>0</v>
      </c>
      <c r="Q118">
        <v>0</v>
      </c>
      <c r="R118" t="s">
        <v>147</v>
      </c>
      <c r="S118" t="s">
        <v>147</v>
      </c>
      <c r="T118">
        <v>0</v>
      </c>
      <c r="U118">
        <v>0</v>
      </c>
      <c r="V118" t="s">
        <v>147</v>
      </c>
      <c r="W118" t="s">
        <v>147</v>
      </c>
      <c r="X118">
        <v>0</v>
      </c>
      <c r="Y118">
        <v>0</v>
      </c>
      <c r="Z118" t="s">
        <v>147</v>
      </c>
      <c r="AA118" t="s">
        <v>147</v>
      </c>
      <c r="AB118">
        <v>0</v>
      </c>
      <c r="AC118">
        <v>0</v>
      </c>
      <c r="AD118" t="s">
        <v>147</v>
      </c>
      <c r="AE118" t="s">
        <v>147</v>
      </c>
      <c r="AF118">
        <v>0</v>
      </c>
      <c r="AG118">
        <v>0</v>
      </c>
      <c r="AH118" t="s">
        <v>147</v>
      </c>
      <c r="AI118" t="s">
        <v>147</v>
      </c>
      <c r="AJ118">
        <v>0</v>
      </c>
      <c r="AK118">
        <v>0</v>
      </c>
      <c r="AL118" t="s">
        <v>147</v>
      </c>
      <c r="AM118" t="s">
        <v>147</v>
      </c>
      <c r="AN118">
        <v>0</v>
      </c>
      <c r="AO118">
        <v>0</v>
      </c>
      <c r="AP118" t="s">
        <v>146</v>
      </c>
      <c r="AQ118">
        <v>0</v>
      </c>
      <c r="AR118">
        <v>0</v>
      </c>
      <c r="AS118">
        <v>0</v>
      </c>
      <c r="AT118">
        <v>0</v>
      </c>
      <c r="AU118" t="s">
        <v>147</v>
      </c>
      <c r="AV118" t="s">
        <v>147</v>
      </c>
      <c r="AW118">
        <v>0</v>
      </c>
      <c r="AX118">
        <v>0</v>
      </c>
      <c r="AY118" t="s">
        <v>147</v>
      </c>
      <c r="AZ118" t="s">
        <v>147</v>
      </c>
      <c r="BA118">
        <v>0</v>
      </c>
      <c r="BB118">
        <v>0</v>
      </c>
      <c r="BC118" t="s">
        <v>147</v>
      </c>
      <c r="BD118" t="s">
        <v>147</v>
      </c>
      <c r="BE118">
        <v>0</v>
      </c>
      <c r="BF118">
        <v>0</v>
      </c>
      <c r="BG118" t="s">
        <v>147</v>
      </c>
      <c r="BH118" t="s">
        <v>147</v>
      </c>
      <c r="BI118">
        <v>0</v>
      </c>
      <c r="BJ118">
        <v>0</v>
      </c>
      <c r="BK118" t="s">
        <v>147</v>
      </c>
      <c r="BL118" t="s">
        <v>147</v>
      </c>
      <c r="BM118">
        <v>0</v>
      </c>
      <c r="BN118">
        <v>0</v>
      </c>
      <c r="BO118" s="116">
        <f>SUM(Table1[[#This Row],[2014-2015 Conflict]],Table1[[#This Row],[2016-2017 conflict]],Table1[[#This Row],[2018 pre R conflict]],Table1[[#This Row],[2018 post R conflict]],Table1[[#This Row],[2019 conflict]],Table1[[#This Row],[2020 conflict]])</f>
        <v>0</v>
      </c>
      <c r="BP118" s="116">
        <f>SUM(Table1[[#This Row],[2014-2015  C - clashes]],Table1[[#This Row],[2016-2017  c-clashes]],Table1[[#This Row],[2018 pre R C-clashes]],Table1[[#This Row],[2018 post R C-clashes]],Table1[[#This Row],[2019 C-clashes]],Table1[[#This Row],[2020 C-clashes]])</f>
        <v>0</v>
      </c>
      <c r="BQ118" s="116">
        <f>SUM(Table1[[#This Row],[2014-2015 disaster]],Table1[[#This Row],[2016-2017 disaster]],Table1[[#This Row],[2018 pre R disaster]],Table1[[#This Row],[2018 post R disaster]],Table1[[#This Row],[2019 disaster]],Table1[[#This Row],[2020 disaster]])</f>
        <v>0</v>
      </c>
      <c r="BR118" s="116">
        <f>SUM(Table1[[#This Row],[2014-2015 unknown]],Table1[[#This Row],[2016-2017  unknown ]],Table1[[#This Row],[2018 pre R unknown]],Table1[[#This Row],[2018 post R unknown]],Table1[[#This Row],[2019 unknown]],Table1[[#This Row],[2020 unknown]])</f>
        <v>0</v>
      </c>
      <c r="BS118">
        <v>0</v>
      </c>
      <c r="BT118">
        <v>0</v>
      </c>
      <c r="BU118">
        <v>0</v>
      </c>
      <c r="BV118">
        <v>0</v>
      </c>
      <c r="BW118" t="s">
        <v>146</v>
      </c>
      <c r="BX118">
        <v>0</v>
      </c>
      <c r="BY118">
        <v>0</v>
      </c>
      <c r="BZ118">
        <v>0</v>
      </c>
      <c r="CA118">
        <v>0</v>
      </c>
      <c r="CB118" t="s">
        <v>146</v>
      </c>
      <c r="CC118">
        <v>0</v>
      </c>
      <c r="CD118">
        <v>0</v>
      </c>
      <c r="CE118">
        <v>0</v>
      </c>
      <c r="CF118">
        <v>0</v>
      </c>
      <c r="CG118" t="s">
        <v>146</v>
      </c>
      <c r="CH118">
        <v>0</v>
      </c>
      <c r="CI118">
        <v>0</v>
      </c>
      <c r="CJ118">
        <v>0</v>
      </c>
      <c r="CK118">
        <v>0</v>
      </c>
      <c r="CL118" t="s">
        <v>146</v>
      </c>
      <c r="CM118">
        <v>0</v>
      </c>
      <c r="CN118">
        <v>0</v>
      </c>
      <c r="CO118">
        <v>0</v>
      </c>
      <c r="CP118">
        <v>0</v>
      </c>
      <c r="CQ118" t="s">
        <v>146</v>
      </c>
      <c r="CR118">
        <v>0</v>
      </c>
      <c r="CS118">
        <v>0</v>
      </c>
      <c r="CT118">
        <v>0</v>
      </c>
      <c r="CU118">
        <v>0</v>
      </c>
      <c r="CV118" t="s">
        <v>146</v>
      </c>
      <c r="CW118" t="s">
        <v>147</v>
      </c>
      <c r="CX118">
        <v>0</v>
      </c>
      <c r="CY118">
        <v>0</v>
      </c>
      <c r="CZ118">
        <v>0</v>
      </c>
      <c r="DA118">
        <v>0</v>
      </c>
      <c r="DB118">
        <v>0</v>
      </c>
      <c r="DC118" t="s">
        <v>146</v>
      </c>
      <c r="DD118">
        <v>0</v>
      </c>
      <c r="DE118">
        <v>0</v>
      </c>
      <c r="DF118">
        <v>1300</v>
      </c>
      <c r="DG118">
        <v>6000</v>
      </c>
      <c r="DH118" t="s">
        <v>159</v>
      </c>
      <c r="DI118">
        <f>Table1[[#This Row],[i- returnees internal present household]]+Table1[[#This Row],[k- abroad returnee household]]</f>
        <v>1154</v>
      </c>
      <c r="DJ118">
        <f>Table1[[#This Row],[ returnees internal ]]+Table1[[#This Row],[abroad returnee ]]</f>
        <v>5936</v>
      </c>
      <c r="DK118" t="s">
        <v>159</v>
      </c>
      <c r="DL118">
        <v>516</v>
      </c>
      <c r="DM118">
        <v>2766</v>
      </c>
      <c r="DN118">
        <v>14</v>
      </c>
      <c r="DO118">
        <v>77</v>
      </c>
      <c r="DP118" t="s">
        <v>143</v>
      </c>
      <c r="DQ118" t="s">
        <v>226</v>
      </c>
      <c r="DR118" t="s">
        <v>150</v>
      </c>
      <c r="DS118" t="s">
        <v>147</v>
      </c>
      <c r="DT118">
        <v>102</v>
      </c>
      <c r="DU118">
        <v>552</v>
      </c>
      <c r="DV118" t="s">
        <v>193</v>
      </c>
      <c r="DW118" t="s">
        <v>194</v>
      </c>
      <c r="DX118" t="s">
        <v>150</v>
      </c>
      <c r="DY118" t="s">
        <v>147</v>
      </c>
      <c r="DZ118">
        <v>174</v>
      </c>
      <c r="EA118">
        <v>935</v>
      </c>
      <c r="EB118" t="s">
        <v>143</v>
      </c>
      <c r="EC118" t="s">
        <v>352</v>
      </c>
      <c r="ED118" t="s">
        <v>150</v>
      </c>
      <c r="EE118" t="s">
        <v>147</v>
      </c>
      <c r="EF118">
        <v>133</v>
      </c>
      <c r="EG118">
        <v>702</v>
      </c>
      <c r="EH118" t="s">
        <v>143</v>
      </c>
      <c r="EI118" t="s">
        <v>410</v>
      </c>
      <c r="EJ118" t="s">
        <v>150</v>
      </c>
      <c r="EK118" t="s">
        <v>147</v>
      </c>
      <c r="EL118">
        <v>93</v>
      </c>
      <c r="EM118">
        <v>500</v>
      </c>
      <c r="EN118" t="s">
        <v>143</v>
      </c>
      <c r="EO118" t="s">
        <v>352</v>
      </c>
      <c r="EP118" t="s">
        <v>150</v>
      </c>
      <c r="EQ118" t="s">
        <v>147</v>
      </c>
      <c r="ER118">
        <v>0</v>
      </c>
      <c r="ES118">
        <v>0</v>
      </c>
      <c r="ET118" t="s">
        <v>159</v>
      </c>
      <c r="EU118">
        <v>638</v>
      </c>
      <c r="EV118">
        <v>3170</v>
      </c>
      <c r="EW118">
        <v>60</v>
      </c>
      <c r="EX118">
        <v>259</v>
      </c>
      <c r="EY118" t="s">
        <v>221</v>
      </c>
      <c r="EZ118" t="s">
        <v>424</v>
      </c>
      <c r="FA118" t="s">
        <v>150</v>
      </c>
      <c r="FB118" t="s">
        <v>147</v>
      </c>
      <c r="FC118">
        <v>70</v>
      </c>
      <c r="FD118">
        <v>306</v>
      </c>
      <c r="FE118" t="s">
        <v>221</v>
      </c>
      <c r="FF118" t="s">
        <v>424</v>
      </c>
      <c r="FG118" t="s">
        <v>150</v>
      </c>
      <c r="FH118" t="s">
        <v>147</v>
      </c>
      <c r="FI118">
        <v>115</v>
      </c>
      <c r="FJ118">
        <v>734</v>
      </c>
      <c r="FK118" t="s">
        <v>221</v>
      </c>
      <c r="FL118" t="s">
        <v>424</v>
      </c>
      <c r="FM118" t="s">
        <v>150</v>
      </c>
      <c r="FN118" t="s">
        <v>147</v>
      </c>
      <c r="FO118">
        <v>263</v>
      </c>
      <c r="FP118">
        <v>1128</v>
      </c>
      <c r="FQ118" t="s">
        <v>219</v>
      </c>
      <c r="FR118" t="s">
        <v>354</v>
      </c>
      <c r="FS118" t="s">
        <v>150</v>
      </c>
      <c r="FT118" t="s">
        <v>147</v>
      </c>
      <c r="FU118">
        <v>130</v>
      </c>
      <c r="FV118">
        <v>743</v>
      </c>
      <c r="FW118" t="s">
        <v>219</v>
      </c>
      <c r="FX118" t="s">
        <v>354</v>
      </c>
      <c r="FY118" t="s">
        <v>150</v>
      </c>
      <c r="FZ118" t="s">
        <v>147</v>
      </c>
      <c r="GA118">
        <v>0</v>
      </c>
      <c r="GB118">
        <v>0</v>
      </c>
      <c r="GC118">
        <v>192</v>
      </c>
      <c r="GD118">
        <v>1008</v>
      </c>
      <c r="GE118">
        <v>280</v>
      </c>
      <c r="GF118">
        <v>1397</v>
      </c>
      <c r="GG118">
        <v>682</v>
      </c>
      <c r="GH118">
        <v>3531</v>
      </c>
      <c r="GI118">
        <v>0</v>
      </c>
      <c r="GJ118">
        <v>0</v>
      </c>
      <c r="GK118" t="s">
        <v>159</v>
      </c>
      <c r="GL118">
        <v>387</v>
      </c>
      <c r="GM118">
        <v>2334</v>
      </c>
      <c r="GN118" t="s">
        <v>159</v>
      </c>
      <c r="GO118" t="s">
        <v>143</v>
      </c>
      <c r="GP118" t="s">
        <v>352</v>
      </c>
      <c r="GQ118" t="s">
        <v>159</v>
      </c>
      <c r="GR118" t="s">
        <v>221</v>
      </c>
      <c r="GS118" t="s">
        <v>146</v>
      </c>
      <c r="GT118">
        <v>0</v>
      </c>
      <c r="GU118">
        <v>0</v>
      </c>
      <c r="GV118" t="s">
        <v>159</v>
      </c>
      <c r="GW118" t="s">
        <v>151</v>
      </c>
      <c r="GX118" t="s">
        <v>197</v>
      </c>
      <c r="GY118" t="s">
        <v>151</v>
      </c>
      <c r="GZ118" t="s">
        <v>160</v>
      </c>
      <c r="HA118" s="117" t="s">
        <v>286</v>
      </c>
      <c r="HB118" s="117" t="s">
        <v>2092</v>
      </c>
      <c r="HC118" s="117"/>
      <c r="HD118" s="116" t="s">
        <v>1858</v>
      </c>
      <c r="HE118" s="116">
        <v>5.7</v>
      </c>
      <c r="HF118" s="116">
        <v>31.72</v>
      </c>
    </row>
    <row r="119" spans="1:214" x14ac:dyDescent="0.25">
      <c r="A119" t="s">
        <v>329</v>
      </c>
      <c r="B119" t="s">
        <v>175</v>
      </c>
      <c r="C119" t="s">
        <v>328</v>
      </c>
      <c r="D119" t="s">
        <v>330</v>
      </c>
      <c r="E119" t="s">
        <v>590</v>
      </c>
      <c r="F119" t="s">
        <v>591</v>
      </c>
      <c r="G119" s="116">
        <f t="shared" si="2"/>
        <v>9.1221899999999998</v>
      </c>
      <c r="H119" s="116">
        <f t="shared" si="3"/>
        <v>30.0259</v>
      </c>
      <c r="I119">
        <v>9</v>
      </c>
      <c r="J119">
        <v>9</v>
      </c>
      <c r="K119" t="s">
        <v>146</v>
      </c>
      <c r="L119">
        <v>0</v>
      </c>
      <c r="M119" s="116">
        <f>SUM(Table1[[#Headers],[c- IDP previously displ. abroad present]])</f>
        <v>0</v>
      </c>
      <c r="N119">
        <v>0</v>
      </c>
      <c r="O119" s="116">
        <f>(Table1[[#This Row],[a- IDP individuals]])-(Table1[[#This Row],[displ. Abroad]])</f>
        <v>0</v>
      </c>
      <c r="P119">
        <v>0</v>
      </c>
      <c r="Q119">
        <v>0</v>
      </c>
      <c r="R119" t="s">
        <v>147</v>
      </c>
      <c r="S119" t="s">
        <v>147</v>
      </c>
      <c r="T119">
        <v>0</v>
      </c>
      <c r="U119">
        <v>0</v>
      </c>
      <c r="V119" t="s">
        <v>147</v>
      </c>
      <c r="W119" t="s">
        <v>147</v>
      </c>
      <c r="X119">
        <v>0</v>
      </c>
      <c r="Y119">
        <v>0</v>
      </c>
      <c r="Z119" t="s">
        <v>147</v>
      </c>
      <c r="AA119" t="s">
        <v>147</v>
      </c>
      <c r="AB119">
        <v>0</v>
      </c>
      <c r="AC119">
        <v>0</v>
      </c>
      <c r="AD119" t="s">
        <v>147</v>
      </c>
      <c r="AE119" t="s">
        <v>147</v>
      </c>
      <c r="AF119">
        <v>0</v>
      </c>
      <c r="AG119">
        <v>0</v>
      </c>
      <c r="AH119" t="s">
        <v>147</v>
      </c>
      <c r="AI119" t="s">
        <v>147</v>
      </c>
      <c r="AJ119">
        <v>0</v>
      </c>
      <c r="AK119">
        <v>0</v>
      </c>
      <c r="AL119" t="s">
        <v>147</v>
      </c>
      <c r="AM119" t="s">
        <v>147</v>
      </c>
      <c r="AN119">
        <v>0</v>
      </c>
      <c r="AO119">
        <v>0</v>
      </c>
      <c r="AP119" t="s">
        <v>146</v>
      </c>
      <c r="AQ119">
        <v>0</v>
      </c>
      <c r="AR119">
        <v>0</v>
      </c>
      <c r="AS119">
        <v>0</v>
      </c>
      <c r="AT119">
        <v>0</v>
      </c>
      <c r="AU119" t="s">
        <v>147</v>
      </c>
      <c r="AV119" t="s">
        <v>147</v>
      </c>
      <c r="AW119">
        <v>0</v>
      </c>
      <c r="AX119">
        <v>0</v>
      </c>
      <c r="AY119" t="s">
        <v>147</v>
      </c>
      <c r="AZ119" t="s">
        <v>147</v>
      </c>
      <c r="BA119">
        <v>0</v>
      </c>
      <c r="BB119">
        <v>0</v>
      </c>
      <c r="BC119" t="s">
        <v>147</v>
      </c>
      <c r="BD119" t="s">
        <v>147</v>
      </c>
      <c r="BE119">
        <v>0</v>
      </c>
      <c r="BF119">
        <v>0</v>
      </c>
      <c r="BG119" t="s">
        <v>147</v>
      </c>
      <c r="BH119" t="s">
        <v>147</v>
      </c>
      <c r="BI119">
        <v>0</v>
      </c>
      <c r="BJ119">
        <v>0</v>
      </c>
      <c r="BK119" t="s">
        <v>147</v>
      </c>
      <c r="BL119" t="s">
        <v>147</v>
      </c>
      <c r="BM119">
        <v>0</v>
      </c>
      <c r="BN119">
        <v>0</v>
      </c>
      <c r="BO119" s="116">
        <f>SUM(Table1[[#This Row],[2014-2015 Conflict]],Table1[[#This Row],[2016-2017 conflict]],Table1[[#This Row],[2018 pre R conflict]],Table1[[#This Row],[2018 post R conflict]],Table1[[#This Row],[2019 conflict]],Table1[[#This Row],[2020 conflict]])</f>
        <v>0</v>
      </c>
      <c r="BP119" s="116">
        <f>SUM(Table1[[#This Row],[2014-2015  C - clashes]],Table1[[#This Row],[2016-2017  c-clashes]],Table1[[#This Row],[2018 pre R C-clashes]],Table1[[#This Row],[2018 post R C-clashes]],Table1[[#This Row],[2019 C-clashes]],Table1[[#This Row],[2020 C-clashes]])</f>
        <v>0</v>
      </c>
      <c r="BQ119" s="116">
        <f>SUM(Table1[[#This Row],[2014-2015 disaster]],Table1[[#This Row],[2016-2017 disaster]],Table1[[#This Row],[2018 pre R disaster]],Table1[[#This Row],[2018 post R disaster]],Table1[[#This Row],[2019 disaster]],Table1[[#This Row],[2020 disaster]])</f>
        <v>0</v>
      </c>
      <c r="BR119" s="116">
        <f>SUM(Table1[[#This Row],[2014-2015 unknown]],Table1[[#This Row],[2016-2017  unknown ]],Table1[[#This Row],[2018 pre R unknown]],Table1[[#This Row],[2018 post R unknown]],Table1[[#This Row],[2019 unknown]],Table1[[#This Row],[2020 unknown]])</f>
        <v>0</v>
      </c>
      <c r="BS119">
        <v>0</v>
      </c>
      <c r="BT119">
        <v>0</v>
      </c>
      <c r="BU119">
        <v>0</v>
      </c>
      <c r="BV119">
        <v>0</v>
      </c>
      <c r="BW119" t="s">
        <v>146</v>
      </c>
      <c r="BX119">
        <v>0</v>
      </c>
      <c r="BY119">
        <v>0</v>
      </c>
      <c r="BZ119">
        <v>0</v>
      </c>
      <c r="CA119">
        <v>0</v>
      </c>
      <c r="CB119" t="s">
        <v>146</v>
      </c>
      <c r="CC119">
        <v>0</v>
      </c>
      <c r="CD119">
        <v>0</v>
      </c>
      <c r="CE119">
        <v>0</v>
      </c>
      <c r="CF119">
        <v>0</v>
      </c>
      <c r="CG119" t="s">
        <v>146</v>
      </c>
      <c r="CH119">
        <v>0</v>
      </c>
      <c r="CI119">
        <v>0</v>
      </c>
      <c r="CJ119">
        <v>0</v>
      </c>
      <c r="CK119">
        <v>0</v>
      </c>
      <c r="CL119" t="s">
        <v>146</v>
      </c>
      <c r="CM119">
        <v>0</v>
      </c>
      <c r="CN119">
        <v>0</v>
      </c>
      <c r="CO119">
        <v>0</v>
      </c>
      <c r="CP119">
        <v>0</v>
      </c>
      <c r="CQ119" t="s">
        <v>146</v>
      </c>
      <c r="CR119">
        <v>0</v>
      </c>
      <c r="CS119">
        <v>0</v>
      </c>
      <c r="CT119">
        <v>0</v>
      </c>
      <c r="CU119">
        <v>0</v>
      </c>
      <c r="CV119" t="s">
        <v>146</v>
      </c>
      <c r="CW119" t="s">
        <v>147</v>
      </c>
      <c r="CX119">
        <v>0</v>
      </c>
      <c r="CY119">
        <v>0</v>
      </c>
      <c r="CZ119">
        <v>0</v>
      </c>
      <c r="DA119">
        <v>0</v>
      </c>
      <c r="DB119">
        <v>0</v>
      </c>
      <c r="DC119" t="s">
        <v>146</v>
      </c>
      <c r="DD119">
        <v>0</v>
      </c>
      <c r="DE119">
        <v>0</v>
      </c>
      <c r="DF119">
        <v>439</v>
      </c>
      <c r="DG119">
        <v>2679</v>
      </c>
      <c r="DH119" t="s">
        <v>159</v>
      </c>
      <c r="DI119">
        <f>Table1[[#This Row],[i- returnees internal present household]]+Table1[[#This Row],[k- abroad returnee household]]</f>
        <v>439</v>
      </c>
      <c r="DJ119">
        <f>Table1[[#This Row],[ returnees internal ]]+Table1[[#This Row],[abroad returnee ]]</f>
        <v>2679</v>
      </c>
      <c r="DK119" t="s">
        <v>159</v>
      </c>
      <c r="DL119">
        <v>295</v>
      </c>
      <c r="DM119">
        <v>1814</v>
      </c>
      <c r="DN119">
        <v>0</v>
      </c>
      <c r="DO119">
        <v>0</v>
      </c>
      <c r="DP119" t="s">
        <v>147</v>
      </c>
      <c r="DQ119" t="s">
        <v>147</v>
      </c>
      <c r="DR119" t="s">
        <v>147</v>
      </c>
      <c r="DS119" t="s">
        <v>147</v>
      </c>
      <c r="DT119">
        <v>40</v>
      </c>
      <c r="DU119">
        <v>240</v>
      </c>
      <c r="DV119" t="s">
        <v>175</v>
      </c>
      <c r="DW119" t="s">
        <v>330</v>
      </c>
      <c r="DX119" t="s">
        <v>150</v>
      </c>
      <c r="DY119" t="s">
        <v>147</v>
      </c>
      <c r="DZ119">
        <v>55</v>
      </c>
      <c r="EA119">
        <v>336</v>
      </c>
      <c r="EB119" t="s">
        <v>156</v>
      </c>
      <c r="EC119" t="s">
        <v>484</v>
      </c>
      <c r="ED119" t="s">
        <v>150</v>
      </c>
      <c r="EE119" t="s">
        <v>147</v>
      </c>
      <c r="EF119">
        <v>88</v>
      </c>
      <c r="EG119">
        <v>546</v>
      </c>
      <c r="EH119" t="s">
        <v>175</v>
      </c>
      <c r="EI119" t="s">
        <v>332</v>
      </c>
      <c r="EJ119" t="s">
        <v>150</v>
      </c>
      <c r="EK119" t="s">
        <v>147</v>
      </c>
      <c r="EL119">
        <v>112</v>
      </c>
      <c r="EM119">
        <v>692</v>
      </c>
      <c r="EN119" t="s">
        <v>175</v>
      </c>
      <c r="EO119" t="s">
        <v>332</v>
      </c>
      <c r="EP119" t="s">
        <v>150</v>
      </c>
      <c r="EQ119" t="s">
        <v>147</v>
      </c>
      <c r="ER119">
        <v>0</v>
      </c>
      <c r="ES119">
        <v>0</v>
      </c>
      <c r="ET119" t="s">
        <v>159</v>
      </c>
      <c r="EU119">
        <v>144</v>
      </c>
      <c r="EV119">
        <v>865</v>
      </c>
      <c r="EW119">
        <v>0</v>
      </c>
      <c r="EX119">
        <v>0</v>
      </c>
      <c r="EY119" t="s">
        <v>147</v>
      </c>
      <c r="EZ119" t="s">
        <v>147</v>
      </c>
      <c r="FA119" t="s">
        <v>147</v>
      </c>
      <c r="FB119" t="s">
        <v>147</v>
      </c>
      <c r="FC119">
        <v>2</v>
      </c>
      <c r="FD119">
        <v>13</v>
      </c>
      <c r="FE119" t="s">
        <v>221</v>
      </c>
      <c r="FF119" t="s">
        <v>333</v>
      </c>
      <c r="FG119" t="s">
        <v>150</v>
      </c>
      <c r="FH119" t="s">
        <v>147</v>
      </c>
      <c r="FI119">
        <v>9</v>
      </c>
      <c r="FJ119">
        <v>54</v>
      </c>
      <c r="FK119" t="s">
        <v>221</v>
      </c>
      <c r="FL119" t="s">
        <v>376</v>
      </c>
      <c r="FM119" t="s">
        <v>150</v>
      </c>
      <c r="FN119" t="s">
        <v>147</v>
      </c>
      <c r="FO119">
        <v>37</v>
      </c>
      <c r="FP119">
        <v>216</v>
      </c>
      <c r="FQ119" t="s">
        <v>217</v>
      </c>
      <c r="FR119" t="s">
        <v>218</v>
      </c>
      <c r="FS119" t="s">
        <v>150</v>
      </c>
      <c r="FT119" t="s">
        <v>147</v>
      </c>
      <c r="FU119">
        <v>96</v>
      </c>
      <c r="FV119">
        <v>582</v>
      </c>
      <c r="FW119" t="s">
        <v>217</v>
      </c>
      <c r="FX119" t="s">
        <v>218</v>
      </c>
      <c r="FY119" t="s">
        <v>150</v>
      </c>
      <c r="FZ119" t="s">
        <v>147</v>
      </c>
      <c r="GA119">
        <v>0</v>
      </c>
      <c r="GB119">
        <v>0</v>
      </c>
      <c r="GC119">
        <v>418</v>
      </c>
      <c r="GD119">
        <v>2508</v>
      </c>
      <c r="GE119">
        <v>21</v>
      </c>
      <c r="GF119">
        <v>171</v>
      </c>
      <c r="GG119">
        <v>0</v>
      </c>
      <c r="GH119">
        <v>0</v>
      </c>
      <c r="GI119">
        <v>0</v>
      </c>
      <c r="GJ119">
        <v>0</v>
      </c>
      <c r="GK119" t="s">
        <v>159</v>
      </c>
      <c r="GL119">
        <v>98</v>
      </c>
      <c r="GM119">
        <v>588</v>
      </c>
      <c r="GN119" t="s">
        <v>159</v>
      </c>
      <c r="GO119" t="s">
        <v>175</v>
      </c>
      <c r="GP119" t="s">
        <v>332</v>
      </c>
      <c r="GQ119" t="s">
        <v>159</v>
      </c>
      <c r="GR119" t="s">
        <v>217</v>
      </c>
      <c r="GS119" t="s">
        <v>146</v>
      </c>
      <c r="GT119">
        <v>0</v>
      </c>
      <c r="GU119">
        <v>0</v>
      </c>
      <c r="GV119" t="s">
        <v>146</v>
      </c>
      <c r="GW119" t="s">
        <v>177</v>
      </c>
      <c r="GX119" t="s">
        <v>152</v>
      </c>
      <c r="GY119" t="s">
        <v>152</v>
      </c>
      <c r="GZ119" t="s">
        <v>592</v>
      </c>
      <c r="HA119" s="117" t="s">
        <v>286</v>
      </c>
      <c r="HB119" s="117" t="s">
        <v>2094</v>
      </c>
      <c r="HC119" s="117" t="s">
        <v>2095</v>
      </c>
      <c r="HD119" s="116" t="s">
        <v>1858</v>
      </c>
      <c r="HE119" s="116">
        <v>5.5870410000000001</v>
      </c>
      <c r="HF119" s="116">
        <v>31.729043999999998</v>
      </c>
    </row>
    <row r="120" spans="1:214" x14ac:dyDescent="0.25">
      <c r="A120" t="s">
        <v>192</v>
      </c>
      <c r="B120" t="s">
        <v>193</v>
      </c>
      <c r="C120" t="s">
        <v>191</v>
      </c>
      <c r="D120" t="s">
        <v>194</v>
      </c>
      <c r="E120" t="s">
        <v>593</v>
      </c>
      <c r="F120" t="s">
        <v>594</v>
      </c>
      <c r="G120" s="116">
        <f t="shared" si="2"/>
        <v>4.8623014160000002</v>
      </c>
      <c r="H120" s="116">
        <f t="shared" si="3"/>
        <v>31.619296120000001</v>
      </c>
      <c r="I120">
        <v>9</v>
      </c>
      <c r="J120">
        <v>9</v>
      </c>
      <c r="K120" t="s">
        <v>146</v>
      </c>
      <c r="L120">
        <v>0</v>
      </c>
      <c r="M120" s="116">
        <f>SUM(Table1[[#Headers],[c- IDP previously displ. abroad present]])</f>
        <v>0</v>
      </c>
      <c r="N120">
        <v>0</v>
      </c>
      <c r="O120" s="116">
        <f>(Table1[[#This Row],[a- IDP individuals]])-(Table1[[#This Row],[displ. Abroad]])</f>
        <v>0</v>
      </c>
      <c r="P120">
        <v>0</v>
      </c>
      <c r="Q120">
        <v>0</v>
      </c>
      <c r="R120" t="s">
        <v>147</v>
      </c>
      <c r="S120" t="s">
        <v>147</v>
      </c>
      <c r="T120">
        <v>0</v>
      </c>
      <c r="U120">
        <v>0</v>
      </c>
      <c r="V120" t="s">
        <v>147</v>
      </c>
      <c r="W120" t="s">
        <v>147</v>
      </c>
      <c r="X120">
        <v>0</v>
      </c>
      <c r="Y120">
        <v>0</v>
      </c>
      <c r="Z120" t="s">
        <v>147</v>
      </c>
      <c r="AA120" t="s">
        <v>147</v>
      </c>
      <c r="AB120">
        <v>0</v>
      </c>
      <c r="AC120">
        <v>0</v>
      </c>
      <c r="AD120" t="s">
        <v>147</v>
      </c>
      <c r="AE120" t="s">
        <v>147</v>
      </c>
      <c r="AF120">
        <v>0</v>
      </c>
      <c r="AG120">
        <v>0</v>
      </c>
      <c r="AH120" t="s">
        <v>147</v>
      </c>
      <c r="AI120" t="s">
        <v>147</v>
      </c>
      <c r="AJ120">
        <v>0</v>
      </c>
      <c r="AK120">
        <v>0</v>
      </c>
      <c r="AL120" t="s">
        <v>147</v>
      </c>
      <c r="AM120" t="s">
        <v>147</v>
      </c>
      <c r="AN120">
        <v>0</v>
      </c>
      <c r="AO120">
        <v>0</v>
      </c>
      <c r="AP120" t="s">
        <v>146</v>
      </c>
      <c r="AQ120">
        <v>0</v>
      </c>
      <c r="AR120">
        <v>0</v>
      </c>
      <c r="AS120">
        <v>0</v>
      </c>
      <c r="AT120">
        <v>0</v>
      </c>
      <c r="AU120" t="s">
        <v>147</v>
      </c>
      <c r="AV120" t="s">
        <v>147</v>
      </c>
      <c r="AW120">
        <v>0</v>
      </c>
      <c r="AX120">
        <v>0</v>
      </c>
      <c r="AY120" t="s">
        <v>147</v>
      </c>
      <c r="AZ120" t="s">
        <v>147</v>
      </c>
      <c r="BA120">
        <v>0</v>
      </c>
      <c r="BB120">
        <v>0</v>
      </c>
      <c r="BC120" t="s">
        <v>147</v>
      </c>
      <c r="BD120" t="s">
        <v>147</v>
      </c>
      <c r="BE120">
        <v>0</v>
      </c>
      <c r="BF120">
        <v>0</v>
      </c>
      <c r="BG120" t="s">
        <v>147</v>
      </c>
      <c r="BH120" t="s">
        <v>147</v>
      </c>
      <c r="BI120">
        <v>0</v>
      </c>
      <c r="BJ120">
        <v>0</v>
      </c>
      <c r="BK120" t="s">
        <v>147</v>
      </c>
      <c r="BL120" t="s">
        <v>147</v>
      </c>
      <c r="BM120">
        <v>0</v>
      </c>
      <c r="BN120">
        <v>0</v>
      </c>
      <c r="BO120" s="116">
        <f>SUM(Table1[[#This Row],[2014-2015 Conflict]],Table1[[#This Row],[2016-2017 conflict]],Table1[[#This Row],[2018 pre R conflict]],Table1[[#This Row],[2018 post R conflict]],Table1[[#This Row],[2019 conflict]],Table1[[#This Row],[2020 conflict]])</f>
        <v>0</v>
      </c>
      <c r="BP120" s="116">
        <f>SUM(Table1[[#This Row],[2014-2015  C - clashes]],Table1[[#This Row],[2016-2017  c-clashes]],Table1[[#This Row],[2018 pre R C-clashes]],Table1[[#This Row],[2018 post R C-clashes]],Table1[[#This Row],[2019 C-clashes]],Table1[[#This Row],[2020 C-clashes]])</f>
        <v>0</v>
      </c>
      <c r="BQ120" s="116">
        <f>SUM(Table1[[#This Row],[2014-2015 disaster]],Table1[[#This Row],[2016-2017 disaster]],Table1[[#This Row],[2018 pre R disaster]],Table1[[#This Row],[2018 post R disaster]],Table1[[#This Row],[2019 disaster]],Table1[[#This Row],[2020 disaster]])</f>
        <v>0</v>
      </c>
      <c r="BR120" s="116">
        <f>SUM(Table1[[#This Row],[2014-2015 unknown]],Table1[[#This Row],[2016-2017  unknown ]],Table1[[#This Row],[2018 pre R unknown]],Table1[[#This Row],[2018 post R unknown]],Table1[[#This Row],[2019 unknown]],Table1[[#This Row],[2020 unknown]])</f>
        <v>0</v>
      </c>
      <c r="BS120">
        <v>0</v>
      </c>
      <c r="BT120">
        <v>0</v>
      </c>
      <c r="BU120">
        <v>0</v>
      </c>
      <c r="BV120">
        <v>0</v>
      </c>
      <c r="BW120" t="s">
        <v>146</v>
      </c>
      <c r="BX120">
        <v>0</v>
      </c>
      <c r="BY120">
        <v>0</v>
      </c>
      <c r="BZ120">
        <v>0</v>
      </c>
      <c r="CA120">
        <v>0</v>
      </c>
      <c r="CB120" t="s">
        <v>146</v>
      </c>
      <c r="CC120">
        <v>0</v>
      </c>
      <c r="CD120">
        <v>0</v>
      </c>
      <c r="CE120">
        <v>0</v>
      </c>
      <c r="CF120">
        <v>0</v>
      </c>
      <c r="CG120" t="s">
        <v>146</v>
      </c>
      <c r="CH120">
        <v>0</v>
      </c>
      <c r="CI120">
        <v>0</v>
      </c>
      <c r="CJ120">
        <v>0</v>
      </c>
      <c r="CK120">
        <v>0</v>
      </c>
      <c r="CL120" t="s">
        <v>146</v>
      </c>
      <c r="CM120">
        <v>0</v>
      </c>
      <c r="CN120">
        <v>0</v>
      </c>
      <c r="CO120">
        <v>0</v>
      </c>
      <c r="CP120">
        <v>0</v>
      </c>
      <c r="CQ120" t="s">
        <v>146</v>
      </c>
      <c r="CR120">
        <v>0</v>
      </c>
      <c r="CS120">
        <v>0</v>
      </c>
      <c r="CT120">
        <v>0</v>
      </c>
      <c r="CU120">
        <v>0</v>
      </c>
      <c r="CV120" t="s">
        <v>146</v>
      </c>
      <c r="CW120" t="s">
        <v>147</v>
      </c>
      <c r="CX120">
        <v>0</v>
      </c>
      <c r="CY120">
        <v>0</v>
      </c>
      <c r="CZ120">
        <v>0</v>
      </c>
      <c r="DA120">
        <v>0</v>
      </c>
      <c r="DB120">
        <v>0</v>
      </c>
      <c r="DC120" t="s">
        <v>146</v>
      </c>
      <c r="DD120">
        <v>0</v>
      </c>
      <c r="DE120">
        <v>0</v>
      </c>
      <c r="DF120">
        <v>1240</v>
      </c>
      <c r="DG120">
        <v>7440</v>
      </c>
      <c r="DH120" t="s">
        <v>159</v>
      </c>
      <c r="DI120">
        <f>Table1[[#This Row],[i- returnees internal present household]]+Table1[[#This Row],[k- abroad returnee household]]</f>
        <v>262</v>
      </c>
      <c r="DJ120">
        <f>Table1[[#This Row],[ returnees internal ]]+Table1[[#This Row],[abroad returnee ]]</f>
        <v>1772</v>
      </c>
      <c r="DK120" t="s">
        <v>159</v>
      </c>
      <c r="DL120">
        <v>262</v>
      </c>
      <c r="DM120">
        <v>1772</v>
      </c>
      <c r="DN120">
        <v>120</v>
      </c>
      <c r="DO120">
        <v>920</v>
      </c>
      <c r="DP120" t="s">
        <v>193</v>
      </c>
      <c r="DQ120" t="s">
        <v>194</v>
      </c>
      <c r="DR120" t="s">
        <v>150</v>
      </c>
      <c r="DS120" t="s">
        <v>147</v>
      </c>
      <c r="DT120">
        <v>40</v>
      </c>
      <c r="DU120">
        <v>240</v>
      </c>
      <c r="DV120" t="s">
        <v>193</v>
      </c>
      <c r="DW120" t="s">
        <v>194</v>
      </c>
      <c r="DX120" t="s">
        <v>150</v>
      </c>
      <c r="DY120" t="s">
        <v>147</v>
      </c>
      <c r="DZ120">
        <v>0</v>
      </c>
      <c r="EA120">
        <v>0</v>
      </c>
      <c r="EB120" t="s">
        <v>147</v>
      </c>
      <c r="EC120" t="s">
        <v>147</v>
      </c>
      <c r="ED120" t="s">
        <v>147</v>
      </c>
      <c r="EE120" t="s">
        <v>147</v>
      </c>
      <c r="EF120">
        <v>0</v>
      </c>
      <c r="EG120">
        <v>0</v>
      </c>
      <c r="EH120" t="s">
        <v>147</v>
      </c>
      <c r="EI120" t="s">
        <v>147</v>
      </c>
      <c r="EJ120" t="s">
        <v>147</v>
      </c>
      <c r="EK120" t="s">
        <v>147</v>
      </c>
      <c r="EL120">
        <v>102</v>
      </c>
      <c r="EM120">
        <v>612</v>
      </c>
      <c r="EN120" t="s">
        <v>193</v>
      </c>
      <c r="EO120" t="s">
        <v>194</v>
      </c>
      <c r="EP120" t="s">
        <v>150</v>
      </c>
      <c r="EQ120" t="s">
        <v>147</v>
      </c>
      <c r="ER120">
        <v>0</v>
      </c>
      <c r="ES120">
        <v>0</v>
      </c>
      <c r="ET120" t="s">
        <v>146</v>
      </c>
      <c r="EU120">
        <v>0</v>
      </c>
      <c r="EV120">
        <v>0</v>
      </c>
      <c r="EW120">
        <v>0</v>
      </c>
      <c r="EX120">
        <v>0</v>
      </c>
      <c r="EY120" t="s">
        <v>147</v>
      </c>
      <c r="EZ120" t="s">
        <v>147</v>
      </c>
      <c r="FA120" t="s">
        <v>147</v>
      </c>
      <c r="FB120" t="s">
        <v>147</v>
      </c>
      <c r="FC120">
        <v>0</v>
      </c>
      <c r="FD120">
        <v>0</v>
      </c>
      <c r="FE120" t="s">
        <v>147</v>
      </c>
      <c r="FF120" t="s">
        <v>147</v>
      </c>
      <c r="FG120" t="s">
        <v>147</v>
      </c>
      <c r="FH120" t="s">
        <v>147</v>
      </c>
      <c r="FI120">
        <v>0</v>
      </c>
      <c r="FJ120">
        <v>0</v>
      </c>
      <c r="FK120" t="s">
        <v>147</v>
      </c>
      <c r="FL120" t="s">
        <v>147</v>
      </c>
      <c r="FM120" t="s">
        <v>147</v>
      </c>
      <c r="FN120" t="s">
        <v>147</v>
      </c>
      <c r="FO120">
        <v>0</v>
      </c>
      <c r="FP120">
        <v>0</v>
      </c>
      <c r="FQ120" t="s">
        <v>147</v>
      </c>
      <c r="FR120" t="s">
        <v>147</v>
      </c>
      <c r="FS120" t="s">
        <v>147</v>
      </c>
      <c r="FT120" t="s">
        <v>147</v>
      </c>
      <c r="FU120">
        <v>0</v>
      </c>
      <c r="FV120">
        <v>0</v>
      </c>
      <c r="FW120" t="s">
        <v>147</v>
      </c>
      <c r="FX120" t="s">
        <v>147</v>
      </c>
      <c r="FY120" t="s">
        <v>147</v>
      </c>
      <c r="FZ120" t="s">
        <v>147</v>
      </c>
      <c r="GA120">
        <v>0</v>
      </c>
      <c r="GB120">
        <v>0</v>
      </c>
      <c r="GC120">
        <v>120</v>
      </c>
      <c r="GD120">
        <v>920</v>
      </c>
      <c r="GE120">
        <v>142</v>
      </c>
      <c r="GF120">
        <v>852</v>
      </c>
      <c r="GG120">
        <v>0</v>
      </c>
      <c r="GH120">
        <v>0</v>
      </c>
      <c r="GI120">
        <v>0</v>
      </c>
      <c r="GJ120">
        <v>0</v>
      </c>
      <c r="GK120" t="s">
        <v>159</v>
      </c>
      <c r="GL120">
        <v>620</v>
      </c>
      <c r="GM120">
        <v>3720</v>
      </c>
      <c r="GN120" t="s">
        <v>159</v>
      </c>
      <c r="GO120" t="s">
        <v>193</v>
      </c>
      <c r="GP120" t="s">
        <v>194</v>
      </c>
      <c r="GQ120" t="s">
        <v>146</v>
      </c>
      <c r="GR120" t="s">
        <v>147</v>
      </c>
      <c r="GS120" t="s">
        <v>146</v>
      </c>
      <c r="GT120">
        <v>0</v>
      </c>
      <c r="GU120">
        <v>0</v>
      </c>
      <c r="GV120" t="s">
        <v>146</v>
      </c>
      <c r="GW120" t="s">
        <v>152</v>
      </c>
      <c r="GX120" t="s">
        <v>151</v>
      </c>
      <c r="GY120" t="s">
        <v>152</v>
      </c>
      <c r="GZ120" t="s">
        <v>160</v>
      </c>
      <c r="HA120" s="117" t="s">
        <v>286</v>
      </c>
      <c r="HB120" s="117" t="s">
        <v>2097</v>
      </c>
      <c r="HC120" s="117"/>
      <c r="HD120" s="116" t="s">
        <v>1858</v>
      </c>
      <c r="HE120" s="116">
        <v>5.5935550000000003</v>
      </c>
      <c r="HF120" s="116">
        <v>31.716577000000001</v>
      </c>
    </row>
    <row r="121" spans="1:214" x14ac:dyDescent="0.25">
      <c r="A121" t="s">
        <v>192</v>
      </c>
      <c r="B121" t="s">
        <v>193</v>
      </c>
      <c r="C121" t="s">
        <v>191</v>
      </c>
      <c r="D121" t="s">
        <v>194</v>
      </c>
      <c r="E121" t="s">
        <v>595</v>
      </c>
      <c r="F121" t="s">
        <v>596</v>
      </c>
      <c r="G121" s="116">
        <f t="shared" si="2"/>
        <v>5.1307383639999999</v>
      </c>
      <c r="H121" s="116">
        <f t="shared" si="3"/>
        <v>30.919798478000001</v>
      </c>
      <c r="I121">
        <v>9</v>
      </c>
      <c r="J121">
        <v>9</v>
      </c>
      <c r="K121" t="s">
        <v>159</v>
      </c>
      <c r="L121">
        <v>814</v>
      </c>
      <c r="M121" s="116">
        <f>SUM(Table1[[#Headers],[c- IDP previously displ. abroad present]])</f>
        <v>0</v>
      </c>
      <c r="N121">
        <v>4882</v>
      </c>
      <c r="O121" s="116">
        <f>(Table1[[#This Row],[a- IDP individuals]])-(Table1[[#This Row],[displ. Abroad]])</f>
        <v>4882</v>
      </c>
      <c r="P121">
        <v>225</v>
      </c>
      <c r="Q121">
        <v>1330</v>
      </c>
      <c r="R121" t="s">
        <v>193</v>
      </c>
      <c r="S121" t="s">
        <v>196</v>
      </c>
      <c r="T121">
        <v>116</v>
      </c>
      <c r="U121">
        <v>684</v>
      </c>
      <c r="V121" t="s">
        <v>193</v>
      </c>
      <c r="W121" t="s">
        <v>196</v>
      </c>
      <c r="X121">
        <v>0</v>
      </c>
      <c r="Y121">
        <v>0</v>
      </c>
      <c r="Z121" t="s">
        <v>147</v>
      </c>
      <c r="AA121" t="s">
        <v>147</v>
      </c>
      <c r="AB121">
        <v>135</v>
      </c>
      <c r="AC121">
        <v>798</v>
      </c>
      <c r="AD121" t="s">
        <v>156</v>
      </c>
      <c r="AE121" t="s">
        <v>195</v>
      </c>
      <c r="AF121">
        <v>103</v>
      </c>
      <c r="AG121">
        <v>606</v>
      </c>
      <c r="AH121" t="s">
        <v>211</v>
      </c>
      <c r="AI121" t="s">
        <v>423</v>
      </c>
      <c r="AJ121">
        <v>235</v>
      </c>
      <c r="AK121">
        <v>1464</v>
      </c>
      <c r="AL121" t="s">
        <v>156</v>
      </c>
      <c r="AM121" t="s">
        <v>195</v>
      </c>
      <c r="AN121">
        <v>0</v>
      </c>
      <c r="AO121">
        <v>0</v>
      </c>
      <c r="AP121" t="s">
        <v>146</v>
      </c>
      <c r="AQ121">
        <v>0</v>
      </c>
      <c r="AR121">
        <v>0</v>
      </c>
      <c r="AS121">
        <v>0</v>
      </c>
      <c r="AT121">
        <v>0</v>
      </c>
      <c r="AU121" t="s">
        <v>147</v>
      </c>
      <c r="AV121" t="s">
        <v>147</v>
      </c>
      <c r="AW121">
        <v>0</v>
      </c>
      <c r="AX121">
        <v>0</v>
      </c>
      <c r="AY121" t="s">
        <v>147</v>
      </c>
      <c r="AZ121" t="s">
        <v>147</v>
      </c>
      <c r="BA121">
        <v>0</v>
      </c>
      <c r="BB121">
        <v>0</v>
      </c>
      <c r="BC121" t="s">
        <v>147</v>
      </c>
      <c r="BD121" t="s">
        <v>147</v>
      </c>
      <c r="BE121">
        <v>0</v>
      </c>
      <c r="BF121">
        <v>0</v>
      </c>
      <c r="BG121" t="s">
        <v>147</v>
      </c>
      <c r="BH121" t="s">
        <v>147</v>
      </c>
      <c r="BI121">
        <v>0</v>
      </c>
      <c r="BJ121">
        <v>0</v>
      </c>
      <c r="BK121" t="s">
        <v>147</v>
      </c>
      <c r="BL121" t="s">
        <v>147</v>
      </c>
      <c r="BM121">
        <v>0</v>
      </c>
      <c r="BN121">
        <v>0</v>
      </c>
      <c r="BO121" s="116">
        <f>SUM(Table1[[#This Row],[2014-2015 Conflict]],Table1[[#This Row],[2016-2017 conflict]],Table1[[#This Row],[2018 pre R conflict]],Table1[[#This Row],[2018 post R conflict]],Table1[[#This Row],[2019 conflict]],Table1[[#This Row],[2020 conflict]])</f>
        <v>4882</v>
      </c>
      <c r="BP121" s="116">
        <f>SUM(Table1[[#This Row],[2014-2015  C - clashes]],Table1[[#This Row],[2016-2017  c-clashes]],Table1[[#This Row],[2018 pre R C-clashes]],Table1[[#This Row],[2018 post R C-clashes]],Table1[[#This Row],[2019 C-clashes]],Table1[[#This Row],[2020 C-clashes]])</f>
        <v>0</v>
      </c>
      <c r="BQ121" s="116">
        <f>SUM(Table1[[#This Row],[2014-2015 disaster]],Table1[[#This Row],[2016-2017 disaster]],Table1[[#This Row],[2018 pre R disaster]],Table1[[#This Row],[2018 post R disaster]],Table1[[#This Row],[2019 disaster]],Table1[[#This Row],[2020 disaster]])</f>
        <v>0</v>
      </c>
      <c r="BR121" s="116">
        <f>SUM(Table1[[#This Row],[2014-2015 unknown]],Table1[[#This Row],[2016-2017  unknown ]],Table1[[#This Row],[2018 pre R unknown]],Table1[[#This Row],[2018 post R unknown]],Table1[[#This Row],[2019 unknown]],Table1[[#This Row],[2020 unknown]])</f>
        <v>0</v>
      </c>
      <c r="BS121">
        <v>1330</v>
      </c>
      <c r="BT121">
        <v>0</v>
      </c>
      <c r="BU121">
        <v>0</v>
      </c>
      <c r="BV121">
        <v>0</v>
      </c>
      <c r="BW121" t="s">
        <v>146</v>
      </c>
      <c r="BX121">
        <v>684</v>
      </c>
      <c r="BY121">
        <v>0</v>
      </c>
      <c r="BZ121">
        <v>0</v>
      </c>
      <c r="CA121">
        <v>0</v>
      </c>
      <c r="CB121" t="s">
        <v>146</v>
      </c>
      <c r="CC121">
        <v>0</v>
      </c>
      <c r="CD121">
        <v>0</v>
      </c>
      <c r="CE121">
        <v>0</v>
      </c>
      <c r="CF121">
        <v>0</v>
      </c>
      <c r="CG121" t="s">
        <v>146</v>
      </c>
      <c r="CH121">
        <v>798</v>
      </c>
      <c r="CI121">
        <v>0</v>
      </c>
      <c r="CJ121">
        <v>0</v>
      </c>
      <c r="CK121">
        <v>0</v>
      </c>
      <c r="CL121" t="s">
        <v>146</v>
      </c>
      <c r="CM121">
        <v>606</v>
      </c>
      <c r="CN121">
        <v>0</v>
      </c>
      <c r="CO121">
        <v>0</v>
      </c>
      <c r="CP121">
        <v>0</v>
      </c>
      <c r="CQ121" t="s">
        <v>146</v>
      </c>
      <c r="CR121">
        <v>1464</v>
      </c>
      <c r="CS121">
        <v>0</v>
      </c>
      <c r="CT121">
        <v>0</v>
      </c>
      <c r="CU121">
        <v>0</v>
      </c>
      <c r="CV121" t="s">
        <v>146</v>
      </c>
      <c r="CW121" t="s">
        <v>147</v>
      </c>
      <c r="CX121">
        <v>0</v>
      </c>
      <c r="CY121">
        <v>0</v>
      </c>
      <c r="CZ121">
        <v>0</v>
      </c>
      <c r="DA121">
        <v>814</v>
      </c>
      <c r="DB121">
        <v>4882</v>
      </c>
      <c r="DC121" t="s">
        <v>146</v>
      </c>
      <c r="DD121">
        <v>0</v>
      </c>
      <c r="DE121">
        <v>0</v>
      </c>
      <c r="DF121">
        <v>1754</v>
      </c>
      <c r="DG121">
        <v>8768</v>
      </c>
      <c r="DH121" t="s">
        <v>159</v>
      </c>
      <c r="DI121">
        <f>Table1[[#This Row],[i- returnees internal present household]]+Table1[[#This Row],[k- abroad returnee household]]</f>
        <v>237</v>
      </c>
      <c r="DJ121">
        <f>Table1[[#This Row],[ returnees internal ]]+Table1[[#This Row],[abroad returnee ]]</f>
        <v>1421</v>
      </c>
      <c r="DK121" t="s">
        <v>159</v>
      </c>
      <c r="DL121">
        <v>237</v>
      </c>
      <c r="DM121">
        <v>1421</v>
      </c>
      <c r="DN121">
        <v>0</v>
      </c>
      <c r="DO121">
        <v>0</v>
      </c>
      <c r="DP121" t="s">
        <v>147</v>
      </c>
      <c r="DQ121" t="s">
        <v>147</v>
      </c>
      <c r="DR121" t="s">
        <v>147</v>
      </c>
      <c r="DS121" t="s">
        <v>147</v>
      </c>
      <c r="DT121">
        <v>0</v>
      </c>
      <c r="DU121">
        <v>0</v>
      </c>
      <c r="DV121" t="s">
        <v>147</v>
      </c>
      <c r="DW121" t="s">
        <v>147</v>
      </c>
      <c r="DX121" t="s">
        <v>147</v>
      </c>
      <c r="DY121" t="s">
        <v>147</v>
      </c>
      <c r="DZ121">
        <v>0</v>
      </c>
      <c r="EA121">
        <v>0</v>
      </c>
      <c r="EB121" t="s">
        <v>147</v>
      </c>
      <c r="EC121" t="s">
        <v>147</v>
      </c>
      <c r="ED121" t="s">
        <v>147</v>
      </c>
      <c r="EE121" t="s">
        <v>147</v>
      </c>
      <c r="EF121">
        <v>150</v>
      </c>
      <c r="EG121">
        <v>900</v>
      </c>
      <c r="EH121" t="s">
        <v>202</v>
      </c>
      <c r="EI121" t="s">
        <v>302</v>
      </c>
      <c r="EJ121" t="s">
        <v>150</v>
      </c>
      <c r="EK121" t="s">
        <v>147</v>
      </c>
      <c r="EL121">
        <v>87</v>
      </c>
      <c r="EM121">
        <v>521</v>
      </c>
      <c r="EN121" t="s">
        <v>193</v>
      </c>
      <c r="EO121" t="s">
        <v>194</v>
      </c>
      <c r="EP121" t="s">
        <v>150</v>
      </c>
      <c r="EQ121" t="s">
        <v>147</v>
      </c>
      <c r="ER121">
        <v>0</v>
      </c>
      <c r="ES121">
        <v>0</v>
      </c>
      <c r="ET121" t="s">
        <v>146</v>
      </c>
      <c r="EU121">
        <v>0</v>
      </c>
      <c r="EV121">
        <v>0</v>
      </c>
      <c r="EW121">
        <v>0</v>
      </c>
      <c r="EX121">
        <v>0</v>
      </c>
      <c r="EY121" t="s">
        <v>147</v>
      </c>
      <c r="EZ121" t="s">
        <v>147</v>
      </c>
      <c r="FA121" t="s">
        <v>147</v>
      </c>
      <c r="FB121" t="s">
        <v>147</v>
      </c>
      <c r="FC121">
        <v>0</v>
      </c>
      <c r="FD121">
        <v>0</v>
      </c>
      <c r="FE121" t="s">
        <v>147</v>
      </c>
      <c r="FF121" t="s">
        <v>147</v>
      </c>
      <c r="FG121" t="s">
        <v>147</v>
      </c>
      <c r="FH121" t="s">
        <v>147</v>
      </c>
      <c r="FI121">
        <v>0</v>
      </c>
      <c r="FJ121">
        <v>0</v>
      </c>
      <c r="FK121" t="s">
        <v>147</v>
      </c>
      <c r="FL121" t="s">
        <v>147</v>
      </c>
      <c r="FM121" t="s">
        <v>147</v>
      </c>
      <c r="FN121" t="s">
        <v>147</v>
      </c>
      <c r="FO121">
        <v>0</v>
      </c>
      <c r="FP121">
        <v>0</v>
      </c>
      <c r="FQ121" t="s">
        <v>147</v>
      </c>
      <c r="FR121" t="s">
        <v>147</v>
      </c>
      <c r="FS121" t="s">
        <v>147</v>
      </c>
      <c r="FT121" t="s">
        <v>147</v>
      </c>
      <c r="FU121">
        <v>0</v>
      </c>
      <c r="FV121">
        <v>0</v>
      </c>
      <c r="FW121" t="s">
        <v>147</v>
      </c>
      <c r="FX121" t="s">
        <v>147</v>
      </c>
      <c r="FY121" t="s">
        <v>147</v>
      </c>
      <c r="FZ121" t="s">
        <v>147</v>
      </c>
      <c r="GA121">
        <v>0</v>
      </c>
      <c r="GB121">
        <v>0</v>
      </c>
      <c r="GC121">
        <v>0</v>
      </c>
      <c r="GD121">
        <v>0</v>
      </c>
      <c r="GE121">
        <v>237</v>
      </c>
      <c r="GF121">
        <v>1421</v>
      </c>
      <c r="GG121">
        <v>0</v>
      </c>
      <c r="GH121">
        <v>0</v>
      </c>
      <c r="GI121">
        <v>0</v>
      </c>
      <c r="GJ121">
        <v>0</v>
      </c>
      <c r="GK121" t="s">
        <v>159</v>
      </c>
      <c r="GL121">
        <v>154</v>
      </c>
      <c r="GM121">
        <v>924</v>
      </c>
      <c r="GN121" t="s">
        <v>159</v>
      </c>
      <c r="GO121" t="s">
        <v>193</v>
      </c>
      <c r="GP121" t="s">
        <v>194</v>
      </c>
      <c r="GQ121" t="s">
        <v>146</v>
      </c>
      <c r="GR121" t="s">
        <v>147</v>
      </c>
      <c r="GS121" t="s">
        <v>146</v>
      </c>
      <c r="GT121">
        <v>0</v>
      </c>
      <c r="GU121">
        <v>0</v>
      </c>
      <c r="GV121" t="s">
        <v>146</v>
      </c>
      <c r="GW121" t="s">
        <v>151</v>
      </c>
      <c r="GX121" t="s">
        <v>151</v>
      </c>
      <c r="GY121" t="s">
        <v>177</v>
      </c>
      <c r="GZ121" t="s">
        <v>160</v>
      </c>
      <c r="HA121" s="117" t="s">
        <v>286</v>
      </c>
      <c r="HB121" s="117" t="s">
        <v>2099</v>
      </c>
      <c r="HC121" s="117"/>
      <c r="HD121" s="116" t="s">
        <v>1858</v>
      </c>
      <c r="HE121" s="116">
        <v>5.6378830000000004</v>
      </c>
      <c r="HF121" s="116">
        <v>31.732709</v>
      </c>
    </row>
    <row r="122" spans="1:214" x14ac:dyDescent="0.25">
      <c r="A122" t="s">
        <v>192</v>
      </c>
      <c r="B122" t="s">
        <v>193</v>
      </c>
      <c r="C122" t="s">
        <v>191</v>
      </c>
      <c r="D122" t="s">
        <v>194</v>
      </c>
      <c r="E122" t="s">
        <v>597</v>
      </c>
      <c r="F122" t="s">
        <v>598</v>
      </c>
      <c r="G122" s="116">
        <f t="shared" si="2"/>
        <v>5.0758999999999999</v>
      </c>
      <c r="H122" s="116">
        <f t="shared" si="3"/>
        <v>31.856739999999999</v>
      </c>
      <c r="I122">
        <v>9</v>
      </c>
      <c r="J122">
        <v>9</v>
      </c>
      <c r="K122" t="s">
        <v>159</v>
      </c>
      <c r="L122">
        <v>63</v>
      </c>
      <c r="M122" s="116">
        <f>SUM(Table1[[#Headers],[c- IDP previously displ. abroad present]])</f>
        <v>0</v>
      </c>
      <c r="N122">
        <v>378</v>
      </c>
      <c r="O122" s="116">
        <f>(Table1[[#This Row],[a- IDP individuals]])-(Table1[[#This Row],[displ. Abroad]])</f>
        <v>378</v>
      </c>
      <c r="P122">
        <v>0</v>
      </c>
      <c r="Q122">
        <v>0</v>
      </c>
      <c r="R122" t="s">
        <v>147</v>
      </c>
      <c r="S122" t="s">
        <v>147</v>
      </c>
      <c r="T122">
        <v>0</v>
      </c>
      <c r="U122">
        <v>0</v>
      </c>
      <c r="V122" t="s">
        <v>147</v>
      </c>
      <c r="W122" t="s">
        <v>147</v>
      </c>
      <c r="X122">
        <v>0</v>
      </c>
      <c r="Y122">
        <v>0</v>
      </c>
      <c r="Z122" t="s">
        <v>147</v>
      </c>
      <c r="AA122" t="s">
        <v>147</v>
      </c>
      <c r="AB122">
        <v>0</v>
      </c>
      <c r="AC122">
        <v>0</v>
      </c>
      <c r="AD122" t="s">
        <v>147</v>
      </c>
      <c r="AE122" t="s">
        <v>147</v>
      </c>
      <c r="AF122">
        <v>0</v>
      </c>
      <c r="AG122">
        <v>0</v>
      </c>
      <c r="AH122" t="s">
        <v>147</v>
      </c>
      <c r="AI122" t="s">
        <v>147</v>
      </c>
      <c r="AJ122">
        <v>63</v>
      </c>
      <c r="AK122">
        <v>378</v>
      </c>
      <c r="AL122" t="s">
        <v>193</v>
      </c>
      <c r="AM122" t="s">
        <v>194</v>
      </c>
      <c r="AN122">
        <v>0</v>
      </c>
      <c r="AO122">
        <v>0</v>
      </c>
      <c r="AP122" t="s">
        <v>146</v>
      </c>
      <c r="AQ122">
        <v>0</v>
      </c>
      <c r="AR122">
        <v>0</v>
      </c>
      <c r="AS122">
        <v>0</v>
      </c>
      <c r="AT122">
        <v>0</v>
      </c>
      <c r="AU122" t="s">
        <v>147</v>
      </c>
      <c r="AV122" t="s">
        <v>147</v>
      </c>
      <c r="AW122">
        <v>0</v>
      </c>
      <c r="AX122">
        <v>0</v>
      </c>
      <c r="AY122" t="s">
        <v>147</v>
      </c>
      <c r="AZ122" t="s">
        <v>147</v>
      </c>
      <c r="BA122">
        <v>0</v>
      </c>
      <c r="BB122">
        <v>0</v>
      </c>
      <c r="BC122" t="s">
        <v>147</v>
      </c>
      <c r="BD122" t="s">
        <v>147</v>
      </c>
      <c r="BE122">
        <v>0</v>
      </c>
      <c r="BF122">
        <v>0</v>
      </c>
      <c r="BG122" t="s">
        <v>147</v>
      </c>
      <c r="BH122" t="s">
        <v>147</v>
      </c>
      <c r="BI122">
        <v>0</v>
      </c>
      <c r="BJ122">
        <v>0</v>
      </c>
      <c r="BK122" t="s">
        <v>147</v>
      </c>
      <c r="BL122" t="s">
        <v>147</v>
      </c>
      <c r="BM122">
        <v>0</v>
      </c>
      <c r="BN122">
        <v>0</v>
      </c>
      <c r="BO122" s="116">
        <f>SUM(Table1[[#This Row],[2014-2015 Conflict]],Table1[[#This Row],[2016-2017 conflict]],Table1[[#This Row],[2018 pre R conflict]],Table1[[#This Row],[2018 post R conflict]],Table1[[#This Row],[2019 conflict]],Table1[[#This Row],[2020 conflict]])</f>
        <v>378</v>
      </c>
      <c r="BP122" s="116">
        <f>SUM(Table1[[#This Row],[2014-2015  C - clashes]],Table1[[#This Row],[2016-2017  c-clashes]],Table1[[#This Row],[2018 pre R C-clashes]],Table1[[#This Row],[2018 post R C-clashes]],Table1[[#This Row],[2019 C-clashes]],Table1[[#This Row],[2020 C-clashes]])</f>
        <v>0</v>
      </c>
      <c r="BQ122" s="116">
        <f>SUM(Table1[[#This Row],[2014-2015 disaster]],Table1[[#This Row],[2016-2017 disaster]],Table1[[#This Row],[2018 pre R disaster]],Table1[[#This Row],[2018 post R disaster]],Table1[[#This Row],[2019 disaster]],Table1[[#This Row],[2020 disaster]])</f>
        <v>0</v>
      </c>
      <c r="BR122" s="116">
        <f>SUM(Table1[[#This Row],[2014-2015 unknown]],Table1[[#This Row],[2016-2017  unknown ]],Table1[[#This Row],[2018 pre R unknown]],Table1[[#This Row],[2018 post R unknown]],Table1[[#This Row],[2019 unknown]],Table1[[#This Row],[2020 unknown]])</f>
        <v>0</v>
      </c>
      <c r="BS122">
        <v>0</v>
      </c>
      <c r="BT122">
        <v>0</v>
      </c>
      <c r="BU122">
        <v>0</v>
      </c>
      <c r="BV122">
        <v>0</v>
      </c>
      <c r="BW122" t="s">
        <v>146</v>
      </c>
      <c r="BX122">
        <v>0</v>
      </c>
      <c r="BY122">
        <v>0</v>
      </c>
      <c r="BZ122">
        <v>0</v>
      </c>
      <c r="CA122">
        <v>0</v>
      </c>
      <c r="CB122" t="s">
        <v>146</v>
      </c>
      <c r="CC122">
        <v>0</v>
      </c>
      <c r="CD122">
        <v>0</v>
      </c>
      <c r="CE122">
        <v>0</v>
      </c>
      <c r="CF122">
        <v>0</v>
      </c>
      <c r="CG122" t="s">
        <v>146</v>
      </c>
      <c r="CH122">
        <v>0</v>
      </c>
      <c r="CI122">
        <v>0</v>
      </c>
      <c r="CJ122">
        <v>0</v>
      </c>
      <c r="CK122">
        <v>0</v>
      </c>
      <c r="CL122" t="s">
        <v>146</v>
      </c>
      <c r="CM122">
        <v>0</v>
      </c>
      <c r="CN122">
        <v>0</v>
      </c>
      <c r="CO122">
        <v>0</v>
      </c>
      <c r="CP122">
        <v>0</v>
      </c>
      <c r="CQ122" t="s">
        <v>146</v>
      </c>
      <c r="CR122">
        <v>378</v>
      </c>
      <c r="CS122">
        <v>0</v>
      </c>
      <c r="CT122">
        <v>0</v>
      </c>
      <c r="CU122">
        <v>0</v>
      </c>
      <c r="CV122" t="s">
        <v>146</v>
      </c>
      <c r="CW122" t="s">
        <v>147</v>
      </c>
      <c r="CX122">
        <v>0</v>
      </c>
      <c r="CY122">
        <v>0</v>
      </c>
      <c r="CZ122">
        <v>0</v>
      </c>
      <c r="DA122">
        <v>63</v>
      </c>
      <c r="DB122">
        <v>378</v>
      </c>
      <c r="DC122" t="s">
        <v>146</v>
      </c>
      <c r="DD122">
        <v>0</v>
      </c>
      <c r="DE122">
        <v>0</v>
      </c>
      <c r="DF122">
        <v>356</v>
      </c>
      <c r="DG122">
        <v>2138</v>
      </c>
      <c r="DH122" t="s">
        <v>159</v>
      </c>
      <c r="DI122">
        <f>Table1[[#This Row],[i- returnees internal present household]]+Table1[[#This Row],[k- abroad returnee household]]</f>
        <v>749</v>
      </c>
      <c r="DJ122">
        <f>Table1[[#This Row],[ returnees internal ]]+Table1[[#This Row],[abroad returnee ]]</f>
        <v>4119</v>
      </c>
      <c r="DK122" t="s">
        <v>159</v>
      </c>
      <c r="DL122">
        <v>749</v>
      </c>
      <c r="DM122">
        <v>4119</v>
      </c>
      <c r="DN122">
        <v>0</v>
      </c>
      <c r="DO122">
        <v>0</v>
      </c>
      <c r="DP122" t="s">
        <v>147</v>
      </c>
      <c r="DQ122" t="s">
        <v>147</v>
      </c>
      <c r="DR122" t="s">
        <v>147</v>
      </c>
      <c r="DS122" t="s">
        <v>147</v>
      </c>
      <c r="DT122">
        <v>0</v>
      </c>
      <c r="DU122">
        <v>0</v>
      </c>
      <c r="DV122" t="s">
        <v>147</v>
      </c>
      <c r="DW122" t="s">
        <v>147</v>
      </c>
      <c r="DX122" t="s">
        <v>147</v>
      </c>
      <c r="DY122" t="s">
        <v>147</v>
      </c>
      <c r="DZ122">
        <v>0</v>
      </c>
      <c r="EA122">
        <v>0</v>
      </c>
      <c r="EB122" t="s">
        <v>147</v>
      </c>
      <c r="EC122" t="s">
        <v>147</v>
      </c>
      <c r="ED122" t="s">
        <v>147</v>
      </c>
      <c r="EE122" t="s">
        <v>147</v>
      </c>
      <c r="EF122">
        <v>749</v>
      </c>
      <c r="EG122">
        <v>4119</v>
      </c>
      <c r="EH122" t="s">
        <v>193</v>
      </c>
      <c r="EI122" t="s">
        <v>194</v>
      </c>
      <c r="EJ122" t="s">
        <v>150</v>
      </c>
      <c r="EK122" t="s">
        <v>147</v>
      </c>
      <c r="EL122">
        <v>0</v>
      </c>
      <c r="EM122">
        <v>0</v>
      </c>
      <c r="EN122" t="s">
        <v>147</v>
      </c>
      <c r="EO122" t="s">
        <v>194</v>
      </c>
      <c r="EP122" t="s">
        <v>147</v>
      </c>
      <c r="EQ122" t="s">
        <v>147</v>
      </c>
      <c r="ER122">
        <v>0</v>
      </c>
      <c r="ES122">
        <v>0</v>
      </c>
      <c r="ET122" t="s">
        <v>146</v>
      </c>
      <c r="EU122">
        <v>0</v>
      </c>
      <c r="EV122">
        <v>0</v>
      </c>
      <c r="EW122">
        <v>0</v>
      </c>
      <c r="EX122">
        <v>0</v>
      </c>
      <c r="EY122" t="s">
        <v>147</v>
      </c>
      <c r="EZ122" t="s">
        <v>147</v>
      </c>
      <c r="FA122" t="s">
        <v>147</v>
      </c>
      <c r="FB122" t="s">
        <v>147</v>
      </c>
      <c r="FC122">
        <v>0</v>
      </c>
      <c r="FD122">
        <v>0</v>
      </c>
      <c r="FE122" t="s">
        <v>147</v>
      </c>
      <c r="FF122" t="s">
        <v>147</v>
      </c>
      <c r="FG122" t="s">
        <v>147</v>
      </c>
      <c r="FH122" t="s">
        <v>147</v>
      </c>
      <c r="FI122">
        <v>0</v>
      </c>
      <c r="FJ122">
        <v>0</v>
      </c>
      <c r="FK122" t="s">
        <v>147</v>
      </c>
      <c r="FL122" t="s">
        <v>147</v>
      </c>
      <c r="FM122" t="s">
        <v>147</v>
      </c>
      <c r="FN122" t="s">
        <v>147</v>
      </c>
      <c r="FO122">
        <v>0</v>
      </c>
      <c r="FP122">
        <v>0</v>
      </c>
      <c r="FQ122" t="s">
        <v>147</v>
      </c>
      <c r="FR122" t="s">
        <v>147</v>
      </c>
      <c r="FS122" t="s">
        <v>147</v>
      </c>
      <c r="FT122" t="s">
        <v>147</v>
      </c>
      <c r="FU122">
        <v>0</v>
      </c>
      <c r="FV122">
        <v>0</v>
      </c>
      <c r="FW122" t="s">
        <v>147</v>
      </c>
      <c r="FX122" t="s">
        <v>147</v>
      </c>
      <c r="FY122" t="s">
        <v>147</v>
      </c>
      <c r="FZ122" t="s">
        <v>147</v>
      </c>
      <c r="GA122">
        <v>0</v>
      </c>
      <c r="GB122">
        <v>0</v>
      </c>
      <c r="GC122">
        <v>0</v>
      </c>
      <c r="GD122">
        <v>0</v>
      </c>
      <c r="GE122">
        <v>749</v>
      </c>
      <c r="GF122">
        <v>4119</v>
      </c>
      <c r="GG122">
        <v>0</v>
      </c>
      <c r="GH122">
        <v>0</v>
      </c>
      <c r="GI122">
        <v>0</v>
      </c>
      <c r="GJ122">
        <v>0</v>
      </c>
      <c r="GK122" t="s">
        <v>159</v>
      </c>
      <c r="GL122">
        <v>113</v>
      </c>
      <c r="GM122">
        <v>678</v>
      </c>
      <c r="GN122" t="s">
        <v>159</v>
      </c>
      <c r="GO122" t="s">
        <v>193</v>
      </c>
      <c r="GP122" t="s">
        <v>194</v>
      </c>
      <c r="GQ122" t="s">
        <v>146</v>
      </c>
      <c r="GR122" t="s">
        <v>147</v>
      </c>
      <c r="GS122" t="s">
        <v>146</v>
      </c>
      <c r="GT122">
        <v>0</v>
      </c>
      <c r="GU122">
        <v>0</v>
      </c>
      <c r="GV122" t="s">
        <v>159</v>
      </c>
      <c r="GW122" t="s">
        <v>152</v>
      </c>
      <c r="GX122" t="s">
        <v>151</v>
      </c>
      <c r="GY122" t="s">
        <v>152</v>
      </c>
      <c r="GZ122" t="s">
        <v>599</v>
      </c>
      <c r="HA122" s="117" t="s">
        <v>279</v>
      </c>
      <c r="HB122" s="117" t="s">
        <v>2101</v>
      </c>
      <c r="HC122" s="117"/>
      <c r="HD122" s="116" t="s">
        <v>1858</v>
      </c>
      <c r="HE122" s="116">
        <v>5.2042320000000002</v>
      </c>
      <c r="HF122" s="116">
        <v>31.715775000000001</v>
      </c>
    </row>
    <row r="123" spans="1:214" x14ac:dyDescent="0.25">
      <c r="A123" t="s">
        <v>192</v>
      </c>
      <c r="B123" t="s">
        <v>193</v>
      </c>
      <c r="C123" t="s">
        <v>191</v>
      </c>
      <c r="D123" t="s">
        <v>194</v>
      </c>
      <c r="E123" t="s">
        <v>600</v>
      </c>
      <c r="F123" t="s">
        <v>601</v>
      </c>
      <c r="G123" s="116">
        <f t="shared" si="2"/>
        <v>4.2704399999999998</v>
      </c>
      <c r="H123" s="116">
        <f t="shared" si="3"/>
        <v>31.825780000000002</v>
      </c>
      <c r="I123">
        <v>9</v>
      </c>
      <c r="J123">
        <v>9</v>
      </c>
      <c r="K123" t="s">
        <v>146</v>
      </c>
      <c r="L123">
        <v>0</v>
      </c>
      <c r="M123" s="116">
        <f>SUM(Table1[[#Headers],[c- IDP previously displ. abroad present]])</f>
        <v>0</v>
      </c>
      <c r="N123">
        <v>0</v>
      </c>
      <c r="O123" s="116">
        <f>(Table1[[#This Row],[a- IDP individuals]])-(Table1[[#This Row],[displ. Abroad]])</f>
        <v>0</v>
      </c>
      <c r="P123">
        <v>0</v>
      </c>
      <c r="Q123">
        <v>0</v>
      </c>
      <c r="R123" t="s">
        <v>147</v>
      </c>
      <c r="S123" t="s">
        <v>147</v>
      </c>
      <c r="T123">
        <v>0</v>
      </c>
      <c r="U123">
        <v>0</v>
      </c>
      <c r="V123" t="s">
        <v>147</v>
      </c>
      <c r="W123" t="s">
        <v>147</v>
      </c>
      <c r="X123">
        <v>0</v>
      </c>
      <c r="Y123">
        <v>0</v>
      </c>
      <c r="Z123" t="s">
        <v>147</v>
      </c>
      <c r="AA123" t="s">
        <v>147</v>
      </c>
      <c r="AB123">
        <v>0</v>
      </c>
      <c r="AC123">
        <v>0</v>
      </c>
      <c r="AD123" t="s">
        <v>147</v>
      </c>
      <c r="AE123" t="s">
        <v>147</v>
      </c>
      <c r="AF123">
        <v>0</v>
      </c>
      <c r="AG123">
        <v>0</v>
      </c>
      <c r="AH123" t="s">
        <v>147</v>
      </c>
      <c r="AI123" t="s">
        <v>147</v>
      </c>
      <c r="AJ123">
        <v>0</v>
      </c>
      <c r="AK123">
        <v>0</v>
      </c>
      <c r="AL123" t="s">
        <v>147</v>
      </c>
      <c r="AM123" t="s">
        <v>147</v>
      </c>
      <c r="AN123">
        <v>0</v>
      </c>
      <c r="AO123">
        <v>0</v>
      </c>
      <c r="AP123" t="s">
        <v>146</v>
      </c>
      <c r="AQ123">
        <v>0</v>
      </c>
      <c r="AR123">
        <v>0</v>
      </c>
      <c r="AS123">
        <v>0</v>
      </c>
      <c r="AT123">
        <v>0</v>
      </c>
      <c r="AU123" t="s">
        <v>147</v>
      </c>
      <c r="AV123" t="s">
        <v>147</v>
      </c>
      <c r="AW123">
        <v>0</v>
      </c>
      <c r="AX123">
        <v>0</v>
      </c>
      <c r="AY123" t="s">
        <v>147</v>
      </c>
      <c r="AZ123" t="s">
        <v>147</v>
      </c>
      <c r="BA123">
        <v>0</v>
      </c>
      <c r="BB123">
        <v>0</v>
      </c>
      <c r="BC123" t="s">
        <v>147</v>
      </c>
      <c r="BD123" t="s">
        <v>147</v>
      </c>
      <c r="BE123">
        <v>0</v>
      </c>
      <c r="BF123">
        <v>0</v>
      </c>
      <c r="BG123" t="s">
        <v>147</v>
      </c>
      <c r="BH123" t="s">
        <v>147</v>
      </c>
      <c r="BI123">
        <v>0</v>
      </c>
      <c r="BJ123">
        <v>0</v>
      </c>
      <c r="BK123" t="s">
        <v>147</v>
      </c>
      <c r="BL123" t="s">
        <v>147</v>
      </c>
      <c r="BM123">
        <v>0</v>
      </c>
      <c r="BN123">
        <v>0</v>
      </c>
      <c r="BO123" s="116">
        <f>SUM(Table1[[#This Row],[2014-2015 Conflict]],Table1[[#This Row],[2016-2017 conflict]],Table1[[#This Row],[2018 pre R conflict]],Table1[[#This Row],[2018 post R conflict]],Table1[[#This Row],[2019 conflict]],Table1[[#This Row],[2020 conflict]])</f>
        <v>0</v>
      </c>
      <c r="BP123" s="116">
        <f>SUM(Table1[[#This Row],[2014-2015  C - clashes]],Table1[[#This Row],[2016-2017  c-clashes]],Table1[[#This Row],[2018 pre R C-clashes]],Table1[[#This Row],[2018 post R C-clashes]],Table1[[#This Row],[2019 C-clashes]],Table1[[#This Row],[2020 C-clashes]])</f>
        <v>0</v>
      </c>
      <c r="BQ123" s="116">
        <f>SUM(Table1[[#This Row],[2014-2015 disaster]],Table1[[#This Row],[2016-2017 disaster]],Table1[[#This Row],[2018 pre R disaster]],Table1[[#This Row],[2018 post R disaster]],Table1[[#This Row],[2019 disaster]],Table1[[#This Row],[2020 disaster]])</f>
        <v>0</v>
      </c>
      <c r="BR123" s="116">
        <f>SUM(Table1[[#This Row],[2014-2015 unknown]],Table1[[#This Row],[2016-2017  unknown ]],Table1[[#This Row],[2018 pre R unknown]],Table1[[#This Row],[2018 post R unknown]],Table1[[#This Row],[2019 unknown]],Table1[[#This Row],[2020 unknown]])</f>
        <v>0</v>
      </c>
      <c r="BS123">
        <v>0</v>
      </c>
      <c r="BT123">
        <v>0</v>
      </c>
      <c r="BU123">
        <v>0</v>
      </c>
      <c r="BV123">
        <v>0</v>
      </c>
      <c r="BW123" t="s">
        <v>146</v>
      </c>
      <c r="BX123">
        <v>0</v>
      </c>
      <c r="BY123">
        <v>0</v>
      </c>
      <c r="BZ123">
        <v>0</v>
      </c>
      <c r="CA123">
        <v>0</v>
      </c>
      <c r="CB123" t="s">
        <v>146</v>
      </c>
      <c r="CC123">
        <v>0</v>
      </c>
      <c r="CD123">
        <v>0</v>
      </c>
      <c r="CE123">
        <v>0</v>
      </c>
      <c r="CF123">
        <v>0</v>
      </c>
      <c r="CG123" t="s">
        <v>146</v>
      </c>
      <c r="CH123">
        <v>0</v>
      </c>
      <c r="CI123">
        <v>0</v>
      </c>
      <c r="CJ123">
        <v>0</v>
      </c>
      <c r="CK123">
        <v>0</v>
      </c>
      <c r="CL123" t="s">
        <v>146</v>
      </c>
      <c r="CM123">
        <v>0</v>
      </c>
      <c r="CN123">
        <v>0</v>
      </c>
      <c r="CO123">
        <v>0</v>
      </c>
      <c r="CP123">
        <v>0</v>
      </c>
      <c r="CQ123" t="s">
        <v>146</v>
      </c>
      <c r="CR123">
        <v>0</v>
      </c>
      <c r="CS123">
        <v>0</v>
      </c>
      <c r="CT123">
        <v>0</v>
      </c>
      <c r="CU123">
        <v>0</v>
      </c>
      <c r="CV123" t="s">
        <v>146</v>
      </c>
      <c r="CW123" t="s">
        <v>147</v>
      </c>
      <c r="CX123">
        <v>0</v>
      </c>
      <c r="CY123">
        <v>0</v>
      </c>
      <c r="CZ123">
        <v>0</v>
      </c>
      <c r="DA123">
        <v>0</v>
      </c>
      <c r="DB123">
        <v>0</v>
      </c>
      <c r="DC123" t="s">
        <v>146</v>
      </c>
      <c r="DD123">
        <v>0</v>
      </c>
      <c r="DE123">
        <v>0</v>
      </c>
      <c r="DF123">
        <v>2806</v>
      </c>
      <c r="DG123">
        <v>14028</v>
      </c>
      <c r="DH123" t="s">
        <v>159</v>
      </c>
      <c r="DI123">
        <f>Table1[[#This Row],[i- returnees internal present household]]+Table1[[#This Row],[k- abroad returnee household]]</f>
        <v>1596</v>
      </c>
      <c r="DJ123">
        <f>Table1[[#This Row],[ returnees internal ]]+Table1[[#This Row],[abroad returnee ]]</f>
        <v>9205</v>
      </c>
      <c r="DK123" t="s">
        <v>159</v>
      </c>
      <c r="DL123">
        <v>1469</v>
      </c>
      <c r="DM123">
        <v>8535</v>
      </c>
      <c r="DN123">
        <v>480</v>
      </c>
      <c r="DO123">
        <v>2880</v>
      </c>
      <c r="DP123" t="s">
        <v>193</v>
      </c>
      <c r="DQ123" t="s">
        <v>194</v>
      </c>
      <c r="DR123" t="s">
        <v>150</v>
      </c>
      <c r="DS123" t="s">
        <v>147</v>
      </c>
      <c r="DT123">
        <v>190</v>
      </c>
      <c r="DU123">
        <v>1140</v>
      </c>
      <c r="DV123" t="s">
        <v>193</v>
      </c>
      <c r="DW123" t="s">
        <v>210</v>
      </c>
      <c r="DX123" t="s">
        <v>150</v>
      </c>
      <c r="DY123" t="s">
        <v>147</v>
      </c>
      <c r="DZ123">
        <v>189</v>
      </c>
      <c r="EA123">
        <v>855</v>
      </c>
      <c r="EB123" t="s">
        <v>193</v>
      </c>
      <c r="EC123" t="s">
        <v>194</v>
      </c>
      <c r="ED123" t="s">
        <v>150</v>
      </c>
      <c r="EE123" t="s">
        <v>147</v>
      </c>
      <c r="EF123">
        <v>320</v>
      </c>
      <c r="EG123">
        <v>1920</v>
      </c>
      <c r="EH123" t="s">
        <v>193</v>
      </c>
      <c r="EI123" t="s">
        <v>210</v>
      </c>
      <c r="EJ123" t="s">
        <v>150</v>
      </c>
      <c r="EK123" t="s">
        <v>147</v>
      </c>
      <c r="EL123">
        <v>290</v>
      </c>
      <c r="EM123">
        <v>1740</v>
      </c>
      <c r="EN123" t="s">
        <v>193</v>
      </c>
      <c r="EO123" t="s">
        <v>210</v>
      </c>
      <c r="EP123" t="s">
        <v>150</v>
      </c>
      <c r="EQ123" t="s">
        <v>147</v>
      </c>
      <c r="ER123">
        <v>0</v>
      </c>
      <c r="ES123">
        <v>0</v>
      </c>
      <c r="ET123" t="s">
        <v>159</v>
      </c>
      <c r="EU123">
        <v>127</v>
      </c>
      <c r="EV123">
        <v>670</v>
      </c>
      <c r="EW123">
        <v>0</v>
      </c>
      <c r="EX123">
        <v>0</v>
      </c>
      <c r="EY123" t="s">
        <v>147</v>
      </c>
      <c r="EZ123" t="s">
        <v>147</v>
      </c>
      <c r="FA123" t="s">
        <v>147</v>
      </c>
      <c r="FB123" t="s">
        <v>147</v>
      </c>
      <c r="FC123">
        <v>0</v>
      </c>
      <c r="FD123">
        <v>0</v>
      </c>
      <c r="FE123" t="s">
        <v>147</v>
      </c>
      <c r="FF123" t="s">
        <v>147</v>
      </c>
      <c r="FG123" t="s">
        <v>147</v>
      </c>
      <c r="FH123" t="s">
        <v>147</v>
      </c>
      <c r="FI123">
        <v>15</v>
      </c>
      <c r="FJ123">
        <v>90</v>
      </c>
      <c r="FK123" t="s">
        <v>219</v>
      </c>
      <c r="FL123" t="s">
        <v>354</v>
      </c>
      <c r="FM123" t="s">
        <v>150</v>
      </c>
      <c r="FN123" t="s">
        <v>147</v>
      </c>
      <c r="FO123">
        <v>101</v>
      </c>
      <c r="FP123">
        <v>514</v>
      </c>
      <c r="FQ123" t="s">
        <v>221</v>
      </c>
      <c r="FR123" t="s">
        <v>424</v>
      </c>
      <c r="FS123" t="s">
        <v>150</v>
      </c>
      <c r="FT123" t="s">
        <v>147</v>
      </c>
      <c r="FU123">
        <v>11</v>
      </c>
      <c r="FV123">
        <v>66</v>
      </c>
      <c r="FW123" t="s">
        <v>221</v>
      </c>
      <c r="FX123" t="s">
        <v>424</v>
      </c>
      <c r="FY123" t="s">
        <v>150</v>
      </c>
      <c r="FZ123" t="s">
        <v>147</v>
      </c>
      <c r="GA123">
        <v>0</v>
      </c>
      <c r="GB123">
        <v>0</v>
      </c>
      <c r="GC123">
        <v>524</v>
      </c>
      <c r="GD123">
        <v>2865</v>
      </c>
      <c r="GE123">
        <v>542</v>
      </c>
      <c r="GF123">
        <v>3252</v>
      </c>
      <c r="GG123">
        <v>530</v>
      </c>
      <c r="GH123">
        <v>3088</v>
      </c>
      <c r="GI123">
        <v>0</v>
      </c>
      <c r="GJ123">
        <v>0</v>
      </c>
      <c r="GK123" t="s">
        <v>159</v>
      </c>
      <c r="GL123">
        <v>360</v>
      </c>
      <c r="GM123">
        <v>2160</v>
      </c>
      <c r="GN123" t="s">
        <v>159</v>
      </c>
      <c r="GO123" t="s">
        <v>193</v>
      </c>
      <c r="GP123" t="s">
        <v>194</v>
      </c>
      <c r="GQ123" t="s">
        <v>159</v>
      </c>
      <c r="GR123" t="s">
        <v>221</v>
      </c>
      <c r="GS123" t="s">
        <v>146</v>
      </c>
      <c r="GT123">
        <v>0</v>
      </c>
      <c r="GU123">
        <v>0</v>
      </c>
      <c r="GV123" t="s">
        <v>159</v>
      </c>
      <c r="GW123" t="s">
        <v>151</v>
      </c>
      <c r="GX123" t="s">
        <v>152</v>
      </c>
      <c r="GY123" t="s">
        <v>177</v>
      </c>
      <c r="GZ123" t="s">
        <v>160</v>
      </c>
      <c r="HA123" s="117" t="s">
        <v>279</v>
      </c>
      <c r="HB123" s="117" t="s">
        <v>2103</v>
      </c>
      <c r="HC123" s="117"/>
      <c r="HD123" s="116" t="s">
        <v>1858</v>
      </c>
      <c r="HE123" s="116">
        <v>5.2378239999999998</v>
      </c>
      <c r="HF123" s="116">
        <v>31.749724000000001</v>
      </c>
    </row>
    <row r="124" spans="1:214" x14ac:dyDescent="0.25">
      <c r="A124" t="s">
        <v>329</v>
      </c>
      <c r="B124" t="s">
        <v>175</v>
      </c>
      <c r="C124" t="s">
        <v>474</v>
      </c>
      <c r="D124" t="s">
        <v>394</v>
      </c>
      <c r="E124" t="s">
        <v>602</v>
      </c>
      <c r="F124" t="s">
        <v>603</v>
      </c>
      <c r="G124" s="116">
        <f t="shared" si="2"/>
        <v>8.4056800000000003</v>
      </c>
      <c r="H124" s="116">
        <f t="shared" si="3"/>
        <v>30.185490000000001</v>
      </c>
      <c r="I124">
        <v>9</v>
      </c>
      <c r="J124">
        <v>9</v>
      </c>
      <c r="K124" t="s">
        <v>159</v>
      </c>
      <c r="L124">
        <v>65</v>
      </c>
      <c r="M124" s="116">
        <f>SUM(Table1[[#Headers],[c- IDP previously displ. abroad present]])</f>
        <v>0</v>
      </c>
      <c r="N124">
        <v>324</v>
      </c>
      <c r="O124" s="116">
        <f>(Table1[[#This Row],[a- IDP individuals]])-(Table1[[#This Row],[displ. Abroad]])</f>
        <v>324</v>
      </c>
      <c r="P124">
        <v>45</v>
      </c>
      <c r="Q124">
        <v>225</v>
      </c>
      <c r="R124" t="s">
        <v>175</v>
      </c>
      <c r="S124" t="s">
        <v>394</v>
      </c>
      <c r="T124">
        <v>20</v>
      </c>
      <c r="U124">
        <v>99</v>
      </c>
      <c r="V124" t="s">
        <v>175</v>
      </c>
      <c r="W124" t="s">
        <v>394</v>
      </c>
      <c r="X124">
        <v>0</v>
      </c>
      <c r="Y124">
        <v>0</v>
      </c>
      <c r="Z124" t="s">
        <v>147</v>
      </c>
      <c r="AA124" t="s">
        <v>147</v>
      </c>
      <c r="AB124">
        <v>0</v>
      </c>
      <c r="AC124">
        <v>0</v>
      </c>
      <c r="AD124" t="s">
        <v>147</v>
      </c>
      <c r="AE124" t="s">
        <v>147</v>
      </c>
      <c r="AF124">
        <v>0</v>
      </c>
      <c r="AG124">
        <v>0</v>
      </c>
      <c r="AH124" t="s">
        <v>147</v>
      </c>
      <c r="AI124" t="s">
        <v>147</v>
      </c>
      <c r="AJ124">
        <v>0</v>
      </c>
      <c r="AK124">
        <v>0</v>
      </c>
      <c r="AL124" t="s">
        <v>147</v>
      </c>
      <c r="AM124" t="s">
        <v>147</v>
      </c>
      <c r="AN124">
        <v>0</v>
      </c>
      <c r="AO124">
        <v>0</v>
      </c>
      <c r="AP124" t="s">
        <v>146</v>
      </c>
      <c r="AQ124">
        <v>0</v>
      </c>
      <c r="AR124">
        <v>0</v>
      </c>
      <c r="AS124">
        <v>0</v>
      </c>
      <c r="AT124">
        <v>0</v>
      </c>
      <c r="AU124" t="s">
        <v>147</v>
      </c>
      <c r="AV124" t="s">
        <v>147</v>
      </c>
      <c r="AW124">
        <v>0</v>
      </c>
      <c r="AX124">
        <v>0</v>
      </c>
      <c r="AY124" t="s">
        <v>147</v>
      </c>
      <c r="AZ124" t="s">
        <v>147</v>
      </c>
      <c r="BA124">
        <v>0</v>
      </c>
      <c r="BB124">
        <v>0</v>
      </c>
      <c r="BC124" t="s">
        <v>147</v>
      </c>
      <c r="BD124" t="s">
        <v>147</v>
      </c>
      <c r="BE124">
        <v>0</v>
      </c>
      <c r="BF124">
        <v>0</v>
      </c>
      <c r="BG124" t="s">
        <v>147</v>
      </c>
      <c r="BH124" t="s">
        <v>147</v>
      </c>
      <c r="BI124">
        <v>0</v>
      </c>
      <c r="BJ124">
        <v>0</v>
      </c>
      <c r="BK124" t="s">
        <v>147</v>
      </c>
      <c r="BL124" t="s">
        <v>147</v>
      </c>
      <c r="BM124">
        <v>0</v>
      </c>
      <c r="BN124">
        <v>0</v>
      </c>
      <c r="BO124" s="116">
        <f>SUM(Table1[[#This Row],[2014-2015 Conflict]],Table1[[#This Row],[2016-2017 conflict]],Table1[[#This Row],[2018 pre R conflict]],Table1[[#This Row],[2018 post R conflict]],Table1[[#This Row],[2019 conflict]],Table1[[#This Row],[2020 conflict]])</f>
        <v>324</v>
      </c>
      <c r="BP124" s="116">
        <f>SUM(Table1[[#This Row],[2014-2015  C - clashes]],Table1[[#This Row],[2016-2017  c-clashes]],Table1[[#This Row],[2018 pre R C-clashes]],Table1[[#This Row],[2018 post R C-clashes]],Table1[[#This Row],[2019 C-clashes]],Table1[[#This Row],[2020 C-clashes]])</f>
        <v>0</v>
      </c>
      <c r="BQ124" s="116">
        <f>SUM(Table1[[#This Row],[2014-2015 disaster]],Table1[[#This Row],[2016-2017 disaster]],Table1[[#This Row],[2018 pre R disaster]],Table1[[#This Row],[2018 post R disaster]],Table1[[#This Row],[2019 disaster]],Table1[[#This Row],[2020 disaster]])</f>
        <v>0</v>
      </c>
      <c r="BR124" s="116">
        <f>SUM(Table1[[#This Row],[2014-2015 unknown]],Table1[[#This Row],[2016-2017  unknown ]],Table1[[#This Row],[2018 pre R unknown]],Table1[[#This Row],[2018 post R unknown]],Table1[[#This Row],[2019 unknown]],Table1[[#This Row],[2020 unknown]])</f>
        <v>0</v>
      </c>
      <c r="BS124">
        <v>225</v>
      </c>
      <c r="BT124">
        <v>0</v>
      </c>
      <c r="BU124">
        <v>0</v>
      </c>
      <c r="BV124">
        <v>0</v>
      </c>
      <c r="BW124" t="s">
        <v>146</v>
      </c>
      <c r="BX124">
        <v>99</v>
      </c>
      <c r="BY124">
        <v>0</v>
      </c>
      <c r="BZ124">
        <v>0</v>
      </c>
      <c r="CA124">
        <v>0</v>
      </c>
      <c r="CB124" t="s">
        <v>146</v>
      </c>
      <c r="CC124">
        <v>0</v>
      </c>
      <c r="CD124">
        <v>0</v>
      </c>
      <c r="CE124">
        <v>0</v>
      </c>
      <c r="CF124">
        <v>0</v>
      </c>
      <c r="CG124" t="s">
        <v>146</v>
      </c>
      <c r="CH124">
        <v>0</v>
      </c>
      <c r="CI124">
        <v>0</v>
      </c>
      <c r="CJ124">
        <v>0</v>
      </c>
      <c r="CK124">
        <v>0</v>
      </c>
      <c r="CL124" t="s">
        <v>146</v>
      </c>
      <c r="CM124">
        <v>0</v>
      </c>
      <c r="CN124">
        <v>0</v>
      </c>
      <c r="CO124">
        <v>0</v>
      </c>
      <c r="CP124">
        <v>0</v>
      </c>
      <c r="CQ124" t="s">
        <v>146</v>
      </c>
      <c r="CR124">
        <v>0</v>
      </c>
      <c r="CS124">
        <v>0</v>
      </c>
      <c r="CT124">
        <v>0</v>
      </c>
      <c r="CU124">
        <v>0</v>
      </c>
      <c r="CV124" t="s">
        <v>146</v>
      </c>
      <c r="CW124" t="s">
        <v>147</v>
      </c>
      <c r="CX124">
        <v>0</v>
      </c>
      <c r="CY124">
        <v>0</v>
      </c>
      <c r="CZ124">
        <v>0</v>
      </c>
      <c r="DA124">
        <v>65</v>
      </c>
      <c r="DB124">
        <v>324</v>
      </c>
      <c r="DC124" t="s">
        <v>146</v>
      </c>
      <c r="DD124">
        <v>0</v>
      </c>
      <c r="DE124">
        <v>0</v>
      </c>
      <c r="DF124">
        <v>323</v>
      </c>
      <c r="DG124">
        <v>2261</v>
      </c>
      <c r="DH124" t="s">
        <v>159</v>
      </c>
      <c r="DI124">
        <f>Table1[[#This Row],[i- returnees internal present household]]+Table1[[#This Row],[k- abroad returnee household]]</f>
        <v>562</v>
      </c>
      <c r="DJ124">
        <f>Table1[[#This Row],[ returnees internal ]]+Table1[[#This Row],[abroad returnee ]]</f>
        <v>3539</v>
      </c>
      <c r="DK124" t="s">
        <v>159</v>
      </c>
      <c r="DL124">
        <v>559</v>
      </c>
      <c r="DM124">
        <v>3521</v>
      </c>
      <c r="DN124">
        <v>59</v>
      </c>
      <c r="DO124">
        <v>354</v>
      </c>
      <c r="DP124" t="s">
        <v>175</v>
      </c>
      <c r="DQ124" t="s">
        <v>385</v>
      </c>
      <c r="DR124" t="s">
        <v>150</v>
      </c>
      <c r="DS124" t="s">
        <v>147</v>
      </c>
      <c r="DT124">
        <v>86</v>
      </c>
      <c r="DU124">
        <v>733</v>
      </c>
      <c r="DV124" t="s">
        <v>175</v>
      </c>
      <c r="DW124" t="s">
        <v>240</v>
      </c>
      <c r="DX124" t="s">
        <v>150</v>
      </c>
      <c r="DY124" t="s">
        <v>147</v>
      </c>
      <c r="DZ124">
        <v>120</v>
      </c>
      <c r="EA124">
        <v>720</v>
      </c>
      <c r="EB124" t="s">
        <v>175</v>
      </c>
      <c r="EC124" t="s">
        <v>332</v>
      </c>
      <c r="ED124" t="s">
        <v>150</v>
      </c>
      <c r="EE124" t="s">
        <v>147</v>
      </c>
      <c r="EF124">
        <v>244</v>
      </c>
      <c r="EG124">
        <v>1464</v>
      </c>
      <c r="EH124" t="s">
        <v>175</v>
      </c>
      <c r="EI124" t="s">
        <v>332</v>
      </c>
      <c r="EJ124" t="s">
        <v>150</v>
      </c>
      <c r="EK124" t="s">
        <v>147</v>
      </c>
      <c r="EL124">
        <v>50</v>
      </c>
      <c r="EM124">
        <v>250</v>
      </c>
      <c r="EN124" t="s">
        <v>175</v>
      </c>
      <c r="EO124" t="s">
        <v>332</v>
      </c>
      <c r="EP124" t="s">
        <v>150</v>
      </c>
      <c r="EQ124" t="s">
        <v>147</v>
      </c>
      <c r="ER124">
        <v>0</v>
      </c>
      <c r="ES124">
        <v>0</v>
      </c>
      <c r="ET124" t="s">
        <v>159</v>
      </c>
      <c r="EU124">
        <v>3</v>
      </c>
      <c r="EV124">
        <v>18</v>
      </c>
      <c r="EW124">
        <v>3</v>
      </c>
      <c r="EX124">
        <v>18</v>
      </c>
      <c r="EY124" t="s">
        <v>217</v>
      </c>
      <c r="EZ124" t="s">
        <v>218</v>
      </c>
      <c r="FA124" t="s">
        <v>150</v>
      </c>
      <c r="FB124" t="s">
        <v>147</v>
      </c>
      <c r="FC124">
        <v>0</v>
      </c>
      <c r="FD124">
        <v>0</v>
      </c>
      <c r="FE124" t="s">
        <v>147</v>
      </c>
      <c r="FF124" t="s">
        <v>147</v>
      </c>
      <c r="FG124" t="s">
        <v>147</v>
      </c>
      <c r="FH124" t="s">
        <v>147</v>
      </c>
      <c r="FI124">
        <v>0</v>
      </c>
      <c r="FJ124">
        <v>0</v>
      </c>
      <c r="FK124" t="s">
        <v>147</v>
      </c>
      <c r="FL124" t="s">
        <v>147</v>
      </c>
      <c r="FM124" t="s">
        <v>147</v>
      </c>
      <c r="FN124" t="s">
        <v>147</v>
      </c>
      <c r="FO124">
        <v>0</v>
      </c>
      <c r="FP124">
        <v>0</v>
      </c>
      <c r="FQ124" t="s">
        <v>147</v>
      </c>
      <c r="FR124" t="s">
        <v>147</v>
      </c>
      <c r="FS124" t="s">
        <v>147</v>
      </c>
      <c r="FT124" t="s">
        <v>147</v>
      </c>
      <c r="FU124">
        <v>0</v>
      </c>
      <c r="FV124">
        <v>0</v>
      </c>
      <c r="FW124" t="s">
        <v>147</v>
      </c>
      <c r="FX124" t="s">
        <v>147</v>
      </c>
      <c r="FY124" t="s">
        <v>147</v>
      </c>
      <c r="FZ124" t="s">
        <v>147</v>
      </c>
      <c r="GA124">
        <v>0</v>
      </c>
      <c r="GB124">
        <v>0</v>
      </c>
      <c r="GC124">
        <v>59</v>
      </c>
      <c r="GD124">
        <v>354</v>
      </c>
      <c r="GE124">
        <v>206</v>
      </c>
      <c r="GF124">
        <v>1468</v>
      </c>
      <c r="GG124">
        <v>297</v>
      </c>
      <c r="GH124">
        <v>1717</v>
      </c>
      <c r="GI124">
        <v>0</v>
      </c>
      <c r="GJ124">
        <v>0</v>
      </c>
      <c r="GK124" t="s">
        <v>159</v>
      </c>
      <c r="GL124">
        <v>333</v>
      </c>
      <c r="GM124">
        <v>1998</v>
      </c>
      <c r="GN124" t="s">
        <v>159</v>
      </c>
      <c r="GO124" t="s">
        <v>175</v>
      </c>
      <c r="GP124" t="s">
        <v>332</v>
      </c>
      <c r="GQ124" t="s">
        <v>159</v>
      </c>
      <c r="GR124" t="s">
        <v>217</v>
      </c>
      <c r="GS124" t="s">
        <v>146</v>
      </c>
      <c r="GT124">
        <v>0</v>
      </c>
      <c r="GU124">
        <v>0</v>
      </c>
      <c r="GV124" t="s">
        <v>146</v>
      </c>
      <c r="GW124" t="s">
        <v>177</v>
      </c>
      <c r="GX124" t="s">
        <v>151</v>
      </c>
      <c r="GY124" t="s">
        <v>152</v>
      </c>
      <c r="GZ124" t="s">
        <v>604</v>
      </c>
      <c r="HA124" s="118" t="s">
        <v>279</v>
      </c>
      <c r="HB124" s="118" t="s">
        <v>1867</v>
      </c>
      <c r="HC124" s="118"/>
      <c r="HD124" s="118" t="s">
        <v>1885</v>
      </c>
      <c r="HE124" s="119">
        <v>5.27674676</v>
      </c>
      <c r="HF124" s="119">
        <v>31.728190687000001</v>
      </c>
    </row>
    <row r="125" spans="1:214" x14ac:dyDescent="0.25">
      <c r="A125" t="s">
        <v>142</v>
      </c>
      <c r="B125" t="s">
        <v>143</v>
      </c>
      <c r="C125" t="s">
        <v>606</v>
      </c>
      <c r="D125" t="s">
        <v>409</v>
      </c>
      <c r="E125" t="s">
        <v>605</v>
      </c>
      <c r="F125" t="s">
        <v>607</v>
      </c>
      <c r="G125" s="116">
        <f t="shared" si="2"/>
        <v>11.680099999999999</v>
      </c>
      <c r="H125" s="116">
        <f t="shared" si="3"/>
        <v>32.768500000000003</v>
      </c>
      <c r="I125">
        <v>9</v>
      </c>
      <c r="J125">
        <v>9</v>
      </c>
      <c r="K125" t="s">
        <v>159</v>
      </c>
      <c r="L125">
        <v>307</v>
      </c>
      <c r="M125" s="116">
        <f>SUM(Table1[[#Headers],[c- IDP previously displ. abroad present]])</f>
        <v>0</v>
      </c>
      <c r="N125">
        <v>1853</v>
      </c>
      <c r="O125" s="116">
        <f>(Table1[[#This Row],[a- IDP individuals]])-(Table1[[#This Row],[displ. Abroad]])</f>
        <v>1853</v>
      </c>
      <c r="P125">
        <v>141</v>
      </c>
      <c r="Q125">
        <v>851</v>
      </c>
      <c r="R125" t="s">
        <v>143</v>
      </c>
      <c r="S125" t="s">
        <v>409</v>
      </c>
      <c r="T125">
        <v>108</v>
      </c>
      <c r="U125">
        <v>652</v>
      </c>
      <c r="V125" t="s">
        <v>143</v>
      </c>
      <c r="W125" t="s">
        <v>409</v>
      </c>
      <c r="X125">
        <v>58</v>
      </c>
      <c r="Y125">
        <v>350</v>
      </c>
      <c r="Z125" t="s">
        <v>143</v>
      </c>
      <c r="AA125" t="s">
        <v>409</v>
      </c>
      <c r="AB125">
        <v>0</v>
      </c>
      <c r="AC125">
        <v>0</v>
      </c>
      <c r="AD125" t="s">
        <v>147</v>
      </c>
      <c r="AE125" t="s">
        <v>147</v>
      </c>
      <c r="AF125">
        <v>0</v>
      </c>
      <c r="AG125">
        <v>0</v>
      </c>
      <c r="AH125" t="s">
        <v>147</v>
      </c>
      <c r="AI125" t="s">
        <v>147</v>
      </c>
      <c r="AJ125">
        <v>0</v>
      </c>
      <c r="AK125">
        <v>0</v>
      </c>
      <c r="AL125" t="s">
        <v>147</v>
      </c>
      <c r="AM125" t="s">
        <v>147</v>
      </c>
      <c r="AN125">
        <v>0</v>
      </c>
      <c r="AO125">
        <v>0</v>
      </c>
      <c r="AP125" t="s">
        <v>146</v>
      </c>
      <c r="AQ125">
        <v>0</v>
      </c>
      <c r="AR125">
        <v>0</v>
      </c>
      <c r="AS125">
        <v>0</v>
      </c>
      <c r="AT125">
        <v>0</v>
      </c>
      <c r="AU125" t="s">
        <v>147</v>
      </c>
      <c r="AV125" t="s">
        <v>147</v>
      </c>
      <c r="AW125">
        <v>0</v>
      </c>
      <c r="AX125">
        <v>0</v>
      </c>
      <c r="AY125" t="s">
        <v>147</v>
      </c>
      <c r="AZ125" t="s">
        <v>147</v>
      </c>
      <c r="BA125">
        <v>0</v>
      </c>
      <c r="BB125">
        <v>0</v>
      </c>
      <c r="BC125" t="s">
        <v>147</v>
      </c>
      <c r="BD125" t="s">
        <v>147</v>
      </c>
      <c r="BE125">
        <v>0</v>
      </c>
      <c r="BF125">
        <v>0</v>
      </c>
      <c r="BG125" t="s">
        <v>147</v>
      </c>
      <c r="BH125" t="s">
        <v>147</v>
      </c>
      <c r="BI125">
        <v>0</v>
      </c>
      <c r="BJ125">
        <v>0</v>
      </c>
      <c r="BK125" t="s">
        <v>147</v>
      </c>
      <c r="BL125" t="s">
        <v>147</v>
      </c>
      <c r="BM125">
        <v>0</v>
      </c>
      <c r="BN125">
        <v>0</v>
      </c>
      <c r="BO125" s="116">
        <f>SUM(Table1[[#This Row],[2014-2015 Conflict]],Table1[[#This Row],[2016-2017 conflict]],Table1[[#This Row],[2018 pre R conflict]],Table1[[#This Row],[2018 post R conflict]],Table1[[#This Row],[2019 conflict]],Table1[[#This Row],[2020 conflict]])</f>
        <v>1853</v>
      </c>
      <c r="BP125" s="116">
        <f>SUM(Table1[[#This Row],[2014-2015  C - clashes]],Table1[[#This Row],[2016-2017  c-clashes]],Table1[[#This Row],[2018 pre R C-clashes]],Table1[[#This Row],[2018 post R C-clashes]],Table1[[#This Row],[2019 C-clashes]],Table1[[#This Row],[2020 C-clashes]])</f>
        <v>0</v>
      </c>
      <c r="BQ125" s="116">
        <f>SUM(Table1[[#This Row],[2014-2015 disaster]],Table1[[#This Row],[2016-2017 disaster]],Table1[[#This Row],[2018 pre R disaster]],Table1[[#This Row],[2018 post R disaster]],Table1[[#This Row],[2019 disaster]],Table1[[#This Row],[2020 disaster]])</f>
        <v>0</v>
      </c>
      <c r="BR125" s="116">
        <f>SUM(Table1[[#This Row],[2014-2015 unknown]],Table1[[#This Row],[2016-2017  unknown ]],Table1[[#This Row],[2018 pre R unknown]],Table1[[#This Row],[2018 post R unknown]],Table1[[#This Row],[2019 unknown]],Table1[[#This Row],[2020 unknown]])</f>
        <v>0</v>
      </c>
      <c r="BS125">
        <v>851</v>
      </c>
      <c r="BT125">
        <v>0</v>
      </c>
      <c r="BU125">
        <v>0</v>
      </c>
      <c r="BV125">
        <v>0</v>
      </c>
      <c r="BW125" t="s">
        <v>146</v>
      </c>
      <c r="BX125">
        <v>652</v>
      </c>
      <c r="BY125">
        <v>0</v>
      </c>
      <c r="BZ125">
        <v>0</v>
      </c>
      <c r="CA125">
        <v>0</v>
      </c>
      <c r="CB125" t="s">
        <v>146</v>
      </c>
      <c r="CC125">
        <v>350</v>
      </c>
      <c r="CD125">
        <v>0</v>
      </c>
      <c r="CE125">
        <v>0</v>
      </c>
      <c r="CF125">
        <v>0</v>
      </c>
      <c r="CG125" t="s">
        <v>146</v>
      </c>
      <c r="CH125">
        <v>0</v>
      </c>
      <c r="CI125">
        <v>0</v>
      </c>
      <c r="CJ125">
        <v>0</v>
      </c>
      <c r="CK125">
        <v>0</v>
      </c>
      <c r="CL125" t="s">
        <v>146</v>
      </c>
      <c r="CM125">
        <v>0</v>
      </c>
      <c r="CN125">
        <v>0</v>
      </c>
      <c r="CO125">
        <v>0</v>
      </c>
      <c r="CP125">
        <v>0</v>
      </c>
      <c r="CQ125" t="s">
        <v>146</v>
      </c>
      <c r="CR125">
        <v>0</v>
      </c>
      <c r="CS125">
        <v>0</v>
      </c>
      <c r="CT125">
        <v>0</v>
      </c>
      <c r="CU125">
        <v>0</v>
      </c>
      <c r="CV125" t="s">
        <v>146</v>
      </c>
      <c r="CW125" t="s">
        <v>147</v>
      </c>
      <c r="CX125">
        <v>0</v>
      </c>
      <c r="CY125">
        <v>0</v>
      </c>
      <c r="CZ125">
        <v>0</v>
      </c>
      <c r="DA125">
        <v>307</v>
      </c>
      <c r="DB125">
        <v>1853</v>
      </c>
      <c r="DC125" t="s">
        <v>146</v>
      </c>
      <c r="DD125">
        <v>0</v>
      </c>
      <c r="DE125">
        <v>0</v>
      </c>
      <c r="DF125">
        <v>0</v>
      </c>
      <c r="DG125">
        <v>0</v>
      </c>
      <c r="DH125" t="s">
        <v>159</v>
      </c>
      <c r="DI125">
        <f>Table1[[#This Row],[i- returnees internal present household]]+Table1[[#This Row],[k- abroad returnee household]]</f>
        <v>338</v>
      </c>
      <c r="DJ125">
        <f>Table1[[#This Row],[ returnees internal ]]+Table1[[#This Row],[abroad returnee ]]</f>
        <v>1714</v>
      </c>
      <c r="DK125" t="s">
        <v>159</v>
      </c>
      <c r="DL125">
        <v>162</v>
      </c>
      <c r="DM125">
        <v>823</v>
      </c>
      <c r="DN125">
        <v>14</v>
      </c>
      <c r="DO125">
        <v>74</v>
      </c>
      <c r="DP125" t="s">
        <v>143</v>
      </c>
      <c r="DQ125" t="s">
        <v>410</v>
      </c>
      <c r="DR125" t="s">
        <v>150</v>
      </c>
      <c r="DS125" t="s">
        <v>147</v>
      </c>
      <c r="DT125">
        <v>35</v>
      </c>
      <c r="DU125">
        <v>175</v>
      </c>
      <c r="DV125" t="s">
        <v>143</v>
      </c>
      <c r="DW125" t="s">
        <v>227</v>
      </c>
      <c r="DX125" t="s">
        <v>150</v>
      </c>
      <c r="DY125" t="s">
        <v>147</v>
      </c>
      <c r="DZ125">
        <v>52</v>
      </c>
      <c r="EA125">
        <v>262</v>
      </c>
      <c r="EB125" t="s">
        <v>143</v>
      </c>
      <c r="EC125" t="s">
        <v>409</v>
      </c>
      <c r="ED125" t="s">
        <v>150</v>
      </c>
      <c r="EE125" t="s">
        <v>147</v>
      </c>
      <c r="EF125">
        <v>13</v>
      </c>
      <c r="EG125">
        <v>67</v>
      </c>
      <c r="EH125" t="s">
        <v>143</v>
      </c>
      <c r="EI125" t="s">
        <v>352</v>
      </c>
      <c r="EJ125" t="s">
        <v>150</v>
      </c>
      <c r="EK125" t="s">
        <v>147</v>
      </c>
      <c r="EL125">
        <v>48</v>
      </c>
      <c r="EM125">
        <v>245</v>
      </c>
      <c r="EN125" t="s">
        <v>143</v>
      </c>
      <c r="EO125" t="s">
        <v>409</v>
      </c>
      <c r="EP125" t="s">
        <v>150</v>
      </c>
      <c r="EQ125" t="s">
        <v>147</v>
      </c>
      <c r="ER125">
        <v>0</v>
      </c>
      <c r="ES125">
        <v>0</v>
      </c>
      <c r="ET125" t="s">
        <v>159</v>
      </c>
      <c r="EU125">
        <v>176</v>
      </c>
      <c r="EV125">
        <v>891</v>
      </c>
      <c r="EW125">
        <v>13</v>
      </c>
      <c r="EX125">
        <v>64</v>
      </c>
      <c r="EY125" t="s">
        <v>217</v>
      </c>
      <c r="EZ125" t="s">
        <v>218</v>
      </c>
      <c r="FA125" t="s">
        <v>431</v>
      </c>
      <c r="FB125" t="s">
        <v>147</v>
      </c>
      <c r="FC125">
        <v>37</v>
      </c>
      <c r="FD125">
        <v>189</v>
      </c>
      <c r="FE125" t="s">
        <v>217</v>
      </c>
      <c r="FF125" t="s">
        <v>218</v>
      </c>
      <c r="FG125" t="s">
        <v>431</v>
      </c>
      <c r="FH125" t="s">
        <v>147</v>
      </c>
      <c r="FI125">
        <v>59</v>
      </c>
      <c r="FJ125">
        <v>296</v>
      </c>
      <c r="FK125" t="s">
        <v>217</v>
      </c>
      <c r="FL125" t="s">
        <v>218</v>
      </c>
      <c r="FM125" t="s">
        <v>431</v>
      </c>
      <c r="FN125" t="s">
        <v>147</v>
      </c>
      <c r="FO125">
        <v>21</v>
      </c>
      <c r="FP125">
        <v>108</v>
      </c>
      <c r="FQ125" t="s">
        <v>217</v>
      </c>
      <c r="FR125" t="s">
        <v>218</v>
      </c>
      <c r="FS125" t="s">
        <v>431</v>
      </c>
      <c r="FT125" t="s">
        <v>147</v>
      </c>
      <c r="FU125">
        <v>46</v>
      </c>
      <c r="FV125">
        <v>234</v>
      </c>
      <c r="FW125" t="s">
        <v>217</v>
      </c>
      <c r="FX125" t="s">
        <v>218</v>
      </c>
      <c r="FY125" t="s">
        <v>431</v>
      </c>
      <c r="FZ125" t="s">
        <v>147</v>
      </c>
      <c r="GA125">
        <v>0</v>
      </c>
      <c r="GB125">
        <v>0</v>
      </c>
      <c r="GC125">
        <v>211</v>
      </c>
      <c r="GD125">
        <v>1058</v>
      </c>
      <c r="GE125">
        <v>68</v>
      </c>
      <c r="GF125">
        <v>344</v>
      </c>
      <c r="GG125">
        <v>59</v>
      </c>
      <c r="GH125">
        <v>312</v>
      </c>
      <c r="GI125">
        <v>0</v>
      </c>
      <c r="GJ125">
        <v>0</v>
      </c>
      <c r="GK125" t="s">
        <v>159</v>
      </c>
      <c r="GL125">
        <v>459</v>
      </c>
      <c r="GM125">
        <v>2753</v>
      </c>
      <c r="GN125" t="s">
        <v>159</v>
      </c>
      <c r="GO125" t="s">
        <v>143</v>
      </c>
      <c r="GP125" t="s">
        <v>410</v>
      </c>
      <c r="GQ125" t="s">
        <v>159</v>
      </c>
      <c r="GR125" t="s">
        <v>217</v>
      </c>
      <c r="GS125" t="s">
        <v>146</v>
      </c>
      <c r="GT125">
        <v>0</v>
      </c>
      <c r="GU125">
        <v>0</v>
      </c>
      <c r="GV125" t="s">
        <v>159</v>
      </c>
      <c r="GW125" t="s">
        <v>152</v>
      </c>
      <c r="GX125" t="s">
        <v>152</v>
      </c>
      <c r="GY125" t="s">
        <v>151</v>
      </c>
      <c r="GZ125" t="s">
        <v>160</v>
      </c>
      <c r="HA125" s="118" t="s">
        <v>279</v>
      </c>
      <c r="HB125" s="118" t="s">
        <v>2106</v>
      </c>
      <c r="HC125" s="118"/>
      <c r="HD125" s="118" t="s">
        <v>1885</v>
      </c>
      <c r="HE125" s="119">
        <v>5.2670300000000001</v>
      </c>
      <c r="HF125" s="119">
        <v>31.747949999999999</v>
      </c>
    </row>
    <row r="126" spans="1:214" x14ac:dyDescent="0.25">
      <c r="A126" t="s">
        <v>192</v>
      </c>
      <c r="B126" t="s">
        <v>193</v>
      </c>
      <c r="C126" t="s">
        <v>609</v>
      </c>
      <c r="D126" t="s">
        <v>610</v>
      </c>
      <c r="E126" t="s">
        <v>608</v>
      </c>
      <c r="F126" t="s">
        <v>611</v>
      </c>
      <c r="G126" s="116">
        <f t="shared" si="2"/>
        <v>4.0594000000000001</v>
      </c>
      <c r="H126" s="116">
        <f t="shared" si="3"/>
        <v>31.121117000000002</v>
      </c>
      <c r="I126">
        <v>9</v>
      </c>
      <c r="J126">
        <v>9</v>
      </c>
      <c r="K126" t="s">
        <v>159</v>
      </c>
      <c r="L126">
        <v>94</v>
      </c>
      <c r="M126" s="116">
        <f>SUM(Table1[[#Headers],[c- IDP previously displ. abroad present]])</f>
        <v>0</v>
      </c>
      <c r="N126">
        <v>519</v>
      </c>
      <c r="O126" s="116">
        <f>(Table1[[#This Row],[a- IDP individuals]])-(Table1[[#This Row],[displ. Abroad]])</f>
        <v>75</v>
      </c>
      <c r="P126">
        <v>0</v>
      </c>
      <c r="Q126">
        <v>0</v>
      </c>
      <c r="R126" t="s">
        <v>147</v>
      </c>
      <c r="S126" t="s">
        <v>147</v>
      </c>
      <c r="T126">
        <v>62</v>
      </c>
      <c r="U126">
        <v>312</v>
      </c>
      <c r="V126" t="s">
        <v>193</v>
      </c>
      <c r="W126" t="s">
        <v>610</v>
      </c>
      <c r="X126">
        <v>32</v>
      </c>
      <c r="Y126">
        <v>207</v>
      </c>
      <c r="Z126" t="s">
        <v>193</v>
      </c>
      <c r="AA126" t="s">
        <v>610</v>
      </c>
      <c r="AB126">
        <v>0</v>
      </c>
      <c r="AC126">
        <v>0</v>
      </c>
      <c r="AD126" t="s">
        <v>147</v>
      </c>
      <c r="AE126" t="s">
        <v>147</v>
      </c>
      <c r="AF126">
        <v>0</v>
      </c>
      <c r="AG126">
        <v>0</v>
      </c>
      <c r="AH126" t="s">
        <v>147</v>
      </c>
      <c r="AI126" t="s">
        <v>147</v>
      </c>
      <c r="AJ126">
        <v>0</v>
      </c>
      <c r="AK126">
        <v>0</v>
      </c>
      <c r="AL126" t="s">
        <v>147</v>
      </c>
      <c r="AM126" t="s">
        <v>147</v>
      </c>
      <c r="AN126">
        <v>0</v>
      </c>
      <c r="AO126">
        <v>0</v>
      </c>
      <c r="AP126" t="s">
        <v>159</v>
      </c>
      <c r="AQ126">
        <v>80</v>
      </c>
      <c r="AR126">
        <v>444</v>
      </c>
      <c r="AS126">
        <v>48</v>
      </c>
      <c r="AT126">
        <v>264</v>
      </c>
      <c r="AU126" t="s">
        <v>221</v>
      </c>
      <c r="AV126" t="s">
        <v>612</v>
      </c>
      <c r="AW126">
        <v>32</v>
      </c>
      <c r="AX126">
        <v>180</v>
      </c>
      <c r="AY126" t="s">
        <v>221</v>
      </c>
      <c r="AZ126" t="s">
        <v>612</v>
      </c>
      <c r="BA126">
        <v>0</v>
      </c>
      <c r="BB126">
        <v>0</v>
      </c>
      <c r="BC126" t="s">
        <v>147</v>
      </c>
      <c r="BD126" t="s">
        <v>147</v>
      </c>
      <c r="BE126">
        <v>0</v>
      </c>
      <c r="BF126">
        <v>0</v>
      </c>
      <c r="BG126" t="s">
        <v>147</v>
      </c>
      <c r="BH126" t="s">
        <v>147</v>
      </c>
      <c r="BI126">
        <v>0</v>
      </c>
      <c r="BJ126">
        <v>0</v>
      </c>
      <c r="BK126" t="s">
        <v>147</v>
      </c>
      <c r="BL126" t="s">
        <v>147</v>
      </c>
      <c r="BM126">
        <v>0</v>
      </c>
      <c r="BN126">
        <v>0</v>
      </c>
      <c r="BO126" s="116">
        <f>SUM(Table1[[#This Row],[2014-2015 Conflict]],Table1[[#This Row],[2016-2017 conflict]],Table1[[#This Row],[2018 pre R conflict]],Table1[[#This Row],[2018 post R conflict]],Table1[[#This Row],[2019 conflict]],Table1[[#This Row],[2020 conflict]])</f>
        <v>519</v>
      </c>
      <c r="BP126" s="116">
        <f>SUM(Table1[[#This Row],[2014-2015  C - clashes]],Table1[[#This Row],[2016-2017  c-clashes]],Table1[[#This Row],[2018 pre R C-clashes]],Table1[[#This Row],[2018 post R C-clashes]],Table1[[#This Row],[2019 C-clashes]],Table1[[#This Row],[2020 C-clashes]])</f>
        <v>0</v>
      </c>
      <c r="BQ126" s="116">
        <f>SUM(Table1[[#This Row],[2014-2015 disaster]],Table1[[#This Row],[2016-2017 disaster]],Table1[[#This Row],[2018 pre R disaster]],Table1[[#This Row],[2018 post R disaster]],Table1[[#This Row],[2019 disaster]],Table1[[#This Row],[2020 disaster]])</f>
        <v>0</v>
      </c>
      <c r="BR126" s="116">
        <f>SUM(Table1[[#This Row],[2014-2015 unknown]],Table1[[#This Row],[2016-2017  unknown ]],Table1[[#This Row],[2018 pre R unknown]],Table1[[#This Row],[2018 post R unknown]],Table1[[#This Row],[2019 unknown]],Table1[[#This Row],[2020 unknown]])</f>
        <v>0</v>
      </c>
      <c r="BS126">
        <v>0</v>
      </c>
      <c r="BT126">
        <v>0</v>
      </c>
      <c r="BU126">
        <v>0</v>
      </c>
      <c r="BV126">
        <v>0</v>
      </c>
      <c r="BW126" t="s">
        <v>146</v>
      </c>
      <c r="BX126">
        <v>312</v>
      </c>
      <c r="BY126">
        <v>0</v>
      </c>
      <c r="BZ126">
        <v>0</v>
      </c>
      <c r="CA126">
        <v>0</v>
      </c>
      <c r="CB126" t="s">
        <v>146</v>
      </c>
      <c r="CC126">
        <v>207</v>
      </c>
      <c r="CD126">
        <v>0</v>
      </c>
      <c r="CE126">
        <v>0</v>
      </c>
      <c r="CF126">
        <v>0</v>
      </c>
      <c r="CG126" t="s">
        <v>146</v>
      </c>
      <c r="CH126">
        <v>0</v>
      </c>
      <c r="CI126">
        <v>0</v>
      </c>
      <c r="CJ126">
        <v>0</v>
      </c>
      <c r="CK126">
        <v>0</v>
      </c>
      <c r="CL126" t="s">
        <v>146</v>
      </c>
      <c r="CM126">
        <v>0</v>
      </c>
      <c r="CN126">
        <v>0</v>
      </c>
      <c r="CO126">
        <v>0</v>
      </c>
      <c r="CP126">
        <v>0</v>
      </c>
      <c r="CQ126" t="s">
        <v>146</v>
      </c>
      <c r="CR126">
        <v>0</v>
      </c>
      <c r="CS126">
        <v>0</v>
      </c>
      <c r="CT126">
        <v>0</v>
      </c>
      <c r="CU126">
        <v>0</v>
      </c>
      <c r="CV126" t="s">
        <v>146</v>
      </c>
      <c r="CW126" t="s">
        <v>147</v>
      </c>
      <c r="CX126">
        <v>0</v>
      </c>
      <c r="CY126">
        <v>0</v>
      </c>
      <c r="CZ126">
        <v>0</v>
      </c>
      <c r="DA126">
        <v>94</v>
      </c>
      <c r="DB126">
        <v>519</v>
      </c>
      <c r="DC126" t="s">
        <v>159</v>
      </c>
      <c r="DD126">
        <v>9</v>
      </c>
      <c r="DE126">
        <v>51</v>
      </c>
      <c r="DF126">
        <v>46</v>
      </c>
      <c r="DG126">
        <v>253</v>
      </c>
      <c r="DH126" t="s">
        <v>159</v>
      </c>
      <c r="DI126">
        <f>Table1[[#This Row],[i- returnees internal present household]]+Table1[[#This Row],[k- abroad returnee household]]</f>
        <v>488</v>
      </c>
      <c r="DJ126">
        <f>Table1[[#This Row],[ returnees internal ]]+Table1[[#This Row],[abroad returnee ]]</f>
        <v>2222</v>
      </c>
      <c r="DK126" t="s">
        <v>159</v>
      </c>
      <c r="DL126">
        <v>186</v>
      </c>
      <c r="DM126">
        <v>1000</v>
      </c>
      <c r="DN126">
        <v>0</v>
      </c>
      <c r="DO126">
        <v>0</v>
      </c>
      <c r="DP126" t="s">
        <v>147</v>
      </c>
      <c r="DQ126" t="s">
        <v>147</v>
      </c>
      <c r="DR126" t="s">
        <v>147</v>
      </c>
      <c r="DS126" t="s">
        <v>147</v>
      </c>
      <c r="DT126">
        <v>28</v>
      </c>
      <c r="DU126">
        <v>175</v>
      </c>
      <c r="DV126" t="s">
        <v>193</v>
      </c>
      <c r="DW126" t="s">
        <v>610</v>
      </c>
      <c r="DX126" t="s">
        <v>150</v>
      </c>
      <c r="DY126" t="s">
        <v>147</v>
      </c>
      <c r="DZ126">
        <v>67</v>
      </c>
      <c r="EA126">
        <v>286</v>
      </c>
      <c r="EB126" t="s">
        <v>193</v>
      </c>
      <c r="EC126" t="s">
        <v>610</v>
      </c>
      <c r="ED126" t="s">
        <v>150</v>
      </c>
      <c r="EE126" t="s">
        <v>147</v>
      </c>
      <c r="EF126">
        <v>91</v>
      </c>
      <c r="EG126">
        <v>539</v>
      </c>
      <c r="EH126" t="s">
        <v>193</v>
      </c>
      <c r="EI126" t="s">
        <v>610</v>
      </c>
      <c r="EJ126" t="s">
        <v>150</v>
      </c>
      <c r="EK126" t="s">
        <v>147</v>
      </c>
      <c r="EL126">
        <v>0</v>
      </c>
      <c r="EM126">
        <v>0</v>
      </c>
      <c r="EN126" t="s">
        <v>147</v>
      </c>
      <c r="EO126" t="s">
        <v>147</v>
      </c>
      <c r="EP126" t="s">
        <v>147</v>
      </c>
      <c r="EQ126" t="s">
        <v>147</v>
      </c>
      <c r="ER126">
        <v>0</v>
      </c>
      <c r="ES126">
        <v>0</v>
      </c>
      <c r="ET126" t="s">
        <v>159</v>
      </c>
      <c r="EU126">
        <v>302</v>
      </c>
      <c r="EV126">
        <v>1222</v>
      </c>
      <c r="EW126">
        <v>0</v>
      </c>
      <c r="EX126">
        <v>0</v>
      </c>
      <c r="EY126" t="s">
        <v>147</v>
      </c>
      <c r="EZ126" t="s">
        <v>147</v>
      </c>
      <c r="FA126" t="s">
        <v>147</v>
      </c>
      <c r="FB126" t="s">
        <v>147</v>
      </c>
      <c r="FC126">
        <v>60</v>
      </c>
      <c r="FD126">
        <v>200</v>
      </c>
      <c r="FE126" t="s">
        <v>221</v>
      </c>
      <c r="FF126" t="s">
        <v>612</v>
      </c>
      <c r="FG126" t="s">
        <v>150</v>
      </c>
      <c r="FH126" t="s">
        <v>147</v>
      </c>
      <c r="FI126">
        <v>73</v>
      </c>
      <c r="FJ126">
        <v>290</v>
      </c>
      <c r="FK126" t="s">
        <v>221</v>
      </c>
      <c r="FL126" t="s">
        <v>612</v>
      </c>
      <c r="FM126" t="s">
        <v>150</v>
      </c>
      <c r="FN126" t="s">
        <v>147</v>
      </c>
      <c r="FO126">
        <v>169</v>
      </c>
      <c r="FP126">
        <v>732</v>
      </c>
      <c r="FQ126" t="s">
        <v>221</v>
      </c>
      <c r="FR126" t="s">
        <v>612</v>
      </c>
      <c r="FS126" t="s">
        <v>150</v>
      </c>
      <c r="FT126" t="s">
        <v>147</v>
      </c>
      <c r="FU126">
        <v>0</v>
      </c>
      <c r="FV126">
        <v>0</v>
      </c>
      <c r="FW126" t="s">
        <v>147</v>
      </c>
      <c r="FX126" t="s">
        <v>147</v>
      </c>
      <c r="FY126" t="s">
        <v>147</v>
      </c>
      <c r="FZ126" t="s">
        <v>147</v>
      </c>
      <c r="GA126">
        <v>0</v>
      </c>
      <c r="GB126">
        <v>0</v>
      </c>
      <c r="GC126">
        <v>0</v>
      </c>
      <c r="GD126">
        <v>0</v>
      </c>
      <c r="GE126">
        <v>40</v>
      </c>
      <c r="GF126">
        <v>108</v>
      </c>
      <c r="GG126">
        <v>448</v>
      </c>
      <c r="GH126">
        <v>2114</v>
      </c>
      <c r="GI126">
        <v>0</v>
      </c>
      <c r="GJ126">
        <v>0</v>
      </c>
      <c r="GK126" t="s">
        <v>159</v>
      </c>
      <c r="GL126">
        <v>291</v>
      </c>
      <c r="GM126">
        <v>1727</v>
      </c>
      <c r="GN126" t="s">
        <v>159</v>
      </c>
      <c r="GO126" t="s">
        <v>193</v>
      </c>
      <c r="GP126" t="s">
        <v>610</v>
      </c>
      <c r="GQ126" t="s">
        <v>159</v>
      </c>
      <c r="GR126" t="s">
        <v>221</v>
      </c>
      <c r="GS126" t="s">
        <v>146</v>
      </c>
      <c r="GT126">
        <v>0</v>
      </c>
      <c r="GU126">
        <v>0</v>
      </c>
      <c r="GV126" t="s">
        <v>159</v>
      </c>
      <c r="GW126" t="s">
        <v>152</v>
      </c>
      <c r="GX126" t="s">
        <v>151</v>
      </c>
      <c r="GY126" t="s">
        <v>197</v>
      </c>
      <c r="GZ126" t="s">
        <v>613</v>
      </c>
      <c r="HA126" s="117" t="s">
        <v>842</v>
      </c>
      <c r="HB126" s="117" t="s">
        <v>2108</v>
      </c>
      <c r="HC126" s="117"/>
      <c r="HD126" s="116" t="s">
        <v>1858</v>
      </c>
      <c r="HE126" s="116">
        <v>5.4119700000000002</v>
      </c>
      <c r="HF126" s="116">
        <v>31.429510000000001</v>
      </c>
    </row>
    <row r="127" spans="1:214" x14ac:dyDescent="0.25">
      <c r="A127" t="s">
        <v>155</v>
      </c>
      <c r="B127" t="s">
        <v>156</v>
      </c>
      <c r="C127" t="s">
        <v>413</v>
      </c>
      <c r="D127" t="s">
        <v>414</v>
      </c>
      <c r="E127" t="s">
        <v>614</v>
      </c>
      <c r="F127" t="s">
        <v>615</v>
      </c>
      <c r="G127" s="116">
        <f t="shared" si="2"/>
        <v>6.4716800000000001</v>
      </c>
      <c r="H127" s="116">
        <f t="shared" si="3"/>
        <v>34.167700000000004</v>
      </c>
      <c r="I127">
        <v>9</v>
      </c>
      <c r="J127">
        <v>9</v>
      </c>
      <c r="K127" t="s">
        <v>159</v>
      </c>
      <c r="L127">
        <v>467</v>
      </c>
      <c r="M127" s="116">
        <f>SUM(Table1[[#Headers],[c- IDP previously displ. abroad present]])</f>
        <v>0</v>
      </c>
      <c r="N127">
        <v>2428</v>
      </c>
      <c r="O127" s="116">
        <f>(Table1[[#This Row],[a- IDP individuals]])-(Table1[[#This Row],[displ. Abroad]])</f>
        <v>2428</v>
      </c>
      <c r="P127">
        <v>42</v>
      </c>
      <c r="Q127">
        <v>219</v>
      </c>
      <c r="R127" t="s">
        <v>156</v>
      </c>
      <c r="S127" t="s">
        <v>414</v>
      </c>
      <c r="T127">
        <v>0</v>
      </c>
      <c r="U127">
        <v>0</v>
      </c>
      <c r="V127" t="s">
        <v>147</v>
      </c>
      <c r="W127" t="s">
        <v>147</v>
      </c>
      <c r="X127">
        <v>0</v>
      </c>
      <c r="Y127">
        <v>0</v>
      </c>
      <c r="Z127" t="s">
        <v>147</v>
      </c>
      <c r="AA127" t="s">
        <v>147</v>
      </c>
      <c r="AB127">
        <v>148</v>
      </c>
      <c r="AC127">
        <v>773</v>
      </c>
      <c r="AD127" t="s">
        <v>156</v>
      </c>
      <c r="AE127" t="s">
        <v>414</v>
      </c>
      <c r="AF127">
        <v>232</v>
      </c>
      <c r="AG127">
        <v>1183</v>
      </c>
      <c r="AH127" t="s">
        <v>156</v>
      </c>
      <c r="AI127" t="s">
        <v>414</v>
      </c>
      <c r="AJ127">
        <v>45</v>
      </c>
      <c r="AK127">
        <v>253</v>
      </c>
      <c r="AL127" t="s">
        <v>156</v>
      </c>
      <c r="AM127" t="s">
        <v>414</v>
      </c>
      <c r="AN127">
        <v>0</v>
      </c>
      <c r="AO127">
        <v>0</v>
      </c>
      <c r="AP127" t="s">
        <v>146</v>
      </c>
      <c r="AQ127">
        <v>0</v>
      </c>
      <c r="AR127">
        <v>0</v>
      </c>
      <c r="AS127">
        <v>0</v>
      </c>
      <c r="AT127">
        <v>0</v>
      </c>
      <c r="AU127" t="s">
        <v>147</v>
      </c>
      <c r="AV127" t="s">
        <v>147</v>
      </c>
      <c r="AW127">
        <v>0</v>
      </c>
      <c r="AX127">
        <v>0</v>
      </c>
      <c r="AY127" t="s">
        <v>147</v>
      </c>
      <c r="AZ127" t="s">
        <v>147</v>
      </c>
      <c r="BA127">
        <v>0</v>
      </c>
      <c r="BB127">
        <v>0</v>
      </c>
      <c r="BC127" t="s">
        <v>147</v>
      </c>
      <c r="BD127" t="s">
        <v>147</v>
      </c>
      <c r="BE127">
        <v>0</v>
      </c>
      <c r="BF127">
        <v>0</v>
      </c>
      <c r="BG127" t="s">
        <v>147</v>
      </c>
      <c r="BH127" t="s">
        <v>147</v>
      </c>
      <c r="BI127">
        <v>0</v>
      </c>
      <c r="BJ127">
        <v>0</v>
      </c>
      <c r="BK127" t="s">
        <v>147</v>
      </c>
      <c r="BL127" t="s">
        <v>147</v>
      </c>
      <c r="BM127">
        <v>0</v>
      </c>
      <c r="BN127">
        <v>0</v>
      </c>
      <c r="BO127" s="116">
        <f>SUM(Table1[[#This Row],[2014-2015 Conflict]],Table1[[#This Row],[2016-2017 conflict]],Table1[[#This Row],[2018 pre R conflict]],Table1[[#This Row],[2018 post R conflict]],Table1[[#This Row],[2019 conflict]],Table1[[#This Row],[2020 conflict]])</f>
        <v>219</v>
      </c>
      <c r="BP127" s="116">
        <f>SUM(Table1[[#This Row],[2014-2015  C - clashes]],Table1[[#This Row],[2016-2017  c-clashes]],Table1[[#This Row],[2018 pre R C-clashes]],Table1[[#This Row],[2018 post R C-clashes]],Table1[[#This Row],[2019 C-clashes]],Table1[[#This Row],[2020 C-clashes]])</f>
        <v>2209</v>
      </c>
      <c r="BQ127" s="116">
        <f>SUM(Table1[[#This Row],[2014-2015 disaster]],Table1[[#This Row],[2016-2017 disaster]],Table1[[#This Row],[2018 pre R disaster]],Table1[[#This Row],[2018 post R disaster]],Table1[[#This Row],[2019 disaster]],Table1[[#This Row],[2020 disaster]])</f>
        <v>0</v>
      </c>
      <c r="BR127" s="116">
        <f>SUM(Table1[[#This Row],[2014-2015 unknown]],Table1[[#This Row],[2016-2017  unknown ]],Table1[[#This Row],[2018 pre R unknown]],Table1[[#This Row],[2018 post R unknown]],Table1[[#This Row],[2019 unknown]],Table1[[#This Row],[2020 unknown]])</f>
        <v>0</v>
      </c>
      <c r="BS127">
        <v>219</v>
      </c>
      <c r="BT127">
        <v>0</v>
      </c>
      <c r="BU127">
        <v>0</v>
      </c>
      <c r="BV127">
        <v>0</v>
      </c>
      <c r="BW127" t="s">
        <v>146</v>
      </c>
      <c r="BX127">
        <v>0</v>
      </c>
      <c r="BY127">
        <v>0</v>
      </c>
      <c r="BZ127">
        <v>0</v>
      </c>
      <c r="CA127">
        <v>0</v>
      </c>
      <c r="CB127" t="s">
        <v>146</v>
      </c>
      <c r="CC127">
        <v>0</v>
      </c>
      <c r="CD127">
        <v>0</v>
      </c>
      <c r="CE127">
        <v>0</v>
      </c>
      <c r="CF127">
        <v>0</v>
      </c>
      <c r="CG127" t="s">
        <v>146</v>
      </c>
      <c r="CH127">
        <v>0</v>
      </c>
      <c r="CI127">
        <v>773</v>
      </c>
      <c r="CJ127">
        <v>0</v>
      </c>
      <c r="CK127">
        <v>0</v>
      </c>
      <c r="CL127" t="s">
        <v>146</v>
      </c>
      <c r="CM127">
        <v>0</v>
      </c>
      <c r="CN127">
        <v>1183</v>
      </c>
      <c r="CO127">
        <v>0</v>
      </c>
      <c r="CP127">
        <v>0</v>
      </c>
      <c r="CQ127" t="s">
        <v>146</v>
      </c>
      <c r="CR127">
        <v>0</v>
      </c>
      <c r="CS127">
        <v>253</v>
      </c>
      <c r="CT127">
        <v>0</v>
      </c>
      <c r="CU127">
        <v>0</v>
      </c>
      <c r="CV127" t="s">
        <v>146</v>
      </c>
      <c r="CW127" t="s">
        <v>147</v>
      </c>
      <c r="CX127">
        <v>0</v>
      </c>
      <c r="CY127">
        <v>0</v>
      </c>
      <c r="CZ127">
        <v>0</v>
      </c>
      <c r="DA127">
        <v>467</v>
      </c>
      <c r="DB127">
        <v>2428</v>
      </c>
      <c r="DC127" t="s">
        <v>146</v>
      </c>
      <c r="DD127">
        <v>0</v>
      </c>
      <c r="DE127">
        <v>0</v>
      </c>
      <c r="DF127">
        <v>2816</v>
      </c>
      <c r="DG127">
        <v>14205</v>
      </c>
      <c r="DH127" t="s">
        <v>159</v>
      </c>
      <c r="DI127">
        <f>Table1[[#This Row],[i- returnees internal present household]]+Table1[[#This Row],[k- abroad returnee household]]</f>
        <v>521</v>
      </c>
      <c r="DJ127">
        <f>Table1[[#This Row],[ returnees internal ]]+Table1[[#This Row],[abroad returnee ]]</f>
        <v>3074</v>
      </c>
      <c r="DK127" t="s">
        <v>146</v>
      </c>
      <c r="DL127">
        <v>0</v>
      </c>
      <c r="DM127">
        <v>0</v>
      </c>
      <c r="DN127">
        <v>0</v>
      </c>
      <c r="DO127">
        <v>0</v>
      </c>
      <c r="DP127" t="s">
        <v>147</v>
      </c>
      <c r="DQ127" t="s">
        <v>147</v>
      </c>
      <c r="DR127" t="s">
        <v>147</v>
      </c>
      <c r="DS127" t="s">
        <v>147</v>
      </c>
      <c r="DT127">
        <v>0</v>
      </c>
      <c r="DU127">
        <v>0</v>
      </c>
      <c r="DV127" t="s">
        <v>147</v>
      </c>
      <c r="DW127" t="s">
        <v>147</v>
      </c>
      <c r="DX127" t="s">
        <v>147</v>
      </c>
      <c r="DY127" t="s">
        <v>147</v>
      </c>
      <c r="DZ127">
        <v>0</v>
      </c>
      <c r="EA127">
        <v>0</v>
      </c>
      <c r="EB127" t="s">
        <v>147</v>
      </c>
      <c r="EC127" t="s">
        <v>147</v>
      </c>
      <c r="ED127" t="s">
        <v>147</v>
      </c>
      <c r="EE127" t="s">
        <v>147</v>
      </c>
      <c r="EF127">
        <v>0</v>
      </c>
      <c r="EG127">
        <v>0</v>
      </c>
      <c r="EH127" t="s">
        <v>147</v>
      </c>
      <c r="EI127" t="s">
        <v>147</v>
      </c>
      <c r="EJ127" t="s">
        <v>147</v>
      </c>
      <c r="EK127" t="s">
        <v>147</v>
      </c>
      <c r="EL127">
        <v>0</v>
      </c>
      <c r="EM127">
        <v>0</v>
      </c>
      <c r="EN127" t="s">
        <v>147</v>
      </c>
      <c r="EO127" t="s">
        <v>147</v>
      </c>
      <c r="EP127" t="s">
        <v>147</v>
      </c>
      <c r="EQ127" t="s">
        <v>147</v>
      </c>
      <c r="ER127">
        <v>0</v>
      </c>
      <c r="ES127">
        <v>0</v>
      </c>
      <c r="ET127" t="s">
        <v>159</v>
      </c>
      <c r="EU127">
        <v>521</v>
      </c>
      <c r="EV127">
        <v>3074</v>
      </c>
      <c r="EW127">
        <v>156</v>
      </c>
      <c r="EX127">
        <v>936</v>
      </c>
      <c r="EY127" t="s">
        <v>148</v>
      </c>
      <c r="EZ127" t="s">
        <v>149</v>
      </c>
      <c r="FA127" t="s">
        <v>150</v>
      </c>
      <c r="FB127" t="s">
        <v>147</v>
      </c>
      <c r="FC127">
        <v>0</v>
      </c>
      <c r="FD127">
        <v>0</v>
      </c>
      <c r="FE127" t="s">
        <v>147</v>
      </c>
      <c r="FF127" t="s">
        <v>147</v>
      </c>
      <c r="FG127" t="s">
        <v>147</v>
      </c>
      <c r="FH127" t="s">
        <v>147</v>
      </c>
      <c r="FI127">
        <v>251</v>
      </c>
      <c r="FJ127">
        <v>1506</v>
      </c>
      <c r="FK127" t="s">
        <v>148</v>
      </c>
      <c r="FL127" t="s">
        <v>149</v>
      </c>
      <c r="FM127" t="s">
        <v>150</v>
      </c>
      <c r="FN127" t="s">
        <v>147</v>
      </c>
      <c r="FO127">
        <v>98</v>
      </c>
      <c r="FP127">
        <v>588</v>
      </c>
      <c r="FQ127" t="s">
        <v>148</v>
      </c>
      <c r="FR127" t="s">
        <v>149</v>
      </c>
      <c r="FS127" t="s">
        <v>150</v>
      </c>
      <c r="FT127" t="s">
        <v>147</v>
      </c>
      <c r="FU127">
        <v>16</v>
      </c>
      <c r="FV127">
        <v>44</v>
      </c>
      <c r="FW127" t="s">
        <v>148</v>
      </c>
      <c r="FX127" t="s">
        <v>149</v>
      </c>
      <c r="FY127" t="s">
        <v>150</v>
      </c>
      <c r="FZ127" t="s">
        <v>147</v>
      </c>
      <c r="GA127">
        <v>0</v>
      </c>
      <c r="GB127">
        <v>0</v>
      </c>
      <c r="GC127">
        <v>271</v>
      </c>
      <c r="GD127">
        <v>1574</v>
      </c>
      <c r="GE127">
        <v>104</v>
      </c>
      <c r="GF127">
        <v>624</v>
      </c>
      <c r="GG127">
        <v>146</v>
      </c>
      <c r="GH127">
        <v>876</v>
      </c>
      <c r="GI127">
        <v>0</v>
      </c>
      <c r="GJ127">
        <v>0</v>
      </c>
      <c r="GK127" t="s">
        <v>159</v>
      </c>
      <c r="GL127">
        <v>89</v>
      </c>
      <c r="GM127">
        <v>525</v>
      </c>
      <c r="GN127" t="s">
        <v>159</v>
      </c>
      <c r="GO127" t="s">
        <v>156</v>
      </c>
      <c r="GP127" t="s">
        <v>414</v>
      </c>
      <c r="GQ127" t="s">
        <v>146</v>
      </c>
      <c r="GR127" t="s">
        <v>147</v>
      </c>
      <c r="GS127" t="s">
        <v>146</v>
      </c>
      <c r="GT127">
        <v>0</v>
      </c>
      <c r="GU127">
        <v>0</v>
      </c>
      <c r="GV127" t="s">
        <v>146</v>
      </c>
      <c r="GW127" t="s">
        <v>152</v>
      </c>
      <c r="GX127" t="s">
        <v>152</v>
      </c>
      <c r="GY127" t="s">
        <v>152</v>
      </c>
      <c r="GZ127" t="s">
        <v>160</v>
      </c>
      <c r="HA127" s="117" t="s">
        <v>842</v>
      </c>
      <c r="HB127" s="117" t="s">
        <v>2110</v>
      </c>
      <c r="HC127" s="117" t="s">
        <v>2111</v>
      </c>
      <c r="HD127" s="116" t="s">
        <v>1858</v>
      </c>
      <c r="HE127" s="116">
        <v>5.4833333</v>
      </c>
      <c r="HF127" s="116">
        <v>31.433333300000001</v>
      </c>
    </row>
    <row r="128" spans="1:214" x14ac:dyDescent="0.25">
      <c r="A128" t="s">
        <v>186</v>
      </c>
      <c r="B128" t="s">
        <v>187</v>
      </c>
      <c r="C128" t="s">
        <v>231</v>
      </c>
      <c r="D128" t="s">
        <v>232</v>
      </c>
      <c r="E128" t="s">
        <v>616</v>
      </c>
      <c r="F128" t="s">
        <v>617</v>
      </c>
      <c r="G128" s="116">
        <f t="shared" si="2"/>
        <v>6.9666829999999997</v>
      </c>
      <c r="H128" s="116">
        <f t="shared" si="3"/>
        <v>29.369729</v>
      </c>
      <c r="I128">
        <v>9</v>
      </c>
      <c r="J128">
        <v>9</v>
      </c>
      <c r="K128" t="s">
        <v>159</v>
      </c>
      <c r="L128">
        <v>473</v>
      </c>
      <c r="M128" s="116">
        <f>SUM(Table1[[#Headers],[c- IDP previously displ. abroad present]])</f>
        <v>0</v>
      </c>
      <c r="N128">
        <v>3075</v>
      </c>
      <c r="O128" s="116">
        <f>(Table1[[#This Row],[a- IDP individuals]])-(Table1[[#This Row],[displ. Abroad]])</f>
        <v>2963</v>
      </c>
      <c r="P128">
        <v>129</v>
      </c>
      <c r="Q128">
        <v>839</v>
      </c>
      <c r="R128" t="s">
        <v>187</v>
      </c>
      <c r="S128" t="s">
        <v>232</v>
      </c>
      <c r="T128">
        <v>140</v>
      </c>
      <c r="U128">
        <v>910</v>
      </c>
      <c r="V128" t="s">
        <v>187</v>
      </c>
      <c r="W128" t="s">
        <v>232</v>
      </c>
      <c r="X128">
        <v>62</v>
      </c>
      <c r="Y128">
        <v>403</v>
      </c>
      <c r="Z128" t="s">
        <v>187</v>
      </c>
      <c r="AA128" t="s">
        <v>232</v>
      </c>
      <c r="AB128">
        <v>46</v>
      </c>
      <c r="AC128">
        <v>299</v>
      </c>
      <c r="AD128" t="s">
        <v>187</v>
      </c>
      <c r="AE128" t="s">
        <v>232</v>
      </c>
      <c r="AF128">
        <v>87</v>
      </c>
      <c r="AG128">
        <v>566</v>
      </c>
      <c r="AH128" t="s">
        <v>187</v>
      </c>
      <c r="AI128" t="s">
        <v>232</v>
      </c>
      <c r="AJ128">
        <v>9</v>
      </c>
      <c r="AK128">
        <v>58</v>
      </c>
      <c r="AL128" t="s">
        <v>187</v>
      </c>
      <c r="AM128" t="s">
        <v>232</v>
      </c>
      <c r="AN128">
        <v>0</v>
      </c>
      <c r="AO128">
        <v>0</v>
      </c>
      <c r="AP128" t="s">
        <v>159</v>
      </c>
      <c r="AQ128">
        <v>17</v>
      </c>
      <c r="AR128">
        <v>112</v>
      </c>
      <c r="AS128">
        <v>3</v>
      </c>
      <c r="AT128">
        <v>20</v>
      </c>
      <c r="AU128" t="s">
        <v>221</v>
      </c>
      <c r="AV128" t="s">
        <v>222</v>
      </c>
      <c r="AW128">
        <v>6</v>
      </c>
      <c r="AX128">
        <v>39</v>
      </c>
      <c r="AY128" t="s">
        <v>217</v>
      </c>
      <c r="AZ128" t="s">
        <v>218</v>
      </c>
      <c r="BA128">
        <v>0</v>
      </c>
      <c r="BB128">
        <v>0</v>
      </c>
      <c r="BC128" t="s">
        <v>147</v>
      </c>
      <c r="BD128" t="s">
        <v>147</v>
      </c>
      <c r="BE128">
        <v>7</v>
      </c>
      <c r="BF128">
        <v>46</v>
      </c>
      <c r="BG128" t="s">
        <v>221</v>
      </c>
      <c r="BH128" t="s">
        <v>618</v>
      </c>
      <c r="BI128">
        <v>1</v>
      </c>
      <c r="BJ128">
        <v>7</v>
      </c>
      <c r="BK128" t="s">
        <v>221</v>
      </c>
      <c r="BL128" t="s">
        <v>222</v>
      </c>
      <c r="BM128">
        <v>0</v>
      </c>
      <c r="BN128">
        <v>0</v>
      </c>
      <c r="BO128" s="116">
        <f>SUM(Table1[[#This Row],[2014-2015 Conflict]],Table1[[#This Row],[2016-2017 conflict]],Table1[[#This Row],[2018 pre R conflict]],Table1[[#This Row],[2018 post R conflict]],Table1[[#This Row],[2019 conflict]],Table1[[#This Row],[2020 conflict]])</f>
        <v>1313</v>
      </c>
      <c r="BP128" s="116">
        <f>SUM(Table1[[#This Row],[2014-2015  C - clashes]],Table1[[#This Row],[2016-2017  c-clashes]],Table1[[#This Row],[2018 pre R C-clashes]],Table1[[#This Row],[2018 post R C-clashes]],Table1[[#This Row],[2019 C-clashes]],Table1[[#This Row],[2020 C-clashes]])</f>
        <v>1762</v>
      </c>
      <c r="BQ128" s="116">
        <f>SUM(Table1[[#This Row],[2014-2015 disaster]],Table1[[#This Row],[2016-2017 disaster]],Table1[[#This Row],[2018 pre R disaster]],Table1[[#This Row],[2018 post R disaster]],Table1[[#This Row],[2019 disaster]],Table1[[#This Row],[2020 disaster]])</f>
        <v>0</v>
      </c>
      <c r="BR128" s="116">
        <f>SUM(Table1[[#This Row],[2014-2015 unknown]],Table1[[#This Row],[2016-2017  unknown ]],Table1[[#This Row],[2018 pre R unknown]],Table1[[#This Row],[2018 post R unknown]],Table1[[#This Row],[2019 unknown]],Table1[[#This Row],[2020 unknown]])</f>
        <v>0</v>
      </c>
      <c r="BS128">
        <v>0</v>
      </c>
      <c r="BT128">
        <v>839</v>
      </c>
      <c r="BU128">
        <v>0</v>
      </c>
      <c r="BV128">
        <v>0</v>
      </c>
      <c r="BW128" t="s">
        <v>146</v>
      </c>
      <c r="BX128">
        <v>910</v>
      </c>
      <c r="BY128">
        <v>0</v>
      </c>
      <c r="BZ128">
        <v>0</v>
      </c>
      <c r="CA128">
        <v>0</v>
      </c>
      <c r="CB128" t="s">
        <v>146</v>
      </c>
      <c r="CC128">
        <v>403</v>
      </c>
      <c r="CD128">
        <v>0</v>
      </c>
      <c r="CE128">
        <v>0</v>
      </c>
      <c r="CF128">
        <v>0</v>
      </c>
      <c r="CG128" t="s">
        <v>146</v>
      </c>
      <c r="CH128">
        <v>0</v>
      </c>
      <c r="CI128">
        <v>299</v>
      </c>
      <c r="CJ128">
        <v>0</v>
      </c>
      <c r="CK128">
        <v>0</v>
      </c>
      <c r="CL128" t="s">
        <v>146</v>
      </c>
      <c r="CM128">
        <v>0</v>
      </c>
      <c r="CN128">
        <v>566</v>
      </c>
      <c r="CO128">
        <v>0</v>
      </c>
      <c r="CP128">
        <v>0</v>
      </c>
      <c r="CQ128" t="s">
        <v>146</v>
      </c>
      <c r="CR128">
        <v>0</v>
      </c>
      <c r="CS128">
        <v>58</v>
      </c>
      <c r="CT128">
        <v>0</v>
      </c>
      <c r="CU128">
        <v>0</v>
      </c>
      <c r="CV128" t="s">
        <v>146</v>
      </c>
      <c r="CW128" t="s">
        <v>147</v>
      </c>
      <c r="CX128">
        <v>0</v>
      </c>
      <c r="CY128">
        <v>0</v>
      </c>
      <c r="CZ128">
        <v>0</v>
      </c>
      <c r="DA128">
        <v>473</v>
      </c>
      <c r="DB128">
        <v>3075</v>
      </c>
      <c r="DC128" t="s">
        <v>159</v>
      </c>
      <c r="DD128">
        <v>178</v>
      </c>
      <c r="DE128">
        <v>1157</v>
      </c>
      <c r="DF128">
        <v>3113</v>
      </c>
      <c r="DG128">
        <v>15564</v>
      </c>
      <c r="DH128" t="s">
        <v>159</v>
      </c>
      <c r="DI128">
        <f>Table1[[#This Row],[i- returnees internal present household]]+Table1[[#This Row],[k- abroad returnee household]]</f>
        <v>289</v>
      </c>
      <c r="DJ128">
        <f>Table1[[#This Row],[ returnees internal ]]+Table1[[#This Row],[abroad returnee ]]</f>
        <v>1880</v>
      </c>
      <c r="DK128" t="s">
        <v>159</v>
      </c>
      <c r="DL128">
        <v>268</v>
      </c>
      <c r="DM128">
        <v>1743</v>
      </c>
      <c r="DN128">
        <v>84</v>
      </c>
      <c r="DO128">
        <v>547</v>
      </c>
      <c r="DP128" t="s">
        <v>187</v>
      </c>
      <c r="DQ128" t="s">
        <v>232</v>
      </c>
      <c r="DR128" t="s">
        <v>150</v>
      </c>
      <c r="DS128" t="s">
        <v>147</v>
      </c>
      <c r="DT128">
        <v>73</v>
      </c>
      <c r="DU128">
        <v>475</v>
      </c>
      <c r="DV128" t="s">
        <v>187</v>
      </c>
      <c r="DW128" t="s">
        <v>232</v>
      </c>
      <c r="DX128" t="s">
        <v>182</v>
      </c>
      <c r="DY128" t="s">
        <v>147</v>
      </c>
      <c r="DZ128">
        <v>39</v>
      </c>
      <c r="EA128">
        <v>254</v>
      </c>
      <c r="EB128" t="s">
        <v>187</v>
      </c>
      <c r="EC128" t="s">
        <v>232</v>
      </c>
      <c r="ED128" t="s">
        <v>182</v>
      </c>
      <c r="EE128" t="s">
        <v>147</v>
      </c>
      <c r="EF128">
        <v>68</v>
      </c>
      <c r="EG128">
        <v>442</v>
      </c>
      <c r="EH128" t="s">
        <v>187</v>
      </c>
      <c r="EI128" t="s">
        <v>232</v>
      </c>
      <c r="EJ128" t="s">
        <v>182</v>
      </c>
      <c r="EK128" t="s">
        <v>147</v>
      </c>
      <c r="EL128">
        <v>4</v>
      </c>
      <c r="EM128">
        <v>25</v>
      </c>
      <c r="EN128" t="s">
        <v>187</v>
      </c>
      <c r="EO128" t="s">
        <v>232</v>
      </c>
      <c r="EP128" t="s">
        <v>182</v>
      </c>
      <c r="EQ128" t="s">
        <v>147</v>
      </c>
      <c r="ER128">
        <v>0</v>
      </c>
      <c r="ES128">
        <v>0</v>
      </c>
      <c r="ET128" t="s">
        <v>159</v>
      </c>
      <c r="EU128">
        <v>21</v>
      </c>
      <c r="EV128">
        <v>137</v>
      </c>
      <c r="EW128">
        <v>8</v>
      </c>
      <c r="EX128">
        <v>52</v>
      </c>
      <c r="EY128" t="s">
        <v>219</v>
      </c>
      <c r="EZ128" t="s">
        <v>220</v>
      </c>
      <c r="FA128" t="s">
        <v>150</v>
      </c>
      <c r="FB128" t="s">
        <v>147</v>
      </c>
      <c r="FC128">
        <v>2</v>
      </c>
      <c r="FD128">
        <v>13</v>
      </c>
      <c r="FE128" t="s">
        <v>221</v>
      </c>
      <c r="FF128" t="s">
        <v>222</v>
      </c>
      <c r="FG128" t="s">
        <v>182</v>
      </c>
      <c r="FH128" t="s">
        <v>147</v>
      </c>
      <c r="FI128">
        <v>0</v>
      </c>
      <c r="FJ128">
        <v>0</v>
      </c>
      <c r="FK128" t="s">
        <v>147</v>
      </c>
      <c r="FL128" t="s">
        <v>147</v>
      </c>
      <c r="FM128" t="s">
        <v>147</v>
      </c>
      <c r="FN128" t="s">
        <v>147</v>
      </c>
      <c r="FO128">
        <v>6</v>
      </c>
      <c r="FP128">
        <v>39</v>
      </c>
      <c r="FQ128" t="s">
        <v>221</v>
      </c>
      <c r="FR128" t="s">
        <v>333</v>
      </c>
      <c r="FS128" t="s">
        <v>182</v>
      </c>
      <c r="FT128" t="s">
        <v>147</v>
      </c>
      <c r="FU128">
        <v>5</v>
      </c>
      <c r="FV128">
        <v>33</v>
      </c>
      <c r="FW128" t="s">
        <v>221</v>
      </c>
      <c r="FX128" t="s">
        <v>333</v>
      </c>
      <c r="FY128" t="s">
        <v>150</v>
      </c>
      <c r="FZ128" t="s">
        <v>147</v>
      </c>
      <c r="GA128">
        <v>0</v>
      </c>
      <c r="GB128">
        <v>0</v>
      </c>
      <c r="GC128">
        <v>178</v>
      </c>
      <c r="GD128">
        <v>1158</v>
      </c>
      <c r="GE128">
        <v>67</v>
      </c>
      <c r="GF128">
        <v>436</v>
      </c>
      <c r="GG128">
        <v>44</v>
      </c>
      <c r="GH128">
        <v>286</v>
      </c>
      <c r="GI128">
        <v>0</v>
      </c>
      <c r="GJ128">
        <v>0</v>
      </c>
      <c r="GK128" t="s">
        <v>159</v>
      </c>
      <c r="GL128">
        <v>224</v>
      </c>
      <c r="GM128">
        <v>1309</v>
      </c>
      <c r="GN128" t="s">
        <v>159</v>
      </c>
      <c r="GO128" t="s">
        <v>187</v>
      </c>
      <c r="GP128" t="s">
        <v>232</v>
      </c>
      <c r="GQ128" t="s">
        <v>159</v>
      </c>
      <c r="GR128" t="s">
        <v>221</v>
      </c>
      <c r="GS128" t="s">
        <v>146</v>
      </c>
      <c r="GT128">
        <v>0</v>
      </c>
      <c r="GU128">
        <v>0</v>
      </c>
      <c r="GV128" t="s">
        <v>159</v>
      </c>
      <c r="GW128" t="s">
        <v>152</v>
      </c>
      <c r="GX128" t="s">
        <v>152</v>
      </c>
      <c r="GY128" t="s">
        <v>152</v>
      </c>
      <c r="GZ128" t="s">
        <v>619</v>
      </c>
      <c r="HA128" s="117" t="s">
        <v>842</v>
      </c>
      <c r="HB128" s="117" t="s">
        <v>2113</v>
      </c>
      <c r="HC128" s="117"/>
      <c r="HD128" s="116" t="s">
        <v>1858</v>
      </c>
      <c r="HE128" s="116">
        <v>5.4455906470000004</v>
      </c>
      <c r="HF128" s="116">
        <v>31.375997239</v>
      </c>
    </row>
    <row r="129" spans="1:214" x14ac:dyDescent="0.25">
      <c r="A129" t="s">
        <v>142</v>
      </c>
      <c r="B129" t="s">
        <v>143</v>
      </c>
      <c r="C129" t="s">
        <v>141</v>
      </c>
      <c r="D129" t="s">
        <v>144</v>
      </c>
      <c r="E129" t="s">
        <v>620</v>
      </c>
      <c r="F129" t="s">
        <v>621</v>
      </c>
      <c r="G129" s="116">
        <f t="shared" si="2"/>
        <v>9.1563599999999994</v>
      </c>
      <c r="H129" s="116">
        <f t="shared" si="3"/>
        <v>32.209789999999998</v>
      </c>
      <c r="I129">
        <v>9</v>
      </c>
      <c r="J129">
        <v>9</v>
      </c>
      <c r="K129" t="s">
        <v>146</v>
      </c>
      <c r="L129">
        <v>0</v>
      </c>
      <c r="M129" s="116">
        <f>SUM(Table1[[#Headers],[c- IDP previously displ. abroad present]])</f>
        <v>0</v>
      </c>
      <c r="N129">
        <v>0</v>
      </c>
      <c r="O129" s="116">
        <f>(Table1[[#This Row],[a- IDP individuals]])-(Table1[[#This Row],[displ. Abroad]])</f>
        <v>0</v>
      </c>
      <c r="P129">
        <v>0</v>
      </c>
      <c r="Q129">
        <v>0</v>
      </c>
      <c r="R129" t="s">
        <v>147</v>
      </c>
      <c r="S129" t="s">
        <v>147</v>
      </c>
      <c r="T129">
        <v>0</v>
      </c>
      <c r="U129">
        <v>0</v>
      </c>
      <c r="V129" t="s">
        <v>147</v>
      </c>
      <c r="W129" t="s">
        <v>147</v>
      </c>
      <c r="X129">
        <v>0</v>
      </c>
      <c r="Y129">
        <v>0</v>
      </c>
      <c r="Z129" t="s">
        <v>147</v>
      </c>
      <c r="AA129" t="s">
        <v>147</v>
      </c>
      <c r="AB129">
        <v>0</v>
      </c>
      <c r="AC129">
        <v>0</v>
      </c>
      <c r="AD129" t="s">
        <v>147</v>
      </c>
      <c r="AE129" t="s">
        <v>147</v>
      </c>
      <c r="AF129">
        <v>0</v>
      </c>
      <c r="AG129">
        <v>0</v>
      </c>
      <c r="AH129" t="s">
        <v>147</v>
      </c>
      <c r="AI129" t="s">
        <v>147</v>
      </c>
      <c r="AJ129">
        <v>0</v>
      </c>
      <c r="AK129">
        <v>0</v>
      </c>
      <c r="AL129" t="s">
        <v>147</v>
      </c>
      <c r="AM129" t="s">
        <v>147</v>
      </c>
      <c r="AN129">
        <v>0</v>
      </c>
      <c r="AO129">
        <v>0</v>
      </c>
      <c r="AP129" t="s">
        <v>146</v>
      </c>
      <c r="AQ129">
        <v>0</v>
      </c>
      <c r="AR129">
        <v>0</v>
      </c>
      <c r="AS129">
        <v>0</v>
      </c>
      <c r="AT129">
        <v>0</v>
      </c>
      <c r="AU129" t="s">
        <v>147</v>
      </c>
      <c r="AV129" t="s">
        <v>147</v>
      </c>
      <c r="AW129">
        <v>0</v>
      </c>
      <c r="AX129">
        <v>0</v>
      </c>
      <c r="AY129" t="s">
        <v>147</v>
      </c>
      <c r="AZ129" t="s">
        <v>147</v>
      </c>
      <c r="BA129">
        <v>0</v>
      </c>
      <c r="BB129">
        <v>0</v>
      </c>
      <c r="BC129" t="s">
        <v>147</v>
      </c>
      <c r="BD129" t="s">
        <v>147</v>
      </c>
      <c r="BE129">
        <v>0</v>
      </c>
      <c r="BF129">
        <v>0</v>
      </c>
      <c r="BG129" t="s">
        <v>147</v>
      </c>
      <c r="BH129" t="s">
        <v>147</v>
      </c>
      <c r="BI129">
        <v>0</v>
      </c>
      <c r="BJ129">
        <v>0</v>
      </c>
      <c r="BK129" t="s">
        <v>147</v>
      </c>
      <c r="BL129" t="s">
        <v>147</v>
      </c>
      <c r="BM129">
        <v>0</v>
      </c>
      <c r="BN129">
        <v>0</v>
      </c>
      <c r="BO129" s="116">
        <f>SUM(Table1[[#This Row],[2014-2015 Conflict]],Table1[[#This Row],[2016-2017 conflict]],Table1[[#This Row],[2018 pre R conflict]],Table1[[#This Row],[2018 post R conflict]],Table1[[#This Row],[2019 conflict]],Table1[[#This Row],[2020 conflict]])</f>
        <v>0</v>
      </c>
      <c r="BP129" s="116">
        <f>SUM(Table1[[#This Row],[2014-2015  C - clashes]],Table1[[#This Row],[2016-2017  c-clashes]],Table1[[#This Row],[2018 pre R C-clashes]],Table1[[#This Row],[2018 post R C-clashes]],Table1[[#This Row],[2019 C-clashes]],Table1[[#This Row],[2020 C-clashes]])</f>
        <v>0</v>
      </c>
      <c r="BQ129" s="116">
        <f>SUM(Table1[[#This Row],[2014-2015 disaster]],Table1[[#This Row],[2016-2017 disaster]],Table1[[#This Row],[2018 pre R disaster]],Table1[[#This Row],[2018 post R disaster]],Table1[[#This Row],[2019 disaster]],Table1[[#This Row],[2020 disaster]])</f>
        <v>0</v>
      </c>
      <c r="BR129" s="116">
        <f>SUM(Table1[[#This Row],[2014-2015 unknown]],Table1[[#This Row],[2016-2017  unknown ]],Table1[[#This Row],[2018 pre R unknown]],Table1[[#This Row],[2018 post R unknown]],Table1[[#This Row],[2019 unknown]],Table1[[#This Row],[2020 unknown]])</f>
        <v>0</v>
      </c>
      <c r="BS129">
        <v>0</v>
      </c>
      <c r="BT129">
        <v>0</v>
      </c>
      <c r="BU129">
        <v>0</v>
      </c>
      <c r="BV129">
        <v>0</v>
      </c>
      <c r="BW129" t="s">
        <v>146</v>
      </c>
      <c r="BX129">
        <v>0</v>
      </c>
      <c r="BY129">
        <v>0</v>
      </c>
      <c r="BZ129">
        <v>0</v>
      </c>
      <c r="CA129">
        <v>0</v>
      </c>
      <c r="CB129" t="s">
        <v>146</v>
      </c>
      <c r="CC129">
        <v>0</v>
      </c>
      <c r="CD129">
        <v>0</v>
      </c>
      <c r="CE129">
        <v>0</v>
      </c>
      <c r="CF129">
        <v>0</v>
      </c>
      <c r="CG129" t="s">
        <v>146</v>
      </c>
      <c r="CH129">
        <v>0</v>
      </c>
      <c r="CI129">
        <v>0</v>
      </c>
      <c r="CJ129">
        <v>0</v>
      </c>
      <c r="CK129">
        <v>0</v>
      </c>
      <c r="CL129" t="s">
        <v>146</v>
      </c>
      <c r="CM129">
        <v>0</v>
      </c>
      <c r="CN129">
        <v>0</v>
      </c>
      <c r="CO129">
        <v>0</v>
      </c>
      <c r="CP129">
        <v>0</v>
      </c>
      <c r="CQ129" t="s">
        <v>146</v>
      </c>
      <c r="CR129">
        <v>0</v>
      </c>
      <c r="CS129">
        <v>0</v>
      </c>
      <c r="CT129">
        <v>0</v>
      </c>
      <c r="CU129">
        <v>0</v>
      </c>
      <c r="CV129" t="s">
        <v>146</v>
      </c>
      <c r="CW129" t="s">
        <v>147</v>
      </c>
      <c r="CX129">
        <v>0</v>
      </c>
      <c r="CY129">
        <v>0</v>
      </c>
      <c r="CZ129">
        <v>0</v>
      </c>
      <c r="DA129">
        <v>0</v>
      </c>
      <c r="DB129">
        <v>0</v>
      </c>
      <c r="DC129" t="s">
        <v>146</v>
      </c>
      <c r="DD129">
        <v>0</v>
      </c>
      <c r="DE129">
        <v>0</v>
      </c>
      <c r="DF129">
        <v>155</v>
      </c>
      <c r="DG129">
        <v>1007</v>
      </c>
      <c r="DH129" t="s">
        <v>159</v>
      </c>
      <c r="DI129">
        <f>Table1[[#This Row],[i- returnees internal present household]]+Table1[[#This Row],[k- abroad returnee household]]</f>
        <v>298</v>
      </c>
      <c r="DJ129">
        <f>Table1[[#This Row],[ returnees internal ]]+Table1[[#This Row],[abroad returnee ]]</f>
        <v>1311</v>
      </c>
      <c r="DK129" t="s">
        <v>159</v>
      </c>
      <c r="DL129">
        <v>168</v>
      </c>
      <c r="DM129">
        <v>724</v>
      </c>
      <c r="DN129">
        <v>0</v>
      </c>
      <c r="DO129">
        <v>0</v>
      </c>
      <c r="DP129" t="s">
        <v>147</v>
      </c>
      <c r="DQ129" t="s">
        <v>147</v>
      </c>
      <c r="DR129" t="s">
        <v>147</v>
      </c>
      <c r="DS129" t="s">
        <v>147</v>
      </c>
      <c r="DT129">
        <v>35</v>
      </c>
      <c r="DU129">
        <v>227</v>
      </c>
      <c r="DV129" t="s">
        <v>143</v>
      </c>
      <c r="DW129" t="s">
        <v>410</v>
      </c>
      <c r="DX129" t="s">
        <v>150</v>
      </c>
      <c r="DY129" t="s">
        <v>147</v>
      </c>
      <c r="DZ129">
        <v>70</v>
      </c>
      <c r="EA129">
        <v>172</v>
      </c>
      <c r="EB129" t="s">
        <v>193</v>
      </c>
      <c r="EC129" t="s">
        <v>194</v>
      </c>
      <c r="ED129" t="s">
        <v>150</v>
      </c>
      <c r="EE129" t="s">
        <v>147</v>
      </c>
      <c r="EF129">
        <v>63</v>
      </c>
      <c r="EG129">
        <v>325</v>
      </c>
      <c r="EH129" t="s">
        <v>143</v>
      </c>
      <c r="EI129" t="s">
        <v>352</v>
      </c>
      <c r="EJ129" t="s">
        <v>150</v>
      </c>
      <c r="EK129" t="s">
        <v>147</v>
      </c>
      <c r="EL129">
        <v>0</v>
      </c>
      <c r="EM129">
        <v>0</v>
      </c>
      <c r="EN129" t="s">
        <v>147</v>
      </c>
      <c r="EO129" t="s">
        <v>147</v>
      </c>
      <c r="EP129" t="s">
        <v>147</v>
      </c>
      <c r="EQ129" t="s">
        <v>147</v>
      </c>
      <c r="ER129">
        <v>0</v>
      </c>
      <c r="ES129">
        <v>0</v>
      </c>
      <c r="ET129" t="s">
        <v>159</v>
      </c>
      <c r="EU129">
        <v>130</v>
      </c>
      <c r="EV129">
        <v>587</v>
      </c>
      <c r="EW129">
        <v>0</v>
      </c>
      <c r="EX129">
        <v>0</v>
      </c>
      <c r="EY129" t="s">
        <v>147</v>
      </c>
      <c r="EZ129" t="s">
        <v>147</v>
      </c>
      <c r="FA129" t="s">
        <v>147</v>
      </c>
      <c r="FB129" t="s">
        <v>147</v>
      </c>
      <c r="FC129">
        <v>60</v>
      </c>
      <c r="FD129">
        <v>265</v>
      </c>
      <c r="FE129" t="s">
        <v>217</v>
      </c>
      <c r="FF129" t="s">
        <v>411</v>
      </c>
      <c r="FG129" t="s">
        <v>150</v>
      </c>
      <c r="FH129" t="s">
        <v>147</v>
      </c>
      <c r="FI129">
        <v>31</v>
      </c>
      <c r="FJ129">
        <v>162</v>
      </c>
      <c r="FK129" t="s">
        <v>219</v>
      </c>
      <c r="FL129" t="s">
        <v>354</v>
      </c>
      <c r="FM129" t="s">
        <v>150</v>
      </c>
      <c r="FN129" t="s">
        <v>147</v>
      </c>
      <c r="FO129">
        <v>39</v>
      </c>
      <c r="FP129">
        <v>160</v>
      </c>
      <c r="FQ129" t="s">
        <v>221</v>
      </c>
      <c r="FR129" t="s">
        <v>424</v>
      </c>
      <c r="FS129" t="s">
        <v>150</v>
      </c>
      <c r="FT129" t="s">
        <v>147</v>
      </c>
      <c r="FU129">
        <v>0</v>
      </c>
      <c r="FV129">
        <v>0</v>
      </c>
      <c r="FW129" t="s">
        <v>147</v>
      </c>
      <c r="FX129" t="s">
        <v>147</v>
      </c>
      <c r="FY129" t="s">
        <v>147</v>
      </c>
      <c r="FZ129" t="s">
        <v>147</v>
      </c>
      <c r="GA129">
        <v>0</v>
      </c>
      <c r="GB129">
        <v>0</v>
      </c>
      <c r="GC129">
        <v>45</v>
      </c>
      <c r="GD129">
        <v>234</v>
      </c>
      <c r="GE129">
        <v>60</v>
      </c>
      <c r="GF129">
        <v>330</v>
      </c>
      <c r="GG129">
        <v>193</v>
      </c>
      <c r="GH129">
        <v>747</v>
      </c>
      <c r="GI129">
        <v>0</v>
      </c>
      <c r="GJ129">
        <v>0</v>
      </c>
      <c r="GK129" t="s">
        <v>159</v>
      </c>
      <c r="GL129">
        <v>341</v>
      </c>
      <c r="GM129">
        <v>1965</v>
      </c>
      <c r="GN129" t="s">
        <v>159</v>
      </c>
      <c r="GO129" t="s">
        <v>143</v>
      </c>
      <c r="GP129" t="s">
        <v>352</v>
      </c>
      <c r="GQ129" t="s">
        <v>159</v>
      </c>
      <c r="GR129" t="s">
        <v>221</v>
      </c>
      <c r="GS129" t="s">
        <v>146</v>
      </c>
      <c r="GT129">
        <v>0</v>
      </c>
      <c r="GU129">
        <v>0</v>
      </c>
      <c r="GV129" t="s">
        <v>146</v>
      </c>
      <c r="GW129" t="s">
        <v>151</v>
      </c>
      <c r="GX129" t="s">
        <v>152</v>
      </c>
      <c r="GY129" t="s">
        <v>197</v>
      </c>
      <c r="GZ129" t="s">
        <v>160</v>
      </c>
      <c r="HA129" s="117" t="s">
        <v>853</v>
      </c>
      <c r="HB129" s="117" t="s">
        <v>853</v>
      </c>
      <c r="HC129" s="117" t="s">
        <v>2115</v>
      </c>
      <c r="HD129" s="116" t="s">
        <v>1858</v>
      </c>
      <c r="HE129" s="116">
        <v>5.5374999999999996</v>
      </c>
      <c r="HF129" s="116">
        <v>31.310279999999999</v>
      </c>
    </row>
    <row r="130" spans="1:214" x14ac:dyDescent="0.25">
      <c r="A130" t="s">
        <v>583</v>
      </c>
      <c r="B130" t="s">
        <v>228</v>
      </c>
      <c r="C130" t="s">
        <v>623</v>
      </c>
      <c r="D130" t="s">
        <v>229</v>
      </c>
      <c r="E130" t="s">
        <v>622</v>
      </c>
      <c r="F130" t="s">
        <v>624</v>
      </c>
      <c r="G130" s="116">
        <f t="shared" ref="G130:G193" si="4">INDEX($HE$2:$HE$2855,MATCH(F130,$HA$2:$HA$2855,0))</f>
        <v>8.0046739999999996</v>
      </c>
      <c r="H130" s="116">
        <f t="shared" ref="H130:H193" si="5">INDEX($HF$2:$HF$2855,MATCH(F130,$HA$2:$HA$2855,0))</f>
        <v>28.045072000000001</v>
      </c>
      <c r="I130">
        <v>9</v>
      </c>
      <c r="J130">
        <v>9</v>
      </c>
      <c r="K130" t="s">
        <v>159</v>
      </c>
      <c r="L130">
        <v>351</v>
      </c>
      <c r="M130" s="116">
        <f>SUM(Table1[[#Headers],[c- IDP previously displ. abroad present]])</f>
        <v>0</v>
      </c>
      <c r="N130">
        <v>1703</v>
      </c>
      <c r="O130" s="116">
        <f>(Table1[[#This Row],[a- IDP individuals]])-(Table1[[#This Row],[displ. Abroad]])</f>
        <v>1703</v>
      </c>
      <c r="P130">
        <v>0</v>
      </c>
      <c r="Q130">
        <v>0</v>
      </c>
      <c r="R130" t="s">
        <v>147</v>
      </c>
      <c r="S130" t="s">
        <v>147</v>
      </c>
      <c r="T130">
        <v>76</v>
      </c>
      <c r="U130">
        <v>380</v>
      </c>
      <c r="V130" t="s">
        <v>228</v>
      </c>
      <c r="W130" t="s">
        <v>229</v>
      </c>
      <c r="X130">
        <v>83</v>
      </c>
      <c r="Y130">
        <v>416</v>
      </c>
      <c r="Z130" t="s">
        <v>228</v>
      </c>
      <c r="AA130" t="s">
        <v>229</v>
      </c>
      <c r="AB130">
        <v>110</v>
      </c>
      <c r="AC130">
        <v>550</v>
      </c>
      <c r="AD130" t="s">
        <v>228</v>
      </c>
      <c r="AE130" t="s">
        <v>229</v>
      </c>
      <c r="AF130">
        <v>82</v>
      </c>
      <c r="AG130">
        <v>357</v>
      </c>
      <c r="AH130" t="s">
        <v>228</v>
      </c>
      <c r="AI130" t="s">
        <v>229</v>
      </c>
      <c r="AJ130">
        <v>0</v>
      </c>
      <c r="AK130">
        <v>0</v>
      </c>
      <c r="AL130" t="s">
        <v>228</v>
      </c>
      <c r="AM130" t="s">
        <v>229</v>
      </c>
      <c r="AN130">
        <v>0</v>
      </c>
      <c r="AO130">
        <v>0</v>
      </c>
      <c r="AP130" t="s">
        <v>146</v>
      </c>
      <c r="AQ130">
        <v>0</v>
      </c>
      <c r="AR130">
        <v>0</v>
      </c>
      <c r="AS130">
        <v>0</v>
      </c>
      <c r="AT130">
        <v>0</v>
      </c>
      <c r="AU130" t="s">
        <v>147</v>
      </c>
      <c r="AV130" t="s">
        <v>147</v>
      </c>
      <c r="AW130">
        <v>0</v>
      </c>
      <c r="AX130">
        <v>0</v>
      </c>
      <c r="AY130" t="s">
        <v>147</v>
      </c>
      <c r="AZ130" t="s">
        <v>147</v>
      </c>
      <c r="BA130">
        <v>0</v>
      </c>
      <c r="BB130">
        <v>0</v>
      </c>
      <c r="BC130" t="s">
        <v>147</v>
      </c>
      <c r="BD130" t="s">
        <v>147</v>
      </c>
      <c r="BE130">
        <v>0</v>
      </c>
      <c r="BF130">
        <v>0</v>
      </c>
      <c r="BG130" t="s">
        <v>147</v>
      </c>
      <c r="BH130" t="s">
        <v>147</v>
      </c>
      <c r="BI130">
        <v>0</v>
      </c>
      <c r="BJ130">
        <v>0</v>
      </c>
      <c r="BK130" t="s">
        <v>147</v>
      </c>
      <c r="BL130" t="s">
        <v>147</v>
      </c>
      <c r="BM130">
        <v>0</v>
      </c>
      <c r="BN130">
        <v>0</v>
      </c>
      <c r="BO130" s="116">
        <f>SUM(Table1[[#This Row],[2014-2015 Conflict]],Table1[[#This Row],[2016-2017 conflict]],Table1[[#This Row],[2018 pre R conflict]],Table1[[#This Row],[2018 post R conflict]],Table1[[#This Row],[2019 conflict]],Table1[[#This Row],[2020 conflict]])</f>
        <v>380</v>
      </c>
      <c r="BP130" s="116">
        <f>SUM(Table1[[#This Row],[2014-2015  C - clashes]],Table1[[#This Row],[2016-2017  c-clashes]],Table1[[#This Row],[2018 pre R C-clashes]],Table1[[#This Row],[2018 post R C-clashes]],Table1[[#This Row],[2019 C-clashes]],Table1[[#This Row],[2020 C-clashes]])</f>
        <v>1323</v>
      </c>
      <c r="BQ130" s="116">
        <f>SUM(Table1[[#This Row],[2014-2015 disaster]],Table1[[#This Row],[2016-2017 disaster]],Table1[[#This Row],[2018 pre R disaster]],Table1[[#This Row],[2018 post R disaster]],Table1[[#This Row],[2019 disaster]],Table1[[#This Row],[2020 disaster]])</f>
        <v>0</v>
      </c>
      <c r="BR130" s="116">
        <f>SUM(Table1[[#This Row],[2014-2015 unknown]],Table1[[#This Row],[2016-2017  unknown ]],Table1[[#This Row],[2018 pre R unknown]],Table1[[#This Row],[2018 post R unknown]],Table1[[#This Row],[2019 unknown]],Table1[[#This Row],[2020 unknown]])</f>
        <v>0</v>
      </c>
      <c r="BS130">
        <v>0</v>
      </c>
      <c r="BT130">
        <v>0</v>
      </c>
      <c r="BU130">
        <v>0</v>
      </c>
      <c r="BV130">
        <v>0</v>
      </c>
      <c r="BW130" t="s">
        <v>146</v>
      </c>
      <c r="BX130">
        <v>380</v>
      </c>
      <c r="BY130">
        <v>0</v>
      </c>
      <c r="BZ130">
        <v>0</v>
      </c>
      <c r="CA130">
        <v>0</v>
      </c>
      <c r="CB130" t="s">
        <v>146</v>
      </c>
      <c r="CC130">
        <v>0</v>
      </c>
      <c r="CD130">
        <v>416</v>
      </c>
      <c r="CE130">
        <v>0</v>
      </c>
      <c r="CF130">
        <v>0</v>
      </c>
      <c r="CG130" t="s">
        <v>146</v>
      </c>
      <c r="CH130">
        <v>0</v>
      </c>
      <c r="CI130">
        <v>550</v>
      </c>
      <c r="CJ130">
        <v>0</v>
      </c>
      <c r="CK130">
        <v>0</v>
      </c>
      <c r="CL130" t="s">
        <v>146</v>
      </c>
      <c r="CM130">
        <v>0</v>
      </c>
      <c r="CN130">
        <v>357</v>
      </c>
      <c r="CO130">
        <v>0</v>
      </c>
      <c r="CP130">
        <v>0</v>
      </c>
      <c r="CQ130" t="s">
        <v>146</v>
      </c>
      <c r="CR130">
        <v>0</v>
      </c>
      <c r="CS130">
        <v>0</v>
      </c>
      <c r="CT130">
        <v>0</v>
      </c>
      <c r="CU130">
        <v>0</v>
      </c>
      <c r="CV130" t="s">
        <v>146</v>
      </c>
      <c r="CW130" t="s">
        <v>147</v>
      </c>
      <c r="CX130">
        <v>0</v>
      </c>
      <c r="CY130">
        <v>0</v>
      </c>
      <c r="CZ130">
        <v>0</v>
      </c>
      <c r="DA130">
        <v>351</v>
      </c>
      <c r="DB130">
        <v>1703</v>
      </c>
      <c r="DC130" t="s">
        <v>146</v>
      </c>
      <c r="DD130">
        <v>0</v>
      </c>
      <c r="DE130">
        <v>0</v>
      </c>
      <c r="DF130">
        <v>3534</v>
      </c>
      <c r="DG130">
        <v>18731</v>
      </c>
      <c r="DH130" t="s">
        <v>159</v>
      </c>
      <c r="DI130">
        <f>Table1[[#This Row],[i- returnees internal present household]]+Table1[[#This Row],[k- abroad returnee household]]</f>
        <v>838</v>
      </c>
      <c r="DJ130">
        <f>Table1[[#This Row],[ returnees internal ]]+Table1[[#This Row],[abroad returnee ]]</f>
        <v>4185</v>
      </c>
      <c r="DK130" t="s">
        <v>159</v>
      </c>
      <c r="DL130">
        <v>838</v>
      </c>
      <c r="DM130">
        <v>4185</v>
      </c>
      <c r="DN130">
        <v>0</v>
      </c>
      <c r="DO130">
        <v>0</v>
      </c>
      <c r="DP130" t="s">
        <v>147</v>
      </c>
      <c r="DQ130" t="s">
        <v>147</v>
      </c>
      <c r="DR130" t="s">
        <v>147</v>
      </c>
      <c r="DS130" t="s">
        <v>147</v>
      </c>
      <c r="DT130">
        <v>40</v>
      </c>
      <c r="DU130">
        <v>198</v>
      </c>
      <c r="DV130" t="s">
        <v>228</v>
      </c>
      <c r="DW130" t="s">
        <v>229</v>
      </c>
      <c r="DX130" t="s">
        <v>431</v>
      </c>
      <c r="DY130" t="s">
        <v>147</v>
      </c>
      <c r="DZ130">
        <v>15</v>
      </c>
      <c r="EA130">
        <v>76</v>
      </c>
      <c r="EB130" t="s">
        <v>228</v>
      </c>
      <c r="EC130" t="s">
        <v>229</v>
      </c>
      <c r="ED130" t="s">
        <v>431</v>
      </c>
      <c r="EE130" t="s">
        <v>147</v>
      </c>
      <c r="EF130">
        <v>326</v>
      </c>
      <c r="EG130">
        <v>1628</v>
      </c>
      <c r="EH130" t="s">
        <v>228</v>
      </c>
      <c r="EI130" t="s">
        <v>229</v>
      </c>
      <c r="EJ130" t="s">
        <v>431</v>
      </c>
      <c r="EK130" t="s">
        <v>147</v>
      </c>
      <c r="EL130">
        <v>457</v>
      </c>
      <c r="EM130">
        <v>2283</v>
      </c>
      <c r="EN130" t="s">
        <v>228</v>
      </c>
      <c r="EO130" t="s">
        <v>229</v>
      </c>
      <c r="EP130" t="s">
        <v>431</v>
      </c>
      <c r="EQ130" t="s">
        <v>147</v>
      </c>
      <c r="ER130">
        <v>0</v>
      </c>
      <c r="ES130">
        <v>0</v>
      </c>
      <c r="ET130" t="s">
        <v>146</v>
      </c>
      <c r="EU130">
        <v>0</v>
      </c>
      <c r="EV130">
        <v>0</v>
      </c>
      <c r="EW130">
        <v>0</v>
      </c>
      <c r="EX130">
        <v>0</v>
      </c>
      <c r="EY130" t="s">
        <v>147</v>
      </c>
      <c r="EZ130" t="s">
        <v>147</v>
      </c>
      <c r="FA130" t="s">
        <v>147</v>
      </c>
      <c r="FB130" t="s">
        <v>147</v>
      </c>
      <c r="FC130">
        <v>0</v>
      </c>
      <c r="FD130">
        <v>0</v>
      </c>
      <c r="FE130" t="s">
        <v>147</v>
      </c>
      <c r="FF130" t="s">
        <v>147</v>
      </c>
      <c r="FG130" t="s">
        <v>147</v>
      </c>
      <c r="FH130" t="s">
        <v>147</v>
      </c>
      <c r="FI130">
        <v>0</v>
      </c>
      <c r="FJ130">
        <v>0</v>
      </c>
      <c r="FK130" t="s">
        <v>147</v>
      </c>
      <c r="FL130" t="s">
        <v>147</v>
      </c>
      <c r="FM130" t="s">
        <v>147</v>
      </c>
      <c r="FN130" t="s">
        <v>147</v>
      </c>
      <c r="FO130">
        <v>0</v>
      </c>
      <c r="FP130">
        <v>0</v>
      </c>
      <c r="FQ130" t="s">
        <v>147</v>
      </c>
      <c r="FR130" t="s">
        <v>147</v>
      </c>
      <c r="FS130" t="s">
        <v>147</v>
      </c>
      <c r="FT130" t="s">
        <v>147</v>
      </c>
      <c r="FU130">
        <v>0</v>
      </c>
      <c r="FV130">
        <v>0</v>
      </c>
      <c r="FW130" t="s">
        <v>147</v>
      </c>
      <c r="FX130" t="s">
        <v>147</v>
      </c>
      <c r="FY130" t="s">
        <v>147</v>
      </c>
      <c r="FZ130" t="s">
        <v>147</v>
      </c>
      <c r="GA130">
        <v>0</v>
      </c>
      <c r="GB130">
        <v>0</v>
      </c>
      <c r="GC130">
        <v>387</v>
      </c>
      <c r="GD130">
        <v>1678</v>
      </c>
      <c r="GE130">
        <v>198</v>
      </c>
      <c r="GF130">
        <v>892</v>
      </c>
      <c r="GG130">
        <v>253</v>
      </c>
      <c r="GH130">
        <v>1615</v>
      </c>
      <c r="GI130">
        <v>0</v>
      </c>
      <c r="GJ130">
        <v>0</v>
      </c>
      <c r="GK130" t="s">
        <v>159</v>
      </c>
      <c r="GL130">
        <v>6</v>
      </c>
      <c r="GM130">
        <v>34</v>
      </c>
      <c r="GN130" t="s">
        <v>159</v>
      </c>
      <c r="GO130" t="s">
        <v>228</v>
      </c>
      <c r="GP130" t="s">
        <v>586</v>
      </c>
      <c r="GQ130" t="s">
        <v>159</v>
      </c>
      <c r="GR130" t="s">
        <v>217</v>
      </c>
      <c r="GS130" t="s">
        <v>146</v>
      </c>
      <c r="GT130">
        <v>0</v>
      </c>
      <c r="GU130">
        <v>0</v>
      </c>
      <c r="GV130" t="s">
        <v>146</v>
      </c>
      <c r="GW130" t="s">
        <v>152</v>
      </c>
      <c r="GX130" t="s">
        <v>151</v>
      </c>
      <c r="GY130" t="s">
        <v>151</v>
      </c>
      <c r="GZ130" t="s">
        <v>625</v>
      </c>
      <c r="HA130" s="117" t="s">
        <v>847</v>
      </c>
      <c r="HB130" s="117" t="s">
        <v>847</v>
      </c>
      <c r="HC130" s="117"/>
      <c r="HD130" s="116" t="s">
        <v>1858</v>
      </c>
      <c r="HE130" s="116">
        <v>5.8990390000000001</v>
      </c>
      <c r="HF130" s="116">
        <v>30.777974</v>
      </c>
    </row>
    <row r="131" spans="1:214" x14ac:dyDescent="0.25">
      <c r="A131" t="s">
        <v>186</v>
      </c>
      <c r="B131" t="s">
        <v>187</v>
      </c>
      <c r="C131" t="s">
        <v>248</v>
      </c>
      <c r="D131" t="s">
        <v>213</v>
      </c>
      <c r="E131" t="s">
        <v>626</v>
      </c>
      <c r="F131" t="s">
        <v>627</v>
      </c>
      <c r="G131" s="116">
        <f t="shared" si="4"/>
        <v>6.8284000000000002</v>
      </c>
      <c r="H131" s="116">
        <f t="shared" si="5"/>
        <v>30.73245</v>
      </c>
      <c r="I131">
        <v>9</v>
      </c>
      <c r="J131">
        <v>9</v>
      </c>
      <c r="K131" t="s">
        <v>159</v>
      </c>
      <c r="L131">
        <v>436</v>
      </c>
      <c r="M131" s="116">
        <f>SUM(Table1[[#Headers],[c- IDP previously displ. abroad present]])</f>
        <v>0</v>
      </c>
      <c r="N131">
        <v>2232</v>
      </c>
      <c r="O131" s="116">
        <f>(Table1[[#This Row],[a- IDP individuals]])-(Table1[[#This Row],[displ. Abroad]])</f>
        <v>2012</v>
      </c>
      <c r="P131">
        <v>44</v>
      </c>
      <c r="Q131">
        <v>226</v>
      </c>
      <c r="R131" t="s">
        <v>175</v>
      </c>
      <c r="S131" t="s">
        <v>240</v>
      </c>
      <c r="T131">
        <v>46</v>
      </c>
      <c r="U131">
        <v>235</v>
      </c>
      <c r="V131" t="s">
        <v>156</v>
      </c>
      <c r="W131" t="s">
        <v>251</v>
      </c>
      <c r="X131">
        <v>23</v>
      </c>
      <c r="Y131">
        <v>118</v>
      </c>
      <c r="Z131" t="s">
        <v>156</v>
      </c>
      <c r="AA131" t="s">
        <v>195</v>
      </c>
      <c r="AB131">
        <v>29</v>
      </c>
      <c r="AC131">
        <v>148</v>
      </c>
      <c r="AD131" t="s">
        <v>175</v>
      </c>
      <c r="AE131" t="s">
        <v>385</v>
      </c>
      <c r="AF131">
        <v>43</v>
      </c>
      <c r="AG131">
        <v>220</v>
      </c>
      <c r="AH131" t="s">
        <v>175</v>
      </c>
      <c r="AI131" t="s">
        <v>240</v>
      </c>
      <c r="AJ131">
        <v>251</v>
      </c>
      <c r="AK131">
        <v>1285</v>
      </c>
      <c r="AL131" t="s">
        <v>187</v>
      </c>
      <c r="AM131" t="s">
        <v>213</v>
      </c>
      <c r="AN131">
        <v>0</v>
      </c>
      <c r="AO131">
        <v>0</v>
      </c>
      <c r="AP131" t="s">
        <v>159</v>
      </c>
      <c r="AQ131">
        <v>42</v>
      </c>
      <c r="AR131">
        <v>220</v>
      </c>
      <c r="AS131">
        <v>0</v>
      </c>
      <c r="AT131">
        <v>0</v>
      </c>
      <c r="AU131" t="s">
        <v>147</v>
      </c>
      <c r="AV131" t="s">
        <v>147</v>
      </c>
      <c r="AW131">
        <v>0</v>
      </c>
      <c r="AX131">
        <v>0</v>
      </c>
      <c r="AY131" t="s">
        <v>147</v>
      </c>
      <c r="AZ131" t="s">
        <v>147</v>
      </c>
      <c r="BA131">
        <v>13</v>
      </c>
      <c r="BB131">
        <v>68</v>
      </c>
      <c r="BC131" t="s">
        <v>219</v>
      </c>
      <c r="BD131" t="s">
        <v>354</v>
      </c>
      <c r="BE131">
        <v>9</v>
      </c>
      <c r="BF131">
        <v>47</v>
      </c>
      <c r="BG131" t="s">
        <v>221</v>
      </c>
      <c r="BH131" t="s">
        <v>424</v>
      </c>
      <c r="BI131">
        <v>20</v>
      </c>
      <c r="BJ131">
        <v>105</v>
      </c>
      <c r="BK131" t="s">
        <v>221</v>
      </c>
      <c r="BL131" t="s">
        <v>424</v>
      </c>
      <c r="BM131">
        <v>0</v>
      </c>
      <c r="BN131">
        <v>0</v>
      </c>
      <c r="BO131" s="116">
        <f>SUM(Table1[[#This Row],[2014-2015 Conflict]],Table1[[#This Row],[2016-2017 conflict]],Table1[[#This Row],[2018 pre R conflict]],Table1[[#This Row],[2018 post R conflict]],Table1[[#This Row],[2019 conflict]],Table1[[#This Row],[2020 conflict]])</f>
        <v>947</v>
      </c>
      <c r="BP131" s="116">
        <f>SUM(Table1[[#This Row],[2014-2015  C - clashes]],Table1[[#This Row],[2016-2017  c-clashes]],Table1[[#This Row],[2018 pre R C-clashes]],Table1[[#This Row],[2018 post R C-clashes]],Table1[[#This Row],[2019 C-clashes]],Table1[[#This Row],[2020 C-clashes]])</f>
        <v>1285</v>
      </c>
      <c r="BQ131" s="116">
        <f>SUM(Table1[[#This Row],[2014-2015 disaster]],Table1[[#This Row],[2016-2017 disaster]],Table1[[#This Row],[2018 pre R disaster]],Table1[[#This Row],[2018 post R disaster]],Table1[[#This Row],[2019 disaster]],Table1[[#This Row],[2020 disaster]])</f>
        <v>0</v>
      </c>
      <c r="BR131" s="116">
        <f>SUM(Table1[[#This Row],[2014-2015 unknown]],Table1[[#This Row],[2016-2017  unknown ]],Table1[[#This Row],[2018 pre R unknown]],Table1[[#This Row],[2018 post R unknown]],Table1[[#This Row],[2019 unknown]],Table1[[#This Row],[2020 unknown]])</f>
        <v>0</v>
      </c>
      <c r="BS131">
        <v>226</v>
      </c>
      <c r="BT131">
        <v>0</v>
      </c>
      <c r="BU131">
        <v>0</v>
      </c>
      <c r="BV131">
        <v>0</v>
      </c>
      <c r="BW131" t="s">
        <v>146</v>
      </c>
      <c r="BX131">
        <v>235</v>
      </c>
      <c r="BY131">
        <v>0</v>
      </c>
      <c r="BZ131">
        <v>0</v>
      </c>
      <c r="CA131">
        <v>0</v>
      </c>
      <c r="CB131" t="s">
        <v>146</v>
      </c>
      <c r="CC131">
        <v>118</v>
      </c>
      <c r="CD131">
        <v>0</v>
      </c>
      <c r="CE131">
        <v>0</v>
      </c>
      <c r="CF131">
        <v>0</v>
      </c>
      <c r="CG131" t="s">
        <v>146</v>
      </c>
      <c r="CH131">
        <v>148</v>
      </c>
      <c r="CI131">
        <v>0</v>
      </c>
      <c r="CJ131">
        <v>0</v>
      </c>
      <c r="CK131">
        <v>0</v>
      </c>
      <c r="CL131" t="s">
        <v>146</v>
      </c>
      <c r="CM131">
        <v>220</v>
      </c>
      <c r="CN131">
        <v>0</v>
      </c>
      <c r="CO131">
        <v>0</v>
      </c>
      <c r="CP131">
        <v>0</v>
      </c>
      <c r="CQ131" t="s">
        <v>146</v>
      </c>
      <c r="CR131">
        <v>0</v>
      </c>
      <c r="CS131">
        <v>1285</v>
      </c>
      <c r="CT131">
        <v>0</v>
      </c>
      <c r="CU131">
        <v>0</v>
      </c>
      <c r="CV131" t="s">
        <v>146</v>
      </c>
      <c r="CW131" t="s">
        <v>147</v>
      </c>
      <c r="CX131">
        <v>0</v>
      </c>
      <c r="CY131">
        <v>0</v>
      </c>
      <c r="CZ131">
        <v>0</v>
      </c>
      <c r="DA131">
        <v>436</v>
      </c>
      <c r="DB131">
        <v>2232</v>
      </c>
      <c r="DC131" t="s">
        <v>146</v>
      </c>
      <c r="DD131">
        <v>0</v>
      </c>
      <c r="DE131">
        <v>0</v>
      </c>
      <c r="DF131">
        <v>2811</v>
      </c>
      <c r="DG131">
        <v>14055</v>
      </c>
      <c r="DH131" t="s">
        <v>159</v>
      </c>
      <c r="DI131">
        <f>Table1[[#This Row],[i- returnees internal present household]]+Table1[[#This Row],[k- abroad returnee household]]</f>
        <v>560</v>
      </c>
      <c r="DJ131">
        <f>Table1[[#This Row],[ returnees internal ]]+Table1[[#This Row],[abroad returnee ]]</f>
        <v>2627</v>
      </c>
      <c r="DK131" t="s">
        <v>159</v>
      </c>
      <c r="DL131">
        <v>360</v>
      </c>
      <c r="DM131">
        <v>1787</v>
      </c>
      <c r="DN131">
        <v>59</v>
      </c>
      <c r="DO131">
        <v>276</v>
      </c>
      <c r="DP131" t="s">
        <v>193</v>
      </c>
      <c r="DQ131" t="s">
        <v>194</v>
      </c>
      <c r="DR131" t="s">
        <v>150</v>
      </c>
      <c r="DS131" t="s">
        <v>147</v>
      </c>
      <c r="DT131">
        <v>29</v>
      </c>
      <c r="DU131">
        <v>191</v>
      </c>
      <c r="DV131" t="s">
        <v>228</v>
      </c>
      <c r="DW131" t="s">
        <v>586</v>
      </c>
      <c r="DX131" t="s">
        <v>150</v>
      </c>
      <c r="DY131" t="s">
        <v>147</v>
      </c>
      <c r="DZ131">
        <v>79</v>
      </c>
      <c r="EA131">
        <v>381</v>
      </c>
      <c r="EB131" t="s">
        <v>193</v>
      </c>
      <c r="EC131" t="s">
        <v>194</v>
      </c>
      <c r="ED131" t="s">
        <v>150</v>
      </c>
      <c r="EE131" t="s">
        <v>147</v>
      </c>
      <c r="EF131">
        <v>148</v>
      </c>
      <c r="EG131">
        <v>644</v>
      </c>
      <c r="EH131" t="s">
        <v>211</v>
      </c>
      <c r="EI131" t="s">
        <v>423</v>
      </c>
      <c r="EJ131" t="s">
        <v>150</v>
      </c>
      <c r="EK131" t="s">
        <v>147</v>
      </c>
      <c r="EL131">
        <v>45</v>
      </c>
      <c r="EM131">
        <v>295</v>
      </c>
      <c r="EN131" t="s">
        <v>211</v>
      </c>
      <c r="EO131" t="s">
        <v>422</v>
      </c>
      <c r="EP131" t="s">
        <v>150</v>
      </c>
      <c r="EQ131" t="s">
        <v>147</v>
      </c>
      <c r="ER131">
        <v>0</v>
      </c>
      <c r="ES131">
        <v>0</v>
      </c>
      <c r="ET131" t="s">
        <v>159</v>
      </c>
      <c r="EU131">
        <v>200</v>
      </c>
      <c r="EV131">
        <v>840</v>
      </c>
      <c r="EW131">
        <v>20</v>
      </c>
      <c r="EX131">
        <v>84</v>
      </c>
      <c r="EY131" t="s">
        <v>221</v>
      </c>
      <c r="EZ131" t="s">
        <v>424</v>
      </c>
      <c r="FA131" t="s">
        <v>150</v>
      </c>
      <c r="FB131" t="s">
        <v>147</v>
      </c>
      <c r="FC131">
        <v>19</v>
      </c>
      <c r="FD131">
        <v>80</v>
      </c>
      <c r="FE131" t="s">
        <v>219</v>
      </c>
      <c r="FF131" t="s">
        <v>354</v>
      </c>
      <c r="FG131" t="s">
        <v>150</v>
      </c>
      <c r="FH131" t="s">
        <v>147</v>
      </c>
      <c r="FI131">
        <v>25</v>
      </c>
      <c r="FJ131">
        <v>105</v>
      </c>
      <c r="FK131" t="s">
        <v>217</v>
      </c>
      <c r="FL131" t="s">
        <v>218</v>
      </c>
      <c r="FM131" t="s">
        <v>150</v>
      </c>
      <c r="FN131" t="s">
        <v>147</v>
      </c>
      <c r="FO131">
        <v>32</v>
      </c>
      <c r="FP131">
        <v>134</v>
      </c>
      <c r="FQ131" t="s">
        <v>221</v>
      </c>
      <c r="FR131" t="s">
        <v>424</v>
      </c>
      <c r="FS131" t="s">
        <v>150</v>
      </c>
      <c r="FT131" t="s">
        <v>147</v>
      </c>
      <c r="FU131">
        <v>104</v>
      </c>
      <c r="FV131">
        <v>437</v>
      </c>
      <c r="FW131" t="s">
        <v>217</v>
      </c>
      <c r="FX131" t="s">
        <v>218</v>
      </c>
      <c r="FY131" t="s">
        <v>150</v>
      </c>
      <c r="FZ131" t="s">
        <v>147</v>
      </c>
      <c r="GA131">
        <v>0</v>
      </c>
      <c r="GB131">
        <v>0</v>
      </c>
      <c r="GC131">
        <v>386</v>
      </c>
      <c r="GD131">
        <v>1937</v>
      </c>
      <c r="GE131">
        <v>123</v>
      </c>
      <c r="GF131">
        <v>517</v>
      </c>
      <c r="GG131">
        <v>51</v>
      </c>
      <c r="GH131">
        <v>173</v>
      </c>
      <c r="GI131">
        <v>0</v>
      </c>
      <c r="GJ131">
        <v>0</v>
      </c>
      <c r="GK131" t="s">
        <v>159</v>
      </c>
      <c r="GL131">
        <v>79</v>
      </c>
      <c r="GM131">
        <v>447</v>
      </c>
      <c r="GN131" t="s">
        <v>159</v>
      </c>
      <c r="GO131" t="s">
        <v>193</v>
      </c>
      <c r="GP131" t="s">
        <v>194</v>
      </c>
      <c r="GQ131" t="s">
        <v>159</v>
      </c>
      <c r="GR131" t="s">
        <v>217</v>
      </c>
      <c r="GS131" t="s">
        <v>146</v>
      </c>
      <c r="GT131">
        <v>0</v>
      </c>
      <c r="GU131">
        <v>0</v>
      </c>
      <c r="GV131" t="s">
        <v>159</v>
      </c>
      <c r="GW131" t="s">
        <v>197</v>
      </c>
      <c r="GX131" t="s">
        <v>197</v>
      </c>
      <c r="GY131" t="s">
        <v>151</v>
      </c>
      <c r="GZ131" t="s">
        <v>160</v>
      </c>
      <c r="HA131" s="117" t="s">
        <v>847</v>
      </c>
      <c r="HB131" s="117" t="s">
        <v>2118</v>
      </c>
      <c r="HC131" s="117"/>
      <c r="HD131" s="116" t="s">
        <v>1858</v>
      </c>
      <c r="HE131" s="116">
        <v>5.7214770540000002</v>
      </c>
      <c r="HF131" s="116">
        <v>30.835699431999998</v>
      </c>
    </row>
    <row r="132" spans="1:214" x14ac:dyDescent="0.25">
      <c r="A132" t="s">
        <v>186</v>
      </c>
      <c r="B132" t="s">
        <v>187</v>
      </c>
      <c r="C132" t="s">
        <v>442</v>
      </c>
      <c r="D132" t="s">
        <v>250</v>
      </c>
      <c r="E132" t="s">
        <v>628</v>
      </c>
      <c r="F132" t="s">
        <v>629</v>
      </c>
      <c r="G132" s="116">
        <f t="shared" si="4"/>
        <v>7.6685100000000004</v>
      </c>
      <c r="H132" s="116">
        <f t="shared" si="5"/>
        <v>29.690300000000001</v>
      </c>
      <c r="I132">
        <v>9</v>
      </c>
      <c r="J132">
        <v>9</v>
      </c>
      <c r="K132" t="s">
        <v>159</v>
      </c>
      <c r="L132">
        <v>514</v>
      </c>
      <c r="M132" s="116">
        <f>SUM(Table1[[#Headers],[c- IDP previously displ. abroad present]])</f>
        <v>0</v>
      </c>
      <c r="N132">
        <v>2795</v>
      </c>
      <c r="O132" s="116">
        <f>(Table1[[#This Row],[a- IDP individuals]])-(Table1[[#This Row],[displ. Abroad]])</f>
        <v>2795</v>
      </c>
      <c r="P132">
        <v>0</v>
      </c>
      <c r="Q132">
        <v>0</v>
      </c>
      <c r="R132" t="s">
        <v>147</v>
      </c>
      <c r="S132" t="s">
        <v>147</v>
      </c>
      <c r="T132">
        <v>0</v>
      </c>
      <c r="U132">
        <v>0</v>
      </c>
      <c r="V132" t="s">
        <v>147</v>
      </c>
      <c r="W132" t="s">
        <v>147</v>
      </c>
      <c r="X132">
        <v>0</v>
      </c>
      <c r="Y132">
        <v>0</v>
      </c>
      <c r="Z132" t="s">
        <v>147</v>
      </c>
      <c r="AA132" t="s">
        <v>147</v>
      </c>
      <c r="AB132">
        <v>253</v>
      </c>
      <c r="AC132">
        <v>1297</v>
      </c>
      <c r="AD132" t="s">
        <v>187</v>
      </c>
      <c r="AE132" t="s">
        <v>188</v>
      </c>
      <c r="AF132">
        <v>0</v>
      </c>
      <c r="AG132">
        <v>0</v>
      </c>
      <c r="AH132" t="s">
        <v>147</v>
      </c>
      <c r="AI132" t="s">
        <v>147</v>
      </c>
      <c r="AJ132">
        <v>261</v>
      </c>
      <c r="AK132">
        <v>1498</v>
      </c>
      <c r="AL132" t="s">
        <v>187</v>
      </c>
      <c r="AM132" t="s">
        <v>188</v>
      </c>
      <c r="AN132">
        <v>0</v>
      </c>
      <c r="AO132">
        <v>0</v>
      </c>
      <c r="AP132" t="s">
        <v>146</v>
      </c>
      <c r="AQ132">
        <v>0</v>
      </c>
      <c r="AR132">
        <v>0</v>
      </c>
      <c r="AS132">
        <v>0</v>
      </c>
      <c r="AT132">
        <v>0</v>
      </c>
      <c r="AU132" t="s">
        <v>147</v>
      </c>
      <c r="AV132" t="s">
        <v>147</v>
      </c>
      <c r="AW132">
        <v>0</v>
      </c>
      <c r="AX132">
        <v>0</v>
      </c>
      <c r="AY132" t="s">
        <v>147</v>
      </c>
      <c r="AZ132" t="s">
        <v>147</v>
      </c>
      <c r="BA132">
        <v>0</v>
      </c>
      <c r="BB132">
        <v>0</v>
      </c>
      <c r="BC132" t="s">
        <v>147</v>
      </c>
      <c r="BD132" t="s">
        <v>147</v>
      </c>
      <c r="BE132">
        <v>0</v>
      </c>
      <c r="BF132">
        <v>0</v>
      </c>
      <c r="BG132" t="s">
        <v>147</v>
      </c>
      <c r="BH132" t="s">
        <v>147</v>
      </c>
      <c r="BI132">
        <v>0</v>
      </c>
      <c r="BJ132">
        <v>0</v>
      </c>
      <c r="BK132" t="s">
        <v>147</v>
      </c>
      <c r="BL132" t="s">
        <v>147</v>
      </c>
      <c r="BM132">
        <v>0</v>
      </c>
      <c r="BN132">
        <v>0</v>
      </c>
      <c r="BO132" s="116">
        <f>SUM(Table1[[#This Row],[2014-2015 Conflict]],Table1[[#This Row],[2016-2017 conflict]],Table1[[#This Row],[2018 pre R conflict]],Table1[[#This Row],[2018 post R conflict]],Table1[[#This Row],[2019 conflict]],Table1[[#This Row],[2020 conflict]])</f>
        <v>0</v>
      </c>
      <c r="BP132" s="116">
        <f>SUM(Table1[[#This Row],[2014-2015  C - clashes]],Table1[[#This Row],[2016-2017  c-clashes]],Table1[[#This Row],[2018 pre R C-clashes]],Table1[[#This Row],[2018 post R C-clashes]],Table1[[#This Row],[2019 C-clashes]],Table1[[#This Row],[2020 C-clashes]])</f>
        <v>2795</v>
      </c>
      <c r="BQ132" s="116">
        <f>SUM(Table1[[#This Row],[2014-2015 disaster]],Table1[[#This Row],[2016-2017 disaster]],Table1[[#This Row],[2018 pre R disaster]],Table1[[#This Row],[2018 post R disaster]],Table1[[#This Row],[2019 disaster]],Table1[[#This Row],[2020 disaster]])</f>
        <v>0</v>
      </c>
      <c r="BR132" s="116">
        <f>SUM(Table1[[#This Row],[2014-2015 unknown]],Table1[[#This Row],[2016-2017  unknown ]],Table1[[#This Row],[2018 pre R unknown]],Table1[[#This Row],[2018 post R unknown]],Table1[[#This Row],[2019 unknown]],Table1[[#This Row],[2020 unknown]])</f>
        <v>0</v>
      </c>
      <c r="BS132">
        <v>0</v>
      </c>
      <c r="BT132">
        <v>0</v>
      </c>
      <c r="BU132">
        <v>0</v>
      </c>
      <c r="BV132">
        <v>0</v>
      </c>
      <c r="BW132" t="s">
        <v>146</v>
      </c>
      <c r="BX132">
        <v>0</v>
      </c>
      <c r="BY132">
        <v>0</v>
      </c>
      <c r="BZ132">
        <v>0</v>
      </c>
      <c r="CA132">
        <v>0</v>
      </c>
      <c r="CB132" t="s">
        <v>146</v>
      </c>
      <c r="CC132">
        <v>0</v>
      </c>
      <c r="CD132">
        <v>0</v>
      </c>
      <c r="CE132">
        <v>0</v>
      </c>
      <c r="CF132">
        <v>0</v>
      </c>
      <c r="CG132" t="s">
        <v>146</v>
      </c>
      <c r="CH132">
        <v>0</v>
      </c>
      <c r="CI132">
        <v>1297</v>
      </c>
      <c r="CJ132">
        <v>0</v>
      </c>
      <c r="CK132">
        <v>0</v>
      </c>
      <c r="CL132" t="s">
        <v>146</v>
      </c>
      <c r="CM132">
        <v>0</v>
      </c>
      <c r="CN132">
        <v>0</v>
      </c>
      <c r="CO132">
        <v>0</v>
      </c>
      <c r="CP132">
        <v>0</v>
      </c>
      <c r="CQ132" t="s">
        <v>146</v>
      </c>
      <c r="CR132">
        <v>0</v>
      </c>
      <c r="CS132">
        <v>1498</v>
      </c>
      <c r="CT132">
        <v>0</v>
      </c>
      <c r="CU132">
        <v>0</v>
      </c>
      <c r="CV132" t="s">
        <v>146</v>
      </c>
      <c r="CW132" t="s">
        <v>147</v>
      </c>
      <c r="CX132">
        <v>0</v>
      </c>
      <c r="CY132">
        <v>0</v>
      </c>
      <c r="CZ132">
        <v>0</v>
      </c>
      <c r="DA132">
        <v>514</v>
      </c>
      <c r="DB132">
        <v>2795</v>
      </c>
      <c r="DC132" t="s">
        <v>146</v>
      </c>
      <c r="DD132">
        <v>0</v>
      </c>
      <c r="DE132">
        <v>0</v>
      </c>
      <c r="DF132">
        <v>929</v>
      </c>
      <c r="DG132">
        <v>5017</v>
      </c>
      <c r="DH132" t="s">
        <v>159</v>
      </c>
      <c r="DI132">
        <f>Table1[[#This Row],[i- returnees internal present household]]+Table1[[#This Row],[k- abroad returnee household]]</f>
        <v>795</v>
      </c>
      <c r="DJ132">
        <f>Table1[[#This Row],[ returnees internal ]]+Table1[[#This Row],[abroad returnee ]]</f>
        <v>4074</v>
      </c>
      <c r="DK132" t="s">
        <v>159</v>
      </c>
      <c r="DL132">
        <v>795</v>
      </c>
      <c r="DM132">
        <v>4074</v>
      </c>
      <c r="DN132">
        <v>0</v>
      </c>
      <c r="DO132">
        <v>0</v>
      </c>
      <c r="DP132" t="s">
        <v>147</v>
      </c>
      <c r="DQ132" t="s">
        <v>147</v>
      </c>
      <c r="DR132" t="s">
        <v>147</v>
      </c>
      <c r="DS132" t="s">
        <v>147</v>
      </c>
      <c r="DT132">
        <v>0</v>
      </c>
      <c r="DU132">
        <v>0</v>
      </c>
      <c r="DV132" t="s">
        <v>147</v>
      </c>
      <c r="DW132" t="s">
        <v>147</v>
      </c>
      <c r="DX132" t="s">
        <v>147</v>
      </c>
      <c r="DY132" t="s">
        <v>147</v>
      </c>
      <c r="DZ132">
        <v>385</v>
      </c>
      <c r="EA132">
        <v>1973</v>
      </c>
      <c r="EB132" t="s">
        <v>187</v>
      </c>
      <c r="EC132" t="s">
        <v>188</v>
      </c>
      <c r="ED132" t="s">
        <v>150</v>
      </c>
      <c r="EE132" t="s">
        <v>147</v>
      </c>
      <c r="EF132">
        <v>370</v>
      </c>
      <c r="EG132">
        <v>1896</v>
      </c>
      <c r="EH132" t="s">
        <v>187</v>
      </c>
      <c r="EI132" t="s">
        <v>250</v>
      </c>
      <c r="EJ132" t="s">
        <v>182</v>
      </c>
      <c r="EK132" t="s">
        <v>147</v>
      </c>
      <c r="EL132">
        <v>40</v>
      </c>
      <c r="EM132">
        <v>205</v>
      </c>
      <c r="EN132" t="s">
        <v>187</v>
      </c>
      <c r="EO132" t="s">
        <v>429</v>
      </c>
      <c r="EP132" t="s">
        <v>150</v>
      </c>
      <c r="EQ132" t="s">
        <v>147</v>
      </c>
      <c r="ER132">
        <v>0</v>
      </c>
      <c r="ES132">
        <v>0</v>
      </c>
      <c r="ET132" t="s">
        <v>146</v>
      </c>
      <c r="EU132">
        <v>0</v>
      </c>
      <c r="EV132">
        <v>0</v>
      </c>
      <c r="EW132">
        <v>0</v>
      </c>
      <c r="EX132">
        <v>0</v>
      </c>
      <c r="EY132" t="s">
        <v>147</v>
      </c>
      <c r="EZ132" t="s">
        <v>147</v>
      </c>
      <c r="FA132" t="s">
        <v>147</v>
      </c>
      <c r="FB132" t="s">
        <v>147</v>
      </c>
      <c r="FC132">
        <v>0</v>
      </c>
      <c r="FD132">
        <v>0</v>
      </c>
      <c r="FE132" t="s">
        <v>147</v>
      </c>
      <c r="FF132" t="s">
        <v>147</v>
      </c>
      <c r="FG132" t="s">
        <v>147</v>
      </c>
      <c r="FH132" t="s">
        <v>147</v>
      </c>
      <c r="FI132">
        <v>0</v>
      </c>
      <c r="FJ132">
        <v>0</v>
      </c>
      <c r="FK132" t="s">
        <v>147</v>
      </c>
      <c r="FL132" t="s">
        <v>147</v>
      </c>
      <c r="FM132" t="s">
        <v>147</v>
      </c>
      <c r="FN132" t="s">
        <v>147</v>
      </c>
      <c r="FO132">
        <v>0</v>
      </c>
      <c r="FP132">
        <v>0</v>
      </c>
      <c r="FQ132" t="s">
        <v>147</v>
      </c>
      <c r="FR132" t="s">
        <v>147</v>
      </c>
      <c r="FS132" t="s">
        <v>147</v>
      </c>
      <c r="FT132" t="s">
        <v>147</v>
      </c>
      <c r="FU132">
        <v>0</v>
      </c>
      <c r="FV132">
        <v>0</v>
      </c>
      <c r="FW132" t="s">
        <v>147</v>
      </c>
      <c r="FX132" t="s">
        <v>147</v>
      </c>
      <c r="FY132" t="s">
        <v>147</v>
      </c>
      <c r="FZ132" t="s">
        <v>147</v>
      </c>
      <c r="GA132">
        <v>0</v>
      </c>
      <c r="GB132">
        <v>0</v>
      </c>
      <c r="GC132">
        <v>321</v>
      </c>
      <c r="GD132">
        <v>1645</v>
      </c>
      <c r="GE132">
        <v>280</v>
      </c>
      <c r="GF132">
        <v>1440</v>
      </c>
      <c r="GG132">
        <v>194</v>
      </c>
      <c r="GH132">
        <v>989</v>
      </c>
      <c r="GI132">
        <v>0</v>
      </c>
      <c r="GJ132">
        <v>0</v>
      </c>
      <c r="GK132" t="s">
        <v>159</v>
      </c>
      <c r="GL132">
        <v>16</v>
      </c>
      <c r="GM132">
        <v>90</v>
      </c>
      <c r="GN132" t="s">
        <v>159</v>
      </c>
      <c r="GO132" t="s">
        <v>187</v>
      </c>
      <c r="GP132" t="s">
        <v>188</v>
      </c>
      <c r="GQ132" t="s">
        <v>159</v>
      </c>
      <c r="GR132" t="s">
        <v>221</v>
      </c>
      <c r="GS132" t="s">
        <v>146</v>
      </c>
      <c r="GT132">
        <v>0</v>
      </c>
      <c r="GU132">
        <v>0</v>
      </c>
      <c r="GV132" t="s">
        <v>146</v>
      </c>
      <c r="GW132" t="s">
        <v>151</v>
      </c>
      <c r="GX132" t="s">
        <v>151</v>
      </c>
      <c r="GY132" t="s">
        <v>151</v>
      </c>
      <c r="GZ132" t="s">
        <v>630</v>
      </c>
      <c r="HA132" s="117" t="s">
        <v>847</v>
      </c>
      <c r="HB132" s="117" t="s">
        <v>2120</v>
      </c>
      <c r="HC132" s="117"/>
      <c r="HD132" s="116" t="s">
        <v>1858</v>
      </c>
      <c r="HE132" s="116">
        <v>5.9210964329999998</v>
      </c>
      <c r="HF132" s="116">
        <v>30.765593859999999</v>
      </c>
    </row>
    <row r="133" spans="1:214" x14ac:dyDescent="0.25">
      <c r="A133" t="s">
        <v>155</v>
      </c>
      <c r="B133" t="s">
        <v>156</v>
      </c>
      <c r="C133" t="s">
        <v>576</v>
      </c>
      <c r="D133" t="s">
        <v>258</v>
      </c>
      <c r="E133" t="s">
        <v>631</v>
      </c>
      <c r="F133" t="s">
        <v>632</v>
      </c>
      <c r="G133" s="116">
        <f t="shared" si="4"/>
        <v>7.745999984</v>
      </c>
      <c r="H133" s="116">
        <f t="shared" si="5"/>
        <v>31.689166700000001</v>
      </c>
      <c r="I133">
        <v>9</v>
      </c>
      <c r="J133">
        <v>9</v>
      </c>
      <c r="K133" t="s">
        <v>159</v>
      </c>
      <c r="L133">
        <v>196</v>
      </c>
      <c r="M133" s="116">
        <f>SUM(Table1[[#Headers],[c- IDP previously displ. abroad present]])</f>
        <v>0</v>
      </c>
      <c r="N133">
        <v>1176</v>
      </c>
      <c r="O133" s="116">
        <f>(Table1[[#This Row],[a- IDP individuals]])-(Table1[[#This Row],[displ. Abroad]])</f>
        <v>1176</v>
      </c>
      <c r="P133">
        <v>0</v>
      </c>
      <c r="Q133">
        <v>0</v>
      </c>
      <c r="R133" t="s">
        <v>147</v>
      </c>
      <c r="S133" t="s">
        <v>147</v>
      </c>
      <c r="T133">
        <v>131</v>
      </c>
      <c r="U133">
        <v>786</v>
      </c>
      <c r="V133" t="s">
        <v>156</v>
      </c>
      <c r="W133" t="s">
        <v>163</v>
      </c>
      <c r="X133">
        <v>0</v>
      </c>
      <c r="Y133">
        <v>0</v>
      </c>
      <c r="Z133" t="s">
        <v>147</v>
      </c>
      <c r="AA133" t="s">
        <v>147</v>
      </c>
      <c r="AB133">
        <v>0</v>
      </c>
      <c r="AC133">
        <v>0</v>
      </c>
      <c r="AD133" t="s">
        <v>147</v>
      </c>
      <c r="AE133" t="s">
        <v>147</v>
      </c>
      <c r="AF133">
        <v>0</v>
      </c>
      <c r="AG133">
        <v>0</v>
      </c>
      <c r="AH133" t="s">
        <v>147</v>
      </c>
      <c r="AI133" t="s">
        <v>147</v>
      </c>
      <c r="AJ133">
        <v>65</v>
      </c>
      <c r="AK133">
        <v>390</v>
      </c>
      <c r="AL133" t="s">
        <v>156</v>
      </c>
      <c r="AM133" t="s">
        <v>163</v>
      </c>
      <c r="AN133">
        <v>0</v>
      </c>
      <c r="AO133">
        <v>0</v>
      </c>
      <c r="AP133" t="s">
        <v>146</v>
      </c>
      <c r="AQ133">
        <v>0</v>
      </c>
      <c r="AR133">
        <v>0</v>
      </c>
      <c r="AS133">
        <v>0</v>
      </c>
      <c r="AT133">
        <v>0</v>
      </c>
      <c r="AU133" t="s">
        <v>147</v>
      </c>
      <c r="AV133" t="s">
        <v>147</v>
      </c>
      <c r="AW133">
        <v>0</v>
      </c>
      <c r="AX133">
        <v>0</v>
      </c>
      <c r="AY133" t="s">
        <v>147</v>
      </c>
      <c r="AZ133" t="s">
        <v>147</v>
      </c>
      <c r="BA133">
        <v>0</v>
      </c>
      <c r="BB133">
        <v>0</v>
      </c>
      <c r="BC133" t="s">
        <v>147</v>
      </c>
      <c r="BD133" t="s">
        <v>147</v>
      </c>
      <c r="BE133">
        <v>0</v>
      </c>
      <c r="BF133">
        <v>0</v>
      </c>
      <c r="BG133" t="s">
        <v>147</v>
      </c>
      <c r="BH133" t="s">
        <v>147</v>
      </c>
      <c r="BI133">
        <v>0</v>
      </c>
      <c r="BJ133">
        <v>0</v>
      </c>
      <c r="BK133" t="s">
        <v>147</v>
      </c>
      <c r="BL133" t="s">
        <v>147</v>
      </c>
      <c r="BM133">
        <v>0</v>
      </c>
      <c r="BN133">
        <v>0</v>
      </c>
      <c r="BO133" s="116">
        <f>SUM(Table1[[#This Row],[2014-2015 Conflict]],Table1[[#This Row],[2016-2017 conflict]],Table1[[#This Row],[2018 pre R conflict]],Table1[[#This Row],[2018 post R conflict]],Table1[[#This Row],[2019 conflict]],Table1[[#This Row],[2020 conflict]])</f>
        <v>786</v>
      </c>
      <c r="BP133" s="116">
        <f>SUM(Table1[[#This Row],[2014-2015  C - clashes]],Table1[[#This Row],[2016-2017  c-clashes]],Table1[[#This Row],[2018 pre R C-clashes]],Table1[[#This Row],[2018 post R C-clashes]],Table1[[#This Row],[2019 C-clashes]],Table1[[#This Row],[2020 C-clashes]])</f>
        <v>0</v>
      </c>
      <c r="BQ133" s="116">
        <f>SUM(Table1[[#This Row],[2014-2015 disaster]],Table1[[#This Row],[2016-2017 disaster]],Table1[[#This Row],[2018 pre R disaster]],Table1[[#This Row],[2018 post R disaster]],Table1[[#This Row],[2019 disaster]],Table1[[#This Row],[2020 disaster]])</f>
        <v>390</v>
      </c>
      <c r="BR133" s="116">
        <f>SUM(Table1[[#This Row],[2014-2015 unknown]],Table1[[#This Row],[2016-2017  unknown ]],Table1[[#This Row],[2018 pre R unknown]],Table1[[#This Row],[2018 post R unknown]],Table1[[#This Row],[2019 unknown]],Table1[[#This Row],[2020 unknown]])</f>
        <v>0</v>
      </c>
      <c r="BS133">
        <v>0</v>
      </c>
      <c r="BT133">
        <v>0</v>
      </c>
      <c r="BU133">
        <v>0</v>
      </c>
      <c r="BV133">
        <v>0</v>
      </c>
      <c r="BW133" t="s">
        <v>146</v>
      </c>
      <c r="BX133">
        <v>786</v>
      </c>
      <c r="BY133">
        <v>0</v>
      </c>
      <c r="BZ133">
        <v>0</v>
      </c>
      <c r="CA133">
        <v>0</v>
      </c>
      <c r="CB133" t="s">
        <v>146</v>
      </c>
      <c r="CC133">
        <v>0</v>
      </c>
      <c r="CD133">
        <v>0</v>
      </c>
      <c r="CE133">
        <v>0</v>
      </c>
      <c r="CF133">
        <v>0</v>
      </c>
      <c r="CG133" t="s">
        <v>146</v>
      </c>
      <c r="CH133">
        <v>0</v>
      </c>
      <c r="CI133">
        <v>0</v>
      </c>
      <c r="CJ133">
        <v>0</v>
      </c>
      <c r="CK133">
        <v>0</v>
      </c>
      <c r="CL133" t="s">
        <v>146</v>
      </c>
      <c r="CM133">
        <v>0</v>
      </c>
      <c r="CN133">
        <v>0</v>
      </c>
      <c r="CO133">
        <v>0</v>
      </c>
      <c r="CP133">
        <v>0</v>
      </c>
      <c r="CQ133" t="s">
        <v>146</v>
      </c>
      <c r="CR133">
        <v>0</v>
      </c>
      <c r="CS133">
        <v>0</v>
      </c>
      <c r="CT133">
        <v>390</v>
      </c>
      <c r="CU133">
        <v>0</v>
      </c>
      <c r="CV133" t="s">
        <v>146</v>
      </c>
      <c r="CW133" t="s">
        <v>147</v>
      </c>
      <c r="CX133">
        <v>0</v>
      </c>
      <c r="CY133">
        <v>0</v>
      </c>
      <c r="CZ133">
        <v>0</v>
      </c>
      <c r="DA133">
        <v>196</v>
      </c>
      <c r="DB133">
        <v>1176</v>
      </c>
      <c r="DC133" t="s">
        <v>146</v>
      </c>
      <c r="DD133">
        <v>0</v>
      </c>
      <c r="DE133">
        <v>0</v>
      </c>
      <c r="DF133">
        <v>0</v>
      </c>
      <c r="DG133">
        <v>0</v>
      </c>
      <c r="DH133" t="s">
        <v>159</v>
      </c>
      <c r="DI133">
        <f>Table1[[#This Row],[i- returnees internal present household]]+Table1[[#This Row],[k- abroad returnee household]]</f>
        <v>355</v>
      </c>
      <c r="DJ133">
        <f>Table1[[#This Row],[ returnees internal ]]+Table1[[#This Row],[abroad returnee ]]</f>
        <v>2133</v>
      </c>
      <c r="DK133" t="s">
        <v>159</v>
      </c>
      <c r="DL133">
        <v>355</v>
      </c>
      <c r="DM133">
        <v>2133</v>
      </c>
      <c r="DN133">
        <v>52</v>
      </c>
      <c r="DO133">
        <v>312</v>
      </c>
      <c r="DP133" t="s">
        <v>187</v>
      </c>
      <c r="DQ133" t="s">
        <v>254</v>
      </c>
      <c r="DR133" t="s">
        <v>150</v>
      </c>
      <c r="DS133" t="s">
        <v>147</v>
      </c>
      <c r="DT133">
        <v>141</v>
      </c>
      <c r="DU133">
        <v>846</v>
      </c>
      <c r="DV133" t="s">
        <v>187</v>
      </c>
      <c r="DW133" t="s">
        <v>254</v>
      </c>
      <c r="DX133" t="s">
        <v>150</v>
      </c>
      <c r="DY133" t="s">
        <v>147</v>
      </c>
      <c r="DZ133">
        <v>0</v>
      </c>
      <c r="EA133">
        <v>0</v>
      </c>
      <c r="EB133" t="s">
        <v>147</v>
      </c>
      <c r="EC133" t="s">
        <v>147</v>
      </c>
      <c r="ED133" t="s">
        <v>147</v>
      </c>
      <c r="EE133" t="s">
        <v>147</v>
      </c>
      <c r="EF133">
        <v>162</v>
      </c>
      <c r="EG133">
        <v>975</v>
      </c>
      <c r="EH133" t="s">
        <v>187</v>
      </c>
      <c r="EI133" t="s">
        <v>254</v>
      </c>
      <c r="EJ133" t="s">
        <v>150</v>
      </c>
      <c r="EK133" t="s">
        <v>147</v>
      </c>
      <c r="EL133">
        <v>0</v>
      </c>
      <c r="EM133">
        <v>0</v>
      </c>
      <c r="EN133" t="s">
        <v>147</v>
      </c>
      <c r="EO133" t="s">
        <v>147</v>
      </c>
      <c r="EP133" t="s">
        <v>147</v>
      </c>
      <c r="EQ133" t="s">
        <v>147</v>
      </c>
      <c r="ER133">
        <v>0</v>
      </c>
      <c r="ES133">
        <v>0</v>
      </c>
      <c r="ET133" t="s">
        <v>146</v>
      </c>
      <c r="EU133">
        <v>0</v>
      </c>
      <c r="EV133">
        <v>0</v>
      </c>
      <c r="EW133">
        <v>0</v>
      </c>
      <c r="EX133">
        <v>0</v>
      </c>
      <c r="EY133" t="s">
        <v>147</v>
      </c>
      <c r="EZ133" t="s">
        <v>147</v>
      </c>
      <c r="FA133" t="s">
        <v>147</v>
      </c>
      <c r="FB133" t="s">
        <v>147</v>
      </c>
      <c r="FC133">
        <v>0</v>
      </c>
      <c r="FD133">
        <v>0</v>
      </c>
      <c r="FE133" t="s">
        <v>147</v>
      </c>
      <c r="FF133" t="s">
        <v>147</v>
      </c>
      <c r="FG133" t="s">
        <v>147</v>
      </c>
      <c r="FH133" t="s">
        <v>147</v>
      </c>
      <c r="FI133">
        <v>0</v>
      </c>
      <c r="FJ133">
        <v>0</v>
      </c>
      <c r="FK133" t="s">
        <v>147</v>
      </c>
      <c r="FL133" t="s">
        <v>147</v>
      </c>
      <c r="FM133" t="s">
        <v>147</v>
      </c>
      <c r="FN133" t="s">
        <v>147</v>
      </c>
      <c r="FO133">
        <v>0</v>
      </c>
      <c r="FP133">
        <v>0</v>
      </c>
      <c r="FQ133" t="s">
        <v>147</v>
      </c>
      <c r="FR133" t="s">
        <v>147</v>
      </c>
      <c r="FS133" t="s">
        <v>147</v>
      </c>
      <c r="FT133" t="s">
        <v>147</v>
      </c>
      <c r="FU133">
        <v>0</v>
      </c>
      <c r="FV133">
        <v>0</v>
      </c>
      <c r="FW133" t="s">
        <v>147</v>
      </c>
      <c r="FX133" t="s">
        <v>147</v>
      </c>
      <c r="FY133" t="s">
        <v>147</v>
      </c>
      <c r="FZ133" t="s">
        <v>147</v>
      </c>
      <c r="GA133">
        <v>0</v>
      </c>
      <c r="GB133">
        <v>0</v>
      </c>
      <c r="GC133">
        <v>0</v>
      </c>
      <c r="GD133">
        <v>0</v>
      </c>
      <c r="GE133">
        <v>0</v>
      </c>
      <c r="GF133">
        <v>0</v>
      </c>
      <c r="GG133">
        <v>355</v>
      </c>
      <c r="GH133">
        <v>2133</v>
      </c>
      <c r="GI133">
        <v>0</v>
      </c>
      <c r="GJ133">
        <v>0</v>
      </c>
      <c r="GK133" t="s">
        <v>159</v>
      </c>
      <c r="GL133">
        <v>123</v>
      </c>
      <c r="GM133">
        <v>688</v>
      </c>
      <c r="GN133" t="s">
        <v>159</v>
      </c>
      <c r="GO133" t="s">
        <v>187</v>
      </c>
      <c r="GP133" t="s">
        <v>254</v>
      </c>
      <c r="GQ133" t="s">
        <v>146</v>
      </c>
      <c r="GR133" t="s">
        <v>147</v>
      </c>
      <c r="GS133" t="s">
        <v>146</v>
      </c>
      <c r="GT133">
        <v>0</v>
      </c>
      <c r="GU133">
        <v>0</v>
      </c>
      <c r="GV133" t="s">
        <v>146</v>
      </c>
      <c r="GW133" t="s">
        <v>177</v>
      </c>
      <c r="GX133" t="s">
        <v>197</v>
      </c>
      <c r="GY133" t="s">
        <v>197</v>
      </c>
      <c r="GZ133" t="s">
        <v>633</v>
      </c>
      <c r="HA133" s="117" t="s">
        <v>847</v>
      </c>
      <c r="HB133" s="117" t="s">
        <v>2122</v>
      </c>
      <c r="HC133" s="117"/>
      <c r="HD133" s="116" t="s">
        <v>1858</v>
      </c>
      <c r="HE133" s="116">
        <v>5.9636927919999998</v>
      </c>
      <c r="HF133" s="116">
        <v>30.74255664</v>
      </c>
    </row>
    <row r="134" spans="1:214" x14ac:dyDescent="0.25">
      <c r="A134" t="s">
        <v>142</v>
      </c>
      <c r="B134" t="s">
        <v>143</v>
      </c>
      <c r="C134" t="s">
        <v>635</v>
      </c>
      <c r="D134" t="s">
        <v>410</v>
      </c>
      <c r="E134" t="s">
        <v>634</v>
      </c>
      <c r="F134" t="s">
        <v>636</v>
      </c>
      <c r="G134" s="116">
        <f t="shared" si="4"/>
        <v>11.75587</v>
      </c>
      <c r="H134" s="116">
        <f t="shared" si="5"/>
        <v>32.810040000000001</v>
      </c>
      <c r="I134">
        <v>9</v>
      </c>
      <c r="J134">
        <v>9</v>
      </c>
      <c r="K134" t="s">
        <v>159</v>
      </c>
      <c r="L134">
        <v>216</v>
      </c>
      <c r="M134" s="116">
        <f>SUM(Table1[[#Headers],[c- IDP previously displ. abroad present]])</f>
        <v>0</v>
      </c>
      <c r="N134">
        <v>1294</v>
      </c>
      <c r="O134" s="116">
        <f>(Table1[[#This Row],[a- IDP individuals]])-(Table1[[#This Row],[displ. Abroad]])</f>
        <v>1294</v>
      </c>
      <c r="P134">
        <v>213</v>
      </c>
      <c r="Q134">
        <v>1280</v>
      </c>
      <c r="R134" t="s">
        <v>143</v>
      </c>
      <c r="S134" t="s">
        <v>410</v>
      </c>
      <c r="T134">
        <v>0</v>
      </c>
      <c r="U134">
        <v>0</v>
      </c>
      <c r="V134" t="s">
        <v>147</v>
      </c>
      <c r="W134" t="s">
        <v>147</v>
      </c>
      <c r="X134">
        <v>0</v>
      </c>
      <c r="Y134">
        <v>0</v>
      </c>
      <c r="Z134" t="s">
        <v>147</v>
      </c>
      <c r="AA134" t="s">
        <v>147</v>
      </c>
      <c r="AB134">
        <v>0</v>
      </c>
      <c r="AC134">
        <v>0</v>
      </c>
      <c r="AD134" t="s">
        <v>147</v>
      </c>
      <c r="AE134" t="s">
        <v>147</v>
      </c>
      <c r="AF134">
        <v>0</v>
      </c>
      <c r="AG134">
        <v>0</v>
      </c>
      <c r="AH134" t="s">
        <v>147</v>
      </c>
      <c r="AI134" t="s">
        <v>147</v>
      </c>
      <c r="AJ134">
        <v>3</v>
      </c>
      <c r="AK134">
        <v>14</v>
      </c>
      <c r="AL134" t="s">
        <v>143</v>
      </c>
      <c r="AM134" t="s">
        <v>318</v>
      </c>
      <c r="AN134">
        <v>0</v>
      </c>
      <c r="AO134">
        <v>0</v>
      </c>
      <c r="AP134" t="s">
        <v>146</v>
      </c>
      <c r="AQ134">
        <v>0</v>
      </c>
      <c r="AR134">
        <v>0</v>
      </c>
      <c r="AS134">
        <v>0</v>
      </c>
      <c r="AT134">
        <v>0</v>
      </c>
      <c r="AU134" t="s">
        <v>147</v>
      </c>
      <c r="AV134" t="s">
        <v>147</v>
      </c>
      <c r="AW134">
        <v>0</v>
      </c>
      <c r="AX134">
        <v>0</v>
      </c>
      <c r="AY134" t="s">
        <v>147</v>
      </c>
      <c r="AZ134" t="s">
        <v>147</v>
      </c>
      <c r="BA134">
        <v>0</v>
      </c>
      <c r="BB134">
        <v>0</v>
      </c>
      <c r="BC134" t="s">
        <v>147</v>
      </c>
      <c r="BD134" t="s">
        <v>147</v>
      </c>
      <c r="BE134">
        <v>0</v>
      </c>
      <c r="BF134">
        <v>0</v>
      </c>
      <c r="BG134" t="s">
        <v>147</v>
      </c>
      <c r="BH134" t="s">
        <v>147</v>
      </c>
      <c r="BI134">
        <v>0</v>
      </c>
      <c r="BJ134">
        <v>0</v>
      </c>
      <c r="BK134" t="s">
        <v>147</v>
      </c>
      <c r="BL134" t="s">
        <v>147</v>
      </c>
      <c r="BM134">
        <v>0</v>
      </c>
      <c r="BN134">
        <v>0</v>
      </c>
      <c r="BO134" s="116">
        <f>SUM(Table1[[#This Row],[2014-2015 Conflict]],Table1[[#This Row],[2016-2017 conflict]],Table1[[#This Row],[2018 pre R conflict]],Table1[[#This Row],[2018 post R conflict]],Table1[[#This Row],[2019 conflict]],Table1[[#This Row],[2020 conflict]])</f>
        <v>1294</v>
      </c>
      <c r="BP134" s="116">
        <f>SUM(Table1[[#This Row],[2014-2015  C - clashes]],Table1[[#This Row],[2016-2017  c-clashes]],Table1[[#This Row],[2018 pre R C-clashes]],Table1[[#This Row],[2018 post R C-clashes]],Table1[[#This Row],[2019 C-clashes]],Table1[[#This Row],[2020 C-clashes]])</f>
        <v>0</v>
      </c>
      <c r="BQ134" s="116">
        <f>SUM(Table1[[#This Row],[2014-2015 disaster]],Table1[[#This Row],[2016-2017 disaster]],Table1[[#This Row],[2018 pre R disaster]],Table1[[#This Row],[2018 post R disaster]],Table1[[#This Row],[2019 disaster]],Table1[[#This Row],[2020 disaster]])</f>
        <v>0</v>
      </c>
      <c r="BR134" s="116">
        <f>SUM(Table1[[#This Row],[2014-2015 unknown]],Table1[[#This Row],[2016-2017  unknown ]],Table1[[#This Row],[2018 pre R unknown]],Table1[[#This Row],[2018 post R unknown]],Table1[[#This Row],[2019 unknown]],Table1[[#This Row],[2020 unknown]])</f>
        <v>0</v>
      </c>
      <c r="BS134">
        <v>1280</v>
      </c>
      <c r="BT134">
        <v>0</v>
      </c>
      <c r="BU134">
        <v>0</v>
      </c>
      <c r="BV134">
        <v>0</v>
      </c>
      <c r="BW134" t="s">
        <v>146</v>
      </c>
      <c r="BX134">
        <v>0</v>
      </c>
      <c r="BY134">
        <v>0</v>
      </c>
      <c r="BZ134">
        <v>0</v>
      </c>
      <c r="CA134">
        <v>0</v>
      </c>
      <c r="CB134" t="s">
        <v>146</v>
      </c>
      <c r="CC134">
        <v>0</v>
      </c>
      <c r="CD134">
        <v>0</v>
      </c>
      <c r="CE134">
        <v>0</v>
      </c>
      <c r="CF134">
        <v>0</v>
      </c>
      <c r="CG134" t="s">
        <v>146</v>
      </c>
      <c r="CH134">
        <v>0</v>
      </c>
      <c r="CI134">
        <v>0</v>
      </c>
      <c r="CJ134">
        <v>0</v>
      </c>
      <c r="CK134">
        <v>0</v>
      </c>
      <c r="CL134" t="s">
        <v>146</v>
      </c>
      <c r="CM134">
        <v>0</v>
      </c>
      <c r="CN134">
        <v>0</v>
      </c>
      <c r="CO134">
        <v>0</v>
      </c>
      <c r="CP134">
        <v>0</v>
      </c>
      <c r="CQ134" t="s">
        <v>146</v>
      </c>
      <c r="CR134">
        <v>14</v>
      </c>
      <c r="CS134">
        <v>0</v>
      </c>
      <c r="CT134">
        <v>0</v>
      </c>
      <c r="CU134">
        <v>0</v>
      </c>
      <c r="CV134" t="s">
        <v>146</v>
      </c>
      <c r="CW134" t="s">
        <v>147</v>
      </c>
      <c r="CX134">
        <v>0</v>
      </c>
      <c r="CY134">
        <v>0</v>
      </c>
      <c r="CZ134">
        <v>0</v>
      </c>
      <c r="DA134">
        <v>216</v>
      </c>
      <c r="DB134">
        <v>1294</v>
      </c>
      <c r="DC134" t="s">
        <v>159</v>
      </c>
      <c r="DD134">
        <v>124</v>
      </c>
      <c r="DE134">
        <v>742</v>
      </c>
      <c r="DF134">
        <v>124</v>
      </c>
      <c r="DG134">
        <v>742</v>
      </c>
      <c r="DH134" t="s">
        <v>159</v>
      </c>
      <c r="DI134">
        <f>Table1[[#This Row],[i- returnees internal present household]]+Table1[[#This Row],[k- abroad returnee household]]</f>
        <v>1697</v>
      </c>
      <c r="DJ134">
        <f>Table1[[#This Row],[ returnees internal ]]+Table1[[#This Row],[abroad returnee ]]</f>
        <v>8300</v>
      </c>
      <c r="DK134" t="s">
        <v>159</v>
      </c>
      <c r="DL134">
        <v>481</v>
      </c>
      <c r="DM134">
        <v>2140</v>
      </c>
      <c r="DN134">
        <v>40</v>
      </c>
      <c r="DO134">
        <v>129</v>
      </c>
      <c r="DP134" t="s">
        <v>143</v>
      </c>
      <c r="DQ134" t="s">
        <v>181</v>
      </c>
      <c r="DR134" t="s">
        <v>150</v>
      </c>
      <c r="DS134" t="s">
        <v>147</v>
      </c>
      <c r="DT134">
        <v>110</v>
      </c>
      <c r="DU134">
        <v>506</v>
      </c>
      <c r="DV134" t="s">
        <v>143</v>
      </c>
      <c r="DW134" t="s">
        <v>181</v>
      </c>
      <c r="DX134" t="s">
        <v>150</v>
      </c>
      <c r="DY134" t="s">
        <v>147</v>
      </c>
      <c r="DZ134">
        <v>127</v>
      </c>
      <c r="EA134">
        <v>584</v>
      </c>
      <c r="EB134" t="s">
        <v>193</v>
      </c>
      <c r="EC134" t="s">
        <v>194</v>
      </c>
      <c r="ED134" t="s">
        <v>150</v>
      </c>
      <c r="EE134" t="s">
        <v>147</v>
      </c>
      <c r="EF134">
        <v>59</v>
      </c>
      <c r="EG134">
        <v>246</v>
      </c>
      <c r="EH134" t="s">
        <v>193</v>
      </c>
      <c r="EI134" t="s">
        <v>194</v>
      </c>
      <c r="EJ134" t="s">
        <v>150</v>
      </c>
      <c r="EK134" t="s">
        <v>147</v>
      </c>
      <c r="EL134">
        <v>145</v>
      </c>
      <c r="EM134">
        <v>675</v>
      </c>
      <c r="EN134" t="s">
        <v>193</v>
      </c>
      <c r="EO134" t="s">
        <v>194</v>
      </c>
      <c r="EP134" t="s">
        <v>150</v>
      </c>
      <c r="EQ134" t="s">
        <v>147</v>
      </c>
      <c r="ER134">
        <v>0</v>
      </c>
      <c r="ES134">
        <v>0</v>
      </c>
      <c r="ET134" t="s">
        <v>159</v>
      </c>
      <c r="EU134">
        <v>1216</v>
      </c>
      <c r="EV134">
        <v>6160</v>
      </c>
      <c r="EW134">
        <v>104</v>
      </c>
      <c r="EX134">
        <v>626</v>
      </c>
      <c r="EY134" t="s">
        <v>217</v>
      </c>
      <c r="EZ134" t="s">
        <v>218</v>
      </c>
      <c r="FA134" t="s">
        <v>150</v>
      </c>
      <c r="FB134" t="s">
        <v>147</v>
      </c>
      <c r="FC134">
        <v>47</v>
      </c>
      <c r="FD134">
        <v>281</v>
      </c>
      <c r="FE134" t="s">
        <v>217</v>
      </c>
      <c r="FF134" t="s">
        <v>485</v>
      </c>
      <c r="FG134" t="s">
        <v>150</v>
      </c>
      <c r="FH134" t="s">
        <v>147</v>
      </c>
      <c r="FI134">
        <v>60</v>
      </c>
      <c r="FJ134">
        <v>324</v>
      </c>
      <c r="FK134" t="s">
        <v>217</v>
      </c>
      <c r="FL134" t="s">
        <v>637</v>
      </c>
      <c r="FM134" t="s">
        <v>150</v>
      </c>
      <c r="FN134" t="s">
        <v>147</v>
      </c>
      <c r="FO134">
        <v>938</v>
      </c>
      <c r="FP134">
        <v>4591</v>
      </c>
      <c r="FQ134" t="s">
        <v>217</v>
      </c>
      <c r="FR134" t="s">
        <v>638</v>
      </c>
      <c r="FS134" t="s">
        <v>150</v>
      </c>
      <c r="FT134" t="s">
        <v>147</v>
      </c>
      <c r="FU134">
        <v>67</v>
      </c>
      <c r="FV134">
        <v>338</v>
      </c>
      <c r="FW134" t="s">
        <v>217</v>
      </c>
      <c r="FX134" t="s">
        <v>218</v>
      </c>
      <c r="FY134" t="s">
        <v>150</v>
      </c>
      <c r="FZ134" t="s">
        <v>147</v>
      </c>
      <c r="GA134">
        <v>0</v>
      </c>
      <c r="GB134">
        <v>0</v>
      </c>
      <c r="GC134">
        <v>0</v>
      </c>
      <c r="GD134">
        <v>0</v>
      </c>
      <c r="GE134">
        <v>1697</v>
      </c>
      <c r="GF134">
        <v>8300</v>
      </c>
      <c r="GG134">
        <v>0</v>
      </c>
      <c r="GH134">
        <v>0</v>
      </c>
      <c r="GI134">
        <v>0</v>
      </c>
      <c r="GJ134">
        <v>0</v>
      </c>
      <c r="GK134" t="s">
        <v>159</v>
      </c>
      <c r="GL134">
        <v>178</v>
      </c>
      <c r="GM134">
        <v>994</v>
      </c>
      <c r="GN134" t="s">
        <v>159</v>
      </c>
      <c r="GO134" t="s">
        <v>193</v>
      </c>
      <c r="GP134" t="s">
        <v>194</v>
      </c>
      <c r="GQ134" t="s">
        <v>159</v>
      </c>
      <c r="GR134" t="s">
        <v>217</v>
      </c>
      <c r="GS134" t="s">
        <v>146</v>
      </c>
      <c r="GT134">
        <v>0</v>
      </c>
      <c r="GU134">
        <v>0</v>
      </c>
      <c r="GV134" t="s">
        <v>159</v>
      </c>
      <c r="GW134" t="s">
        <v>151</v>
      </c>
      <c r="GX134" t="s">
        <v>151</v>
      </c>
      <c r="GY134" t="s">
        <v>151</v>
      </c>
      <c r="GZ134" t="s">
        <v>160</v>
      </c>
      <c r="HA134" s="117" t="s">
        <v>210</v>
      </c>
      <c r="HB134" s="117" t="s">
        <v>2124</v>
      </c>
      <c r="HC134" s="117"/>
      <c r="HD134" s="116" t="s">
        <v>1858</v>
      </c>
      <c r="HE134" s="116">
        <v>5.4342689999999996</v>
      </c>
      <c r="HF134" s="116">
        <v>31.732506999999998</v>
      </c>
    </row>
    <row r="135" spans="1:214" x14ac:dyDescent="0.25">
      <c r="A135" t="s">
        <v>323</v>
      </c>
      <c r="B135" t="s">
        <v>324</v>
      </c>
      <c r="C135" t="s">
        <v>322</v>
      </c>
      <c r="D135" t="s">
        <v>325</v>
      </c>
      <c r="E135" t="s">
        <v>639</v>
      </c>
      <c r="F135" t="s">
        <v>640</v>
      </c>
      <c r="G135" s="116">
        <f t="shared" si="4"/>
        <v>9.0332830000000008</v>
      </c>
      <c r="H135" s="116">
        <f t="shared" si="5"/>
        <v>27.696549999999998</v>
      </c>
      <c r="I135">
        <v>9</v>
      </c>
      <c r="J135">
        <v>9</v>
      </c>
      <c r="K135" t="s">
        <v>146</v>
      </c>
      <c r="L135">
        <v>0</v>
      </c>
      <c r="M135" s="116">
        <f>SUM(Table1[[#Headers],[c- IDP previously displ. abroad present]])</f>
        <v>0</v>
      </c>
      <c r="N135">
        <v>0</v>
      </c>
      <c r="O135" s="116">
        <f>(Table1[[#This Row],[a- IDP individuals]])-(Table1[[#This Row],[displ. Abroad]])</f>
        <v>0</v>
      </c>
      <c r="P135">
        <v>0</v>
      </c>
      <c r="Q135">
        <v>0</v>
      </c>
      <c r="R135" t="s">
        <v>147</v>
      </c>
      <c r="S135" t="s">
        <v>147</v>
      </c>
      <c r="T135">
        <v>0</v>
      </c>
      <c r="U135">
        <v>0</v>
      </c>
      <c r="V135" t="s">
        <v>147</v>
      </c>
      <c r="W135" t="s">
        <v>147</v>
      </c>
      <c r="X135">
        <v>0</v>
      </c>
      <c r="Y135">
        <v>0</v>
      </c>
      <c r="Z135" t="s">
        <v>147</v>
      </c>
      <c r="AA135" t="s">
        <v>147</v>
      </c>
      <c r="AB135">
        <v>0</v>
      </c>
      <c r="AC135">
        <v>0</v>
      </c>
      <c r="AD135" t="s">
        <v>147</v>
      </c>
      <c r="AE135" t="s">
        <v>147</v>
      </c>
      <c r="AF135">
        <v>0</v>
      </c>
      <c r="AG135">
        <v>0</v>
      </c>
      <c r="AH135" t="s">
        <v>147</v>
      </c>
      <c r="AI135" t="s">
        <v>147</v>
      </c>
      <c r="AJ135">
        <v>0</v>
      </c>
      <c r="AK135">
        <v>0</v>
      </c>
      <c r="AL135" t="s">
        <v>147</v>
      </c>
      <c r="AM135" t="s">
        <v>147</v>
      </c>
      <c r="AN135">
        <v>0</v>
      </c>
      <c r="AO135">
        <v>0</v>
      </c>
      <c r="AP135" t="s">
        <v>146</v>
      </c>
      <c r="AQ135">
        <v>0</v>
      </c>
      <c r="AR135">
        <v>0</v>
      </c>
      <c r="AS135">
        <v>0</v>
      </c>
      <c r="AT135">
        <v>0</v>
      </c>
      <c r="AU135" t="s">
        <v>147</v>
      </c>
      <c r="AV135" t="s">
        <v>147</v>
      </c>
      <c r="AW135">
        <v>0</v>
      </c>
      <c r="AX135">
        <v>0</v>
      </c>
      <c r="AY135" t="s">
        <v>147</v>
      </c>
      <c r="AZ135" t="s">
        <v>147</v>
      </c>
      <c r="BA135">
        <v>0</v>
      </c>
      <c r="BB135">
        <v>0</v>
      </c>
      <c r="BC135" t="s">
        <v>147</v>
      </c>
      <c r="BD135" t="s">
        <v>147</v>
      </c>
      <c r="BE135">
        <v>0</v>
      </c>
      <c r="BF135">
        <v>0</v>
      </c>
      <c r="BG135" t="s">
        <v>147</v>
      </c>
      <c r="BH135" t="s">
        <v>147</v>
      </c>
      <c r="BI135">
        <v>0</v>
      </c>
      <c r="BJ135">
        <v>0</v>
      </c>
      <c r="BK135" t="s">
        <v>147</v>
      </c>
      <c r="BL135" t="s">
        <v>147</v>
      </c>
      <c r="BM135">
        <v>0</v>
      </c>
      <c r="BN135">
        <v>0</v>
      </c>
      <c r="BO135" s="116">
        <f>SUM(Table1[[#This Row],[2014-2015 Conflict]],Table1[[#This Row],[2016-2017 conflict]],Table1[[#This Row],[2018 pre R conflict]],Table1[[#This Row],[2018 post R conflict]],Table1[[#This Row],[2019 conflict]],Table1[[#This Row],[2020 conflict]])</f>
        <v>0</v>
      </c>
      <c r="BP135" s="116">
        <f>SUM(Table1[[#This Row],[2014-2015  C - clashes]],Table1[[#This Row],[2016-2017  c-clashes]],Table1[[#This Row],[2018 pre R C-clashes]],Table1[[#This Row],[2018 post R C-clashes]],Table1[[#This Row],[2019 C-clashes]],Table1[[#This Row],[2020 C-clashes]])</f>
        <v>0</v>
      </c>
      <c r="BQ135" s="116">
        <f>SUM(Table1[[#This Row],[2014-2015 disaster]],Table1[[#This Row],[2016-2017 disaster]],Table1[[#This Row],[2018 pre R disaster]],Table1[[#This Row],[2018 post R disaster]],Table1[[#This Row],[2019 disaster]],Table1[[#This Row],[2020 disaster]])</f>
        <v>0</v>
      </c>
      <c r="BR135" s="116">
        <f>SUM(Table1[[#This Row],[2014-2015 unknown]],Table1[[#This Row],[2016-2017  unknown ]],Table1[[#This Row],[2018 pre R unknown]],Table1[[#This Row],[2018 post R unknown]],Table1[[#This Row],[2019 unknown]],Table1[[#This Row],[2020 unknown]])</f>
        <v>0</v>
      </c>
      <c r="BS135">
        <v>0</v>
      </c>
      <c r="BT135">
        <v>0</v>
      </c>
      <c r="BU135">
        <v>0</v>
      </c>
      <c r="BV135">
        <v>0</v>
      </c>
      <c r="BW135" t="s">
        <v>146</v>
      </c>
      <c r="BX135">
        <v>0</v>
      </c>
      <c r="BY135">
        <v>0</v>
      </c>
      <c r="BZ135">
        <v>0</v>
      </c>
      <c r="CA135">
        <v>0</v>
      </c>
      <c r="CB135" t="s">
        <v>146</v>
      </c>
      <c r="CC135">
        <v>0</v>
      </c>
      <c r="CD135">
        <v>0</v>
      </c>
      <c r="CE135">
        <v>0</v>
      </c>
      <c r="CF135">
        <v>0</v>
      </c>
      <c r="CG135" t="s">
        <v>146</v>
      </c>
      <c r="CH135">
        <v>0</v>
      </c>
      <c r="CI135">
        <v>0</v>
      </c>
      <c r="CJ135">
        <v>0</v>
      </c>
      <c r="CK135">
        <v>0</v>
      </c>
      <c r="CL135" t="s">
        <v>146</v>
      </c>
      <c r="CM135">
        <v>0</v>
      </c>
      <c r="CN135">
        <v>0</v>
      </c>
      <c r="CO135">
        <v>0</v>
      </c>
      <c r="CP135">
        <v>0</v>
      </c>
      <c r="CQ135" t="s">
        <v>146</v>
      </c>
      <c r="CR135">
        <v>0</v>
      </c>
      <c r="CS135">
        <v>0</v>
      </c>
      <c r="CT135">
        <v>0</v>
      </c>
      <c r="CU135">
        <v>0</v>
      </c>
      <c r="CV135" t="s">
        <v>146</v>
      </c>
      <c r="CW135" t="s">
        <v>147</v>
      </c>
      <c r="CX135">
        <v>0</v>
      </c>
      <c r="CY135">
        <v>0</v>
      </c>
      <c r="CZ135">
        <v>0</v>
      </c>
      <c r="DA135">
        <v>0</v>
      </c>
      <c r="DB135">
        <v>0</v>
      </c>
      <c r="DC135" t="s">
        <v>146</v>
      </c>
      <c r="DD135">
        <v>0</v>
      </c>
      <c r="DE135">
        <v>0</v>
      </c>
      <c r="DF135">
        <v>1312</v>
      </c>
      <c r="DG135">
        <v>7215</v>
      </c>
      <c r="DH135" t="s">
        <v>159</v>
      </c>
      <c r="DI135">
        <f>Table1[[#This Row],[i- returnees internal present household]]+Table1[[#This Row],[k- abroad returnee household]]</f>
        <v>1609</v>
      </c>
      <c r="DJ135">
        <f>Table1[[#This Row],[ returnees internal ]]+Table1[[#This Row],[abroad returnee ]]</f>
        <v>8853</v>
      </c>
      <c r="DK135" t="s">
        <v>159</v>
      </c>
      <c r="DL135">
        <v>15</v>
      </c>
      <c r="DM135">
        <v>83</v>
      </c>
      <c r="DN135">
        <v>0</v>
      </c>
      <c r="DO135">
        <v>0</v>
      </c>
      <c r="DP135" t="s">
        <v>147</v>
      </c>
      <c r="DQ135" t="s">
        <v>147</v>
      </c>
      <c r="DR135" t="s">
        <v>147</v>
      </c>
      <c r="DS135" t="s">
        <v>147</v>
      </c>
      <c r="DT135">
        <v>0</v>
      </c>
      <c r="DU135">
        <v>0</v>
      </c>
      <c r="DV135" t="s">
        <v>147</v>
      </c>
      <c r="DW135" t="s">
        <v>147</v>
      </c>
      <c r="DX135" t="s">
        <v>147</v>
      </c>
      <c r="DY135" t="s">
        <v>147</v>
      </c>
      <c r="DZ135">
        <v>0</v>
      </c>
      <c r="EA135">
        <v>0</v>
      </c>
      <c r="EB135" t="s">
        <v>147</v>
      </c>
      <c r="EC135" t="s">
        <v>147</v>
      </c>
      <c r="ED135" t="s">
        <v>147</v>
      </c>
      <c r="EE135" t="s">
        <v>147</v>
      </c>
      <c r="EF135">
        <v>0</v>
      </c>
      <c r="EG135">
        <v>0</v>
      </c>
      <c r="EH135" t="s">
        <v>147</v>
      </c>
      <c r="EI135" t="s">
        <v>147</v>
      </c>
      <c r="EJ135" t="s">
        <v>147</v>
      </c>
      <c r="EK135" t="s">
        <v>147</v>
      </c>
      <c r="EL135">
        <v>15</v>
      </c>
      <c r="EM135">
        <v>83</v>
      </c>
      <c r="EN135" t="s">
        <v>324</v>
      </c>
      <c r="EO135" t="s">
        <v>325</v>
      </c>
      <c r="EP135" t="s">
        <v>150</v>
      </c>
      <c r="EQ135" t="s">
        <v>147</v>
      </c>
      <c r="ER135">
        <v>0</v>
      </c>
      <c r="ES135">
        <v>0</v>
      </c>
      <c r="ET135" t="s">
        <v>159</v>
      </c>
      <c r="EU135">
        <v>1594</v>
      </c>
      <c r="EV135">
        <v>8770</v>
      </c>
      <c r="EW135">
        <v>0</v>
      </c>
      <c r="EX135">
        <v>0</v>
      </c>
      <c r="EY135" t="s">
        <v>147</v>
      </c>
      <c r="EZ135" t="s">
        <v>147</v>
      </c>
      <c r="FA135" t="s">
        <v>147</v>
      </c>
      <c r="FB135" t="s">
        <v>147</v>
      </c>
      <c r="FC135">
        <v>580</v>
      </c>
      <c r="FD135">
        <v>3192</v>
      </c>
      <c r="FE135" t="s">
        <v>217</v>
      </c>
      <c r="FF135" t="s">
        <v>218</v>
      </c>
      <c r="FG135" t="s">
        <v>150</v>
      </c>
      <c r="FH135" t="s">
        <v>147</v>
      </c>
      <c r="FI135">
        <v>220</v>
      </c>
      <c r="FJ135">
        <v>1211</v>
      </c>
      <c r="FK135" t="s">
        <v>217</v>
      </c>
      <c r="FL135" t="s">
        <v>218</v>
      </c>
      <c r="FM135" t="s">
        <v>150</v>
      </c>
      <c r="FN135" t="s">
        <v>147</v>
      </c>
      <c r="FO135">
        <v>621</v>
      </c>
      <c r="FP135">
        <v>3418</v>
      </c>
      <c r="FQ135" t="s">
        <v>217</v>
      </c>
      <c r="FR135" t="s">
        <v>218</v>
      </c>
      <c r="FS135" t="s">
        <v>150</v>
      </c>
      <c r="FT135" t="s">
        <v>147</v>
      </c>
      <c r="FU135">
        <v>173</v>
      </c>
      <c r="FV135">
        <v>949</v>
      </c>
      <c r="FW135" t="s">
        <v>217</v>
      </c>
      <c r="FX135" t="s">
        <v>218</v>
      </c>
      <c r="FY135" t="s">
        <v>150</v>
      </c>
      <c r="FZ135" t="s">
        <v>147</v>
      </c>
      <c r="GA135">
        <v>0</v>
      </c>
      <c r="GB135">
        <v>0</v>
      </c>
      <c r="GC135">
        <v>15</v>
      </c>
      <c r="GD135">
        <v>83</v>
      </c>
      <c r="GE135">
        <v>1594</v>
      </c>
      <c r="GF135">
        <v>8770</v>
      </c>
      <c r="GG135">
        <v>0</v>
      </c>
      <c r="GH135">
        <v>0</v>
      </c>
      <c r="GI135">
        <v>0</v>
      </c>
      <c r="GJ135">
        <v>0</v>
      </c>
      <c r="GK135" t="s">
        <v>159</v>
      </c>
      <c r="GL135">
        <v>83</v>
      </c>
      <c r="GM135">
        <v>458</v>
      </c>
      <c r="GN135" t="s">
        <v>159</v>
      </c>
      <c r="GO135" t="s">
        <v>324</v>
      </c>
      <c r="GP135" t="s">
        <v>641</v>
      </c>
      <c r="GQ135" t="s">
        <v>159</v>
      </c>
      <c r="GR135" t="s">
        <v>217</v>
      </c>
      <c r="GS135" t="s">
        <v>146</v>
      </c>
      <c r="GT135">
        <v>0</v>
      </c>
      <c r="GU135">
        <v>0</v>
      </c>
      <c r="GV135" t="s">
        <v>146</v>
      </c>
      <c r="GW135" t="s">
        <v>152</v>
      </c>
      <c r="GX135" t="s">
        <v>152</v>
      </c>
      <c r="GY135" t="s">
        <v>151</v>
      </c>
      <c r="GZ135" t="s">
        <v>160</v>
      </c>
      <c r="HA135" s="117" t="s">
        <v>210</v>
      </c>
      <c r="HB135" s="117" t="s">
        <v>210</v>
      </c>
      <c r="HC135" s="117"/>
      <c r="HD135" s="116" t="s">
        <v>1858</v>
      </c>
      <c r="HE135" s="116">
        <v>5.4390429999999999</v>
      </c>
      <c r="HF135" s="116">
        <v>31.747028</v>
      </c>
    </row>
    <row r="136" spans="1:214" x14ac:dyDescent="0.25">
      <c r="A136" t="s">
        <v>155</v>
      </c>
      <c r="B136" t="s">
        <v>156</v>
      </c>
      <c r="C136" t="s">
        <v>576</v>
      </c>
      <c r="D136" t="s">
        <v>258</v>
      </c>
      <c r="E136" t="s">
        <v>642</v>
      </c>
      <c r="F136" t="s">
        <v>643</v>
      </c>
      <c r="G136" s="116">
        <f t="shared" si="4"/>
        <v>7.4528600000000003</v>
      </c>
      <c r="H136" s="116">
        <f t="shared" si="5"/>
        <v>31.41262</v>
      </c>
      <c r="I136">
        <v>9</v>
      </c>
      <c r="J136">
        <v>9</v>
      </c>
      <c r="K136" t="s">
        <v>159</v>
      </c>
      <c r="L136">
        <v>1854</v>
      </c>
      <c r="M136" s="116">
        <f>SUM(Table1[[#Headers],[c- IDP previously displ. abroad present]])</f>
        <v>0</v>
      </c>
      <c r="N136">
        <v>10682</v>
      </c>
      <c r="O136" s="116">
        <f>(Table1[[#This Row],[a- IDP individuals]])-(Table1[[#This Row],[displ. Abroad]])</f>
        <v>10682</v>
      </c>
      <c r="P136">
        <v>345</v>
      </c>
      <c r="Q136">
        <v>1478</v>
      </c>
      <c r="R136" t="s">
        <v>156</v>
      </c>
      <c r="S136" t="s">
        <v>258</v>
      </c>
      <c r="T136">
        <v>300</v>
      </c>
      <c r="U136">
        <v>2018</v>
      </c>
      <c r="V136" t="s">
        <v>156</v>
      </c>
      <c r="W136" t="s">
        <v>258</v>
      </c>
      <c r="X136">
        <v>166</v>
      </c>
      <c r="Y136">
        <v>928</v>
      </c>
      <c r="Z136" t="s">
        <v>156</v>
      </c>
      <c r="AA136" t="s">
        <v>258</v>
      </c>
      <c r="AB136">
        <v>0</v>
      </c>
      <c r="AC136">
        <v>0</v>
      </c>
      <c r="AD136" t="s">
        <v>147</v>
      </c>
      <c r="AE136" t="s">
        <v>147</v>
      </c>
      <c r="AF136">
        <v>0</v>
      </c>
      <c r="AG136">
        <v>0</v>
      </c>
      <c r="AH136" t="s">
        <v>147</v>
      </c>
      <c r="AI136" t="s">
        <v>147</v>
      </c>
      <c r="AJ136">
        <v>1043</v>
      </c>
      <c r="AK136">
        <v>6258</v>
      </c>
      <c r="AL136" t="s">
        <v>156</v>
      </c>
      <c r="AM136" t="s">
        <v>258</v>
      </c>
      <c r="AN136">
        <v>0</v>
      </c>
      <c r="AO136">
        <v>0</v>
      </c>
      <c r="AP136" t="s">
        <v>146</v>
      </c>
      <c r="AQ136">
        <v>0</v>
      </c>
      <c r="AR136">
        <v>0</v>
      </c>
      <c r="AS136">
        <v>0</v>
      </c>
      <c r="AT136">
        <v>0</v>
      </c>
      <c r="AU136" t="s">
        <v>147</v>
      </c>
      <c r="AV136" t="s">
        <v>147</v>
      </c>
      <c r="AW136">
        <v>0</v>
      </c>
      <c r="AX136">
        <v>0</v>
      </c>
      <c r="AY136" t="s">
        <v>147</v>
      </c>
      <c r="AZ136" t="s">
        <v>147</v>
      </c>
      <c r="BA136">
        <v>0</v>
      </c>
      <c r="BB136">
        <v>0</v>
      </c>
      <c r="BC136" t="s">
        <v>147</v>
      </c>
      <c r="BD136" t="s">
        <v>147</v>
      </c>
      <c r="BE136">
        <v>0</v>
      </c>
      <c r="BF136">
        <v>0</v>
      </c>
      <c r="BG136" t="s">
        <v>147</v>
      </c>
      <c r="BH136" t="s">
        <v>147</v>
      </c>
      <c r="BI136">
        <v>0</v>
      </c>
      <c r="BJ136">
        <v>0</v>
      </c>
      <c r="BK136" t="s">
        <v>147</v>
      </c>
      <c r="BL136" t="s">
        <v>147</v>
      </c>
      <c r="BM136">
        <v>0</v>
      </c>
      <c r="BN136">
        <v>0</v>
      </c>
      <c r="BO136" s="116">
        <f>SUM(Table1[[#This Row],[2014-2015 Conflict]],Table1[[#This Row],[2016-2017 conflict]],Table1[[#This Row],[2018 pre R conflict]],Table1[[#This Row],[2018 post R conflict]],Table1[[#This Row],[2019 conflict]],Table1[[#This Row],[2020 conflict]])</f>
        <v>4424</v>
      </c>
      <c r="BP136" s="116">
        <f>SUM(Table1[[#This Row],[2014-2015  C - clashes]],Table1[[#This Row],[2016-2017  c-clashes]],Table1[[#This Row],[2018 pre R C-clashes]],Table1[[#This Row],[2018 post R C-clashes]],Table1[[#This Row],[2019 C-clashes]],Table1[[#This Row],[2020 C-clashes]])</f>
        <v>0</v>
      </c>
      <c r="BQ136" s="116">
        <f>SUM(Table1[[#This Row],[2014-2015 disaster]],Table1[[#This Row],[2016-2017 disaster]],Table1[[#This Row],[2018 pre R disaster]],Table1[[#This Row],[2018 post R disaster]],Table1[[#This Row],[2019 disaster]],Table1[[#This Row],[2020 disaster]])</f>
        <v>6258</v>
      </c>
      <c r="BR136" s="116">
        <f>SUM(Table1[[#This Row],[2014-2015 unknown]],Table1[[#This Row],[2016-2017  unknown ]],Table1[[#This Row],[2018 pre R unknown]],Table1[[#This Row],[2018 post R unknown]],Table1[[#This Row],[2019 unknown]],Table1[[#This Row],[2020 unknown]])</f>
        <v>0</v>
      </c>
      <c r="BS136">
        <v>1478</v>
      </c>
      <c r="BT136">
        <v>0</v>
      </c>
      <c r="BU136">
        <v>0</v>
      </c>
      <c r="BV136">
        <v>0</v>
      </c>
      <c r="BW136" t="s">
        <v>146</v>
      </c>
      <c r="BX136">
        <v>2018</v>
      </c>
      <c r="BY136">
        <v>0</v>
      </c>
      <c r="BZ136">
        <v>0</v>
      </c>
      <c r="CA136">
        <v>0</v>
      </c>
      <c r="CB136" t="s">
        <v>146</v>
      </c>
      <c r="CC136">
        <v>928</v>
      </c>
      <c r="CD136">
        <v>0</v>
      </c>
      <c r="CE136">
        <v>0</v>
      </c>
      <c r="CF136">
        <v>0</v>
      </c>
      <c r="CG136" t="s">
        <v>146</v>
      </c>
      <c r="CH136">
        <v>0</v>
      </c>
      <c r="CI136">
        <v>0</v>
      </c>
      <c r="CJ136">
        <v>0</v>
      </c>
      <c r="CK136">
        <v>0</v>
      </c>
      <c r="CL136" t="s">
        <v>146</v>
      </c>
      <c r="CM136">
        <v>0</v>
      </c>
      <c r="CN136">
        <v>0</v>
      </c>
      <c r="CO136">
        <v>0</v>
      </c>
      <c r="CP136">
        <v>0</v>
      </c>
      <c r="CQ136" t="s">
        <v>146</v>
      </c>
      <c r="CR136">
        <v>0</v>
      </c>
      <c r="CS136">
        <v>0</v>
      </c>
      <c r="CT136">
        <v>6258</v>
      </c>
      <c r="CU136">
        <v>0</v>
      </c>
      <c r="CV136" t="s">
        <v>146</v>
      </c>
      <c r="CW136" t="s">
        <v>147</v>
      </c>
      <c r="CX136">
        <v>0</v>
      </c>
      <c r="CY136">
        <v>1043</v>
      </c>
      <c r="CZ136">
        <v>6258</v>
      </c>
      <c r="DA136">
        <v>811</v>
      </c>
      <c r="DB136">
        <v>4424</v>
      </c>
      <c r="DC136" t="s">
        <v>159</v>
      </c>
      <c r="DD136">
        <v>445</v>
      </c>
      <c r="DE136">
        <v>2670</v>
      </c>
      <c r="DF136">
        <v>614</v>
      </c>
      <c r="DG136">
        <v>3684</v>
      </c>
      <c r="DH136" t="s">
        <v>159</v>
      </c>
      <c r="DI136">
        <f>Table1[[#This Row],[i- returnees internal present household]]+Table1[[#This Row],[k- abroad returnee household]]</f>
        <v>889</v>
      </c>
      <c r="DJ136">
        <f>Table1[[#This Row],[ returnees internal ]]+Table1[[#This Row],[abroad returnee ]]</f>
        <v>4939</v>
      </c>
      <c r="DK136" t="s">
        <v>159</v>
      </c>
      <c r="DL136">
        <v>739</v>
      </c>
      <c r="DM136">
        <v>4039</v>
      </c>
      <c r="DN136">
        <v>285</v>
      </c>
      <c r="DO136">
        <v>1654</v>
      </c>
      <c r="DP136" t="s">
        <v>187</v>
      </c>
      <c r="DQ136" t="s">
        <v>254</v>
      </c>
      <c r="DR136" t="s">
        <v>150</v>
      </c>
      <c r="DS136" t="s">
        <v>147</v>
      </c>
      <c r="DT136">
        <v>261</v>
      </c>
      <c r="DU136">
        <v>1490</v>
      </c>
      <c r="DV136" t="s">
        <v>187</v>
      </c>
      <c r="DW136" t="s">
        <v>254</v>
      </c>
      <c r="DX136" t="s">
        <v>150</v>
      </c>
      <c r="DY136" t="s">
        <v>147</v>
      </c>
      <c r="DZ136">
        <v>193</v>
      </c>
      <c r="EA136">
        <v>895</v>
      </c>
      <c r="EB136" t="s">
        <v>187</v>
      </c>
      <c r="EC136" t="s">
        <v>254</v>
      </c>
      <c r="ED136" t="s">
        <v>150</v>
      </c>
      <c r="EE136" t="s">
        <v>147</v>
      </c>
      <c r="EF136">
        <v>0</v>
      </c>
      <c r="EG136">
        <v>0</v>
      </c>
      <c r="EH136" t="s">
        <v>147</v>
      </c>
      <c r="EI136" t="s">
        <v>147</v>
      </c>
      <c r="EJ136" t="s">
        <v>147</v>
      </c>
      <c r="EK136" t="s">
        <v>147</v>
      </c>
      <c r="EL136">
        <v>0</v>
      </c>
      <c r="EM136">
        <v>0</v>
      </c>
      <c r="EN136" t="s">
        <v>147</v>
      </c>
      <c r="EO136" t="s">
        <v>147</v>
      </c>
      <c r="EP136" t="s">
        <v>147</v>
      </c>
      <c r="EQ136" t="s">
        <v>147</v>
      </c>
      <c r="ER136">
        <v>0</v>
      </c>
      <c r="ES136">
        <v>0</v>
      </c>
      <c r="ET136" t="s">
        <v>159</v>
      </c>
      <c r="EU136">
        <v>150</v>
      </c>
      <c r="EV136">
        <v>900</v>
      </c>
      <c r="EW136">
        <v>55</v>
      </c>
      <c r="EX136">
        <v>330</v>
      </c>
      <c r="EY136" t="s">
        <v>221</v>
      </c>
      <c r="EZ136" t="s">
        <v>424</v>
      </c>
      <c r="FA136" t="s">
        <v>150</v>
      </c>
      <c r="FB136" t="s">
        <v>147</v>
      </c>
      <c r="FC136">
        <v>44</v>
      </c>
      <c r="FD136">
        <v>264</v>
      </c>
      <c r="FE136" t="s">
        <v>221</v>
      </c>
      <c r="FF136" t="s">
        <v>424</v>
      </c>
      <c r="FG136" t="s">
        <v>150</v>
      </c>
      <c r="FH136" t="s">
        <v>147</v>
      </c>
      <c r="FI136">
        <v>51</v>
      </c>
      <c r="FJ136">
        <v>306</v>
      </c>
      <c r="FK136" t="s">
        <v>221</v>
      </c>
      <c r="FL136" t="s">
        <v>424</v>
      </c>
      <c r="FM136" t="s">
        <v>150</v>
      </c>
      <c r="FN136" t="s">
        <v>147</v>
      </c>
      <c r="FO136">
        <v>0</v>
      </c>
      <c r="FP136">
        <v>0</v>
      </c>
      <c r="FQ136" t="s">
        <v>147</v>
      </c>
      <c r="FR136" t="s">
        <v>147</v>
      </c>
      <c r="FS136" t="s">
        <v>147</v>
      </c>
      <c r="FT136" t="s">
        <v>147</v>
      </c>
      <c r="FU136">
        <v>0</v>
      </c>
      <c r="FV136">
        <v>0</v>
      </c>
      <c r="FW136" t="s">
        <v>147</v>
      </c>
      <c r="FX136" t="s">
        <v>147</v>
      </c>
      <c r="FY136" t="s">
        <v>147</v>
      </c>
      <c r="FZ136" t="s">
        <v>147</v>
      </c>
      <c r="GA136">
        <v>0</v>
      </c>
      <c r="GB136">
        <v>0</v>
      </c>
      <c r="GC136">
        <v>0</v>
      </c>
      <c r="GD136">
        <v>0</v>
      </c>
      <c r="GE136">
        <v>97</v>
      </c>
      <c r="GF136">
        <v>527</v>
      </c>
      <c r="GG136">
        <v>792</v>
      </c>
      <c r="GH136">
        <v>4412</v>
      </c>
      <c r="GI136">
        <v>0</v>
      </c>
      <c r="GJ136">
        <v>0</v>
      </c>
      <c r="GK136" t="s">
        <v>159</v>
      </c>
      <c r="GL136">
        <v>530</v>
      </c>
      <c r="GM136">
        <v>2916</v>
      </c>
      <c r="GN136" t="s">
        <v>159</v>
      </c>
      <c r="GO136" t="s">
        <v>187</v>
      </c>
      <c r="GP136" t="s">
        <v>254</v>
      </c>
      <c r="GQ136" t="s">
        <v>159</v>
      </c>
      <c r="GR136" t="s">
        <v>221</v>
      </c>
      <c r="GS136" t="s">
        <v>146</v>
      </c>
      <c r="GT136">
        <v>0</v>
      </c>
      <c r="GU136">
        <v>0</v>
      </c>
      <c r="GV136" t="s">
        <v>159</v>
      </c>
      <c r="GW136" t="s">
        <v>197</v>
      </c>
      <c r="GX136" t="s">
        <v>177</v>
      </c>
      <c r="GY136" t="s">
        <v>177</v>
      </c>
      <c r="GZ136" t="s">
        <v>644</v>
      </c>
      <c r="HA136" s="117" t="s">
        <v>210</v>
      </c>
      <c r="HB136" s="117" t="s">
        <v>2127</v>
      </c>
      <c r="HC136" s="117"/>
      <c r="HD136" s="116" t="s">
        <v>1858</v>
      </c>
      <c r="HE136" s="116">
        <v>5.4393520999999998</v>
      </c>
      <c r="HF136" s="116">
        <v>31.755030600000001</v>
      </c>
    </row>
    <row r="137" spans="1:214" x14ac:dyDescent="0.25">
      <c r="A137" t="s">
        <v>192</v>
      </c>
      <c r="B137" t="s">
        <v>193</v>
      </c>
      <c r="C137" t="s">
        <v>191</v>
      </c>
      <c r="D137" t="s">
        <v>194</v>
      </c>
      <c r="E137" t="s">
        <v>645</v>
      </c>
      <c r="F137" t="s">
        <v>646</v>
      </c>
      <c r="G137" s="116">
        <f t="shared" si="4"/>
        <v>4.9523770000000003</v>
      </c>
      <c r="H137" s="116">
        <f t="shared" si="5"/>
        <v>31.254967000000001</v>
      </c>
      <c r="I137">
        <v>9</v>
      </c>
      <c r="J137">
        <v>9</v>
      </c>
      <c r="K137" t="s">
        <v>159</v>
      </c>
      <c r="L137">
        <v>1833</v>
      </c>
      <c r="M137" s="116">
        <f>SUM(Table1[[#Headers],[c- IDP previously displ. abroad present]])</f>
        <v>0</v>
      </c>
      <c r="N137">
        <v>9480</v>
      </c>
      <c r="O137" s="116">
        <f>(Table1[[#This Row],[a- IDP individuals]])-(Table1[[#This Row],[displ. Abroad]])</f>
        <v>9480</v>
      </c>
      <c r="P137">
        <v>845</v>
      </c>
      <c r="Q137">
        <v>4440</v>
      </c>
      <c r="R137" t="s">
        <v>193</v>
      </c>
      <c r="S137" t="s">
        <v>194</v>
      </c>
      <c r="T137">
        <v>365</v>
      </c>
      <c r="U137">
        <v>1860</v>
      </c>
      <c r="V137" t="s">
        <v>193</v>
      </c>
      <c r="W137" t="s">
        <v>194</v>
      </c>
      <c r="X137">
        <v>0</v>
      </c>
      <c r="Y137">
        <v>0</v>
      </c>
      <c r="Z137" t="s">
        <v>147</v>
      </c>
      <c r="AA137" t="s">
        <v>147</v>
      </c>
      <c r="AB137">
        <v>529</v>
      </c>
      <c r="AC137">
        <v>2700</v>
      </c>
      <c r="AD137" t="s">
        <v>193</v>
      </c>
      <c r="AE137" t="s">
        <v>194</v>
      </c>
      <c r="AF137">
        <v>0</v>
      </c>
      <c r="AG137">
        <v>0</v>
      </c>
      <c r="AH137" t="s">
        <v>147</v>
      </c>
      <c r="AI137" t="s">
        <v>147</v>
      </c>
      <c r="AJ137">
        <v>94</v>
      </c>
      <c r="AK137">
        <v>480</v>
      </c>
      <c r="AL137" t="s">
        <v>193</v>
      </c>
      <c r="AM137" t="s">
        <v>194</v>
      </c>
      <c r="AN137">
        <v>0</v>
      </c>
      <c r="AO137">
        <v>0</v>
      </c>
      <c r="AP137" t="s">
        <v>146</v>
      </c>
      <c r="AQ137">
        <v>0</v>
      </c>
      <c r="AR137">
        <v>0</v>
      </c>
      <c r="AS137">
        <v>0</v>
      </c>
      <c r="AT137">
        <v>0</v>
      </c>
      <c r="AU137" t="s">
        <v>147</v>
      </c>
      <c r="AV137" t="s">
        <v>147</v>
      </c>
      <c r="AW137">
        <v>0</v>
      </c>
      <c r="AX137">
        <v>0</v>
      </c>
      <c r="AY137" t="s">
        <v>147</v>
      </c>
      <c r="AZ137" t="s">
        <v>147</v>
      </c>
      <c r="BA137">
        <v>0</v>
      </c>
      <c r="BB137">
        <v>0</v>
      </c>
      <c r="BC137" t="s">
        <v>147</v>
      </c>
      <c r="BD137" t="s">
        <v>147</v>
      </c>
      <c r="BE137">
        <v>0</v>
      </c>
      <c r="BF137">
        <v>0</v>
      </c>
      <c r="BG137" t="s">
        <v>147</v>
      </c>
      <c r="BH137" t="s">
        <v>147</v>
      </c>
      <c r="BI137">
        <v>0</v>
      </c>
      <c r="BJ137">
        <v>0</v>
      </c>
      <c r="BK137" t="s">
        <v>147</v>
      </c>
      <c r="BL137" t="s">
        <v>147</v>
      </c>
      <c r="BM137">
        <v>0</v>
      </c>
      <c r="BN137">
        <v>0</v>
      </c>
      <c r="BO137" s="116">
        <f>SUM(Table1[[#This Row],[2014-2015 Conflict]],Table1[[#This Row],[2016-2017 conflict]],Table1[[#This Row],[2018 pre R conflict]],Table1[[#This Row],[2018 post R conflict]],Table1[[#This Row],[2019 conflict]],Table1[[#This Row],[2020 conflict]])</f>
        <v>9480</v>
      </c>
      <c r="BP137" s="116">
        <f>SUM(Table1[[#This Row],[2014-2015  C - clashes]],Table1[[#This Row],[2016-2017  c-clashes]],Table1[[#This Row],[2018 pre R C-clashes]],Table1[[#This Row],[2018 post R C-clashes]],Table1[[#This Row],[2019 C-clashes]],Table1[[#This Row],[2020 C-clashes]])</f>
        <v>0</v>
      </c>
      <c r="BQ137" s="116">
        <f>SUM(Table1[[#This Row],[2014-2015 disaster]],Table1[[#This Row],[2016-2017 disaster]],Table1[[#This Row],[2018 pre R disaster]],Table1[[#This Row],[2018 post R disaster]],Table1[[#This Row],[2019 disaster]],Table1[[#This Row],[2020 disaster]])</f>
        <v>0</v>
      </c>
      <c r="BR137" s="116">
        <f>SUM(Table1[[#This Row],[2014-2015 unknown]],Table1[[#This Row],[2016-2017  unknown ]],Table1[[#This Row],[2018 pre R unknown]],Table1[[#This Row],[2018 post R unknown]],Table1[[#This Row],[2019 unknown]],Table1[[#This Row],[2020 unknown]])</f>
        <v>0</v>
      </c>
      <c r="BS137">
        <v>4440</v>
      </c>
      <c r="BT137">
        <v>0</v>
      </c>
      <c r="BU137">
        <v>0</v>
      </c>
      <c r="BV137">
        <v>0</v>
      </c>
      <c r="BW137" t="s">
        <v>146</v>
      </c>
      <c r="BX137">
        <v>1860</v>
      </c>
      <c r="BY137">
        <v>0</v>
      </c>
      <c r="BZ137">
        <v>0</v>
      </c>
      <c r="CA137">
        <v>0</v>
      </c>
      <c r="CB137" t="s">
        <v>146</v>
      </c>
      <c r="CC137">
        <v>0</v>
      </c>
      <c r="CD137">
        <v>0</v>
      </c>
      <c r="CE137">
        <v>0</v>
      </c>
      <c r="CF137">
        <v>0</v>
      </c>
      <c r="CG137" t="s">
        <v>146</v>
      </c>
      <c r="CH137">
        <v>2700</v>
      </c>
      <c r="CI137">
        <v>0</v>
      </c>
      <c r="CJ137">
        <v>0</v>
      </c>
      <c r="CK137">
        <v>0</v>
      </c>
      <c r="CL137" t="s">
        <v>146</v>
      </c>
      <c r="CM137">
        <v>0</v>
      </c>
      <c r="CN137">
        <v>0</v>
      </c>
      <c r="CO137">
        <v>0</v>
      </c>
      <c r="CP137">
        <v>0</v>
      </c>
      <c r="CQ137" t="s">
        <v>146</v>
      </c>
      <c r="CR137">
        <v>480</v>
      </c>
      <c r="CS137">
        <v>0</v>
      </c>
      <c r="CT137">
        <v>0</v>
      </c>
      <c r="CU137">
        <v>0</v>
      </c>
      <c r="CV137" t="s">
        <v>146</v>
      </c>
      <c r="CW137" t="s">
        <v>147</v>
      </c>
      <c r="CX137">
        <v>0</v>
      </c>
      <c r="CY137">
        <v>0</v>
      </c>
      <c r="CZ137">
        <v>0</v>
      </c>
      <c r="DA137">
        <v>1833</v>
      </c>
      <c r="DB137">
        <v>9480</v>
      </c>
      <c r="DC137" t="s">
        <v>146</v>
      </c>
      <c r="DD137">
        <v>0</v>
      </c>
      <c r="DE137">
        <v>0</v>
      </c>
      <c r="DF137">
        <v>2036</v>
      </c>
      <c r="DG137">
        <v>11200</v>
      </c>
      <c r="DH137" t="s">
        <v>159</v>
      </c>
      <c r="DI137">
        <f>Table1[[#This Row],[i- returnees internal present household]]+Table1[[#This Row],[k- abroad returnee household]]</f>
        <v>421</v>
      </c>
      <c r="DJ137">
        <f>Table1[[#This Row],[ returnees internal ]]+Table1[[#This Row],[abroad returnee ]]</f>
        <v>2877</v>
      </c>
      <c r="DK137" t="s">
        <v>159</v>
      </c>
      <c r="DL137">
        <v>421</v>
      </c>
      <c r="DM137">
        <v>2877</v>
      </c>
      <c r="DN137">
        <v>0</v>
      </c>
      <c r="DO137">
        <v>0</v>
      </c>
      <c r="DP137" t="s">
        <v>147</v>
      </c>
      <c r="DQ137" t="s">
        <v>147</v>
      </c>
      <c r="DR137" t="s">
        <v>147</v>
      </c>
      <c r="DS137" t="s">
        <v>147</v>
      </c>
      <c r="DT137">
        <v>0</v>
      </c>
      <c r="DU137">
        <v>0</v>
      </c>
      <c r="DV137" t="s">
        <v>147</v>
      </c>
      <c r="DW137" t="s">
        <v>147</v>
      </c>
      <c r="DX137" t="s">
        <v>147</v>
      </c>
      <c r="DY137" t="s">
        <v>147</v>
      </c>
      <c r="DZ137">
        <v>0</v>
      </c>
      <c r="EA137">
        <v>0</v>
      </c>
      <c r="EB137" t="s">
        <v>147</v>
      </c>
      <c r="EC137" t="s">
        <v>147</v>
      </c>
      <c r="ED137" t="s">
        <v>147</v>
      </c>
      <c r="EE137" t="s">
        <v>147</v>
      </c>
      <c r="EF137">
        <v>421</v>
      </c>
      <c r="EG137">
        <v>2877</v>
      </c>
      <c r="EH137" t="s">
        <v>193</v>
      </c>
      <c r="EI137" t="s">
        <v>194</v>
      </c>
      <c r="EJ137" t="s">
        <v>150</v>
      </c>
      <c r="EK137" t="s">
        <v>147</v>
      </c>
      <c r="EL137">
        <v>0</v>
      </c>
      <c r="EM137">
        <v>0</v>
      </c>
      <c r="EN137" t="s">
        <v>147</v>
      </c>
      <c r="EO137" t="s">
        <v>194</v>
      </c>
      <c r="EP137" t="s">
        <v>147</v>
      </c>
      <c r="EQ137" t="s">
        <v>147</v>
      </c>
      <c r="ER137">
        <v>0</v>
      </c>
      <c r="ES137">
        <v>0</v>
      </c>
      <c r="ET137" t="s">
        <v>146</v>
      </c>
      <c r="EU137">
        <v>0</v>
      </c>
      <c r="EV137">
        <v>0</v>
      </c>
      <c r="EW137">
        <v>0</v>
      </c>
      <c r="EX137">
        <v>0</v>
      </c>
      <c r="EY137" t="s">
        <v>147</v>
      </c>
      <c r="EZ137" t="s">
        <v>147</v>
      </c>
      <c r="FA137" t="s">
        <v>147</v>
      </c>
      <c r="FB137" t="s">
        <v>147</v>
      </c>
      <c r="FC137">
        <v>0</v>
      </c>
      <c r="FD137">
        <v>0</v>
      </c>
      <c r="FE137" t="s">
        <v>147</v>
      </c>
      <c r="FF137" t="s">
        <v>147</v>
      </c>
      <c r="FG137" t="s">
        <v>147</v>
      </c>
      <c r="FH137" t="s">
        <v>147</v>
      </c>
      <c r="FI137">
        <v>0</v>
      </c>
      <c r="FJ137">
        <v>0</v>
      </c>
      <c r="FK137" t="s">
        <v>147</v>
      </c>
      <c r="FL137" t="s">
        <v>147</v>
      </c>
      <c r="FM137" t="s">
        <v>147</v>
      </c>
      <c r="FN137" t="s">
        <v>147</v>
      </c>
      <c r="FO137">
        <v>0</v>
      </c>
      <c r="FP137">
        <v>0</v>
      </c>
      <c r="FQ137" t="s">
        <v>147</v>
      </c>
      <c r="FR137" t="s">
        <v>147</v>
      </c>
      <c r="FS137" t="s">
        <v>147</v>
      </c>
      <c r="FT137" t="s">
        <v>147</v>
      </c>
      <c r="FU137">
        <v>0</v>
      </c>
      <c r="FV137">
        <v>0</v>
      </c>
      <c r="FW137" t="s">
        <v>147</v>
      </c>
      <c r="FX137" t="s">
        <v>147</v>
      </c>
      <c r="FY137" t="s">
        <v>147</v>
      </c>
      <c r="FZ137" t="s">
        <v>147</v>
      </c>
      <c r="GA137">
        <v>0</v>
      </c>
      <c r="GB137">
        <v>0</v>
      </c>
      <c r="GC137">
        <v>0</v>
      </c>
      <c r="GD137">
        <v>0</v>
      </c>
      <c r="GE137">
        <v>421</v>
      </c>
      <c r="GF137">
        <v>2877</v>
      </c>
      <c r="GG137">
        <v>0</v>
      </c>
      <c r="GH137">
        <v>0</v>
      </c>
      <c r="GI137">
        <v>0</v>
      </c>
      <c r="GJ137">
        <v>0</v>
      </c>
      <c r="GK137" t="s">
        <v>159</v>
      </c>
      <c r="GL137">
        <v>316</v>
      </c>
      <c r="GM137">
        <v>1738</v>
      </c>
      <c r="GN137" t="s">
        <v>159</v>
      </c>
      <c r="GO137" t="s">
        <v>193</v>
      </c>
      <c r="GP137" t="s">
        <v>194</v>
      </c>
      <c r="GQ137" t="s">
        <v>159</v>
      </c>
      <c r="GR137" t="s">
        <v>221</v>
      </c>
      <c r="GS137" t="s">
        <v>146</v>
      </c>
      <c r="GT137">
        <v>0</v>
      </c>
      <c r="GU137">
        <v>0</v>
      </c>
      <c r="GV137" t="s">
        <v>146</v>
      </c>
      <c r="GW137" t="s">
        <v>197</v>
      </c>
      <c r="GX137" t="s">
        <v>197</v>
      </c>
      <c r="GY137" t="s">
        <v>151</v>
      </c>
      <c r="GZ137" t="s">
        <v>647</v>
      </c>
      <c r="HA137" s="117" t="s">
        <v>856</v>
      </c>
      <c r="HB137" s="117" t="s">
        <v>856</v>
      </c>
      <c r="HC137" s="117"/>
      <c r="HD137" s="116" t="s">
        <v>1858</v>
      </c>
      <c r="HE137" s="116">
        <v>5.6609379999999998</v>
      </c>
      <c r="HF137" s="116">
        <v>31.062704</v>
      </c>
    </row>
    <row r="138" spans="1:214" x14ac:dyDescent="0.25">
      <c r="A138" t="s">
        <v>201</v>
      </c>
      <c r="B138" t="s">
        <v>202</v>
      </c>
      <c r="C138" t="s">
        <v>649</v>
      </c>
      <c r="D138" t="s">
        <v>464</v>
      </c>
      <c r="E138" t="s">
        <v>648</v>
      </c>
      <c r="F138" t="s">
        <v>650</v>
      </c>
      <c r="G138" s="116">
        <f t="shared" si="4"/>
        <v>4.0827706539999999</v>
      </c>
      <c r="H138" s="116">
        <f t="shared" si="5"/>
        <v>32.180337151000003</v>
      </c>
      <c r="I138">
        <v>9</v>
      </c>
      <c r="J138">
        <v>9</v>
      </c>
      <c r="K138" t="s">
        <v>159</v>
      </c>
      <c r="L138">
        <v>41</v>
      </c>
      <c r="M138" s="116">
        <f>SUM(Table1[[#Headers],[c- IDP previously displ. abroad present]])</f>
        <v>0</v>
      </c>
      <c r="N138">
        <v>230</v>
      </c>
      <c r="O138" s="116">
        <f>(Table1[[#This Row],[a- IDP individuals]])-(Table1[[#This Row],[displ. Abroad]])</f>
        <v>230</v>
      </c>
      <c r="P138">
        <v>0</v>
      </c>
      <c r="Q138">
        <v>0</v>
      </c>
      <c r="R138" t="s">
        <v>147</v>
      </c>
      <c r="S138" t="s">
        <v>147</v>
      </c>
      <c r="T138">
        <v>31</v>
      </c>
      <c r="U138">
        <v>180</v>
      </c>
      <c r="V138" t="s">
        <v>193</v>
      </c>
      <c r="W138" t="s">
        <v>194</v>
      </c>
      <c r="X138">
        <v>10</v>
      </c>
      <c r="Y138">
        <v>50</v>
      </c>
      <c r="Z138" t="s">
        <v>193</v>
      </c>
      <c r="AA138" t="s">
        <v>194</v>
      </c>
      <c r="AB138">
        <v>0</v>
      </c>
      <c r="AC138">
        <v>0</v>
      </c>
      <c r="AD138" t="s">
        <v>147</v>
      </c>
      <c r="AE138" t="s">
        <v>147</v>
      </c>
      <c r="AF138">
        <v>0</v>
      </c>
      <c r="AG138">
        <v>0</v>
      </c>
      <c r="AH138" t="s">
        <v>147</v>
      </c>
      <c r="AI138" t="s">
        <v>147</v>
      </c>
      <c r="AJ138">
        <v>0</v>
      </c>
      <c r="AK138">
        <v>0</v>
      </c>
      <c r="AL138" t="s">
        <v>147</v>
      </c>
      <c r="AM138" t="s">
        <v>147</v>
      </c>
      <c r="AN138">
        <v>0</v>
      </c>
      <c r="AO138">
        <v>0</v>
      </c>
      <c r="AP138" t="s">
        <v>146</v>
      </c>
      <c r="AQ138">
        <v>0</v>
      </c>
      <c r="AR138">
        <v>0</v>
      </c>
      <c r="AS138">
        <v>0</v>
      </c>
      <c r="AT138">
        <v>0</v>
      </c>
      <c r="AU138" t="s">
        <v>147</v>
      </c>
      <c r="AV138" t="s">
        <v>147</v>
      </c>
      <c r="AW138">
        <v>0</v>
      </c>
      <c r="AX138">
        <v>0</v>
      </c>
      <c r="AY138" t="s">
        <v>147</v>
      </c>
      <c r="AZ138" t="s">
        <v>147</v>
      </c>
      <c r="BA138">
        <v>0</v>
      </c>
      <c r="BB138">
        <v>0</v>
      </c>
      <c r="BC138" t="s">
        <v>147</v>
      </c>
      <c r="BD138" t="s">
        <v>147</v>
      </c>
      <c r="BE138">
        <v>0</v>
      </c>
      <c r="BF138">
        <v>0</v>
      </c>
      <c r="BG138" t="s">
        <v>147</v>
      </c>
      <c r="BH138" t="s">
        <v>147</v>
      </c>
      <c r="BI138">
        <v>0</v>
      </c>
      <c r="BJ138">
        <v>0</v>
      </c>
      <c r="BK138" t="s">
        <v>147</v>
      </c>
      <c r="BL138" t="s">
        <v>147</v>
      </c>
      <c r="BM138">
        <v>0</v>
      </c>
      <c r="BN138">
        <v>0</v>
      </c>
      <c r="BO138" s="116">
        <f>SUM(Table1[[#This Row],[2014-2015 Conflict]],Table1[[#This Row],[2016-2017 conflict]],Table1[[#This Row],[2018 pre R conflict]],Table1[[#This Row],[2018 post R conflict]],Table1[[#This Row],[2019 conflict]],Table1[[#This Row],[2020 conflict]])</f>
        <v>230</v>
      </c>
      <c r="BP138" s="116">
        <f>SUM(Table1[[#This Row],[2014-2015  C - clashes]],Table1[[#This Row],[2016-2017  c-clashes]],Table1[[#This Row],[2018 pre R C-clashes]],Table1[[#This Row],[2018 post R C-clashes]],Table1[[#This Row],[2019 C-clashes]],Table1[[#This Row],[2020 C-clashes]])</f>
        <v>0</v>
      </c>
      <c r="BQ138" s="116">
        <f>SUM(Table1[[#This Row],[2014-2015 disaster]],Table1[[#This Row],[2016-2017 disaster]],Table1[[#This Row],[2018 pre R disaster]],Table1[[#This Row],[2018 post R disaster]],Table1[[#This Row],[2019 disaster]],Table1[[#This Row],[2020 disaster]])</f>
        <v>0</v>
      </c>
      <c r="BR138" s="116">
        <f>SUM(Table1[[#This Row],[2014-2015 unknown]],Table1[[#This Row],[2016-2017  unknown ]],Table1[[#This Row],[2018 pre R unknown]],Table1[[#This Row],[2018 post R unknown]],Table1[[#This Row],[2019 unknown]],Table1[[#This Row],[2020 unknown]])</f>
        <v>0</v>
      </c>
      <c r="BS138">
        <v>0</v>
      </c>
      <c r="BT138">
        <v>0</v>
      </c>
      <c r="BU138">
        <v>0</v>
      </c>
      <c r="BV138">
        <v>0</v>
      </c>
      <c r="BW138" t="s">
        <v>146</v>
      </c>
      <c r="BX138">
        <v>180</v>
      </c>
      <c r="BY138">
        <v>0</v>
      </c>
      <c r="BZ138">
        <v>0</v>
      </c>
      <c r="CA138">
        <v>0</v>
      </c>
      <c r="CB138" t="s">
        <v>146</v>
      </c>
      <c r="CC138">
        <v>50</v>
      </c>
      <c r="CD138">
        <v>0</v>
      </c>
      <c r="CE138">
        <v>0</v>
      </c>
      <c r="CF138">
        <v>0</v>
      </c>
      <c r="CG138" t="s">
        <v>146</v>
      </c>
      <c r="CH138">
        <v>0</v>
      </c>
      <c r="CI138">
        <v>0</v>
      </c>
      <c r="CJ138">
        <v>0</v>
      </c>
      <c r="CK138">
        <v>0</v>
      </c>
      <c r="CL138" t="s">
        <v>146</v>
      </c>
      <c r="CM138">
        <v>0</v>
      </c>
      <c r="CN138">
        <v>0</v>
      </c>
      <c r="CO138">
        <v>0</v>
      </c>
      <c r="CP138">
        <v>0</v>
      </c>
      <c r="CQ138" t="s">
        <v>146</v>
      </c>
      <c r="CR138">
        <v>0</v>
      </c>
      <c r="CS138">
        <v>0</v>
      </c>
      <c r="CT138">
        <v>0</v>
      </c>
      <c r="CU138">
        <v>0</v>
      </c>
      <c r="CV138" t="s">
        <v>146</v>
      </c>
      <c r="CW138" t="s">
        <v>147</v>
      </c>
      <c r="CX138">
        <v>0</v>
      </c>
      <c r="CY138">
        <v>0</v>
      </c>
      <c r="CZ138">
        <v>0</v>
      </c>
      <c r="DA138">
        <v>41</v>
      </c>
      <c r="DB138">
        <v>230</v>
      </c>
      <c r="DC138" t="s">
        <v>146</v>
      </c>
      <c r="DD138">
        <v>0</v>
      </c>
      <c r="DE138">
        <v>0</v>
      </c>
      <c r="DF138">
        <v>4767</v>
      </c>
      <c r="DG138">
        <v>26219</v>
      </c>
      <c r="DH138" t="s">
        <v>159</v>
      </c>
      <c r="DI138">
        <f>Table1[[#This Row],[i- returnees internal present household]]+Table1[[#This Row],[k- abroad returnee household]]</f>
        <v>2093</v>
      </c>
      <c r="DJ138">
        <f>Table1[[#This Row],[ returnees internal ]]+Table1[[#This Row],[abroad returnee ]]</f>
        <v>9669</v>
      </c>
      <c r="DK138" t="s">
        <v>159</v>
      </c>
      <c r="DL138">
        <v>209</v>
      </c>
      <c r="DM138">
        <v>1150</v>
      </c>
      <c r="DN138">
        <v>0</v>
      </c>
      <c r="DO138">
        <v>0</v>
      </c>
      <c r="DP138" t="s">
        <v>147</v>
      </c>
      <c r="DQ138" t="s">
        <v>147</v>
      </c>
      <c r="DR138" t="s">
        <v>147</v>
      </c>
      <c r="DS138" t="s">
        <v>147</v>
      </c>
      <c r="DT138">
        <v>0</v>
      </c>
      <c r="DU138">
        <v>0</v>
      </c>
      <c r="DV138" t="s">
        <v>147</v>
      </c>
      <c r="DW138" t="s">
        <v>147</v>
      </c>
      <c r="DX138" t="s">
        <v>147</v>
      </c>
      <c r="DY138" t="s">
        <v>147</v>
      </c>
      <c r="DZ138">
        <v>209</v>
      </c>
      <c r="EA138">
        <v>1150</v>
      </c>
      <c r="EB138" t="s">
        <v>193</v>
      </c>
      <c r="EC138" t="s">
        <v>194</v>
      </c>
      <c r="ED138" t="s">
        <v>150</v>
      </c>
      <c r="EE138" t="s">
        <v>147</v>
      </c>
      <c r="EF138">
        <v>0</v>
      </c>
      <c r="EG138">
        <v>0</v>
      </c>
      <c r="EH138" t="s">
        <v>147</v>
      </c>
      <c r="EI138" t="s">
        <v>147</v>
      </c>
      <c r="EJ138" t="s">
        <v>147</v>
      </c>
      <c r="EK138" t="s">
        <v>147</v>
      </c>
      <c r="EL138">
        <v>0</v>
      </c>
      <c r="EM138">
        <v>0</v>
      </c>
      <c r="EN138" t="s">
        <v>147</v>
      </c>
      <c r="EO138" t="s">
        <v>147</v>
      </c>
      <c r="EP138" t="s">
        <v>147</v>
      </c>
      <c r="EQ138" t="s">
        <v>147</v>
      </c>
      <c r="ER138">
        <v>0</v>
      </c>
      <c r="ES138">
        <v>0</v>
      </c>
      <c r="ET138" t="s">
        <v>159</v>
      </c>
      <c r="EU138">
        <v>1884</v>
      </c>
      <c r="EV138">
        <v>8519</v>
      </c>
      <c r="EW138">
        <v>0</v>
      </c>
      <c r="EX138">
        <v>0</v>
      </c>
      <c r="EY138" t="s">
        <v>147</v>
      </c>
      <c r="EZ138" t="s">
        <v>147</v>
      </c>
      <c r="FA138" t="s">
        <v>147</v>
      </c>
      <c r="FB138" t="s">
        <v>147</v>
      </c>
      <c r="FC138">
        <v>590</v>
      </c>
      <c r="FD138">
        <v>1845</v>
      </c>
      <c r="FE138" t="s">
        <v>221</v>
      </c>
      <c r="FF138" t="s">
        <v>618</v>
      </c>
      <c r="FG138" t="s">
        <v>150</v>
      </c>
      <c r="FH138" t="s">
        <v>147</v>
      </c>
      <c r="FI138">
        <v>262</v>
      </c>
      <c r="FJ138">
        <v>1097</v>
      </c>
      <c r="FK138" t="s">
        <v>221</v>
      </c>
      <c r="FL138" t="s">
        <v>424</v>
      </c>
      <c r="FM138" t="s">
        <v>150</v>
      </c>
      <c r="FN138" t="s">
        <v>147</v>
      </c>
      <c r="FO138">
        <v>290</v>
      </c>
      <c r="FP138">
        <v>1595</v>
      </c>
      <c r="FQ138" t="s">
        <v>221</v>
      </c>
      <c r="FR138" t="s">
        <v>651</v>
      </c>
      <c r="FS138" t="s">
        <v>150</v>
      </c>
      <c r="FT138" t="s">
        <v>147</v>
      </c>
      <c r="FU138">
        <v>742</v>
      </c>
      <c r="FV138">
        <v>3982</v>
      </c>
      <c r="FW138" t="s">
        <v>221</v>
      </c>
      <c r="FX138" t="s">
        <v>424</v>
      </c>
      <c r="FY138" t="s">
        <v>150</v>
      </c>
      <c r="FZ138" t="s">
        <v>147</v>
      </c>
      <c r="GA138">
        <v>0</v>
      </c>
      <c r="GB138">
        <v>0</v>
      </c>
      <c r="GC138">
        <v>1884</v>
      </c>
      <c r="GD138">
        <v>8519</v>
      </c>
      <c r="GE138">
        <v>209</v>
      </c>
      <c r="GF138">
        <v>1150</v>
      </c>
      <c r="GG138">
        <v>0</v>
      </c>
      <c r="GH138">
        <v>0</v>
      </c>
      <c r="GI138">
        <v>0</v>
      </c>
      <c r="GJ138">
        <v>0</v>
      </c>
      <c r="GK138" t="s">
        <v>159</v>
      </c>
      <c r="GL138">
        <v>464</v>
      </c>
      <c r="GM138">
        <v>2552</v>
      </c>
      <c r="GN138" t="s">
        <v>159</v>
      </c>
      <c r="GO138" t="s">
        <v>202</v>
      </c>
      <c r="GP138" t="s">
        <v>464</v>
      </c>
      <c r="GQ138" t="s">
        <v>159</v>
      </c>
      <c r="GR138" t="s">
        <v>221</v>
      </c>
      <c r="GS138" t="s">
        <v>146</v>
      </c>
      <c r="GT138">
        <v>0</v>
      </c>
      <c r="GU138">
        <v>0</v>
      </c>
      <c r="GV138" t="s">
        <v>146</v>
      </c>
      <c r="GW138" t="s">
        <v>152</v>
      </c>
      <c r="GX138" t="s">
        <v>152</v>
      </c>
      <c r="GY138" t="s">
        <v>152</v>
      </c>
      <c r="GZ138" t="s">
        <v>652</v>
      </c>
      <c r="HA138" s="117" t="s">
        <v>856</v>
      </c>
      <c r="HB138" s="117" t="s">
        <v>2130</v>
      </c>
      <c r="HC138" s="117"/>
      <c r="HD138" s="116" t="s">
        <v>1858</v>
      </c>
      <c r="HE138" s="116">
        <v>5.6933009999999999</v>
      </c>
      <c r="HF138" s="116">
        <v>31.055743</v>
      </c>
    </row>
    <row r="139" spans="1:214" x14ac:dyDescent="0.25">
      <c r="A139" t="s">
        <v>142</v>
      </c>
      <c r="B139" t="s">
        <v>143</v>
      </c>
      <c r="C139" t="s">
        <v>654</v>
      </c>
      <c r="D139" t="s">
        <v>352</v>
      </c>
      <c r="E139" t="s">
        <v>653</v>
      </c>
      <c r="F139" t="s">
        <v>655</v>
      </c>
      <c r="G139" s="116">
        <f t="shared" si="4"/>
        <v>10.26576</v>
      </c>
      <c r="H139" s="116">
        <f t="shared" si="5"/>
        <v>32.453699999999998</v>
      </c>
      <c r="I139">
        <v>9</v>
      </c>
      <c r="J139">
        <v>9</v>
      </c>
      <c r="K139" t="s">
        <v>159</v>
      </c>
      <c r="L139">
        <v>1452</v>
      </c>
      <c r="M139" s="116">
        <f>SUM(Table1[[#Headers],[c- IDP previously displ. abroad present]])</f>
        <v>0</v>
      </c>
      <c r="N139">
        <v>5044</v>
      </c>
      <c r="O139" s="116">
        <f>(Table1[[#This Row],[a- IDP individuals]])-(Table1[[#This Row],[displ. Abroad]])</f>
        <v>5044</v>
      </c>
      <c r="P139">
        <v>0</v>
      </c>
      <c r="Q139">
        <v>0</v>
      </c>
      <c r="R139" t="s">
        <v>147</v>
      </c>
      <c r="S139" t="s">
        <v>147</v>
      </c>
      <c r="T139">
        <v>1452</v>
      </c>
      <c r="U139">
        <v>5044</v>
      </c>
      <c r="V139" t="s">
        <v>143</v>
      </c>
      <c r="W139" t="s">
        <v>352</v>
      </c>
      <c r="X139">
        <v>0</v>
      </c>
      <c r="Y139">
        <v>0</v>
      </c>
      <c r="Z139" t="s">
        <v>147</v>
      </c>
      <c r="AA139" t="s">
        <v>147</v>
      </c>
      <c r="AB139">
        <v>0</v>
      </c>
      <c r="AC139">
        <v>0</v>
      </c>
      <c r="AD139" t="s">
        <v>147</v>
      </c>
      <c r="AE139" t="s">
        <v>147</v>
      </c>
      <c r="AF139">
        <v>0</v>
      </c>
      <c r="AG139">
        <v>0</v>
      </c>
      <c r="AH139" t="s">
        <v>147</v>
      </c>
      <c r="AI139" t="s">
        <v>147</v>
      </c>
      <c r="AJ139">
        <v>0</v>
      </c>
      <c r="AK139">
        <v>0</v>
      </c>
      <c r="AL139" t="s">
        <v>147</v>
      </c>
      <c r="AM139" t="s">
        <v>147</v>
      </c>
      <c r="AN139">
        <v>0</v>
      </c>
      <c r="AO139">
        <v>0</v>
      </c>
      <c r="AP139" t="s">
        <v>146</v>
      </c>
      <c r="AQ139">
        <v>0</v>
      </c>
      <c r="AR139">
        <v>0</v>
      </c>
      <c r="AS139">
        <v>0</v>
      </c>
      <c r="AT139">
        <v>0</v>
      </c>
      <c r="AU139" t="s">
        <v>147</v>
      </c>
      <c r="AV139" t="s">
        <v>147</v>
      </c>
      <c r="AW139">
        <v>0</v>
      </c>
      <c r="AX139">
        <v>0</v>
      </c>
      <c r="AY139" t="s">
        <v>147</v>
      </c>
      <c r="AZ139" t="s">
        <v>147</v>
      </c>
      <c r="BA139">
        <v>0</v>
      </c>
      <c r="BB139">
        <v>0</v>
      </c>
      <c r="BC139" t="s">
        <v>147</v>
      </c>
      <c r="BD139" t="s">
        <v>147</v>
      </c>
      <c r="BE139">
        <v>0</v>
      </c>
      <c r="BF139">
        <v>0</v>
      </c>
      <c r="BG139" t="s">
        <v>147</v>
      </c>
      <c r="BH139" t="s">
        <v>147</v>
      </c>
      <c r="BI139">
        <v>0</v>
      </c>
      <c r="BJ139">
        <v>0</v>
      </c>
      <c r="BK139" t="s">
        <v>147</v>
      </c>
      <c r="BL139" t="s">
        <v>147</v>
      </c>
      <c r="BM139">
        <v>0</v>
      </c>
      <c r="BN139">
        <v>0</v>
      </c>
      <c r="BO139" s="116">
        <f>SUM(Table1[[#This Row],[2014-2015 Conflict]],Table1[[#This Row],[2016-2017 conflict]],Table1[[#This Row],[2018 pre R conflict]],Table1[[#This Row],[2018 post R conflict]],Table1[[#This Row],[2019 conflict]],Table1[[#This Row],[2020 conflict]])</f>
        <v>5044</v>
      </c>
      <c r="BP139" s="116">
        <f>SUM(Table1[[#This Row],[2014-2015  C - clashes]],Table1[[#This Row],[2016-2017  c-clashes]],Table1[[#This Row],[2018 pre R C-clashes]],Table1[[#This Row],[2018 post R C-clashes]],Table1[[#This Row],[2019 C-clashes]],Table1[[#This Row],[2020 C-clashes]])</f>
        <v>0</v>
      </c>
      <c r="BQ139" s="116">
        <f>SUM(Table1[[#This Row],[2014-2015 disaster]],Table1[[#This Row],[2016-2017 disaster]],Table1[[#This Row],[2018 pre R disaster]],Table1[[#This Row],[2018 post R disaster]],Table1[[#This Row],[2019 disaster]],Table1[[#This Row],[2020 disaster]])</f>
        <v>0</v>
      </c>
      <c r="BR139" s="116">
        <f>SUM(Table1[[#This Row],[2014-2015 unknown]],Table1[[#This Row],[2016-2017  unknown ]],Table1[[#This Row],[2018 pre R unknown]],Table1[[#This Row],[2018 post R unknown]],Table1[[#This Row],[2019 unknown]],Table1[[#This Row],[2020 unknown]])</f>
        <v>0</v>
      </c>
      <c r="BS139">
        <v>0</v>
      </c>
      <c r="BT139">
        <v>0</v>
      </c>
      <c r="BU139">
        <v>0</v>
      </c>
      <c r="BV139">
        <v>0</v>
      </c>
      <c r="BW139" t="s">
        <v>146</v>
      </c>
      <c r="BX139">
        <v>5044</v>
      </c>
      <c r="BY139">
        <v>0</v>
      </c>
      <c r="BZ139">
        <v>0</v>
      </c>
      <c r="CA139">
        <v>0</v>
      </c>
      <c r="CB139" t="s">
        <v>146</v>
      </c>
      <c r="CC139">
        <v>0</v>
      </c>
      <c r="CD139">
        <v>0</v>
      </c>
      <c r="CE139">
        <v>0</v>
      </c>
      <c r="CF139">
        <v>0</v>
      </c>
      <c r="CG139" t="s">
        <v>146</v>
      </c>
      <c r="CH139">
        <v>0</v>
      </c>
      <c r="CI139">
        <v>0</v>
      </c>
      <c r="CJ139">
        <v>0</v>
      </c>
      <c r="CK139">
        <v>0</v>
      </c>
      <c r="CL139" t="s">
        <v>146</v>
      </c>
      <c r="CM139">
        <v>0</v>
      </c>
      <c r="CN139">
        <v>0</v>
      </c>
      <c r="CO139">
        <v>0</v>
      </c>
      <c r="CP139">
        <v>0</v>
      </c>
      <c r="CQ139" t="s">
        <v>146</v>
      </c>
      <c r="CR139">
        <v>0</v>
      </c>
      <c r="CS139">
        <v>0</v>
      </c>
      <c r="CT139">
        <v>0</v>
      </c>
      <c r="CU139">
        <v>0</v>
      </c>
      <c r="CV139" t="s">
        <v>146</v>
      </c>
      <c r="CW139" t="s">
        <v>147</v>
      </c>
      <c r="CX139">
        <v>0</v>
      </c>
      <c r="CY139">
        <v>1394</v>
      </c>
      <c r="CZ139">
        <v>4753</v>
      </c>
      <c r="DA139">
        <v>58</v>
      </c>
      <c r="DB139">
        <v>291</v>
      </c>
      <c r="DC139" t="s">
        <v>159</v>
      </c>
      <c r="DD139">
        <v>37</v>
      </c>
      <c r="DE139">
        <v>203</v>
      </c>
      <c r="DF139">
        <v>2251</v>
      </c>
      <c r="DG139">
        <v>11256</v>
      </c>
      <c r="DH139" t="s">
        <v>159</v>
      </c>
      <c r="DI139">
        <f>Table1[[#This Row],[i- returnees internal present household]]+Table1[[#This Row],[k- abroad returnee household]]</f>
        <v>375</v>
      </c>
      <c r="DJ139">
        <f>Table1[[#This Row],[ returnees internal ]]+Table1[[#This Row],[abroad returnee ]]</f>
        <v>2061</v>
      </c>
      <c r="DK139" t="s">
        <v>159</v>
      </c>
      <c r="DL139">
        <v>21</v>
      </c>
      <c r="DM139">
        <v>111</v>
      </c>
      <c r="DN139">
        <v>0</v>
      </c>
      <c r="DO139">
        <v>0</v>
      </c>
      <c r="DP139" t="s">
        <v>147</v>
      </c>
      <c r="DQ139" t="s">
        <v>147</v>
      </c>
      <c r="DR139" t="s">
        <v>147</v>
      </c>
      <c r="DS139" t="s">
        <v>147</v>
      </c>
      <c r="DT139">
        <v>0</v>
      </c>
      <c r="DU139">
        <v>0</v>
      </c>
      <c r="DV139" t="s">
        <v>147</v>
      </c>
      <c r="DW139" t="s">
        <v>147</v>
      </c>
      <c r="DX139" t="s">
        <v>147</v>
      </c>
      <c r="DY139" t="s">
        <v>147</v>
      </c>
      <c r="DZ139">
        <v>0</v>
      </c>
      <c r="EA139">
        <v>0</v>
      </c>
      <c r="EB139" t="s">
        <v>147</v>
      </c>
      <c r="EC139" t="s">
        <v>147</v>
      </c>
      <c r="ED139" t="s">
        <v>147</v>
      </c>
      <c r="EE139" t="s">
        <v>147</v>
      </c>
      <c r="EF139">
        <v>14</v>
      </c>
      <c r="EG139">
        <v>73</v>
      </c>
      <c r="EH139" t="s">
        <v>193</v>
      </c>
      <c r="EI139" t="s">
        <v>194</v>
      </c>
      <c r="EJ139" t="s">
        <v>150</v>
      </c>
      <c r="EK139" t="s">
        <v>147</v>
      </c>
      <c r="EL139">
        <v>7</v>
      </c>
      <c r="EM139">
        <v>38</v>
      </c>
      <c r="EN139" t="s">
        <v>193</v>
      </c>
      <c r="EO139" t="s">
        <v>194</v>
      </c>
      <c r="EP139" t="s">
        <v>150</v>
      </c>
      <c r="EQ139" t="s">
        <v>147</v>
      </c>
      <c r="ER139">
        <v>0</v>
      </c>
      <c r="ES139">
        <v>0</v>
      </c>
      <c r="ET139" t="s">
        <v>159</v>
      </c>
      <c r="EU139">
        <v>354</v>
      </c>
      <c r="EV139">
        <v>1950</v>
      </c>
      <c r="EW139">
        <v>0</v>
      </c>
      <c r="EX139">
        <v>0</v>
      </c>
      <c r="EY139" t="s">
        <v>147</v>
      </c>
      <c r="EZ139" t="s">
        <v>147</v>
      </c>
      <c r="FA139" t="s">
        <v>147</v>
      </c>
      <c r="FB139" t="s">
        <v>147</v>
      </c>
      <c r="FC139">
        <v>0</v>
      </c>
      <c r="FD139">
        <v>0</v>
      </c>
      <c r="FE139" t="s">
        <v>147</v>
      </c>
      <c r="FF139" t="s">
        <v>147</v>
      </c>
      <c r="FG139" t="s">
        <v>147</v>
      </c>
      <c r="FH139" t="s">
        <v>147</v>
      </c>
      <c r="FI139">
        <v>143</v>
      </c>
      <c r="FJ139">
        <v>718</v>
      </c>
      <c r="FK139" t="s">
        <v>217</v>
      </c>
      <c r="FL139" t="s">
        <v>218</v>
      </c>
      <c r="FM139" t="s">
        <v>150</v>
      </c>
      <c r="FN139" t="s">
        <v>147</v>
      </c>
      <c r="FO139">
        <v>117</v>
      </c>
      <c r="FP139">
        <v>647</v>
      </c>
      <c r="FQ139" t="s">
        <v>221</v>
      </c>
      <c r="FR139" t="s">
        <v>424</v>
      </c>
      <c r="FS139" t="s">
        <v>150</v>
      </c>
      <c r="FT139" t="s">
        <v>147</v>
      </c>
      <c r="FU139">
        <v>94</v>
      </c>
      <c r="FV139">
        <v>585</v>
      </c>
      <c r="FW139" t="s">
        <v>217</v>
      </c>
      <c r="FX139" t="s">
        <v>218</v>
      </c>
      <c r="FY139" t="s">
        <v>150</v>
      </c>
      <c r="FZ139" t="s">
        <v>147</v>
      </c>
      <c r="GA139">
        <v>0</v>
      </c>
      <c r="GB139">
        <v>0</v>
      </c>
      <c r="GC139">
        <v>0</v>
      </c>
      <c r="GD139">
        <v>0</v>
      </c>
      <c r="GE139">
        <v>375</v>
      </c>
      <c r="GF139">
        <v>2061</v>
      </c>
      <c r="GG139">
        <v>0</v>
      </c>
      <c r="GH139">
        <v>0</v>
      </c>
      <c r="GI139">
        <v>0</v>
      </c>
      <c r="GJ139">
        <v>0</v>
      </c>
      <c r="GK139" t="s">
        <v>159</v>
      </c>
      <c r="GL139">
        <v>56</v>
      </c>
      <c r="GM139">
        <v>308</v>
      </c>
      <c r="GN139" t="s">
        <v>159</v>
      </c>
      <c r="GO139" t="s">
        <v>193</v>
      </c>
      <c r="GP139" t="s">
        <v>194</v>
      </c>
      <c r="GQ139" t="s">
        <v>159</v>
      </c>
      <c r="GR139" t="s">
        <v>221</v>
      </c>
      <c r="GS139" t="s">
        <v>146</v>
      </c>
      <c r="GT139">
        <v>0</v>
      </c>
      <c r="GU139">
        <v>0</v>
      </c>
      <c r="GV139" t="s">
        <v>159</v>
      </c>
      <c r="GW139" t="s">
        <v>197</v>
      </c>
      <c r="GX139" t="s">
        <v>197</v>
      </c>
      <c r="GY139" t="s">
        <v>152</v>
      </c>
      <c r="GZ139" t="s">
        <v>160</v>
      </c>
      <c r="HA139" s="117" t="s">
        <v>1683</v>
      </c>
      <c r="HB139" s="117" t="s">
        <v>2132</v>
      </c>
      <c r="HC139" s="117"/>
      <c r="HD139" s="116" t="s">
        <v>1858</v>
      </c>
      <c r="HE139" s="116">
        <v>5.6565969999999997</v>
      </c>
      <c r="HF139" s="116">
        <v>31.681615000000001</v>
      </c>
    </row>
    <row r="140" spans="1:214" x14ac:dyDescent="0.25">
      <c r="A140" t="s">
        <v>192</v>
      </c>
      <c r="B140" t="s">
        <v>193</v>
      </c>
      <c r="C140" t="s">
        <v>191</v>
      </c>
      <c r="D140" t="s">
        <v>194</v>
      </c>
      <c r="E140" t="s">
        <v>656</v>
      </c>
      <c r="F140" t="s">
        <v>657</v>
      </c>
      <c r="G140" s="116">
        <f t="shared" si="4"/>
        <v>4.4802454020000004</v>
      </c>
      <c r="H140" s="116">
        <f t="shared" si="5"/>
        <v>31.248572076999999</v>
      </c>
      <c r="I140">
        <v>9</v>
      </c>
      <c r="J140">
        <v>9</v>
      </c>
      <c r="K140" t="s">
        <v>146</v>
      </c>
      <c r="L140">
        <v>0</v>
      </c>
      <c r="M140" s="116">
        <f>SUM(Table1[[#Headers],[c- IDP previously displ. abroad present]])</f>
        <v>0</v>
      </c>
      <c r="N140">
        <v>0</v>
      </c>
      <c r="O140" s="116">
        <f>(Table1[[#This Row],[a- IDP individuals]])-(Table1[[#This Row],[displ. Abroad]])</f>
        <v>0</v>
      </c>
      <c r="P140">
        <v>0</v>
      </c>
      <c r="Q140">
        <v>0</v>
      </c>
      <c r="R140" t="s">
        <v>147</v>
      </c>
      <c r="S140" t="s">
        <v>147</v>
      </c>
      <c r="T140">
        <v>0</v>
      </c>
      <c r="U140">
        <v>0</v>
      </c>
      <c r="V140" t="s">
        <v>147</v>
      </c>
      <c r="W140" t="s">
        <v>147</v>
      </c>
      <c r="X140">
        <v>0</v>
      </c>
      <c r="Y140">
        <v>0</v>
      </c>
      <c r="Z140" t="s">
        <v>147</v>
      </c>
      <c r="AA140" t="s">
        <v>147</v>
      </c>
      <c r="AB140">
        <v>0</v>
      </c>
      <c r="AC140">
        <v>0</v>
      </c>
      <c r="AD140" t="s">
        <v>147</v>
      </c>
      <c r="AE140" t="s">
        <v>147</v>
      </c>
      <c r="AF140">
        <v>0</v>
      </c>
      <c r="AG140">
        <v>0</v>
      </c>
      <c r="AH140" t="s">
        <v>147</v>
      </c>
      <c r="AI140" t="s">
        <v>147</v>
      </c>
      <c r="AJ140">
        <v>0</v>
      </c>
      <c r="AK140">
        <v>0</v>
      </c>
      <c r="AL140" t="s">
        <v>147</v>
      </c>
      <c r="AM140" t="s">
        <v>147</v>
      </c>
      <c r="AN140">
        <v>0</v>
      </c>
      <c r="AO140">
        <v>0</v>
      </c>
      <c r="AP140" t="s">
        <v>146</v>
      </c>
      <c r="AQ140">
        <v>0</v>
      </c>
      <c r="AR140">
        <v>0</v>
      </c>
      <c r="AS140">
        <v>0</v>
      </c>
      <c r="AT140">
        <v>0</v>
      </c>
      <c r="AU140" t="s">
        <v>147</v>
      </c>
      <c r="AV140" t="s">
        <v>147</v>
      </c>
      <c r="AW140">
        <v>0</v>
      </c>
      <c r="AX140">
        <v>0</v>
      </c>
      <c r="AY140" t="s">
        <v>147</v>
      </c>
      <c r="AZ140" t="s">
        <v>147</v>
      </c>
      <c r="BA140">
        <v>0</v>
      </c>
      <c r="BB140">
        <v>0</v>
      </c>
      <c r="BC140" t="s">
        <v>147</v>
      </c>
      <c r="BD140" t="s">
        <v>147</v>
      </c>
      <c r="BE140">
        <v>0</v>
      </c>
      <c r="BF140">
        <v>0</v>
      </c>
      <c r="BG140" t="s">
        <v>147</v>
      </c>
      <c r="BH140" t="s">
        <v>147</v>
      </c>
      <c r="BI140">
        <v>0</v>
      </c>
      <c r="BJ140">
        <v>0</v>
      </c>
      <c r="BK140" t="s">
        <v>147</v>
      </c>
      <c r="BL140" t="s">
        <v>147</v>
      </c>
      <c r="BM140">
        <v>0</v>
      </c>
      <c r="BN140">
        <v>0</v>
      </c>
      <c r="BO140" s="116">
        <f>SUM(Table1[[#This Row],[2014-2015 Conflict]],Table1[[#This Row],[2016-2017 conflict]],Table1[[#This Row],[2018 pre R conflict]],Table1[[#This Row],[2018 post R conflict]],Table1[[#This Row],[2019 conflict]],Table1[[#This Row],[2020 conflict]])</f>
        <v>0</v>
      </c>
      <c r="BP140" s="116">
        <f>SUM(Table1[[#This Row],[2014-2015  C - clashes]],Table1[[#This Row],[2016-2017  c-clashes]],Table1[[#This Row],[2018 pre R C-clashes]],Table1[[#This Row],[2018 post R C-clashes]],Table1[[#This Row],[2019 C-clashes]],Table1[[#This Row],[2020 C-clashes]])</f>
        <v>0</v>
      </c>
      <c r="BQ140" s="116">
        <f>SUM(Table1[[#This Row],[2014-2015 disaster]],Table1[[#This Row],[2016-2017 disaster]],Table1[[#This Row],[2018 pre R disaster]],Table1[[#This Row],[2018 post R disaster]],Table1[[#This Row],[2019 disaster]],Table1[[#This Row],[2020 disaster]])</f>
        <v>0</v>
      </c>
      <c r="BR140" s="116">
        <f>SUM(Table1[[#This Row],[2014-2015 unknown]],Table1[[#This Row],[2016-2017  unknown ]],Table1[[#This Row],[2018 pre R unknown]],Table1[[#This Row],[2018 post R unknown]],Table1[[#This Row],[2019 unknown]],Table1[[#This Row],[2020 unknown]])</f>
        <v>0</v>
      </c>
      <c r="BS140">
        <v>0</v>
      </c>
      <c r="BT140">
        <v>0</v>
      </c>
      <c r="BU140">
        <v>0</v>
      </c>
      <c r="BV140">
        <v>0</v>
      </c>
      <c r="BW140" t="s">
        <v>146</v>
      </c>
      <c r="BX140">
        <v>0</v>
      </c>
      <c r="BY140">
        <v>0</v>
      </c>
      <c r="BZ140">
        <v>0</v>
      </c>
      <c r="CA140">
        <v>0</v>
      </c>
      <c r="CB140" t="s">
        <v>146</v>
      </c>
      <c r="CC140">
        <v>0</v>
      </c>
      <c r="CD140">
        <v>0</v>
      </c>
      <c r="CE140">
        <v>0</v>
      </c>
      <c r="CF140">
        <v>0</v>
      </c>
      <c r="CG140" t="s">
        <v>146</v>
      </c>
      <c r="CH140">
        <v>0</v>
      </c>
      <c r="CI140">
        <v>0</v>
      </c>
      <c r="CJ140">
        <v>0</v>
      </c>
      <c r="CK140">
        <v>0</v>
      </c>
      <c r="CL140" t="s">
        <v>146</v>
      </c>
      <c r="CM140">
        <v>0</v>
      </c>
      <c r="CN140">
        <v>0</v>
      </c>
      <c r="CO140">
        <v>0</v>
      </c>
      <c r="CP140">
        <v>0</v>
      </c>
      <c r="CQ140" t="s">
        <v>146</v>
      </c>
      <c r="CR140">
        <v>0</v>
      </c>
      <c r="CS140">
        <v>0</v>
      </c>
      <c r="CT140">
        <v>0</v>
      </c>
      <c r="CU140">
        <v>0</v>
      </c>
      <c r="CV140" t="s">
        <v>146</v>
      </c>
      <c r="CW140" t="s">
        <v>147</v>
      </c>
      <c r="CX140">
        <v>0</v>
      </c>
      <c r="CY140">
        <v>0</v>
      </c>
      <c r="CZ140">
        <v>0</v>
      </c>
      <c r="DA140">
        <v>0</v>
      </c>
      <c r="DB140">
        <v>0</v>
      </c>
      <c r="DC140" t="s">
        <v>146</v>
      </c>
      <c r="DD140">
        <v>0</v>
      </c>
      <c r="DE140">
        <v>0</v>
      </c>
      <c r="DF140">
        <v>1942</v>
      </c>
      <c r="DG140">
        <v>11652</v>
      </c>
      <c r="DH140" t="s">
        <v>159</v>
      </c>
      <c r="DI140">
        <f>Table1[[#This Row],[i- returnees internal present household]]+Table1[[#This Row],[k- abroad returnee household]]</f>
        <v>1160</v>
      </c>
      <c r="DJ140">
        <f>Table1[[#This Row],[ returnees internal ]]+Table1[[#This Row],[abroad returnee ]]</f>
        <v>6960</v>
      </c>
      <c r="DK140" t="s">
        <v>159</v>
      </c>
      <c r="DL140">
        <v>1030</v>
      </c>
      <c r="DM140">
        <v>6180</v>
      </c>
      <c r="DN140">
        <v>395</v>
      </c>
      <c r="DO140">
        <v>2370</v>
      </c>
      <c r="DP140" t="s">
        <v>193</v>
      </c>
      <c r="DQ140" t="s">
        <v>210</v>
      </c>
      <c r="DR140" t="s">
        <v>150</v>
      </c>
      <c r="DS140" t="s">
        <v>147</v>
      </c>
      <c r="DT140">
        <v>0</v>
      </c>
      <c r="DU140">
        <v>0</v>
      </c>
      <c r="DV140" t="s">
        <v>147</v>
      </c>
      <c r="DW140" t="s">
        <v>147</v>
      </c>
      <c r="DX140" t="s">
        <v>147</v>
      </c>
      <c r="DY140" t="s">
        <v>147</v>
      </c>
      <c r="DZ140">
        <v>453</v>
      </c>
      <c r="EA140">
        <v>2718</v>
      </c>
      <c r="EB140" t="s">
        <v>193</v>
      </c>
      <c r="EC140" t="s">
        <v>194</v>
      </c>
      <c r="ED140" t="s">
        <v>150</v>
      </c>
      <c r="EE140" t="s">
        <v>147</v>
      </c>
      <c r="EF140">
        <v>140</v>
      </c>
      <c r="EG140">
        <v>840</v>
      </c>
      <c r="EH140" t="s">
        <v>193</v>
      </c>
      <c r="EI140" t="s">
        <v>194</v>
      </c>
      <c r="EJ140" t="s">
        <v>150</v>
      </c>
      <c r="EK140" t="s">
        <v>147</v>
      </c>
      <c r="EL140">
        <v>42</v>
      </c>
      <c r="EM140">
        <v>252</v>
      </c>
      <c r="EN140" t="s">
        <v>193</v>
      </c>
      <c r="EO140" t="s">
        <v>194</v>
      </c>
      <c r="EP140" t="s">
        <v>150</v>
      </c>
      <c r="EQ140" t="s">
        <v>147</v>
      </c>
      <c r="ER140">
        <v>0</v>
      </c>
      <c r="ES140">
        <v>0</v>
      </c>
      <c r="ET140" t="s">
        <v>159</v>
      </c>
      <c r="EU140">
        <v>130</v>
      </c>
      <c r="EV140">
        <v>780</v>
      </c>
      <c r="EW140">
        <v>0</v>
      </c>
      <c r="EX140">
        <v>0</v>
      </c>
      <c r="EY140" t="s">
        <v>147</v>
      </c>
      <c r="EZ140" t="s">
        <v>147</v>
      </c>
      <c r="FA140" t="s">
        <v>147</v>
      </c>
      <c r="FB140" t="s">
        <v>147</v>
      </c>
      <c r="FC140">
        <v>0</v>
      </c>
      <c r="FD140">
        <v>0</v>
      </c>
      <c r="FE140" t="s">
        <v>147</v>
      </c>
      <c r="FF140" t="s">
        <v>147</v>
      </c>
      <c r="FG140" t="s">
        <v>147</v>
      </c>
      <c r="FH140" t="s">
        <v>147</v>
      </c>
      <c r="FI140">
        <v>70</v>
      </c>
      <c r="FJ140">
        <v>420</v>
      </c>
      <c r="FK140" t="s">
        <v>221</v>
      </c>
      <c r="FL140" t="s">
        <v>424</v>
      </c>
      <c r="FM140" t="s">
        <v>150</v>
      </c>
      <c r="FN140" t="s">
        <v>147</v>
      </c>
      <c r="FO140">
        <v>40</v>
      </c>
      <c r="FP140">
        <v>240</v>
      </c>
      <c r="FQ140" t="s">
        <v>221</v>
      </c>
      <c r="FR140" t="s">
        <v>424</v>
      </c>
      <c r="FS140" t="s">
        <v>150</v>
      </c>
      <c r="FT140" t="s">
        <v>147</v>
      </c>
      <c r="FU140">
        <v>20</v>
      </c>
      <c r="FV140">
        <v>120</v>
      </c>
      <c r="FW140" t="s">
        <v>221</v>
      </c>
      <c r="FX140" t="s">
        <v>424</v>
      </c>
      <c r="FY140" t="s">
        <v>150</v>
      </c>
      <c r="FZ140" t="s">
        <v>147</v>
      </c>
      <c r="GA140">
        <v>0</v>
      </c>
      <c r="GB140">
        <v>0</v>
      </c>
      <c r="GC140">
        <v>698</v>
      </c>
      <c r="GD140">
        <v>4188</v>
      </c>
      <c r="GE140">
        <v>342</v>
      </c>
      <c r="GF140">
        <v>2052</v>
      </c>
      <c r="GG140">
        <v>120</v>
      </c>
      <c r="GH140">
        <v>720</v>
      </c>
      <c r="GI140">
        <v>0</v>
      </c>
      <c r="GJ140">
        <v>0</v>
      </c>
      <c r="GK140" t="s">
        <v>159</v>
      </c>
      <c r="GL140">
        <v>168</v>
      </c>
      <c r="GM140">
        <v>924</v>
      </c>
      <c r="GN140" t="s">
        <v>159</v>
      </c>
      <c r="GO140" t="s">
        <v>193</v>
      </c>
      <c r="GP140" t="s">
        <v>194</v>
      </c>
      <c r="GQ140" t="s">
        <v>159</v>
      </c>
      <c r="GR140" t="s">
        <v>221</v>
      </c>
      <c r="GS140" t="s">
        <v>146</v>
      </c>
      <c r="GT140">
        <v>0</v>
      </c>
      <c r="GU140">
        <v>0</v>
      </c>
      <c r="GV140" t="s">
        <v>159</v>
      </c>
      <c r="GW140" t="s">
        <v>151</v>
      </c>
      <c r="GX140" t="s">
        <v>152</v>
      </c>
      <c r="GY140" t="s">
        <v>152</v>
      </c>
      <c r="GZ140" t="s">
        <v>160</v>
      </c>
      <c r="HA140" s="118" t="s">
        <v>1683</v>
      </c>
      <c r="HB140" s="118" t="s">
        <v>1683</v>
      </c>
      <c r="HC140" s="118"/>
      <c r="HD140" s="118" t="s">
        <v>1885</v>
      </c>
      <c r="HE140" s="119">
        <v>5.8011831760000003</v>
      </c>
      <c r="HF140" s="119">
        <v>31.303859234000001</v>
      </c>
    </row>
    <row r="141" spans="1:214" x14ac:dyDescent="0.25">
      <c r="A141" t="s">
        <v>142</v>
      </c>
      <c r="B141" t="s">
        <v>143</v>
      </c>
      <c r="C141" t="s">
        <v>654</v>
      </c>
      <c r="D141" t="s">
        <v>352</v>
      </c>
      <c r="E141" t="s">
        <v>658</v>
      </c>
      <c r="F141" t="s">
        <v>659</v>
      </c>
      <c r="G141" s="116">
        <f t="shared" si="4"/>
        <v>10.55762</v>
      </c>
      <c r="H141" s="116">
        <f t="shared" si="5"/>
        <v>32.551600000000001</v>
      </c>
      <c r="I141">
        <v>9</v>
      </c>
      <c r="J141">
        <v>9</v>
      </c>
      <c r="K141" t="s">
        <v>159</v>
      </c>
      <c r="L141">
        <v>906</v>
      </c>
      <c r="M141" s="116">
        <f>SUM(Table1[[#Headers],[c- IDP previously displ. abroad present]])</f>
        <v>0</v>
      </c>
      <c r="N141">
        <v>5519</v>
      </c>
      <c r="O141" s="116">
        <f>(Table1[[#This Row],[a- IDP individuals]])-(Table1[[#This Row],[displ. Abroad]])</f>
        <v>5119</v>
      </c>
      <c r="P141">
        <v>0</v>
      </c>
      <c r="Q141">
        <v>0</v>
      </c>
      <c r="R141" t="s">
        <v>147</v>
      </c>
      <c r="S141" t="s">
        <v>147</v>
      </c>
      <c r="T141">
        <v>826</v>
      </c>
      <c r="U141">
        <v>5119</v>
      </c>
      <c r="V141" t="s">
        <v>143</v>
      </c>
      <c r="W141" t="s">
        <v>352</v>
      </c>
      <c r="X141">
        <v>0</v>
      </c>
      <c r="Y141">
        <v>0</v>
      </c>
      <c r="Z141" t="s">
        <v>147</v>
      </c>
      <c r="AA141" t="s">
        <v>147</v>
      </c>
      <c r="AB141">
        <v>0</v>
      </c>
      <c r="AC141">
        <v>0</v>
      </c>
      <c r="AD141" t="s">
        <v>147</v>
      </c>
      <c r="AE141" t="s">
        <v>147</v>
      </c>
      <c r="AF141">
        <v>80</v>
      </c>
      <c r="AG141">
        <v>400</v>
      </c>
      <c r="AH141" t="s">
        <v>147</v>
      </c>
      <c r="AI141" t="s">
        <v>147</v>
      </c>
      <c r="AJ141">
        <v>0</v>
      </c>
      <c r="AK141">
        <v>0</v>
      </c>
      <c r="AL141" t="s">
        <v>147</v>
      </c>
      <c r="AM141" t="s">
        <v>147</v>
      </c>
      <c r="AN141">
        <v>0</v>
      </c>
      <c r="AO141">
        <v>0</v>
      </c>
      <c r="AP141" t="s">
        <v>159</v>
      </c>
      <c r="AQ141">
        <v>80</v>
      </c>
      <c r="AR141">
        <v>400</v>
      </c>
      <c r="AS141">
        <v>0</v>
      </c>
      <c r="AT141">
        <v>0</v>
      </c>
      <c r="AU141" t="s">
        <v>147</v>
      </c>
      <c r="AV141" t="s">
        <v>147</v>
      </c>
      <c r="AW141">
        <v>0</v>
      </c>
      <c r="AX141">
        <v>0</v>
      </c>
      <c r="AY141" t="s">
        <v>147</v>
      </c>
      <c r="AZ141" t="s">
        <v>147</v>
      </c>
      <c r="BA141">
        <v>0</v>
      </c>
      <c r="BB141">
        <v>0</v>
      </c>
      <c r="BC141" t="s">
        <v>147</v>
      </c>
      <c r="BD141" t="s">
        <v>147</v>
      </c>
      <c r="BE141">
        <v>80</v>
      </c>
      <c r="BF141">
        <v>400</v>
      </c>
      <c r="BG141" t="s">
        <v>217</v>
      </c>
      <c r="BH141" t="s">
        <v>218</v>
      </c>
      <c r="BI141">
        <v>0</v>
      </c>
      <c r="BJ141">
        <v>0</v>
      </c>
      <c r="BK141" t="s">
        <v>147</v>
      </c>
      <c r="BL141" t="s">
        <v>147</v>
      </c>
      <c r="BM141">
        <v>0</v>
      </c>
      <c r="BN141">
        <v>0</v>
      </c>
      <c r="BO141" s="116">
        <f>SUM(Table1[[#This Row],[2014-2015 Conflict]],Table1[[#This Row],[2016-2017 conflict]],Table1[[#This Row],[2018 pre R conflict]],Table1[[#This Row],[2018 post R conflict]],Table1[[#This Row],[2019 conflict]],Table1[[#This Row],[2020 conflict]])</f>
        <v>5119</v>
      </c>
      <c r="BP141" s="116">
        <f>SUM(Table1[[#This Row],[2014-2015  C - clashes]],Table1[[#This Row],[2016-2017  c-clashes]],Table1[[#This Row],[2018 pre R C-clashes]],Table1[[#This Row],[2018 post R C-clashes]],Table1[[#This Row],[2019 C-clashes]],Table1[[#This Row],[2020 C-clashes]])</f>
        <v>0</v>
      </c>
      <c r="BQ141" s="116">
        <f>SUM(Table1[[#This Row],[2014-2015 disaster]],Table1[[#This Row],[2016-2017 disaster]],Table1[[#This Row],[2018 pre R disaster]],Table1[[#This Row],[2018 post R disaster]],Table1[[#This Row],[2019 disaster]],Table1[[#This Row],[2020 disaster]])</f>
        <v>0</v>
      </c>
      <c r="BR141" s="116">
        <f>SUM(Table1[[#This Row],[2014-2015 unknown]],Table1[[#This Row],[2016-2017  unknown ]],Table1[[#This Row],[2018 pre R unknown]],Table1[[#This Row],[2018 post R unknown]],Table1[[#This Row],[2019 unknown]],Table1[[#This Row],[2020 unknown]])</f>
        <v>400</v>
      </c>
      <c r="BS141">
        <v>0</v>
      </c>
      <c r="BT141">
        <v>0</v>
      </c>
      <c r="BU141">
        <v>0</v>
      </c>
      <c r="BV141">
        <v>0</v>
      </c>
      <c r="BW141" t="s">
        <v>146</v>
      </c>
      <c r="BX141">
        <v>5119</v>
      </c>
      <c r="BY141">
        <v>0</v>
      </c>
      <c r="BZ141">
        <v>0</v>
      </c>
      <c r="CA141">
        <v>0</v>
      </c>
      <c r="CB141" t="s">
        <v>146</v>
      </c>
      <c r="CC141">
        <v>0</v>
      </c>
      <c r="CD141">
        <v>0</v>
      </c>
      <c r="CE141">
        <v>0</v>
      </c>
      <c r="CF141">
        <v>0</v>
      </c>
      <c r="CG141" t="s">
        <v>146</v>
      </c>
      <c r="CH141">
        <v>0</v>
      </c>
      <c r="CI141">
        <v>0</v>
      </c>
      <c r="CJ141">
        <v>0</v>
      </c>
      <c r="CK141">
        <v>0</v>
      </c>
      <c r="CL141" t="s">
        <v>146</v>
      </c>
      <c r="CM141">
        <v>0</v>
      </c>
      <c r="CN141">
        <v>0</v>
      </c>
      <c r="CO141">
        <v>0</v>
      </c>
      <c r="CP141">
        <v>400</v>
      </c>
      <c r="CQ141" t="s">
        <v>146</v>
      </c>
      <c r="CR141">
        <v>0</v>
      </c>
      <c r="CS141">
        <v>0</v>
      </c>
      <c r="CT141">
        <v>0</v>
      </c>
      <c r="CU141">
        <v>0</v>
      </c>
      <c r="CV141" t="s">
        <v>146</v>
      </c>
      <c r="CW141" t="s">
        <v>147</v>
      </c>
      <c r="CX141">
        <v>0</v>
      </c>
      <c r="CY141">
        <v>906</v>
      </c>
      <c r="CZ141">
        <v>5519</v>
      </c>
      <c r="DA141">
        <v>0</v>
      </c>
      <c r="DB141">
        <v>0</v>
      </c>
      <c r="DC141" t="s">
        <v>146</v>
      </c>
      <c r="DD141">
        <v>0</v>
      </c>
      <c r="DE141">
        <v>0</v>
      </c>
      <c r="DF141">
        <v>988</v>
      </c>
      <c r="DG141">
        <v>5434</v>
      </c>
      <c r="DH141" t="s">
        <v>159</v>
      </c>
      <c r="DI141">
        <f>Table1[[#This Row],[i- returnees internal present household]]+Table1[[#This Row],[k- abroad returnee household]]</f>
        <v>63</v>
      </c>
      <c r="DJ141">
        <f>Table1[[#This Row],[ returnees internal ]]+Table1[[#This Row],[abroad returnee ]]</f>
        <v>346</v>
      </c>
      <c r="DK141" t="s">
        <v>159</v>
      </c>
      <c r="DL141">
        <v>25</v>
      </c>
      <c r="DM141">
        <v>137</v>
      </c>
      <c r="DN141">
        <v>0</v>
      </c>
      <c r="DO141">
        <v>0</v>
      </c>
      <c r="DP141" t="s">
        <v>147</v>
      </c>
      <c r="DQ141" t="s">
        <v>147</v>
      </c>
      <c r="DR141" t="s">
        <v>147</v>
      </c>
      <c r="DS141" t="s">
        <v>147</v>
      </c>
      <c r="DT141">
        <v>0</v>
      </c>
      <c r="DU141">
        <v>0</v>
      </c>
      <c r="DV141" t="s">
        <v>147</v>
      </c>
      <c r="DW141" t="s">
        <v>147</v>
      </c>
      <c r="DX141" t="s">
        <v>147</v>
      </c>
      <c r="DY141" t="s">
        <v>147</v>
      </c>
      <c r="DZ141">
        <v>0</v>
      </c>
      <c r="EA141">
        <v>0</v>
      </c>
      <c r="EB141" t="s">
        <v>147</v>
      </c>
      <c r="EC141" t="s">
        <v>147</v>
      </c>
      <c r="ED141" t="s">
        <v>147</v>
      </c>
      <c r="EE141" t="s">
        <v>147</v>
      </c>
      <c r="EF141">
        <v>25</v>
      </c>
      <c r="EG141">
        <v>137</v>
      </c>
      <c r="EH141" t="s">
        <v>143</v>
      </c>
      <c r="EI141" t="s">
        <v>352</v>
      </c>
      <c r="EJ141" t="s">
        <v>150</v>
      </c>
      <c r="EK141" t="s">
        <v>147</v>
      </c>
      <c r="EL141">
        <v>0</v>
      </c>
      <c r="EM141">
        <v>0</v>
      </c>
      <c r="EN141" t="s">
        <v>147</v>
      </c>
      <c r="EO141" t="s">
        <v>147</v>
      </c>
      <c r="EP141" t="s">
        <v>147</v>
      </c>
      <c r="EQ141" t="s">
        <v>147</v>
      </c>
      <c r="ER141">
        <v>0</v>
      </c>
      <c r="ES141">
        <v>0</v>
      </c>
      <c r="ET141" t="s">
        <v>159</v>
      </c>
      <c r="EU141">
        <v>38</v>
      </c>
      <c r="EV141">
        <v>209</v>
      </c>
      <c r="EW141">
        <v>0</v>
      </c>
      <c r="EX141">
        <v>0</v>
      </c>
      <c r="EY141" t="s">
        <v>147</v>
      </c>
      <c r="EZ141" t="s">
        <v>147</v>
      </c>
      <c r="FA141" t="s">
        <v>147</v>
      </c>
      <c r="FB141" t="s">
        <v>147</v>
      </c>
      <c r="FC141">
        <v>0</v>
      </c>
      <c r="FD141">
        <v>0</v>
      </c>
      <c r="FE141" t="s">
        <v>147</v>
      </c>
      <c r="FF141" t="s">
        <v>147</v>
      </c>
      <c r="FG141" t="s">
        <v>147</v>
      </c>
      <c r="FH141" t="s">
        <v>147</v>
      </c>
      <c r="FI141">
        <v>16</v>
      </c>
      <c r="FJ141">
        <v>88</v>
      </c>
      <c r="FK141" t="s">
        <v>219</v>
      </c>
      <c r="FL141" t="s">
        <v>354</v>
      </c>
      <c r="FM141" t="s">
        <v>150</v>
      </c>
      <c r="FN141" t="s">
        <v>147</v>
      </c>
      <c r="FO141">
        <v>22</v>
      </c>
      <c r="FP141">
        <v>121</v>
      </c>
      <c r="FQ141" t="s">
        <v>217</v>
      </c>
      <c r="FR141" t="s">
        <v>218</v>
      </c>
      <c r="FS141" t="s">
        <v>150</v>
      </c>
      <c r="FT141" t="s">
        <v>147</v>
      </c>
      <c r="FU141">
        <v>0</v>
      </c>
      <c r="FV141">
        <v>0</v>
      </c>
      <c r="FW141" t="s">
        <v>147</v>
      </c>
      <c r="FX141" t="s">
        <v>147</v>
      </c>
      <c r="FY141" t="s">
        <v>147</v>
      </c>
      <c r="FZ141" t="s">
        <v>147</v>
      </c>
      <c r="GA141">
        <v>0</v>
      </c>
      <c r="GB141">
        <v>0</v>
      </c>
      <c r="GC141">
        <v>32</v>
      </c>
      <c r="GD141">
        <v>176</v>
      </c>
      <c r="GE141">
        <v>26</v>
      </c>
      <c r="GF141">
        <v>143</v>
      </c>
      <c r="GG141">
        <v>5</v>
      </c>
      <c r="GH141">
        <v>27</v>
      </c>
      <c r="GI141">
        <v>0</v>
      </c>
      <c r="GJ141">
        <v>0</v>
      </c>
      <c r="GK141" t="s">
        <v>159</v>
      </c>
      <c r="GL141">
        <v>18</v>
      </c>
      <c r="GM141">
        <v>99</v>
      </c>
      <c r="GN141" t="s">
        <v>159</v>
      </c>
      <c r="GO141" t="s">
        <v>143</v>
      </c>
      <c r="GP141" t="s">
        <v>352</v>
      </c>
      <c r="GQ141" t="s">
        <v>159</v>
      </c>
      <c r="GR141" t="s">
        <v>217</v>
      </c>
      <c r="GS141" t="s">
        <v>146</v>
      </c>
      <c r="GT141">
        <v>0</v>
      </c>
      <c r="GU141">
        <v>0</v>
      </c>
      <c r="GV141" t="s">
        <v>159</v>
      </c>
      <c r="GW141" t="s">
        <v>151</v>
      </c>
      <c r="GX141" t="s">
        <v>197</v>
      </c>
      <c r="GY141" t="s">
        <v>152</v>
      </c>
      <c r="GZ141" t="s">
        <v>160</v>
      </c>
      <c r="HA141" s="117" t="s">
        <v>1683</v>
      </c>
      <c r="HB141" s="117" t="s">
        <v>2135</v>
      </c>
      <c r="HC141" s="117"/>
      <c r="HD141" s="116" t="s">
        <v>1858</v>
      </c>
      <c r="HE141" s="116">
        <v>5.7453029999999998</v>
      </c>
      <c r="HF141" s="116">
        <v>31.700371000000001</v>
      </c>
    </row>
    <row r="142" spans="1:214" x14ac:dyDescent="0.25">
      <c r="A142" t="s">
        <v>142</v>
      </c>
      <c r="B142" t="s">
        <v>143</v>
      </c>
      <c r="C142" t="s">
        <v>654</v>
      </c>
      <c r="D142" t="s">
        <v>352</v>
      </c>
      <c r="E142" t="s">
        <v>660</v>
      </c>
      <c r="F142" t="s">
        <v>352</v>
      </c>
      <c r="G142" s="116">
        <f t="shared" si="4"/>
        <v>10.43244</v>
      </c>
      <c r="H142" s="116">
        <f t="shared" si="5"/>
        <v>32.249690000000001</v>
      </c>
      <c r="I142">
        <v>9</v>
      </c>
      <c r="J142">
        <v>9</v>
      </c>
      <c r="K142" t="s">
        <v>159</v>
      </c>
      <c r="L142">
        <v>4365</v>
      </c>
      <c r="M142" s="116">
        <f>SUM(Table1[[#Headers],[c- IDP previously displ. abroad present]])</f>
        <v>0</v>
      </c>
      <c r="N142">
        <v>16072</v>
      </c>
      <c r="O142" s="116">
        <f>(Table1[[#This Row],[a- IDP individuals]])-(Table1[[#This Row],[displ. Abroad]])</f>
        <v>16072</v>
      </c>
      <c r="P142">
        <v>1340</v>
      </c>
      <c r="Q142">
        <v>4926</v>
      </c>
      <c r="R142" t="s">
        <v>143</v>
      </c>
      <c r="S142" t="s">
        <v>352</v>
      </c>
      <c r="T142">
        <v>1184</v>
      </c>
      <c r="U142">
        <v>4359</v>
      </c>
      <c r="V142" t="s">
        <v>143</v>
      </c>
      <c r="W142" t="s">
        <v>352</v>
      </c>
      <c r="X142">
        <v>824</v>
      </c>
      <c r="Y142">
        <v>3031</v>
      </c>
      <c r="Z142" t="s">
        <v>143</v>
      </c>
      <c r="AA142" t="s">
        <v>352</v>
      </c>
      <c r="AB142">
        <v>486</v>
      </c>
      <c r="AC142">
        <v>1789</v>
      </c>
      <c r="AD142" t="s">
        <v>143</v>
      </c>
      <c r="AE142" t="s">
        <v>352</v>
      </c>
      <c r="AF142">
        <v>531</v>
      </c>
      <c r="AG142">
        <v>1967</v>
      </c>
      <c r="AH142" t="s">
        <v>143</v>
      </c>
      <c r="AI142" t="s">
        <v>352</v>
      </c>
      <c r="AJ142">
        <v>0</v>
      </c>
      <c r="AK142">
        <v>0</v>
      </c>
      <c r="AL142" t="s">
        <v>147</v>
      </c>
      <c r="AM142" t="s">
        <v>147</v>
      </c>
      <c r="AN142">
        <v>0</v>
      </c>
      <c r="AO142">
        <v>0</v>
      </c>
      <c r="AP142" t="s">
        <v>146</v>
      </c>
      <c r="AQ142">
        <v>0</v>
      </c>
      <c r="AR142">
        <v>0</v>
      </c>
      <c r="AS142">
        <v>0</v>
      </c>
      <c r="AT142">
        <v>0</v>
      </c>
      <c r="AU142" t="s">
        <v>147</v>
      </c>
      <c r="AV142" t="s">
        <v>147</v>
      </c>
      <c r="AW142">
        <v>0</v>
      </c>
      <c r="AX142">
        <v>0</v>
      </c>
      <c r="AY142" t="s">
        <v>147</v>
      </c>
      <c r="AZ142" t="s">
        <v>147</v>
      </c>
      <c r="BA142">
        <v>0</v>
      </c>
      <c r="BB142">
        <v>0</v>
      </c>
      <c r="BC142" t="s">
        <v>147</v>
      </c>
      <c r="BD142" t="s">
        <v>147</v>
      </c>
      <c r="BE142">
        <v>0</v>
      </c>
      <c r="BF142">
        <v>0</v>
      </c>
      <c r="BG142" t="s">
        <v>147</v>
      </c>
      <c r="BH142" t="s">
        <v>147</v>
      </c>
      <c r="BI142">
        <v>0</v>
      </c>
      <c r="BJ142">
        <v>0</v>
      </c>
      <c r="BK142" t="s">
        <v>147</v>
      </c>
      <c r="BL142" t="s">
        <v>147</v>
      </c>
      <c r="BM142">
        <v>0</v>
      </c>
      <c r="BN142">
        <v>0</v>
      </c>
      <c r="BO142" s="116">
        <f>SUM(Table1[[#This Row],[2014-2015 Conflict]],Table1[[#This Row],[2016-2017 conflict]],Table1[[#This Row],[2018 pre R conflict]],Table1[[#This Row],[2018 post R conflict]],Table1[[#This Row],[2019 conflict]],Table1[[#This Row],[2020 conflict]])</f>
        <v>14105</v>
      </c>
      <c r="BP142" s="116">
        <f>SUM(Table1[[#This Row],[2014-2015  C - clashes]],Table1[[#This Row],[2016-2017  c-clashes]],Table1[[#This Row],[2018 pre R C-clashes]],Table1[[#This Row],[2018 post R C-clashes]],Table1[[#This Row],[2019 C-clashes]],Table1[[#This Row],[2020 C-clashes]])</f>
        <v>1967</v>
      </c>
      <c r="BQ142" s="116">
        <f>SUM(Table1[[#This Row],[2014-2015 disaster]],Table1[[#This Row],[2016-2017 disaster]],Table1[[#This Row],[2018 pre R disaster]],Table1[[#This Row],[2018 post R disaster]],Table1[[#This Row],[2019 disaster]],Table1[[#This Row],[2020 disaster]])</f>
        <v>0</v>
      </c>
      <c r="BR142" s="116">
        <f>SUM(Table1[[#This Row],[2014-2015 unknown]],Table1[[#This Row],[2016-2017  unknown ]],Table1[[#This Row],[2018 pre R unknown]],Table1[[#This Row],[2018 post R unknown]],Table1[[#This Row],[2019 unknown]],Table1[[#This Row],[2020 unknown]])</f>
        <v>0</v>
      </c>
      <c r="BS142">
        <v>4926</v>
      </c>
      <c r="BT142">
        <v>0</v>
      </c>
      <c r="BU142">
        <v>0</v>
      </c>
      <c r="BV142">
        <v>0</v>
      </c>
      <c r="BW142" t="s">
        <v>146</v>
      </c>
      <c r="BX142">
        <v>4359</v>
      </c>
      <c r="BY142">
        <v>0</v>
      </c>
      <c r="BZ142">
        <v>0</v>
      </c>
      <c r="CA142">
        <v>0</v>
      </c>
      <c r="CB142" t="s">
        <v>146</v>
      </c>
      <c r="CC142">
        <v>3031</v>
      </c>
      <c r="CD142">
        <v>0</v>
      </c>
      <c r="CE142">
        <v>0</v>
      </c>
      <c r="CF142">
        <v>0</v>
      </c>
      <c r="CG142" t="s">
        <v>146</v>
      </c>
      <c r="CH142">
        <v>1789</v>
      </c>
      <c r="CI142">
        <v>0</v>
      </c>
      <c r="CJ142">
        <v>0</v>
      </c>
      <c r="CK142">
        <v>0</v>
      </c>
      <c r="CL142" t="s">
        <v>146</v>
      </c>
      <c r="CM142">
        <v>0</v>
      </c>
      <c r="CN142">
        <v>1967</v>
      </c>
      <c r="CO142">
        <v>0</v>
      </c>
      <c r="CP142">
        <v>0</v>
      </c>
      <c r="CQ142" t="s">
        <v>146</v>
      </c>
      <c r="CR142">
        <v>0</v>
      </c>
      <c r="CS142">
        <v>0</v>
      </c>
      <c r="CT142">
        <v>0</v>
      </c>
      <c r="CU142">
        <v>0</v>
      </c>
      <c r="CV142" t="s">
        <v>146</v>
      </c>
      <c r="CW142" t="s">
        <v>147</v>
      </c>
      <c r="CX142">
        <v>0</v>
      </c>
      <c r="CY142">
        <v>4365</v>
      </c>
      <c r="CZ142">
        <v>16072</v>
      </c>
      <c r="DA142">
        <v>0</v>
      </c>
      <c r="DB142">
        <v>0</v>
      </c>
      <c r="DC142" t="s">
        <v>159</v>
      </c>
      <c r="DD142">
        <v>16</v>
      </c>
      <c r="DE142">
        <v>88</v>
      </c>
      <c r="DF142">
        <v>2662</v>
      </c>
      <c r="DG142">
        <v>23310</v>
      </c>
      <c r="DH142" t="s">
        <v>159</v>
      </c>
      <c r="DI142">
        <f>Table1[[#This Row],[i- returnees internal present household]]+Table1[[#This Row],[k- abroad returnee household]]</f>
        <v>535</v>
      </c>
      <c r="DJ142">
        <f>Table1[[#This Row],[ returnees internal ]]+Table1[[#This Row],[abroad returnee ]]</f>
        <v>4119</v>
      </c>
      <c r="DK142" t="s">
        <v>146</v>
      </c>
      <c r="DL142">
        <v>0</v>
      </c>
      <c r="DM142">
        <v>0</v>
      </c>
      <c r="DN142">
        <v>0</v>
      </c>
      <c r="DO142">
        <v>0</v>
      </c>
      <c r="DP142" t="s">
        <v>147</v>
      </c>
      <c r="DQ142" t="s">
        <v>147</v>
      </c>
      <c r="DR142" t="s">
        <v>147</v>
      </c>
      <c r="DS142" t="s">
        <v>147</v>
      </c>
      <c r="DT142">
        <v>0</v>
      </c>
      <c r="DU142">
        <v>0</v>
      </c>
      <c r="DV142" t="s">
        <v>147</v>
      </c>
      <c r="DW142" t="s">
        <v>147</v>
      </c>
      <c r="DX142" t="s">
        <v>147</v>
      </c>
      <c r="DY142" t="s">
        <v>147</v>
      </c>
      <c r="DZ142">
        <v>0</v>
      </c>
      <c r="EA142">
        <v>0</v>
      </c>
      <c r="EB142" t="s">
        <v>147</v>
      </c>
      <c r="EC142" t="s">
        <v>147</v>
      </c>
      <c r="ED142" t="s">
        <v>147</v>
      </c>
      <c r="EE142" t="s">
        <v>147</v>
      </c>
      <c r="EF142">
        <v>0</v>
      </c>
      <c r="EG142">
        <v>0</v>
      </c>
      <c r="EH142" t="s">
        <v>147</v>
      </c>
      <c r="EI142" t="s">
        <v>147</v>
      </c>
      <c r="EJ142" t="s">
        <v>147</v>
      </c>
      <c r="EK142" t="s">
        <v>147</v>
      </c>
      <c r="EL142">
        <v>0</v>
      </c>
      <c r="EM142">
        <v>0</v>
      </c>
      <c r="EN142" t="s">
        <v>147</v>
      </c>
      <c r="EO142" t="s">
        <v>147</v>
      </c>
      <c r="EP142" t="s">
        <v>147</v>
      </c>
      <c r="EQ142" t="s">
        <v>147</v>
      </c>
      <c r="ER142">
        <v>0</v>
      </c>
      <c r="ES142">
        <v>0</v>
      </c>
      <c r="ET142" t="s">
        <v>159</v>
      </c>
      <c r="EU142">
        <v>535</v>
      </c>
      <c r="EV142">
        <v>4119</v>
      </c>
      <c r="EW142">
        <v>0</v>
      </c>
      <c r="EX142">
        <v>0</v>
      </c>
      <c r="EY142" t="s">
        <v>147</v>
      </c>
      <c r="EZ142" t="s">
        <v>147</v>
      </c>
      <c r="FA142" t="s">
        <v>147</v>
      </c>
      <c r="FB142" t="s">
        <v>147</v>
      </c>
      <c r="FC142">
        <v>0</v>
      </c>
      <c r="FD142">
        <v>0</v>
      </c>
      <c r="FE142" t="s">
        <v>147</v>
      </c>
      <c r="FF142" t="s">
        <v>147</v>
      </c>
      <c r="FG142" t="s">
        <v>147</v>
      </c>
      <c r="FH142" t="s">
        <v>147</v>
      </c>
      <c r="FI142">
        <v>0</v>
      </c>
      <c r="FJ142">
        <v>0</v>
      </c>
      <c r="FK142" t="s">
        <v>147</v>
      </c>
      <c r="FL142" t="s">
        <v>147</v>
      </c>
      <c r="FM142" t="s">
        <v>147</v>
      </c>
      <c r="FN142" t="s">
        <v>147</v>
      </c>
      <c r="FO142">
        <v>535</v>
      </c>
      <c r="FP142">
        <v>4119</v>
      </c>
      <c r="FQ142" t="s">
        <v>217</v>
      </c>
      <c r="FR142" t="s">
        <v>218</v>
      </c>
      <c r="FS142" t="s">
        <v>150</v>
      </c>
      <c r="FT142" t="s">
        <v>147</v>
      </c>
      <c r="FU142">
        <v>0</v>
      </c>
      <c r="FV142">
        <v>0</v>
      </c>
      <c r="FW142" t="s">
        <v>147</v>
      </c>
      <c r="FX142" t="s">
        <v>147</v>
      </c>
      <c r="FY142" t="s">
        <v>147</v>
      </c>
      <c r="FZ142" t="s">
        <v>147</v>
      </c>
      <c r="GA142">
        <v>0</v>
      </c>
      <c r="GB142">
        <v>0</v>
      </c>
      <c r="GC142">
        <v>0</v>
      </c>
      <c r="GD142">
        <v>0</v>
      </c>
      <c r="GE142">
        <v>535</v>
      </c>
      <c r="GF142">
        <v>4119</v>
      </c>
      <c r="GG142">
        <v>0</v>
      </c>
      <c r="GH142">
        <v>0</v>
      </c>
      <c r="GI142">
        <v>0</v>
      </c>
      <c r="GJ142">
        <v>0</v>
      </c>
      <c r="GK142" t="s">
        <v>159</v>
      </c>
      <c r="GL142">
        <v>47</v>
      </c>
      <c r="GM142">
        <v>258</v>
      </c>
      <c r="GN142" t="s">
        <v>146</v>
      </c>
      <c r="GO142" t="s">
        <v>147</v>
      </c>
      <c r="GP142" t="s">
        <v>147</v>
      </c>
      <c r="GQ142" t="s">
        <v>159</v>
      </c>
      <c r="GR142" t="s">
        <v>217</v>
      </c>
      <c r="GS142" t="s">
        <v>146</v>
      </c>
      <c r="GT142">
        <v>0</v>
      </c>
      <c r="GU142">
        <v>0</v>
      </c>
      <c r="GV142" t="s">
        <v>159</v>
      </c>
      <c r="GW142" t="s">
        <v>151</v>
      </c>
      <c r="GX142" t="s">
        <v>197</v>
      </c>
      <c r="GY142" t="s">
        <v>151</v>
      </c>
      <c r="GZ142" t="s">
        <v>160</v>
      </c>
      <c r="HA142" s="117" t="s">
        <v>1530</v>
      </c>
      <c r="HB142" s="117" t="s">
        <v>1530</v>
      </c>
      <c r="HC142" s="117"/>
      <c r="HD142" s="116" t="s">
        <v>1858</v>
      </c>
      <c r="HE142" s="116">
        <v>3.9517669999999998</v>
      </c>
      <c r="HF142" s="116">
        <v>30.477550000000001</v>
      </c>
    </row>
    <row r="143" spans="1:214" x14ac:dyDescent="0.25">
      <c r="A143" t="s">
        <v>323</v>
      </c>
      <c r="B143" t="s">
        <v>324</v>
      </c>
      <c r="C143" t="s">
        <v>322</v>
      </c>
      <c r="D143" t="s">
        <v>325</v>
      </c>
      <c r="E143" t="s">
        <v>661</v>
      </c>
      <c r="F143" t="s">
        <v>662</v>
      </c>
      <c r="G143" s="116">
        <f t="shared" si="4"/>
        <v>9.0251166670000007</v>
      </c>
      <c r="H143" s="116">
        <f t="shared" si="5"/>
        <v>27.565416667000001</v>
      </c>
      <c r="I143">
        <v>9</v>
      </c>
      <c r="J143">
        <v>9</v>
      </c>
      <c r="K143" t="s">
        <v>146</v>
      </c>
      <c r="L143">
        <v>0</v>
      </c>
      <c r="M143" s="116">
        <f>SUM(Table1[[#Headers],[c- IDP previously displ. abroad present]])</f>
        <v>0</v>
      </c>
      <c r="N143">
        <v>0</v>
      </c>
      <c r="O143" s="116">
        <f>(Table1[[#This Row],[a- IDP individuals]])-(Table1[[#This Row],[displ. Abroad]])</f>
        <v>0</v>
      </c>
      <c r="P143">
        <v>0</v>
      </c>
      <c r="Q143">
        <v>0</v>
      </c>
      <c r="R143" t="s">
        <v>147</v>
      </c>
      <c r="S143" t="s">
        <v>147</v>
      </c>
      <c r="T143">
        <v>0</v>
      </c>
      <c r="U143">
        <v>0</v>
      </c>
      <c r="V143" t="s">
        <v>147</v>
      </c>
      <c r="W143" t="s">
        <v>147</v>
      </c>
      <c r="X143">
        <v>0</v>
      </c>
      <c r="Y143">
        <v>0</v>
      </c>
      <c r="Z143" t="s">
        <v>147</v>
      </c>
      <c r="AA143" t="s">
        <v>147</v>
      </c>
      <c r="AB143">
        <v>0</v>
      </c>
      <c r="AC143">
        <v>0</v>
      </c>
      <c r="AD143" t="s">
        <v>147</v>
      </c>
      <c r="AE143" t="s">
        <v>147</v>
      </c>
      <c r="AF143">
        <v>0</v>
      </c>
      <c r="AG143">
        <v>0</v>
      </c>
      <c r="AH143" t="s">
        <v>147</v>
      </c>
      <c r="AI143" t="s">
        <v>147</v>
      </c>
      <c r="AJ143">
        <v>0</v>
      </c>
      <c r="AK143">
        <v>0</v>
      </c>
      <c r="AL143" t="s">
        <v>147</v>
      </c>
      <c r="AM143" t="s">
        <v>147</v>
      </c>
      <c r="AN143">
        <v>0</v>
      </c>
      <c r="AO143">
        <v>0</v>
      </c>
      <c r="AP143" t="s">
        <v>146</v>
      </c>
      <c r="AQ143">
        <v>0</v>
      </c>
      <c r="AR143">
        <v>0</v>
      </c>
      <c r="AS143">
        <v>0</v>
      </c>
      <c r="AT143">
        <v>0</v>
      </c>
      <c r="AU143" t="s">
        <v>147</v>
      </c>
      <c r="AV143" t="s">
        <v>147</v>
      </c>
      <c r="AW143">
        <v>0</v>
      </c>
      <c r="AX143">
        <v>0</v>
      </c>
      <c r="AY143" t="s">
        <v>147</v>
      </c>
      <c r="AZ143" t="s">
        <v>147</v>
      </c>
      <c r="BA143">
        <v>0</v>
      </c>
      <c r="BB143">
        <v>0</v>
      </c>
      <c r="BC143" t="s">
        <v>147</v>
      </c>
      <c r="BD143" t="s">
        <v>147</v>
      </c>
      <c r="BE143">
        <v>0</v>
      </c>
      <c r="BF143">
        <v>0</v>
      </c>
      <c r="BG143" t="s">
        <v>147</v>
      </c>
      <c r="BH143" t="s">
        <v>147</v>
      </c>
      <c r="BI143">
        <v>0</v>
      </c>
      <c r="BJ143">
        <v>0</v>
      </c>
      <c r="BK143" t="s">
        <v>147</v>
      </c>
      <c r="BL143" t="s">
        <v>147</v>
      </c>
      <c r="BM143">
        <v>0</v>
      </c>
      <c r="BN143">
        <v>0</v>
      </c>
      <c r="BO143" s="116">
        <f>SUM(Table1[[#This Row],[2014-2015 Conflict]],Table1[[#This Row],[2016-2017 conflict]],Table1[[#This Row],[2018 pre R conflict]],Table1[[#This Row],[2018 post R conflict]],Table1[[#This Row],[2019 conflict]],Table1[[#This Row],[2020 conflict]])</f>
        <v>0</v>
      </c>
      <c r="BP143" s="116">
        <f>SUM(Table1[[#This Row],[2014-2015  C - clashes]],Table1[[#This Row],[2016-2017  c-clashes]],Table1[[#This Row],[2018 pre R C-clashes]],Table1[[#This Row],[2018 post R C-clashes]],Table1[[#This Row],[2019 C-clashes]],Table1[[#This Row],[2020 C-clashes]])</f>
        <v>0</v>
      </c>
      <c r="BQ143" s="116">
        <f>SUM(Table1[[#This Row],[2014-2015 disaster]],Table1[[#This Row],[2016-2017 disaster]],Table1[[#This Row],[2018 pre R disaster]],Table1[[#This Row],[2018 post R disaster]],Table1[[#This Row],[2019 disaster]],Table1[[#This Row],[2020 disaster]])</f>
        <v>0</v>
      </c>
      <c r="BR143" s="116">
        <f>SUM(Table1[[#This Row],[2014-2015 unknown]],Table1[[#This Row],[2016-2017  unknown ]],Table1[[#This Row],[2018 pre R unknown]],Table1[[#This Row],[2018 post R unknown]],Table1[[#This Row],[2019 unknown]],Table1[[#This Row],[2020 unknown]])</f>
        <v>0</v>
      </c>
      <c r="BS143">
        <v>0</v>
      </c>
      <c r="BT143">
        <v>0</v>
      </c>
      <c r="BU143">
        <v>0</v>
      </c>
      <c r="BV143">
        <v>0</v>
      </c>
      <c r="BW143" t="s">
        <v>146</v>
      </c>
      <c r="BX143">
        <v>0</v>
      </c>
      <c r="BY143">
        <v>0</v>
      </c>
      <c r="BZ143">
        <v>0</v>
      </c>
      <c r="CA143">
        <v>0</v>
      </c>
      <c r="CB143" t="s">
        <v>146</v>
      </c>
      <c r="CC143">
        <v>0</v>
      </c>
      <c r="CD143">
        <v>0</v>
      </c>
      <c r="CE143">
        <v>0</v>
      </c>
      <c r="CF143">
        <v>0</v>
      </c>
      <c r="CG143" t="s">
        <v>146</v>
      </c>
      <c r="CH143">
        <v>0</v>
      </c>
      <c r="CI143">
        <v>0</v>
      </c>
      <c r="CJ143">
        <v>0</v>
      </c>
      <c r="CK143">
        <v>0</v>
      </c>
      <c r="CL143" t="s">
        <v>146</v>
      </c>
      <c r="CM143">
        <v>0</v>
      </c>
      <c r="CN143">
        <v>0</v>
      </c>
      <c r="CO143">
        <v>0</v>
      </c>
      <c r="CP143">
        <v>0</v>
      </c>
      <c r="CQ143" t="s">
        <v>146</v>
      </c>
      <c r="CR143">
        <v>0</v>
      </c>
      <c r="CS143">
        <v>0</v>
      </c>
      <c r="CT143">
        <v>0</v>
      </c>
      <c r="CU143">
        <v>0</v>
      </c>
      <c r="CV143" t="s">
        <v>146</v>
      </c>
      <c r="CW143" t="s">
        <v>147</v>
      </c>
      <c r="CX143">
        <v>0</v>
      </c>
      <c r="CY143">
        <v>0</v>
      </c>
      <c r="CZ143">
        <v>0</v>
      </c>
      <c r="DA143">
        <v>0</v>
      </c>
      <c r="DB143">
        <v>0</v>
      </c>
      <c r="DC143" t="s">
        <v>146</v>
      </c>
      <c r="DD143">
        <v>0</v>
      </c>
      <c r="DE143">
        <v>0</v>
      </c>
      <c r="DF143">
        <v>1178</v>
      </c>
      <c r="DG143">
        <v>6477</v>
      </c>
      <c r="DH143" t="s">
        <v>159</v>
      </c>
      <c r="DI143">
        <f>Table1[[#This Row],[i- returnees internal present household]]+Table1[[#This Row],[k- abroad returnee household]]</f>
        <v>966</v>
      </c>
      <c r="DJ143">
        <f>Table1[[#This Row],[ returnees internal ]]+Table1[[#This Row],[abroad returnee ]]</f>
        <v>5318</v>
      </c>
      <c r="DK143" t="s">
        <v>146</v>
      </c>
      <c r="DL143">
        <v>0</v>
      </c>
      <c r="DM143">
        <v>0</v>
      </c>
      <c r="DN143">
        <v>0</v>
      </c>
      <c r="DO143">
        <v>0</v>
      </c>
      <c r="DP143" t="s">
        <v>147</v>
      </c>
      <c r="DQ143" t="s">
        <v>147</v>
      </c>
      <c r="DR143" t="s">
        <v>147</v>
      </c>
      <c r="DS143" t="s">
        <v>147</v>
      </c>
      <c r="DT143">
        <v>0</v>
      </c>
      <c r="DU143">
        <v>0</v>
      </c>
      <c r="DV143" t="s">
        <v>147</v>
      </c>
      <c r="DW143" t="s">
        <v>147</v>
      </c>
      <c r="DX143" t="s">
        <v>147</v>
      </c>
      <c r="DY143" t="s">
        <v>147</v>
      </c>
      <c r="DZ143">
        <v>0</v>
      </c>
      <c r="EA143">
        <v>0</v>
      </c>
      <c r="EB143" t="s">
        <v>147</v>
      </c>
      <c r="EC143" t="s">
        <v>147</v>
      </c>
      <c r="ED143" t="s">
        <v>147</v>
      </c>
      <c r="EE143" t="s">
        <v>147</v>
      </c>
      <c r="EF143">
        <v>0</v>
      </c>
      <c r="EG143">
        <v>0</v>
      </c>
      <c r="EH143" t="s">
        <v>147</v>
      </c>
      <c r="EI143" t="s">
        <v>147</v>
      </c>
      <c r="EJ143" t="s">
        <v>147</v>
      </c>
      <c r="EK143" t="s">
        <v>147</v>
      </c>
      <c r="EL143">
        <v>0</v>
      </c>
      <c r="EM143">
        <v>0</v>
      </c>
      <c r="EN143" t="s">
        <v>147</v>
      </c>
      <c r="EO143" t="s">
        <v>147</v>
      </c>
      <c r="EP143" t="s">
        <v>147</v>
      </c>
      <c r="EQ143" t="s">
        <v>147</v>
      </c>
      <c r="ER143">
        <v>0</v>
      </c>
      <c r="ES143">
        <v>0</v>
      </c>
      <c r="ET143" t="s">
        <v>159</v>
      </c>
      <c r="EU143">
        <v>966</v>
      </c>
      <c r="EV143">
        <v>5318</v>
      </c>
      <c r="EW143">
        <v>0</v>
      </c>
      <c r="EX143">
        <v>0</v>
      </c>
      <c r="EY143" t="s">
        <v>147</v>
      </c>
      <c r="EZ143" t="s">
        <v>147</v>
      </c>
      <c r="FA143" t="s">
        <v>147</v>
      </c>
      <c r="FB143" t="s">
        <v>147</v>
      </c>
      <c r="FC143">
        <v>0</v>
      </c>
      <c r="FD143">
        <v>0</v>
      </c>
      <c r="FE143" t="s">
        <v>147</v>
      </c>
      <c r="FF143" t="s">
        <v>147</v>
      </c>
      <c r="FG143" t="s">
        <v>147</v>
      </c>
      <c r="FH143" t="s">
        <v>147</v>
      </c>
      <c r="FI143">
        <v>220</v>
      </c>
      <c r="FJ143">
        <v>1211</v>
      </c>
      <c r="FK143" t="s">
        <v>217</v>
      </c>
      <c r="FL143" t="s">
        <v>218</v>
      </c>
      <c r="FM143" t="s">
        <v>150</v>
      </c>
      <c r="FN143" t="s">
        <v>147</v>
      </c>
      <c r="FO143">
        <v>680</v>
      </c>
      <c r="FP143">
        <v>3741</v>
      </c>
      <c r="FQ143" t="s">
        <v>217</v>
      </c>
      <c r="FR143" t="s">
        <v>218</v>
      </c>
      <c r="FS143" t="s">
        <v>150</v>
      </c>
      <c r="FT143" t="s">
        <v>147</v>
      </c>
      <c r="FU143">
        <v>66</v>
      </c>
      <c r="FV143">
        <v>366</v>
      </c>
      <c r="FW143" t="s">
        <v>217</v>
      </c>
      <c r="FX143" t="s">
        <v>485</v>
      </c>
      <c r="FY143" t="s">
        <v>150</v>
      </c>
      <c r="FZ143" t="s">
        <v>147</v>
      </c>
      <c r="GA143">
        <v>0</v>
      </c>
      <c r="GB143">
        <v>0</v>
      </c>
      <c r="GC143">
        <v>0</v>
      </c>
      <c r="GD143">
        <v>0</v>
      </c>
      <c r="GE143">
        <v>966</v>
      </c>
      <c r="GF143">
        <v>5318</v>
      </c>
      <c r="GG143">
        <v>0</v>
      </c>
      <c r="GH143">
        <v>0</v>
      </c>
      <c r="GI143">
        <v>0</v>
      </c>
      <c r="GJ143">
        <v>0</v>
      </c>
      <c r="GK143" t="s">
        <v>159</v>
      </c>
      <c r="GL143">
        <v>177</v>
      </c>
      <c r="GM143">
        <v>971</v>
      </c>
      <c r="GN143" t="s">
        <v>159</v>
      </c>
      <c r="GO143" t="s">
        <v>324</v>
      </c>
      <c r="GP143" t="s">
        <v>641</v>
      </c>
      <c r="GQ143" t="s">
        <v>159</v>
      </c>
      <c r="GR143" t="s">
        <v>217</v>
      </c>
      <c r="GS143" t="s">
        <v>146</v>
      </c>
      <c r="GT143">
        <v>0</v>
      </c>
      <c r="GU143">
        <v>0</v>
      </c>
      <c r="GV143" t="s">
        <v>146</v>
      </c>
      <c r="GW143" t="s">
        <v>152</v>
      </c>
      <c r="GX143" t="s">
        <v>151</v>
      </c>
      <c r="GY143" t="s">
        <v>151</v>
      </c>
      <c r="GZ143" t="s">
        <v>160</v>
      </c>
      <c r="HA143" s="118" t="s">
        <v>1530</v>
      </c>
      <c r="HB143" s="118" t="s">
        <v>2138</v>
      </c>
      <c r="HC143" s="118"/>
      <c r="HD143" s="118" t="s">
        <v>1885</v>
      </c>
      <c r="HE143" s="119">
        <v>3.929354</v>
      </c>
      <c r="HF143" s="119">
        <v>30.360323000000001</v>
      </c>
    </row>
    <row r="144" spans="1:214" x14ac:dyDescent="0.25">
      <c r="A144" t="s">
        <v>192</v>
      </c>
      <c r="B144" t="s">
        <v>193</v>
      </c>
      <c r="C144" t="s">
        <v>609</v>
      </c>
      <c r="D144" t="s">
        <v>610</v>
      </c>
      <c r="E144" t="s">
        <v>663</v>
      </c>
      <c r="F144" t="s">
        <v>610</v>
      </c>
      <c r="G144" s="116">
        <f t="shared" si="4"/>
        <v>4.402091134</v>
      </c>
      <c r="H144" s="116">
        <f t="shared" si="5"/>
        <v>31.041080295</v>
      </c>
      <c r="I144">
        <v>9</v>
      </c>
      <c r="J144">
        <v>9</v>
      </c>
      <c r="K144" t="s">
        <v>159</v>
      </c>
      <c r="L144">
        <v>2215</v>
      </c>
      <c r="M144" s="116">
        <f>SUM(Table1[[#Headers],[c- IDP previously displ. abroad present]])</f>
        <v>0</v>
      </c>
      <c r="N144">
        <v>14125</v>
      </c>
      <c r="O144" s="116">
        <f>(Table1[[#This Row],[a- IDP individuals]])-(Table1[[#This Row],[displ. Abroad]])</f>
        <v>7994</v>
      </c>
      <c r="P144">
        <v>86</v>
      </c>
      <c r="Q144">
        <v>627</v>
      </c>
      <c r="R144" t="s">
        <v>193</v>
      </c>
      <c r="S144" t="s">
        <v>610</v>
      </c>
      <c r="T144">
        <v>1020</v>
      </c>
      <c r="U144">
        <v>5930</v>
      </c>
      <c r="V144" t="s">
        <v>193</v>
      </c>
      <c r="W144" t="s">
        <v>610</v>
      </c>
      <c r="X144">
        <v>101</v>
      </c>
      <c r="Y144">
        <v>988</v>
      </c>
      <c r="Z144" t="s">
        <v>193</v>
      </c>
      <c r="AA144" t="s">
        <v>610</v>
      </c>
      <c r="AB144">
        <v>216</v>
      </c>
      <c r="AC144">
        <v>1811</v>
      </c>
      <c r="AD144" t="s">
        <v>193</v>
      </c>
      <c r="AE144" t="s">
        <v>610</v>
      </c>
      <c r="AF144">
        <v>792</v>
      </c>
      <c r="AG144">
        <v>4769</v>
      </c>
      <c r="AH144" t="s">
        <v>193</v>
      </c>
      <c r="AI144" t="s">
        <v>610</v>
      </c>
      <c r="AJ144">
        <v>0</v>
      </c>
      <c r="AK144">
        <v>0</v>
      </c>
      <c r="AL144" t="s">
        <v>147</v>
      </c>
      <c r="AM144" t="s">
        <v>147</v>
      </c>
      <c r="AN144">
        <v>0</v>
      </c>
      <c r="AO144">
        <v>0</v>
      </c>
      <c r="AP144" t="s">
        <v>159</v>
      </c>
      <c r="AQ144">
        <v>1437</v>
      </c>
      <c r="AR144">
        <v>6131</v>
      </c>
      <c r="AS144">
        <v>585</v>
      </c>
      <c r="AT144">
        <v>1510</v>
      </c>
      <c r="AU144" t="s">
        <v>221</v>
      </c>
      <c r="AV144" t="s">
        <v>612</v>
      </c>
      <c r="AW144">
        <v>88</v>
      </c>
      <c r="AX144">
        <v>913</v>
      </c>
      <c r="AY144" t="s">
        <v>221</v>
      </c>
      <c r="AZ144" t="s">
        <v>612</v>
      </c>
      <c r="BA144">
        <v>100</v>
      </c>
      <c r="BB144">
        <v>964</v>
      </c>
      <c r="BC144" t="s">
        <v>221</v>
      </c>
      <c r="BD144" t="s">
        <v>612</v>
      </c>
      <c r="BE144">
        <v>664</v>
      </c>
      <c r="BF144">
        <v>2744</v>
      </c>
      <c r="BG144" t="s">
        <v>221</v>
      </c>
      <c r="BH144" t="s">
        <v>612</v>
      </c>
      <c r="BI144">
        <v>0</v>
      </c>
      <c r="BJ144">
        <v>0</v>
      </c>
      <c r="BK144" t="s">
        <v>147</v>
      </c>
      <c r="BL144" t="s">
        <v>147</v>
      </c>
      <c r="BM144">
        <v>0</v>
      </c>
      <c r="BN144">
        <v>0</v>
      </c>
      <c r="BO144" s="116">
        <f>SUM(Table1[[#This Row],[2014-2015 Conflict]],Table1[[#This Row],[2016-2017 conflict]],Table1[[#This Row],[2018 pre R conflict]],Table1[[#This Row],[2018 post R conflict]],Table1[[#This Row],[2019 conflict]],Table1[[#This Row],[2020 conflict]])</f>
        <v>9850</v>
      </c>
      <c r="BP144" s="116">
        <f>SUM(Table1[[#This Row],[2014-2015  C - clashes]],Table1[[#This Row],[2016-2017  c-clashes]],Table1[[#This Row],[2018 pre R C-clashes]],Table1[[#This Row],[2018 post R C-clashes]],Table1[[#This Row],[2019 C-clashes]],Table1[[#This Row],[2020 C-clashes]])</f>
        <v>0</v>
      </c>
      <c r="BQ144" s="116">
        <f>SUM(Table1[[#This Row],[2014-2015 disaster]],Table1[[#This Row],[2016-2017 disaster]],Table1[[#This Row],[2018 pre R disaster]],Table1[[#This Row],[2018 post R disaster]],Table1[[#This Row],[2019 disaster]],Table1[[#This Row],[2020 disaster]])</f>
        <v>0</v>
      </c>
      <c r="BR144" s="116">
        <f>SUM(Table1[[#This Row],[2014-2015 unknown]],Table1[[#This Row],[2016-2017  unknown ]],Table1[[#This Row],[2018 pre R unknown]],Table1[[#This Row],[2018 post R unknown]],Table1[[#This Row],[2019 unknown]],Table1[[#This Row],[2020 unknown]])</f>
        <v>4275</v>
      </c>
      <c r="BS144">
        <v>627</v>
      </c>
      <c r="BT144">
        <v>0</v>
      </c>
      <c r="BU144">
        <v>0</v>
      </c>
      <c r="BV144">
        <v>0</v>
      </c>
      <c r="BW144" t="s">
        <v>146</v>
      </c>
      <c r="BX144">
        <v>4877</v>
      </c>
      <c r="BY144">
        <v>0</v>
      </c>
      <c r="BZ144">
        <v>0</v>
      </c>
      <c r="CA144">
        <v>1053</v>
      </c>
      <c r="CB144" t="s">
        <v>146</v>
      </c>
      <c r="CC144">
        <v>351</v>
      </c>
      <c r="CD144">
        <v>0</v>
      </c>
      <c r="CE144">
        <v>0</v>
      </c>
      <c r="CF144">
        <v>637</v>
      </c>
      <c r="CG144" t="s">
        <v>146</v>
      </c>
      <c r="CH144">
        <v>1139</v>
      </c>
      <c r="CI144">
        <v>0</v>
      </c>
      <c r="CJ144">
        <v>0</v>
      </c>
      <c r="CK144">
        <v>672</v>
      </c>
      <c r="CL144" t="s">
        <v>146</v>
      </c>
      <c r="CM144">
        <v>2856</v>
      </c>
      <c r="CN144">
        <v>0</v>
      </c>
      <c r="CO144">
        <v>0</v>
      </c>
      <c r="CP144">
        <v>1913</v>
      </c>
      <c r="CQ144" t="s">
        <v>146</v>
      </c>
      <c r="CR144">
        <v>0</v>
      </c>
      <c r="CS144">
        <v>0</v>
      </c>
      <c r="CT144">
        <v>0</v>
      </c>
      <c r="CU144">
        <v>0</v>
      </c>
      <c r="CV144" t="s">
        <v>146</v>
      </c>
      <c r="CW144" t="s">
        <v>147</v>
      </c>
      <c r="CX144">
        <v>0</v>
      </c>
      <c r="CY144">
        <v>0</v>
      </c>
      <c r="CZ144">
        <v>0</v>
      </c>
      <c r="DA144">
        <v>2215</v>
      </c>
      <c r="DB144">
        <v>14125</v>
      </c>
      <c r="DC144" t="s">
        <v>159</v>
      </c>
      <c r="DD144">
        <v>1690</v>
      </c>
      <c r="DE144">
        <v>8025</v>
      </c>
      <c r="DF144">
        <v>765</v>
      </c>
      <c r="DG144">
        <v>1801</v>
      </c>
      <c r="DH144" t="s">
        <v>159</v>
      </c>
      <c r="DI144">
        <f>Table1[[#This Row],[i- returnees internal present household]]+Table1[[#This Row],[k- abroad returnee household]]</f>
        <v>2164</v>
      </c>
      <c r="DJ144">
        <f>Table1[[#This Row],[ returnees internal ]]+Table1[[#This Row],[abroad returnee ]]</f>
        <v>10671</v>
      </c>
      <c r="DK144" t="s">
        <v>159</v>
      </c>
      <c r="DL144">
        <v>1698</v>
      </c>
      <c r="DM144">
        <v>8044</v>
      </c>
      <c r="DN144">
        <v>60</v>
      </c>
      <c r="DO144">
        <v>489</v>
      </c>
      <c r="DP144" t="s">
        <v>193</v>
      </c>
      <c r="DQ144" t="s">
        <v>610</v>
      </c>
      <c r="DR144" t="s">
        <v>150</v>
      </c>
      <c r="DS144" t="s">
        <v>147</v>
      </c>
      <c r="DT144">
        <v>634</v>
      </c>
      <c r="DU144">
        <v>3329</v>
      </c>
      <c r="DV144" t="s">
        <v>193</v>
      </c>
      <c r="DW144" t="s">
        <v>610</v>
      </c>
      <c r="DX144" t="s">
        <v>150</v>
      </c>
      <c r="DY144" t="s">
        <v>147</v>
      </c>
      <c r="DZ144">
        <v>562</v>
      </c>
      <c r="EA144">
        <v>1612</v>
      </c>
      <c r="EB144" t="s">
        <v>193</v>
      </c>
      <c r="EC144" t="s">
        <v>610</v>
      </c>
      <c r="ED144" t="s">
        <v>150</v>
      </c>
      <c r="EE144" t="s">
        <v>147</v>
      </c>
      <c r="EF144">
        <v>442</v>
      </c>
      <c r="EG144">
        <v>2614</v>
      </c>
      <c r="EH144" t="s">
        <v>193</v>
      </c>
      <c r="EI144" t="s">
        <v>610</v>
      </c>
      <c r="EJ144" t="s">
        <v>150</v>
      </c>
      <c r="EK144" t="s">
        <v>147</v>
      </c>
      <c r="EL144">
        <v>0</v>
      </c>
      <c r="EM144">
        <v>0</v>
      </c>
      <c r="EN144" t="s">
        <v>147</v>
      </c>
      <c r="EO144" t="s">
        <v>147</v>
      </c>
      <c r="EP144" t="s">
        <v>147</v>
      </c>
      <c r="EQ144" t="s">
        <v>147</v>
      </c>
      <c r="ER144">
        <v>0</v>
      </c>
      <c r="ES144">
        <v>0</v>
      </c>
      <c r="ET144" t="s">
        <v>159</v>
      </c>
      <c r="EU144">
        <v>466</v>
      </c>
      <c r="EV144">
        <v>2627</v>
      </c>
      <c r="EW144">
        <v>52</v>
      </c>
      <c r="EX144">
        <v>605</v>
      </c>
      <c r="EY144" t="s">
        <v>221</v>
      </c>
      <c r="EZ144" t="s">
        <v>612</v>
      </c>
      <c r="FA144" t="s">
        <v>150</v>
      </c>
      <c r="FB144" t="s">
        <v>147</v>
      </c>
      <c r="FC144">
        <v>77</v>
      </c>
      <c r="FD144">
        <v>711</v>
      </c>
      <c r="FE144" t="s">
        <v>221</v>
      </c>
      <c r="FF144" t="s">
        <v>612</v>
      </c>
      <c r="FG144" t="s">
        <v>150</v>
      </c>
      <c r="FH144" t="s">
        <v>147</v>
      </c>
      <c r="FI144">
        <v>207</v>
      </c>
      <c r="FJ144">
        <v>915</v>
      </c>
      <c r="FK144" t="s">
        <v>221</v>
      </c>
      <c r="FL144" t="s">
        <v>612</v>
      </c>
      <c r="FM144" t="s">
        <v>150</v>
      </c>
      <c r="FN144" t="s">
        <v>147</v>
      </c>
      <c r="FO144">
        <v>130</v>
      </c>
      <c r="FP144">
        <v>396</v>
      </c>
      <c r="FQ144" t="s">
        <v>221</v>
      </c>
      <c r="FR144" t="s">
        <v>612</v>
      </c>
      <c r="FS144" t="s">
        <v>150</v>
      </c>
      <c r="FT144" t="s">
        <v>147</v>
      </c>
      <c r="FU144">
        <v>0</v>
      </c>
      <c r="FV144">
        <v>0</v>
      </c>
      <c r="FW144" t="s">
        <v>147</v>
      </c>
      <c r="FX144" t="s">
        <v>147</v>
      </c>
      <c r="FY144" t="s">
        <v>147</v>
      </c>
      <c r="FZ144" t="s">
        <v>147</v>
      </c>
      <c r="GA144">
        <v>0</v>
      </c>
      <c r="GB144">
        <v>0</v>
      </c>
      <c r="GC144">
        <v>1923</v>
      </c>
      <c r="GD144">
        <v>9719</v>
      </c>
      <c r="GE144">
        <v>145</v>
      </c>
      <c r="GF144">
        <v>602</v>
      </c>
      <c r="GG144">
        <v>96</v>
      </c>
      <c r="GH144">
        <v>350</v>
      </c>
      <c r="GI144">
        <v>0</v>
      </c>
      <c r="GJ144">
        <v>0</v>
      </c>
      <c r="GK144" t="s">
        <v>159</v>
      </c>
      <c r="GL144">
        <v>321</v>
      </c>
      <c r="GM144">
        <v>1753</v>
      </c>
      <c r="GN144" t="s">
        <v>159</v>
      </c>
      <c r="GO144" t="s">
        <v>193</v>
      </c>
      <c r="GP144" t="s">
        <v>610</v>
      </c>
      <c r="GQ144" t="s">
        <v>159</v>
      </c>
      <c r="GR144" t="s">
        <v>221</v>
      </c>
      <c r="GS144" t="s">
        <v>146</v>
      </c>
      <c r="GT144">
        <v>0</v>
      </c>
      <c r="GU144">
        <v>0</v>
      </c>
      <c r="GV144" t="s">
        <v>159</v>
      </c>
      <c r="GW144" t="s">
        <v>152</v>
      </c>
      <c r="GX144" t="s">
        <v>151</v>
      </c>
      <c r="GY144" t="s">
        <v>197</v>
      </c>
      <c r="GZ144" t="s">
        <v>664</v>
      </c>
      <c r="HA144" s="118" t="s">
        <v>1530</v>
      </c>
      <c r="HB144" s="118" t="s">
        <v>2140</v>
      </c>
      <c r="HC144" s="118"/>
      <c r="HD144" s="118" t="s">
        <v>1885</v>
      </c>
      <c r="HE144" s="119">
        <v>3.9403169999999998</v>
      </c>
      <c r="HF144" s="119">
        <v>30.423933000000002</v>
      </c>
    </row>
    <row r="145" spans="1:214" x14ac:dyDescent="0.25">
      <c r="A145" t="s">
        <v>155</v>
      </c>
      <c r="B145" t="s">
        <v>156</v>
      </c>
      <c r="C145" t="s">
        <v>349</v>
      </c>
      <c r="D145" t="s">
        <v>350</v>
      </c>
      <c r="E145" t="s">
        <v>665</v>
      </c>
      <c r="F145" t="s">
        <v>666</v>
      </c>
      <c r="G145" s="116">
        <f t="shared" si="4"/>
        <v>8.1356974999999991</v>
      </c>
      <c r="H145" s="116">
        <f t="shared" si="5"/>
        <v>32.221173299999997</v>
      </c>
      <c r="I145">
        <v>9</v>
      </c>
      <c r="J145">
        <v>9</v>
      </c>
      <c r="K145" t="s">
        <v>159</v>
      </c>
      <c r="L145">
        <v>392</v>
      </c>
      <c r="M145" s="116">
        <f>SUM(Table1[[#Headers],[c- IDP previously displ. abroad present]])</f>
        <v>0</v>
      </c>
      <c r="N145">
        <v>2116</v>
      </c>
      <c r="O145" s="116">
        <f>(Table1[[#This Row],[a- IDP individuals]])-(Table1[[#This Row],[displ. Abroad]])</f>
        <v>1803</v>
      </c>
      <c r="P145">
        <v>60</v>
      </c>
      <c r="Q145">
        <v>325</v>
      </c>
      <c r="R145" t="s">
        <v>156</v>
      </c>
      <c r="S145" t="s">
        <v>350</v>
      </c>
      <c r="T145">
        <v>9</v>
      </c>
      <c r="U145">
        <v>46</v>
      </c>
      <c r="V145" t="s">
        <v>156</v>
      </c>
      <c r="W145" t="s">
        <v>350</v>
      </c>
      <c r="X145">
        <v>5</v>
      </c>
      <c r="Y145">
        <v>27</v>
      </c>
      <c r="Z145" t="s">
        <v>147</v>
      </c>
      <c r="AA145" t="s">
        <v>147</v>
      </c>
      <c r="AB145">
        <v>30</v>
      </c>
      <c r="AC145">
        <v>162</v>
      </c>
      <c r="AD145" t="s">
        <v>156</v>
      </c>
      <c r="AE145" t="s">
        <v>350</v>
      </c>
      <c r="AF145">
        <v>22</v>
      </c>
      <c r="AG145">
        <v>117</v>
      </c>
      <c r="AH145" t="s">
        <v>156</v>
      </c>
      <c r="AI145" t="s">
        <v>350</v>
      </c>
      <c r="AJ145">
        <v>266</v>
      </c>
      <c r="AK145">
        <v>1439</v>
      </c>
      <c r="AL145" t="s">
        <v>156</v>
      </c>
      <c r="AM145" t="s">
        <v>350</v>
      </c>
      <c r="AN145">
        <v>0</v>
      </c>
      <c r="AO145">
        <v>0</v>
      </c>
      <c r="AP145" t="s">
        <v>159</v>
      </c>
      <c r="AQ145">
        <v>58</v>
      </c>
      <c r="AR145">
        <v>313</v>
      </c>
      <c r="AS145">
        <v>0</v>
      </c>
      <c r="AT145">
        <v>0</v>
      </c>
      <c r="AU145" t="s">
        <v>147</v>
      </c>
      <c r="AV145" t="s">
        <v>147</v>
      </c>
      <c r="AW145">
        <v>5</v>
      </c>
      <c r="AX145">
        <v>27</v>
      </c>
      <c r="AY145" t="s">
        <v>148</v>
      </c>
      <c r="AZ145" t="s">
        <v>149</v>
      </c>
      <c r="BA145">
        <v>30</v>
      </c>
      <c r="BB145">
        <v>162</v>
      </c>
      <c r="BC145" t="s">
        <v>148</v>
      </c>
      <c r="BD145" t="s">
        <v>149</v>
      </c>
      <c r="BE145">
        <v>12</v>
      </c>
      <c r="BF145">
        <v>65</v>
      </c>
      <c r="BG145" t="s">
        <v>219</v>
      </c>
      <c r="BH145" t="s">
        <v>354</v>
      </c>
      <c r="BI145">
        <v>11</v>
      </c>
      <c r="BJ145">
        <v>59</v>
      </c>
      <c r="BK145" t="s">
        <v>148</v>
      </c>
      <c r="BL145" t="s">
        <v>149</v>
      </c>
      <c r="BM145">
        <v>0</v>
      </c>
      <c r="BN145">
        <v>0</v>
      </c>
      <c r="BO145" s="116">
        <f>SUM(Table1[[#This Row],[2014-2015 Conflict]],Table1[[#This Row],[2016-2017 conflict]],Table1[[#This Row],[2018 pre R conflict]],Table1[[#This Row],[2018 post R conflict]],Table1[[#This Row],[2019 conflict]],Table1[[#This Row],[2020 conflict]])</f>
        <v>371</v>
      </c>
      <c r="BP145" s="116">
        <f>SUM(Table1[[#This Row],[2014-2015  C - clashes]],Table1[[#This Row],[2016-2017  c-clashes]],Table1[[#This Row],[2018 pre R C-clashes]],Table1[[#This Row],[2018 post R C-clashes]],Table1[[#This Row],[2019 C-clashes]],Table1[[#This Row],[2020 C-clashes]])</f>
        <v>60</v>
      </c>
      <c r="BQ145" s="116">
        <f>SUM(Table1[[#This Row],[2014-2015 disaster]],Table1[[#This Row],[2016-2017 disaster]],Table1[[#This Row],[2018 pre R disaster]],Table1[[#This Row],[2018 post R disaster]],Table1[[#This Row],[2019 disaster]],Table1[[#This Row],[2020 disaster]])</f>
        <v>1389</v>
      </c>
      <c r="BR145" s="116">
        <f>SUM(Table1[[#This Row],[2014-2015 unknown]],Table1[[#This Row],[2016-2017  unknown ]],Table1[[#This Row],[2018 pre R unknown]],Table1[[#This Row],[2018 post R unknown]],Table1[[#This Row],[2019 unknown]],Table1[[#This Row],[2020 unknown]])</f>
        <v>296</v>
      </c>
      <c r="BS145">
        <v>325</v>
      </c>
      <c r="BT145">
        <v>0</v>
      </c>
      <c r="BU145">
        <v>0</v>
      </c>
      <c r="BV145">
        <v>0</v>
      </c>
      <c r="BW145" t="s">
        <v>146</v>
      </c>
      <c r="BX145">
        <v>46</v>
      </c>
      <c r="BY145">
        <v>0</v>
      </c>
      <c r="BZ145">
        <v>0</v>
      </c>
      <c r="CA145">
        <v>0</v>
      </c>
      <c r="CB145" t="s">
        <v>146</v>
      </c>
      <c r="CC145">
        <v>0</v>
      </c>
      <c r="CD145">
        <v>0</v>
      </c>
      <c r="CE145">
        <v>0</v>
      </c>
      <c r="CF145">
        <v>27</v>
      </c>
      <c r="CG145" t="s">
        <v>146</v>
      </c>
      <c r="CH145">
        <v>0</v>
      </c>
      <c r="CI145">
        <v>0</v>
      </c>
      <c r="CJ145">
        <v>0</v>
      </c>
      <c r="CK145">
        <v>162</v>
      </c>
      <c r="CL145" t="s">
        <v>146</v>
      </c>
      <c r="CM145">
        <v>0</v>
      </c>
      <c r="CN145">
        <v>60</v>
      </c>
      <c r="CO145">
        <v>0</v>
      </c>
      <c r="CP145">
        <v>57</v>
      </c>
      <c r="CQ145" t="s">
        <v>146</v>
      </c>
      <c r="CR145">
        <v>0</v>
      </c>
      <c r="CS145">
        <v>0</v>
      </c>
      <c r="CT145">
        <v>1389</v>
      </c>
      <c r="CU145">
        <v>50</v>
      </c>
      <c r="CV145" t="s">
        <v>146</v>
      </c>
      <c r="CW145" t="s">
        <v>147</v>
      </c>
      <c r="CX145">
        <v>0</v>
      </c>
      <c r="CY145">
        <v>0</v>
      </c>
      <c r="CZ145">
        <v>0</v>
      </c>
      <c r="DA145">
        <v>392</v>
      </c>
      <c r="DB145">
        <v>2116</v>
      </c>
      <c r="DC145" t="s">
        <v>159</v>
      </c>
      <c r="DD145">
        <v>5</v>
      </c>
      <c r="DE145">
        <v>17</v>
      </c>
      <c r="DF145">
        <v>1671</v>
      </c>
      <c r="DG145">
        <v>8788</v>
      </c>
      <c r="DH145" t="s">
        <v>159</v>
      </c>
      <c r="DI145">
        <f>Table1[[#This Row],[i- returnees internal present household]]+Table1[[#This Row],[k- abroad returnee household]]</f>
        <v>367</v>
      </c>
      <c r="DJ145">
        <f>Table1[[#This Row],[ returnees internal ]]+Table1[[#This Row],[abroad returnee ]]</f>
        <v>1983</v>
      </c>
      <c r="DK145" t="s">
        <v>159</v>
      </c>
      <c r="DL145">
        <v>123</v>
      </c>
      <c r="DM145">
        <v>664</v>
      </c>
      <c r="DN145">
        <v>0</v>
      </c>
      <c r="DO145">
        <v>0</v>
      </c>
      <c r="DP145" t="s">
        <v>147</v>
      </c>
      <c r="DQ145" t="s">
        <v>147</v>
      </c>
      <c r="DR145" t="s">
        <v>147</v>
      </c>
      <c r="DS145" t="s">
        <v>147</v>
      </c>
      <c r="DT145">
        <v>0</v>
      </c>
      <c r="DU145">
        <v>0</v>
      </c>
      <c r="DV145" t="s">
        <v>147</v>
      </c>
      <c r="DW145" t="s">
        <v>147</v>
      </c>
      <c r="DX145" t="s">
        <v>147</v>
      </c>
      <c r="DY145" t="s">
        <v>147</v>
      </c>
      <c r="DZ145">
        <v>5</v>
      </c>
      <c r="EA145">
        <v>27</v>
      </c>
      <c r="EB145" t="s">
        <v>156</v>
      </c>
      <c r="EC145" t="s">
        <v>195</v>
      </c>
      <c r="ED145" t="s">
        <v>150</v>
      </c>
      <c r="EE145" t="s">
        <v>147</v>
      </c>
      <c r="EF145">
        <v>15</v>
      </c>
      <c r="EG145">
        <v>81</v>
      </c>
      <c r="EH145" t="s">
        <v>143</v>
      </c>
      <c r="EI145" t="s">
        <v>226</v>
      </c>
      <c r="EJ145" t="s">
        <v>150</v>
      </c>
      <c r="EK145" t="s">
        <v>147</v>
      </c>
      <c r="EL145">
        <v>103</v>
      </c>
      <c r="EM145">
        <v>556</v>
      </c>
      <c r="EN145" t="s">
        <v>156</v>
      </c>
      <c r="EO145" t="s">
        <v>374</v>
      </c>
      <c r="EP145" t="s">
        <v>150</v>
      </c>
      <c r="EQ145" t="s">
        <v>147</v>
      </c>
      <c r="ER145">
        <v>0</v>
      </c>
      <c r="ES145">
        <v>0</v>
      </c>
      <c r="ET145" t="s">
        <v>159</v>
      </c>
      <c r="EU145">
        <v>244</v>
      </c>
      <c r="EV145">
        <v>1319</v>
      </c>
      <c r="EW145">
        <v>0</v>
      </c>
      <c r="EX145">
        <v>0</v>
      </c>
      <c r="EY145" t="s">
        <v>147</v>
      </c>
      <c r="EZ145" t="s">
        <v>147</v>
      </c>
      <c r="FA145" t="s">
        <v>147</v>
      </c>
      <c r="FB145" t="s">
        <v>147</v>
      </c>
      <c r="FC145">
        <v>0</v>
      </c>
      <c r="FD145">
        <v>0</v>
      </c>
      <c r="FE145" t="s">
        <v>147</v>
      </c>
      <c r="FF145" t="s">
        <v>147</v>
      </c>
      <c r="FG145" t="s">
        <v>147</v>
      </c>
      <c r="FH145" t="s">
        <v>147</v>
      </c>
      <c r="FI145">
        <v>0</v>
      </c>
      <c r="FJ145">
        <v>0</v>
      </c>
      <c r="FK145" t="s">
        <v>147</v>
      </c>
      <c r="FL145" t="s">
        <v>147</v>
      </c>
      <c r="FM145" t="s">
        <v>147</v>
      </c>
      <c r="FN145" t="s">
        <v>147</v>
      </c>
      <c r="FO145">
        <v>30</v>
      </c>
      <c r="FP145">
        <v>162</v>
      </c>
      <c r="FQ145" t="s">
        <v>148</v>
      </c>
      <c r="FR145" t="s">
        <v>149</v>
      </c>
      <c r="FS145" t="s">
        <v>150</v>
      </c>
      <c r="FT145" t="s">
        <v>147</v>
      </c>
      <c r="FU145">
        <v>214</v>
      </c>
      <c r="FV145">
        <v>1157</v>
      </c>
      <c r="FW145" t="s">
        <v>148</v>
      </c>
      <c r="FX145" t="s">
        <v>149</v>
      </c>
      <c r="FY145" t="s">
        <v>150</v>
      </c>
      <c r="FZ145" t="s">
        <v>147</v>
      </c>
      <c r="GA145">
        <v>0</v>
      </c>
      <c r="GB145">
        <v>0</v>
      </c>
      <c r="GC145">
        <v>194</v>
      </c>
      <c r="GD145">
        <v>1048</v>
      </c>
      <c r="GE145">
        <v>123</v>
      </c>
      <c r="GF145">
        <v>664</v>
      </c>
      <c r="GG145">
        <v>50</v>
      </c>
      <c r="GH145">
        <v>271</v>
      </c>
      <c r="GI145">
        <v>0</v>
      </c>
      <c r="GJ145">
        <v>0</v>
      </c>
      <c r="GK145" t="s">
        <v>159</v>
      </c>
      <c r="GL145">
        <v>53</v>
      </c>
      <c r="GM145">
        <v>289</v>
      </c>
      <c r="GN145" t="s">
        <v>159</v>
      </c>
      <c r="GO145" t="s">
        <v>193</v>
      </c>
      <c r="GP145" t="s">
        <v>210</v>
      </c>
      <c r="GQ145" t="s">
        <v>159</v>
      </c>
      <c r="GR145" t="s">
        <v>148</v>
      </c>
      <c r="GS145" t="s">
        <v>146</v>
      </c>
      <c r="GT145">
        <v>0</v>
      </c>
      <c r="GU145">
        <v>0</v>
      </c>
      <c r="GV145" t="s">
        <v>159</v>
      </c>
      <c r="GW145" t="s">
        <v>152</v>
      </c>
      <c r="GX145" t="s">
        <v>151</v>
      </c>
      <c r="GY145" t="s">
        <v>151</v>
      </c>
      <c r="GZ145" t="s">
        <v>667</v>
      </c>
      <c r="HA145" s="117" t="s">
        <v>1530</v>
      </c>
      <c r="HB145" s="117" t="s">
        <v>2142</v>
      </c>
      <c r="HC145" s="117"/>
      <c r="HD145" s="116" t="s">
        <v>1858</v>
      </c>
      <c r="HE145" s="116">
        <v>3.94902</v>
      </c>
      <c r="HF145" s="116">
        <v>30.467120999999999</v>
      </c>
    </row>
    <row r="146" spans="1:214" x14ac:dyDescent="0.25">
      <c r="A146" t="s">
        <v>186</v>
      </c>
      <c r="B146" t="s">
        <v>187</v>
      </c>
      <c r="C146" t="s">
        <v>231</v>
      </c>
      <c r="D146" t="s">
        <v>232</v>
      </c>
      <c r="E146" t="s">
        <v>668</v>
      </c>
      <c r="F146" t="s">
        <v>669</v>
      </c>
      <c r="G146" s="116">
        <f t="shared" si="4"/>
        <v>6.98935</v>
      </c>
      <c r="H146" s="116">
        <f t="shared" si="5"/>
        <v>29.330200000000001</v>
      </c>
      <c r="I146">
        <v>9</v>
      </c>
      <c r="J146">
        <v>9</v>
      </c>
      <c r="K146" t="s">
        <v>159</v>
      </c>
      <c r="L146">
        <v>502</v>
      </c>
      <c r="M146" s="116">
        <f>SUM(Table1[[#Headers],[c- IDP previously displ. abroad present]])</f>
        <v>0</v>
      </c>
      <c r="N146">
        <v>2711</v>
      </c>
      <c r="O146" s="116">
        <f>(Table1[[#This Row],[a- IDP individuals]])-(Table1[[#This Row],[displ. Abroad]])</f>
        <v>2673</v>
      </c>
      <c r="P146">
        <v>156</v>
      </c>
      <c r="Q146">
        <v>842</v>
      </c>
      <c r="R146" t="s">
        <v>187</v>
      </c>
      <c r="S146" t="s">
        <v>232</v>
      </c>
      <c r="T146">
        <v>163</v>
      </c>
      <c r="U146">
        <v>880</v>
      </c>
      <c r="V146" t="s">
        <v>187</v>
      </c>
      <c r="W146" t="s">
        <v>232</v>
      </c>
      <c r="X146">
        <v>48</v>
      </c>
      <c r="Y146">
        <v>259</v>
      </c>
      <c r="Z146" t="s">
        <v>187</v>
      </c>
      <c r="AA146" t="s">
        <v>232</v>
      </c>
      <c r="AB146">
        <v>67</v>
      </c>
      <c r="AC146">
        <v>362</v>
      </c>
      <c r="AD146" t="s">
        <v>187</v>
      </c>
      <c r="AE146" t="s">
        <v>232</v>
      </c>
      <c r="AF146">
        <v>46</v>
      </c>
      <c r="AG146">
        <v>249</v>
      </c>
      <c r="AH146" t="s">
        <v>187</v>
      </c>
      <c r="AI146" t="s">
        <v>232</v>
      </c>
      <c r="AJ146">
        <v>22</v>
      </c>
      <c r="AK146">
        <v>119</v>
      </c>
      <c r="AL146" t="s">
        <v>187</v>
      </c>
      <c r="AM146" t="s">
        <v>232</v>
      </c>
      <c r="AN146">
        <v>0</v>
      </c>
      <c r="AO146">
        <v>0</v>
      </c>
      <c r="AP146" t="s">
        <v>159</v>
      </c>
      <c r="AQ146">
        <v>7</v>
      </c>
      <c r="AR146">
        <v>38</v>
      </c>
      <c r="AS146">
        <v>2</v>
      </c>
      <c r="AT146">
        <v>11</v>
      </c>
      <c r="AU146" t="s">
        <v>217</v>
      </c>
      <c r="AV146" t="s">
        <v>218</v>
      </c>
      <c r="AW146">
        <v>3</v>
      </c>
      <c r="AX146">
        <v>16</v>
      </c>
      <c r="AY146" t="s">
        <v>221</v>
      </c>
      <c r="AZ146" t="s">
        <v>222</v>
      </c>
      <c r="BA146">
        <v>0</v>
      </c>
      <c r="BB146">
        <v>0</v>
      </c>
      <c r="BC146" t="s">
        <v>147</v>
      </c>
      <c r="BD146" t="s">
        <v>147</v>
      </c>
      <c r="BE146">
        <v>2</v>
      </c>
      <c r="BF146">
        <v>11</v>
      </c>
      <c r="BG146" t="s">
        <v>221</v>
      </c>
      <c r="BH146" t="s">
        <v>222</v>
      </c>
      <c r="BI146">
        <v>0</v>
      </c>
      <c r="BJ146">
        <v>0</v>
      </c>
      <c r="BK146" t="s">
        <v>147</v>
      </c>
      <c r="BL146" t="s">
        <v>147</v>
      </c>
      <c r="BM146">
        <v>0</v>
      </c>
      <c r="BN146">
        <v>0</v>
      </c>
      <c r="BO146" s="116">
        <f>SUM(Table1[[#This Row],[2014-2015 Conflict]],Table1[[#This Row],[2016-2017 conflict]],Table1[[#This Row],[2018 pre R conflict]],Table1[[#This Row],[2018 post R conflict]],Table1[[#This Row],[2019 conflict]],Table1[[#This Row],[2020 conflict]])</f>
        <v>880</v>
      </c>
      <c r="BP146" s="116">
        <f>SUM(Table1[[#This Row],[2014-2015  C - clashes]],Table1[[#This Row],[2016-2017  c-clashes]],Table1[[#This Row],[2018 pre R C-clashes]],Table1[[#This Row],[2018 post R C-clashes]],Table1[[#This Row],[2019 C-clashes]],Table1[[#This Row],[2020 C-clashes]])</f>
        <v>1831</v>
      </c>
      <c r="BQ146" s="116">
        <f>SUM(Table1[[#This Row],[2014-2015 disaster]],Table1[[#This Row],[2016-2017 disaster]],Table1[[#This Row],[2018 pre R disaster]],Table1[[#This Row],[2018 post R disaster]],Table1[[#This Row],[2019 disaster]],Table1[[#This Row],[2020 disaster]])</f>
        <v>0</v>
      </c>
      <c r="BR146" s="116">
        <f>SUM(Table1[[#This Row],[2014-2015 unknown]],Table1[[#This Row],[2016-2017  unknown ]],Table1[[#This Row],[2018 pre R unknown]],Table1[[#This Row],[2018 post R unknown]],Table1[[#This Row],[2019 unknown]],Table1[[#This Row],[2020 unknown]])</f>
        <v>0</v>
      </c>
      <c r="BS146">
        <v>0</v>
      </c>
      <c r="BT146">
        <v>842</v>
      </c>
      <c r="BU146">
        <v>0</v>
      </c>
      <c r="BV146">
        <v>0</v>
      </c>
      <c r="BW146" t="s">
        <v>146</v>
      </c>
      <c r="BX146">
        <v>880</v>
      </c>
      <c r="BY146">
        <v>0</v>
      </c>
      <c r="BZ146">
        <v>0</v>
      </c>
      <c r="CA146">
        <v>0</v>
      </c>
      <c r="CB146" t="s">
        <v>146</v>
      </c>
      <c r="CC146">
        <v>0</v>
      </c>
      <c r="CD146">
        <v>259</v>
      </c>
      <c r="CE146">
        <v>0</v>
      </c>
      <c r="CF146">
        <v>0</v>
      </c>
      <c r="CG146" t="s">
        <v>146</v>
      </c>
      <c r="CH146">
        <v>0</v>
      </c>
      <c r="CI146">
        <v>362</v>
      </c>
      <c r="CJ146">
        <v>0</v>
      </c>
      <c r="CK146">
        <v>0</v>
      </c>
      <c r="CL146" t="s">
        <v>146</v>
      </c>
      <c r="CM146">
        <v>0</v>
      </c>
      <c r="CN146">
        <v>249</v>
      </c>
      <c r="CO146">
        <v>0</v>
      </c>
      <c r="CP146">
        <v>0</v>
      </c>
      <c r="CQ146" t="s">
        <v>146</v>
      </c>
      <c r="CR146">
        <v>0</v>
      </c>
      <c r="CS146">
        <v>119</v>
      </c>
      <c r="CT146">
        <v>0</v>
      </c>
      <c r="CU146">
        <v>0</v>
      </c>
      <c r="CV146" t="s">
        <v>146</v>
      </c>
      <c r="CW146" t="s">
        <v>147</v>
      </c>
      <c r="CX146">
        <v>0</v>
      </c>
      <c r="CY146">
        <v>0</v>
      </c>
      <c r="CZ146">
        <v>0</v>
      </c>
      <c r="DA146">
        <v>502</v>
      </c>
      <c r="DB146">
        <v>2711</v>
      </c>
      <c r="DC146" t="s">
        <v>159</v>
      </c>
      <c r="DD146">
        <v>162</v>
      </c>
      <c r="DE146">
        <v>880</v>
      </c>
      <c r="DF146">
        <v>3400</v>
      </c>
      <c r="DG146">
        <v>18360</v>
      </c>
      <c r="DH146" t="s">
        <v>159</v>
      </c>
      <c r="DI146">
        <f>Table1[[#This Row],[i- returnees internal present household]]+Table1[[#This Row],[k- abroad returnee household]]</f>
        <v>183</v>
      </c>
      <c r="DJ146">
        <f>Table1[[#This Row],[ returnees internal ]]+Table1[[#This Row],[abroad returnee ]]</f>
        <v>988</v>
      </c>
      <c r="DK146" t="s">
        <v>159</v>
      </c>
      <c r="DL146">
        <v>171</v>
      </c>
      <c r="DM146">
        <v>923</v>
      </c>
      <c r="DN146">
        <v>95</v>
      </c>
      <c r="DO146">
        <v>512</v>
      </c>
      <c r="DP146" t="s">
        <v>187</v>
      </c>
      <c r="DQ146" t="s">
        <v>232</v>
      </c>
      <c r="DR146" t="s">
        <v>150</v>
      </c>
      <c r="DS146" t="s">
        <v>147</v>
      </c>
      <c r="DT146">
        <v>30</v>
      </c>
      <c r="DU146">
        <v>162</v>
      </c>
      <c r="DV146" t="s">
        <v>187</v>
      </c>
      <c r="DW146" t="s">
        <v>232</v>
      </c>
      <c r="DX146" t="s">
        <v>182</v>
      </c>
      <c r="DY146" t="s">
        <v>147</v>
      </c>
      <c r="DZ146">
        <v>9</v>
      </c>
      <c r="EA146">
        <v>49</v>
      </c>
      <c r="EB146" t="s">
        <v>187</v>
      </c>
      <c r="EC146" t="s">
        <v>232</v>
      </c>
      <c r="ED146" t="s">
        <v>182</v>
      </c>
      <c r="EE146" t="s">
        <v>147</v>
      </c>
      <c r="EF146">
        <v>24</v>
      </c>
      <c r="EG146">
        <v>130</v>
      </c>
      <c r="EH146" t="s">
        <v>187</v>
      </c>
      <c r="EI146" t="s">
        <v>232</v>
      </c>
      <c r="EJ146" t="s">
        <v>182</v>
      </c>
      <c r="EK146" t="s">
        <v>147</v>
      </c>
      <c r="EL146">
        <v>13</v>
      </c>
      <c r="EM146">
        <v>70</v>
      </c>
      <c r="EN146" t="s">
        <v>187</v>
      </c>
      <c r="EO146" t="s">
        <v>232</v>
      </c>
      <c r="EP146" t="s">
        <v>182</v>
      </c>
      <c r="EQ146" t="s">
        <v>147</v>
      </c>
      <c r="ER146">
        <v>0</v>
      </c>
      <c r="ES146">
        <v>0</v>
      </c>
      <c r="ET146" t="s">
        <v>159</v>
      </c>
      <c r="EU146">
        <v>12</v>
      </c>
      <c r="EV146">
        <v>65</v>
      </c>
      <c r="EW146">
        <v>4</v>
      </c>
      <c r="EX146">
        <v>22</v>
      </c>
      <c r="EY146" t="s">
        <v>217</v>
      </c>
      <c r="EZ146" t="s">
        <v>218</v>
      </c>
      <c r="FA146" t="s">
        <v>150</v>
      </c>
      <c r="FB146" t="s">
        <v>147</v>
      </c>
      <c r="FC146">
        <v>3</v>
      </c>
      <c r="FD146">
        <v>16</v>
      </c>
      <c r="FE146" t="s">
        <v>221</v>
      </c>
      <c r="FF146" t="s">
        <v>222</v>
      </c>
      <c r="FG146" t="s">
        <v>182</v>
      </c>
      <c r="FH146" t="s">
        <v>147</v>
      </c>
      <c r="FI146">
        <v>2</v>
      </c>
      <c r="FJ146">
        <v>11</v>
      </c>
      <c r="FK146" t="s">
        <v>219</v>
      </c>
      <c r="FL146" t="s">
        <v>220</v>
      </c>
      <c r="FM146" t="s">
        <v>182</v>
      </c>
      <c r="FN146" t="s">
        <v>147</v>
      </c>
      <c r="FO146">
        <v>3</v>
      </c>
      <c r="FP146">
        <v>16</v>
      </c>
      <c r="FQ146" t="s">
        <v>221</v>
      </c>
      <c r="FR146" t="s">
        <v>222</v>
      </c>
      <c r="FS146" t="s">
        <v>182</v>
      </c>
      <c r="FT146" t="s">
        <v>147</v>
      </c>
      <c r="FU146">
        <v>0</v>
      </c>
      <c r="FV146">
        <v>0</v>
      </c>
      <c r="FW146" t="s">
        <v>147</v>
      </c>
      <c r="FX146" t="s">
        <v>147</v>
      </c>
      <c r="FY146" t="s">
        <v>147</v>
      </c>
      <c r="FZ146" t="s">
        <v>147</v>
      </c>
      <c r="GA146">
        <v>0</v>
      </c>
      <c r="GB146">
        <v>0</v>
      </c>
      <c r="GC146">
        <v>86</v>
      </c>
      <c r="GD146">
        <v>464</v>
      </c>
      <c r="GE146">
        <v>48</v>
      </c>
      <c r="GF146">
        <v>259</v>
      </c>
      <c r="GG146">
        <v>49</v>
      </c>
      <c r="GH146">
        <v>265</v>
      </c>
      <c r="GI146">
        <v>0</v>
      </c>
      <c r="GJ146">
        <v>0</v>
      </c>
      <c r="GK146" t="s">
        <v>159</v>
      </c>
      <c r="GL146">
        <v>255</v>
      </c>
      <c r="GM146">
        <v>1377</v>
      </c>
      <c r="GN146" t="s">
        <v>146</v>
      </c>
      <c r="GO146" t="s">
        <v>147</v>
      </c>
      <c r="GP146" t="s">
        <v>147</v>
      </c>
      <c r="GQ146" t="s">
        <v>159</v>
      </c>
      <c r="GR146" t="s">
        <v>221</v>
      </c>
      <c r="GS146" t="s">
        <v>146</v>
      </c>
      <c r="GT146">
        <v>0</v>
      </c>
      <c r="GU146">
        <v>0</v>
      </c>
      <c r="GV146" t="s">
        <v>159</v>
      </c>
      <c r="GW146" t="s">
        <v>152</v>
      </c>
      <c r="GX146" t="s">
        <v>151</v>
      </c>
      <c r="GY146" t="s">
        <v>152</v>
      </c>
      <c r="GZ146" t="s">
        <v>670</v>
      </c>
      <c r="HA146" s="117" t="s">
        <v>1530</v>
      </c>
      <c r="HB146" s="117" t="s">
        <v>2144</v>
      </c>
      <c r="HC146" s="117"/>
      <c r="HD146" s="116" t="s">
        <v>1858</v>
      </c>
      <c r="HE146" s="116">
        <v>3.9575520000000002</v>
      </c>
      <c r="HF146" s="116">
        <v>30.509432</v>
      </c>
    </row>
    <row r="147" spans="1:214" x14ac:dyDescent="0.25">
      <c r="A147" t="s">
        <v>583</v>
      </c>
      <c r="B147" t="s">
        <v>228</v>
      </c>
      <c r="C147" t="s">
        <v>672</v>
      </c>
      <c r="D147" t="s">
        <v>586</v>
      </c>
      <c r="E147" t="s">
        <v>671</v>
      </c>
      <c r="F147" t="s">
        <v>673</v>
      </c>
      <c r="G147" s="116">
        <f t="shared" si="4"/>
        <v>7.6625769999999997</v>
      </c>
      <c r="H147" s="116">
        <f t="shared" si="5"/>
        <v>27.725028999999999</v>
      </c>
      <c r="I147">
        <v>9</v>
      </c>
      <c r="J147">
        <v>9</v>
      </c>
      <c r="K147" t="s">
        <v>159</v>
      </c>
      <c r="L147">
        <v>899</v>
      </c>
      <c r="M147" s="116">
        <f>SUM(Table1[[#Headers],[c- IDP previously displ. abroad present]])</f>
        <v>0</v>
      </c>
      <c r="N147">
        <v>5197</v>
      </c>
      <c r="O147" s="116">
        <f>(Table1[[#This Row],[a- IDP individuals]])-(Table1[[#This Row],[displ. Abroad]])</f>
        <v>5197</v>
      </c>
      <c r="P147">
        <v>0</v>
      </c>
      <c r="Q147">
        <v>0</v>
      </c>
      <c r="R147" t="s">
        <v>147</v>
      </c>
      <c r="S147" t="s">
        <v>147</v>
      </c>
      <c r="T147">
        <v>619</v>
      </c>
      <c r="U147">
        <v>3797</v>
      </c>
      <c r="V147" t="s">
        <v>228</v>
      </c>
      <c r="W147" t="s">
        <v>586</v>
      </c>
      <c r="X147">
        <v>0</v>
      </c>
      <c r="Y147">
        <v>0</v>
      </c>
      <c r="Z147" t="s">
        <v>147</v>
      </c>
      <c r="AA147" t="s">
        <v>147</v>
      </c>
      <c r="AB147">
        <v>0</v>
      </c>
      <c r="AC147">
        <v>0</v>
      </c>
      <c r="AD147" t="s">
        <v>147</v>
      </c>
      <c r="AE147" t="s">
        <v>147</v>
      </c>
      <c r="AF147">
        <v>280</v>
      </c>
      <c r="AG147">
        <v>1400</v>
      </c>
      <c r="AH147" t="s">
        <v>228</v>
      </c>
      <c r="AI147" t="s">
        <v>229</v>
      </c>
      <c r="AJ147">
        <v>0</v>
      </c>
      <c r="AK147">
        <v>0</v>
      </c>
      <c r="AL147" t="s">
        <v>147</v>
      </c>
      <c r="AM147" t="s">
        <v>147</v>
      </c>
      <c r="AN147">
        <v>0</v>
      </c>
      <c r="AO147">
        <v>0</v>
      </c>
      <c r="AP147" t="s">
        <v>146</v>
      </c>
      <c r="AQ147">
        <v>0</v>
      </c>
      <c r="AR147">
        <v>0</v>
      </c>
      <c r="AS147">
        <v>0</v>
      </c>
      <c r="AT147">
        <v>0</v>
      </c>
      <c r="AU147" t="s">
        <v>147</v>
      </c>
      <c r="AV147" t="s">
        <v>147</v>
      </c>
      <c r="AW147">
        <v>0</v>
      </c>
      <c r="AX147">
        <v>0</v>
      </c>
      <c r="AY147" t="s">
        <v>147</v>
      </c>
      <c r="AZ147" t="s">
        <v>147</v>
      </c>
      <c r="BA147">
        <v>0</v>
      </c>
      <c r="BB147">
        <v>0</v>
      </c>
      <c r="BC147" t="s">
        <v>147</v>
      </c>
      <c r="BD147" t="s">
        <v>147</v>
      </c>
      <c r="BE147">
        <v>0</v>
      </c>
      <c r="BF147">
        <v>0</v>
      </c>
      <c r="BG147" t="s">
        <v>147</v>
      </c>
      <c r="BH147" t="s">
        <v>147</v>
      </c>
      <c r="BI147">
        <v>0</v>
      </c>
      <c r="BJ147">
        <v>0</v>
      </c>
      <c r="BK147" t="s">
        <v>147</v>
      </c>
      <c r="BL147" t="s">
        <v>147</v>
      </c>
      <c r="BM147">
        <v>0</v>
      </c>
      <c r="BN147">
        <v>0</v>
      </c>
      <c r="BO147" s="116">
        <f>SUM(Table1[[#This Row],[2014-2015 Conflict]],Table1[[#This Row],[2016-2017 conflict]],Table1[[#This Row],[2018 pre R conflict]],Table1[[#This Row],[2018 post R conflict]],Table1[[#This Row],[2019 conflict]],Table1[[#This Row],[2020 conflict]])</f>
        <v>5197</v>
      </c>
      <c r="BP147" s="116">
        <f>SUM(Table1[[#This Row],[2014-2015  C - clashes]],Table1[[#This Row],[2016-2017  c-clashes]],Table1[[#This Row],[2018 pre R C-clashes]],Table1[[#This Row],[2018 post R C-clashes]],Table1[[#This Row],[2019 C-clashes]],Table1[[#This Row],[2020 C-clashes]])</f>
        <v>0</v>
      </c>
      <c r="BQ147" s="116">
        <f>SUM(Table1[[#This Row],[2014-2015 disaster]],Table1[[#This Row],[2016-2017 disaster]],Table1[[#This Row],[2018 pre R disaster]],Table1[[#This Row],[2018 post R disaster]],Table1[[#This Row],[2019 disaster]],Table1[[#This Row],[2020 disaster]])</f>
        <v>0</v>
      </c>
      <c r="BR147" s="116">
        <f>SUM(Table1[[#This Row],[2014-2015 unknown]],Table1[[#This Row],[2016-2017  unknown ]],Table1[[#This Row],[2018 pre R unknown]],Table1[[#This Row],[2018 post R unknown]],Table1[[#This Row],[2019 unknown]],Table1[[#This Row],[2020 unknown]])</f>
        <v>0</v>
      </c>
      <c r="BS147">
        <v>0</v>
      </c>
      <c r="BT147">
        <v>0</v>
      </c>
      <c r="BU147">
        <v>0</v>
      </c>
      <c r="BV147">
        <v>0</v>
      </c>
      <c r="BW147" t="s">
        <v>146</v>
      </c>
      <c r="BX147">
        <v>3797</v>
      </c>
      <c r="BY147">
        <v>0</v>
      </c>
      <c r="BZ147">
        <v>0</v>
      </c>
      <c r="CA147">
        <v>0</v>
      </c>
      <c r="CB147" t="s">
        <v>146</v>
      </c>
      <c r="CC147">
        <v>0</v>
      </c>
      <c r="CD147">
        <v>0</v>
      </c>
      <c r="CE147">
        <v>0</v>
      </c>
      <c r="CF147">
        <v>0</v>
      </c>
      <c r="CG147" t="s">
        <v>146</v>
      </c>
      <c r="CH147">
        <v>0</v>
      </c>
      <c r="CI147">
        <v>0</v>
      </c>
      <c r="CJ147">
        <v>0</v>
      </c>
      <c r="CK147">
        <v>0</v>
      </c>
      <c r="CL147" t="s">
        <v>146</v>
      </c>
      <c r="CM147">
        <v>1400</v>
      </c>
      <c r="CN147">
        <v>0</v>
      </c>
      <c r="CO147">
        <v>0</v>
      </c>
      <c r="CP147">
        <v>0</v>
      </c>
      <c r="CQ147" t="s">
        <v>146</v>
      </c>
      <c r="CR147">
        <v>0</v>
      </c>
      <c r="CS147">
        <v>0</v>
      </c>
      <c r="CT147">
        <v>0</v>
      </c>
      <c r="CU147">
        <v>0</v>
      </c>
      <c r="CV147" t="s">
        <v>146</v>
      </c>
      <c r="CW147" t="s">
        <v>147</v>
      </c>
      <c r="CX147">
        <v>0</v>
      </c>
      <c r="CY147">
        <v>0</v>
      </c>
      <c r="CZ147">
        <v>0</v>
      </c>
      <c r="DA147">
        <v>899</v>
      </c>
      <c r="DB147">
        <v>5197</v>
      </c>
      <c r="DC147" t="s">
        <v>146</v>
      </c>
      <c r="DD147">
        <v>0</v>
      </c>
      <c r="DE147">
        <v>0</v>
      </c>
      <c r="DF147">
        <v>2399</v>
      </c>
      <c r="DG147">
        <v>11997</v>
      </c>
      <c r="DH147" t="s">
        <v>159</v>
      </c>
      <c r="DI147">
        <f>Table1[[#This Row],[i- returnees internal present household]]+Table1[[#This Row],[k- abroad returnee household]]</f>
        <v>1126</v>
      </c>
      <c r="DJ147">
        <f>Table1[[#This Row],[ returnees internal ]]+Table1[[#This Row],[abroad returnee ]]</f>
        <v>6005</v>
      </c>
      <c r="DK147" t="s">
        <v>159</v>
      </c>
      <c r="DL147">
        <v>1126</v>
      </c>
      <c r="DM147">
        <v>6005</v>
      </c>
      <c r="DN147">
        <v>0</v>
      </c>
      <c r="DO147">
        <v>0</v>
      </c>
      <c r="DP147" t="s">
        <v>147</v>
      </c>
      <c r="DQ147" t="s">
        <v>147</v>
      </c>
      <c r="DR147" t="s">
        <v>147</v>
      </c>
      <c r="DS147" t="s">
        <v>147</v>
      </c>
      <c r="DT147">
        <v>40</v>
      </c>
      <c r="DU147">
        <v>141</v>
      </c>
      <c r="DV147" t="s">
        <v>228</v>
      </c>
      <c r="DW147" t="s">
        <v>586</v>
      </c>
      <c r="DX147" t="s">
        <v>431</v>
      </c>
      <c r="DY147" t="s">
        <v>147</v>
      </c>
      <c r="DZ147">
        <v>312</v>
      </c>
      <c r="EA147">
        <v>1655</v>
      </c>
      <c r="EB147" t="s">
        <v>228</v>
      </c>
      <c r="EC147" t="s">
        <v>586</v>
      </c>
      <c r="ED147" t="s">
        <v>431</v>
      </c>
      <c r="EE147" t="s">
        <v>147</v>
      </c>
      <c r="EF147">
        <v>399</v>
      </c>
      <c r="EG147">
        <v>2411</v>
      </c>
      <c r="EH147" t="s">
        <v>228</v>
      </c>
      <c r="EI147" t="s">
        <v>586</v>
      </c>
      <c r="EJ147" t="s">
        <v>431</v>
      </c>
      <c r="EK147" t="s">
        <v>147</v>
      </c>
      <c r="EL147">
        <v>375</v>
      </c>
      <c r="EM147">
        <v>1798</v>
      </c>
      <c r="EN147" t="s">
        <v>228</v>
      </c>
      <c r="EO147" t="s">
        <v>586</v>
      </c>
      <c r="EP147" t="s">
        <v>431</v>
      </c>
      <c r="EQ147" t="s">
        <v>147</v>
      </c>
      <c r="ER147">
        <v>0</v>
      </c>
      <c r="ES147">
        <v>0</v>
      </c>
      <c r="ET147" t="s">
        <v>146</v>
      </c>
      <c r="EU147">
        <v>0</v>
      </c>
      <c r="EV147">
        <v>0</v>
      </c>
      <c r="EW147">
        <v>0</v>
      </c>
      <c r="EX147">
        <v>0</v>
      </c>
      <c r="EY147" t="s">
        <v>147</v>
      </c>
      <c r="EZ147" t="s">
        <v>147</v>
      </c>
      <c r="FA147" t="s">
        <v>147</v>
      </c>
      <c r="FB147" t="s">
        <v>147</v>
      </c>
      <c r="FC147">
        <v>0</v>
      </c>
      <c r="FD147">
        <v>0</v>
      </c>
      <c r="FE147" t="s">
        <v>147</v>
      </c>
      <c r="FF147" t="s">
        <v>147</v>
      </c>
      <c r="FG147" t="s">
        <v>147</v>
      </c>
      <c r="FH147" t="s">
        <v>147</v>
      </c>
      <c r="FI147">
        <v>0</v>
      </c>
      <c r="FJ147">
        <v>0</v>
      </c>
      <c r="FK147" t="s">
        <v>147</v>
      </c>
      <c r="FL147" t="s">
        <v>147</v>
      </c>
      <c r="FM147" t="s">
        <v>147</v>
      </c>
      <c r="FN147" t="s">
        <v>147</v>
      </c>
      <c r="FO147">
        <v>0</v>
      </c>
      <c r="FP147">
        <v>0</v>
      </c>
      <c r="FQ147" t="s">
        <v>147</v>
      </c>
      <c r="FR147" t="s">
        <v>147</v>
      </c>
      <c r="FS147" t="s">
        <v>147</v>
      </c>
      <c r="FT147" t="s">
        <v>147</v>
      </c>
      <c r="FU147">
        <v>0</v>
      </c>
      <c r="FV147">
        <v>0</v>
      </c>
      <c r="FW147" t="s">
        <v>147</v>
      </c>
      <c r="FX147" t="s">
        <v>147</v>
      </c>
      <c r="FY147" t="s">
        <v>147</v>
      </c>
      <c r="FZ147" t="s">
        <v>147</v>
      </c>
      <c r="GA147">
        <v>0</v>
      </c>
      <c r="GB147">
        <v>0</v>
      </c>
      <c r="GC147">
        <v>101</v>
      </c>
      <c r="GD147">
        <v>533</v>
      </c>
      <c r="GE147">
        <v>578</v>
      </c>
      <c r="GF147">
        <v>2642</v>
      </c>
      <c r="GG147">
        <v>447</v>
      </c>
      <c r="GH147">
        <v>2830</v>
      </c>
      <c r="GI147">
        <v>0</v>
      </c>
      <c r="GJ147">
        <v>0</v>
      </c>
      <c r="GK147" t="s">
        <v>159</v>
      </c>
      <c r="GL147">
        <v>1102</v>
      </c>
      <c r="GM147">
        <v>5948</v>
      </c>
      <c r="GN147" t="s">
        <v>146</v>
      </c>
      <c r="GO147" t="s">
        <v>147</v>
      </c>
      <c r="GP147" t="s">
        <v>147</v>
      </c>
      <c r="GQ147" t="s">
        <v>159</v>
      </c>
      <c r="GR147" t="s">
        <v>217</v>
      </c>
      <c r="GS147" t="s">
        <v>146</v>
      </c>
      <c r="GT147">
        <v>0</v>
      </c>
      <c r="GU147">
        <v>0</v>
      </c>
      <c r="GV147" t="s">
        <v>146</v>
      </c>
      <c r="GW147" t="s">
        <v>177</v>
      </c>
      <c r="GX147" t="s">
        <v>177</v>
      </c>
      <c r="GY147" t="s">
        <v>177</v>
      </c>
      <c r="GZ147" t="s">
        <v>674</v>
      </c>
      <c r="HA147" s="117" t="s">
        <v>1530</v>
      </c>
      <c r="HB147" s="117" t="s">
        <v>2146</v>
      </c>
      <c r="HC147" s="117"/>
      <c r="HD147" s="116" t="s">
        <v>1858</v>
      </c>
      <c r="HE147" s="116">
        <v>4.1474279999999997</v>
      </c>
      <c r="HF147" s="116">
        <v>30.428763</v>
      </c>
    </row>
    <row r="148" spans="1:214" x14ac:dyDescent="0.25">
      <c r="A148" t="s">
        <v>155</v>
      </c>
      <c r="B148" t="s">
        <v>156</v>
      </c>
      <c r="C148" t="s">
        <v>576</v>
      </c>
      <c r="D148" t="s">
        <v>258</v>
      </c>
      <c r="E148" t="s">
        <v>675</v>
      </c>
      <c r="F148" t="s">
        <v>676</v>
      </c>
      <c r="G148" s="116">
        <f t="shared" si="4"/>
        <v>7.7107460000000003</v>
      </c>
      <c r="H148" s="116">
        <f t="shared" si="5"/>
        <v>31.3088558</v>
      </c>
      <c r="I148">
        <v>9</v>
      </c>
      <c r="J148">
        <v>9</v>
      </c>
      <c r="K148" t="s">
        <v>159</v>
      </c>
      <c r="L148">
        <v>744</v>
      </c>
      <c r="M148" s="116">
        <f>SUM(Table1[[#Headers],[c- IDP previously displ. abroad present]])</f>
        <v>0</v>
      </c>
      <c r="N148">
        <v>4475</v>
      </c>
      <c r="O148" s="116">
        <f>(Table1[[#This Row],[a- IDP individuals]])-(Table1[[#This Row],[displ. Abroad]])</f>
        <v>4475</v>
      </c>
      <c r="P148">
        <v>347</v>
      </c>
      <c r="Q148">
        <v>2082</v>
      </c>
      <c r="R148" t="s">
        <v>156</v>
      </c>
      <c r="S148" t="s">
        <v>258</v>
      </c>
      <c r="T148">
        <v>206</v>
      </c>
      <c r="U148">
        <v>1032</v>
      </c>
      <c r="V148" t="s">
        <v>156</v>
      </c>
      <c r="W148" t="s">
        <v>258</v>
      </c>
      <c r="X148">
        <v>78</v>
      </c>
      <c r="Y148">
        <v>468</v>
      </c>
      <c r="Z148" t="s">
        <v>156</v>
      </c>
      <c r="AA148" t="s">
        <v>258</v>
      </c>
      <c r="AB148">
        <v>74</v>
      </c>
      <c r="AC148">
        <v>444</v>
      </c>
      <c r="AD148" t="s">
        <v>156</v>
      </c>
      <c r="AE148" t="s">
        <v>258</v>
      </c>
      <c r="AF148">
        <v>39</v>
      </c>
      <c r="AG148">
        <v>449</v>
      </c>
      <c r="AH148" t="s">
        <v>156</v>
      </c>
      <c r="AI148" t="s">
        <v>258</v>
      </c>
      <c r="AJ148">
        <v>0</v>
      </c>
      <c r="AK148">
        <v>0</v>
      </c>
      <c r="AL148" t="s">
        <v>147</v>
      </c>
      <c r="AM148" t="s">
        <v>147</v>
      </c>
      <c r="AN148">
        <v>0</v>
      </c>
      <c r="AO148">
        <v>0</v>
      </c>
      <c r="AP148" t="s">
        <v>146</v>
      </c>
      <c r="AQ148">
        <v>0</v>
      </c>
      <c r="AR148">
        <v>0</v>
      </c>
      <c r="AS148">
        <v>0</v>
      </c>
      <c r="AT148">
        <v>0</v>
      </c>
      <c r="AU148" t="s">
        <v>147</v>
      </c>
      <c r="AV148" t="s">
        <v>147</v>
      </c>
      <c r="AW148">
        <v>0</v>
      </c>
      <c r="AX148">
        <v>0</v>
      </c>
      <c r="AY148" t="s">
        <v>147</v>
      </c>
      <c r="AZ148" t="s">
        <v>147</v>
      </c>
      <c r="BA148">
        <v>0</v>
      </c>
      <c r="BB148">
        <v>0</v>
      </c>
      <c r="BC148" t="s">
        <v>147</v>
      </c>
      <c r="BD148" t="s">
        <v>147</v>
      </c>
      <c r="BE148">
        <v>0</v>
      </c>
      <c r="BF148">
        <v>0</v>
      </c>
      <c r="BG148" t="s">
        <v>147</v>
      </c>
      <c r="BH148" t="s">
        <v>147</v>
      </c>
      <c r="BI148">
        <v>0</v>
      </c>
      <c r="BJ148">
        <v>0</v>
      </c>
      <c r="BK148" t="s">
        <v>147</v>
      </c>
      <c r="BL148" t="s">
        <v>147</v>
      </c>
      <c r="BM148">
        <v>0</v>
      </c>
      <c r="BN148">
        <v>0</v>
      </c>
      <c r="BO148" s="116">
        <f>SUM(Table1[[#This Row],[2014-2015 Conflict]],Table1[[#This Row],[2016-2017 conflict]],Table1[[#This Row],[2018 pre R conflict]],Table1[[#This Row],[2018 post R conflict]],Table1[[#This Row],[2019 conflict]],Table1[[#This Row],[2020 conflict]])</f>
        <v>4475</v>
      </c>
      <c r="BP148" s="116">
        <f>SUM(Table1[[#This Row],[2014-2015  C - clashes]],Table1[[#This Row],[2016-2017  c-clashes]],Table1[[#This Row],[2018 pre R C-clashes]],Table1[[#This Row],[2018 post R C-clashes]],Table1[[#This Row],[2019 C-clashes]],Table1[[#This Row],[2020 C-clashes]])</f>
        <v>0</v>
      </c>
      <c r="BQ148" s="116">
        <f>SUM(Table1[[#This Row],[2014-2015 disaster]],Table1[[#This Row],[2016-2017 disaster]],Table1[[#This Row],[2018 pre R disaster]],Table1[[#This Row],[2018 post R disaster]],Table1[[#This Row],[2019 disaster]],Table1[[#This Row],[2020 disaster]])</f>
        <v>0</v>
      </c>
      <c r="BR148" s="116">
        <f>SUM(Table1[[#This Row],[2014-2015 unknown]],Table1[[#This Row],[2016-2017  unknown ]],Table1[[#This Row],[2018 pre R unknown]],Table1[[#This Row],[2018 post R unknown]],Table1[[#This Row],[2019 unknown]],Table1[[#This Row],[2020 unknown]])</f>
        <v>0</v>
      </c>
      <c r="BS148">
        <v>2082</v>
      </c>
      <c r="BT148">
        <v>0</v>
      </c>
      <c r="BU148">
        <v>0</v>
      </c>
      <c r="BV148">
        <v>0</v>
      </c>
      <c r="BW148" t="s">
        <v>146</v>
      </c>
      <c r="BX148">
        <v>1032</v>
      </c>
      <c r="BY148">
        <v>0</v>
      </c>
      <c r="BZ148">
        <v>0</v>
      </c>
      <c r="CA148">
        <v>0</v>
      </c>
      <c r="CB148" t="s">
        <v>146</v>
      </c>
      <c r="CC148">
        <v>468</v>
      </c>
      <c r="CD148">
        <v>0</v>
      </c>
      <c r="CE148">
        <v>0</v>
      </c>
      <c r="CF148">
        <v>0</v>
      </c>
      <c r="CG148" t="s">
        <v>146</v>
      </c>
      <c r="CH148">
        <v>444</v>
      </c>
      <c r="CI148">
        <v>0</v>
      </c>
      <c r="CJ148">
        <v>0</v>
      </c>
      <c r="CK148">
        <v>0</v>
      </c>
      <c r="CL148" t="s">
        <v>146</v>
      </c>
      <c r="CM148">
        <v>449</v>
      </c>
      <c r="CN148">
        <v>0</v>
      </c>
      <c r="CO148">
        <v>0</v>
      </c>
      <c r="CP148">
        <v>0</v>
      </c>
      <c r="CQ148" t="s">
        <v>146</v>
      </c>
      <c r="CR148">
        <v>0</v>
      </c>
      <c r="CS148">
        <v>0</v>
      </c>
      <c r="CT148">
        <v>0</v>
      </c>
      <c r="CU148">
        <v>0</v>
      </c>
      <c r="CV148" t="s">
        <v>146</v>
      </c>
      <c r="CW148" t="s">
        <v>147</v>
      </c>
      <c r="CX148">
        <v>0</v>
      </c>
      <c r="CY148">
        <v>0</v>
      </c>
      <c r="CZ148">
        <v>0</v>
      </c>
      <c r="DA148">
        <v>744</v>
      </c>
      <c r="DB148">
        <v>4475</v>
      </c>
      <c r="DC148" t="s">
        <v>146</v>
      </c>
      <c r="DD148">
        <v>0</v>
      </c>
      <c r="DE148">
        <v>0</v>
      </c>
      <c r="DF148">
        <v>789</v>
      </c>
      <c r="DG148">
        <v>4734</v>
      </c>
      <c r="DH148" t="s">
        <v>159</v>
      </c>
      <c r="DI148">
        <f>Table1[[#This Row],[i- returnees internal present household]]+Table1[[#This Row],[k- abroad returnee household]]</f>
        <v>1575</v>
      </c>
      <c r="DJ148">
        <f>Table1[[#This Row],[ returnees internal ]]+Table1[[#This Row],[abroad returnee ]]</f>
        <v>9676</v>
      </c>
      <c r="DK148" t="s">
        <v>159</v>
      </c>
      <c r="DL148">
        <v>1366</v>
      </c>
      <c r="DM148">
        <v>8436</v>
      </c>
      <c r="DN148">
        <v>429</v>
      </c>
      <c r="DO148">
        <v>2574</v>
      </c>
      <c r="DP148" t="s">
        <v>187</v>
      </c>
      <c r="DQ148" t="s">
        <v>254</v>
      </c>
      <c r="DR148" t="s">
        <v>150</v>
      </c>
      <c r="DS148" t="s">
        <v>147</v>
      </c>
      <c r="DT148">
        <v>264</v>
      </c>
      <c r="DU148">
        <v>1584</v>
      </c>
      <c r="DV148" t="s">
        <v>156</v>
      </c>
      <c r="DW148" t="s">
        <v>251</v>
      </c>
      <c r="DX148" t="s">
        <v>150</v>
      </c>
      <c r="DY148" t="s">
        <v>147</v>
      </c>
      <c r="DZ148">
        <v>289</v>
      </c>
      <c r="EA148">
        <v>1734</v>
      </c>
      <c r="EB148" t="s">
        <v>187</v>
      </c>
      <c r="EC148" t="s">
        <v>254</v>
      </c>
      <c r="ED148" t="s">
        <v>150</v>
      </c>
      <c r="EE148" t="s">
        <v>147</v>
      </c>
      <c r="EF148">
        <v>224</v>
      </c>
      <c r="EG148">
        <v>1444</v>
      </c>
      <c r="EH148" t="s">
        <v>187</v>
      </c>
      <c r="EI148" t="s">
        <v>254</v>
      </c>
      <c r="EJ148" t="s">
        <v>150</v>
      </c>
      <c r="EK148" t="s">
        <v>147</v>
      </c>
      <c r="EL148">
        <v>160</v>
      </c>
      <c r="EM148">
        <v>1100</v>
      </c>
      <c r="EN148" t="s">
        <v>187</v>
      </c>
      <c r="EO148" t="s">
        <v>254</v>
      </c>
      <c r="EP148" t="s">
        <v>150</v>
      </c>
      <c r="EQ148" t="s">
        <v>147</v>
      </c>
      <c r="ER148">
        <v>0</v>
      </c>
      <c r="ES148">
        <v>0</v>
      </c>
      <c r="ET148" t="s">
        <v>159</v>
      </c>
      <c r="EU148">
        <v>209</v>
      </c>
      <c r="EV148">
        <v>1240</v>
      </c>
      <c r="EW148">
        <v>74</v>
      </c>
      <c r="EX148">
        <v>436</v>
      </c>
      <c r="EY148" t="s">
        <v>221</v>
      </c>
      <c r="EZ148" t="s">
        <v>424</v>
      </c>
      <c r="FA148" t="s">
        <v>150</v>
      </c>
      <c r="FB148" t="s">
        <v>147</v>
      </c>
      <c r="FC148">
        <v>83</v>
      </c>
      <c r="FD148">
        <v>483</v>
      </c>
      <c r="FE148" t="s">
        <v>221</v>
      </c>
      <c r="FF148" t="s">
        <v>424</v>
      </c>
      <c r="FG148" t="s">
        <v>150</v>
      </c>
      <c r="FH148" t="s">
        <v>147</v>
      </c>
      <c r="FI148">
        <v>19</v>
      </c>
      <c r="FJ148">
        <v>112</v>
      </c>
      <c r="FK148" t="s">
        <v>221</v>
      </c>
      <c r="FL148" t="s">
        <v>424</v>
      </c>
      <c r="FM148" t="s">
        <v>150</v>
      </c>
      <c r="FN148" t="s">
        <v>147</v>
      </c>
      <c r="FO148">
        <v>33</v>
      </c>
      <c r="FP148">
        <v>209</v>
      </c>
      <c r="FQ148" t="s">
        <v>221</v>
      </c>
      <c r="FR148" t="s">
        <v>424</v>
      </c>
      <c r="FS148" t="s">
        <v>150</v>
      </c>
      <c r="FT148" t="s">
        <v>147</v>
      </c>
      <c r="FU148">
        <v>0</v>
      </c>
      <c r="FV148">
        <v>0</v>
      </c>
      <c r="FW148" t="s">
        <v>147</v>
      </c>
      <c r="FX148" t="s">
        <v>147</v>
      </c>
      <c r="FY148" t="s">
        <v>147</v>
      </c>
      <c r="FZ148" t="s">
        <v>147</v>
      </c>
      <c r="GA148">
        <v>0</v>
      </c>
      <c r="GB148">
        <v>0</v>
      </c>
      <c r="GC148">
        <v>818</v>
      </c>
      <c r="GD148">
        <v>4989</v>
      </c>
      <c r="GE148">
        <v>524</v>
      </c>
      <c r="GF148">
        <v>3196</v>
      </c>
      <c r="GG148">
        <v>233</v>
      </c>
      <c r="GH148">
        <v>1491</v>
      </c>
      <c r="GI148">
        <v>0</v>
      </c>
      <c r="GJ148">
        <v>0</v>
      </c>
      <c r="GK148" t="s">
        <v>159</v>
      </c>
      <c r="GL148">
        <v>300</v>
      </c>
      <c r="GM148">
        <v>1612</v>
      </c>
      <c r="GN148" t="s">
        <v>159</v>
      </c>
      <c r="GO148" t="s">
        <v>187</v>
      </c>
      <c r="GP148" t="s">
        <v>254</v>
      </c>
      <c r="GQ148" t="s">
        <v>146</v>
      </c>
      <c r="GR148" t="s">
        <v>147</v>
      </c>
      <c r="GS148" t="s">
        <v>146</v>
      </c>
      <c r="GT148">
        <v>0</v>
      </c>
      <c r="GU148">
        <v>0</v>
      </c>
      <c r="GV148" t="s">
        <v>159</v>
      </c>
      <c r="GW148" t="s">
        <v>152</v>
      </c>
      <c r="GX148" t="s">
        <v>151</v>
      </c>
      <c r="GY148" t="s">
        <v>151</v>
      </c>
      <c r="GZ148" t="s">
        <v>677</v>
      </c>
      <c r="HA148" s="117" t="s">
        <v>1530</v>
      </c>
      <c r="HB148" s="117" t="s">
        <v>2148</v>
      </c>
      <c r="HC148" s="117"/>
      <c r="HD148" s="116" t="s">
        <v>1858</v>
      </c>
      <c r="HE148" s="116">
        <v>3.909119</v>
      </c>
      <c r="HF148" s="116">
        <v>30.492236999999999</v>
      </c>
    </row>
    <row r="149" spans="1:214" x14ac:dyDescent="0.25">
      <c r="A149" t="s">
        <v>201</v>
      </c>
      <c r="B149" t="s">
        <v>202</v>
      </c>
      <c r="C149" t="s">
        <v>649</v>
      </c>
      <c r="D149" t="s">
        <v>464</v>
      </c>
      <c r="E149" t="s">
        <v>678</v>
      </c>
      <c r="F149" t="s">
        <v>679</v>
      </c>
      <c r="G149" s="116">
        <f t="shared" si="4"/>
        <v>3.8501001160000001</v>
      </c>
      <c r="H149" s="116">
        <f t="shared" si="5"/>
        <v>32.812061372000002</v>
      </c>
      <c r="I149">
        <v>9</v>
      </c>
      <c r="J149">
        <v>9</v>
      </c>
      <c r="K149" t="s">
        <v>159</v>
      </c>
      <c r="L149">
        <v>36</v>
      </c>
      <c r="M149" s="116">
        <f>SUM(Table1[[#Headers],[c- IDP previously displ. abroad present]])</f>
        <v>0</v>
      </c>
      <c r="N149">
        <v>198</v>
      </c>
      <c r="O149" s="116">
        <f>(Table1[[#This Row],[a- IDP individuals]])-(Table1[[#This Row],[displ. Abroad]])</f>
        <v>198</v>
      </c>
      <c r="P149">
        <v>0</v>
      </c>
      <c r="Q149">
        <v>0</v>
      </c>
      <c r="R149" t="s">
        <v>147</v>
      </c>
      <c r="S149" t="s">
        <v>147</v>
      </c>
      <c r="T149">
        <v>21</v>
      </c>
      <c r="U149">
        <v>98</v>
      </c>
      <c r="V149" t="s">
        <v>202</v>
      </c>
      <c r="W149" t="s">
        <v>464</v>
      </c>
      <c r="X149">
        <v>0</v>
      </c>
      <c r="Y149">
        <v>0</v>
      </c>
      <c r="Z149" t="s">
        <v>147</v>
      </c>
      <c r="AA149" t="s">
        <v>147</v>
      </c>
      <c r="AB149">
        <v>0</v>
      </c>
      <c r="AC149">
        <v>0</v>
      </c>
      <c r="AD149" t="s">
        <v>147</v>
      </c>
      <c r="AE149" t="s">
        <v>147</v>
      </c>
      <c r="AF149">
        <v>15</v>
      </c>
      <c r="AG149">
        <v>100</v>
      </c>
      <c r="AH149" t="s">
        <v>202</v>
      </c>
      <c r="AI149" t="s">
        <v>464</v>
      </c>
      <c r="AJ149">
        <v>0</v>
      </c>
      <c r="AK149">
        <v>0</v>
      </c>
      <c r="AL149" t="s">
        <v>147</v>
      </c>
      <c r="AM149" t="s">
        <v>147</v>
      </c>
      <c r="AN149">
        <v>0</v>
      </c>
      <c r="AO149">
        <v>0</v>
      </c>
      <c r="AP149" t="s">
        <v>146</v>
      </c>
      <c r="AQ149">
        <v>0</v>
      </c>
      <c r="AR149">
        <v>0</v>
      </c>
      <c r="AS149">
        <v>0</v>
      </c>
      <c r="AT149">
        <v>0</v>
      </c>
      <c r="AU149" t="s">
        <v>147</v>
      </c>
      <c r="AV149" t="s">
        <v>147</v>
      </c>
      <c r="AW149">
        <v>0</v>
      </c>
      <c r="AX149">
        <v>0</v>
      </c>
      <c r="AY149" t="s">
        <v>147</v>
      </c>
      <c r="AZ149" t="s">
        <v>147</v>
      </c>
      <c r="BA149">
        <v>0</v>
      </c>
      <c r="BB149">
        <v>0</v>
      </c>
      <c r="BC149" t="s">
        <v>147</v>
      </c>
      <c r="BD149" t="s">
        <v>147</v>
      </c>
      <c r="BE149">
        <v>0</v>
      </c>
      <c r="BF149">
        <v>0</v>
      </c>
      <c r="BG149" t="s">
        <v>147</v>
      </c>
      <c r="BH149" t="s">
        <v>147</v>
      </c>
      <c r="BI149">
        <v>0</v>
      </c>
      <c r="BJ149">
        <v>0</v>
      </c>
      <c r="BK149" t="s">
        <v>147</v>
      </c>
      <c r="BL149" t="s">
        <v>147</v>
      </c>
      <c r="BM149">
        <v>0</v>
      </c>
      <c r="BN149">
        <v>0</v>
      </c>
      <c r="BO149" s="116">
        <f>SUM(Table1[[#This Row],[2014-2015 Conflict]],Table1[[#This Row],[2016-2017 conflict]],Table1[[#This Row],[2018 pre R conflict]],Table1[[#This Row],[2018 post R conflict]],Table1[[#This Row],[2019 conflict]],Table1[[#This Row],[2020 conflict]])</f>
        <v>198</v>
      </c>
      <c r="BP149" s="116">
        <f>SUM(Table1[[#This Row],[2014-2015  C - clashes]],Table1[[#This Row],[2016-2017  c-clashes]],Table1[[#This Row],[2018 pre R C-clashes]],Table1[[#This Row],[2018 post R C-clashes]],Table1[[#This Row],[2019 C-clashes]],Table1[[#This Row],[2020 C-clashes]])</f>
        <v>0</v>
      </c>
      <c r="BQ149" s="116">
        <f>SUM(Table1[[#This Row],[2014-2015 disaster]],Table1[[#This Row],[2016-2017 disaster]],Table1[[#This Row],[2018 pre R disaster]],Table1[[#This Row],[2018 post R disaster]],Table1[[#This Row],[2019 disaster]],Table1[[#This Row],[2020 disaster]])</f>
        <v>0</v>
      </c>
      <c r="BR149" s="116">
        <f>SUM(Table1[[#This Row],[2014-2015 unknown]],Table1[[#This Row],[2016-2017  unknown ]],Table1[[#This Row],[2018 pre R unknown]],Table1[[#This Row],[2018 post R unknown]],Table1[[#This Row],[2019 unknown]],Table1[[#This Row],[2020 unknown]])</f>
        <v>0</v>
      </c>
      <c r="BS149">
        <v>0</v>
      </c>
      <c r="BT149">
        <v>0</v>
      </c>
      <c r="BU149">
        <v>0</v>
      </c>
      <c r="BV149">
        <v>0</v>
      </c>
      <c r="BW149" t="s">
        <v>146</v>
      </c>
      <c r="BX149">
        <v>98</v>
      </c>
      <c r="BY149">
        <v>0</v>
      </c>
      <c r="BZ149">
        <v>0</v>
      </c>
      <c r="CA149">
        <v>0</v>
      </c>
      <c r="CB149" t="s">
        <v>146</v>
      </c>
      <c r="CC149">
        <v>0</v>
      </c>
      <c r="CD149">
        <v>0</v>
      </c>
      <c r="CE149">
        <v>0</v>
      </c>
      <c r="CF149">
        <v>0</v>
      </c>
      <c r="CG149" t="s">
        <v>146</v>
      </c>
      <c r="CH149">
        <v>0</v>
      </c>
      <c r="CI149">
        <v>0</v>
      </c>
      <c r="CJ149">
        <v>0</v>
      </c>
      <c r="CK149">
        <v>0</v>
      </c>
      <c r="CL149" t="s">
        <v>146</v>
      </c>
      <c r="CM149">
        <v>100</v>
      </c>
      <c r="CN149">
        <v>0</v>
      </c>
      <c r="CO149">
        <v>0</v>
      </c>
      <c r="CP149">
        <v>0</v>
      </c>
      <c r="CQ149" t="s">
        <v>146</v>
      </c>
      <c r="CR149">
        <v>0</v>
      </c>
      <c r="CS149">
        <v>0</v>
      </c>
      <c r="CT149">
        <v>0</v>
      </c>
      <c r="CU149">
        <v>0</v>
      </c>
      <c r="CV149" t="s">
        <v>146</v>
      </c>
      <c r="CW149" t="s">
        <v>147</v>
      </c>
      <c r="CX149">
        <v>0</v>
      </c>
      <c r="CY149">
        <v>0</v>
      </c>
      <c r="CZ149">
        <v>0</v>
      </c>
      <c r="DA149">
        <v>36</v>
      </c>
      <c r="DB149">
        <v>198</v>
      </c>
      <c r="DC149" t="s">
        <v>146</v>
      </c>
      <c r="DD149">
        <v>0</v>
      </c>
      <c r="DE149">
        <v>0</v>
      </c>
      <c r="DF149">
        <v>280</v>
      </c>
      <c r="DG149">
        <v>1503</v>
      </c>
      <c r="DH149" t="s">
        <v>159</v>
      </c>
      <c r="DI149">
        <f>Table1[[#This Row],[i- returnees internal present household]]+Table1[[#This Row],[k- abroad returnee household]]</f>
        <v>987</v>
      </c>
      <c r="DJ149">
        <f>Table1[[#This Row],[ returnees internal ]]+Table1[[#This Row],[abroad returnee ]]</f>
        <v>4581</v>
      </c>
      <c r="DK149" t="s">
        <v>146</v>
      </c>
      <c r="DL149">
        <v>0</v>
      </c>
      <c r="DM149">
        <v>0</v>
      </c>
      <c r="DN149">
        <v>0</v>
      </c>
      <c r="DO149">
        <v>0</v>
      </c>
      <c r="DP149" t="s">
        <v>147</v>
      </c>
      <c r="DQ149" t="s">
        <v>147</v>
      </c>
      <c r="DR149" t="s">
        <v>147</v>
      </c>
      <c r="DS149" t="s">
        <v>147</v>
      </c>
      <c r="DT149">
        <v>0</v>
      </c>
      <c r="DU149">
        <v>0</v>
      </c>
      <c r="DV149" t="s">
        <v>147</v>
      </c>
      <c r="DW149" t="s">
        <v>147</v>
      </c>
      <c r="DX149" t="s">
        <v>147</v>
      </c>
      <c r="DY149" t="s">
        <v>147</v>
      </c>
      <c r="DZ149">
        <v>0</v>
      </c>
      <c r="EA149">
        <v>0</v>
      </c>
      <c r="EB149" t="s">
        <v>147</v>
      </c>
      <c r="EC149" t="s">
        <v>147</v>
      </c>
      <c r="ED149" t="s">
        <v>147</v>
      </c>
      <c r="EE149" t="s">
        <v>147</v>
      </c>
      <c r="EF149">
        <v>0</v>
      </c>
      <c r="EG149">
        <v>0</v>
      </c>
      <c r="EH149" t="s">
        <v>147</v>
      </c>
      <c r="EI149" t="s">
        <v>147</v>
      </c>
      <c r="EJ149" t="s">
        <v>147</v>
      </c>
      <c r="EK149" t="s">
        <v>147</v>
      </c>
      <c r="EL149">
        <v>0</v>
      </c>
      <c r="EM149">
        <v>0</v>
      </c>
      <c r="EN149" t="s">
        <v>147</v>
      </c>
      <c r="EO149" t="s">
        <v>147</v>
      </c>
      <c r="EP149" t="s">
        <v>147</v>
      </c>
      <c r="EQ149" t="s">
        <v>147</v>
      </c>
      <c r="ER149">
        <v>0</v>
      </c>
      <c r="ES149">
        <v>0</v>
      </c>
      <c r="ET149" t="s">
        <v>159</v>
      </c>
      <c r="EU149">
        <v>987</v>
      </c>
      <c r="EV149">
        <v>4581</v>
      </c>
      <c r="EW149">
        <v>167</v>
      </c>
      <c r="EX149">
        <v>919</v>
      </c>
      <c r="EY149" t="s">
        <v>221</v>
      </c>
      <c r="EZ149" t="s">
        <v>424</v>
      </c>
      <c r="FA149" t="s">
        <v>150</v>
      </c>
      <c r="FB149" t="s">
        <v>147</v>
      </c>
      <c r="FC149">
        <v>515</v>
      </c>
      <c r="FD149">
        <v>2318</v>
      </c>
      <c r="FE149" t="s">
        <v>221</v>
      </c>
      <c r="FF149" t="s">
        <v>424</v>
      </c>
      <c r="FG149" t="s">
        <v>150</v>
      </c>
      <c r="FH149" t="s">
        <v>147</v>
      </c>
      <c r="FI149">
        <v>50</v>
      </c>
      <c r="FJ149">
        <v>275</v>
      </c>
      <c r="FK149" t="s">
        <v>221</v>
      </c>
      <c r="FL149" t="s">
        <v>424</v>
      </c>
      <c r="FM149" t="s">
        <v>150</v>
      </c>
      <c r="FN149" t="s">
        <v>147</v>
      </c>
      <c r="FO149">
        <v>205</v>
      </c>
      <c r="FP149">
        <v>850</v>
      </c>
      <c r="FQ149" t="s">
        <v>221</v>
      </c>
      <c r="FR149" t="s">
        <v>424</v>
      </c>
      <c r="FS149" t="s">
        <v>150</v>
      </c>
      <c r="FT149" t="s">
        <v>147</v>
      </c>
      <c r="FU149">
        <v>50</v>
      </c>
      <c r="FV149">
        <v>219</v>
      </c>
      <c r="FW149" t="s">
        <v>221</v>
      </c>
      <c r="FX149" t="s">
        <v>424</v>
      </c>
      <c r="FY149" t="s">
        <v>150</v>
      </c>
      <c r="FZ149" t="s">
        <v>147</v>
      </c>
      <c r="GA149">
        <v>0</v>
      </c>
      <c r="GB149">
        <v>0</v>
      </c>
      <c r="GC149">
        <v>402</v>
      </c>
      <c r="GD149">
        <v>1927</v>
      </c>
      <c r="GE149">
        <v>283</v>
      </c>
      <c r="GF149">
        <v>1277</v>
      </c>
      <c r="GG149">
        <v>302</v>
      </c>
      <c r="GH149">
        <v>1377</v>
      </c>
      <c r="GI149">
        <v>0</v>
      </c>
      <c r="GJ149">
        <v>0</v>
      </c>
      <c r="GK149" t="s">
        <v>159</v>
      </c>
      <c r="GL149">
        <v>376</v>
      </c>
      <c r="GM149">
        <v>2020</v>
      </c>
      <c r="GN149" t="s">
        <v>146</v>
      </c>
      <c r="GO149" t="s">
        <v>147</v>
      </c>
      <c r="GP149" t="s">
        <v>147</v>
      </c>
      <c r="GQ149" t="s">
        <v>159</v>
      </c>
      <c r="GR149" t="s">
        <v>221</v>
      </c>
      <c r="GS149" t="s">
        <v>146</v>
      </c>
      <c r="GT149">
        <v>0</v>
      </c>
      <c r="GU149">
        <v>0</v>
      </c>
      <c r="GV149" t="s">
        <v>146</v>
      </c>
      <c r="GW149" t="s">
        <v>152</v>
      </c>
      <c r="GX149" t="s">
        <v>151</v>
      </c>
      <c r="GY149" t="s">
        <v>152</v>
      </c>
      <c r="GZ149" t="s">
        <v>680</v>
      </c>
      <c r="HA149" s="118" t="s">
        <v>283</v>
      </c>
      <c r="HB149" s="118" t="s">
        <v>2150</v>
      </c>
      <c r="HC149" s="118"/>
      <c r="HD149" s="118" t="s">
        <v>1885</v>
      </c>
      <c r="HE149" s="119">
        <v>3.986723</v>
      </c>
      <c r="HF149" s="119">
        <v>30.715838999999999</v>
      </c>
    </row>
    <row r="150" spans="1:214" x14ac:dyDescent="0.25">
      <c r="A150" t="s">
        <v>192</v>
      </c>
      <c r="B150" t="s">
        <v>193</v>
      </c>
      <c r="C150" t="s">
        <v>682</v>
      </c>
      <c r="D150" t="s">
        <v>683</v>
      </c>
      <c r="E150" t="s">
        <v>681</v>
      </c>
      <c r="F150" t="s">
        <v>684</v>
      </c>
      <c r="G150" s="116">
        <f t="shared" si="4"/>
        <v>3.9538351399999998</v>
      </c>
      <c r="H150" s="116">
        <f t="shared" si="5"/>
        <v>31.517350316000002</v>
      </c>
      <c r="I150">
        <v>9</v>
      </c>
      <c r="J150">
        <v>9</v>
      </c>
      <c r="K150" t="s">
        <v>146</v>
      </c>
      <c r="L150">
        <v>0</v>
      </c>
      <c r="M150" s="116">
        <f>SUM(Table1[[#Headers],[c- IDP previously displ. abroad present]])</f>
        <v>0</v>
      </c>
      <c r="N150">
        <v>0</v>
      </c>
      <c r="O150" s="116">
        <f>(Table1[[#This Row],[a- IDP individuals]])-(Table1[[#This Row],[displ. Abroad]])</f>
        <v>0</v>
      </c>
      <c r="P150">
        <v>0</v>
      </c>
      <c r="Q150">
        <v>0</v>
      </c>
      <c r="R150" t="s">
        <v>147</v>
      </c>
      <c r="S150" t="s">
        <v>147</v>
      </c>
      <c r="T150">
        <v>0</v>
      </c>
      <c r="U150">
        <v>0</v>
      </c>
      <c r="V150" t="s">
        <v>147</v>
      </c>
      <c r="W150" t="s">
        <v>147</v>
      </c>
      <c r="X150">
        <v>0</v>
      </c>
      <c r="Y150">
        <v>0</v>
      </c>
      <c r="Z150" t="s">
        <v>147</v>
      </c>
      <c r="AA150" t="s">
        <v>147</v>
      </c>
      <c r="AB150">
        <v>0</v>
      </c>
      <c r="AC150">
        <v>0</v>
      </c>
      <c r="AD150" t="s">
        <v>147</v>
      </c>
      <c r="AE150" t="s">
        <v>147</v>
      </c>
      <c r="AF150">
        <v>0</v>
      </c>
      <c r="AG150">
        <v>0</v>
      </c>
      <c r="AH150" t="s">
        <v>147</v>
      </c>
      <c r="AI150" t="s">
        <v>147</v>
      </c>
      <c r="AJ150">
        <v>0</v>
      </c>
      <c r="AK150">
        <v>0</v>
      </c>
      <c r="AL150" t="s">
        <v>147</v>
      </c>
      <c r="AM150" t="s">
        <v>147</v>
      </c>
      <c r="AN150">
        <v>0</v>
      </c>
      <c r="AO150">
        <v>0</v>
      </c>
      <c r="AP150" t="s">
        <v>146</v>
      </c>
      <c r="AQ150">
        <v>0</v>
      </c>
      <c r="AR150">
        <v>0</v>
      </c>
      <c r="AS150">
        <v>0</v>
      </c>
      <c r="AT150">
        <v>0</v>
      </c>
      <c r="AU150" t="s">
        <v>147</v>
      </c>
      <c r="AV150" t="s">
        <v>147</v>
      </c>
      <c r="AW150">
        <v>0</v>
      </c>
      <c r="AX150">
        <v>0</v>
      </c>
      <c r="AY150" t="s">
        <v>147</v>
      </c>
      <c r="AZ150" t="s">
        <v>147</v>
      </c>
      <c r="BA150">
        <v>0</v>
      </c>
      <c r="BB150">
        <v>0</v>
      </c>
      <c r="BC150" t="s">
        <v>147</v>
      </c>
      <c r="BD150" t="s">
        <v>147</v>
      </c>
      <c r="BE150">
        <v>0</v>
      </c>
      <c r="BF150">
        <v>0</v>
      </c>
      <c r="BG150" t="s">
        <v>147</v>
      </c>
      <c r="BH150" t="s">
        <v>147</v>
      </c>
      <c r="BI150">
        <v>0</v>
      </c>
      <c r="BJ150">
        <v>0</v>
      </c>
      <c r="BK150" t="s">
        <v>147</v>
      </c>
      <c r="BL150" t="s">
        <v>147</v>
      </c>
      <c r="BM150">
        <v>0</v>
      </c>
      <c r="BN150">
        <v>0</v>
      </c>
      <c r="BO150" s="116">
        <f>SUM(Table1[[#This Row],[2014-2015 Conflict]],Table1[[#This Row],[2016-2017 conflict]],Table1[[#This Row],[2018 pre R conflict]],Table1[[#This Row],[2018 post R conflict]],Table1[[#This Row],[2019 conflict]],Table1[[#This Row],[2020 conflict]])</f>
        <v>0</v>
      </c>
      <c r="BP150" s="116">
        <f>SUM(Table1[[#This Row],[2014-2015  C - clashes]],Table1[[#This Row],[2016-2017  c-clashes]],Table1[[#This Row],[2018 pre R C-clashes]],Table1[[#This Row],[2018 post R C-clashes]],Table1[[#This Row],[2019 C-clashes]],Table1[[#This Row],[2020 C-clashes]])</f>
        <v>0</v>
      </c>
      <c r="BQ150" s="116">
        <f>SUM(Table1[[#This Row],[2014-2015 disaster]],Table1[[#This Row],[2016-2017 disaster]],Table1[[#This Row],[2018 pre R disaster]],Table1[[#This Row],[2018 post R disaster]],Table1[[#This Row],[2019 disaster]],Table1[[#This Row],[2020 disaster]])</f>
        <v>0</v>
      </c>
      <c r="BR150" s="116">
        <f>SUM(Table1[[#This Row],[2014-2015 unknown]],Table1[[#This Row],[2016-2017  unknown ]],Table1[[#This Row],[2018 pre R unknown]],Table1[[#This Row],[2018 post R unknown]],Table1[[#This Row],[2019 unknown]],Table1[[#This Row],[2020 unknown]])</f>
        <v>0</v>
      </c>
      <c r="BS150">
        <v>0</v>
      </c>
      <c r="BT150">
        <v>0</v>
      </c>
      <c r="BU150">
        <v>0</v>
      </c>
      <c r="BV150">
        <v>0</v>
      </c>
      <c r="BW150" t="s">
        <v>146</v>
      </c>
      <c r="BX150">
        <v>0</v>
      </c>
      <c r="BY150">
        <v>0</v>
      </c>
      <c r="BZ150">
        <v>0</v>
      </c>
      <c r="CA150">
        <v>0</v>
      </c>
      <c r="CB150" t="s">
        <v>146</v>
      </c>
      <c r="CC150">
        <v>0</v>
      </c>
      <c r="CD150">
        <v>0</v>
      </c>
      <c r="CE150">
        <v>0</v>
      </c>
      <c r="CF150">
        <v>0</v>
      </c>
      <c r="CG150" t="s">
        <v>146</v>
      </c>
      <c r="CH150">
        <v>0</v>
      </c>
      <c r="CI150">
        <v>0</v>
      </c>
      <c r="CJ150">
        <v>0</v>
      </c>
      <c r="CK150">
        <v>0</v>
      </c>
      <c r="CL150" t="s">
        <v>146</v>
      </c>
      <c r="CM150">
        <v>0</v>
      </c>
      <c r="CN150">
        <v>0</v>
      </c>
      <c r="CO150">
        <v>0</v>
      </c>
      <c r="CP150">
        <v>0</v>
      </c>
      <c r="CQ150" t="s">
        <v>146</v>
      </c>
      <c r="CR150">
        <v>0</v>
      </c>
      <c r="CS150">
        <v>0</v>
      </c>
      <c r="CT150">
        <v>0</v>
      </c>
      <c r="CU150">
        <v>0</v>
      </c>
      <c r="CV150" t="s">
        <v>146</v>
      </c>
      <c r="CW150" t="s">
        <v>147</v>
      </c>
      <c r="CX150">
        <v>0</v>
      </c>
      <c r="CY150">
        <v>0</v>
      </c>
      <c r="CZ150">
        <v>0</v>
      </c>
      <c r="DA150">
        <v>0</v>
      </c>
      <c r="DB150">
        <v>0</v>
      </c>
      <c r="DC150" t="s">
        <v>146</v>
      </c>
      <c r="DD150">
        <v>0</v>
      </c>
      <c r="DE150">
        <v>0</v>
      </c>
      <c r="DF150">
        <v>230</v>
      </c>
      <c r="DG150">
        <v>1375</v>
      </c>
      <c r="DH150" t="s">
        <v>159</v>
      </c>
      <c r="DI150">
        <f>Table1[[#This Row],[i- returnees internal present household]]+Table1[[#This Row],[k- abroad returnee household]]</f>
        <v>448</v>
      </c>
      <c r="DJ150">
        <f>Table1[[#This Row],[ returnees internal ]]+Table1[[#This Row],[abroad returnee ]]</f>
        <v>2498</v>
      </c>
      <c r="DK150" t="s">
        <v>146</v>
      </c>
      <c r="DL150">
        <v>0</v>
      </c>
      <c r="DM150">
        <v>0</v>
      </c>
      <c r="DN150">
        <v>0</v>
      </c>
      <c r="DO150">
        <v>0</v>
      </c>
      <c r="DP150" t="s">
        <v>147</v>
      </c>
      <c r="DQ150" t="s">
        <v>147</v>
      </c>
      <c r="DR150" t="s">
        <v>147</v>
      </c>
      <c r="DS150" t="s">
        <v>147</v>
      </c>
      <c r="DT150">
        <v>0</v>
      </c>
      <c r="DU150">
        <v>0</v>
      </c>
      <c r="DV150" t="s">
        <v>147</v>
      </c>
      <c r="DW150" t="s">
        <v>147</v>
      </c>
      <c r="DX150" t="s">
        <v>147</v>
      </c>
      <c r="DY150" t="s">
        <v>147</v>
      </c>
      <c r="DZ150">
        <v>0</v>
      </c>
      <c r="EA150">
        <v>0</v>
      </c>
      <c r="EB150" t="s">
        <v>147</v>
      </c>
      <c r="EC150" t="s">
        <v>147</v>
      </c>
      <c r="ED150" t="s">
        <v>147</v>
      </c>
      <c r="EE150" t="s">
        <v>147</v>
      </c>
      <c r="EF150">
        <v>0</v>
      </c>
      <c r="EG150">
        <v>0</v>
      </c>
      <c r="EH150" t="s">
        <v>147</v>
      </c>
      <c r="EI150" t="s">
        <v>147</v>
      </c>
      <c r="EJ150" t="s">
        <v>147</v>
      </c>
      <c r="EK150" t="s">
        <v>147</v>
      </c>
      <c r="EL150">
        <v>0</v>
      </c>
      <c r="EM150">
        <v>0</v>
      </c>
      <c r="EN150" t="s">
        <v>147</v>
      </c>
      <c r="EO150" t="s">
        <v>147</v>
      </c>
      <c r="EP150" t="s">
        <v>147</v>
      </c>
      <c r="EQ150" t="s">
        <v>147</v>
      </c>
      <c r="ER150">
        <v>0</v>
      </c>
      <c r="ES150">
        <v>0</v>
      </c>
      <c r="ET150" t="s">
        <v>159</v>
      </c>
      <c r="EU150">
        <v>448</v>
      </c>
      <c r="EV150">
        <v>2498</v>
      </c>
      <c r="EW150">
        <v>45</v>
      </c>
      <c r="EX150">
        <v>252</v>
      </c>
      <c r="EY150" t="s">
        <v>221</v>
      </c>
      <c r="EZ150" t="s">
        <v>424</v>
      </c>
      <c r="FA150" t="s">
        <v>150</v>
      </c>
      <c r="FB150" t="s">
        <v>147</v>
      </c>
      <c r="FC150">
        <v>83</v>
      </c>
      <c r="FD150">
        <v>465</v>
      </c>
      <c r="FE150" t="s">
        <v>221</v>
      </c>
      <c r="FF150" t="s">
        <v>424</v>
      </c>
      <c r="FG150" t="s">
        <v>150</v>
      </c>
      <c r="FH150" t="s">
        <v>147</v>
      </c>
      <c r="FI150">
        <v>44</v>
      </c>
      <c r="FJ150">
        <v>246</v>
      </c>
      <c r="FK150" t="s">
        <v>221</v>
      </c>
      <c r="FL150" t="s">
        <v>685</v>
      </c>
      <c r="FM150" t="s">
        <v>150</v>
      </c>
      <c r="FN150" t="s">
        <v>147</v>
      </c>
      <c r="FO150">
        <v>170</v>
      </c>
      <c r="FP150">
        <v>952</v>
      </c>
      <c r="FQ150" t="s">
        <v>221</v>
      </c>
      <c r="FR150" t="s">
        <v>685</v>
      </c>
      <c r="FS150" t="s">
        <v>150</v>
      </c>
      <c r="FT150" t="s">
        <v>147</v>
      </c>
      <c r="FU150">
        <v>106</v>
      </c>
      <c r="FV150">
        <v>583</v>
      </c>
      <c r="FW150" t="s">
        <v>221</v>
      </c>
      <c r="FX150" t="s">
        <v>685</v>
      </c>
      <c r="FY150" t="s">
        <v>150</v>
      </c>
      <c r="FZ150" t="s">
        <v>147</v>
      </c>
      <c r="GA150">
        <v>0</v>
      </c>
      <c r="GB150">
        <v>0</v>
      </c>
      <c r="GC150">
        <v>108</v>
      </c>
      <c r="GD150">
        <v>604</v>
      </c>
      <c r="GE150">
        <v>140</v>
      </c>
      <c r="GF150">
        <v>784</v>
      </c>
      <c r="GG150">
        <v>200</v>
      </c>
      <c r="GH150">
        <v>1110</v>
      </c>
      <c r="GI150">
        <v>0</v>
      </c>
      <c r="GJ150">
        <v>0</v>
      </c>
      <c r="GK150" t="s">
        <v>159</v>
      </c>
      <c r="GL150">
        <v>481</v>
      </c>
      <c r="GM150">
        <v>2572</v>
      </c>
      <c r="GN150" t="s">
        <v>146</v>
      </c>
      <c r="GO150" t="s">
        <v>147</v>
      </c>
      <c r="GP150" t="s">
        <v>147</v>
      </c>
      <c r="GQ150" t="s">
        <v>159</v>
      </c>
      <c r="GR150" t="s">
        <v>221</v>
      </c>
      <c r="GS150" t="s">
        <v>146</v>
      </c>
      <c r="GT150">
        <v>0</v>
      </c>
      <c r="GU150">
        <v>0</v>
      </c>
      <c r="GV150" t="s">
        <v>159</v>
      </c>
      <c r="GW150" t="s">
        <v>151</v>
      </c>
      <c r="GX150" t="s">
        <v>151</v>
      </c>
      <c r="GY150" t="s">
        <v>151</v>
      </c>
      <c r="GZ150" t="s">
        <v>160</v>
      </c>
      <c r="HA150" s="118" t="s">
        <v>283</v>
      </c>
      <c r="HB150" s="118" t="s">
        <v>2154</v>
      </c>
      <c r="HC150" s="118"/>
      <c r="HD150" s="118" t="s">
        <v>1885</v>
      </c>
      <c r="HE150" s="119">
        <v>3.8362620000000001</v>
      </c>
      <c r="HF150" s="119">
        <v>30.770866999999999</v>
      </c>
    </row>
    <row r="151" spans="1:214" x14ac:dyDescent="0.25">
      <c r="A151" t="s">
        <v>155</v>
      </c>
      <c r="B151" t="s">
        <v>156</v>
      </c>
      <c r="C151" t="s">
        <v>373</v>
      </c>
      <c r="D151" t="s">
        <v>374</v>
      </c>
      <c r="E151" t="s">
        <v>686</v>
      </c>
      <c r="F151" t="s">
        <v>687</v>
      </c>
      <c r="G151" s="116">
        <f t="shared" si="4"/>
        <v>8.4991699999999994</v>
      </c>
      <c r="H151" s="116">
        <f t="shared" si="5"/>
        <v>31.975480000000001</v>
      </c>
      <c r="I151">
        <v>9</v>
      </c>
      <c r="J151">
        <v>9</v>
      </c>
      <c r="K151" t="s">
        <v>159</v>
      </c>
      <c r="L151">
        <v>598</v>
      </c>
      <c r="M151" s="116">
        <f>SUM(Table1[[#Headers],[c- IDP previously displ. abroad present]])</f>
        <v>0</v>
      </c>
      <c r="N151">
        <v>3586</v>
      </c>
      <c r="O151" s="116">
        <f>(Table1[[#This Row],[a- IDP individuals]])-(Table1[[#This Row],[displ. Abroad]])</f>
        <v>3586</v>
      </c>
      <c r="P151">
        <v>235</v>
      </c>
      <c r="Q151">
        <v>1410</v>
      </c>
      <c r="R151" t="s">
        <v>143</v>
      </c>
      <c r="S151" t="s">
        <v>407</v>
      </c>
      <c r="T151">
        <v>163</v>
      </c>
      <c r="U151">
        <v>976</v>
      </c>
      <c r="V151" t="s">
        <v>156</v>
      </c>
      <c r="W151" t="s">
        <v>414</v>
      </c>
      <c r="X151">
        <v>107</v>
      </c>
      <c r="Y151">
        <v>642</v>
      </c>
      <c r="Z151" t="s">
        <v>156</v>
      </c>
      <c r="AA151" t="s">
        <v>414</v>
      </c>
      <c r="AB151">
        <v>56</v>
      </c>
      <c r="AC151">
        <v>336</v>
      </c>
      <c r="AD151" t="s">
        <v>156</v>
      </c>
      <c r="AE151" t="s">
        <v>350</v>
      </c>
      <c r="AF151">
        <v>37</v>
      </c>
      <c r="AG151">
        <v>222</v>
      </c>
      <c r="AH151" t="s">
        <v>156</v>
      </c>
      <c r="AI151" t="s">
        <v>163</v>
      </c>
      <c r="AJ151">
        <v>0</v>
      </c>
      <c r="AK151">
        <v>0</v>
      </c>
      <c r="AL151" t="s">
        <v>147</v>
      </c>
      <c r="AM151" t="s">
        <v>147</v>
      </c>
      <c r="AN151">
        <v>0</v>
      </c>
      <c r="AO151">
        <v>0</v>
      </c>
      <c r="AP151" t="s">
        <v>146</v>
      </c>
      <c r="AQ151">
        <v>0</v>
      </c>
      <c r="AR151">
        <v>0</v>
      </c>
      <c r="AS151">
        <v>0</v>
      </c>
      <c r="AT151">
        <v>0</v>
      </c>
      <c r="AU151" t="s">
        <v>147</v>
      </c>
      <c r="AV151" t="s">
        <v>147</v>
      </c>
      <c r="AW151">
        <v>0</v>
      </c>
      <c r="AX151">
        <v>0</v>
      </c>
      <c r="AY151" t="s">
        <v>147</v>
      </c>
      <c r="AZ151" t="s">
        <v>147</v>
      </c>
      <c r="BA151">
        <v>0</v>
      </c>
      <c r="BB151">
        <v>0</v>
      </c>
      <c r="BC151" t="s">
        <v>147</v>
      </c>
      <c r="BD151" t="s">
        <v>147</v>
      </c>
      <c r="BE151">
        <v>0</v>
      </c>
      <c r="BF151">
        <v>0</v>
      </c>
      <c r="BG151" t="s">
        <v>147</v>
      </c>
      <c r="BH151" t="s">
        <v>147</v>
      </c>
      <c r="BI151">
        <v>0</v>
      </c>
      <c r="BJ151">
        <v>0</v>
      </c>
      <c r="BK151" t="s">
        <v>147</v>
      </c>
      <c r="BL151" t="s">
        <v>147</v>
      </c>
      <c r="BM151">
        <v>0</v>
      </c>
      <c r="BN151">
        <v>0</v>
      </c>
      <c r="BO151" s="116">
        <f>SUM(Table1[[#This Row],[2014-2015 Conflict]],Table1[[#This Row],[2016-2017 conflict]],Table1[[#This Row],[2018 pre R conflict]],Table1[[#This Row],[2018 post R conflict]],Table1[[#This Row],[2019 conflict]],Table1[[#This Row],[2020 conflict]])</f>
        <v>3586</v>
      </c>
      <c r="BP151" s="116">
        <f>SUM(Table1[[#This Row],[2014-2015  C - clashes]],Table1[[#This Row],[2016-2017  c-clashes]],Table1[[#This Row],[2018 pre R C-clashes]],Table1[[#This Row],[2018 post R C-clashes]],Table1[[#This Row],[2019 C-clashes]],Table1[[#This Row],[2020 C-clashes]])</f>
        <v>0</v>
      </c>
      <c r="BQ151" s="116">
        <f>SUM(Table1[[#This Row],[2014-2015 disaster]],Table1[[#This Row],[2016-2017 disaster]],Table1[[#This Row],[2018 pre R disaster]],Table1[[#This Row],[2018 post R disaster]],Table1[[#This Row],[2019 disaster]],Table1[[#This Row],[2020 disaster]])</f>
        <v>0</v>
      </c>
      <c r="BR151" s="116">
        <f>SUM(Table1[[#This Row],[2014-2015 unknown]],Table1[[#This Row],[2016-2017  unknown ]],Table1[[#This Row],[2018 pre R unknown]],Table1[[#This Row],[2018 post R unknown]],Table1[[#This Row],[2019 unknown]],Table1[[#This Row],[2020 unknown]])</f>
        <v>0</v>
      </c>
      <c r="BS151">
        <v>1410</v>
      </c>
      <c r="BT151">
        <v>0</v>
      </c>
      <c r="BU151">
        <v>0</v>
      </c>
      <c r="BV151">
        <v>0</v>
      </c>
      <c r="BW151" t="s">
        <v>146</v>
      </c>
      <c r="BX151">
        <v>976</v>
      </c>
      <c r="BY151">
        <v>0</v>
      </c>
      <c r="BZ151">
        <v>0</v>
      </c>
      <c r="CA151">
        <v>0</v>
      </c>
      <c r="CB151" t="s">
        <v>146</v>
      </c>
      <c r="CC151">
        <v>642</v>
      </c>
      <c r="CD151">
        <v>0</v>
      </c>
      <c r="CE151">
        <v>0</v>
      </c>
      <c r="CF151">
        <v>0</v>
      </c>
      <c r="CG151" t="s">
        <v>146</v>
      </c>
      <c r="CH151">
        <v>336</v>
      </c>
      <c r="CI151">
        <v>0</v>
      </c>
      <c r="CJ151">
        <v>0</v>
      </c>
      <c r="CK151">
        <v>0</v>
      </c>
      <c r="CL151" t="s">
        <v>146</v>
      </c>
      <c r="CM151">
        <v>222</v>
      </c>
      <c r="CN151">
        <v>0</v>
      </c>
      <c r="CO151">
        <v>0</v>
      </c>
      <c r="CP151">
        <v>0</v>
      </c>
      <c r="CQ151" t="s">
        <v>146</v>
      </c>
      <c r="CR151">
        <v>0</v>
      </c>
      <c r="CS151">
        <v>0</v>
      </c>
      <c r="CT151">
        <v>0</v>
      </c>
      <c r="CU151">
        <v>0</v>
      </c>
      <c r="CV151" t="s">
        <v>146</v>
      </c>
      <c r="CW151" t="s">
        <v>147</v>
      </c>
      <c r="CX151">
        <v>0</v>
      </c>
      <c r="CY151">
        <v>0</v>
      </c>
      <c r="CZ151">
        <v>0</v>
      </c>
      <c r="DA151">
        <v>598</v>
      </c>
      <c r="DB151">
        <v>3586</v>
      </c>
      <c r="DC151" t="s">
        <v>146</v>
      </c>
      <c r="DD151">
        <v>0</v>
      </c>
      <c r="DE151">
        <v>0</v>
      </c>
      <c r="DF151">
        <v>1539</v>
      </c>
      <c r="DG151">
        <v>9234</v>
      </c>
      <c r="DH151" t="s">
        <v>159</v>
      </c>
      <c r="DI151">
        <f>Table1[[#This Row],[i- returnees internal present household]]+Table1[[#This Row],[k- abroad returnee household]]</f>
        <v>208</v>
      </c>
      <c r="DJ151">
        <f>Table1[[#This Row],[ returnees internal ]]+Table1[[#This Row],[abroad returnee ]]</f>
        <v>1139</v>
      </c>
      <c r="DK151" t="s">
        <v>159</v>
      </c>
      <c r="DL151">
        <v>137</v>
      </c>
      <c r="DM151">
        <v>760</v>
      </c>
      <c r="DN151">
        <v>21</v>
      </c>
      <c r="DO151">
        <v>117</v>
      </c>
      <c r="DP151" t="s">
        <v>156</v>
      </c>
      <c r="DQ151" t="s">
        <v>350</v>
      </c>
      <c r="DR151" t="s">
        <v>150</v>
      </c>
      <c r="DS151" t="s">
        <v>147</v>
      </c>
      <c r="DT151">
        <v>22</v>
      </c>
      <c r="DU151">
        <v>125</v>
      </c>
      <c r="DV151" t="s">
        <v>143</v>
      </c>
      <c r="DW151" t="s">
        <v>226</v>
      </c>
      <c r="DX151" t="s">
        <v>150</v>
      </c>
      <c r="DY151" t="s">
        <v>147</v>
      </c>
      <c r="DZ151">
        <v>33</v>
      </c>
      <c r="EA151">
        <v>181</v>
      </c>
      <c r="EB151" t="s">
        <v>156</v>
      </c>
      <c r="EC151" t="s">
        <v>195</v>
      </c>
      <c r="ED151" t="s">
        <v>150</v>
      </c>
      <c r="EE151" t="s">
        <v>147</v>
      </c>
      <c r="EF151">
        <v>56</v>
      </c>
      <c r="EG151">
        <v>320</v>
      </c>
      <c r="EH151" t="s">
        <v>193</v>
      </c>
      <c r="EI151" t="s">
        <v>194</v>
      </c>
      <c r="EJ151" t="s">
        <v>150</v>
      </c>
      <c r="EK151" t="s">
        <v>147</v>
      </c>
      <c r="EL151">
        <v>5</v>
      </c>
      <c r="EM151">
        <v>17</v>
      </c>
      <c r="EN151" t="s">
        <v>156</v>
      </c>
      <c r="EO151" t="s">
        <v>350</v>
      </c>
      <c r="EP151" t="s">
        <v>150</v>
      </c>
      <c r="EQ151" t="s">
        <v>147</v>
      </c>
      <c r="ER151">
        <v>0</v>
      </c>
      <c r="ES151">
        <v>0</v>
      </c>
      <c r="ET151" t="s">
        <v>159</v>
      </c>
      <c r="EU151">
        <v>71</v>
      </c>
      <c r="EV151">
        <v>379</v>
      </c>
      <c r="EW151">
        <v>9</v>
      </c>
      <c r="EX151">
        <v>53</v>
      </c>
      <c r="EY151" t="s">
        <v>148</v>
      </c>
      <c r="EZ151" t="s">
        <v>149</v>
      </c>
      <c r="FA151" t="s">
        <v>150</v>
      </c>
      <c r="FB151" t="s">
        <v>147</v>
      </c>
      <c r="FC151">
        <v>12</v>
      </c>
      <c r="FD151">
        <v>65</v>
      </c>
      <c r="FE151" t="s">
        <v>217</v>
      </c>
      <c r="FF151" t="s">
        <v>218</v>
      </c>
      <c r="FG151" t="s">
        <v>150</v>
      </c>
      <c r="FH151" t="s">
        <v>147</v>
      </c>
      <c r="FI151">
        <v>18</v>
      </c>
      <c r="FJ151">
        <v>93</v>
      </c>
      <c r="FK151" t="s">
        <v>217</v>
      </c>
      <c r="FL151" t="s">
        <v>218</v>
      </c>
      <c r="FM151" t="s">
        <v>150</v>
      </c>
      <c r="FN151" t="s">
        <v>147</v>
      </c>
      <c r="FO151">
        <v>28</v>
      </c>
      <c r="FP151">
        <v>155</v>
      </c>
      <c r="FQ151" t="s">
        <v>148</v>
      </c>
      <c r="FR151" t="s">
        <v>149</v>
      </c>
      <c r="FS151" t="s">
        <v>150</v>
      </c>
      <c r="FT151" t="s">
        <v>147</v>
      </c>
      <c r="FU151">
        <v>4</v>
      </c>
      <c r="FV151">
        <v>13</v>
      </c>
      <c r="FW151" t="s">
        <v>148</v>
      </c>
      <c r="FX151" t="s">
        <v>149</v>
      </c>
      <c r="FY151" t="s">
        <v>150</v>
      </c>
      <c r="FZ151" t="s">
        <v>147</v>
      </c>
      <c r="GA151">
        <v>0</v>
      </c>
      <c r="GB151">
        <v>0</v>
      </c>
      <c r="GC151">
        <v>48</v>
      </c>
      <c r="GD151">
        <v>385</v>
      </c>
      <c r="GE151">
        <v>70</v>
      </c>
      <c r="GF151">
        <v>354</v>
      </c>
      <c r="GG151">
        <v>90</v>
      </c>
      <c r="GH151">
        <v>400</v>
      </c>
      <c r="GI151">
        <v>0</v>
      </c>
      <c r="GJ151">
        <v>0</v>
      </c>
      <c r="GK151" t="s">
        <v>159</v>
      </c>
      <c r="GL151">
        <v>60</v>
      </c>
      <c r="GM151">
        <v>319</v>
      </c>
      <c r="GN151" t="s">
        <v>159</v>
      </c>
      <c r="GO151" t="s">
        <v>156</v>
      </c>
      <c r="GP151" t="s">
        <v>350</v>
      </c>
      <c r="GQ151" t="s">
        <v>146</v>
      </c>
      <c r="GR151" t="s">
        <v>147</v>
      </c>
      <c r="GS151" t="s">
        <v>146</v>
      </c>
      <c r="GT151">
        <v>0</v>
      </c>
      <c r="GU151">
        <v>0</v>
      </c>
      <c r="GV151" t="s">
        <v>146</v>
      </c>
      <c r="GW151" t="s">
        <v>152</v>
      </c>
      <c r="GX151" t="s">
        <v>152</v>
      </c>
      <c r="GY151" t="s">
        <v>177</v>
      </c>
      <c r="GZ151" t="s">
        <v>688</v>
      </c>
      <c r="HA151" s="117" t="s">
        <v>1559</v>
      </c>
      <c r="HB151" s="117" t="s">
        <v>2156</v>
      </c>
      <c r="HC151" s="117"/>
      <c r="HD151" s="116" t="s">
        <v>1858</v>
      </c>
      <c r="HE151" s="116">
        <v>3.8867500000000001</v>
      </c>
      <c r="HF151" s="116">
        <v>30.607433</v>
      </c>
    </row>
    <row r="152" spans="1:214" x14ac:dyDescent="0.25">
      <c r="A152" t="s">
        <v>171</v>
      </c>
      <c r="B152" t="s">
        <v>172</v>
      </c>
      <c r="C152" t="s">
        <v>690</v>
      </c>
      <c r="D152" t="s">
        <v>691</v>
      </c>
      <c r="E152" t="s">
        <v>689</v>
      </c>
      <c r="F152" t="s">
        <v>692</v>
      </c>
      <c r="G152" s="116">
        <f t="shared" si="4"/>
        <v>8.5935400000000008</v>
      </c>
      <c r="H152" s="116">
        <f t="shared" si="5"/>
        <v>28.089683999999998</v>
      </c>
      <c r="I152">
        <v>9</v>
      </c>
      <c r="J152">
        <v>9</v>
      </c>
      <c r="K152" t="s">
        <v>159</v>
      </c>
      <c r="L152">
        <v>600</v>
      </c>
      <c r="M152" s="116">
        <f>SUM(Table1[[#Headers],[c- IDP previously displ. abroad present]])</f>
        <v>0</v>
      </c>
      <c r="N152">
        <v>2785</v>
      </c>
      <c r="O152" s="116">
        <f>(Table1[[#This Row],[a- IDP individuals]])-(Table1[[#This Row],[displ. Abroad]])</f>
        <v>2785</v>
      </c>
      <c r="P152">
        <v>170</v>
      </c>
      <c r="Q152">
        <v>621</v>
      </c>
      <c r="R152" t="s">
        <v>172</v>
      </c>
      <c r="S152" t="s">
        <v>691</v>
      </c>
      <c r="T152">
        <v>192</v>
      </c>
      <c r="U152">
        <v>1000</v>
      </c>
      <c r="V152" t="s">
        <v>172</v>
      </c>
      <c r="W152" t="s">
        <v>691</v>
      </c>
      <c r="X152">
        <v>106</v>
      </c>
      <c r="Y152">
        <v>542</v>
      </c>
      <c r="Z152" t="s">
        <v>172</v>
      </c>
      <c r="AA152" t="s">
        <v>691</v>
      </c>
      <c r="AB152">
        <v>52</v>
      </c>
      <c r="AC152">
        <v>229</v>
      </c>
      <c r="AD152" t="s">
        <v>172</v>
      </c>
      <c r="AE152" t="s">
        <v>691</v>
      </c>
      <c r="AF152">
        <v>31</v>
      </c>
      <c r="AG152">
        <v>139</v>
      </c>
      <c r="AH152" t="s">
        <v>172</v>
      </c>
      <c r="AI152" t="s">
        <v>691</v>
      </c>
      <c r="AJ152">
        <v>49</v>
      </c>
      <c r="AK152">
        <v>254</v>
      </c>
      <c r="AL152" t="s">
        <v>172</v>
      </c>
      <c r="AM152" t="s">
        <v>691</v>
      </c>
      <c r="AN152">
        <v>0</v>
      </c>
      <c r="AO152">
        <v>0</v>
      </c>
      <c r="AP152" t="s">
        <v>146</v>
      </c>
      <c r="AQ152">
        <v>0</v>
      </c>
      <c r="AR152">
        <v>0</v>
      </c>
      <c r="AS152">
        <v>0</v>
      </c>
      <c r="AT152">
        <v>0</v>
      </c>
      <c r="AU152" t="s">
        <v>147</v>
      </c>
      <c r="AV152" t="s">
        <v>147</v>
      </c>
      <c r="AW152">
        <v>0</v>
      </c>
      <c r="AX152">
        <v>0</v>
      </c>
      <c r="AY152" t="s">
        <v>147</v>
      </c>
      <c r="AZ152" t="s">
        <v>147</v>
      </c>
      <c r="BA152">
        <v>0</v>
      </c>
      <c r="BB152">
        <v>0</v>
      </c>
      <c r="BC152" t="s">
        <v>147</v>
      </c>
      <c r="BD152" t="s">
        <v>147</v>
      </c>
      <c r="BE152">
        <v>0</v>
      </c>
      <c r="BF152">
        <v>0</v>
      </c>
      <c r="BG152" t="s">
        <v>147</v>
      </c>
      <c r="BH152" t="s">
        <v>147</v>
      </c>
      <c r="BI152">
        <v>0</v>
      </c>
      <c r="BJ152">
        <v>0</v>
      </c>
      <c r="BK152" t="s">
        <v>147</v>
      </c>
      <c r="BL152" t="s">
        <v>147</v>
      </c>
      <c r="BM152">
        <v>0</v>
      </c>
      <c r="BN152">
        <v>0</v>
      </c>
      <c r="BO152" s="116">
        <f>SUM(Table1[[#This Row],[2014-2015 Conflict]],Table1[[#This Row],[2016-2017 conflict]],Table1[[#This Row],[2018 pre R conflict]],Table1[[#This Row],[2018 post R conflict]],Table1[[#This Row],[2019 conflict]],Table1[[#This Row],[2020 conflict]])</f>
        <v>0</v>
      </c>
      <c r="BP152" s="116">
        <f>SUM(Table1[[#This Row],[2014-2015  C - clashes]],Table1[[#This Row],[2016-2017  c-clashes]],Table1[[#This Row],[2018 pre R C-clashes]],Table1[[#This Row],[2018 post R C-clashes]],Table1[[#This Row],[2019 C-clashes]],Table1[[#This Row],[2020 C-clashes]])</f>
        <v>2785</v>
      </c>
      <c r="BQ152" s="116">
        <f>SUM(Table1[[#This Row],[2014-2015 disaster]],Table1[[#This Row],[2016-2017 disaster]],Table1[[#This Row],[2018 pre R disaster]],Table1[[#This Row],[2018 post R disaster]],Table1[[#This Row],[2019 disaster]],Table1[[#This Row],[2020 disaster]])</f>
        <v>0</v>
      </c>
      <c r="BR152" s="116">
        <f>SUM(Table1[[#This Row],[2014-2015 unknown]],Table1[[#This Row],[2016-2017  unknown ]],Table1[[#This Row],[2018 pre R unknown]],Table1[[#This Row],[2018 post R unknown]],Table1[[#This Row],[2019 unknown]],Table1[[#This Row],[2020 unknown]])</f>
        <v>0</v>
      </c>
      <c r="BS152">
        <v>0</v>
      </c>
      <c r="BT152">
        <v>621</v>
      </c>
      <c r="BU152">
        <v>0</v>
      </c>
      <c r="BV152">
        <v>0</v>
      </c>
      <c r="BW152" t="s">
        <v>146</v>
      </c>
      <c r="BX152">
        <v>0</v>
      </c>
      <c r="BY152">
        <v>1000</v>
      </c>
      <c r="BZ152">
        <v>0</v>
      </c>
      <c r="CA152">
        <v>0</v>
      </c>
      <c r="CB152" t="s">
        <v>146</v>
      </c>
      <c r="CC152">
        <v>0</v>
      </c>
      <c r="CD152">
        <v>542</v>
      </c>
      <c r="CE152">
        <v>0</v>
      </c>
      <c r="CF152">
        <v>0</v>
      </c>
      <c r="CG152" t="s">
        <v>146</v>
      </c>
      <c r="CH152">
        <v>0</v>
      </c>
      <c r="CI152">
        <v>229</v>
      </c>
      <c r="CJ152">
        <v>0</v>
      </c>
      <c r="CK152">
        <v>0</v>
      </c>
      <c r="CL152" t="s">
        <v>146</v>
      </c>
      <c r="CM152">
        <v>0</v>
      </c>
      <c r="CN152">
        <v>139</v>
      </c>
      <c r="CO152">
        <v>0</v>
      </c>
      <c r="CP152">
        <v>0</v>
      </c>
      <c r="CQ152" t="s">
        <v>146</v>
      </c>
      <c r="CR152">
        <v>0</v>
      </c>
      <c r="CS152">
        <v>254</v>
      </c>
      <c r="CT152">
        <v>0</v>
      </c>
      <c r="CU152">
        <v>0</v>
      </c>
      <c r="CV152" t="s">
        <v>146</v>
      </c>
      <c r="CW152" t="s">
        <v>147</v>
      </c>
      <c r="CX152">
        <v>0</v>
      </c>
      <c r="CY152">
        <v>0</v>
      </c>
      <c r="CZ152">
        <v>0</v>
      </c>
      <c r="DA152">
        <v>600</v>
      </c>
      <c r="DB152">
        <v>2785</v>
      </c>
      <c r="DC152" t="s">
        <v>159</v>
      </c>
      <c r="DD152">
        <v>289</v>
      </c>
      <c r="DE152">
        <v>1553</v>
      </c>
      <c r="DF152">
        <v>1058</v>
      </c>
      <c r="DG152">
        <v>6153</v>
      </c>
      <c r="DH152" t="s">
        <v>159</v>
      </c>
      <c r="DI152">
        <f>Table1[[#This Row],[i- returnees internal present household]]+Table1[[#This Row],[k- abroad returnee household]]</f>
        <v>307</v>
      </c>
      <c r="DJ152">
        <f>Table1[[#This Row],[ returnees internal ]]+Table1[[#This Row],[abroad returnee ]]</f>
        <v>1581</v>
      </c>
      <c r="DK152" t="s">
        <v>159</v>
      </c>
      <c r="DL152">
        <v>280</v>
      </c>
      <c r="DM152">
        <v>1435</v>
      </c>
      <c r="DN152">
        <v>90</v>
      </c>
      <c r="DO152">
        <v>467</v>
      </c>
      <c r="DP152" t="s">
        <v>172</v>
      </c>
      <c r="DQ152" t="s">
        <v>691</v>
      </c>
      <c r="DR152" t="s">
        <v>150</v>
      </c>
      <c r="DS152" t="s">
        <v>147</v>
      </c>
      <c r="DT152">
        <v>28</v>
      </c>
      <c r="DU152">
        <v>118</v>
      </c>
      <c r="DV152" t="s">
        <v>172</v>
      </c>
      <c r="DW152" t="s">
        <v>691</v>
      </c>
      <c r="DX152" t="s">
        <v>182</v>
      </c>
      <c r="DY152" t="s">
        <v>147</v>
      </c>
      <c r="DZ152">
        <v>80</v>
      </c>
      <c r="EA152">
        <v>418</v>
      </c>
      <c r="EB152" t="s">
        <v>172</v>
      </c>
      <c r="EC152" t="s">
        <v>691</v>
      </c>
      <c r="ED152" t="s">
        <v>182</v>
      </c>
      <c r="EE152" t="s">
        <v>147</v>
      </c>
      <c r="EF152">
        <v>33</v>
      </c>
      <c r="EG152">
        <v>171</v>
      </c>
      <c r="EH152" t="s">
        <v>172</v>
      </c>
      <c r="EI152" t="s">
        <v>691</v>
      </c>
      <c r="EJ152" t="s">
        <v>182</v>
      </c>
      <c r="EK152" t="s">
        <v>147</v>
      </c>
      <c r="EL152">
        <v>49</v>
      </c>
      <c r="EM152">
        <v>261</v>
      </c>
      <c r="EN152" t="s">
        <v>172</v>
      </c>
      <c r="EO152" t="s">
        <v>691</v>
      </c>
      <c r="EP152" t="s">
        <v>182</v>
      </c>
      <c r="EQ152" t="s">
        <v>147</v>
      </c>
      <c r="ER152">
        <v>0</v>
      </c>
      <c r="ES152">
        <v>0</v>
      </c>
      <c r="ET152" t="s">
        <v>159</v>
      </c>
      <c r="EU152">
        <v>27</v>
      </c>
      <c r="EV152">
        <v>146</v>
      </c>
      <c r="EW152">
        <v>0</v>
      </c>
      <c r="EX152">
        <v>0</v>
      </c>
      <c r="EY152" t="s">
        <v>147</v>
      </c>
      <c r="EZ152" t="s">
        <v>147</v>
      </c>
      <c r="FA152" t="s">
        <v>147</v>
      </c>
      <c r="FB152" t="s">
        <v>147</v>
      </c>
      <c r="FC152">
        <v>0</v>
      </c>
      <c r="FD152">
        <v>0</v>
      </c>
      <c r="FE152" t="s">
        <v>147</v>
      </c>
      <c r="FF152" t="s">
        <v>147</v>
      </c>
      <c r="FG152" t="s">
        <v>147</v>
      </c>
      <c r="FH152" t="s">
        <v>147</v>
      </c>
      <c r="FI152">
        <v>0</v>
      </c>
      <c r="FJ152">
        <v>0</v>
      </c>
      <c r="FK152" t="s">
        <v>147</v>
      </c>
      <c r="FL152" t="s">
        <v>147</v>
      </c>
      <c r="FM152" t="s">
        <v>147</v>
      </c>
      <c r="FN152" t="s">
        <v>147</v>
      </c>
      <c r="FO152">
        <v>11</v>
      </c>
      <c r="FP152">
        <v>58</v>
      </c>
      <c r="FQ152" t="s">
        <v>217</v>
      </c>
      <c r="FR152" t="s">
        <v>218</v>
      </c>
      <c r="FS152" t="s">
        <v>182</v>
      </c>
      <c r="FT152" t="s">
        <v>147</v>
      </c>
      <c r="FU152">
        <v>16</v>
      </c>
      <c r="FV152">
        <v>88</v>
      </c>
      <c r="FW152" t="s">
        <v>217</v>
      </c>
      <c r="FX152" t="s">
        <v>218</v>
      </c>
      <c r="FY152" t="s">
        <v>182</v>
      </c>
      <c r="FZ152" t="s">
        <v>147</v>
      </c>
      <c r="GA152">
        <v>0</v>
      </c>
      <c r="GB152">
        <v>0</v>
      </c>
      <c r="GC152">
        <v>198</v>
      </c>
      <c r="GD152">
        <v>888</v>
      </c>
      <c r="GE152">
        <v>82</v>
      </c>
      <c r="GF152">
        <v>432</v>
      </c>
      <c r="GG152">
        <v>27</v>
      </c>
      <c r="GH152">
        <v>261</v>
      </c>
      <c r="GI152">
        <v>0</v>
      </c>
      <c r="GJ152">
        <v>0</v>
      </c>
      <c r="GK152" t="s">
        <v>159</v>
      </c>
      <c r="GL152">
        <v>180</v>
      </c>
      <c r="GM152">
        <v>954</v>
      </c>
      <c r="GN152" t="s">
        <v>159</v>
      </c>
      <c r="GO152" t="s">
        <v>172</v>
      </c>
      <c r="GP152" t="s">
        <v>691</v>
      </c>
      <c r="GQ152" t="s">
        <v>159</v>
      </c>
      <c r="GR152" t="s">
        <v>217</v>
      </c>
      <c r="GS152" t="s">
        <v>146</v>
      </c>
      <c r="GT152">
        <v>0</v>
      </c>
      <c r="GU152">
        <v>0</v>
      </c>
      <c r="GV152" t="s">
        <v>146</v>
      </c>
      <c r="GW152" t="s">
        <v>152</v>
      </c>
      <c r="GX152" t="s">
        <v>151</v>
      </c>
      <c r="GY152" t="s">
        <v>197</v>
      </c>
      <c r="GZ152" t="s">
        <v>160</v>
      </c>
      <c r="HA152" s="117" t="s">
        <v>1559</v>
      </c>
      <c r="HB152" s="117" t="s">
        <v>2158</v>
      </c>
      <c r="HC152" s="117"/>
      <c r="HD152" s="116" t="s">
        <v>1858</v>
      </c>
      <c r="HE152" s="116">
        <v>3.9167000000000001</v>
      </c>
      <c r="HF152" s="116">
        <v>30.615532999999999</v>
      </c>
    </row>
    <row r="153" spans="1:214" x14ac:dyDescent="0.25">
      <c r="A153" t="s">
        <v>201</v>
      </c>
      <c r="B153" t="s">
        <v>202</v>
      </c>
      <c r="C153" t="s">
        <v>649</v>
      </c>
      <c r="D153" t="s">
        <v>464</v>
      </c>
      <c r="E153" t="s">
        <v>693</v>
      </c>
      <c r="F153" t="s">
        <v>694</v>
      </c>
      <c r="G153" s="116">
        <f t="shared" si="4"/>
        <v>4.0172800000000004</v>
      </c>
      <c r="H153" s="116">
        <f t="shared" si="5"/>
        <v>32.470300000000002</v>
      </c>
      <c r="I153">
        <v>9</v>
      </c>
      <c r="J153">
        <v>9</v>
      </c>
      <c r="K153" t="s">
        <v>159</v>
      </c>
      <c r="L153">
        <v>95</v>
      </c>
      <c r="M153" s="116">
        <f>SUM(Table1[[#Headers],[c- IDP previously displ. abroad present]])</f>
        <v>0</v>
      </c>
      <c r="N153">
        <v>523</v>
      </c>
      <c r="O153" s="116">
        <f>(Table1[[#This Row],[a- IDP individuals]])-(Table1[[#This Row],[displ. Abroad]])</f>
        <v>523</v>
      </c>
      <c r="P153">
        <v>20</v>
      </c>
      <c r="Q153">
        <v>110</v>
      </c>
      <c r="R153" t="s">
        <v>202</v>
      </c>
      <c r="S153" t="s">
        <v>464</v>
      </c>
      <c r="T153">
        <v>75</v>
      </c>
      <c r="U153">
        <v>413</v>
      </c>
      <c r="V153" t="s">
        <v>202</v>
      </c>
      <c r="W153" t="s">
        <v>464</v>
      </c>
      <c r="X153">
        <v>0</v>
      </c>
      <c r="Y153">
        <v>0</v>
      </c>
      <c r="Z153" t="s">
        <v>147</v>
      </c>
      <c r="AA153" t="s">
        <v>147</v>
      </c>
      <c r="AB153">
        <v>0</v>
      </c>
      <c r="AC153">
        <v>0</v>
      </c>
      <c r="AD153" t="s">
        <v>147</v>
      </c>
      <c r="AE153" t="s">
        <v>147</v>
      </c>
      <c r="AF153">
        <v>0</v>
      </c>
      <c r="AG153">
        <v>0</v>
      </c>
      <c r="AH153" t="s">
        <v>147</v>
      </c>
      <c r="AI153" t="s">
        <v>147</v>
      </c>
      <c r="AJ153">
        <v>0</v>
      </c>
      <c r="AK153">
        <v>0</v>
      </c>
      <c r="AL153" t="s">
        <v>147</v>
      </c>
      <c r="AM153" t="s">
        <v>147</v>
      </c>
      <c r="AN153">
        <v>0</v>
      </c>
      <c r="AO153">
        <v>0</v>
      </c>
      <c r="AP153" t="s">
        <v>146</v>
      </c>
      <c r="AQ153">
        <v>0</v>
      </c>
      <c r="AR153">
        <v>0</v>
      </c>
      <c r="AS153">
        <v>0</v>
      </c>
      <c r="AT153">
        <v>0</v>
      </c>
      <c r="AU153" t="s">
        <v>147</v>
      </c>
      <c r="AV153" t="s">
        <v>147</v>
      </c>
      <c r="AW153">
        <v>0</v>
      </c>
      <c r="AX153">
        <v>0</v>
      </c>
      <c r="AY153" t="s">
        <v>147</v>
      </c>
      <c r="AZ153" t="s">
        <v>147</v>
      </c>
      <c r="BA153">
        <v>0</v>
      </c>
      <c r="BB153">
        <v>0</v>
      </c>
      <c r="BC153" t="s">
        <v>147</v>
      </c>
      <c r="BD153" t="s">
        <v>147</v>
      </c>
      <c r="BE153">
        <v>0</v>
      </c>
      <c r="BF153">
        <v>0</v>
      </c>
      <c r="BG153" t="s">
        <v>147</v>
      </c>
      <c r="BH153" t="s">
        <v>147</v>
      </c>
      <c r="BI153">
        <v>0</v>
      </c>
      <c r="BJ153">
        <v>0</v>
      </c>
      <c r="BK153" t="s">
        <v>147</v>
      </c>
      <c r="BL153" t="s">
        <v>147</v>
      </c>
      <c r="BM153">
        <v>0</v>
      </c>
      <c r="BN153">
        <v>0</v>
      </c>
      <c r="BO153" s="116">
        <f>SUM(Table1[[#This Row],[2014-2015 Conflict]],Table1[[#This Row],[2016-2017 conflict]],Table1[[#This Row],[2018 pre R conflict]],Table1[[#This Row],[2018 post R conflict]],Table1[[#This Row],[2019 conflict]],Table1[[#This Row],[2020 conflict]])</f>
        <v>523</v>
      </c>
      <c r="BP153" s="116">
        <f>SUM(Table1[[#This Row],[2014-2015  C - clashes]],Table1[[#This Row],[2016-2017  c-clashes]],Table1[[#This Row],[2018 pre R C-clashes]],Table1[[#This Row],[2018 post R C-clashes]],Table1[[#This Row],[2019 C-clashes]],Table1[[#This Row],[2020 C-clashes]])</f>
        <v>0</v>
      </c>
      <c r="BQ153" s="116">
        <f>SUM(Table1[[#This Row],[2014-2015 disaster]],Table1[[#This Row],[2016-2017 disaster]],Table1[[#This Row],[2018 pre R disaster]],Table1[[#This Row],[2018 post R disaster]],Table1[[#This Row],[2019 disaster]],Table1[[#This Row],[2020 disaster]])</f>
        <v>0</v>
      </c>
      <c r="BR153" s="116">
        <f>SUM(Table1[[#This Row],[2014-2015 unknown]],Table1[[#This Row],[2016-2017  unknown ]],Table1[[#This Row],[2018 pre R unknown]],Table1[[#This Row],[2018 post R unknown]],Table1[[#This Row],[2019 unknown]],Table1[[#This Row],[2020 unknown]])</f>
        <v>0</v>
      </c>
      <c r="BS153">
        <v>110</v>
      </c>
      <c r="BT153">
        <v>0</v>
      </c>
      <c r="BU153">
        <v>0</v>
      </c>
      <c r="BV153">
        <v>0</v>
      </c>
      <c r="BW153" t="s">
        <v>146</v>
      </c>
      <c r="BX153">
        <v>413</v>
      </c>
      <c r="BY153">
        <v>0</v>
      </c>
      <c r="BZ153">
        <v>0</v>
      </c>
      <c r="CA153">
        <v>0</v>
      </c>
      <c r="CB153" t="s">
        <v>146</v>
      </c>
      <c r="CC153">
        <v>0</v>
      </c>
      <c r="CD153">
        <v>0</v>
      </c>
      <c r="CE153">
        <v>0</v>
      </c>
      <c r="CF153">
        <v>0</v>
      </c>
      <c r="CG153" t="s">
        <v>146</v>
      </c>
      <c r="CH153">
        <v>0</v>
      </c>
      <c r="CI153">
        <v>0</v>
      </c>
      <c r="CJ153">
        <v>0</v>
      </c>
      <c r="CK153">
        <v>0</v>
      </c>
      <c r="CL153" t="s">
        <v>146</v>
      </c>
      <c r="CM153">
        <v>0</v>
      </c>
      <c r="CN153">
        <v>0</v>
      </c>
      <c r="CO153">
        <v>0</v>
      </c>
      <c r="CP153">
        <v>0</v>
      </c>
      <c r="CQ153" t="s">
        <v>146</v>
      </c>
      <c r="CR153">
        <v>0</v>
      </c>
      <c r="CS153">
        <v>0</v>
      </c>
      <c r="CT153">
        <v>0</v>
      </c>
      <c r="CU153">
        <v>0</v>
      </c>
      <c r="CV153" t="s">
        <v>146</v>
      </c>
      <c r="CW153" t="s">
        <v>147</v>
      </c>
      <c r="CX153">
        <v>0</v>
      </c>
      <c r="CY153">
        <v>0</v>
      </c>
      <c r="CZ153">
        <v>0</v>
      </c>
      <c r="DA153">
        <v>95</v>
      </c>
      <c r="DB153">
        <v>523</v>
      </c>
      <c r="DC153" t="s">
        <v>146</v>
      </c>
      <c r="DD153">
        <v>0</v>
      </c>
      <c r="DE153">
        <v>0</v>
      </c>
      <c r="DF153">
        <v>500</v>
      </c>
      <c r="DG153">
        <v>2500</v>
      </c>
      <c r="DH153" t="s">
        <v>159</v>
      </c>
      <c r="DI153">
        <f>Table1[[#This Row],[i- returnees internal present household]]+Table1[[#This Row],[k- abroad returnee household]]</f>
        <v>480</v>
      </c>
      <c r="DJ153">
        <f>Table1[[#This Row],[ returnees internal ]]+Table1[[#This Row],[abroad returnee ]]</f>
        <v>2772</v>
      </c>
      <c r="DK153" t="s">
        <v>146</v>
      </c>
      <c r="DL153">
        <v>0</v>
      </c>
      <c r="DM153">
        <v>0</v>
      </c>
      <c r="DN153">
        <v>0</v>
      </c>
      <c r="DO153">
        <v>0</v>
      </c>
      <c r="DP153" t="s">
        <v>147</v>
      </c>
      <c r="DQ153" t="s">
        <v>147</v>
      </c>
      <c r="DR153" t="s">
        <v>147</v>
      </c>
      <c r="DS153" t="s">
        <v>147</v>
      </c>
      <c r="DT153">
        <v>0</v>
      </c>
      <c r="DU153">
        <v>0</v>
      </c>
      <c r="DV153" t="s">
        <v>147</v>
      </c>
      <c r="DW153" t="s">
        <v>147</v>
      </c>
      <c r="DX153" t="s">
        <v>147</v>
      </c>
      <c r="DY153" t="s">
        <v>147</v>
      </c>
      <c r="DZ153">
        <v>0</v>
      </c>
      <c r="EA153">
        <v>0</v>
      </c>
      <c r="EB153" t="s">
        <v>147</v>
      </c>
      <c r="EC153" t="s">
        <v>147</v>
      </c>
      <c r="ED153" t="s">
        <v>147</v>
      </c>
      <c r="EE153" t="s">
        <v>147</v>
      </c>
      <c r="EF153">
        <v>0</v>
      </c>
      <c r="EG153">
        <v>0</v>
      </c>
      <c r="EH153" t="s">
        <v>147</v>
      </c>
      <c r="EI153" t="s">
        <v>147</v>
      </c>
      <c r="EJ153" t="s">
        <v>147</v>
      </c>
      <c r="EK153" t="s">
        <v>147</v>
      </c>
      <c r="EL153">
        <v>0</v>
      </c>
      <c r="EM153">
        <v>0</v>
      </c>
      <c r="EN153" t="s">
        <v>147</v>
      </c>
      <c r="EO153" t="s">
        <v>147</v>
      </c>
      <c r="EP153" t="s">
        <v>147</v>
      </c>
      <c r="EQ153" t="s">
        <v>147</v>
      </c>
      <c r="ER153">
        <v>0</v>
      </c>
      <c r="ES153">
        <v>0</v>
      </c>
      <c r="ET153" t="s">
        <v>159</v>
      </c>
      <c r="EU153">
        <v>480</v>
      </c>
      <c r="EV153">
        <v>2772</v>
      </c>
      <c r="EW153">
        <v>36</v>
      </c>
      <c r="EX153">
        <v>200</v>
      </c>
      <c r="EY153" t="s">
        <v>221</v>
      </c>
      <c r="EZ153" t="s">
        <v>424</v>
      </c>
      <c r="FA153" t="s">
        <v>182</v>
      </c>
      <c r="FB153" t="s">
        <v>147</v>
      </c>
      <c r="FC153">
        <v>82</v>
      </c>
      <c r="FD153">
        <v>450</v>
      </c>
      <c r="FE153" t="s">
        <v>221</v>
      </c>
      <c r="FF153" t="s">
        <v>424</v>
      </c>
      <c r="FG153" t="s">
        <v>182</v>
      </c>
      <c r="FH153" t="s">
        <v>147</v>
      </c>
      <c r="FI153">
        <v>272</v>
      </c>
      <c r="FJ153">
        <v>1632</v>
      </c>
      <c r="FK153" t="s">
        <v>221</v>
      </c>
      <c r="FL153" t="s">
        <v>424</v>
      </c>
      <c r="FM153" t="s">
        <v>182</v>
      </c>
      <c r="FN153" t="s">
        <v>147</v>
      </c>
      <c r="FO153">
        <v>55</v>
      </c>
      <c r="FP153">
        <v>300</v>
      </c>
      <c r="FQ153" t="s">
        <v>221</v>
      </c>
      <c r="FR153" t="s">
        <v>424</v>
      </c>
      <c r="FS153" t="s">
        <v>182</v>
      </c>
      <c r="FT153" t="s">
        <v>147</v>
      </c>
      <c r="FU153">
        <v>35</v>
      </c>
      <c r="FV153">
        <v>190</v>
      </c>
      <c r="FW153" t="s">
        <v>221</v>
      </c>
      <c r="FX153" t="s">
        <v>424</v>
      </c>
      <c r="FY153" t="s">
        <v>182</v>
      </c>
      <c r="FZ153" t="s">
        <v>147</v>
      </c>
      <c r="GA153">
        <v>0</v>
      </c>
      <c r="GB153">
        <v>0</v>
      </c>
      <c r="GC153">
        <v>364</v>
      </c>
      <c r="GD153">
        <v>2132</v>
      </c>
      <c r="GE153">
        <v>109</v>
      </c>
      <c r="GF153">
        <v>600</v>
      </c>
      <c r="GG153">
        <v>7</v>
      </c>
      <c r="GH153">
        <v>40</v>
      </c>
      <c r="GI153">
        <v>0</v>
      </c>
      <c r="GJ153">
        <v>0</v>
      </c>
      <c r="GK153" t="s">
        <v>159</v>
      </c>
      <c r="GL153">
        <v>291</v>
      </c>
      <c r="GM153">
        <v>1540</v>
      </c>
      <c r="GN153" t="s">
        <v>159</v>
      </c>
      <c r="GO153" t="s">
        <v>202</v>
      </c>
      <c r="GP153" t="s">
        <v>464</v>
      </c>
      <c r="GQ153" t="s">
        <v>159</v>
      </c>
      <c r="GR153" t="s">
        <v>221</v>
      </c>
      <c r="GS153" t="s">
        <v>146</v>
      </c>
      <c r="GT153">
        <v>0</v>
      </c>
      <c r="GU153">
        <v>0</v>
      </c>
      <c r="GV153" t="s">
        <v>159</v>
      </c>
      <c r="GW153" t="s">
        <v>152</v>
      </c>
      <c r="GX153" t="s">
        <v>151</v>
      </c>
      <c r="GY153" t="s">
        <v>152</v>
      </c>
      <c r="GZ153" t="s">
        <v>160</v>
      </c>
      <c r="HA153" s="117" t="s">
        <v>1559</v>
      </c>
      <c r="HB153" s="117" t="s">
        <v>2160</v>
      </c>
      <c r="HC153" s="117"/>
      <c r="HD153" s="116" t="s">
        <v>1858</v>
      </c>
      <c r="HE153" s="116">
        <v>4.0526200000000001</v>
      </c>
      <c r="HF153" s="116">
        <v>30.611117</v>
      </c>
    </row>
    <row r="154" spans="1:214" x14ac:dyDescent="0.25">
      <c r="A154" t="s">
        <v>201</v>
      </c>
      <c r="B154" t="s">
        <v>202</v>
      </c>
      <c r="C154" t="s">
        <v>649</v>
      </c>
      <c r="D154" t="s">
        <v>464</v>
      </c>
      <c r="E154" t="s">
        <v>695</v>
      </c>
      <c r="F154" t="s">
        <v>696</v>
      </c>
      <c r="G154" s="116">
        <f t="shared" si="4"/>
        <v>3.8602466999999998</v>
      </c>
      <c r="H154" s="116">
        <f t="shared" si="5"/>
        <v>32.482733920000001</v>
      </c>
      <c r="I154">
        <v>9</v>
      </c>
      <c r="J154">
        <v>9</v>
      </c>
      <c r="K154" t="s">
        <v>146</v>
      </c>
      <c r="L154">
        <v>0</v>
      </c>
      <c r="M154" s="116">
        <f>SUM(Table1[[#Headers],[c- IDP previously displ. abroad present]])</f>
        <v>0</v>
      </c>
      <c r="N154">
        <v>0</v>
      </c>
      <c r="O154" s="116">
        <f>(Table1[[#This Row],[a- IDP individuals]])-(Table1[[#This Row],[displ. Abroad]])</f>
        <v>0</v>
      </c>
      <c r="P154">
        <v>0</v>
      </c>
      <c r="Q154">
        <v>0</v>
      </c>
      <c r="R154" t="s">
        <v>147</v>
      </c>
      <c r="S154" t="s">
        <v>147</v>
      </c>
      <c r="T154">
        <v>0</v>
      </c>
      <c r="U154">
        <v>0</v>
      </c>
      <c r="V154" t="s">
        <v>147</v>
      </c>
      <c r="W154" t="s">
        <v>147</v>
      </c>
      <c r="X154">
        <v>0</v>
      </c>
      <c r="Y154">
        <v>0</v>
      </c>
      <c r="Z154" t="s">
        <v>147</v>
      </c>
      <c r="AA154" t="s">
        <v>147</v>
      </c>
      <c r="AB154">
        <v>0</v>
      </c>
      <c r="AC154">
        <v>0</v>
      </c>
      <c r="AD154" t="s">
        <v>147</v>
      </c>
      <c r="AE154" t="s">
        <v>147</v>
      </c>
      <c r="AF154">
        <v>0</v>
      </c>
      <c r="AG154">
        <v>0</v>
      </c>
      <c r="AH154" t="s">
        <v>147</v>
      </c>
      <c r="AI154" t="s">
        <v>147</v>
      </c>
      <c r="AJ154">
        <v>0</v>
      </c>
      <c r="AK154">
        <v>0</v>
      </c>
      <c r="AL154" t="s">
        <v>147</v>
      </c>
      <c r="AM154" t="s">
        <v>147</v>
      </c>
      <c r="AN154">
        <v>0</v>
      </c>
      <c r="AO154">
        <v>0</v>
      </c>
      <c r="AP154" t="s">
        <v>146</v>
      </c>
      <c r="AQ154">
        <v>0</v>
      </c>
      <c r="AR154">
        <v>0</v>
      </c>
      <c r="AS154">
        <v>0</v>
      </c>
      <c r="AT154">
        <v>0</v>
      </c>
      <c r="AU154" t="s">
        <v>147</v>
      </c>
      <c r="AV154" t="s">
        <v>147</v>
      </c>
      <c r="AW154">
        <v>0</v>
      </c>
      <c r="AX154">
        <v>0</v>
      </c>
      <c r="AY154" t="s">
        <v>147</v>
      </c>
      <c r="AZ154" t="s">
        <v>147</v>
      </c>
      <c r="BA154">
        <v>0</v>
      </c>
      <c r="BB154">
        <v>0</v>
      </c>
      <c r="BC154" t="s">
        <v>147</v>
      </c>
      <c r="BD154" t="s">
        <v>147</v>
      </c>
      <c r="BE154">
        <v>0</v>
      </c>
      <c r="BF154">
        <v>0</v>
      </c>
      <c r="BG154" t="s">
        <v>147</v>
      </c>
      <c r="BH154" t="s">
        <v>147</v>
      </c>
      <c r="BI154">
        <v>0</v>
      </c>
      <c r="BJ154">
        <v>0</v>
      </c>
      <c r="BK154" t="s">
        <v>147</v>
      </c>
      <c r="BL154" t="s">
        <v>147</v>
      </c>
      <c r="BM154">
        <v>0</v>
      </c>
      <c r="BN154">
        <v>0</v>
      </c>
      <c r="BO154" s="116">
        <f>SUM(Table1[[#This Row],[2014-2015 Conflict]],Table1[[#This Row],[2016-2017 conflict]],Table1[[#This Row],[2018 pre R conflict]],Table1[[#This Row],[2018 post R conflict]],Table1[[#This Row],[2019 conflict]],Table1[[#This Row],[2020 conflict]])</f>
        <v>0</v>
      </c>
      <c r="BP154" s="116">
        <f>SUM(Table1[[#This Row],[2014-2015  C - clashes]],Table1[[#This Row],[2016-2017  c-clashes]],Table1[[#This Row],[2018 pre R C-clashes]],Table1[[#This Row],[2018 post R C-clashes]],Table1[[#This Row],[2019 C-clashes]],Table1[[#This Row],[2020 C-clashes]])</f>
        <v>0</v>
      </c>
      <c r="BQ154" s="116">
        <f>SUM(Table1[[#This Row],[2014-2015 disaster]],Table1[[#This Row],[2016-2017 disaster]],Table1[[#This Row],[2018 pre R disaster]],Table1[[#This Row],[2018 post R disaster]],Table1[[#This Row],[2019 disaster]],Table1[[#This Row],[2020 disaster]])</f>
        <v>0</v>
      </c>
      <c r="BR154" s="116">
        <f>SUM(Table1[[#This Row],[2014-2015 unknown]],Table1[[#This Row],[2016-2017  unknown ]],Table1[[#This Row],[2018 pre R unknown]],Table1[[#This Row],[2018 post R unknown]],Table1[[#This Row],[2019 unknown]],Table1[[#This Row],[2020 unknown]])</f>
        <v>0</v>
      </c>
      <c r="BS154">
        <v>0</v>
      </c>
      <c r="BT154">
        <v>0</v>
      </c>
      <c r="BU154">
        <v>0</v>
      </c>
      <c r="BV154">
        <v>0</v>
      </c>
      <c r="BW154" t="s">
        <v>146</v>
      </c>
      <c r="BX154">
        <v>0</v>
      </c>
      <c r="BY154">
        <v>0</v>
      </c>
      <c r="BZ154">
        <v>0</v>
      </c>
      <c r="CA154">
        <v>0</v>
      </c>
      <c r="CB154" t="s">
        <v>146</v>
      </c>
      <c r="CC154">
        <v>0</v>
      </c>
      <c r="CD154">
        <v>0</v>
      </c>
      <c r="CE154">
        <v>0</v>
      </c>
      <c r="CF154">
        <v>0</v>
      </c>
      <c r="CG154" t="s">
        <v>146</v>
      </c>
      <c r="CH154">
        <v>0</v>
      </c>
      <c r="CI154">
        <v>0</v>
      </c>
      <c r="CJ154">
        <v>0</v>
      </c>
      <c r="CK154">
        <v>0</v>
      </c>
      <c r="CL154" t="s">
        <v>146</v>
      </c>
      <c r="CM154">
        <v>0</v>
      </c>
      <c r="CN154">
        <v>0</v>
      </c>
      <c r="CO154">
        <v>0</v>
      </c>
      <c r="CP154">
        <v>0</v>
      </c>
      <c r="CQ154" t="s">
        <v>146</v>
      </c>
      <c r="CR154">
        <v>0</v>
      </c>
      <c r="CS154">
        <v>0</v>
      </c>
      <c r="CT154">
        <v>0</v>
      </c>
      <c r="CU154">
        <v>0</v>
      </c>
      <c r="CV154" t="s">
        <v>146</v>
      </c>
      <c r="CW154" t="s">
        <v>147</v>
      </c>
      <c r="CX154">
        <v>0</v>
      </c>
      <c r="CY154">
        <v>0</v>
      </c>
      <c r="CZ154">
        <v>0</v>
      </c>
      <c r="DA154">
        <v>0</v>
      </c>
      <c r="DB154">
        <v>0</v>
      </c>
      <c r="DC154" t="s">
        <v>146</v>
      </c>
      <c r="DD154">
        <v>0</v>
      </c>
      <c r="DE154">
        <v>0</v>
      </c>
      <c r="DF154">
        <v>100</v>
      </c>
      <c r="DG154">
        <v>590</v>
      </c>
      <c r="DH154" t="s">
        <v>159</v>
      </c>
      <c r="DI154">
        <f>Table1[[#This Row],[i- returnees internal present household]]+Table1[[#This Row],[k- abroad returnee household]]</f>
        <v>473</v>
      </c>
      <c r="DJ154">
        <f>Table1[[#This Row],[ returnees internal ]]+Table1[[#This Row],[abroad returnee ]]</f>
        <v>2307</v>
      </c>
      <c r="DK154" t="s">
        <v>146</v>
      </c>
      <c r="DL154">
        <v>0</v>
      </c>
      <c r="DM154">
        <v>0</v>
      </c>
      <c r="DN154">
        <v>0</v>
      </c>
      <c r="DO154">
        <v>0</v>
      </c>
      <c r="DP154" t="s">
        <v>147</v>
      </c>
      <c r="DQ154" t="s">
        <v>147</v>
      </c>
      <c r="DR154" t="s">
        <v>147</v>
      </c>
      <c r="DS154" t="s">
        <v>147</v>
      </c>
      <c r="DT154">
        <v>0</v>
      </c>
      <c r="DU154">
        <v>0</v>
      </c>
      <c r="DV154" t="s">
        <v>147</v>
      </c>
      <c r="DW154" t="s">
        <v>147</v>
      </c>
      <c r="DX154" t="s">
        <v>147</v>
      </c>
      <c r="DY154" t="s">
        <v>147</v>
      </c>
      <c r="DZ154">
        <v>0</v>
      </c>
      <c r="EA154">
        <v>0</v>
      </c>
      <c r="EB154" t="s">
        <v>147</v>
      </c>
      <c r="EC154" t="s">
        <v>147</v>
      </c>
      <c r="ED154" t="s">
        <v>147</v>
      </c>
      <c r="EE154" t="s">
        <v>147</v>
      </c>
      <c r="EF154">
        <v>0</v>
      </c>
      <c r="EG154">
        <v>0</v>
      </c>
      <c r="EH154" t="s">
        <v>147</v>
      </c>
      <c r="EI154" t="s">
        <v>147</v>
      </c>
      <c r="EJ154" t="s">
        <v>147</v>
      </c>
      <c r="EK154" t="s">
        <v>147</v>
      </c>
      <c r="EL154">
        <v>0</v>
      </c>
      <c r="EM154">
        <v>0</v>
      </c>
      <c r="EN154" t="s">
        <v>147</v>
      </c>
      <c r="EO154" t="s">
        <v>147</v>
      </c>
      <c r="EP154" t="s">
        <v>147</v>
      </c>
      <c r="EQ154" t="s">
        <v>147</v>
      </c>
      <c r="ER154">
        <v>0</v>
      </c>
      <c r="ES154">
        <v>0</v>
      </c>
      <c r="ET154" t="s">
        <v>159</v>
      </c>
      <c r="EU154">
        <v>473</v>
      </c>
      <c r="EV154">
        <v>2307</v>
      </c>
      <c r="EW154">
        <v>18</v>
      </c>
      <c r="EX154">
        <v>100</v>
      </c>
      <c r="EY154" t="s">
        <v>221</v>
      </c>
      <c r="EZ154" t="s">
        <v>424</v>
      </c>
      <c r="FA154" t="s">
        <v>150</v>
      </c>
      <c r="FB154" t="s">
        <v>147</v>
      </c>
      <c r="FC154">
        <v>55</v>
      </c>
      <c r="FD154">
        <v>300</v>
      </c>
      <c r="FE154" t="s">
        <v>221</v>
      </c>
      <c r="FF154" t="s">
        <v>424</v>
      </c>
      <c r="FG154" t="s">
        <v>150</v>
      </c>
      <c r="FH154" t="s">
        <v>147</v>
      </c>
      <c r="FI154">
        <v>145</v>
      </c>
      <c r="FJ154">
        <v>800</v>
      </c>
      <c r="FK154" t="s">
        <v>221</v>
      </c>
      <c r="FL154" t="s">
        <v>424</v>
      </c>
      <c r="FM154" t="s">
        <v>150</v>
      </c>
      <c r="FN154" t="s">
        <v>147</v>
      </c>
      <c r="FO154">
        <v>191</v>
      </c>
      <c r="FP154">
        <v>755</v>
      </c>
      <c r="FQ154" t="s">
        <v>221</v>
      </c>
      <c r="FR154" t="s">
        <v>376</v>
      </c>
      <c r="FS154" t="s">
        <v>150</v>
      </c>
      <c r="FT154" t="s">
        <v>147</v>
      </c>
      <c r="FU154">
        <v>64</v>
      </c>
      <c r="FV154">
        <v>352</v>
      </c>
      <c r="FW154" t="s">
        <v>221</v>
      </c>
      <c r="FX154" t="s">
        <v>376</v>
      </c>
      <c r="FY154" t="s">
        <v>150</v>
      </c>
      <c r="FZ154" t="s">
        <v>147</v>
      </c>
      <c r="GA154">
        <v>0</v>
      </c>
      <c r="GB154">
        <v>0</v>
      </c>
      <c r="GC154">
        <v>18</v>
      </c>
      <c r="GD154">
        <v>100</v>
      </c>
      <c r="GE154">
        <v>444</v>
      </c>
      <c r="GF154">
        <v>2147</v>
      </c>
      <c r="GG154">
        <v>11</v>
      </c>
      <c r="GH154">
        <v>60</v>
      </c>
      <c r="GI154">
        <v>0</v>
      </c>
      <c r="GJ154">
        <v>0</v>
      </c>
      <c r="GK154" t="s">
        <v>159</v>
      </c>
      <c r="GL154">
        <v>596</v>
      </c>
      <c r="GM154">
        <v>3129</v>
      </c>
      <c r="GN154" t="s">
        <v>146</v>
      </c>
      <c r="GO154" t="s">
        <v>147</v>
      </c>
      <c r="GP154" t="s">
        <v>147</v>
      </c>
      <c r="GQ154" t="s">
        <v>159</v>
      </c>
      <c r="GR154" t="s">
        <v>221</v>
      </c>
      <c r="GS154" t="s">
        <v>146</v>
      </c>
      <c r="GT154">
        <v>0</v>
      </c>
      <c r="GU154">
        <v>0</v>
      </c>
      <c r="GV154" t="s">
        <v>159</v>
      </c>
      <c r="GW154" t="s">
        <v>152</v>
      </c>
      <c r="GX154" t="s">
        <v>151</v>
      </c>
      <c r="GY154" t="s">
        <v>152</v>
      </c>
      <c r="GZ154" t="s">
        <v>697</v>
      </c>
      <c r="HA154" s="117" t="s">
        <v>1559</v>
      </c>
      <c r="HB154" s="117" t="s">
        <v>2162</v>
      </c>
      <c r="HC154" s="117"/>
      <c r="HD154" s="116" t="s">
        <v>1858</v>
      </c>
      <c r="HE154" s="116">
        <v>3.9769999999999999</v>
      </c>
      <c r="HF154" s="116">
        <v>30.538582999999999</v>
      </c>
    </row>
    <row r="155" spans="1:214" x14ac:dyDescent="0.25">
      <c r="A155" t="s">
        <v>201</v>
      </c>
      <c r="B155" t="s">
        <v>202</v>
      </c>
      <c r="C155" t="s">
        <v>649</v>
      </c>
      <c r="D155" t="s">
        <v>464</v>
      </c>
      <c r="E155" t="s">
        <v>698</v>
      </c>
      <c r="F155" t="s">
        <v>699</v>
      </c>
      <c r="G155" s="116">
        <f t="shared" si="4"/>
        <v>3.5669</v>
      </c>
      <c r="H155" s="116">
        <f t="shared" si="5"/>
        <v>32.2072</v>
      </c>
      <c r="I155">
        <v>9</v>
      </c>
      <c r="J155">
        <v>9</v>
      </c>
      <c r="K155" t="s">
        <v>159</v>
      </c>
      <c r="L155">
        <v>164</v>
      </c>
      <c r="M155" s="116">
        <f>SUM(Table1[[#Headers],[c- IDP previously displ. abroad present]])</f>
        <v>0</v>
      </c>
      <c r="N155">
        <v>990</v>
      </c>
      <c r="O155" s="116">
        <f>(Table1[[#This Row],[a- IDP individuals]])-(Table1[[#This Row],[displ. Abroad]])</f>
        <v>990</v>
      </c>
      <c r="P155">
        <v>74</v>
      </c>
      <c r="Q155">
        <v>385</v>
      </c>
      <c r="R155" t="s">
        <v>156</v>
      </c>
      <c r="S155" t="s">
        <v>195</v>
      </c>
      <c r="T155">
        <v>90</v>
      </c>
      <c r="U155">
        <v>605</v>
      </c>
      <c r="V155" t="s">
        <v>156</v>
      </c>
      <c r="W155" t="s">
        <v>195</v>
      </c>
      <c r="X155">
        <v>0</v>
      </c>
      <c r="Y155">
        <v>0</v>
      </c>
      <c r="Z155" t="s">
        <v>147</v>
      </c>
      <c r="AA155" t="s">
        <v>147</v>
      </c>
      <c r="AB155">
        <v>0</v>
      </c>
      <c r="AC155">
        <v>0</v>
      </c>
      <c r="AD155" t="s">
        <v>147</v>
      </c>
      <c r="AE155" t="s">
        <v>147</v>
      </c>
      <c r="AF155">
        <v>0</v>
      </c>
      <c r="AG155">
        <v>0</v>
      </c>
      <c r="AH155" t="s">
        <v>147</v>
      </c>
      <c r="AI155" t="s">
        <v>147</v>
      </c>
      <c r="AJ155">
        <v>0</v>
      </c>
      <c r="AK155">
        <v>0</v>
      </c>
      <c r="AL155" t="s">
        <v>147</v>
      </c>
      <c r="AM155" t="s">
        <v>147</v>
      </c>
      <c r="AN155">
        <v>0</v>
      </c>
      <c r="AO155">
        <v>0</v>
      </c>
      <c r="AP155" t="s">
        <v>146</v>
      </c>
      <c r="AQ155">
        <v>0</v>
      </c>
      <c r="AR155">
        <v>0</v>
      </c>
      <c r="AS155">
        <v>0</v>
      </c>
      <c r="AT155">
        <v>0</v>
      </c>
      <c r="AU155" t="s">
        <v>147</v>
      </c>
      <c r="AV155" t="s">
        <v>147</v>
      </c>
      <c r="AW155">
        <v>0</v>
      </c>
      <c r="AX155">
        <v>0</v>
      </c>
      <c r="AY155" t="s">
        <v>147</v>
      </c>
      <c r="AZ155" t="s">
        <v>147</v>
      </c>
      <c r="BA155">
        <v>0</v>
      </c>
      <c r="BB155">
        <v>0</v>
      </c>
      <c r="BC155" t="s">
        <v>147</v>
      </c>
      <c r="BD155" t="s">
        <v>147</v>
      </c>
      <c r="BE155">
        <v>0</v>
      </c>
      <c r="BF155">
        <v>0</v>
      </c>
      <c r="BG155" t="s">
        <v>147</v>
      </c>
      <c r="BH155" t="s">
        <v>147</v>
      </c>
      <c r="BI155">
        <v>0</v>
      </c>
      <c r="BJ155">
        <v>0</v>
      </c>
      <c r="BK155" t="s">
        <v>147</v>
      </c>
      <c r="BL155" t="s">
        <v>147</v>
      </c>
      <c r="BM155">
        <v>0</v>
      </c>
      <c r="BN155">
        <v>0</v>
      </c>
      <c r="BO155" s="116">
        <f>SUM(Table1[[#This Row],[2014-2015 Conflict]],Table1[[#This Row],[2016-2017 conflict]],Table1[[#This Row],[2018 pre R conflict]],Table1[[#This Row],[2018 post R conflict]],Table1[[#This Row],[2019 conflict]],Table1[[#This Row],[2020 conflict]])</f>
        <v>990</v>
      </c>
      <c r="BP155" s="116">
        <f>SUM(Table1[[#This Row],[2014-2015  C - clashes]],Table1[[#This Row],[2016-2017  c-clashes]],Table1[[#This Row],[2018 pre R C-clashes]],Table1[[#This Row],[2018 post R C-clashes]],Table1[[#This Row],[2019 C-clashes]],Table1[[#This Row],[2020 C-clashes]])</f>
        <v>0</v>
      </c>
      <c r="BQ155" s="116">
        <f>SUM(Table1[[#This Row],[2014-2015 disaster]],Table1[[#This Row],[2016-2017 disaster]],Table1[[#This Row],[2018 pre R disaster]],Table1[[#This Row],[2018 post R disaster]],Table1[[#This Row],[2019 disaster]],Table1[[#This Row],[2020 disaster]])</f>
        <v>0</v>
      </c>
      <c r="BR155" s="116">
        <f>SUM(Table1[[#This Row],[2014-2015 unknown]],Table1[[#This Row],[2016-2017  unknown ]],Table1[[#This Row],[2018 pre R unknown]],Table1[[#This Row],[2018 post R unknown]],Table1[[#This Row],[2019 unknown]],Table1[[#This Row],[2020 unknown]])</f>
        <v>0</v>
      </c>
      <c r="BS155">
        <v>385</v>
      </c>
      <c r="BT155">
        <v>0</v>
      </c>
      <c r="BU155">
        <v>0</v>
      </c>
      <c r="BV155">
        <v>0</v>
      </c>
      <c r="BW155" t="s">
        <v>146</v>
      </c>
      <c r="BX155">
        <v>605</v>
      </c>
      <c r="BY155">
        <v>0</v>
      </c>
      <c r="BZ155">
        <v>0</v>
      </c>
      <c r="CA155">
        <v>0</v>
      </c>
      <c r="CB155" t="s">
        <v>146</v>
      </c>
      <c r="CC155">
        <v>0</v>
      </c>
      <c r="CD155">
        <v>0</v>
      </c>
      <c r="CE155">
        <v>0</v>
      </c>
      <c r="CF155">
        <v>0</v>
      </c>
      <c r="CG155" t="s">
        <v>146</v>
      </c>
      <c r="CH155">
        <v>0</v>
      </c>
      <c r="CI155">
        <v>0</v>
      </c>
      <c r="CJ155">
        <v>0</v>
      </c>
      <c r="CK155">
        <v>0</v>
      </c>
      <c r="CL155" t="s">
        <v>146</v>
      </c>
      <c r="CM155">
        <v>0</v>
      </c>
      <c r="CN155">
        <v>0</v>
      </c>
      <c r="CO155">
        <v>0</v>
      </c>
      <c r="CP155">
        <v>0</v>
      </c>
      <c r="CQ155" t="s">
        <v>146</v>
      </c>
      <c r="CR155">
        <v>0</v>
      </c>
      <c r="CS155">
        <v>0</v>
      </c>
      <c r="CT155">
        <v>0</v>
      </c>
      <c r="CU155">
        <v>0</v>
      </c>
      <c r="CV155" t="s">
        <v>146</v>
      </c>
      <c r="CW155" t="s">
        <v>147</v>
      </c>
      <c r="CX155">
        <v>0</v>
      </c>
      <c r="CY155">
        <v>164</v>
      </c>
      <c r="CZ155">
        <v>990</v>
      </c>
      <c r="DA155">
        <v>0</v>
      </c>
      <c r="DB155">
        <v>0</v>
      </c>
      <c r="DC155" t="s">
        <v>146</v>
      </c>
      <c r="DD155">
        <v>0</v>
      </c>
      <c r="DE155">
        <v>0</v>
      </c>
      <c r="DF155">
        <v>1159</v>
      </c>
      <c r="DG155">
        <v>4736</v>
      </c>
      <c r="DH155" t="s">
        <v>159</v>
      </c>
      <c r="DI155">
        <f>Table1[[#This Row],[i- returnees internal present household]]+Table1[[#This Row],[k- abroad returnee household]]</f>
        <v>1910</v>
      </c>
      <c r="DJ155">
        <f>Table1[[#This Row],[ returnees internal ]]+Table1[[#This Row],[abroad returnee ]]</f>
        <v>8417</v>
      </c>
      <c r="DK155" t="s">
        <v>146</v>
      </c>
      <c r="DL155">
        <v>0</v>
      </c>
      <c r="DM155">
        <v>0</v>
      </c>
      <c r="DN155">
        <v>0</v>
      </c>
      <c r="DO155">
        <v>0</v>
      </c>
      <c r="DP155" t="s">
        <v>147</v>
      </c>
      <c r="DQ155" t="s">
        <v>147</v>
      </c>
      <c r="DR155" t="s">
        <v>147</v>
      </c>
      <c r="DS155" t="s">
        <v>147</v>
      </c>
      <c r="DT155">
        <v>0</v>
      </c>
      <c r="DU155">
        <v>0</v>
      </c>
      <c r="DV155" t="s">
        <v>147</v>
      </c>
      <c r="DW155" t="s">
        <v>147</v>
      </c>
      <c r="DX155" t="s">
        <v>147</v>
      </c>
      <c r="DY155" t="s">
        <v>147</v>
      </c>
      <c r="DZ155">
        <v>0</v>
      </c>
      <c r="EA155">
        <v>0</v>
      </c>
      <c r="EB155" t="s">
        <v>147</v>
      </c>
      <c r="EC155" t="s">
        <v>147</v>
      </c>
      <c r="ED155" t="s">
        <v>147</v>
      </c>
      <c r="EE155" t="s">
        <v>147</v>
      </c>
      <c r="EF155">
        <v>0</v>
      </c>
      <c r="EG155">
        <v>0</v>
      </c>
      <c r="EH155" t="s">
        <v>147</v>
      </c>
      <c r="EI155" t="s">
        <v>147</v>
      </c>
      <c r="EJ155" t="s">
        <v>147</v>
      </c>
      <c r="EK155" t="s">
        <v>147</v>
      </c>
      <c r="EL155">
        <v>0</v>
      </c>
      <c r="EM155">
        <v>0</v>
      </c>
      <c r="EN155" t="s">
        <v>147</v>
      </c>
      <c r="EO155" t="s">
        <v>147</v>
      </c>
      <c r="EP155" t="s">
        <v>147</v>
      </c>
      <c r="EQ155" t="s">
        <v>147</v>
      </c>
      <c r="ER155">
        <v>0</v>
      </c>
      <c r="ES155">
        <v>0</v>
      </c>
      <c r="ET155" t="s">
        <v>159</v>
      </c>
      <c r="EU155">
        <v>1910</v>
      </c>
      <c r="EV155">
        <v>8417</v>
      </c>
      <c r="EW155">
        <v>464</v>
      </c>
      <c r="EX155">
        <v>2197</v>
      </c>
      <c r="EY155" t="s">
        <v>221</v>
      </c>
      <c r="EZ155" t="s">
        <v>424</v>
      </c>
      <c r="FA155" t="s">
        <v>150</v>
      </c>
      <c r="FB155" t="s">
        <v>147</v>
      </c>
      <c r="FC155">
        <v>726</v>
      </c>
      <c r="FD155">
        <v>2843</v>
      </c>
      <c r="FE155" t="s">
        <v>221</v>
      </c>
      <c r="FF155" t="s">
        <v>424</v>
      </c>
      <c r="FG155" t="s">
        <v>150</v>
      </c>
      <c r="FH155" t="s">
        <v>147</v>
      </c>
      <c r="FI155">
        <v>276</v>
      </c>
      <c r="FJ155">
        <v>1107</v>
      </c>
      <c r="FK155" t="s">
        <v>221</v>
      </c>
      <c r="FL155" t="s">
        <v>424</v>
      </c>
      <c r="FM155" t="s">
        <v>150</v>
      </c>
      <c r="FN155" t="s">
        <v>147</v>
      </c>
      <c r="FO155">
        <v>198</v>
      </c>
      <c r="FP155">
        <v>793</v>
      </c>
      <c r="FQ155" t="s">
        <v>221</v>
      </c>
      <c r="FR155" t="s">
        <v>424</v>
      </c>
      <c r="FS155" t="s">
        <v>150</v>
      </c>
      <c r="FT155" t="s">
        <v>147</v>
      </c>
      <c r="FU155">
        <v>246</v>
      </c>
      <c r="FV155">
        <v>1477</v>
      </c>
      <c r="FW155" t="s">
        <v>221</v>
      </c>
      <c r="FX155" t="s">
        <v>424</v>
      </c>
      <c r="FY155" t="s">
        <v>150</v>
      </c>
      <c r="FZ155" t="s">
        <v>147</v>
      </c>
      <c r="GA155">
        <v>0</v>
      </c>
      <c r="GB155">
        <v>0</v>
      </c>
      <c r="GC155">
        <v>808</v>
      </c>
      <c r="GD155">
        <v>3441</v>
      </c>
      <c r="GE155">
        <v>1102</v>
      </c>
      <c r="GF155">
        <v>4976</v>
      </c>
      <c r="GG155">
        <v>0</v>
      </c>
      <c r="GH155">
        <v>0</v>
      </c>
      <c r="GI155">
        <v>0</v>
      </c>
      <c r="GJ155">
        <v>0</v>
      </c>
      <c r="GK155" t="s">
        <v>159</v>
      </c>
      <c r="GL155">
        <v>304</v>
      </c>
      <c r="GM155">
        <v>1582</v>
      </c>
      <c r="GN155" t="s">
        <v>146</v>
      </c>
      <c r="GO155" t="s">
        <v>147</v>
      </c>
      <c r="GP155" t="s">
        <v>147</v>
      </c>
      <c r="GQ155" t="s">
        <v>159</v>
      </c>
      <c r="GR155" t="s">
        <v>221</v>
      </c>
      <c r="GS155" t="s">
        <v>146</v>
      </c>
      <c r="GT155">
        <v>0</v>
      </c>
      <c r="GU155">
        <v>0</v>
      </c>
      <c r="GV155" t="s">
        <v>159</v>
      </c>
      <c r="GW155" t="s">
        <v>152</v>
      </c>
      <c r="GX155" t="s">
        <v>151</v>
      </c>
      <c r="GY155" t="s">
        <v>151</v>
      </c>
      <c r="GZ155" t="s">
        <v>160</v>
      </c>
      <c r="HA155" s="117" t="s">
        <v>1559</v>
      </c>
      <c r="HB155" s="117" t="s">
        <v>2164</v>
      </c>
      <c r="HC155" s="117"/>
      <c r="HD155" s="116" t="s">
        <v>1858</v>
      </c>
      <c r="HE155" s="116">
        <v>4.0017500000000004</v>
      </c>
      <c r="HF155" s="116">
        <v>30.634167000000001</v>
      </c>
    </row>
    <row r="156" spans="1:214" x14ac:dyDescent="0.25">
      <c r="A156" t="s">
        <v>142</v>
      </c>
      <c r="B156" t="s">
        <v>143</v>
      </c>
      <c r="C156" t="s">
        <v>701</v>
      </c>
      <c r="D156" t="s">
        <v>226</v>
      </c>
      <c r="E156" t="s">
        <v>700</v>
      </c>
      <c r="F156" t="s">
        <v>702</v>
      </c>
      <c r="G156" s="116">
        <f t="shared" si="4"/>
        <v>9.6623364309999999</v>
      </c>
      <c r="H156" s="116">
        <f t="shared" si="5"/>
        <v>31.749950259999999</v>
      </c>
      <c r="I156">
        <v>9</v>
      </c>
      <c r="J156">
        <v>9</v>
      </c>
      <c r="K156" t="s">
        <v>159</v>
      </c>
      <c r="L156">
        <v>365</v>
      </c>
      <c r="M156" s="116">
        <f>SUM(Table1[[#Headers],[c- IDP previously displ. abroad present]])</f>
        <v>0</v>
      </c>
      <c r="N156">
        <v>1935</v>
      </c>
      <c r="O156" s="116">
        <f>(Table1[[#This Row],[a- IDP individuals]])-(Table1[[#This Row],[displ. Abroad]])</f>
        <v>1019</v>
      </c>
      <c r="P156">
        <v>41</v>
      </c>
      <c r="Q156">
        <v>211</v>
      </c>
      <c r="R156" t="s">
        <v>143</v>
      </c>
      <c r="S156" t="s">
        <v>409</v>
      </c>
      <c r="T156">
        <v>57</v>
      </c>
      <c r="U156">
        <v>299</v>
      </c>
      <c r="V156" t="s">
        <v>143</v>
      </c>
      <c r="W156" t="s">
        <v>227</v>
      </c>
      <c r="X156">
        <v>79</v>
      </c>
      <c r="Y156">
        <v>398</v>
      </c>
      <c r="Z156" t="s">
        <v>143</v>
      </c>
      <c r="AA156" t="s">
        <v>227</v>
      </c>
      <c r="AB156">
        <v>95</v>
      </c>
      <c r="AC156">
        <v>563</v>
      </c>
      <c r="AD156" t="s">
        <v>143</v>
      </c>
      <c r="AE156" t="s">
        <v>407</v>
      </c>
      <c r="AF156">
        <v>53</v>
      </c>
      <c r="AG156">
        <v>256</v>
      </c>
      <c r="AH156" t="s">
        <v>143</v>
      </c>
      <c r="AI156" t="s">
        <v>227</v>
      </c>
      <c r="AJ156">
        <v>40</v>
      </c>
      <c r="AK156">
        <v>208</v>
      </c>
      <c r="AL156" t="s">
        <v>143</v>
      </c>
      <c r="AM156" t="s">
        <v>227</v>
      </c>
      <c r="AN156">
        <v>0</v>
      </c>
      <c r="AO156">
        <v>0</v>
      </c>
      <c r="AP156" t="s">
        <v>159</v>
      </c>
      <c r="AQ156">
        <v>169</v>
      </c>
      <c r="AR156">
        <v>916</v>
      </c>
      <c r="AS156">
        <v>36</v>
      </c>
      <c r="AT156">
        <v>195</v>
      </c>
      <c r="AU156" t="s">
        <v>217</v>
      </c>
      <c r="AV156" t="s">
        <v>411</v>
      </c>
      <c r="AW156">
        <v>39</v>
      </c>
      <c r="AX156">
        <v>157</v>
      </c>
      <c r="AY156" t="s">
        <v>217</v>
      </c>
      <c r="AZ156" t="s">
        <v>411</v>
      </c>
      <c r="BA156">
        <v>47</v>
      </c>
      <c r="BB156">
        <v>359</v>
      </c>
      <c r="BC156" t="s">
        <v>217</v>
      </c>
      <c r="BD156" t="s">
        <v>411</v>
      </c>
      <c r="BE156">
        <v>26</v>
      </c>
      <c r="BF156">
        <v>105</v>
      </c>
      <c r="BG156" t="s">
        <v>217</v>
      </c>
      <c r="BH156" t="s">
        <v>411</v>
      </c>
      <c r="BI156">
        <v>21</v>
      </c>
      <c r="BJ156">
        <v>100</v>
      </c>
      <c r="BK156" t="s">
        <v>217</v>
      </c>
      <c r="BL156" t="s">
        <v>411</v>
      </c>
      <c r="BM156">
        <v>0</v>
      </c>
      <c r="BN156">
        <v>0</v>
      </c>
      <c r="BO156" s="116">
        <f>SUM(Table1[[#This Row],[2014-2015 Conflict]],Table1[[#This Row],[2016-2017 conflict]],Table1[[#This Row],[2018 pre R conflict]],Table1[[#This Row],[2018 post R conflict]],Table1[[#This Row],[2019 conflict]],Table1[[#This Row],[2020 conflict]])</f>
        <v>1632</v>
      </c>
      <c r="BP156" s="116">
        <f>SUM(Table1[[#This Row],[2014-2015  C - clashes]],Table1[[#This Row],[2016-2017  c-clashes]],Table1[[#This Row],[2018 pre R C-clashes]],Table1[[#This Row],[2018 post R C-clashes]],Table1[[#This Row],[2019 C-clashes]],Table1[[#This Row],[2020 C-clashes]])</f>
        <v>0</v>
      </c>
      <c r="BQ156" s="116">
        <f>SUM(Table1[[#This Row],[2014-2015 disaster]],Table1[[#This Row],[2016-2017 disaster]],Table1[[#This Row],[2018 pre R disaster]],Table1[[#This Row],[2018 post R disaster]],Table1[[#This Row],[2019 disaster]],Table1[[#This Row],[2020 disaster]])</f>
        <v>0</v>
      </c>
      <c r="BR156" s="116">
        <f>SUM(Table1[[#This Row],[2014-2015 unknown]],Table1[[#This Row],[2016-2017  unknown ]],Table1[[#This Row],[2018 pre R unknown]],Table1[[#This Row],[2018 post R unknown]],Table1[[#This Row],[2019 unknown]],Table1[[#This Row],[2020 unknown]])</f>
        <v>303</v>
      </c>
      <c r="BS156">
        <v>211</v>
      </c>
      <c r="BT156">
        <v>0</v>
      </c>
      <c r="BU156">
        <v>0</v>
      </c>
      <c r="BV156">
        <v>0</v>
      </c>
      <c r="BW156" t="s">
        <v>146</v>
      </c>
      <c r="BX156">
        <v>299</v>
      </c>
      <c r="BY156">
        <v>0</v>
      </c>
      <c r="BZ156">
        <v>0</v>
      </c>
      <c r="CA156">
        <v>0</v>
      </c>
      <c r="CB156" t="s">
        <v>146</v>
      </c>
      <c r="CC156">
        <v>398</v>
      </c>
      <c r="CD156">
        <v>0</v>
      </c>
      <c r="CE156">
        <v>0</v>
      </c>
      <c r="CF156">
        <v>0</v>
      </c>
      <c r="CG156" t="s">
        <v>146</v>
      </c>
      <c r="CH156">
        <v>260</v>
      </c>
      <c r="CI156">
        <v>0</v>
      </c>
      <c r="CJ156">
        <v>0</v>
      </c>
      <c r="CK156">
        <v>303</v>
      </c>
      <c r="CL156" t="s">
        <v>146</v>
      </c>
      <c r="CM156">
        <v>256</v>
      </c>
      <c r="CN156">
        <v>0</v>
      </c>
      <c r="CO156">
        <v>0</v>
      </c>
      <c r="CP156">
        <v>0</v>
      </c>
      <c r="CQ156" t="s">
        <v>146</v>
      </c>
      <c r="CR156">
        <v>208</v>
      </c>
      <c r="CS156">
        <v>0</v>
      </c>
      <c r="CT156">
        <v>0</v>
      </c>
      <c r="CU156">
        <v>0</v>
      </c>
      <c r="CV156" t="s">
        <v>146</v>
      </c>
      <c r="CW156" t="s">
        <v>147</v>
      </c>
      <c r="CX156">
        <v>0</v>
      </c>
      <c r="CY156">
        <v>109</v>
      </c>
      <c r="CZ156">
        <v>600</v>
      </c>
      <c r="DA156">
        <v>256</v>
      </c>
      <c r="DB156">
        <v>1335</v>
      </c>
      <c r="DC156" t="s">
        <v>159</v>
      </c>
      <c r="DD156">
        <v>100</v>
      </c>
      <c r="DE156">
        <v>400</v>
      </c>
      <c r="DF156">
        <v>500</v>
      </c>
      <c r="DG156">
        <v>2500</v>
      </c>
      <c r="DH156" t="s">
        <v>159</v>
      </c>
      <c r="DI156">
        <f>Table1[[#This Row],[i- returnees internal present household]]+Table1[[#This Row],[k- abroad returnee household]]</f>
        <v>434</v>
      </c>
      <c r="DJ156">
        <f>Table1[[#This Row],[ returnees internal ]]+Table1[[#This Row],[abroad returnee ]]</f>
        <v>2125</v>
      </c>
      <c r="DK156" t="s">
        <v>159</v>
      </c>
      <c r="DL156">
        <v>284</v>
      </c>
      <c r="DM156">
        <v>1347</v>
      </c>
      <c r="DN156">
        <v>63</v>
      </c>
      <c r="DO156">
        <v>300</v>
      </c>
      <c r="DP156" t="s">
        <v>143</v>
      </c>
      <c r="DQ156" t="s">
        <v>227</v>
      </c>
      <c r="DR156" t="s">
        <v>150</v>
      </c>
      <c r="DS156" t="s">
        <v>147</v>
      </c>
      <c r="DT156">
        <v>52</v>
      </c>
      <c r="DU156">
        <v>240</v>
      </c>
      <c r="DV156" t="s">
        <v>143</v>
      </c>
      <c r="DW156" t="s">
        <v>227</v>
      </c>
      <c r="DX156" t="s">
        <v>150</v>
      </c>
      <c r="DY156" t="s">
        <v>147</v>
      </c>
      <c r="DZ156">
        <v>64</v>
      </c>
      <c r="EA156">
        <v>310</v>
      </c>
      <c r="EB156" t="s">
        <v>143</v>
      </c>
      <c r="EC156" t="s">
        <v>227</v>
      </c>
      <c r="ED156" t="s">
        <v>150</v>
      </c>
      <c r="EE156" t="s">
        <v>147</v>
      </c>
      <c r="EF156">
        <v>66</v>
      </c>
      <c r="EG156">
        <v>330</v>
      </c>
      <c r="EH156" t="s">
        <v>143</v>
      </c>
      <c r="EI156" t="s">
        <v>227</v>
      </c>
      <c r="EJ156" t="s">
        <v>150</v>
      </c>
      <c r="EK156" t="s">
        <v>147</v>
      </c>
      <c r="EL156">
        <v>39</v>
      </c>
      <c r="EM156">
        <v>167</v>
      </c>
      <c r="EN156" t="s">
        <v>143</v>
      </c>
      <c r="EO156" t="s">
        <v>227</v>
      </c>
      <c r="EP156" t="s">
        <v>150</v>
      </c>
      <c r="EQ156" t="s">
        <v>147</v>
      </c>
      <c r="ER156">
        <v>0</v>
      </c>
      <c r="ES156">
        <v>0</v>
      </c>
      <c r="ET156" t="s">
        <v>159</v>
      </c>
      <c r="EU156">
        <v>150</v>
      </c>
      <c r="EV156">
        <v>778</v>
      </c>
      <c r="EW156">
        <v>26</v>
      </c>
      <c r="EX156">
        <v>140</v>
      </c>
      <c r="EY156" t="s">
        <v>217</v>
      </c>
      <c r="EZ156" t="s">
        <v>411</v>
      </c>
      <c r="FA156" t="s">
        <v>150</v>
      </c>
      <c r="FB156" t="s">
        <v>147</v>
      </c>
      <c r="FC156">
        <v>37</v>
      </c>
      <c r="FD156">
        <v>150</v>
      </c>
      <c r="FE156" t="s">
        <v>217</v>
      </c>
      <c r="FF156" t="s">
        <v>411</v>
      </c>
      <c r="FG156" t="s">
        <v>150</v>
      </c>
      <c r="FH156" t="s">
        <v>147</v>
      </c>
      <c r="FI156">
        <v>29</v>
      </c>
      <c r="FJ156">
        <v>140</v>
      </c>
      <c r="FK156" t="s">
        <v>217</v>
      </c>
      <c r="FL156" t="s">
        <v>411</v>
      </c>
      <c r="FM156" t="s">
        <v>150</v>
      </c>
      <c r="FN156" t="s">
        <v>147</v>
      </c>
      <c r="FO156">
        <v>33</v>
      </c>
      <c r="FP156">
        <v>260</v>
      </c>
      <c r="FQ156" t="s">
        <v>217</v>
      </c>
      <c r="FR156" t="s">
        <v>411</v>
      </c>
      <c r="FS156" t="s">
        <v>150</v>
      </c>
      <c r="FT156" t="s">
        <v>147</v>
      </c>
      <c r="FU156">
        <v>25</v>
      </c>
      <c r="FV156">
        <v>88</v>
      </c>
      <c r="FW156" t="s">
        <v>217</v>
      </c>
      <c r="FX156" t="s">
        <v>411</v>
      </c>
      <c r="FY156" t="s">
        <v>150</v>
      </c>
      <c r="FZ156" t="s">
        <v>147</v>
      </c>
      <c r="GA156">
        <v>0</v>
      </c>
      <c r="GB156">
        <v>0</v>
      </c>
      <c r="GC156">
        <v>150</v>
      </c>
      <c r="GD156">
        <v>778</v>
      </c>
      <c r="GE156">
        <v>284</v>
      </c>
      <c r="GF156">
        <v>1347</v>
      </c>
      <c r="GG156">
        <v>0</v>
      </c>
      <c r="GH156">
        <v>0</v>
      </c>
      <c r="GI156">
        <v>0</v>
      </c>
      <c r="GJ156">
        <v>0</v>
      </c>
      <c r="GK156" t="s">
        <v>159</v>
      </c>
      <c r="GL156">
        <v>1415</v>
      </c>
      <c r="GM156">
        <v>7343</v>
      </c>
      <c r="GN156" t="s">
        <v>159</v>
      </c>
      <c r="GO156" t="s">
        <v>143</v>
      </c>
      <c r="GP156" t="s">
        <v>227</v>
      </c>
      <c r="GQ156" t="s">
        <v>159</v>
      </c>
      <c r="GR156" t="s">
        <v>217</v>
      </c>
      <c r="GS156" t="s">
        <v>146</v>
      </c>
      <c r="GT156">
        <v>0</v>
      </c>
      <c r="GU156">
        <v>0</v>
      </c>
      <c r="GV156" t="s">
        <v>159</v>
      </c>
      <c r="GW156" t="s">
        <v>152</v>
      </c>
      <c r="GX156" t="s">
        <v>152</v>
      </c>
      <c r="GY156" t="s">
        <v>151</v>
      </c>
      <c r="GZ156" t="s">
        <v>703</v>
      </c>
      <c r="HA156" s="117" t="s">
        <v>1685</v>
      </c>
      <c r="HB156" s="117" t="s">
        <v>2166</v>
      </c>
      <c r="HC156" s="117"/>
      <c r="HD156" s="116" t="s">
        <v>1858</v>
      </c>
      <c r="HE156" s="116">
        <v>4.2119679999999997</v>
      </c>
      <c r="HF156" s="116">
        <v>30.440328000000001</v>
      </c>
    </row>
    <row r="157" spans="1:214" x14ac:dyDescent="0.25">
      <c r="A157" t="s">
        <v>323</v>
      </c>
      <c r="B157" t="s">
        <v>324</v>
      </c>
      <c r="C157" t="s">
        <v>705</v>
      </c>
      <c r="D157" t="s">
        <v>706</v>
      </c>
      <c r="E157" t="s">
        <v>704</v>
      </c>
      <c r="F157" t="s">
        <v>707</v>
      </c>
      <c r="G157" s="116">
        <f t="shared" si="4"/>
        <v>9.1700839999999992</v>
      </c>
      <c r="H157" s="116">
        <f t="shared" si="5"/>
        <v>26.849989000000001</v>
      </c>
      <c r="I157">
        <v>9</v>
      </c>
      <c r="J157">
        <v>9</v>
      </c>
      <c r="K157" t="s">
        <v>159</v>
      </c>
      <c r="L157">
        <v>136</v>
      </c>
      <c r="M157" s="116">
        <f>SUM(Table1[[#Headers],[c- IDP previously displ. abroad present]])</f>
        <v>0</v>
      </c>
      <c r="N157">
        <v>686</v>
      </c>
      <c r="O157" s="116">
        <f>(Table1[[#This Row],[a- IDP individuals]])-(Table1[[#This Row],[displ. Abroad]])</f>
        <v>686</v>
      </c>
      <c r="P157">
        <v>29</v>
      </c>
      <c r="Q157">
        <v>145</v>
      </c>
      <c r="R157" t="s">
        <v>324</v>
      </c>
      <c r="S157" t="s">
        <v>706</v>
      </c>
      <c r="T157">
        <v>43</v>
      </c>
      <c r="U157">
        <v>219</v>
      </c>
      <c r="V157" t="s">
        <v>228</v>
      </c>
      <c r="W157" t="s">
        <v>584</v>
      </c>
      <c r="X157">
        <v>64</v>
      </c>
      <c r="Y157">
        <v>322</v>
      </c>
      <c r="Z157" t="s">
        <v>228</v>
      </c>
      <c r="AA157" t="s">
        <v>586</v>
      </c>
      <c r="AB157">
        <v>0</v>
      </c>
      <c r="AC157">
        <v>0</v>
      </c>
      <c r="AD157" t="s">
        <v>147</v>
      </c>
      <c r="AE157" t="s">
        <v>147</v>
      </c>
      <c r="AF157">
        <v>0</v>
      </c>
      <c r="AG157">
        <v>0</v>
      </c>
      <c r="AH157" t="s">
        <v>147</v>
      </c>
      <c r="AI157" t="s">
        <v>147</v>
      </c>
      <c r="AJ157">
        <v>0</v>
      </c>
      <c r="AK157">
        <v>0</v>
      </c>
      <c r="AL157" t="s">
        <v>147</v>
      </c>
      <c r="AM157" t="s">
        <v>147</v>
      </c>
      <c r="AN157">
        <v>0</v>
      </c>
      <c r="AO157">
        <v>0</v>
      </c>
      <c r="AP157" t="s">
        <v>146</v>
      </c>
      <c r="AQ157">
        <v>0</v>
      </c>
      <c r="AR157">
        <v>0</v>
      </c>
      <c r="AS157">
        <v>0</v>
      </c>
      <c r="AT157">
        <v>0</v>
      </c>
      <c r="AU157" t="s">
        <v>147</v>
      </c>
      <c r="AV157" t="s">
        <v>147</v>
      </c>
      <c r="AW157">
        <v>0</v>
      </c>
      <c r="AX157">
        <v>0</v>
      </c>
      <c r="AY157" t="s">
        <v>147</v>
      </c>
      <c r="AZ157" t="s">
        <v>147</v>
      </c>
      <c r="BA157">
        <v>0</v>
      </c>
      <c r="BB157">
        <v>0</v>
      </c>
      <c r="BC157" t="s">
        <v>147</v>
      </c>
      <c r="BD157" t="s">
        <v>147</v>
      </c>
      <c r="BE157">
        <v>0</v>
      </c>
      <c r="BF157">
        <v>0</v>
      </c>
      <c r="BG157" t="s">
        <v>147</v>
      </c>
      <c r="BH157" t="s">
        <v>147</v>
      </c>
      <c r="BI157">
        <v>0</v>
      </c>
      <c r="BJ157">
        <v>0</v>
      </c>
      <c r="BK157" t="s">
        <v>147</v>
      </c>
      <c r="BL157" t="s">
        <v>147</v>
      </c>
      <c r="BM157">
        <v>0</v>
      </c>
      <c r="BN157">
        <v>0</v>
      </c>
      <c r="BO157" s="116">
        <f>SUM(Table1[[#This Row],[2014-2015 Conflict]],Table1[[#This Row],[2016-2017 conflict]],Table1[[#This Row],[2018 pre R conflict]],Table1[[#This Row],[2018 post R conflict]],Table1[[#This Row],[2019 conflict]],Table1[[#This Row],[2020 conflict]])</f>
        <v>686</v>
      </c>
      <c r="BP157" s="116">
        <f>SUM(Table1[[#This Row],[2014-2015  C - clashes]],Table1[[#This Row],[2016-2017  c-clashes]],Table1[[#This Row],[2018 pre R C-clashes]],Table1[[#This Row],[2018 post R C-clashes]],Table1[[#This Row],[2019 C-clashes]],Table1[[#This Row],[2020 C-clashes]])</f>
        <v>0</v>
      </c>
      <c r="BQ157" s="116">
        <f>SUM(Table1[[#This Row],[2014-2015 disaster]],Table1[[#This Row],[2016-2017 disaster]],Table1[[#This Row],[2018 pre R disaster]],Table1[[#This Row],[2018 post R disaster]],Table1[[#This Row],[2019 disaster]],Table1[[#This Row],[2020 disaster]])</f>
        <v>0</v>
      </c>
      <c r="BR157" s="116">
        <f>SUM(Table1[[#This Row],[2014-2015 unknown]],Table1[[#This Row],[2016-2017  unknown ]],Table1[[#This Row],[2018 pre R unknown]],Table1[[#This Row],[2018 post R unknown]],Table1[[#This Row],[2019 unknown]],Table1[[#This Row],[2020 unknown]])</f>
        <v>0</v>
      </c>
      <c r="BS157">
        <v>145</v>
      </c>
      <c r="BT157">
        <v>0</v>
      </c>
      <c r="BU157">
        <v>0</v>
      </c>
      <c r="BV157">
        <v>0</v>
      </c>
      <c r="BW157" t="s">
        <v>146</v>
      </c>
      <c r="BX157">
        <v>219</v>
      </c>
      <c r="BY157">
        <v>0</v>
      </c>
      <c r="BZ157">
        <v>0</v>
      </c>
      <c r="CA157">
        <v>0</v>
      </c>
      <c r="CB157" t="s">
        <v>146</v>
      </c>
      <c r="CC157">
        <v>322</v>
      </c>
      <c r="CD157">
        <v>0</v>
      </c>
      <c r="CE157">
        <v>0</v>
      </c>
      <c r="CF157">
        <v>0</v>
      </c>
      <c r="CG157" t="s">
        <v>146</v>
      </c>
      <c r="CH157">
        <v>0</v>
      </c>
      <c r="CI157">
        <v>0</v>
      </c>
      <c r="CJ157">
        <v>0</v>
      </c>
      <c r="CK157">
        <v>0</v>
      </c>
      <c r="CL157" t="s">
        <v>146</v>
      </c>
      <c r="CM157">
        <v>0</v>
      </c>
      <c r="CN157">
        <v>0</v>
      </c>
      <c r="CO157">
        <v>0</v>
      </c>
      <c r="CP157">
        <v>0</v>
      </c>
      <c r="CQ157" t="s">
        <v>146</v>
      </c>
      <c r="CR157">
        <v>0</v>
      </c>
      <c r="CS157">
        <v>0</v>
      </c>
      <c r="CT157">
        <v>0</v>
      </c>
      <c r="CU157">
        <v>0</v>
      </c>
      <c r="CV157" t="s">
        <v>146</v>
      </c>
      <c r="CW157" t="s">
        <v>147</v>
      </c>
      <c r="CX157">
        <v>0</v>
      </c>
      <c r="CY157">
        <v>0</v>
      </c>
      <c r="CZ157">
        <v>0</v>
      </c>
      <c r="DA157">
        <v>136</v>
      </c>
      <c r="DB157">
        <v>686</v>
      </c>
      <c r="DC157" t="s">
        <v>146</v>
      </c>
      <c r="DD157">
        <v>0</v>
      </c>
      <c r="DE157">
        <v>0</v>
      </c>
      <c r="DF157">
        <v>4005</v>
      </c>
      <c r="DG157">
        <v>22026</v>
      </c>
      <c r="DH157" t="s">
        <v>159</v>
      </c>
      <c r="DI157">
        <f>Table1[[#This Row],[i- returnees internal present household]]+Table1[[#This Row],[k- abroad returnee household]]</f>
        <v>343</v>
      </c>
      <c r="DJ157">
        <f>Table1[[#This Row],[ returnees internal ]]+Table1[[#This Row],[abroad returnee ]]</f>
        <v>1599</v>
      </c>
      <c r="DK157" t="s">
        <v>146</v>
      </c>
      <c r="DL157">
        <v>0</v>
      </c>
      <c r="DM157">
        <v>0</v>
      </c>
      <c r="DN157">
        <v>0</v>
      </c>
      <c r="DO157">
        <v>0</v>
      </c>
      <c r="DP157" t="s">
        <v>147</v>
      </c>
      <c r="DQ157" t="s">
        <v>147</v>
      </c>
      <c r="DR157" t="s">
        <v>147</v>
      </c>
      <c r="DS157" t="s">
        <v>147</v>
      </c>
      <c r="DT157">
        <v>0</v>
      </c>
      <c r="DU157">
        <v>0</v>
      </c>
      <c r="DV157" t="s">
        <v>147</v>
      </c>
      <c r="DW157" t="s">
        <v>147</v>
      </c>
      <c r="DX157" t="s">
        <v>147</v>
      </c>
      <c r="DY157" t="s">
        <v>147</v>
      </c>
      <c r="DZ157">
        <v>0</v>
      </c>
      <c r="EA157">
        <v>0</v>
      </c>
      <c r="EB157" t="s">
        <v>147</v>
      </c>
      <c r="EC157" t="s">
        <v>147</v>
      </c>
      <c r="ED157" t="s">
        <v>147</v>
      </c>
      <c r="EE157" t="s">
        <v>147</v>
      </c>
      <c r="EF157">
        <v>0</v>
      </c>
      <c r="EG157">
        <v>0</v>
      </c>
      <c r="EH157" t="s">
        <v>147</v>
      </c>
      <c r="EI157" t="s">
        <v>147</v>
      </c>
      <c r="EJ157" t="s">
        <v>147</v>
      </c>
      <c r="EK157" t="s">
        <v>147</v>
      </c>
      <c r="EL157">
        <v>0</v>
      </c>
      <c r="EM157">
        <v>0</v>
      </c>
      <c r="EN157" t="s">
        <v>147</v>
      </c>
      <c r="EO157" t="s">
        <v>147</v>
      </c>
      <c r="EP157" t="s">
        <v>147</v>
      </c>
      <c r="EQ157" t="s">
        <v>147</v>
      </c>
      <c r="ER157">
        <v>0</v>
      </c>
      <c r="ES157">
        <v>0</v>
      </c>
      <c r="ET157" t="s">
        <v>159</v>
      </c>
      <c r="EU157">
        <v>343</v>
      </c>
      <c r="EV157">
        <v>1599</v>
      </c>
      <c r="EW157">
        <v>97</v>
      </c>
      <c r="EX157">
        <v>449</v>
      </c>
      <c r="EY157" t="s">
        <v>217</v>
      </c>
      <c r="EZ157" t="s">
        <v>218</v>
      </c>
      <c r="FA157" t="s">
        <v>150</v>
      </c>
      <c r="FB157" t="s">
        <v>147</v>
      </c>
      <c r="FC157">
        <v>111</v>
      </c>
      <c r="FD157">
        <v>512</v>
      </c>
      <c r="FE157" t="s">
        <v>217</v>
      </c>
      <c r="FF157" t="s">
        <v>218</v>
      </c>
      <c r="FG157" t="s">
        <v>150</v>
      </c>
      <c r="FH157" t="s">
        <v>147</v>
      </c>
      <c r="FI157">
        <v>29</v>
      </c>
      <c r="FJ157">
        <v>136</v>
      </c>
      <c r="FK157" t="s">
        <v>217</v>
      </c>
      <c r="FL157" t="s">
        <v>708</v>
      </c>
      <c r="FM157" t="s">
        <v>150</v>
      </c>
      <c r="FN157" t="s">
        <v>147</v>
      </c>
      <c r="FO157">
        <v>72</v>
      </c>
      <c r="FP157">
        <v>356</v>
      </c>
      <c r="FQ157" t="s">
        <v>217</v>
      </c>
      <c r="FR157" t="s">
        <v>218</v>
      </c>
      <c r="FS157" t="s">
        <v>150</v>
      </c>
      <c r="FT157" t="s">
        <v>147</v>
      </c>
      <c r="FU157">
        <v>34</v>
      </c>
      <c r="FV157">
        <v>146</v>
      </c>
      <c r="FW157" t="s">
        <v>217</v>
      </c>
      <c r="FX157" t="s">
        <v>218</v>
      </c>
      <c r="FY157" t="s">
        <v>150</v>
      </c>
      <c r="FZ157" t="s">
        <v>147</v>
      </c>
      <c r="GA157">
        <v>0</v>
      </c>
      <c r="GB157">
        <v>0</v>
      </c>
      <c r="GC157">
        <v>174</v>
      </c>
      <c r="GD157">
        <v>819</v>
      </c>
      <c r="GE157">
        <v>97</v>
      </c>
      <c r="GF157">
        <v>449</v>
      </c>
      <c r="GG157">
        <v>72</v>
      </c>
      <c r="GH157">
        <v>331</v>
      </c>
      <c r="GI157">
        <v>0</v>
      </c>
      <c r="GJ157">
        <v>0</v>
      </c>
      <c r="GK157" t="s">
        <v>159</v>
      </c>
      <c r="GL157">
        <v>256</v>
      </c>
      <c r="GM157">
        <v>1323</v>
      </c>
      <c r="GN157" t="s">
        <v>146</v>
      </c>
      <c r="GO157" t="s">
        <v>147</v>
      </c>
      <c r="GP157" t="s">
        <v>147</v>
      </c>
      <c r="GQ157" t="s">
        <v>159</v>
      </c>
      <c r="GR157" t="s">
        <v>217</v>
      </c>
      <c r="GS157" t="s">
        <v>146</v>
      </c>
      <c r="GT157">
        <v>0</v>
      </c>
      <c r="GU157">
        <v>0</v>
      </c>
      <c r="GV157" t="s">
        <v>159</v>
      </c>
      <c r="GW157" t="s">
        <v>197</v>
      </c>
      <c r="GX157" t="s">
        <v>197</v>
      </c>
      <c r="GY157" t="s">
        <v>197</v>
      </c>
      <c r="GZ157" t="s">
        <v>709</v>
      </c>
      <c r="HA157" s="117" t="s">
        <v>1685</v>
      </c>
      <c r="HB157" s="117" t="s">
        <v>2169</v>
      </c>
      <c r="HC157" s="117"/>
      <c r="HD157" s="116" t="s">
        <v>1858</v>
      </c>
      <c r="HE157" s="116">
        <v>4.3937679999999997</v>
      </c>
      <c r="HF157" s="116">
        <v>30.21463</v>
      </c>
    </row>
    <row r="158" spans="1:214" x14ac:dyDescent="0.25">
      <c r="A158" t="s">
        <v>192</v>
      </c>
      <c r="B158" t="s">
        <v>193</v>
      </c>
      <c r="C158" t="s">
        <v>609</v>
      </c>
      <c r="D158" t="s">
        <v>610</v>
      </c>
      <c r="E158" t="s">
        <v>710</v>
      </c>
      <c r="F158" t="s">
        <v>711</v>
      </c>
      <c r="G158" s="116">
        <f t="shared" si="4"/>
        <v>4.2099878180000001</v>
      </c>
      <c r="H158" s="116">
        <f t="shared" si="5"/>
        <v>30.922411220000001</v>
      </c>
      <c r="I158">
        <v>9</v>
      </c>
      <c r="J158">
        <v>9</v>
      </c>
      <c r="K158" t="s">
        <v>159</v>
      </c>
      <c r="L158">
        <v>1548</v>
      </c>
      <c r="M158" s="116">
        <f>SUM(Table1[[#Headers],[c- IDP previously displ. abroad present]])</f>
        <v>0</v>
      </c>
      <c r="N158">
        <v>7471</v>
      </c>
      <c r="O158" s="116">
        <f>(Table1[[#This Row],[a- IDP individuals]])-(Table1[[#This Row],[displ. Abroad]])</f>
        <v>5722</v>
      </c>
      <c r="P158">
        <v>0</v>
      </c>
      <c r="Q158">
        <v>0</v>
      </c>
      <c r="R158" t="s">
        <v>147</v>
      </c>
      <c r="S158" t="s">
        <v>147</v>
      </c>
      <c r="T158">
        <v>304</v>
      </c>
      <c r="U158">
        <v>1765</v>
      </c>
      <c r="V158" t="s">
        <v>193</v>
      </c>
      <c r="W158" t="s">
        <v>610</v>
      </c>
      <c r="X158">
        <v>489</v>
      </c>
      <c r="Y158">
        <v>2834</v>
      </c>
      <c r="Z158" t="s">
        <v>193</v>
      </c>
      <c r="AA158" t="s">
        <v>610</v>
      </c>
      <c r="AB158">
        <v>321</v>
      </c>
      <c r="AC158">
        <v>1862</v>
      </c>
      <c r="AD158" t="s">
        <v>193</v>
      </c>
      <c r="AE158" t="s">
        <v>610</v>
      </c>
      <c r="AF158">
        <v>434</v>
      </c>
      <c r="AG158">
        <v>1010</v>
      </c>
      <c r="AH158" t="s">
        <v>193</v>
      </c>
      <c r="AI158" t="s">
        <v>610</v>
      </c>
      <c r="AJ158">
        <v>0</v>
      </c>
      <c r="AK158">
        <v>0</v>
      </c>
      <c r="AL158" t="s">
        <v>147</v>
      </c>
      <c r="AM158" t="s">
        <v>147</v>
      </c>
      <c r="AN158">
        <v>0</v>
      </c>
      <c r="AO158">
        <v>0</v>
      </c>
      <c r="AP158" t="s">
        <v>159</v>
      </c>
      <c r="AQ158">
        <v>348</v>
      </c>
      <c r="AR158">
        <v>1749</v>
      </c>
      <c r="AS158">
        <v>14</v>
      </c>
      <c r="AT158">
        <v>81</v>
      </c>
      <c r="AU158" t="s">
        <v>221</v>
      </c>
      <c r="AV158" t="s">
        <v>612</v>
      </c>
      <c r="AW158">
        <v>93</v>
      </c>
      <c r="AX158">
        <v>461</v>
      </c>
      <c r="AY158" t="s">
        <v>221</v>
      </c>
      <c r="AZ158" t="s">
        <v>612</v>
      </c>
      <c r="BA158">
        <v>149</v>
      </c>
      <c r="BB158">
        <v>544</v>
      </c>
      <c r="BC158" t="s">
        <v>221</v>
      </c>
      <c r="BD158" t="s">
        <v>612</v>
      </c>
      <c r="BE158">
        <v>92</v>
      </c>
      <c r="BF158">
        <v>663</v>
      </c>
      <c r="BG158" t="s">
        <v>221</v>
      </c>
      <c r="BH158" t="s">
        <v>612</v>
      </c>
      <c r="BI158">
        <v>0</v>
      </c>
      <c r="BJ158">
        <v>0</v>
      </c>
      <c r="BK158" t="s">
        <v>147</v>
      </c>
      <c r="BL158" t="s">
        <v>147</v>
      </c>
      <c r="BM158">
        <v>0</v>
      </c>
      <c r="BN158">
        <v>0</v>
      </c>
      <c r="BO158" s="116">
        <f>SUM(Table1[[#This Row],[2014-2015 Conflict]],Table1[[#This Row],[2016-2017 conflict]],Table1[[#This Row],[2018 pre R conflict]],Table1[[#This Row],[2018 post R conflict]],Table1[[#This Row],[2019 conflict]],Table1[[#This Row],[2020 conflict]])</f>
        <v>7471</v>
      </c>
      <c r="BP158" s="116">
        <f>SUM(Table1[[#This Row],[2014-2015  C - clashes]],Table1[[#This Row],[2016-2017  c-clashes]],Table1[[#This Row],[2018 pre R C-clashes]],Table1[[#This Row],[2018 post R C-clashes]],Table1[[#This Row],[2019 C-clashes]],Table1[[#This Row],[2020 C-clashes]])</f>
        <v>0</v>
      </c>
      <c r="BQ158" s="116">
        <f>SUM(Table1[[#This Row],[2014-2015 disaster]],Table1[[#This Row],[2016-2017 disaster]],Table1[[#This Row],[2018 pre R disaster]],Table1[[#This Row],[2018 post R disaster]],Table1[[#This Row],[2019 disaster]],Table1[[#This Row],[2020 disaster]])</f>
        <v>0</v>
      </c>
      <c r="BR158" s="116">
        <f>SUM(Table1[[#This Row],[2014-2015 unknown]],Table1[[#This Row],[2016-2017  unknown ]],Table1[[#This Row],[2018 pre R unknown]],Table1[[#This Row],[2018 post R unknown]],Table1[[#This Row],[2019 unknown]],Table1[[#This Row],[2020 unknown]])</f>
        <v>0</v>
      </c>
      <c r="BS158">
        <v>0</v>
      </c>
      <c r="BT158">
        <v>0</v>
      </c>
      <c r="BU158">
        <v>0</v>
      </c>
      <c r="BV158">
        <v>0</v>
      </c>
      <c r="BW158" t="s">
        <v>146</v>
      </c>
      <c r="BX158">
        <v>1765</v>
      </c>
      <c r="BY158">
        <v>0</v>
      </c>
      <c r="BZ158">
        <v>0</v>
      </c>
      <c r="CA158">
        <v>0</v>
      </c>
      <c r="CB158" t="s">
        <v>146</v>
      </c>
      <c r="CC158">
        <v>2834</v>
      </c>
      <c r="CD158">
        <v>0</v>
      </c>
      <c r="CE158">
        <v>0</v>
      </c>
      <c r="CF158">
        <v>0</v>
      </c>
      <c r="CG158" t="s">
        <v>146</v>
      </c>
      <c r="CH158">
        <v>1862</v>
      </c>
      <c r="CI158">
        <v>0</v>
      </c>
      <c r="CJ158">
        <v>0</v>
      </c>
      <c r="CK158">
        <v>0</v>
      </c>
      <c r="CL158" t="s">
        <v>146</v>
      </c>
      <c r="CM158">
        <v>1010</v>
      </c>
      <c r="CN158">
        <v>0</v>
      </c>
      <c r="CO158">
        <v>0</v>
      </c>
      <c r="CP158">
        <v>0</v>
      </c>
      <c r="CQ158" t="s">
        <v>146</v>
      </c>
      <c r="CR158">
        <v>0</v>
      </c>
      <c r="CS158">
        <v>0</v>
      </c>
      <c r="CT158">
        <v>0</v>
      </c>
      <c r="CU158">
        <v>0</v>
      </c>
      <c r="CV158" t="s">
        <v>146</v>
      </c>
      <c r="CW158" t="s">
        <v>147</v>
      </c>
      <c r="CX158">
        <v>0</v>
      </c>
      <c r="CY158">
        <v>0</v>
      </c>
      <c r="CZ158">
        <v>0</v>
      </c>
      <c r="DA158">
        <v>1548</v>
      </c>
      <c r="DB158">
        <v>7471</v>
      </c>
      <c r="DC158" t="s">
        <v>159</v>
      </c>
      <c r="DD158">
        <v>367</v>
      </c>
      <c r="DE158">
        <v>1599</v>
      </c>
      <c r="DF158">
        <v>53</v>
      </c>
      <c r="DG158">
        <v>281</v>
      </c>
      <c r="DH158" t="s">
        <v>159</v>
      </c>
      <c r="DI158">
        <f>Table1[[#This Row],[i- returnees internal present household]]+Table1[[#This Row],[k- abroad returnee household]]</f>
        <v>410</v>
      </c>
      <c r="DJ158">
        <f>Table1[[#This Row],[ returnees internal ]]+Table1[[#This Row],[abroad returnee ]]</f>
        <v>2221</v>
      </c>
      <c r="DK158" t="s">
        <v>159</v>
      </c>
      <c r="DL158">
        <v>270</v>
      </c>
      <c r="DM158">
        <v>1191</v>
      </c>
      <c r="DN158">
        <v>25</v>
      </c>
      <c r="DO158">
        <v>112</v>
      </c>
      <c r="DP158" t="s">
        <v>193</v>
      </c>
      <c r="DQ158" t="s">
        <v>610</v>
      </c>
      <c r="DR158" t="s">
        <v>431</v>
      </c>
      <c r="DS158" t="s">
        <v>147</v>
      </c>
      <c r="DT158">
        <v>13</v>
      </c>
      <c r="DU158">
        <v>56</v>
      </c>
      <c r="DV158" t="s">
        <v>193</v>
      </c>
      <c r="DW158" t="s">
        <v>610</v>
      </c>
      <c r="DX158" t="s">
        <v>431</v>
      </c>
      <c r="DY158" t="s">
        <v>147</v>
      </c>
      <c r="DZ158">
        <v>232</v>
      </c>
      <c r="EA158">
        <v>1023</v>
      </c>
      <c r="EB158" t="s">
        <v>193</v>
      </c>
      <c r="EC158" t="s">
        <v>610</v>
      </c>
      <c r="ED158" t="s">
        <v>431</v>
      </c>
      <c r="EE158" t="s">
        <v>147</v>
      </c>
      <c r="EF158">
        <v>0</v>
      </c>
      <c r="EG158">
        <v>0</v>
      </c>
      <c r="EH158" t="s">
        <v>147</v>
      </c>
      <c r="EI158" t="s">
        <v>147</v>
      </c>
      <c r="EJ158" t="s">
        <v>147</v>
      </c>
      <c r="EK158" t="s">
        <v>147</v>
      </c>
      <c r="EL158">
        <v>0</v>
      </c>
      <c r="EM158">
        <v>0</v>
      </c>
      <c r="EN158" t="s">
        <v>147</v>
      </c>
      <c r="EO158" t="s">
        <v>147</v>
      </c>
      <c r="EP158" t="s">
        <v>147</v>
      </c>
      <c r="EQ158" t="s">
        <v>147</v>
      </c>
      <c r="ER158">
        <v>0</v>
      </c>
      <c r="ES158">
        <v>0</v>
      </c>
      <c r="ET158" t="s">
        <v>159</v>
      </c>
      <c r="EU158">
        <v>140</v>
      </c>
      <c r="EV158">
        <v>1030</v>
      </c>
      <c r="EW158">
        <v>0</v>
      </c>
      <c r="EX158">
        <v>0</v>
      </c>
      <c r="EY158" t="s">
        <v>147</v>
      </c>
      <c r="EZ158" t="s">
        <v>147</v>
      </c>
      <c r="FA158" t="s">
        <v>147</v>
      </c>
      <c r="FB158" t="s">
        <v>147</v>
      </c>
      <c r="FC158">
        <v>17</v>
      </c>
      <c r="FD158">
        <v>39</v>
      </c>
      <c r="FE158" t="s">
        <v>221</v>
      </c>
      <c r="FF158" t="s">
        <v>424</v>
      </c>
      <c r="FG158" t="s">
        <v>431</v>
      </c>
      <c r="FH158" t="s">
        <v>147</v>
      </c>
      <c r="FI158">
        <v>21</v>
      </c>
      <c r="FJ158">
        <v>42</v>
      </c>
      <c r="FK158" t="s">
        <v>221</v>
      </c>
      <c r="FL158" t="s">
        <v>333</v>
      </c>
      <c r="FM158" t="s">
        <v>150</v>
      </c>
      <c r="FN158" t="s">
        <v>147</v>
      </c>
      <c r="FO158">
        <v>102</v>
      </c>
      <c r="FP158">
        <v>949</v>
      </c>
      <c r="FQ158" t="s">
        <v>221</v>
      </c>
      <c r="FR158" t="s">
        <v>712</v>
      </c>
      <c r="FS158" t="s">
        <v>431</v>
      </c>
      <c r="FT158" t="s">
        <v>147</v>
      </c>
      <c r="FU158">
        <v>0</v>
      </c>
      <c r="FV158">
        <v>0</v>
      </c>
      <c r="FW158" t="s">
        <v>147</v>
      </c>
      <c r="FX158" t="s">
        <v>147</v>
      </c>
      <c r="FY158" t="s">
        <v>147</v>
      </c>
      <c r="FZ158" t="s">
        <v>147</v>
      </c>
      <c r="GA158">
        <v>0</v>
      </c>
      <c r="GB158">
        <v>0</v>
      </c>
      <c r="GC158">
        <v>228</v>
      </c>
      <c r="GD158">
        <v>1053</v>
      </c>
      <c r="GE158">
        <v>134</v>
      </c>
      <c r="GF158">
        <v>1052</v>
      </c>
      <c r="GG158">
        <v>48</v>
      </c>
      <c r="GH158">
        <v>116</v>
      </c>
      <c r="GI158">
        <v>0</v>
      </c>
      <c r="GJ158">
        <v>0</v>
      </c>
      <c r="GK158" t="s">
        <v>159</v>
      </c>
      <c r="GL158">
        <v>278</v>
      </c>
      <c r="GM158">
        <v>1430</v>
      </c>
      <c r="GN158" t="s">
        <v>159</v>
      </c>
      <c r="GO158" t="s">
        <v>193</v>
      </c>
      <c r="GP158" t="s">
        <v>610</v>
      </c>
      <c r="GQ158" t="s">
        <v>159</v>
      </c>
      <c r="GR158" t="s">
        <v>221</v>
      </c>
      <c r="GS158" t="s">
        <v>146</v>
      </c>
      <c r="GT158">
        <v>0</v>
      </c>
      <c r="GU158">
        <v>0</v>
      </c>
      <c r="GV158" t="s">
        <v>159</v>
      </c>
      <c r="GW158" t="s">
        <v>151</v>
      </c>
      <c r="GX158" t="s">
        <v>151</v>
      </c>
      <c r="GY158" t="s">
        <v>151</v>
      </c>
      <c r="GZ158" t="s">
        <v>713</v>
      </c>
      <c r="HA158" s="117" t="s">
        <v>1685</v>
      </c>
      <c r="HB158" s="117" t="s">
        <v>1685</v>
      </c>
      <c r="HC158" s="117"/>
      <c r="HD158" s="116" t="s">
        <v>1858</v>
      </c>
      <c r="HE158" s="116">
        <v>4.4926130000000004</v>
      </c>
      <c r="HF158" s="116">
        <v>30.162807000000001</v>
      </c>
    </row>
    <row r="159" spans="1:214" x14ac:dyDescent="0.25">
      <c r="A159" t="s">
        <v>273</v>
      </c>
      <c r="B159" t="s">
        <v>211</v>
      </c>
      <c r="C159" t="s">
        <v>715</v>
      </c>
      <c r="D159" t="s">
        <v>421</v>
      </c>
      <c r="E159" t="s">
        <v>714</v>
      </c>
      <c r="F159" t="s">
        <v>716</v>
      </c>
      <c r="G159" s="116">
        <f t="shared" si="4"/>
        <v>5.7454499999999999</v>
      </c>
      <c r="H159" s="116">
        <f t="shared" si="5"/>
        <v>30.586359999999999</v>
      </c>
      <c r="I159">
        <v>9</v>
      </c>
      <c r="J159">
        <v>9</v>
      </c>
      <c r="K159" t="s">
        <v>159</v>
      </c>
      <c r="L159">
        <v>273</v>
      </c>
      <c r="M159" s="116">
        <f>SUM(Table1[[#Headers],[c- IDP previously displ. abroad present]])</f>
        <v>0</v>
      </c>
      <c r="N159">
        <v>1365</v>
      </c>
      <c r="O159" s="116">
        <f>(Table1[[#This Row],[a- IDP individuals]])-(Table1[[#This Row],[displ. Abroad]])</f>
        <v>1365</v>
      </c>
      <c r="P159">
        <v>115</v>
      </c>
      <c r="Q159">
        <v>575</v>
      </c>
      <c r="R159" t="s">
        <v>211</v>
      </c>
      <c r="S159" t="s">
        <v>421</v>
      </c>
      <c r="T159">
        <v>67</v>
      </c>
      <c r="U159">
        <v>335</v>
      </c>
      <c r="V159" t="s">
        <v>211</v>
      </c>
      <c r="W159" t="s">
        <v>421</v>
      </c>
      <c r="X159">
        <v>91</v>
      </c>
      <c r="Y159">
        <v>455</v>
      </c>
      <c r="Z159" t="s">
        <v>211</v>
      </c>
      <c r="AA159" t="s">
        <v>421</v>
      </c>
      <c r="AB159">
        <v>0</v>
      </c>
      <c r="AC159">
        <v>0</v>
      </c>
      <c r="AD159" t="s">
        <v>147</v>
      </c>
      <c r="AE159" t="s">
        <v>147</v>
      </c>
      <c r="AF159">
        <v>0</v>
      </c>
      <c r="AG159">
        <v>0</v>
      </c>
      <c r="AH159" t="s">
        <v>147</v>
      </c>
      <c r="AI159" t="s">
        <v>147</v>
      </c>
      <c r="AJ159">
        <v>0</v>
      </c>
      <c r="AK159">
        <v>0</v>
      </c>
      <c r="AL159" t="s">
        <v>147</v>
      </c>
      <c r="AM159" t="s">
        <v>147</v>
      </c>
      <c r="AN159">
        <v>0</v>
      </c>
      <c r="AO159">
        <v>0</v>
      </c>
      <c r="AP159" t="s">
        <v>146</v>
      </c>
      <c r="AQ159">
        <v>0</v>
      </c>
      <c r="AR159">
        <v>0</v>
      </c>
      <c r="AS159">
        <v>0</v>
      </c>
      <c r="AT159">
        <v>0</v>
      </c>
      <c r="AU159" t="s">
        <v>147</v>
      </c>
      <c r="AV159" t="s">
        <v>147</v>
      </c>
      <c r="AW159">
        <v>0</v>
      </c>
      <c r="AX159">
        <v>0</v>
      </c>
      <c r="AY159" t="s">
        <v>147</v>
      </c>
      <c r="AZ159" t="s">
        <v>147</v>
      </c>
      <c r="BA159">
        <v>0</v>
      </c>
      <c r="BB159">
        <v>0</v>
      </c>
      <c r="BC159" t="s">
        <v>147</v>
      </c>
      <c r="BD159" t="s">
        <v>147</v>
      </c>
      <c r="BE159">
        <v>0</v>
      </c>
      <c r="BF159">
        <v>0</v>
      </c>
      <c r="BG159" t="s">
        <v>147</v>
      </c>
      <c r="BH159" t="s">
        <v>147</v>
      </c>
      <c r="BI159">
        <v>0</v>
      </c>
      <c r="BJ159">
        <v>0</v>
      </c>
      <c r="BK159" t="s">
        <v>147</v>
      </c>
      <c r="BL159" t="s">
        <v>147</v>
      </c>
      <c r="BM159">
        <v>0</v>
      </c>
      <c r="BN159">
        <v>0</v>
      </c>
      <c r="BO159" s="116">
        <f>SUM(Table1[[#This Row],[2014-2015 Conflict]],Table1[[#This Row],[2016-2017 conflict]],Table1[[#This Row],[2018 pre R conflict]],Table1[[#This Row],[2018 post R conflict]],Table1[[#This Row],[2019 conflict]],Table1[[#This Row],[2020 conflict]])</f>
        <v>1365</v>
      </c>
      <c r="BP159" s="116">
        <f>SUM(Table1[[#This Row],[2014-2015  C - clashes]],Table1[[#This Row],[2016-2017  c-clashes]],Table1[[#This Row],[2018 pre R C-clashes]],Table1[[#This Row],[2018 post R C-clashes]],Table1[[#This Row],[2019 C-clashes]],Table1[[#This Row],[2020 C-clashes]])</f>
        <v>0</v>
      </c>
      <c r="BQ159" s="116">
        <f>SUM(Table1[[#This Row],[2014-2015 disaster]],Table1[[#This Row],[2016-2017 disaster]],Table1[[#This Row],[2018 pre R disaster]],Table1[[#This Row],[2018 post R disaster]],Table1[[#This Row],[2019 disaster]],Table1[[#This Row],[2020 disaster]])</f>
        <v>0</v>
      </c>
      <c r="BR159" s="116">
        <f>SUM(Table1[[#This Row],[2014-2015 unknown]],Table1[[#This Row],[2016-2017  unknown ]],Table1[[#This Row],[2018 pre R unknown]],Table1[[#This Row],[2018 post R unknown]],Table1[[#This Row],[2019 unknown]],Table1[[#This Row],[2020 unknown]])</f>
        <v>0</v>
      </c>
      <c r="BS159">
        <v>575</v>
      </c>
      <c r="BT159">
        <v>0</v>
      </c>
      <c r="BU159">
        <v>0</v>
      </c>
      <c r="BV159">
        <v>0</v>
      </c>
      <c r="BW159" t="s">
        <v>146</v>
      </c>
      <c r="BX159">
        <v>335</v>
      </c>
      <c r="BY159">
        <v>0</v>
      </c>
      <c r="BZ159">
        <v>0</v>
      </c>
      <c r="CA159">
        <v>0</v>
      </c>
      <c r="CB159" t="s">
        <v>146</v>
      </c>
      <c r="CC159">
        <v>455</v>
      </c>
      <c r="CD159">
        <v>0</v>
      </c>
      <c r="CE159">
        <v>0</v>
      </c>
      <c r="CF159">
        <v>0</v>
      </c>
      <c r="CG159" t="s">
        <v>146</v>
      </c>
      <c r="CH159">
        <v>0</v>
      </c>
      <c r="CI159">
        <v>0</v>
      </c>
      <c r="CJ159">
        <v>0</v>
      </c>
      <c r="CK159">
        <v>0</v>
      </c>
      <c r="CL159" t="s">
        <v>146</v>
      </c>
      <c r="CM159">
        <v>0</v>
      </c>
      <c r="CN159">
        <v>0</v>
      </c>
      <c r="CO159">
        <v>0</v>
      </c>
      <c r="CP159">
        <v>0</v>
      </c>
      <c r="CQ159" t="s">
        <v>146</v>
      </c>
      <c r="CR159">
        <v>0</v>
      </c>
      <c r="CS159">
        <v>0</v>
      </c>
      <c r="CT159">
        <v>0</v>
      </c>
      <c r="CU159">
        <v>0</v>
      </c>
      <c r="CV159" t="s">
        <v>146</v>
      </c>
      <c r="CW159" t="s">
        <v>147</v>
      </c>
      <c r="CX159">
        <v>0</v>
      </c>
      <c r="CY159">
        <v>0</v>
      </c>
      <c r="CZ159">
        <v>0</v>
      </c>
      <c r="DA159">
        <v>273</v>
      </c>
      <c r="DB159">
        <v>1365</v>
      </c>
      <c r="DC159" t="s">
        <v>146</v>
      </c>
      <c r="DD159">
        <v>0</v>
      </c>
      <c r="DE159">
        <v>0</v>
      </c>
      <c r="DF159">
        <v>3062</v>
      </c>
      <c r="DG159">
        <v>15310</v>
      </c>
      <c r="DH159" t="s">
        <v>159</v>
      </c>
      <c r="DI159">
        <f>Table1[[#This Row],[i- returnees internal present household]]+Table1[[#This Row],[k- abroad returnee household]]</f>
        <v>754</v>
      </c>
      <c r="DJ159">
        <f>Table1[[#This Row],[ returnees internal ]]+Table1[[#This Row],[abroad returnee ]]</f>
        <v>3770</v>
      </c>
      <c r="DK159" t="s">
        <v>159</v>
      </c>
      <c r="DL159">
        <v>754</v>
      </c>
      <c r="DM159">
        <v>3770</v>
      </c>
      <c r="DN159">
        <v>368</v>
      </c>
      <c r="DO159">
        <v>1840</v>
      </c>
      <c r="DP159" t="s">
        <v>211</v>
      </c>
      <c r="DQ159" t="s">
        <v>421</v>
      </c>
      <c r="DR159" t="s">
        <v>150</v>
      </c>
      <c r="DS159" t="s">
        <v>147</v>
      </c>
      <c r="DT159">
        <v>296</v>
      </c>
      <c r="DU159">
        <v>1480</v>
      </c>
      <c r="DV159" t="s">
        <v>211</v>
      </c>
      <c r="DW159" t="s">
        <v>421</v>
      </c>
      <c r="DX159" t="s">
        <v>150</v>
      </c>
      <c r="DY159" t="s">
        <v>147</v>
      </c>
      <c r="DZ159">
        <v>90</v>
      </c>
      <c r="EA159">
        <v>450</v>
      </c>
      <c r="EB159" t="s">
        <v>211</v>
      </c>
      <c r="EC159" t="s">
        <v>421</v>
      </c>
      <c r="ED159" t="s">
        <v>150</v>
      </c>
      <c r="EE159" t="s">
        <v>147</v>
      </c>
      <c r="EF159">
        <v>0</v>
      </c>
      <c r="EG159">
        <v>0</v>
      </c>
      <c r="EH159" t="s">
        <v>147</v>
      </c>
      <c r="EI159" t="s">
        <v>147</v>
      </c>
      <c r="EJ159" t="s">
        <v>147</v>
      </c>
      <c r="EK159" t="s">
        <v>147</v>
      </c>
      <c r="EL159">
        <v>0</v>
      </c>
      <c r="EM159">
        <v>0</v>
      </c>
      <c r="EN159" t="s">
        <v>147</v>
      </c>
      <c r="EO159" t="s">
        <v>147</v>
      </c>
      <c r="EP159" t="s">
        <v>147</v>
      </c>
      <c r="EQ159" t="s">
        <v>147</v>
      </c>
      <c r="ER159">
        <v>0</v>
      </c>
      <c r="ES159">
        <v>0</v>
      </c>
      <c r="ET159" t="s">
        <v>146</v>
      </c>
      <c r="EU159">
        <v>0</v>
      </c>
      <c r="EV159">
        <v>0</v>
      </c>
      <c r="EW159">
        <v>0</v>
      </c>
      <c r="EX159">
        <v>0</v>
      </c>
      <c r="EY159" t="s">
        <v>147</v>
      </c>
      <c r="EZ159" t="s">
        <v>147</v>
      </c>
      <c r="FA159" t="s">
        <v>147</v>
      </c>
      <c r="FB159" t="s">
        <v>147</v>
      </c>
      <c r="FC159">
        <v>0</v>
      </c>
      <c r="FD159">
        <v>0</v>
      </c>
      <c r="FE159" t="s">
        <v>147</v>
      </c>
      <c r="FF159" t="s">
        <v>147</v>
      </c>
      <c r="FG159" t="s">
        <v>147</v>
      </c>
      <c r="FH159" t="s">
        <v>147</v>
      </c>
      <c r="FI159">
        <v>0</v>
      </c>
      <c r="FJ159">
        <v>0</v>
      </c>
      <c r="FK159" t="s">
        <v>147</v>
      </c>
      <c r="FL159" t="s">
        <v>147</v>
      </c>
      <c r="FM159" t="s">
        <v>147</v>
      </c>
      <c r="FN159" t="s">
        <v>147</v>
      </c>
      <c r="FO159">
        <v>0</v>
      </c>
      <c r="FP159">
        <v>0</v>
      </c>
      <c r="FQ159" t="s">
        <v>147</v>
      </c>
      <c r="FR159" t="s">
        <v>147</v>
      </c>
      <c r="FS159" t="s">
        <v>147</v>
      </c>
      <c r="FT159" t="s">
        <v>147</v>
      </c>
      <c r="FU159">
        <v>0</v>
      </c>
      <c r="FV159">
        <v>0</v>
      </c>
      <c r="FW159" t="s">
        <v>147</v>
      </c>
      <c r="FX159" t="s">
        <v>147</v>
      </c>
      <c r="FY159" t="s">
        <v>147</v>
      </c>
      <c r="FZ159" t="s">
        <v>147</v>
      </c>
      <c r="GA159">
        <v>0</v>
      </c>
      <c r="GB159">
        <v>0</v>
      </c>
      <c r="GC159">
        <v>469</v>
      </c>
      <c r="GD159">
        <v>2345</v>
      </c>
      <c r="GE159">
        <v>181</v>
      </c>
      <c r="GF159">
        <v>905</v>
      </c>
      <c r="GG159">
        <v>104</v>
      </c>
      <c r="GH159">
        <v>520</v>
      </c>
      <c r="GI159">
        <v>0</v>
      </c>
      <c r="GJ159">
        <v>0</v>
      </c>
      <c r="GK159" t="s">
        <v>159</v>
      </c>
      <c r="GL159">
        <v>242</v>
      </c>
      <c r="GM159">
        <v>1240</v>
      </c>
      <c r="GN159" t="s">
        <v>159</v>
      </c>
      <c r="GO159" t="s">
        <v>211</v>
      </c>
      <c r="GP159" t="s">
        <v>421</v>
      </c>
      <c r="GQ159" t="s">
        <v>146</v>
      </c>
      <c r="GR159" t="s">
        <v>147</v>
      </c>
      <c r="GS159" t="s">
        <v>146</v>
      </c>
      <c r="GT159">
        <v>0</v>
      </c>
      <c r="GU159">
        <v>0</v>
      </c>
      <c r="GV159" t="s">
        <v>159</v>
      </c>
      <c r="GW159" t="s">
        <v>151</v>
      </c>
      <c r="GX159" t="s">
        <v>151</v>
      </c>
      <c r="GY159" t="s">
        <v>151</v>
      </c>
      <c r="GZ159" t="s">
        <v>717</v>
      </c>
      <c r="HA159" s="117" t="s">
        <v>1685</v>
      </c>
      <c r="HB159" s="117" t="s">
        <v>2172</v>
      </c>
      <c r="HC159" s="117"/>
      <c r="HD159" s="116" t="s">
        <v>1858</v>
      </c>
      <c r="HE159" s="116">
        <v>4.5908620000000004</v>
      </c>
      <c r="HF159" s="116">
        <v>29.863662999999999</v>
      </c>
    </row>
    <row r="160" spans="1:214" x14ac:dyDescent="0.25">
      <c r="A160" t="s">
        <v>273</v>
      </c>
      <c r="B160" t="s">
        <v>211</v>
      </c>
      <c r="C160" t="s">
        <v>719</v>
      </c>
      <c r="D160" t="s">
        <v>720</v>
      </c>
      <c r="E160" t="s">
        <v>718</v>
      </c>
      <c r="F160" t="s">
        <v>721</v>
      </c>
      <c r="G160" s="116">
        <f t="shared" si="4"/>
        <v>5.1681650000000001</v>
      </c>
      <c r="H160" s="116">
        <f t="shared" si="5"/>
        <v>27.441374</v>
      </c>
      <c r="I160">
        <v>9</v>
      </c>
      <c r="J160">
        <v>9</v>
      </c>
      <c r="K160" t="s">
        <v>159</v>
      </c>
      <c r="L160">
        <v>88</v>
      </c>
      <c r="M160" s="116">
        <f>SUM(Table1[[#Headers],[c- IDP previously displ. abroad present]])</f>
        <v>0</v>
      </c>
      <c r="N160">
        <v>434</v>
      </c>
      <c r="O160" s="116">
        <f>(Table1[[#This Row],[a- IDP individuals]])-(Table1[[#This Row],[displ. Abroad]])</f>
        <v>210</v>
      </c>
      <c r="P160">
        <v>0</v>
      </c>
      <c r="Q160">
        <v>0</v>
      </c>
      <c r="R160" t="s">
        <v>147</v>
      </c>
      <c r="S160" t="s">
        <v>147</v>
      </c>
      <c r="T160">
        <v>0</v>
      </c>
      <c r="U160">
        <v>0</v>
      </c>
      <c r="V160" t="s">
        <v>147</v>
      </c>
      <c r="W160" t="s">
        <v>147</v>
      </c>
      <c r="X160">
        <v>0</v>
      </c>
      <c r="Y160">
        <v>0</v>
      </c>
      <c r="Z160" t="s">
        <v>147</v>
      </c>
      <c r="AA160" t="s">
        <v>147</v>
      </c>
      <c r="AB160">
        <v>47</v>
      </c>
      <c r="AC160">
        <v>234</v>
      </c>
      <c r="AD160" t="s">
        <v>211</v>
      </c>
      <c r="AE160" t="s">
        <v>720</v>
      </c>
      <c r="AF160">
        <v>36</v>
      </c>
      <c r="AG160">
        <v>174</v>
      </c>
      <c r="AH160" t="s">
        <v>211</v>
      </c>
      <c r="AI160" t="s">
        <v>720</v>
      </c>
      <c r="AJ160">
        <v>5</v>
      </c>
      <c r="AK160">
        <v>26</v>
      </c>
      <c r="AL160" t="s">
        <v>211</v>
      </c>
      <c r="AM160" t="s">
        <v>720</v>
      </c>
      <c r="AN160">
        <v>0</v>
      </c>
      <c r="AO160">
        <v>0</v>
      </c>
      <c r="AP160" t="s">
        <v>159</v>
      </c>
      <c r="AQ160">
        <v>44</v>
      </c>
      <c r="AR160">
        <v>224</v>
      </c>
      <c r="AS160">
        <v>0</v>
      </c>
      <c r="AT160">
        <v>0</v>
      </c>
      <c r="AU160" t="s">
        <v>147</v>
      </c>
      <c r="AV160" t="s">
        <v>147</v>
      </c>
      <c r="AW160">
        <v>0</v>
      </c>
      <c r="AX160">
        <v>0</v>
      </c>
      <c r="AY160" t="s">
        <v>147</v>
      </c>
      <c r="AZ160" t="s">
        <v>147</v>
      </c>
      <c r="BA160">
        <v>36</v>
      </c>
      <c r="BB160">
        <v>179</v>
      </c>
      <c r="BC160" t="s">
        <v>221</v>
      </c>
      <c r="BD160" t="s">
        <v>424</v>
      </c>
      <c r="BE160">
        <v>4</v>
      </c>
      <c r="BF160">
        <v>20</v>
      </c>
      <c r="BG160" t="s">
        <v>221</v>
      </c>
      <c r="BH160" t="s">
        <v>424</v>
      </c>
      <c r="BI160">
        <v>4</v>
      </c>
      <c r="BJ160">
        <v>25</v>
      </c>
      <c r="BK160" t="s">
        <v>221</v>
      </c>
      <c r="BL160" t="s">
        <v>333</v>
      </c>
      <c r="BM160">
        <v>0</v>
      </c>
      <c r="BN160">
        <v>0</v>
      </c>
      <c r="BO160" s="116">
        <f>SUM(Table1[[#This Row],[2014-2015 Conflict]],Table1[[#This Row],[2016-2017 conflict]],Table1[[#This Row],[2018 pre R conflict]],Table1[[#This Row],[2018 post R conflict]],Table1[[#This Row],[2019 conflict]],Table1[[#This Row],[2020 conflict]])</f>
        <v>287</v>
      </c>
      <c r="BP160" s="116">
        <f>SUM(Table1[[#This Row],[2014-2015  C - clashes]],Table1[[#This Row],[2016-2017  c-clashes]],Table1[[#This Row],[2018 pre R C-clashes]],Table1[[#This Row],[2018 post R C-clashes]],Table1[[#This Row],[2019 C-clashes]],Table1[[#This Row],[2020 C-clashes]])</f>
        <v>0</v>
      </c>
      <c r="BQ160" s="116">
        <f>SUM(Table1[[#This Row],[2014-2015 disaster]],Table1[[#This Row],[2016-2017 disaster]],Table1[[#This Row],[2018 pre R disaster]],Table1[[#This Row],[2018 post R disaster]],Table1[[#This Row],[2019 disaster]],Table1[[#This Row],[2020 disaster]])</f>
        <v>0</v>
      </c>
      <c r="BR160" s="116">
        <f>SUM(Table1[[#This Row],[2014-2015 unknown]],Table1[[#This Row],[2016-2017  unknown ]],Table1[[#This Row],[2018 pre R unknown]],Table1[[#This Row],[2018 post R unknown]],Table1[[#This Row],[2019 unknown]],Table1[[#This Row],[2020 unknown]])</f>
        <v>147</v>
      </c>
      <c r="BS160">
        <v>0</v>
      </c>
      <c r="BT160">
        <v>0</v>
      </c>
      <c r="BU160">
        <v>0</v>
      </c>
      <c r="BV160">
        <v>0</v>
      </c>
      <c r="BW160" t="s">
        <v>146</v>
      </c>
      <c r="BX160">
        <v>0</v>
      </c>
      <c r="BY160">
        <v>0</v>
      </c>
      <c r="BZ160">
        <v>0</v>
      </c>
      <c r="CA160">
        <v>0</v>
      </c>
      <c r="CB160" t="s">
        <v>146</v>
      </c>
      <c r="CC160">
        <v>0</v>
      </c>
      <c r="CD160">
        <v>0</v>
      </c>
      <c r="CE160">
        <v>0</v>
      </c>
      <c r="CF160">
        <v>0</v>
      </c>
      <c r="CG160" t="s">
        <v>146</v>
      </c>
      <c r="CH160">
        <v>116</v>
      </c>
      <c r="CI160">
        <v>0</v>
      </c>
      <c r="CJ160">
        <v>0</v>
      </c>
      <c r="CK160">
        <v>118</v>
      </c>
      <c r="CL160" t="s">
        <v>146</v>
      </c>
      <c r="CM160">
        <v>161</v>
      </c>
      <c r="CN160">
        <v>0</v>
      </c>
      <c r="CO160">
        <v>0</v>
      </c>
      <c r="CP160">
        <v>13</v>
      </c>
      <c r="CQ160" t="s">
        <v>146</v>
      </c>
      <c r="CR160">
        <v>10</v>
      </c>
      <c r="CS160">
        <v>0</v>
      </c>
      <c r="CT160">
        <v>0</v>
      </c>
      <c r="CU160">
        <v>16</v>
      </c>
      <c r="CV160" t="s">
        <v>146</v>
      </c>
      <c r="CW160" t="s">
        <v>147</v>
      </c>
      <c r="CX160">
        <v>0</v>
      </c>
      <c r="CY160">
        <v>0</v>
      </c>
      <c r="CZ160">
        <v>0</v>
      </c>
      <c r="DA160">
        <v>88</v>
      </c>
      <c r="DB160">
        <v>434</v>
      </c>
      <c r="DC160" t="s">
        <v>159</v>
      </c>
      <c r="DD160">
        <v>3</v>
      </c>
      <c r="DE160">
        <v>15</v>
      </c>
      <c r="DF160">
        <v>701</v>
      </c>
      <c r="DG160">
        <v>3505</v>
      </c>
      <c r="DH160" t="s">
        <v>159</v>
      </c>
      <c r="DI160">
        <f>Table1[[#This Row],[i- returnees internal present household]]+Table1[[#This Row],[k- abroad returnee household]]</f>
        <v>384</v>
      </c>
      <c r="DJ160">
        <f>Table1[[#This Row],[ returnees internal ]]+Table1[[#This Row],[abroad returnee ]]</f>
        <v>1926</v>
      </c>
      <c r="DK160" t="s">
        <v>159</v>
      </c>
      <c r="DL160">
        <v>353</v>
      </c>
      <c r="DM160">
        <v>1769</v>
      </c>
      <c r="DN160">
        <v>0</v>
      </c>
      <c r="DO160">
        <v>0</v>
      </c>
      <c r="DP160" t="s">
        <v>147</v>
      </c>
      <c r="DQ160" t="s">
        <v>147</v>
      </c>
      <c r="DR160" t="s">
        <v>147</v>
      </c>
      <c r="DS160" t="s">
        <v>147</v>
      </c>
      <c r="DT160">
        <v>70</v>
      </c>
      <c r="DU160">
        <v>350</v>
      </c>
      <c r="DV160" t="s">
        <v>211</v>
      </c>
      <c r="DW160" t="s">
        <v>423</v>
      </c>
      <c r="DX160" t="s">
        <v>150</v>
      </c>
      <c r="DY160" t="s">
        <v>147</v>
      </c>
      <c r="DZ160">
        <v>100</v>
      </c>
      <c r="EA160">
        <v>500</v>
      </c>
      <c r="EB160" t="s">
        <v>211</v>
      </c>
      <c r="EC160" t="s">
        <v>423</v>
      </c>
      <c r="ED160" t="s">
        <v>150</v>
      </c>
      <c r="EE160" t="s">
        <v>147</v>
      </c>
      <c r="EF160">
        <v>137</v>
      </c>
      <c r="EG160">
        <v>685</v>
      </c>
      <c r="EH160" t="s">
        <v>211</v>
      </c>
      <c r="EI160" t="s">
        <v>423</v>
      </c>
      <c r="EJ160" t="s">
        <v>150</v>
      </c>
      <c r="EK160" t="s">
        <v>147</v>
      </c>
      <c r="EL160">
        <v>46</v>
      </c>
      <c r="EM160">
        <v>234</v>
      </c>
      <c r="EN160" t="s">
        <v>211</v>
      </c>
      <c r="EO160" t="s">
        <v>423</v>
      </c>
      <c r="EP160" t="s">
        <v>150</v>
      </c>
      <c r="EQ160" t="s">
        <v>147</v>
      </c>
      <c r="ER160">
        <v>0</v>
      </c>
      <c r="ES160">
        <v>0</v>
      </c>
      <c r="ET160" t="s">
        <v>159</v>
      </c>
      <c r="EU160">
        <v>31</v>
      </c>
      <c r="EV160">
        <v>157</v>
      </c>
      <c r="EW160">
        <v>0</v>
      </c>
      <c r="EX160">
        <v>0</v>
      </c>
      <c r="EY160" t="s">
        <v>147</v>
      </c>
      <c r="EZ160" t="s">
        <v>147</v>
      </c>
      <c r="FA160" t="s">
        <v>147</v>
      </c>
      <c r="FB160" t="s">
        <v>147</v>
      </c>
      <c r="FC160">
        <v>0</v>
      </c>
      <c r="FD160">
        <v>0</v>
      </c>
      <c r="FE160" t="s">
        <v>147</v>
      </c>
      <c r="FF160" t="s">
        <v>147</v>
      </c>
      <c r="FG160" t="s">
        <v>147</v>
      </c>
      <c r="FH160" t="s">
        <v>147</v>
      </c>
      <c r="FI160">
        <v>28</v>
      </c>
      <c r="FJ160">
        <v>142</v>
      </c>
      <c r="FK160" t="s">
        <v>722</v>
      </c>
      <c r="FL160" t="s">
        <v>723</v>
      </c>
      <c r="FM160" t="s">
        <v>150</v>
      </c>
      <c r="FN160" t="s">
        <v>147</v>
      </c>
      <c r="FO160">
        <v>3</v>
      </c>
      <c r="FP160">
        <v>15</v>
      </c>
      <c r="FQ160" t="s">
        <v>722</v>
      </c>
      <c r="FR160" t="s">
        <v>723</v>
      </c>
      <c r="FS160" t="s">
        <v>150</v>
      </c>
      <c r="FT160" t="s">
        <v>147</v>
      </c>
      <c r="FU160">
        <v>0</v>
      </c>
      <c r="FV160">
        <v>0</v>
      </c>
      <c r="FW160" t="s">
        <v>147</v>
      </c>
      <c r="FX160" t="s">
        <v>147</v>
      </c>
      <c r="FY160" t="s">
        <v>147</v>
      </c>
      <c r="FZ160" t="s">
        <v>147</v>
      </c>
      <c r="GA160">
        <v>0</v>
      </c>
      <c r="GB160">
        <v>0</v>
      </c>
      <c r="GC160">
        <v>201</v>
      </c>
      <c r="GD160">
        <v>1005</v>
      </c>
      <c r="GE160">
        <v>34</v>
      </c>
      <c r="GF160">
        <v>171</v>
      </c>
      <c r="GG160">
        <v>149</v>
      </c>
      <c r="GH160">
        <v>750</v>
      </c>
      <c r="GI160">
        <v>0</v>
      </c>
      <c r="GJ160">
        <v>0</v>
      </c>
      <c r="GK160" t="s">
        <v>159</v>
      </c>
      <c r="GL160">
        <v>39</v>
      </c>
      <c r="GM160">
        <v>199</v>
      </c>
      <c r="GN160" t="s">
        <v>159</v>
      </c>
      <c r="GO160" t="s">
        <v>211</v>
      </c>
      <c r="GP160" t="s">
        <v>299</v>
      </c>
      <c r="GQ160" t="s">
        <v>159</v>
      </c>
      <c r="GR160" t="s">
        <v>722</v>
      </c>
      <c r="GS160" t="s">
        <v>146</v>
      </c>
      <c r="GT160">
        <v>0</v>
      </c>
      <c r="GU160">
        <v>0</v>
      </c>
      <c r="GV160" t="s">
        <v>146</v>
      </c>
      <c r="GW160" t="s">
        <v>151</v>
      </c>
      <c r="GX160" t="s">
        <v>151</v>
      </c>
      <c r="GY160" t="s">
        <v>151</v>
      </c>
      <c r="GZ160" t="s">
        <v>724</v>
      </c>
      <c r="HA160" s="118" t="s">
        <v>1685</v>
      </c>
      <c r="HB160" s="118" t="s">
        <v>2174</v>
      </c>
      <c r="HC160" s="118"/>
      <c r="HD160" s="118" t="s">
        <v>1885</v>
      </c>
      <c r="HE160" s="119">
        <v>4.2119679999999997</v>
      </c>
      <c r="HF160" s="119">
        <v>30.440328000000001</v>
      </c>
    </row>
    <row r="161" spans="1:214" x14ac:dyDescent="0.25">
      <c r="A161" t="s">
        <v>155</v>
      </c>
      <c r="B161" t="s">
        <v>156</v>
      </c>
      <c r="C161" t="s">
        <v>162</v>
      </c>
      <c r="D161" t="s">
        <v>163</v>
      </c>
      <c r="E161" t="s">
        <v>725</v>
      </c>
      <c r="F161" t="s">
        <v>726</v>
      </c>
      <c r="G161" s="116">
        <f t="shared" si="4"/>
        <v>8.1124031999999993</v>
      </c>
      <c r="H161" s="116">
        <f t="shared" si="5"/>
        <v>31.824160800000001</v>
      </c>
      <c r="I161">
        <v>9</v>
      </c>
      <c r="J161">
        <v>9</v>
      </c>
      <c r="K161" t="s">
        <v>159</v>
      </c>
      <c r="L161">
        <v>1470</v>
      </c>
      <c r="M161" s="116">
        <f>SUM(Table1[[#Headers],[c- IDP previously displ. abroad present]])</f>
        <v>0</v>
      </c>
      <c r="N161">
        <v>8075</v>
      </c>
      <c r="O161" s="116">
        <f>(Table1[[#This Row],[a- IDP individuals]])-(Table1[[#This Row],[displ. Abroad]])</f>
        <v>8075</v>
      </c>
      <c r="P161">
        <v>75</v>
      </c>
      <c r="Q161">
        <v>375</v>
      </c>
      <c r="R161" t="s">
        <v>156</v>
      </c>
      <c r="S161" t="s">
        <v>258</v>
      </c>
      <c r="T161">
        <v>13</v>
      </c>
      <c r="U161">
        <v>65</v>
      </c>
      <c r="V161" t="s">
        <v>156</v>
      </c>
      <c r="W161" t="s">
        <v>439</v>
      </c>
      <c r="X161">
        <v>0</v>
      </c>
      <c r="Y161">
        <v>0</v>
      </c>
      <c r="Z161" t="s">
        <v>147</v>
      </c>
      <c r="AA161" t="s">
        <v>147</v>
      </c>
      <c r="AB161">
        <v>44</v>
      </c>
      <c r="AC161">
        <v>215</v>
      </c>
      <c r="AD161" t="s">
        <v>156</v>
      </c>
      <c r="AE161" t="s">
        <v>163</v>
      </c>
      <c r="AF161">
        <v>0</v>
      </c>
      <c r="AG161">
        <v>0</v>
      </c>
      <c r="AH161" t="s">
        <v>147</v>
      </c>
      <c r="AI161" t="s">
        <v>147</v>
      </c>
      <c r="AJ161">
        <v>1338</v>
      </c>
      <c r="AK161">
        <v>7420</v>
      </c>
      <c r="AL161" t="s">
        <v>156</v>
      </c>
      <c r="AM161" t="s">
        <v>163</v>
      </c>
      <c r="AN161">
        <v>0</v>
      </c>
      <c r="AO161">
        <v>0</v>
      </c>
      <c r="AP161" t="s">
        <v>146</v>
      </c>
      <c r="AQ161">
        <v>0</v>
      </c>
      <c r="AR161">
        <v>0</v>
      </c>
      <c r="AS161">
        <v>0</v>
      </c>
      <c r="AT161">
        <v>0</v>
      </c>
      <c r="AU161" t="s">
        <v>147</v>
      </c>
      <c r="AV161" t="s">
        <v>147</v>
      </c>
      <c r="AW161">
        <v>0</v>
      </c>
      <c r="AX161">
        <v>0</v>
      </c>
      <c r="AY161" t="s">
        <v>147</v>
      </c>
      <c r="AZ161" t="s">
        <v>147</v>
      </c>
      <c r="BA161">
        <v>0</v>
      </c>
      <c r="BB161">
        <v>0</v>
      </c>
      <c r="BC161" t="s">
        <v>147</v>
      </c>
      <c r="BD161" t="s">
        <v>147</v>
      </c>
      <c r="BE161">
        <v>0</v>
      </c>
      <c r="BF161">
        <v>0</v>
      </c>
      <c r="BG161" t="s">
        <v>147</v>
      </c>
      <c r="BH161" t="s">
        <v>147</v>
      </c>
      <c r="BI161">
        <v>0</v>
      </c>
      <c r="BJ161">
        <v>0</v>
      </c>
      <c r="BK161" t="s">
        <v>147</v>
      </c>
      <c r="BL161" t="s">
        <v>147</v>
      </c>
      <c r="BM161">
        <v>0</v>
      </c>
      <c r="BN161">
        <v>0</v>
      </c>
      <c r="BO161" s="116">
        <f>SUM(Table1[[#This Row],[2014-2015 Conflict]],Table1[[#This Row],[2016-2017 conflict]],Table1[[#This Row],[2018 pre R conflict]],Table1[[#This Row],[2018 post R conflict]],Table1[[#This Row],[2019 conflict]],Table1[[#This Row],[2020 conflict]])</f>
        <v>655</v>
      </c>
      <c r="BP161" s="116">
        <f>SUM(Table1[[#This Row],[2014-2015  C - clashes]],Table1[[#This Row],[2016-2017  c-clashes]],Table1[[#This Row],[2018 pre R C-clashes]],Table1[[#This Row],[2018 post R C-clashes]],Table1[[#This Row],[2019 C-clashes]],Table1[[#This Row],[2020 C-clashes]])</f>
        <v>0</v>
      </c>
      <c r="BQ161" s="116">
        <f>SUM(Table1[[#This Row],[2014-2015 disaster]],Table1[[#This Row],[2016-2017 disaster]],Table1[[#This Row],[2018 pre R disaster]],Table1[[#This Row],[2018 post R disaster]],Table1[[#This Row],[2019 disaster]],Table1[[#This Row],[2020 disaster]])</f>
        <v>7420</v>
      </c>
      <c r="BR161" s="116">
        <f>SUM(Table1[[#This Row],[2014-2015 unknown]],Table1[[#This Row],[2016-2017  unknown ]],Table1[[#This Row],[2018 pre R unknown]],Table1[[#This Row],[2018 post R unknown]],Table1[[#This Row],[2019 unknown]],Table1[[#This Row],[2020 unknown]])</f>
        <v>0</v>
      </c>
      <c r="BS161">
        <v>375</v>
      </c>
      <c r="BT161">
        <v>0</v>
      </c>
      <c r="BU161">
        <v>0</v>
      </c>
      <c r="BV161">
        <v>0</v>
      </c>
      <c r="BW161" t="s">
        <v>146</v>
      </c>
      <c r="BX161">
        <v>65</v>
      </c>
      <c r="BY161">
        <v>0</v>
      </c>
      <c r="BZ161">
        <v>0</v>
      </c>
      <c r="CA161">
        <v>0</v>
      </c>
      <c r="CB161" t="s">
        <v>146</v>
      </c>
      <c r="CC161">
        <v>0</v>
      </c>
      <c r="CD161">
        <v>0</v>
      </c>
      <c r="CE161">
        <v>0</v>
      </c>
      <c r="CF161">
        <v>0</v>
      </c>
      <c r="CG161" t="s">
        <v>146</v>
      </c>
      <c r="CH161">
        <v>215</v>
      </c>
      <c r="CI161">
        <v>0</v>
      </c>
      <c r="CJ161">
        <v>0</v>
      </c>
      <c r="CK161">
        <v>0</v>
      </c>
      <c r="CL161" t="s">
        <v>146</v>
      </c>
      <c r="CM161">
        <v>0</v>
      </c>
      <c r="CN161">
        <v>0</v>
      </c>
      <c r="CO161">
        <v>0</v>
      </c>
      <c r="CP161">
        <v>0</v>
      </c>
      <c r="CQ161" t="s">
        <v>146</v>
      </c>
      <c r="CR161">
        <v>0</v>
      </c>
      <c r="CS161">
        <v>0</v>
      </c>
      <c r="CT161">
        <v>7420</v>
      </c>
      <c r="CU161">
        <v>0</v>
      </c>
      <c r="CV161" t="s">
        <v>146</v>
      </c>
      <c r="CW161" t="s">
        <v>147</v>
      </c>
      <c r="CX161">
        <v>0</v>
      </c>
      <c r="CY161">
        <v>0</v>
      </c>
      <c r="CZ161">
        <v>0</v>
      </c>
      <c r="DA161">
        <v>1470</v>
      </c>
      <c r="DB161">
        <v>8075</v>
      </c>
      <c r="DC161" t="s">
        <v>146</v>
      </c>
      <c r="DD161">
        <v>0</v>
      </c>
      <c r="DE161">
        <v>0</v>
      </c>
      <c r="DF161">
        <v>639</v>
      </c>
      <c r="DG161">
        <v>3195</v>
      </c>
      <c r="DH161" t="s">
        <v>159</v>
      </c>
      <c r="DI161">
        <f>Table1[[#This Row],[i- returnees internal present household]]+Table1[[#This Row],[k- abroad returnee household]]</f>
        <v>93</v>
      </c>
      <c r="DJ161">
        <f>Table1[[#This Row],[ returnees internal ]]+Table1[[#This Row],[abroad returnee ]]</f>
        <v>465</v>
      </c>
      <c r="DK161" t="s">
        <v>159</v>
      </c>
      <c r="DL161">
        <v>72</v>
      </c>
      <c r="DM161">
        <v>360</v>
      </c>
      <c r="DN161">
        <v>0</v>
      </c>
      <c r="DO161">
        <v>0</v>
      </c>
      <c r="DP161" t="s">
        <v>147</v>
      </c>
      <c r="DQ161" t="s">
        <v>147</v>
      </c>
      <c r="DR161" t="s">
        <v>147</v>
      </c>
      <c r="DS161" t="s">
        <v>147</v>
      </c>
      <c r="DT161">
        <v>0</v>
      </c>
      <c r="DU161">
        <v>0</v>
      </c>
      <c r="DV161" t="s">
        <v>147</v>
      </c>
      <c r="DW161" t="s">
        <v>147</v>
      </c>
      <c r="DX161" t="s">
        <v>147</v>
      </c>
      <c r="DY161" t="s">
        <v>147</v>
      </c>
      <c r="DZ161">
        <v>19</v>
      </c>
      <c r="EA161">
        <v>95</v>
      </c>
      <c r="EB161" t="s">
        <v>156</v>
      </c>
      <c r="EC161" t="s">
        <v>439</v>
      </c>
      <c r="ED161" t="s">
        <v>150</v>
      </c>
      <c r="EE161" t="s">
        <v>147</v>
      </c>
      <c r="EF161">
        <v>53</v>
      </c>
      <c r="EG161">
        <v>265</v>
      </c>
      <c r="EH161" t="s">
        <v>193</v>
      </c>
      <c r="EI161" t="s">
        <v>194</v>
      </c>
      <c r="EJ161" t="s">
        <v>150</v>
      </c>
      <c r="EK161" t="s">
        <v>147</v>
      </c>
      <c r="EL161">
        <v>0</v>
      </c>
      <c r="EM161">
        <v>0</v>
      </c>
      <c r="EN161" t="s">
        <v>147</v>
      </c>
      <c r="EO161" t="s">
        <v>147</v>
      </c>
      <c r="EP161" t="s">
        <v>147</v>
      </c>
      <c r="EQ161" t="s">
        <v>147</v>
      </c>
      <c r="ER161">
        <v>0</v>
      </c>
      <c r="ES161">
        <v>0</v>
      </c>
      <c r="ET161" t="s">
        <v>159</v>
      </c>
      <c r="EU161">
        <v>21</v>
      </c>
      <c r="EV161">
        <v>105</v>
      </c>
      <c r="EW161">
        <v>0</v>
      </c>
      <c r="EX161">
        <v>0</v>
      </c>
      <c r="EY161" t="s">
        <v>147</v>
      </c>
      <c r="EZ161" t="s">
        <v>147</v>
      </c>
      <c r="FA161" t="s">
        <v>147</v>
      </c>
      <c r="FB161" t="s">
        <v>147</v>
      </c>
      <c r="FC161">
        <v>0</v>
      </c>
      <c r="FD161">
        <v>0</v>
      </c>
      <c r="FE161" t="s">
        <v>147</v>
      </c>
      <c r="FF161" t="s">
        <v>147</v>
      </c>
      <c r="FG161" t="s">
        <v>147</v>
      </c>
      <c r="FH161" t="s">
        <v>147</v>
      </c>
      <c r="FI161">
        <v>6</v>
      </c>
      <c r="FJ161">
        <v>30</v>
      </c>
      <c r="FK161" t="s">
        <v>219</v>
      </c>
      <c r="FL161" t="s">
        <v>727</v>
      </c>
      <c r="FM161" t="s">
        <v>150</v>
      </c>
      <c r="FN161" t="s">
        <v>147</v>
      </c>
      <c r="FO161">
        <v>15</v>
      </c>
      <c r="FP161">
        <v>75</v>
      </c>
      <c r="FQ161" t="s">
        <v>148</v>
      </c>
      <c r="FR161" t="s">
        <v>149</v>
      </c>
      <c r="FS161" t="s">
        <v>150</v>
      </c>
      <c r="FT161" t="s">
        <v>147</v>
      </c>
      <c r="FU161">
        <v>0</v>
      </c>
      <c r="FV161">
        <v>0</v>
      </c>
      <c r="FW161" t="s">
        <v>147</v>
      </c>
      <c r="FX161" t="s">
        <v>147</v>
      </c>
      <c r="FY161" t="s">
        <v>147</v>
      </c>
      <c r="FZ161" t="s">
        <v>147</v>
      </c>
      <c r="GA161">
        <v>0</v>
      </c>
      <c r="GB161">
        <v>0</v>
      </c>
      <c r="GC161">
        <v>32</v>
      </c>
      <c r="GD161">
        <v>160</v>
      </c>
      <c r="GE161">
        <v>17</v>
      </c>
      <c r="GF161">
        <v>85</v>
      </c>
      <c r="GG161">
        <v>44</v>
      </c>
      <c r="GH161">
        <v>220</v>
      </c>
      <c r="GI161">
        <v>0</v>
      </c>
      <c r="GJ161">
        <v>0</v>
      </c>
      <c r="GK161" t="s">
        <v>159</v>
      </c>
      <c r="GL161">
        <v>242</v>
      </c>
      <c r="GM161">
        <v>1234</v>
      </c>
      <c r="GN161" t="s">
        <v>159</v>
      </c>
      <c r="GO161" t="s">
        <v>156</v>
      </c>
      <c r="GP161" t="s">
        <v>350</v>
      </c>
      <c r="GQ161" t="s">
        <v>159</v>
      </c>
      <c r="GR161" t="s">
        <v>148</v>
      </c>
      <c r="GS161" t="s">
        <v>146</v>
      </c>
      <c r="GT161">
        <v>0</v>
      </c>
      <c r="GU161">
        <v>0</v>
      </c>
      <c r="GV161" t="s">
        <v>159</v>
      </c>
      <c r="GW161" t="s">
        <v>152</v>
      </c>
      <c r="GX161" t="s">
        <v>152</v>
      </c>
      <c r="GY161" t="s">
        <v>152</v>
      </c>
      <c r="GZ161" t="s">
        <v>160</v>
      </c>
      <c r="HA161" s="117" t="s">
        <v>1685</v>
      </c>
      <c r="HB161" s="117" t="s">
        <v>2176</v>
      </c>
      <c r="HC161" s="117"/>
      <c r="HD161" s="116" t="s">
        <v>1858</v>
      </c>
      <c r="HE161" s="116">
        <v>4.6090499999999999</v>
      </c>
      <c r="HF161" s="116">
        <v>29.977650000000001</v>
      </c>
    </row>
    <row r="162" spans="1:214" x14ac:dyDescent="0.25">
      <c r="A162" t="s">
        <v>192</v>
      </c>
      <c r="B162" t="s">
        <v>193</v>
      </c>
      <c r="C162" t="s">
        <v>191</v>
      </c>
      <c r="D162" t="s">
        <v>194</v>
      </c>
      <c r="E162" t="s">
        <v>728</v>
      </c>
      <c r="F162" t="s">
        <v>729</v>
      </c>
      <c r="G162" s="116">
        <f t="shared" si="4"/>
        <v>4.6491910000000001</v>
      </c>
      <c r="H162" s="116">
        <f t="shared" si="5"/>
        <v>31.388548</v>
      </c>
      <c r="I162">
        <v>9</v>
      </c>
      <c r="J162">
        <v>9</v>
      </c>
      <c r="K162" t="s">
        <v>146</v>
      </c>
      <c r="L162">
        <v>0</v>
      </c>
      <c r="M162" s="116">
        <f>SUM(Table1[[#Headers],[c- IDP previously displ. abroad present]])</f>
        <v>0</v>
      </c>
      <c r="N162">
        <v>0</v>
      </c>
      <c r="O162" s="116">
        <f>(Table1[[#This Row],[a- IDP individuals]])-(Table1[[#This Row],[displ. Abroad]])</f>
        <v>0</v>
      </c>
      <c r="P162">
        <v>0</v>
      </c>
      <c r="Q162">
        <v>0</v>
      </c>
      <c r="R162" t="s">
        <v>147</v>
      </c>
      <c r="S162" t="s">
        <v>147</v>
      </c>
      <c r="T162">
        <v>0</v>
      </c>
      <c r="U162">
        <v>0</v>
      </c>
      <c r="V162" t="s">
        <v>147</v>
      </c>
      <c r="W162" t="s">
        <v>147</v>
      </c>
      <c r="X162">
        <v>0</v>
      </c>
      <c r="Y162">
        <v>0</v>
      </c>
      <c r="Z162" t="s">
        <v>147</v>
      </c>
      <c r="AA162" t="s">
        <v>147</v>
      </c>
      <c r="AB162">
        <v>0</v>
      </c>
      <c r="AC162">
        <v>0</v>
      </c>
      <c r="AD162" t="s">
        <v>147</v>
      </c>
      <c r="AE162" t="s">
        <v>147</v>
      </c>
      <c r="AF162">
        <v>0</v>
      </c>
      <c r="AG162">
        <v>0</v>
      </c>
      <c r="AH162" t="s">
        <v>147</v>
      </c>
      <c r="AI162" t="s">
        <v>147</v>
      </c>
      <c r="AJ162">
        <v>0</v>
      </c>
      <c r="AK162">
        <v>0</v>
      </c>
      <c r="AL162" t="s">
        <v>147</v>
      </c>
      <c r="AM162" t="s">
        <v>147</v>
      </c>
      <c r="AN162">
        <v>0</v>
      </c>
      <c r="AO162">
        <v>0</v>
      </c>
      <c r="AP162" t="s">
        <v>146</v>
      </c>
      <c r="AQ162">
        <v>0</v>
      </c>
      <c r="AR162">
        <v>0</v>
      </c>
      <c r="AS162">
        <v>0</v>
      </c>
      <c r="AT162">
        <v>0</v>
      </c>
      <c r="AU162" t="s">
        <v>147</v>
      </c>
      <c r="AV162" t="s">
        <v>147</v>
      </c>
      <c r="AW162">
        <v>0</v>
      </c>
      <c r="AX162">
        <v>0</v>
      </c>
      <c r="AY162" t="s">
        <v>147</v>
      </c>
      <c r="AZ162" t="s">
        <v>147</v>
      </c>
      <c r="BA162">
        <v>0</v>
      </c>
      <c r="BB162">
        <v>0</v>
      </c>
      <c r="BC162" t="s">
        <v>147</v>
      </c>
      <c r="BD162" t="s">
        <v>147</v>
      </c>
      <c r="BE162">
        <v>0</v>
      </c>
      <c r="BF162">
        <v>0</v>
      </c>
      <c r="BG162" t="s">
        <v>147</v>
      </c>
      <c r="BH162" t="s">
        <v>147</v>
      </c>
      <c r="BI162">
        <v>0</v>
      </c>
      <c r="BJ162">
        <v>0</v>
      </c>
      <c r="BK162" t="s">
        <v>147</v>
      </c>
      <c r="BL162" t="s">
        <v>147</v>
      </c>
      <c r="BM162">
        <v>0</v>
      </c>
      <c r="BN162">
        <v>0</v>
      </c>
      <c r="BO162" s="116">
        <f>SUM(Table1[[#This Row],[2014-2015 Conflict]],Table1[[#This Row],[2016-2017 conflict]],Table1[[#This Row],[2018 pre R conflict]],Table1[[#This Row],[2018 post R conflict]],Table1[[#This Row],[2019 conflict]],Table1[[#This Row],[2020 conflict]])</f>
        <v>0</v>
      </c>
      <c r="BP162" s="116">
        <f>SUM(Table1[[#This Row],[2014-2015  C - clashes]],Table1[[#This Row],[2016-2017  c-clashes]],Table1[[#This Row],[2018 pre R C-clashes]],Table1[[#This Row],[2018 post R C-clashes]],Table1[[#This Row],[2019 C-clashes]],Table1[[#This Row],[2020 C-clashes]])</f>
        <v>0</v>
      </c>
      <c r="BQ162" s="116">
        <f>SUM(Table1[[#This Row],[2014-2015 disaster]],Table1[[#This Row],[2016-2017 disaster]],Table1[[#This Row],[2018 pre R disaster]],Table1[[#This Row],[2018 post R disaster]],Table1[[#This Row],[2019 disaster]],Table1[[#This Row],[2020 disaster]])</f>
        <v>0</v>
      </c>
      <c r="BR162" s="116">
        <f>SUM(Table1[[#This Row],[2014-2015 unknown]],Table1[[#This Row],[2016-2017  unknown ]],Table1[[#This Row],[2018 pre R unknown]],Table1[[#This Row],[2018 post R unknown]],Table1[[#This Row],[2019 unknown]],Table1[[#This Row],[2020 unknown]])</f>
        <v>0</v>
      </c>
      <c r="BS162">
        <v>0</v>
      </c>
      <c r="BT162">
        <v>0</v>
      </c>
      <c r="BU162">
        <v>0</v>
      </c>
      <c r="BV162">
        <v>0</v>
      </c>
      <c r="BW162" t="s">
        <v>146</v>
      </c>
      <c r="BX162">
        <v>0</v>
      </c>
      <c r="BY162">
        <v>0</v>
      </c>
      <c r="BZ162">
        <v>0</v>
      </c>
      <c r="CA162">
        <v>0</v>
      </c>
      <c r="CB162" t="s">
        <v>146</v>
      </c>
      <c r="CC162">
        <v>0</v>
      </c>
      <c r="CD162">
        <v>0</v>
      </c>
      <c r="CE162">
        <v>0</v>
      </c>
      <c r="CF162">
        <v>0</v>
      </c>
      <c r="CG162" t="s">
        <v>146</v>
      </c>
      <c r="CH162">
        <v>0</v>
      </c>
      <c r="CI162">
        <v>0</v>
      </c>
      <c r="CJ162">
        <v>0</v>
      </c>
      <c r="CK162">
        <v>0</v>
      </c>
      <c r="CL162" t="s">
        <v>146</v>
      </c>
      <c r="CM162">
        <v>0</v>
      </c>
      <c r="CN162">
        <v>0</v>
      </c>
      <c r="CO162">
        <v>0</v>
      </c>
      <c r="CP162">
        <v>0</v>
      </c>
      <c r="CQ162" t="s">
        <v>146</v>
      </c>
      <c r="CR162">
        <v>0</v>
      </c>
      <c r="CS162">
        <v>0</v>
      </c>
      <c r="CT162">
        <v>0</v>
      </c>
      <c r="CU162">
        <v>0</v>
      </c>
      <c r="CV162" t="s">
        <v>146</v>
      </c>
      <c r="CW162" t="s">
        <v>147</v>
      </c>
      <c r="CX162">
        <v>0</v>
      </c>
      <c r="CY162">
        <v>0</v>
      </c>
      <c r="CZ162">
        <v>0</v>
      </c>
      <c r="DA162">
        <v>0</v>
      </c>
      <c r="DB162">
        <v>0</v>
      </c>
      <c r="DC162" t="s">
        <v>146</v>
      </c>
      <c r="DD162">
        <v>0</v>
      </c>
      <c r="DE162">
        <v>0</v>
      </c>
      <c r="DF162">
        <v>0</v>
      </c>
      <c r="DG162">
        <v>0</v>
      </c>
      <c r="DH162" t="s">
        <v>159</v>
      </c>
      <c r="DI162">
        <f>Table1[[#This Row],[i- returnees internal present household]]+Table1[[#This Row],[k- abroad returnee household]]</f>
        <v>450</v>
      </c>
      <c r="DJ162">
        <f>Table1[[#This Row],[ returnees internal ]]+Table1[[#This Row],[abroad returnee ]]</f>
        <v>2700</v>
      </c>
      <c r="DK162" t="s">
        <v>159</v>
      </c>
      <c r="DL162">
        <v>410</v>
      </c>
      <c r="DM162">
        <v>2460</v>
      </c>
      <c r="DN162">
        <v>0</v>
      </c>
      <c r="DO162">
        <v>0</v>
      </c>
      <c r="DP162" t="s">
        <v>147</v>
      </c>
      <c r="DQ162" t="s">
        <v>147</v>
      </c>
      <c r="DR162" t="s">
        <v>147</v>
      </c>
      <c r="DS162" t="s">
        <v>147</v>
      </c>
      <c r="DT162">
        <v>210</v>
      </c>
      <c r="DU162">
        <v>1260</v>
      </c>
      <c r="DV162" t="s">
        <v>193</v>
      </c>
      <c r="DW162" t="s">
        <v>194</v>
      </c>
      <c r="DX162" t="s">
        <v>150</v>
      </c>
      <c r="DY162" t="s">
        <v>147</v>
      </c>
      <c r="DZ162">
        <v>100</v>
      </c>
      <c r="EA162">
        <v>600</v>
      </c>
      <c r="EB162" t="s">
        <v>193</v>
      </c>
      <c r="EC162" t="s">
        <v>194</v>
      </c>
      <c r="ED162" t="s">
        <v>150</v>
      </c>
      <c r="EE162" t="s">
        <v>147</v>
      </c>
      <c r="EF162">
        <v>0</v>
      </c>
      <c r="EG162">
        <v>0</v>
      </c>
      <c r="EH162" t="s">
        <v>147</v>
      </c>
      <c r="EI162" t="s">
        <v>147</v>
      </c>
      <c r="EJ162" t="s">
        <v>147</v>
      </c>
      <c r="EK162" t="s">
        <v>147</v>
      </c>
      <c r="EL162">
        <v>100</v>
      </c>
      <c r="EM162">
        <v>600</v>
      </c>
      <c r="EN162" t="s">
        <v>193</v>
      </c>
      <c r="EO162" t="s">
        <v>194</v>
      </c>
      <c r="EP162" t="s">
        <v>150</v>
      </c>
      <c r="EQ162" t="s">
        <v>147</v>
      </c>
      <c r="ER162">
        <v>0</v>
      </c>
      <c r="ES162">
        <v>0</v>
      </c>
      <c r="ET162" t="s">
        <v>159</v>
      </c>
      <c r="EU162">
        <v>40</v>
      </c>
      <c r="EV162">
        <v>240</v>
      </c>
      <c r="EW162">
        <v>0</v>
      </c>
      <c r="EX162">
        <v>0</v>
      </c>
      <c r="EY162" t="s">
        <v>147</v>
      </c>
      <c r="EZ162" t="s">
        <v>147</v>
      </c>
      <c r="FA162" t="s">
        <v>147</v>
      </c>
      <c r="FB162" t="s">
        <v>147</v>
      </c>
      <c r="FC162">
        <v>0</v>
      </c>
      <c r="FD162">
        <v>0</v>
      </c>
      <c r="FE162" t="s">
        <v>147</v>
      </c>
      <c r="FF162" t="s">
        <v>147</v>
      </c>
      <c r="FG162" t="s">
        <v>147</v>
      </c>
      <c r="FH162" t="s">
        <v>147</v>
      </c>
      <c r="FI162">
        <v>0</v>
      </c>
      <c r="FJ162">
        <v>0</v>
      </c>
      <c r="FK162" t="s">
        <v>147</v>
      </c>
      <c r="FL162" t="s">
        <v>147</v>
      </c>
      <c r="FM162" t="s">
        <v>147</v>
      </c>
      <c r="FN162" t="s">
        <v>147</v>
      </c>
      <c r="FO162">
        <v>29</v>
      </c>
      <c r="FP162">
        <v>174</v>
      </c>
      <c r="FQ162" t="s">
        <v>221</v>
      </c>
      <c r="FR162" t="s">
        <v>424</v>
      </c>
      <c r="FS162" t="s">
        <v>150</v>
      </c>
      <c r="FT162" t="s">
        <v>147</v>
      </c>
      <c r="FU162">
        <v>11</v>
      </c>
      <c r="FV162">
        <v>66</v>
      </c>
      <c r="FW162" t="s">
        <v>221</v>
      </c>
      <c r="FX162" t="s">
        <v>424</v>
      </c>
      <c r="FY162" t="s">
        <v>150</v>
      </c>
      <c r="FZ162" t="s">
        <v>147</v>
      </c>
      <c r="GA162">
        <v>0</v>
      </c>
      <c r="GB162">
        <v>0</v>
      </c>
      <c r="GC162">
        <v>320</v>
      </c>
      <c r="GD162">
        <v>1920</v>
      </c>
      <c r="GE162">
        <v>130</v>
      </c>
      <c r="GF162">
        <v>780</v>
      </c>
      <c r="GG162">
        <v>0</v>
      </c>
      <c r="GH162">
        <v>0</v>
      </c>
      <c r="GI162">
        <v>0</v>
      </c>
      <c r="GJ162">
        <v>0</v>
      </c>
      <c r="GK162" t="s">
        <v>159</v>
      </c>
      <c r="GL162">
        <v>549</v>
      </c>
      <c r="GM162">
        <v>2795</v>
      </c>
      <c r="GN162" t="s">
        <v>159</v>
      </c>
      <c r="GO162" t="s">
        <v>193</v>
      </c>
      <c r="GP162" t="s">
        <v>194</v>
      </c>
      <c r="GQ162" t="s">
        <v>159</v>
      </c>
      <c r="GR162" t="s">
        <v>221</v>
      </c>
      <c r="GS162" t="s">
        <v>146</v>
      </c>
      <c r="GT162">
        <v>0</v>
      </c>
      <c r="GU162">
        <v>0</v>
      </c>
      <c r="GV162" t="s">
        <v>159</v>
      </c>
      <c r="GW162" t="s">
        <v>197</v>
      </c>
      <c r="GX162" t="s">
        <v>152</v>
      </c>
      <c r="GY162" t="s">
        <v>152</v>
      </c>
      <c r="GZ162" t="s">
        <v>730</v>
      </c>
      <c r="HA162" s="117" t="s">
        <v>1505</v>
      </c>
      <c r="HB162" s="117" t="s">
        <v>2178</v>
      </c>
      <c r="HC162" s="117"/>
      <c r="HD162" s="116" t="s">
        <v>1858</v>
      </c>
      <c r="HE162" s="116">
        <v>4.0888169999999997</v>
      </c>
      <c r="HF162" s="116">
        <v>30.676100000000002</v>
      </c>
    </row>
    <row r="163" spans="1:214" x14ac:dyDescent="0.25">
      <c r="A163" t="s">
        <v>142</v>
      </c>
      <c r="B163" t="s">
        <v>143</v>
      </c>
      <c r="C163" t="s">
        <v>406</v>
      </c>
      <c r="D163" t="s">
        <v>407</v>
      </c>
      <c r="E163" t="s">
        <v>731</v>
      </c>
      <c r="F163" t="s">
        <v>732</v>
      </c>
      <c r="G163" s="116">
        <f t="shared" si="4"/>
        <v>9.3662638170000001</v>
      </c>
      <c r="H163" s="116">
        <f t="shared" si="5"/>
        <v>31.590305950000001</v>
      </c>
      <c r="I163">
        <v>9</v>
      </c>
      <c r="J163">
        <v>9</v>
      </c>
      <c r="K163" t="s">
        <v>159</v>
      </c>
      <c r="L163">
        <v>365</v>
      </c>
      <c r="M163" s="116">
        <f>SUM(Table1[[#Headers],[c- IDP previously displ. abroad present]])</f>
        <v>0</v>
      </c>
      <c r="N163">
        <v>1874</v>
      </c>
      <c r="O163" s="116">
        <f>(Table1[[#This Row],[a- IDP individuals]])-(Table1[[#This Row],[displ. Abroad]])</f>
        <v>1874</v>
      </c>
      <c r="P163">
        <v>120</v>
      </c>
      <c r="Q163">
        <v>700</v>
      </c>
      <c r="R163" t="s">
        <v>143</v>
      </c>
      <c r="S163" t="s">
        <v>226</v>
      </c>
      <c r="T163">
        <v>100</v>
      </c>
      <c r="U163">
        <v>500</v>
      </c>
      <c r="V163" t="s">
        <v>143</v>
      </c>
      <c r="W163" t="s">
        <v>226</v>
      </c>
      <c r="X163">
        <v>80</v>
      </c>
      <c r="Y163">
        <v>314</v>
      </c>
      <c r="Z163" t="s">
        <v>143</v>
      </c>
      <c r="AA163" t="s">
        <v>226</v>
      </c>
      <c r="AB163">
        <v>40</v>
      </c>
      <c r="AC163">
        <v>210</v>
      </c>
      <c r="AD163" t="s">
        <v>143</v>
      </c>
      <c r="AE163" t="s">
        <v>226</v>
      </c>
      <c r="AF163">
        <v>25</v>
      </c>
      <c r="AG163">
        <v>150</v>
      </c>
      <c r="AH163" t="s">
        <v>143</v>
      </c>
      <c r="AI163" t="s">
        <v>226</v>
      </c>
      <c r="AJ163">
        <v>0</v>
      </c>
      <c r="AK163">
        <v>0</v>
      </c>
      <c r="AL163" t="s">
        <v>147</v>
      </c>
      <c r="AM163" t="s">
        <v>147</v>
      </c>
      <c r="AN163">
        <v>0</v>
      </c>
      <c r="AO163">
        <v>0</v>
      </c>
      <c r="AP163" t="s">
        <v>146</v>
      </c>
      <c r="AQ163">
        <v>0</v>
      </c>
      <c r="AR163">
        <v>0</v>
      </c>
      <c r="AS163">
        <v>0</v>
      </c>
      <c r="AT163">
        <v>0</v>
      </c>
      <c r="AU163" t="s">
        <v>147</v>
      </c>
      <c r="AV163" t="s">
        <v>147</v>
      </c>
      <c r="AW163">
        <v>0</v>
      </c>
      <c r="AX163">
        <v>0</v>
      </c>
      <c r="AY163" t="s">
        <v>147</v>
      </c>
      <c r="AZ163" t="s">
        <v>147</v>
      </c>
      <c r="BA163">
        <v>0</v>
      </c>
      <c r="BB163">
        <v>0</v>
      </c>
      <c r="BC163" t="s">
        <v>147</v>
      </c>
      <c r="BD163" t="s">
        <v>147</v>
      </c>
      <c r="BE163">
        <v>0</v>
      </c>
      <c r="BF163">
        <v>0</v>
      </c>
      <c r="BG163" t="s">
        <v>147</v>
      </c>
      <c r="BH163" t="s">
        <v>147</v>
      </c>
      <c r="BI163">
        <v>0</v>
      </c>
      <c r="BJ163">
        <v>0</v>
      </c>
      <c r="BK163" t="s">
        <v>147</v>
      </c>
      <c r="BL163" t="s">
        <v>147</v>
      </c>
      <c r="BM163">
        <v>0</v>
      </c>
      <c r="BN163">
        <v>0</v>
      </c>
      <c r="BO163" s="116">
        <f>SUM(Table1[[#This Row],[2014-2015 Conflict]],Table1[[#This Row],[2016-2017 conflict]],Table1[[#This Row],[2018 pre R conflict]],Table1[[#This Row],[2018 post R conflict]],Table1[[#This Row],[2019 conflict]],Table1[[#This Row],[2020 conflict]])</f>
        <v>1874</v>
      </c>
      <c r="BP163" s="116">
        <f>SUM(Table1[[#This Row],[2014-2015  C - clashes]],Table1[[#This Row],[2016-2017  c-clashes]],Table1[[#This Row],[2018 pre R C-clashes]],Table1[[#This Row],[2018 post R C-clashes]],Table1[[#This Row],[2019 C-clashes]],Table1[[#This Row],[2020 C-clashes]])</f>
        <v>0</v>
      </c>
      <c r="BQ163" s="116">
        <f>SUM(Table1[[#This Row],[2014-2015 disaster]],Table1[[#This Row],[2016-2017 disaster]],Table1[[#This Row],[2018 pre R disaster]],Table1[[#This Row],[2018 post R disaster]],Table1[[#This Row],[2019 disaster]],Table1[[#This Row],[2020 disaster]])</f>
        <v>0</v>
      </c>
      <c r="BR163" s="116">
        <f>SUM(Table1[[#This Row],[2014-2015 unknown]],Table1[[#This Row],[2016-2017  unknown ]],Table1[[#This Row],[2018 pre R unknown]],Table1[[#This Row],[2018 post R unknown]],Table1[[#This Row],[2019 unknown]],Table1[[#This Row],[2020 unknown]])</f>
        <v>0</v>
      </c>
      <c r="BS163">
        <v>700</v>
      </c>
      <c r="BT163">
        <v>0</v>
      </c>
      <c r="BU163">
        <v>0</v>
      </c>
      <c r="BV163">
        <v>0</v>
      </c>
      <c r="BW163" t="s">
        <v>146</v>
      </c>
      <c r="BX163">
        <v>500</v>
      </c>
      <c r="BY163">
        <v>0</v>
      </c>
      <c r="BZ163">
        <v>0</v>
      </c>
      <c r="CA163">
        <v>0</v>
      </c>
      <c r="CB163" t="s">
        <v>146</v>
      </c>
      <c r="CC163">
        <v>314</v>
      </c>
      <c r="CD163">
        <v>0</v>
      </c>
      <c r="CE163">
        <v>0</v>
      </c>
      <c r="CF163">
        <v>0</v>
      </c>
      <c r="CG163" t="s">
        <v>146</v>
      </c>
      <c r="CH163">
        <v>210</v>
      </c>
      <c r="CI163">
        <v>0</v>
      </c>
      <c r="CJ163">
        <v>0</v>
      </c>
      <c r="CK163">
        <v>0</v>
      </c>
      <c r="CL163" t="s">
        <v>146</v>
      </c>
      <c r="CM163">
        <v>150</v>
      </c>
      <c r="CN163">
        <v>0</v>
      </c>
      <c r="CO163">
        <v>0</v>
      </c>
      <c r="CP163">
        <v>0</v>
      </c>
      <c r="CQ163" t="s">
        <v>146</v>
      </c>
      <c r="CR163">
        <v>0</v>
      </c>
      <c r="CS163">
        <v>0</v>
      </c>
      <c r="CT163">
        <v>0</v>
      </c>
      <c r="CU163">
        <v>0</v>
      </c>
      <c r="CV163" t="s">
        <v>146</v>
      </c>
      <c r="CW163" t="s">
        <v>147</v>
      </c>
      <c r="CX163">
        <v>0</v>
      </c>
      <c r="CY163">
        <v>141</v>
      </c>
      <c r="CZ163">
        <v>593</v>
      </c>
      <c r="DA163">
        <v>224</v>
      </c>
      <c r="DB163">
        <v>1281</v>
      </c>
      <c r="DC163" t="s">
        <v>146</v>
      </c>
      <c r="DD163">
        <v>0</v>
      </c>
      <c r="DE163">
        <v>0</v>
      </c>
      <c r="DF163">
        <v>350</v>
      </c>
      <c r="DG163">
        <v>2200</v>
      </c>
      <c r="DH163" t="s">
        <v>159</v>
      </c>
      <c r="DI163">
        <f>Table1[[#This Row],[i- returnees internal present household]]+Table1[[#This Row],[k- abroad returnee household]]</f>
        <v>287</v>
      </c>
      <c r="DJ163">
        <f>Table1[[#This Row],[ returnees internal ]]+Table1[[#This Row],[abroad returnee ]]</f>
        <v>1516</v>
      </c>
      <c r="DK163" t="s">
        <v>159</v>
      </c>
      <c r="DL163">
        <v>245</v>
      </c>
      <c r="DM163">
        <v>1164</v>
      </c>
      <c r="DN163">
        <v>43</v>
      </c>
      <c r="DO163">
        <v>235</v>
      </c>
      <c r="DP163" t="s">
        <v>143</v>
      </c>
      <c r="DQ163" t="s">
        <v>226</v>
      </c>
      <c r="DR163" t="s">
        <v>150</v>
      </c>
      <c r="DS163" t="s">
        <v>147</v>
      </c>
      <c r="DT163">
        <v>26</v>
      </c>
      <c r="DU163">
        <v>150</v>
      </c>
      <c r="DV163" t="s">
        <v>143</v>
      </c>
      <c r="DW163" t="s">
        <v>226</v>
      </c>
      <c r="DX163" t="s">
        <v>150</v>
      </c>
      <c r="DY163" t="s">
        <v>147</v>
      </c>
      <c r="DZ163">
        <v>45</v>
      </c>
      <c r="EA163">
        <v>220</v>
      </c>
      <c r="EB163" t="s">
        <v>193</v>
      </c>
      <c r="EC163" t="s">
        <v>194</v>
      </c>
      <c r="ED163" t="s">
        <v>150</v>
      </c>
      <c r="EE163" t="s">
        <v>147</v>
      </c>
      <c r="EF163">
        <v>66</v>
      </c>
      <c r="EG163">
        <v>390</v>
      </c>
      <c r="EH163" t="s">
        <v>143</v>
      </c>
      <c r="EI163" t="s">
        <v>410</v>
      </c>
      <c r="EJ163" t="s">
        <v>150</v>
      </c>
      <c r="EK163" t="s">
        <v>147</v>
      </c>
      <c r="EL163">
        <v>65</v>
      </c>
      <c r="EM163">
        <v>169</v>
      </c>
      <c r="EN163" t="s">
        <v>143</v>
      </c>
      <c r="EO163" t="s">
        <v>226</v>
      </c>
      <c r="EP163" t="s">
        <v>150</v>
      </c>
      <c r="EQ163" t="s">
        <v>147</v>
      </c>
      <c r="ER163">
        <v>0</v>
      </c>
      <c r="ES163">
        <v>0</v>
      </c>
      <c r="ET163" t="s">
        <v>159</v>
      </c>
      <c r="EU163">
        <v>42</v>
      </c>
      <c r="EV163">
        <v>352</v>
      </c>
      <c r="EW163">
        <v>7</v>
      </c>
      <c r="EX163">
        <v>45</v>
      </c>
      <c r="EY163" t="s">
        <v>217</v>
      </c>
      <c r="EZ163" t="s">
        <v>411</v>
      </c>
      <c r="FA163" t="s">
        <v>150</v>
      </c>
      <c r="FB163" t="s">
        <v>147</v>
      </c>
      <c r="FC163">
        <v>11</v>
      </c>
      <c r="FD163">
        <v>57</v>
      </c>
      <c r="FE163" t="s">
        <v>217</v>
      </c>
      <c r="FF163" t="s">
        <v>411</v>
      </c>
      <c r="FG163" t="s">
        <v>150</v>
      </c>
      <c r="FH163" t="s">
        <v>147</v>
      </c>
      <c r="FI163">
        <v>10</v>
      </c>
      <c r="FJ163">
        <v>98</v>
      </c>
      <c r="FK163" t="s">
        <v>217</v>
      </c>
      <c r="FL163" t="s">
        <v>218</v>
      </c>
      <c r="FM163" t="s">
        <v>150</v>
      </c>
      <c r="FN163" t="s">
        <v>147</v>
      </c>
      <c r="FO163">
        <v>7</v>
      </c>
      <c r="FP163">
        <v>70</v>
      </c>
      <c r="FQ163" t="s">
        <v>221</v>
      </c>
      <c r="FR163" t="s">
        <v>424</v>
      </c>
      <c r="FS163" t="s">
        <v>150</v>
      </c>
      <c r="FT163" t="s">
        <v>147</v>
      </c>
      <c r="FU163">
        <v>7</v>
      </c>
      <c r="FV163">
        <v>82</v>
      </c>
      <c r="FW163" t="s">
        <v>217</v>
      </c>
      <c r="FX163" t="s">
        <v>411</v>
      </c>
      <c r="FY163" t="s">
        <v>150</v>
      </c>
      <c r="FZ163" t="s">
        <v>147</v>
      </c>
      <c r="GA163">
        <v>0</v>
      </c>
      <c r="GB163">
        <v>0</v>
      </c>
      <c r="GC163">
        <v>30</v>
      </c>
      <c r="GD163">
        <v>116</v>
      </c>
      <c r="GE163">
        <v>100</v>
      </c>
      <c r="GF163">
        <v>600</v>
      </c>
      <c r="GG163">
        <v>157</v>
      </c>
      <c r="GH163">
        <v>800</v>
      </c>
      <c r="GI163">
        <v>0</v>
      </c>
      <c r="GJ163">
        <v>0</v>
      </c>
      <c r="GK163" t="s">
        <v>159</v>
      </c>
      <c r="GL163">
        <v>350</v>
      </c>
      <c r="GM163">
        <v>1780</v>
      </c>
      <c r="GN163" t="s">
        <v>159</v>
      </c>
      <c r="GO163" t="s">
        <v>143</v>
      </c>
      <c r="GP163" t="s">
        <v>226</v>
      </c>
      <c r="GQ163" t="s">
        <v>159</v>
      </c>
      <c r="GR163" t="s">
        <v>217</v>
      </c>
      <c r="GS163" t="s">
        <v>146</v>
      </c>
      <c r="GT163">
        <v>0</v>
      </c>
      <c r="GU163">
        <v>0</v>
      </c>
      <c r="GV163" t="s">
        <v>159</v>
      </c>
      <c r="GW163" t="s">
        <v>152</v>
      </c>
      <c r="GX163" t="s">
        <v>152</v>
      </c>
      <c r="GY163" t="s">
        <v>152</v>
      </c>
      <c r="GZ163" t="s">
        <v>160</v>
      </c>
      <c r="HA163" s="117" t="s">
        <v>1505</v>
      </c>
      <c r="HB163" s="117" t="s">
        <v>2180</v>
      </c>
      <c r="HC163" s="117"/>
      <c r="HD163" s="116" t="s">
        <v>1858</v>
      </c>
      <c r="HE163" s="116">
        <v>4.0909829999999996</v>
      </c>
      <c r="HF163" s="116">
        <v>30.680099999999999</v>
      </c>
    </row>
    <row r="164" spans="1:214" x14ac:dyDescent="0.25">
      <c r="A164" t="s">
        <v>273</v>
      </c>
      <c r="B164" t="s">
        <v>211</v>
      </c>
      <c r="C164" t="s">
        <v>734</v>
      </c>
      <c r="D164" t="s">
        <v>735</v>
      </c>
      <c r="E164" t="s">
        <v>733</v>
      </c>
      <c r="F164" t="s">
        <v>736</v>
      </c>
      <c r="G164" s="116">
        <f t="shared" si="4"/>
        <v>4.7117820000000004</v>
      </c>
      <c r="H164" s="116">
        <f t="shared" si="5"/>
        <v>27.999963999999999</v>
      </c>
      <c r="I164">
        <v>9</v>
      </c>
      <c r="J164">
        <v>9</v>
      </c>
      <c r="K164" t="s">
        <v>159</v>
      </c>
      <c r="L164">
        <v>18</v>
      </c>
      <c r="M164" s="116">
        <f>SUM(Table1[[#Headers],[c- IDP previously displ. abroad present]])</f>
        <v>0</v>
      </c>
      <c r="N164">
        <v>100</v>
      </c>
      <c r="O164" s="116">
        <f>(Table1[[#This Row],[a- IDP individuals]])-(Table1[[#This Row],[displ. Abroad]])</f>
        <v>100</v>
      </c>
      <c r="P164">
        <v>7</v>
      </c>
      <c r="Q164">
        <v>29</v>
      </c>
      <c r="R164" t="s">
        <v>211</v>
      </c>
      <c r="S164" t="s">
        <v>423</v>
      </c>
      <c r="T164">
        <v>3</v>
      </c>
      <c r="U164">
        <v>17</v>
      </c>
      <c r="V164" t="s">
        <v>211</v>
      </c>
      <c r="W164" t="s">
        <v>423</v>
      </c>
      <c r="X164">
        <v>5</v>
      </c>
      <c r="Y164">
        <v>47</v>
      </c>
      <c r="Z164" t="s">
        <v>211</v>
      </c>
      <c r="AA164" t="s">
        <v>423</v>
      </c>
      <c r="AB164">
        <v>3</v>
      </c>
      <c r="AC164">
        <v>7</v>
      </c>
      <c r="AD164" t="s">
        <v>211</v>
      </c>
      <c r="AE164" t="s">
        <v>423</v>
      </c>
      <c r="AF164">
        <v>0</v>
      </c>
      <c r="AG164">
        <v>0</v>
      </c>
      <c r="AH164" t="s">
        <v>147</v>
      </c>
      <c r="AI164" t="s">
        <v>147</v>
      </c>
      <c r="AJ164">
        <v>0</v>
      </c>
      <c r="AK164">
        <v>0</v>
      </c>
      <c r="AL164" t="s">
        <v>147</v>
      </c>
      <c r="AM164" t="s">
        <v>147</v>
      </c>
      <c r="AN164">
        <v>0</v>
      </c>
      <c r="AO164">
        <v>0</v>
      </c>
      <c r="AP164" t="s">
        <v>146</v>
      </c>
      <c r="AQ164">
        <v>0</v>
      </c>
      <c r="AR164">
        <v>0</v>
      </c>
      <c r="AS164">
        <v>0</v>
      </c>
      <c r="AT164">
        <v>0</v>
      </c>
      <c r="AU164" t="s">
        <v>147</v>
      </c>
      <c r="AV164" t="s">
        <v>147</v>
      </c>
      <c r="AW164">
        <v>0</v>
      </c>
      <c r="AX164">
        <v>0</v>
      </c>
      <c r="AY164" t="s">
        <v>147</v>
      </c>
      <c r="AZ164" t="s">
        <v>147</v>
      </c>
      <c r="BA164">
        <v>0</v>
      </c>
      <c r="BB164">
        <v>0</v>
      </c>
      <c r="BC164" t="s">
        <v>147</v>
      </c>
      <c r="BD164" t="s">
        <v>147</v>
      </c>
      <c r="BE164">
        <v>0</v>
      </c>
      <c r="BF164">
        <v>0</v>
      </c>
      <c r="BG164" t="s">
        <v>147</v>
      </c>
      <c r="BH164" t="s">
        <v>147</v>
      </c>
      <c r="BI164">
        <v>0</v>
      </c>
      <c r="BJ164">
        <v>0</v>
      </c>
      <c r="BK164" t="s">
        <v>147</v>
      </c>
      <c r="BL164" t="s">
        <v>147</v>
      </c>
      <c r="BM164">
        <v>0</v>
      </c>
      <c r="BN164">
        <v>0</v>
      </c>
      <c r="BO164" s="116">
        <f>SUM(Table1[[#This Row],[2014-2015 Conflict]],Table1[[#This Row],[2016-2017 conflict]],Table1[[#This Row],[2018 pre R conflict]],Table1[[#This Row],[2018 post R conflict]],Table1[[#This Row],[2019 conflict]],Table1[[#This Row],[2020 conflict]])</f>
        <v>100</v>
      </c>
      <c r="BP164" s="116">
        <f>SUM(Table1[[#This Row],[2014-2015  C - clashes]],Table1[[#This Row],[2016-2017  c-clashes]],Table1[[#This Row],[2018 pre R C-clashes]],Table1[[#This Row],[2018 post R C-clashes]],Table1[[#This Row],[2019 C-clashes]],Table1[[#This Row],[2020 C-clashes]])</f>
        <v>0</v>
      </c>
      <c r="BQ164" s="116">
        <f>SUM(Table1[[#This Row],[2014-2015 disaster]],Table1[[#This Row],[2016-2017 disaster]],Table1[[#This Row],[2018 pre R disaster]],Table1[[#This Row],[2018 post R disaster]],Table1[[#This Row],[2019 disaster]],Table1[[#This Row],[2020 disaster]])</f>
        <v>0</v>
      </c>
      <c r="BR164" s="116">
        <f>SUM(Table1[[#This Row],[2014-2015 unknown]],Table1[[#This Row],[2016-2017  unknown ]],Table1[[#This Row],[2018 pre R unknown]],Table1[[#This Row],[2018 post R unknown]],Table1[[#This Row],[2019 unknown]],Table1[[#This Row],[2020 unknown]])</f>
        <v>0</v>
      </c>
      <c r="BS164">
        <v>29</v>
      </c>
      <c r="BT164">
        <v>0</v>
      </c>
      <c r="BU164">
        <v>0</v>
      </c>
      <c r="BV164">
        <v>0</v>
      </c>
      <c r="BW164" t="s">
        <v>146</v>
      </c>
      <c r="BX164">
        <v>17</v>
      </c>
      <c r="BY164">
        <v>0</v>
      </c>
      <c r="BZ164">
        <v>0</v>
      </c>
      <c r="CA164">
        <v>0</v>
      </c>
      <c r="CB164" t="s">
        <v>146</v>
      </c>
      <c r="CC164">
        <v>47</v>
      </c>
      <c r="CD164">
        <v>0</v>
      </c>
      <c r="CE164">
        <v>0</v>
      </c>
      <c r="CF164">
        <v>0</v>
      </c>
      <c r="CG164" t="s">
        <v>146</v>
      </c>
      <c r="CH164">
        <v>7</v>
      </c>
      <c r="CI164">
        <v>0</v>
      </c>
      <c r="CJ164">
        <v>0</v>
      </c>
      <c r="CK164">
        <v>0</v>
      </c>
      <c r="CL164" t="s">
        <v>146</v>
      </c>
      <c r="CM164">
        <v>0</v>
      </c>
      <c r="CN164">
        <v>0</v>
      </c>
      <c r="CO164">
        <v>0</v>
      </c>
      <c r="CP164">
        <v>0</v>
      </c>
      <c r="CQ164" t="s">
        <v>146</v>
      </c>
      <c r="CR164">
        <v>0</v>
      </c>
      <c r="CS164">
        <v>0</v>
      </c>
      <c r="CT164">
        <v>0</v>
      </c>
      <c r="CU164">
        <v>0</v>
      </c>
      <c r="CV164" t="s">
        <v>146</v>
      </c>
      <c r="CW164" t="s">
        <v>147</v>
      </c>
      <c r="CX164">
        <v>0</v>
      </c>
      <c r="CY164">
        <v>0</v>
      </c>
      <c r="CZ164">
        <v>0</v>
      </c>
      <c r="DA164">
        <v>18</v>
      </c>
      <c r="DB164">
        <v>100</v>
      </c>
      <c r="DC164" t="s">
        <v>146</v>
      </c>
      <c r="DD164">
        <v>0</v>
      </c>
      <c r="DE164">
        <v>0</v>
      </c>
      <c r="DF164">
        <v>2048</v>
      </c>
      <c r="DG164">
        <v>10231</v>
      </c>
      <c r="DH164" t="s">
        <v>159</v>
      </c>
      <c r="DI164">
        <f>Table1[[#This Row],[i- returnees internal present household]]+Table1[[#This Row],[k- abroad returnee household]]</f>
        <v>167</v>
      </c>
      <c r="DJ164">
        <f>Table1[[#This Row],[ returnees internal ]]+Table1[[#This Row],[abroad returnee ]]</f>
        <v>835</v>
      </c>
      <c r="DK164" t="s">
        <v>159</v>
      </c>
      <c r="DL164">
        <v>118</v>
      </c>
      <c r="DM164">
        <v>590</v>
      </c>
      <c r="DN164">
        <v>30</v>
      </c>
      <c r="DO164">
        <v>150</v>
      </c>
      <c r="DP164" t="s">
        <v>211</v>
      </c>
      <c r="DQ164" t="s">
        <v>423</v>
      </c>
      <c r="DR164" t="s">
        <v>150</v>
      </c>
      <c r="DS164" t="s">
        <v>147</v>
      </c>
      <c r="DT164">
        <v>16</v>
      </c>
      <c r="DU164">
        <v>80</v>
      </c>
      <c r="DV164" t="s">
        <v>211</v>
      </c>
      <c r="DW164" t="s">
        <v>423</v>
      </c>
      <c r="DX164" t="s">
        <v>150</v>
      </c>
      <c r="DY164" t="s">
        <v>147</v>
      </c>
      <c r="DZ164">
        <v>46</v>
      </c>
      <c r="EA164">
        <v>230</v>
      </c>
      <c r="EB164" t="s">
        <v>211</v>
      </c>
      <c r="EC164" t="s">
        <v>423</v>
      </c>
      <c r="ED164" t="s">
        <v>150</v>
      </c>
      <c r="EE164" t="s">
        <v>147</v>
      </c>
      <c r="EF164">
        <v>26</v>
      </c>
      <c r="EG164">
        <v>130</v>
      </c>
      <c r="EH164" t="s">
        <v>211</v>
      </c>
      <c r="EI164" t="s">
        <v>423</v>
      </c>
      <c r="EJ164" t="s">
        <v>150</v>
      </c>
      <c r="EK164" t="s">
        <v>147</v>
      </c>
      <c r="EL164">
        <v>0</v>
      </c>
      <c r="EM164">
        <v>0</v>
      </c>
      <c r="EN164" t="s">
        <v>147</v>
      </c>
      <c r="EO164" t="s">
        <v>147</v>
      </c>
      <c r="EP164" t="s">
        <v>147</v>
      </c>
      <c r="EQ164" t="s">
        <v>147</v>
      </c>
      <c r="ER164">
        <v>0</v>
      </c>
      <c r="ES164">
        <v>0</v>
      </c>
      <c r="ET164" t="s">
        <v>159</v>
      </c>
      <c r="EU164">
        <v>49</v>
      </c>
      <c r="EV164">
        <v>245</v>
      </c>
      <c r="EW164">
        <v>0</v>
      </c>
      <c r="EX164">
        <v>0</v>
      </c>
      <c r="EY164" t="s">
        <v>147</v>
      </c>
      <c r="EZ164" t="s">
        <v>147</v>
      </c>
      <c r="FA164" t="s">
        <v>147</v>
      </c>
      <c r="FB164" t="s">
        <v>147</v>
      </c>
      <c r="FC164">
        <v>0</v>
      </c>
      <c r="FD164">
        <v>0</v>
      </c>
      <c r="FE164" t="s">
        <v>147</v>
      </c>
      <c r="FF164" t="s">
        <v>147</v>
      </c>
      <c r="FG164" t="s">
        <v>147</v>
      </c>
      <c r="FH164" t="s">
        <v>147</v>
      </c>
      <c r="FI164">
        <v>25</v>
      </c>
      <c r="FJ164">
        <v>125</v>
      </c>
      <c r="FK164" t="s">
        <v>425</v>
      </c>
      <c r="FL164" t="s">
        <v>737</v>
      </c>
      <c r="FM164" t="s">
        <v>150</v>
      </c>
      <c r="FN164" t="s">
        <v>147</v>
      </c>
      <c r="FO164">
        <v>24</v>
      </c>
      <c r="FP164">
        <v>120</v>
      </c>
      <c r="FQ164" t="s">
        <v>425</v>
      </c>
      <c r="FR164" t="s">
        <v>737</v>
      </c>
      <c r="FS164" t="s">
        <v>150</v>
      </c>
      <c r="FT164" t="s">
        <v>147</v>
      </c>
      <c r="FU164">
        <v>0</v>
      </c>
      <c r="FV164">
        <v>0</v>
      </c>
      <c r="FW164" t="s">
        <v>147</v>
      </c>
      <c r="FX164" t="s">
        <v>147</v>
      </c>
      <c r="FY164" t="s">
        <v>147</v>
      </c>
      <c r="FZ164" t="s">
        <v>147</v>
      </c>
      <c r="GA164">
        <v>0</v>
      </c>
      <c r="GB164">
        <v>0</v>
      </c>
      <c r="GC164">
        <v>36</v>
      </c>
      <c r="GD164">
        <v>182</v>
      </c>
      <c r="GE164">
        <v>112</v>
      </c>
      <c r="GF164">
        <v>557</v>
      </c>
      <c r="GG164">
        <v>19</v>
      </c>
      <c r="GH164">
        <v>96</v>
      </c>
      <c r="GI164">
        <v>0</v>
      </c>
      <c r="GJ164">
        <v>0</v>
      </c>
      <c r="GK164" t="s">
        <v>159</v>
      </c>
      <c r="GL164">
        <v>41</v>
      </c>
      <c r="GM164">
        <v>207</v>
      </c>
      <c r="GN164" t="s">
        <v>159</v>
      </c>
      <c r="GO164" t="s">
        <v>211</v>
      </c>
      <c r="GP164" t="s">
        <v>735</v>
      </c>
      <c r="GQ164" t="s">
        <v>159</v>
      </c>
      <c r="GR164" t="s">
        <v>425</v>
      </c>
      <c r="GS164" t="s">
        <v>146</v>
      </c>
      <c r="GT164">
        <v>0</v>
      </c>
      <c r="GU164">
        <v>0</v>
      </c>
      <c r="GV164" t="s">
        <v>146</v>
      </c>
      <c r="GW164" t="s">
        <v>151</v>
      </c>
      <c r="GX164" t="s">
        <v>151</v>
      </c>
      <c r="GY164" t="s">
        <v>151</v>
      </c>
      <c r="GZ164" t="s">
        <v>160</v>
      </c>
      <c r="HA164" s="118" t="s">
        <v>1505</v>
      </c>
      <c r="HB164" s="118" t="s">
        <v>2182</v>
      </c>
      <c r="HC164" s="118"/>
      <c r="HD164" s="118" t="s">
        <v>1885</v>
      </c>
      <c r="HE164" s="119">
        <v>4.0936000000000003</v>
      </c>
      <c r="HF164" s="119">
        <v>30.670933000000002</v>
      </c>
    </row>
    <row r="165" spans="1:214" x14ac:dyDescent="0.25">
      <c r="A165" t="s">
        <v>273</v>
      </c>
      <c r="B165" t="s">
        <v>211</v>
      </c>
      <c r="C165" t="s">
        <v>734</v>
      </c>
      <c r="D165" t="s">
        <v>735</v>
      </c>
      <c r="E165" t="s">
        <v>738</v>
      </c>
      <c r="F165" t="s">
        <v>739</v>
      </c>
      <c r="G165" s="116">
        <f t="shared" si="4"/>
        <v>4.5863100000000001</v>
      </c>
      <c r="H165" s="116">
        <f t="shared" si="5"/>
        <v>28.12322</v>
      </c>
      <c r="I165">
        <v>9</v>
      </c>
      <c r="J165">
        <v>9</v>
      </c>
      <c r="K165" t="s">
        <v>159</v>
      </c>
      <c r="L165">
        <v>47</v>
      </c>
      <c r="M165" s="116">
        <f>SUM(Table1[[#Headers],[c- IDP previously displ. abroad present]])</f>
        <v>0</v>
      </c>
      <c r="N165">
        <v>235</v>
      </c>
      <c r="O165" s="116">
        <f>(Table1[[#This Row],[a- IDP individuals]])-(Table1[[#This Row],[displ. Abroad]])</f>
        <v>235</v>
      </c>
      <c r="P165">
        <v>35</v>
      </c>
      <c r="Q165">
        <v>175</v>
      </c>
      <c r="R165" t="s">
        <v>211</v>
      </c>
      <c r="S165" t="s">
        <v>735</v>
      </c>
      <c r="T165">
        <v>8</v>
      </c>
      <c r="U165">
        <v>40</v>
      </c>
      <c r="V165" t="s">
        <v>211</v>
      </c>
      <c r="W165" t="s">
        <v>735</v>
      </c>
      <c r="X165">
        <v>0</v>
      </c>
      <c r="Y165">
        <v>0</v>
      </c>
      <c r="Z165" t="s">
        <v>147</v>
      </c>
      <c r="AA165" t="s">
        <v>147</v>
      </c>
      <c r="AB165">
        <v>0</v>
      </c>
      <c r="AC165">
        <v>0</v>
      </c>
      <c r="AD165" t="s">
        <v>147</v>
      </c>
      <c r="AE165" t="s">
        <v>147</v>
      </c>
      <c r="AF165">
        <v>4</v>
      </c>
      <c r="AG165">
        <v>20</v>
      </c>
      <c r="AH165" t="s">
        <v>211</v>
      </c>
      <c r="AI165" t="s">
        <v>735</v>
      </c>
      <c r="AJ165">
        <v>0</v>
      </c>
      <c r="AK165">
        <v>0</v>
      </c>
      <c r="AL165" t="s">
        <v>147</v>
      </c>
      <c r="AM165" t="s">
        <v>147</v>
      </c>
      <c r="AN165">
        <v>0</v>
      </c>
      <c r="AO165">
        <v>0</v>
      </c>
      <c r="AP165" t="s">
        <v>146</v>
      </c>
      <c r="AQ165">
        <v>0</v>
      </c>
      <c r="AR165">
        <v>0</v>
      </c>
      <c r="AS165">
        <v>0</v>
      </c>
      <c r="AT165">
        <v>0</v>
      </c>
      <c r="AU165" t="s">
        <v>147</v>
      </c>
      <c r="AV165" t="s">
        <v>147</v>
      </c>
      <c r="AW165">
        <v>0</v>
      </c>
      <c r="AX165">
        <v>0</v>
      </c>
      <c r="AY165" t="s">
        <v>147</v>
      </c>
      <c r="AZ165" t="s">
        <v>147</v>
      </c>
      <c r="BA165">
        <v>0</v>
      </c>
      <c r="BB165">
        <v>0</v>
      </c>
      <c r="BC165" t="s">
        <v>147</v>
      </c>
      <c r="BD165" t="s">
        <v>147</v>
      </c>
      <c r="BE165">
        <v>0</v>
      </c>
      <c r="BF165">
        <v>0</v>
      </c>
      <c r="BG165" t="s">
        <v>147</v>
      </c>
      <c r="BH165" t="s">
        <v>147</v>
      </c>
      <c r="BI165">
        <v>0</v>
      </c>
      <c r="BJ165">
        <v>0</v>
      </c>
      <c r="BK165" t="s">
        <v>147</v>
      </c>
      <c r="BL165" t="s">
        <v>147</v>
      </c>
      <c r="BM165">
        <v>0</v>
      </c>
      <c r="BN165">
        <v>0</v>
      </c>
      <c r="BO165" s="116">
        <f>SUM(Table1[[#This Row],[2014-2015 Conflict]],Table1[[#This Row],[2016-2017 conflict]],Table1[[#This Row],[2018 pre R conflict]],Table1[[#This Row],[2018 post R conflict]],Table1[[#This Row],[2019 conflict]],Table1[[#This Row],[2020 conflict]])</f>
        <v>235</v>
      </c>
      <c r="BP165" s="116">
        <f>SUM(Table1[[#This Row],[2014-2015  C - clashes]],Table1[[#This Row],[2016-2017  c-clashes]],Table1[[#This Row],[2018 pre R C-clashes]],Table1[[#This Row],[2018 post R C-clashes]],Table1[[#This Row],[2019 C-clashes]],Table1[[#This Row],[2020 C-clashes]])</f>
        <v>0</v>
      </c>
      <c r="BQ165" s="116">
        <f>SUM(Table1[[#This Row],[2014-2015 disaster]],Table1[[#This Row],[2016-2017 disaster]],Table1[[#This Row],[2018 pre R disaster]],Table1[[#This Row],[2018 post R disaster]],Table1[[#This Row],[2019 disaster]],Table1[[#This Row],[2020 disaster]])</f>
        <v>0</v>
      </c>
      <c r="BR165" s="116">
        <f>SUM(Table1[[#This Row],[2014-2015 unknown]],Table1[[#This Row],[2016-2017  unknown ]],Table1[[#This Row],[2018 pre R unknown]],Table1[[#This Row],[2018 post R unknown]],Table1[[#This Row],[2019 unknown]],Table1[[#This Row],[2020 unknown]])</f>
        <v>0</v>
      </c>
      <c r="BS165">
        <v>175</v>
      </c>
      <c r="BT165">
        <v>0</v>
      </c>
      <c r="BU165">
        <v>0</v>
      </c>
      <c r="BV165">
        <v>0</v>
      </c>
      <c r="BW165" t="s">
        <v>146</v>
      </c>
      <c r="BX165">
        <v>40</v>
      </c>
      <c r="BY165">
        <v>0</v>
      </c>
      <c r="BZ165">
        <v>0</v>
      </c>
      <c r="CA165">
        <v>0</v>
      </c>
      <c r="CB165" t="s">
        <v>146</v>
      </c>
      <c r="CC165">
        <v>0</v>
      </c>
      <c r="CD165">
        <v>0</v>
      </c>
      <c r="CE165">
        <v>0</v>
      </c>
      <c r="CF165">
        <v>0</v>
      </c>
      <c r="CG165" t="s">
        <v>146</v>
      </c>
      <c r="CH165">
        <v>0</v>
      </c>
      <c r="CI165">
        <v>0</v>
      </c>
      <c r="CJ165">
        <v>0</v>
      </c>
      <c r="CK165">
        <v>0</v>
      </c>
      <c r="CL165" t="s">
        <v>146</v>
      </c>
      <c r="CM165">
        <v>20</v>
      </c>
      <c r="CN165">
        <v>0</v>
      </c>
      <c r="CO165">
        <v>0</v>
      </c>
      <c r="CP165">
        <v>0</v>
      </c>
      <c r="CQ165" t="s">
        <v>146</v>
      </c>
      <c r="CR165">
        <v>0</v>
      </c>
      <c r="CS165">
        <v>0</v>
      </c>
      <c r="CT165">
        <v>0</v>
      </c>
      <c r="CU165">
        <v>0</v>
      </c>
      <c r="CV165" t="s">
        <v>146</v>
      </c>
      <c r="CW165" t="s">
        <v>147</v>
      </c>
      <c r="CX165">
        <v>0</v>
      </c>
      <c r="CY165">
        <v>0</v>
      </c>
      <c r="CZ165">
        <v>0</v>
      </c>
      <c r="DA165">
        <v>47</v>
      </c>
      <c r="DB165">
        <v>235</v>
      </c>
      <c r="DC165" t="s">
        <v>146</v>
      </c>
      <c r="DD165">
        <v>0</v>
      </c>
      <c r="DE165">
        <v>0</v>
      </c>
      <c r="DF165">
        <v>2851</v>
      </c>
      <c r="DG165">
        <v>14255</v>
      </c>
      <c r="DH165" t="s">
        <v>159</v>
      </c>
      <c r="DI165">
        <f>Table1[[#This Row],[i- returnees internal present household]]+Table1[[#This Row],[k- abroad returnee household]]</f>
        <v>363</v>
      </c>
      <c r="DJ165">
        <f>Table1[[#This Row],[ returnees internal ]]+Table1[[#This Row],[abroad returnee ]]</f>
        <v>1818</v>
      </c>
      <c r="DK165" t="s">
        <v>159</v>
      </c>
      <c r="DL165">
        <v>348</v>
      </c>
      <c r="DM165">
        <v>1743</v>
      </c>
      <c r="DN165">
        <v>75</v>
      </c>
      <c r="DO165">
        <v>375</v>
      </c>
      <c r="DP165" t="s">
        <v>211</v>
      </c>
      <c r="DQ165" t="s">
        <v>735</v>
      </c>
      <c r="DR165" t="s">
        <v>150</v>
      </c>
      <c r="DS165" t="s">
        <v>147</v>
      </c>
      <c r="DT165">
        <v>57</v>
      </c>
      <c r="DU165">
        <v>289</v>
      </c>
      <c r="DV165" t="s">
        <v>211</v>
      </c>
      <c r="DW165" t="s">
        <v>297</v>
      </c>
      <c r="DX165" t="s">
        <v>150</v>
      </c>
      <c r="DY165" t="s">
        <v>147</v>
      </c>
      <c r="DZ165">
        <v>101</v>
      </c>
      <c r="EA165">
        <v>503</v>
      </c>
      <c r="EB165" t="s">
        <v>211</v>
      </c>
      <c r="EC165" t="s">
        <v>735</v>
      </c>
      <c r="ED165" t="s">
        <v>150</v>
      </c>
      <c r="EE165" t="s">
        <v>147</v>
      </c>
      <c r="EF165">
        <v>115</v>
      </c>
      <c r="EG165">
        <v>576</v>
      </c>
      <c r="EH165" t="s">
        <v>211</v>
      </c>
      <c r="EI165" t="s">
        <v>297</v>
      </c>
      <c r="EJ165" t="s">
        <v>150</v>
      </c>
      <c r="EK165" t="s">
        <v>147</v>
      </c>
      <c r="EL165">
        <v>0</v>
      </c>
      <c r="EM165">
        <v>0</v>
      </c>
      <c r="EN165" t="s">
        <v>147</v>
      </c>
      <c r="EO165" t="s">
        <v>147</v>
      </c>
      <c r="EP165" t="s">
        <v>147</v>
      </c>
      <c r="EQ165" t="s">
        <v>147</v>
      </c>
      <c r="ER165">
        <v>0</v>
      </c>
      <c r="ES165">
        <v>0</v>
      </c>
      <c r="ET165" t="s">
        <v>159</v>
      </c>
      <c r="EU165">
        <v>15</v>
      </c>
      <c r="EV165">
        <v>75</v>
      </c>
      <c r="EW165">
        <v>15</v>
      </c>
      <c r="EX165">
        <v>75</v>
      </c>
      <c r="EY165" t="s">
        <v>722</v>
      </c>
      <c r="EZ165" t="s">
        <v>740</v>
      </c>
      <c r="FA165" t="s">
        <v>150</v>
      </c>
      <c r="FB165" t="s">
        <v>147</v>
      </c>
      <c r="FC165">
        <v>0</v>
      </c>
      <c r="FD165">
        <v>0</v>
      </c>
      <c r="FE165" t="s">
        <v>147</v>
      </c>
      <c r="FF165" t="s">
        <v>147</v>
      </c>
      <c r="FG165" t="s">
        <v>147</v>
      </c>
      <c r="FH165" t="s">
        <v>147</v>
      </c>
      <c r="FI165">
        <v>0</v>
      </c>
      <c r="FJ165">
        <v>0</v>
      </c>
      <c r="FK165" t="s">
        <v>147</v>
      </c>
      <c r="FL165" t="s">
        <v>147</v>
      </c>
      <c r="FM165" t="s">
        <v>147</v>
      </c>
      <c r="FN165" t="s">
        <v>147</v>
      </c>
      <c r="FO165">
        <v>0</v>
      </c>
      <c r="FP165">
        <v>0</v>
      </c>
      <c r="FQ165" t="s">
        <v>147</v>
      </c>
      <c r="FR165" t="s">
        <v>147</v>
      </c>
      <c r="FS165" t="s">
        <v>147</v>
      </c>
      <c r="FT165" t="s">
        <v>147</v>
      </c>
      <c r="FU165">
        <v>0</v>
      </c>
      <c r="FV165">
        <v>0</v>
      </c>
      <c r="FW165" t="s">
        <v>147</v>
      </c>
      <c r="FX165" t="s">
        <v>147</v>
      </c>
      <c r="FY165" t="s">
        <v>147</v>
      </c>
      <c r="FZ165" t="s">
        <v>147</v>
      </c>
      <c r="GA165">
        <v>0</v>
      </c>
      <c r="GB165">
        <v>0</v>
      </c>
      <c r="GC165">
        <v>196</v>
      </c>
      <c r="GD165">
        <v>981</v>
      </c>
      <c r="GE165">
        <v>91</v>
      </c>
      <c r="GF165">
        <v>455</v>
      </c>
      <c r="GG165">
        <v>76</v>
      </c>
      <c r="GH165">
        <v>382</v>
      </c>
      <c r="GI165">
        <v>0</v>
      </c>
      <c r="GJ165">
        <v>0</v>
      </c>
      <c r="GK165" t="s">
        <v>159</v>
      </c>
      <c r="GL165">
        <v>26</v>
      </c>
      <c r="GM165">
        <v>131</v>
      </c>
      <c r="GN165" t="s">
        <v>159</v>
      </c>
      <c r="GO165" t="s">
        <v>211</v>
      </c>
      <c r="GP165" t="s">
        <v>423</v>
      </c>
      <c r="GQ165" t="s">
        <v>159</v>
      </c>
      <c r="GR165" t="s">
        <v>722</v>
      </c>
      <c r="GS165" t="s">
        <v>146</v>
      </c>
      <c r="GT165">
        <v>0</v>
      </c>
      <c r="GU165">
        <v>0</v>
      </c>
      <c r="GV165" t="s">
        <v>146</v>
      </c>
      <c r="GW165" t="s">
        <v>151</v>
      </c>
      <c r="GX165" t="s">
        <v>151</v>
      </c>
      <c r="GY165" t="s">
        <v>151</v>
      </c>
      <c r="GZ165" t="s">
        <v>160</v>
      </c>
      <c r="HA165" s="117" t="s">
        <v>1505</v>
      </c>
      <c r="HB165" s="117" t="s">
        <v>2184</v>
      </c>
      <c r="HC165" s="117"/>
      <c r="HD165" s="116" t="s">
        <v>1858</v>
      </c>
      <c r="HE165" s="116">
        <v>4.0873999999999997</v>
      </c>
      <c r="HF165" s="116">
        <v>30.6799</v>
      </c>
    </row>
    <row r="166" spans="1:214" x14ac:dyDescent="0.25">
      <c r="A166" t="s">
        <v>142</v>
      </c>
      <c r="B166" t="s">
        <v>143</v>
      </c>
      <c r="C166" t="s">
        <v>406</v>
      </c>
      <c r="D166" t="s">
        <v>407</v>
      </c>
      <c r="E166" t="s">
        <v>741</v>
      </c>
      <c r="F166" t="s">
        <v>742</v>
      </c>
      <c r="G166" s="116">
        <f t="shared" si="4"/>
        <v>9.4828960000000002</v>
      </c>
      <c r="H166" s="116">
        <f t="shared" si="5"/>
        <v>31.047832</v>
      </c>
      <c r="I166">
        <v>9</v>
      </c>
      <c r="J166">
        <v>9</v>
      </c>
      <c r="K166" t="s">
        <v>159</v>
      </c>
      <c r="L166">
        <v>349</v>
      </c>
      <c r="M166" s="116">
        <f>SUM(Table1[[#Headers],[c- IDP previously displ. abroad present]])</f>
        <v>0</v>
      </c>
      <c r="N166">
        <v>1653</v>
      </c>
      <c r="O166" s="116">
        <f>(Table1[[#This Row],[a- IDP individuals]])-(Table1[[#This Row],[displ. Abroad]])</f>
        <v>851</v>
      </c>
      <c r="P166">
        <v>23</v>
      </c>
      <c r="Q166">
        <v>111</v>
      </c>
      <c r="R166" t="s">
        <v>143</v>
      </c>
      <c r="S166" t="s">
        <v>226</v>
      </c>
      <c r="T166">
        <v>47</v>
      </c>
      <c r="U166">
        <v>161</v>
      </c>
      <c r="V166" t="s">
        <v>143</v>
      </c>
      <c r="W166" t="s">
        <v>226</v>
      </c>
      <c r="X166">
        <v>66</v>
      </c>
      <c r="Y166">
        <v>296</v>
      </c>
      <c r="Z166" t="s">
        <v>143</v>
      </c>
      <c r="AA166" t="s">
        <v>226</v>
      </c>
      <c r="AB166">
        <v>58</v>
      </c>
      <c r="AC166">
        <v>425</v>
      </c>
      <c r="AD166" t="s">
        <v>143</v>
      </c>
      <c r="AE166" t="s">
        <v>227</v>
      </c>
      <c r="AF166">
        <v>67</v>
      </c>
      <c r="AG166">
        <v>264</v>
      </c>
      <c r="AH166" t="s">
        <v>143</v>
      </c>
      <c r="AI166" t="s">
        <v>227</v>
      </c>
      <c r="AJ166">
        <v>88</v>
      </c>
      <c r="AK166">
        <v>396</v>
      </c>
      <c r="AL166" t="s">
        <v>143</v>
      </c>
      <c r="AM166" t="s">
        <v>227</v>
      </c>
      <c r="AN166">
        <v>0</v>
      </c>
      <c r="AO166">
        <v>0</v>
      </c>
      <c r="AP166" t="s">
        <v>159</v>
      </c>
      <c r="AQ166">
        <v>144</v>
      </c>
      <c r="AR166">
        <v>802</v>
      </c>
      <c r="AS166">
        <v>0</v>
      </c>
      <c r="AT166">
        <v>0</v>
      </c>
      <c r="AU166" t="s">
        <v>147</v>
      </c>
      <c r="AV166" t="s">
        <v>147</v>
      </c>
      <c r="AW166">
        <v>36</v>
      </c>
      <c r="AX166">
        <v>221</v>
      </c>
      <c r="AY166" t="s">
        <v>217</v>
      </c>
      <c r="AZ166" t="s">
        <v>743</v>
      </c>
      <c r="BA166">
        <v>31</v>
      </c>
      <c r="BB166">
        <v>121</v>
      </c>
      <c r="BC166" t="s">
        <v>217</v>
      </c>
      <c r="BD166" t="s">
        <v>743</v>
      </c>
      <c r="BE166">
        <v>35</v>
      </c>
      <c r="BF166">
        <v>212</v>
      </c>
      <c r="BG166" t="s">
        <v>217</v>
      </c>
      <c r="BH166" t="s">
        <v>411</v>
      </c>
      <c r="BI166">
        <v>42</v>
      </c>
      <c r="BJ166">
        <v>248</v>
      </c>
      <c r="BK166" t="s">
        <v>217</v>
      </c>
      <c r="BL166" t="s">
        <v>411</v>
      </c>
      <c r="BM166">
        <v>0</v>
      </c>
      <c r="BN166">
        <v>0</v>
      </c>
      <c r="BO166" s="116">
        <f>SUM(Table1[[#This Row],[2014-2015 Conflict]],Table1[[#This Row],[2016-2017 conflict]],Table1[[#This Row],[2018 pre R conflict]],Table1[[#This Row],[2018 post R conflict]],Table1[[#This Row],[2019 conflict]],Table1[[#This Row],[2020 conflict]])</f>
        <v>1437</v>
      </c>
      <c r="BP166" s="116">
        <f>SUM(Table1[[#This Row],[2014-2015  C - clashes]],Table1[[#This Row],[2016-2017  c-clashes]],Table1[[#This Row],[2018 pre R C-clashes]],Table1[[#This Row],[2018 post R C-clashes]],Table1[[#This Row],[2019 C-clashes]],Table1[[#This Row],[2020 C-clashes]])</f>
        <v>0</v>
      </c>
      <c r="BQ166" s="116">
        <f>SUM(Table1[[#This Row],[2014-2015 disaster]],Table1[[#This Row],[2016-2017 disaster]],Table1[[#This Row],[2018 pre R disaster]],Table1[[#This Row],[2018 post R disaster]],Table1[[#This Row],[2019 disaster]],Table1[[#This Row],[2020 disaster]])</f>
        <v>0</v>
      </c>
      <c r="BR166" s="116">
        <f>SUM(Table1[[#This Row],[2014-2015 unknown]],Table1[[#This Row],[2016-2017  unknown ]],Table1[[#This Row],[2018 pre R unknown]],Table1[[#This Row],[2018 post R unknown]],Table1[[#This Row],[2019 unknown]],Table1[[#This Row],[2020 unknown]])</f>
        <v>216</v>
      </c>
      <c r="BS166">
        <v>111</v>
      </c>
      <c r="BT166">
        <v>0</v>
      </c>
      <c r="BU166">
        <v>0</v>
      </c>
      <c r="BV166">
        <v>0</v>
      </c>
      <c r="BW166" t="s">
        <v>146</v>
      </c>
      <c r="BX166">
        <v>161</v>
      </c>
      <c r="BY166">
        <v>0</v>
      </c>
      <c r="BZ166">
        <v>0</v>
      </c>
      <c r="CA166">
        <v>0</v>
      </c>
      <c r="CB166" t="s">
        <v>146</v>
      </c>
      <c r="CC166">
        <v>296</v>
      </c>
      <c r="CD166">
        <v>0</v>
      </c>
      <c r="CE166">
        <v>0</v>
      </c>
      <c r="CF166">
        <v>0</v>
      </c>
      <c r="CG166" t="s">
        <v>146</v>
      </c>
      <c r="CH166">
        <v>425</v>
      </c>
      <c r="CI166">
        <v>0</v>
      </c>
      <c r="CJ166">
        <v>0</v>
      </c>
      <c r="CK166">
        <v>0</v>
      </c>
      <c r="CL166" t="s">
        <v>146</v>
      </c>
      <c r="CM166">
        <v>264</v>
      </c>
      <c r="CN166">
        <v>0</v>
      </c>
      <c r="CO166">
        <v>0</v>
      </c>
      <c r="CP166">
        <v>0</v>
      </c>
      <c r="CQ166" t="s">
        <v>146</v>
      </c>
      <c r="CR166">
        <v>180</v>
      </c>
      <c r="CS166">
        <v>0</v>
      </c>
      <c r="CT166">
        <v>0</v>
      </c>
      <c r="CU166">
        <v>216</v>
      </c>
      <c r="CV166" t="s">
        <v>146</v>
      </c>
      <c r="CW166" t="s">
        <v>147</v>
      </c>
      <c r="CX166">
        <v>0</v>
      </c>
      <c r="CY166">
        <v>0</v>
      </c>
      <c r="CZ166">
        <v>0</v>
      </c>
      <c r="DA166">
        <v>349</v>
      </c>
      <c r="DB166">
        <v>1653</v>
      </c>
      <c r="DC166" t="s">
        <v>146</v>
      </c>
      <c r="DD166">
        <v>0</v>
      </c>
      <c r="DE166">
        <v>0</v>
      </c>
      <c r="DF166">
        <v>950</v>
      </c>
      <c r="DG166">
        <v>5500</v>
      </c>
      <c r="DH166" t="s">
        <v>159</v>
      </c>
      <c r="DI166">
        <f>Table1[[#This Row],[i- returnees internal present household]]+Table1[[#This Row],[k- abroad returnee household]]</f>
        <v>705</v>
      </c>
      <c r="DJ166">
        <f>Table1[[#This Row],[ returnees internal ]]+Table1[[#This Row],[abroad returnee ]]</f>
        <v>4595</v>
      </c>
      <c r="DK166" t="s">
        <v>159</v>
      </c>
      <c r="DL166">
        <v>16</v>
      </c>
      <c r="DM166">
        <v>69</v>
      </c>
      <c r="DN166">
        <v>0</v>
      </c>
      <c r="DO166">
        <v>0</v>
      </c>
      <c r="DP166" t="s">
        <v>147</v>
      </c>
      <c r="DQ166" t="s">
        <v>147</v>
      </c>
      <c r="DR166" t="s">
        <v>147</v>
      </c>
      <c r="DS166" t="s">
        <v>147</v>
      </c>
      <c r="DT166">
        <v>0</v>
      </c>
      <c r="DU166">
        <v>0</v>
      </c>
      <c r="DV166" t="s">
        <v>147</v>
      </c>
      <c r="DW166" t="s">
        <v>147</v>
      </c>
      <c r="DX166" t="s">
        <v>147</v>
      </c>
      <c r="DY166" t="s">
        <v>147</v>
      </c>
      <c r="DZ166">
        <v>3</v>
      </c>
      <c r="EA166">
        <v>19</v>
      </c>
      <c r="EB166" t="s">
        <v>143</v>
      </c>
      <c r="EC166" t="s">
        <v>227</v>
      </c>
      <c r="ED166" t="s">
        <v>150</v>
      </c>
      <c r="EE166" t="s">
        <v>147</v>
      </c>
      <c r="EF166">
        <v>7</v>
      </c>
      <c r="EG166">
        <v>25</v>
      </c>
      <c r="EH166" t="s">
        <v>143</v>
      </c>
      <c r="EI166" t="s">
        <v>227</v>
      </c>
      <c r="EJ166" t="s">
        <v>150</v>
      </c>
      <c r="EK166" t="s">
        <v>147</v>
      </c>
      <c r="EL166">
        <v>6</v>
      </c>
      <c r="EM166">
        <v>25</v>
      </c>
      <c r="EN166" t="s">
        <v>143</v>
      </c>
      <c r="EO166" t="s">
        <v>227</v>
      </c>
      <c r="EP166" t="s">
        <v>150</v>
      </c>
      <c r="EQ166" t="s">
        <v>147</v>
      </c>
      <c r="ER166">
        <v>0</v>
      </c>
      <c r="ES166">
        <v>0</v>
      </c>
      <c r="ET166" t="s">
        <v>159</v>
      </c>
      <c r="EU166">
        <v>689</v>
      </c>
      <c r="EV166">
        <v>4526</v>
      </c>
      <c r="EW166">
        <v>73</v>
      </c>
      <c r="EX166">
        <v>456</v>
      </c>
      <c r="EY166" t="s">
        <v>217</v>
      </c>
      <c r="EZ166" t="s">
        <v>638</v>
      </c>
      <c r="FA166" t="s">
        <v>150</v>
      </c>
      <c r="FB166" t="s">
        <v>147</v>
      </c>
      <c r="FC166">
        <v>152</v>
      </c>
      <c r="FD166">
        <v>553</v>
      </c>
      <c r="FE166" t="s">
        <v>217</v>
      </c>
      <c r="FF166" t="s">
        <v>638</v>
      </c>
      <c r="FG166" t="s">
        <v>150</v>
      </c>
      <c r="FH166" t="s">
        <v>147</v>
      </c>
      <c r="FI166">
        <v>109</v>
      </c>
      <c r="FJ166">
        <v>656</v>
      </c>
      <c r="FK166" t="s">
        <v>217</v>
      </c>
      <c r="FL166" t="s">
        <v>638</v>
      </c>
      <c r="FM166" t="s">
        <v>150</v>
      </c>
      <c r="FN166" t="s">
        <v>147</v>
      </c>
      <c r="FO166">
        <v>125</v>
      </c>
      <c r="FP166">
        <v>872</v>
      </c>
      <c r="FQ166" t="s">
        <v>217</v>
      </c>
      <c r="FR166" t="s">
        <v>743</v>
      </c>
      <c r="FS166" t="s">
        <v>150</v>
      </c>
      <c r="FT166" t="s">
        <v>147</v>
      </c>
      <c r="FU166">
        <v>230</v>
      </c>
      <c r="FV166">
        <v>1989</v>
      </c>
      <c r="FW166" t="s">
        <v>217</v>
      </c>
      <c r="FX166" t="s">
        <v>743</v>
      </c>
      <c r="FY166" t="s">
        <v>150</v>
      </c>
      <c r="FZ166" t="s">
        <v>147</v>
      </c>
      <c r="GA166">
        <v>0</v>
      </c>
      <c r="GB166">
        <v>0</v>
      </c>
      <c r="GC166">
        <v>74</v>
      </c>
      <c r="GD166">
        <v>662</v>
      </c>
      <c r="GE166">
        <v>222</v>
      </c>
      <c r="GF166">
        <v>1957</v>
      </c>
      <c r="GG166">
        <v>409</v>
      </c>
      <c r="GH166">
        <v>1976</v>
      </c>
      <c r="GI166">
        <v>0</v>
      </c>
      <c r="GJ166">
        <v>0</v>
      </c>
      <c r="GK166" t="s">
        <v>159</v>
      </c>
      <c r="GL166">
        <v>1234</v>
      </c>
      <c r="GM166">
        <v>6202</v>
      </c>
      <c r="GN166" t="s">
        <v>159</v>
      </c>
      <c r="GO166" t="s">
        <v>143</v>
      </c>
      <c r="GP166" t="s">
        <v>226</v>
      </c>
      <c r="GQ166" t="s">
        <v>159</v>
      </c>
      <c r="GR166" t="s">
        <v>217</v>
      </c>
      <c r="GS166" t="s">
        <v>146</v>
      </c>
      <c r="GT166">
        <v>0</v>
      </c>
      <c r="GU166">
        <v>0</v>
      </c>
      <c r="GV166" t="s">
        <v>159</v>
      </c>
      <c r="GW166" t="s">
        <v>152</v>
      </c>
      <c r="GX166" t="s">
        <v>152</v>
      </c>
      <c r="GY166" t="s">
        <v>151</v>
      </c>
      <c r="GZ166" t="s">
        <v>744</v>
      </c>
      <c r="HA166" s="118" t="s">
        <v>1505</v>
      </c>
      <c r="HB166" s="118" t="s">
        <v>2186</v>
      </c>
      <c r="HC166" s="118"/>
      <c r="HD166" s="118" t="s">
        <v>1885</v>
      </c>
      <c r="HE166" s="119">
        <v>4.0623199999999997</v>
      </c>
      <c r="HF166" s="119">
        <v>30.680409999999998</v>
      </c>
    </row>
    <row r="167" spans="1:214" x14ac:dyDescent="0.25">
      <c r="A167" t="s">
        <v>155</v>
      </c>
      <c r="B167" t="s">
        <v>156</v>
      </c>
      <c r="C167" t="s">
        <v>162</v>
      </c>
      <c r="D167" t="s">
        <v>163</v>
      </c>
      <c r="E167" t="s">
        <v>745</v>
      </c>
      <c r="F167" t="s">
        <v>746</v>
      </c>
      <c r="G167" s="116">
        <f t="shared" si="4"/>
        <v>8.0350397059999992</v>
      </c>
      <c r="H167" s="116">
        <f t="shared" si="5"/>
        <v>31.980116769999999</v>
      </c>
      <c r="I167">
        <v>9</v>
      </c>
      <c r="J167">
        <v>9</v>
      </c>
      <c r="K167" t="s">
        <v>159</v>
      </c>
      <c r="L167">
        <v>892</v>
      </c>
      <c r="M167" s="116">
        <f>SUM(Table1[[#Headers],[c- IDP previously displ. abroad present]])</f>
        <v>0</v>
      </c>
      <c r="N167">
        <v>4873</v>
      </c>
      <c r="O167" s="116">
        <f>(Table1[[#This Row],[a- IDP individuals]])-(Table1[[#This Row],[displ. Abroad]])</f>
        <v>4488</v>
      </c>
      <c r="P167">
        <v>414</v>
      </c>
      <c r="Q167">
        <v>2408</v>
      </c>
      <c r="R167" t="s">
        <v>156</v>
      </c>
      <c r="S167" t="s">
        <v>195</v>
      </c>
      <c r="T167">
        <v>116</v>
      </c>
      <c r="U167">
        <v>585</v>
      </c>
      <c r="V167" t="s">
        <v>156</v>
      </c>
      <c r="W167" t="s">
        <v>163</v>
      </c>
      <c r="X167">
        <v>100</v>
      </c>
      <c r="Y167">
        <v>452</v>
      </c>
      <c r="Z167" t="s">
        <v>156</v>
      </c>
      <c r="AA167" t="s">
        <v>163</v>
      </c>
      <c r="AB167">
        <v>80</v>
      </c>
      <c r="AC167">
        <v>429</v>
      </c>
      <c r="AD167" t="s">
        <v>156</v>
      </c>
      <c r="AE167" t="s">
        <v>163</v>
      </c>
      <c r="AF167">
        <v>45</v>
      </c>
      <c r="AG167">
        <v>247</v>
      </c>
      <c r="AH167" t="s">
        <v>156</v>
      </c>
      <c r="AI167" t="s">
        <v>163</v>
      </c>
      <c r="AJ167">
        <v>137</v>
      </c>
      <c r="AK167">
        <v>752</v>
      </c>
      <c r="AL167" t="s">
        <v>156</v>
      </c>
      <c r="AM167" t="s">
        <v>163</v>
      </c>
      <c r="AN167">
        <v>0</v>
      </c>
      <c r="AO167">
        <v>0</v>
      </c>
      <c r="AP167" t="s">
        <v>159</v>
      </c>
      <c r="AQ167">
        <v>67</v>
      </c>
      <c r="AR167">
        <v>385</v>
      </c>
      <c r="AS167">
        <v>23</v>
      </c>
      <c r="AT167">
        <v>146</v>
      </c>
      <c r="AU167" t="s">
        <v>221</v>
      </c>
      <c r="AV167" t="s">
        <v>376</v>
      </c>
      <c r="AW167">
        <v>18</v>
      </c>
      <c r="AX167">
        <v>99</v>
      </c>
      <c r="AY167" t="s">
        <v>221</v>
      </c>
      <c r="AZ167" t="s">
        <v>333</v>
      </c>
      <c r="BA167">
        <v>10</v>
      </c>
      <c r="BB167">
        <v>56</v>
      </c>
      <c r="BC167" t="s">
        <v>221</v>
      </c>
      <c r="BD167" t="s">
        <v>333</v>
      </c>
      <c r="BE167">
        <v>11</v>
      </c>
      <c r="BF167">
        <v>57</v>
      </c>
      <c r="BG167" t="s">
        <v>221</v>
      </c>
      <c r="BH167" t="s">
        <v>333</v>
      </c>
      <c r="BI167">
        <v>5</v>
      </c>
      <c r="BJ167">
        <v>27</v>
      </c>
      <c r="BK167" t="s">
        <v>221</v>
      </c>
      <c r="BL167" t="s">
        <v>333</v>
      </c>
      <c r="BM167">
        <v>0</v>
      </c>
      <c r="BN167">
        <v>0</v>
      </c>
      <c r="BO167" s="116">
        <f>SUM(Table1[[#This Row],[2014-2015 Conflict]],Table1[[#This Row],[2016-2017 conflict]],Table1[[#This Row],[2018 pre R conflict]],Table1[[#This Row],[2018 post R conflict]],Table1[[#This Row],[2019 conflict]],Table1[[#This Row],[2020 conflict]])</f>
        <v>3472</v>
      </c>
      <c r="BP167" s="116">
        <f>SUM(Table1[[#This Row],[2014-2015  C - clashes]],Table1[[#This Row],[2016-2017  c-clashes]],Table1[[#This Row],[2018 pre R C-clashes]],Table1[[#This Row],[2018 post R C-clashes]],Table1[[#This Row],[2019 C-clashes]],Table1[[#This Row],[2020 C-clashes]])</f>
        <v>676</v>
      </c>
      <c r="BQ167" s="116">
        <f>SUM(Table1[[#This Row],[2014-2015 disaster]],Table1[[#This Row],[2016-2017 disaster]],Table1[[#This Row],[2018 pre R disaster]],Table1[[#This Row],[2018 post R disaster]],Table1[[#This Row],[2019 disaster]],Table1[[#This Row],[2020 disaster]])</f>
        <v>725</v>
      </c>
      <c r="BR167" s="116">
        <f>SUM(Table1[[#This Row],[2014-2015 unknown]],Table1[[#This Row],[2016-2017  unknown ]],Table1[[#This Row],[2018 pre R unknown]],Table1[[#This Row],[2018 post R unknown]],Table1[[#This Row],[2019 unknown]],Table1[[#This Row],[2020 unknown]])</f>
        <v>0</v>
      </c>
      <c r="BS167">
        <v>2408</v>
      </c>
      <c r="BT167">
        <v>0</v>
      </c>
      <c r="BU167">
        <v>0</v>
      </c>
      <c r="BV167">
        <v>0</v>
      </c>
      <c r="BW167" t="s">
        <v>146</v>
      </c>
      <c r="BX167">
        <v>585</v>
      </c>
      <c r="BY167">
        <v>0</v>
      </c>
      <c r="BZ167">
        <v>0</v>
      </c>
      <c r="CA167">
        <v>0</v>
      </c>
      <c r="CB167" t="s">
        <v>146</v>
      </c>
      <c r="CC167">
        <v>452</v>
      </c>
      <c r="CD167">
        <v>0</v>
      </c>
      <c r="CE167">
        <v>0</v>
      </c>
      <c r="CF167">
        <v>0</v>
      </c>
      <c r="CG167" t="s">
        <v>146</v>
      </c>
      <c r="CH167">
        <v>0</v>
      </c>
      <c r="CI167">
        <v>429</v>
      </c>
      <c r="CJ167">
        <v>0</v>
      </c>
      <c r="CK167">
        <v>0</v>
      </c>
      <c r="CL167" t="s">
        <v>146</v>
      </c>
      <c r="CM167">
        <v>0</v>
      </c>
      <c r="CN167">
        <v>247</v>
      </c>
      <c r="CO167">
        <v>0</v>
      </c>
      <c r="CP167">
        <v>0</v>
      </c>
      <c r="CQ167" t="s">
        <v>146</v>
      </c>
      <c r="CR167">
        <v>27</v>
      </c>
      <c r="CS167">
        <v>0</v>
      </c>
      <c r="CT167">
        <v>725</v>
      </c>
      <c r="CU167">
        <v>0</v>
      </c>
      <c r="CV167" t="s">
        <v>146</v>
      </c>
      <c r="CW167" t="s">
        <v>147</v>
      </c>
      <c r="CX167">
        <v>0</v>
      </c>
      <c r="CY167">
        <v>0</v>
      </c>
      <c r="CZ167">
        <v>0</v>
      </c>
      <c r="DA167">
        <v>892</v>
      </c>
      <c r="DB167">
        <v>4873</v>
      </c>
      <c r="DC167" t="s">
        <v>159</v>
      </c>
      <c r="DD167">
        <v>232</v>
      </c>
      <c r="DE167">
        <v>815</v>
      </c>
      <c r="DF167">
        <v>1076</v>
      </c>
      <c r="DG167">
        <v>5842</v>
      </c>
      <c r="DH167" t="s">
        <v>159</v>
      </c>
      <c r="DI167">
        <f>Table1[[#This Row],[i- returnees internal present household]]+Table1[[#This Row],[k- abroad returnee household]]</f>
        <v>292</v>
      </c>
      <c r="DJ167">
        <f>Table1[[#This Row],[ returnees internal ]]+Table1[[#This Row],[abroad returnee ]]</f>
        <v>1458</v>
      </c>
      <c r="DK167" t="s">
        <v>159</v>
      </c>
      <c r="DL167">
        <v>250</v>
      </c>
      <c r="DM167">
        <v>1250</v>
      </c>
      <c r="DN167">
        <v>160</v>
      </c>
      <c r="DO167">
        <v>801</v>
      </c>
      <c r="DP167" t="s">
        <v>156</v>
      </c>
      <c r="DQ167" t="s">
        <v>163</v>
      </c>
      <c r="DR167" t="s">
        <v>150</v>
      </c>
      <c r="DS167" t="s">
        <v>147</v>
      </c>
      <c r="DT167">
        <v>34</v>
      </c>
      <c r="DU167">
        <v>156</v>
      </c>
      <c r="DV167" t="s">
        <v>156</v>
      </c>
      <c r="DW167" t="s">
        <v>163</v>
      </c>
      <c r="DX167" t="s">
        <v>150</v>
      </c>
      <c r="DY167" t="s">
        <v>147</v>
      </c>
      <c r="DZ167">
        <v>30</v>
      </c>
      <c r="EA167">
        <v>151</v>
      </c>
      <c r="EB167" t="s">
        <v>156</v>
      </c>
      <c r="EC167" t="s">
        <v>163</v>
      </c>
      <c r="ED167" t="s">
        <v>150</v>
      </c>
      <c r="EE167" t="s">
        <v>147</v>
      </c>
      <c r="EF167">
        <v>26</v>
      </c>
      <c r="EG167">
        <v>142</v>
      </c>
      <c r="EH167" t="s">
        <v>156</v>
      </c>
      <c r="EI167" t="s">
        <v>163</v>
      </c>
      <c r="EJ167" t="s">
        <v>150</v>
      </c>
      <c r="EK167" t="s">
        <v>147</v>
      </c>
      <c r="EL167">
        <v>0</v>
      </c>
      <c r="EM167">
        <v>0</v>
      </c>
      <c r="EN167" t="s">
        <v>147</v>
      </c>
      <c r="EO167" t="s">
        <v>147</v>
      </c>
      <c r="EP167" t="s">
        <v>147</v>
      </c>
      <c r="EQ167" t="s">
        <v>147</v>
      </c>
      <c r="ER167">
        <v>0</v>
      </c>
      <c r="ES167">
        <v>0</v>
      </c>
      <c r="ET167" t="s">
        <v>159</v>
      </c>
      <c r="EU167">
        <v>42</v>
      </c>
      <c r="EV167">
        <v>208</v>
      </c>
      <c r="EW167">
        <v>14</v>
      </c>
      <c r="EX167">
        <v>83</v>
      </c>
      <c r="EY167" t="s">
        <v>148</v>
      </c>
      <c r="EZ167" t="s">
        <v>149</v>
      </c>
      <c r="FA167" t="s">
        <v>150</v>
      </c>
      <c r="FB167" t="s">
        <v>147</v>
      </c>
      <c r="FC167">
        <v>4</v>
      </c>
      <c r="FD167">
        <v>35</v>
      </c>
      <c r="FE167" t="s">
        <v>221</v>
      </c>
      <c r="FF167" t="s">
        <v>376</v>
      </c>
      <c r="FG167" t="s">
        <v>150</v>
      </c>
      <c r="FH167" t="s">
        <v>147</v>
      </c>
      <c r="FI167">
        <v>8</v>
      </c>
      <c r="FJ167">
        <v>43</v>
      </c>
      <c r="FK167" t="s">
        <v>221</v>
      </c>
      <c r="FL167" t="s">
        <v>333</v>
      </c>
      <c r="FM167" t="s">
        <v>150</v>
      </c>
      <c r="FN167" t="s">
        <v>147</v>
      </c>
      <c r="FO167">
        <v>16</v>
      </c>
      <c r="FP167">
        <v>47</v>
      </c>
      <c r="FQ167" t="s">
        <v>221</v>
      </c>
      <c r="FR167" t="s">
        <v>333</v>
      </c>
      <c r="FS167" t="s">
        <v>150</v>
      </c>
      <c r="FT167" t="s">
        <v>147</v>
      </c>
      <c r="FU167">
        <v>0</v>
      </c>
      <c r="FV167">
        <v>0</v>
      </c>
      <c r="FW167" t="s">
        <v>147</v>
      </c>
      <c r="FX167" t="s">
        <v>147</v>
      </c>
      <c r="FY167" t="s">
        <v>147</v>
      </c>
      <c r="FZ167" t="s">
        <v>147</v>
      </c>
      <c r="GA167">
        <v>0</v>
      </c>
      <c r="GB167">
        <v>0</v>
      </c>
      <c r="GC167">
        <v>196</v>
      </c>
      <c r="GD167">
        <v>997</v>
      </c>
      <c r="GE167">
        <v>59</v>
      </c>
      <c r="GF167">
        <v>304</v>
      </c>
      <c r="GG167">
        <v>37</v>
      </c>
      <c r="GH167">
        <v>157</v>
      </c>
      <c r="GI167">
        <v>0</v>
      </c>
      <c r="GJ167">
        <v>0</v>
      </c>
      <c r="GK167" t="s">
        <v>159</v>
      </c>
      <c r="GL167">
        <v>426</v>
      </c>
      <c r="GM167">
        <v>2141</v>
      </c>
      <c r="GN167" t="s">
        <v>159</v>
      </c>
      <c r="GO167" t="s">
        <v>156</v>
      </c>
      <c r="GP167" t="s">
        <v>163</v>
      </c>
      <c r="GQ167" t="s">
        <v>159</v>
      </c>
      <c r="GR167" t="s">
        <v>221</v>
      </c>
      <c r="GS167" t="s">
        <v>146</v>
      </c>
      <c r="GT167">
        <v>0</v>
      </c>
      <c r="GU167">
        <v>0</v>
      </c>
      <c r="GV167" t="s">
        <v>146</v>
      </c>
      <c r="GW167" t="s">
        <v>151</v>
      </c>
      <c r="GX167" t="s">
        <v>151</v>
      </c>
      <c r="GY167" t="s">
        <v>151</v>
      </c>
      <c r="GZ167" t="s">
        <v>160</v>
      </c>
      <c r="HA167" s="118" t="s">
        <v>1505</v>
      </c>
      <c r="HB167" s="118" t="s">
        <v>2188</v>
      </c>
      <c r="HC167" s="118"/>
      <c r="HD167" s="118" t="s">
        <v>1885</v>
      </c>
      <c r="HE167" s="119">
        <v>4.0785499999999999</v>
      </c>
      <c r="HF167" s="119">
        <v>30.646367000000001</v>
      </c>
    </row>
    <row r="168" spans="1:214" x14ac:dyDescent="0.25">
      <c r="A168" t="s">
        <v>583</v>
      </c>
      <c r="B168" t="s">
        <v>228</v>
      </c>
      <c r="C168" t="s">
        <v>623</v>
      </c>
      <c r="D168" t="s">
        <v>229</v>
      </c>
      <c r="E168" t="s">
        <v>747</v>
      </c>
      <c r="F168" t="s">
        <v>748</v>
      </c>
      <c r="G168" s="116">
        <f t="shared" si="4"/>
        <v>7.8577300000000001</v>
      </c>
      <c r="H168" s="116">
        <f t="shared" si="5"/>
        <v>27.899850000000001</v>
      </c>
      <c r="I168">
        <v>9</v>
      </c>
      <c r="J168">
        <v>9</v>
      </c>
      <c r="K168" t="s">
        <v>159</v>
      </c>
      <c r="L168">
        <v>186</v>
      </c>
      <c r="M168" s="116">
        <f>SUM(Table1[[#Headers],[c- IDP previously displ. abroad present]])</f>
        <v>0</v>
      </c>
      <c r="N168">
        <v>934</v>
      </c>
      <c r="O168" s="116">
        <f>(Table1[[#This Row],[a- IDP individuals]])-(Table1[[#This Row],[displ. Abroad]])</f>
        <v>934</v>
      </c>
      <c r="P168">
        <v>0</v>
      </c>
      <c r="Q168">
        <v>0</v>
      </c>
      <c r="R168" t="s">
        <v>147</v>
      </c>
      <c r="S168" t="s">
        <v>147</v>
      </c>
      <c r="T168">
        <v>94</v>
      </c>
      <c r="U168">
        <v>470</v>
      </c>
      <c r="V168" t="s">
        <v>228</v>
      </c>
      <c r="W168" t="s">
        <v>229</v>
      </c>
      <c r="X168">
        <v>0</v>
      </c>
      <c r="Y168">
        <v>0</v>
      </c>
      <c r="Z168" t="s">
        <v>147</v>
      </c>
      <c r="AA168" t="s">
        <v>147</v>
      </c>
      <c r="AB168">
        <v>57</v>
      </c>
      <c r="AC168">
        <v>288</v>
      </c>
      <c r="AD168" t="s">
        <v>228</v>
      </c>
      <c r="AE168" t="s">
        <v>229</v>
      </c>
      <c r="AF168">
        <v>35</v>
      </c>
      <c r="AG168">
        <v>176</v>
      </c>
      <c r="AH168" t="s">
        <v>228</v>
      </c>
      <c r="AI168" t="s">
        <v>229</v>
      </c>
      <c r="AJ168">
        <v>0</v>
      </c>
      <c r="AK168">
        <v>0</v>
      </c>
      <c r="AL168" t="s">
        <v>228</v>
      </c>
      <c r="AM168" t="s">
        <v>229</v>
      </c>
      <c r="AN168">
        <v>0</v>
      </c>
      <c r="AO168">
        <v>0</v>
      </c>
      <c r="AP168" t="s">
        <v>146</v>
      </c>
      <c r="AQ168">
        <v>0</v>
      </c>
      <c r="AR168">
        <v>0</v>
      </c>
      <c r="AS168">
        <v>0</v>
      </c>
      <c r="AT168">
        <v>0</v>
      </c>
      <c r="AU168" t="s">
        <v>147</v>
      </c>
      <c r="AV168" t="s">
        <v>147</v>
      </c>
      <c r="AW168">
        <v>0</v>
      </c>
      <c r="AX168">
        <v>0</v>
      </c>
      <c r="AY168" t="s">
        <v>147</v>
      </c>
      <c r="AZ168" t="s">
        <v>147</v>
      </c>
      <c r="BA168">
        <v>0</v>
      </c>
      <c r="BB168">
        <v>0</v>
      </c>
      <c r="BC168" t="s">
        <v>147</v>
      </c>
      <c r="BD168" t="s">
        <v>147</v>
      </c>
      <c r="BE168">
        <v>0</v>
      </c>
      <c r="BF168">
        <v>0</v>
      </c>
      <c r="BG168" t="s">
        <v>147</v>
      </c>
      <c r="BH168" t="s">
        <v>147</v>
      </c>
      <c r="BI168">
        <v>0</v>
      </c>
      <c r="BJ168">
        <v>0</v>
      </c>
      <c r="BK168" t="s">
        <v>147</v>
      </c>
      <c r="BL168" t="s">
        <v>147</v>
      </c>
      <c r="BM168">
        <v>0</v>
      </c>
      <c r="BN168">
        <v>0</v>
      </c>
      <c r="BO168" s="116">
        <f>SUM(Table1[[#This Row],[2014-2015 Conflict]],Table1[[#This Row],[2016-2017 conflict]],Table1[[#This Row],[2018 pre R conflict]],Table1[[#This Row],[2018 post R conflict]],Table1[[#This Row],[2019 conflict]],Table1[[#This Row],[2020 conflict]])</f>
        <v>470</v>
      </c>
      <c r="BP168" s="116">
        <f>SUM(Table1[[#This Row],[2014-2015  C - clashes]],Table1[[#This Row],[2016-2017  c-clashes]],Table1[[#This Row],[2018 pre R C-clashes]],Table1[[#This Row],[2018 post R C-clashes]],Table1[[#This Row],[2019 C-clashes]],Table1[[#This Row],[2020 C-clashes]])</f>
        <v>464</v>
      </c>
      <c r="BQ168" s="116">
        <f>SUM(Table1[[#This Row],[2014-2015 disaster]],Table1[[#This Row],[2016-2017 disaster]],Table1[[#This Row],[2018 pre R disaster]],Table1[[#This Row],[2018 post R disaster]],Table1[[#This Row],[2019 disaster]],Table1[[#This Row],[2020 disaster]])</f>
        <v>0</v>
      </c>
      <c r="BR168" s="116">
        <f>SUM(Table1[[#This Row],[2014-2015 unknown]],Table1[[#This Row],[2016-2017  unknown ]],Table1[[#This Row],[2018 pre R unknown]],Table1[[#This Row],[2018 post R unknown]],Table1[[#This Row],[2019 unknown]],Table1[[#This Row],[2020 unknown]])</f>
        <v>0</v>
      </c>
      <c r="BS168">
        <v>0</v>
      </c>
      <c r="BT168">
        <v>0</v>
      </c>
      <c r="BU168">
        <v>0</v>
      </c>
      <c r="BV168">
        <v>0</v>
      </c>
      <c r="BW168" t="s">
        <v>146</v>
      </c>
      <c r="BX168">
        <v>470</v>
      </c>
      <c r="BY168">
        <v>0</v>
      </c>
      <c r="BZ168">
        <v>0</v>
      </c>
      <c r="CA168">
        <v>0</v>
      </c>
      <c r="CB168" t="s">
        <v>146</v>
      </c>
      <c r="CC168">
        <v>0</v>
      </c>
      <c r="CD168">
        <v>0</v>
      </c>
      <c r="CE168">
        <v>0</v>
      </c>
      <c r="CF168">
        <v>0</v>
      </c>
      <c r="CG168" t="s">
        <v>146</v>
      </c>
      <c r="CH168">
        <v>0</v>
      </c>
      <c r="CI168">
        <v>288</v>
      </c>
      <c r="CJ168">
        <v>0</v>
      </c>
      <c r="CK168">
        <v>0</v>
      </c>
      <c r="CL168" t="s">
        <v>146</v>
      </c>
      <c r="CM168">
        <v>0</v>
      </c>
      <c r="CN168">
        <v>176</v>
      </c>
      <c r="CO168">
        <v>0</v>
      </c>
      <c r="CP168">
        <v>0</v>
      </c>
      <c r="CQ168" t="s">
        <v>146</v>
      </c>
      <c r="CR168">
        <v>0</v>
      </c>
      <c r="CS168">
        <v>0</v>
      </c>
      <c r="CT168">
        <v>0</v>
      </c>
      <c r="CU168">
        <v>0</v>
      </c>
      <c r="CV168" t="s">
        <v>146</v>
      </c>
      <c r="CW168" t="s">
        <v>147</v>
      </c>
      <c r="CX168">
        <v>0</v>
      </c>
      <c r="CY168">
        <v>0</v>
      </c>
      <c r="CZ168">
        <v>0</v>
      </c>
      <c r="DA168">
        <v>186</v>
      </c>
      <c r="DB168">
        <v>934</v>
      </c>
      <c r="DC168" t="s">
        <v>146</v>
      </c>
      <c r="DD168">
        <v>0</v>
      </c>
      <c r="DE168">
        <v>0</v>
      </c>
      <c r="DF168">
        <v>3172</v>
      </c>
      <c r="DG168">
        <v>16810</v>
      </c>
      <c r="DH168" t="s">
        <v>159</v>
      </c>
      <c r="DI168">
        <f>Table1[[#This Row],[i- returnees internal present household]]+Table1[[#This Row],[k- abroad returnee household]]</f>
        <v>850</v>
      </c>
      <c r="DJ168">
        <f>Table1[[#This Row],[ returnees internal ]]+Table1[[#This Row],[abroad returnee ]]</f>
        <v>4245</v>
      </c>
      <c r="DK168" t="s">
        <v>159</v>
      </c>
      <c r="DL168">
        <v>850</v>
      </c>
      <c r="DM168">
        <v>4245</v>
      </c>
      <c r="DN168">
        <v>0</v>
      </c>
      <c r="DO168">
        <v>0</v>
      </c>
      <c r="DP168" t="s">
        <v>147</v>
      </c>
      <c r="DQ168" t="s">
        <v>147</v>
      </c>
      <c r="DR168" t="s">
        <v>147</v>
      </c>
      <c r="DS168" t="s">
        <v>147</v>
      </c>
      <c r="DT168">
        <v>54</v>
      </c>
      <c r="DU168">
        <v>267</v>
      </c>
      <c r="DV168" t="s">
        <v>228</v>
      </c>
      <c r="DW168" t="s">
        <v>229</v>
      </c>
      <c r="DX168" t="s">
        <v>431</v>
      </c>
      <c r="DY168" t="s">
        <v>147</v>
      </c>
      <c r="DZ168">
        <v>173</v>
      </c>
      <c r="EA168">
        <v>865</v>
      </c>
      <c r="EB168" t="s">
        <v>228</v>
      </c>
      <c r="EC168" t="s">
        <v>229</v>
      </c>
      <c r="ED168" t="s">
        <v>431</v>
      </c>
      <c r="EE168" t="s">
        <v>147</v>
      </c>
      <c r="EF168">
        <v>266</v>
      </c>
      <c r="EG168">
        <v>1328</v>
      </c>
      <c r="EH168" t="s">
        <v>228</v>
      </c>
      <c r="EI168" t="s">
        <v>229</v>
      </c>
      <c r="EJ168" t="s">
        <v>431</v>
      </c>
      <c r="EK168" t="s">
        <v>147</v>
      </c>
      <c r="EL168">
        <v>357</v>
      </c>
      <c r="EM168">
        <v>1785</v>
      </c>
      <c r="EN168" t="s">
        <v>228</v>
      </c>
      <c r="EO168" t="s">
        <v>229</v>
      </c>
      <c r="EP168" t="s">
        <v>431</v>
      </c>
      <c r="EQ168" t="s">
        <v>147</v>
      </c>
      <c r="ER168">
        <v>0</v>
      </c>
      <c r="ES168">
        <v>0</v>
      </c>
      <c r="ET168" t="s">
        <v>146</v>
      </c>
      <c r="EU168">
        <v>0</v>
      </c>
      <c r="EV168">
        <v>0</v>
      </c>
      <c r="EW168">
        <v>0</v>
      </c>
      <c r="EX168">
        <v>0</v>
      </c>
      <c r="EY168" t="s">
        <v>147</v>
      </c>
      <c r="EZ168" t="s">
        <v>147</v>
      </c>
      <c r="FA168" t="s">
        <v>147</v>
      </c>
      <c r="FB168" t="s">
        <v>147</v>
      </c>
      <c r="FC168">
        <v>0</v>
      </c>
      <c r="FD168">
        <v>0</v>
      </c>
      <c r="FE168" t="s">
        <v>147</v>
      </c>
      <c r="FF168" t="s">
        <v>147</v>
      </c>
      <c r="FG168" t="s">
        <v>147</v>
      </c>
      <c r="FH168" t="s">
        <v>147</v>
      </c>
      <c r="FI168">
        <v>0</v>
      </c>
      <c r="FJ168">
        <v>0</v>
      </c>
      <c r="FK168" t="s">
        <v>147</v>
      </c>
      <c r="FL168" t="s">
        <v>147</v>
      </c>
      <c r="FM168" t="s">
        <v>147</v>
      </c>
      <c r="FN168" t="s">
        <v>147</v>
      </c>
      <c r="FO168">
        <v>0</v>
      </c>
      <c r="FP168">
        <v>0</v>
      </c>
      <c r="FQ168" t="s">
        <v>147</v>
      </c>
      <c r="FR168" t="s">
        <v>147</v>
      </c>
      <c r="FS168" t="s">
        <v>147</v>
      </c>
      <c r="FT168" t="s">
        <v>147</v>
      </c>
      <c r="FU168">
        <v>0</v>
      </c>
      <c r="FV168">
        <v>0</v>
      </c>
      <c r="FW168" t="s">
        <v>147</v>
      </c>
      <c r="FX168" t="s">
        <v>147</v>
      </c>
      <c r="FY168" t="s">
        <v>147</v>
      </c>
      <c r="FZ168" t="s">
        <v>147</v>
      </c>
      <c r="GA168">
        <v>0</v>
      </c>
      <c r="GB168">
        <v>0</v>
      </c>
      <c r="GC168">
        <v>317</v>
      </c>
      <c r="GD168">
        <v>1678</v>
      </c>
      <c r="GE168">
        <v>156</v>
      </c>
      <c r="GF168">
        <v>827</v>
      </c>
      <c r="GG168">
        <v>377</v>
      </c>
      <c r="GH168">
        <v>1740</v>
      </c>
      <c r="GI168">
        <v>0</v>
      </c>
      <c r="GJ168">
        <v>0</v>
      </c>
      <c r="GK168" t="s">
        <v>159</v>
      </c>
      <c r="GL168">
        <v>171</v>
      </c>
      <c r="GM168">
        <v>858</v>
      </c>
      <c r="GN168" t="s">
        <v>159</v>
      </c>
      <c r="GO168" t="s">
        <v>228</v>
      </c>
      <c r="GP168" t="s">
        <v>586</v>
      </c>
      <c r="GQ168" t="s">
        <v>159</v>
      </c>
      <c r="GR168" t="s">
        <v>217</v>
      </c>
      <c r="GS168" t="s">
        <v>146</v>
      </c>
      <c r="GT168">
        <v>0</v>
      </c>
      <c r="GU168">
        <v>0</v>
      </c>
      <c r="GV168" t="s">
        <v>146</v>
      </c>
      <c r="GW168" t="s">
        <v>152</v>
      </c>
      <c r="GX168" t="s">
        <v>177</v>
      </c>
      <c r="GY168" t="s">
        <v>177</v>
      </c>
      <c r="GZ168" t="s">
        <v>749</v>
      </c>
      <c r="HA168" s="117" t="s">
        <v>1505</v>
      </c>
      <c r="HB168" s="117" t="s">
        <v>2190</v>
      </c>
      <c r="HC168" s="117"/>
      <c r="HD168" s="116" t="s">
        <v>1858</v>
      </c>
      <c r="HE168" s="116">
        <v>4.1001500000000002</v>
      </c>
      <c r="HF168" s="116">
        <v>30.676366999999999</v>
      </c>
    </row>
    <row r="169" spans="1:214" x14ac:dyDescent="0.25">
      <c r="A169" t="s">
        <v>142</v>
      </c>
      <c r="B169" t="s">
        <v>143</v>
      </c>
      <c r="C169" t="s">
        <v>317</v>
      </c>
      <c r="D169" t="s">
        <v>318</v>
      </c>
      <c r="E169" t="s">
        <v>750</v>
      </c>
      <c r="F169" t="s">
        <v>751</v>
      </c>
      <c r="G169" s="116">
        <f t="shared" si="4"/>
        <v>10.050556</v>
      </c>
      <c r="H169" s="116">
        <f t="shared" si="5"/>
        <v>32.996667000000002</v>
      </c>
      <c r="I169">
        <v>9</v>
      </c>
      <c r="J169">
        <v>9</v>
      </c>
      <c r="K169" t="s">
        <v>159</v>
      </c>
      <c r="L169">
        <v>1673</v>
      </c>
      <c r="M169" s="116">
        <f>SUM(Table1[[#Headers],[c- IDP previously displ. abroad present]])</f>
        <v>0</v>
      </c>
      <c r="N169">
        <v>8374</v>
      </c>
      <c r="O169" s="116">
        <f>(Table1[[#This Row],[a- IDP individuals]])-(Table1[[#This Row],[displ. Abroad]])</f>
        <v>6714</v>
      </c>
      <c r="P169">
        <v>484</v>
      </c>
      <c r="Q169">
        <v>2421</v>
      </c>
      <c r="R169" t="s">
        <v>143</v>
      </c>
      <c r="S169" t="s">
        <v>318</v>
      </c>
      <c r="T169">
        <v>823</v>
      </c>
      <c r="U169">
        <v>4117</v>
      </c>
      <c r="V169" t="s">
        <v>143</v>
      </c>
      <c r="W169" t="s">
        <v>318</v>
      </c>
      <c r="X169">
        <v>0</v>
      </c>
      <c r="Y169">
        <v>0</v>
      </c>
      <c r="Z169" t="s">
        <v>147</v>
      </c>
      <c r="AA169" t="s">
        <v>147</v>
      </c>
      <c r="AB169">
        <v>0</v>
      </c>
      <c r="AC169">
        <v>0</v>
      </c>
      <c r="AD169" t="s">
        <v>147</v>
      </c>
      <c r="AE169" t="s">
        <v>147</v>
      </c>
      <c r="AF169">
        <v>197</v>
      </c>
      <c r="AG169">
        <v>996</v>
      </c>
      <c r="AH169" t="s">
        <v>147</v>
      </c>
      <c r="AI169" t="s">
        <v>147</v>
      </c>
      <c r="AJ169">
        <v>169</v>
      </c>
      <c r="AK169">
        <v>840</v>
      </c>
      <c r="AL169" t="s">
        <v>143</v>
      </c>
      <c r="AM169" t="s">
        <v>318</v>
      </c>
      <c r="AN169">
        <v>0</v>
      </c>
      <c r="AO169">
        <v>0</v>
      </c>
      <c r="AP169" t="s">
        <v>159</v>
      </c>
      <c r="AQ169">
        <v>331</v>
      </c>
      <c r="AR169">
        <v>1660</v>
      </c>
      <c r="AS169">
        <v>0</v>
      </c>
      <c r="AT169">
        <v>0</v>
      </c>
      <c r="AU169" t="s">
        <v>147</v>
      </c>
      <c r="AV169" t="s">
        <v>147</v>
      </c>
      <c r="AW169">
        <v>0</v>
      </c>
      <c r="AX169">
        <v>0</v>
      </c>
      <c r="AY169" t="s">
        <v>147</v>
      </c>
      <c r="AZ169" t="s">
        <v>147</v>
      </c>
      <c r="BA169">
        <v>0</v>
      </c>
      <c r="BB169">
        <v>0</v>
      </c>
      <c r="BC169" t="s">
        <v>147</v>
      </c>
      <c r="BD169" t="s">
        <v>147</v>
      </c>
      <c r="BE169">
        <v>197</v>
      </c>
      <c r="BF169">
        <v>996</v>
      </c>
      <c r="BG169" t="s">
        <v>148</v>
      </c>
      <c r="BH169" t="s">
        <v>149</v>
      </c>
      <c r="BI169">
        <v>134</v>
      </c>
      <c r="BJ169">
        <v>664</v>
      </c>
      <c r="BK169" t="s">
        <v>148</v>
      </c>
      <c r="BL169" t="s">
        <v>149</v>
      </c>
      <c r="BM169">
        <v>0</v>
      </c>
      <c r="BN169">
        <v>0</v>
      </c>
      <c r="BO169" s="116">
        <f>SUM(Table1[[#This Row],[2014-2015 Conflict]],Table1[[#This Row],[2016-2017 conflict]],Table1[[#This Row],[2018 pre R conflict]],Table1[[#This Row],[2018 post R conflict]],Table1[[#This Row],[2019 conflict]],Table1[[#This Row],[2020 conflict]])</f>
        <v>6538</v>
      </c>
      <c r="BP169" s="116">
        <f>SUM(Table1[[#This Row],[2014-2015  C - clashes]],Table1[[#This Row],[2016-2017  c-clashes]],Table1[[#This Row],[2018 pre R C-clashes]],Table1[[#This Row],[2018 post R C-clashes]],Table1[[#This Row],[2019 C-clashes]],Table1[[#This Row],[2020 C-clashes]])</f>
        <v>0</v>
      </c>
      <c r="BQ169" s="116">
        <f>SUM(Table1[[#This Row],[2014-2015 disaster]],Table1[[#This Row],[2016-2017 disaster]],Table1[[#This Row],[2018 pre R disaster]],Table1[[#This Row],[2018 post R disaster]],Table1[[#This Row],[2019 disaster]],Table1[[#This Row],[2020 disaster]])</f>
        <v>289</v>
      </c>
      <c r="BR169" s="116">
        <f>SUM(Table1[[#This Row],[2014-2015 unknown]],Table1[[#This Row],[2016-2017  unknown ]],Table1[[#This Row],[2018 pre R unknown]],Table1[[#This Row],[2018 post R unknown]],Table1[[#This Row],[2019 unknown]],Table1[[#This Row],[2020 unknown]])</f>
        <v>1547</v>
      </c>
      <c r="BS169">
        <v>2421</v>
      </c>
      <c r="BT169">
        <v>0</v>
      </c>
      <c r="BU169">
        <v>0</v>
      </c>
      <c r="BV169">
        <v>0</v>
      </c>
      <c r="BW169" t="s">
        <v>146</v>
      </c>
      <c r="BX169">
        <v>4117</v>
      </c>
      <c r="BY169">
        <v>0</v>
      </c>
      <c r="BZ169">
        <v>0</v>
      </c>
      <c r="CA169">
        <v>0</v>
      </c>
      <c r="CB169" t="s">
        <v>146</v>
      </c>
      <c r="CC169">
        <v>0</v>
      </c>
      <c r="CD169">
        <v>0</v>
      </c>
      <c r="CE169">
        <v>0</v>
      </c>
      <c r="CF169">
        <v>0</v>
      </c>
      <c r="CG169" t="s">
        <v>146</v>
      </c>
      <c r="CH169">
        <v>0</v>
      </c>
      <c r="CI169">
        <v>0</v>
      </c>
      <c r="CJ169">
        <v>0</v>
      </c>
      <c r="CK169">
        <v>0</v>
      </c>
      <c r="CL169" t="s">
        <v>146</v>
      </c>
      <c r="CM169">
        <v>0</v>
      </c>
      <c r="CN169">
        <v>0</v>
      </c>
      <c r="CO169">
        <v>0</v>
      </c>
      <c r="CP169">
        <v>996</v>
      </c>
      <c r="CQ169" t="s">
        <v>146</v>
      </c>
      <c r="CR169">
        <v>0</v>
      </c>
      <c r="CS169">
        <v>0</v>
      </c>
      <c r="CT169">
        <v>289</v>
      </c>
      <c r="CU169">
        <v>551</v>
      </c>
      <c r="CV169" t="s">
        <v>146</v>
      </c>
      <c r="CW169" t="s">
        <v>147</v>
      </c>
      <c r="CX169">
        <v>0</v>
      </c>
      <c r="CY169">
        <v>0</v>
      </c>
      <c r="CZ169">
        <v>0</v>
      </c>
      <c r="DA169">
        <v>1673</v>
      </c>
      <c r="DB169">
        <v>8374</v>
      </c>
      <c r="DC169" t="s">
        <v>146</v>
      </c>
      <c r="DD169">
        <v>0</v>
      </c>
      <c r="DE169">
        <v>0</v>
      </c>
      <c r="DF169">
        <v>1024</v>
      </c>
      <c r="DG169">
        <v>5119</v>
      </c>
      <c r="DH169" t="s">
        <v>159</v>
      </c>
      <c r="DI169">
        <f>Table1[[#This Row],[i- returnees internal present household]]+Table1[[#This Row],[k- abroad returnee household]]</f>
        <v>1652</v>
      </c>
      <c r="DJ169">
        <f>Table1[[#This Row],[ returnees internal ]]+Table1[[#This Row],[abroad returnee ]]</f>
        <v>8344</v>
      </c>
      <c r="DK169" t="s">
        <v>159</v>
      </c>
      <c r="DL169">
        <v>1561</v>
      </c>
      <c r="DM169">
        <v>7885</v>
      </c>
      <c r="DN169">
        <v>0</v>
      </c>
      <c r="DO169">
        <v>0</v>
      </c>
      <c r="DP169" t="s">
        <v>147</v>
      </c>
      <c r="DQ169" t="s">
        <v>147</v>
      </c>
      <c r="DR169" t="s">
        <v>147</v>
      </c>
      <c r="DS169" t="s">
        <v>147</v>
      </c>
      <c r="DT169">
        <v>0</v>
      </c>
      <c r="DU169">
        <v>0</v>
      </c>
      <c r="DV169" t="s">
        <v>147</v>
      </c>
      <c r="DW169" t="s">
        <v>147</v>
      </c>
      <c r="DX169" t="s">
        <v>147</v>
      </c>
      <c r="DY169" t="s">
        <v>147</v>
      </c>
      <c r="DZ169">
        <v>0</v>
      </c>
      <c r="EA169">
        <v>0</v>
      </c>
      <c r="EB169" t="s">
        <v>147</v>
      </c>
      <c r="EC169" t="s">
        <v>147</v>
      </c>
      <c r="ED169" t="s">
        <v>147</v>
      </c>
      <c r="EE169" t="s">
        <v>147</v>
      </c>
      <c r="EF169">
        <v>435</v>
      </c>
      <c r="EG169">
        <v>2218</v>
      </c>
      <c r="EH169" t="s">
        <v>143</v>
      </c>
      <c r="EI169" t="s">
        <v>318</v>
      </c>
      <c r="EJ169" t="s">
        <v>150</v>
      </c>
      <c r="EK169" t="s">
        <v>147</v>
      </c>
      <c r="EL169">
        <v>1126</v>
      </c>
      <c r="EM169">
        <v>5667</v>
      </c>
      <c r="EN169" t="s">
        <v>143</v>
      </c>
      <c r="EO169" t="s">
        <v>318</v>
      </c>
      <c r="EP169" t="s">
        <v>182</v>
      </c>
      <c r="EQ169" t="s">
        <v>147</v>
      </c>
      <c r="ER169">
        <v>0</v>
      </c>
      <c r="ES169">
        <v>0</v>
      </c>
      <c r="ET169" t="s">
        <v>159</v>
      </c>
      <c r="EU169">
        <v>91</v>
      </c>
      <c r="EV169">
        <v>459</v>
      </c>
      <c r="EW169">
        <v>0</v>
      </c>
      <c r="EX169">
        <v>0</v>
      </c>
      <c r="EY169" t="s">
        <v>147</v>
      </c>
      <c r="EZ169" t="s">
        <v>147</v>
      </c>
      <c r="FA169" t="s">
        <v>147</v>
      </c>
      <c r="FB169" t="s">
        <v>147</v>
      </c>
      <c r="FC169">
        <v>0</v>
      </c>
      <c r="FD169">
        <v>0</v>
      </c>
      <c r="FE169" t="s">
        <v>147</v>
      </c>
      <c r="FF169" t="s">
        <v>147</v>
      </c>
      <c r="FG169" t="s">
        <v>147</v>
      </c>
      <c r="FH169" t="s">
        <v>147</v>
      </c>
      <c r="FI169">
        <v>0</v>
      </c>
      <c r="FJ169">
        <v>0</v>
      </c>
      <c r="FK169" t="s">
        <v>147</v>
      </c>
      <c r="FL169" t="s">
        <v>147</v>
      </c>
      <c r="FM169" t="s">
        <v>147</v>
      </c>
      <c r="FN169" t="s">
        <v>147</v>
      </c>
      <c r="FO169">
        <v>0</v>
      </c>
      <c r="FP169">
        <v>0</v>
      </c>
      <c r="FQ169" t="s">
        <v>147</v>
      </c>
      <c r="FR169" t="s">
        <v>147</v>
      </c>
      <c r="FS169" t="s">
        <v>147</v>
      </c>
      <c r="FT169" t="s">
        <v>147</v>
      </c>
      <c r="FU169">
        <v>91</v>
      </c>
      <c r="FV169">
        <v>459</v>
      </c>
      <c r="FW169" t="s">
        <v>217</v>
      </c>
      <c r="FX169" t="s">
        <v>638</v>
      </c>
      <c r="FY169" t="s">
        <v>431</v>
      </c>
      <c r="FZ169" t="s">
        <v>147</v>
      </c>
      <c r="GA169">
        <v>0</v>
      </c>
      <c r="GB169">
        <v>0</v>
      </c>
      <c r="GC169">
        <v>1166</v>
      </c>
      <c r="GD169">
        <v>5921</v>
      </c>
      <c r="GE169">
        <v>430</v>
      </c>
      <c r="GF169">
        <v>2154</v>
      </c>
      <c r="GG169">
        <v>56</v>
      </c>
      <c r="GH169">
        <v>269</v>
      </c>
      <c r="GI169">
        <v>0</v>
      </c>
      <c r="GJ169">
        <v>0</v>
      </c>
      <c r="GK169" t="s">
        <v>159</v>
      </c>
      <c r="GL169">
        <v>412</v>
      </c>
      <c r="GM169">
        <v>2063</v>
      </c>
      <c r="GN169" t="s">
        <v>159</v>
      </c>
      <c r="GO169" t="s">
        <v>143</v>
      </c>
      <c r="GP169" t="s">
        <v>318</v>
      </c>
      <c r="GQ169" t="s">
        <v>159</v>
      </c>
      <c r="GR169" t="s">
        <v>217</v>
      </c>
      <c r="GS169" t="s">
        <v>146</v>
      </c>
      <c r="GT169">
        <v>0</v>
      </c>
      <c r="GU169">
        <v>0</v>
      </c>
      <c r="GV169" t="s">
        <v>146</v>
      </c>
      <c r="GW169" t="s">
        <v>197</v>
      </c>
      <c r="GX169" t="s">
        <v>197</v>
      </c>
      <c r="GY169" t="s">
        <v>197</v>
      </c>
      <c r="GZ169" t="s">
        <v>752</v>
      </c>
      <c r="HA169" s="117" t="s">
        <v>1505</v>
      </c>
      <c r="HB169" s="117" t="s">
        <v>2192</v>
      </c>
      <c r="HC169" s="117"/>
      <c r="HD169" s="116" t="s">
        <v>1858</v>
      </c>
      <c r="HE169" s="116">
        <v>4.0935170000000003</v>
      </c>
      <c r="HF169" s="116">
        <v>30.655711</v>
      </c>
    </row>
    <row r="170" spans="1:214" x14ac:dyDescent="0.25">
      <c r="A170" t="s">
        <v>273</v>
      </c>
      <c r="B170" t="s">
        <v>211</v>
      </c>
      <c r="C170" t="s">
        <v>734</v>
      </c>
      <c r="D170" t="s">
        <v>735</v>
      </c>
      <c r="E170" t="s">
        <v>753</v>
      </c>
      <c r="F170" t="s">
        <v>754</v>
      </c>
      <c r="G170" s="116">
        <f t="shared" si="4"/>
        <v>4.3879999999999999</v>
      </c>
      <c r="H170" s="116">
        <f t="shared" si="5"/>
        <v>28.21266</v>
      </c>
      <c r="I170">
        <v>9</v>
      </c>
      <c r="J170">
        <v>9</v>
      </c>
      <c r="K170" t="s">
        <v>159</v>
      </c>
      <c r="L170">
        <v>681</v>
      </c>
      <c r="M170" s="116">
        <f>SUM(Table1[[#Headers],[c- IDP previously displ. abroad present]])</f>
        <v>0</v>
      </c>
      <c r="N170">
        <v>3412</v>
      </c>
      <c r="O170" s="116">
        <f>(Table1[[#This Row],[a- IDP individuals]])-(Table1[[#This Row],[displ. Abroad]])</f>
        <v>3412</v>
      </c>
      <c r="P170">
        <v>272</v>
      </c>
      <c r="Q170">
        <v>1360</v>
      </c>
      <c r="R170" t="s">
        <v>211</v>
      </c>
      <c r="S170" t="s">
        <v>735</v>
      </c>
      <c r="T170">
        <v>323</v>
      </c>
      <c r="U170">
        <v>1615</v>
      </c>
      <c r="V170" t="s">
        <v>211</v>
      </c>
      <c r="W170" t="s">
        <v>735</v>
      </c>
      <c r="X170">
        <v>55</v>
      </c>
      <c r="Y170">
        <v>275</v>
      </c>
      <c r="Z170" t="s">
        <v>211</v>
      </c>
      <c r="AA170" t="s">
        <v>297</v>
      </c>
      <c r="AB170">
        <v>0</v>
      </c>
      <c r="AC170">
        <v>0</v>
      </c>
      <c r="AD170" t="s">
        <v>147</v>
      </c>
      <c r="AE170" t="s">
        <v>147</v>
      </c>
      <c r="AF170">
        <v>0</v>
      </c>
      <c r="AG170">
        <v>0</v>
      </c>
      <c r="AH170" t="s">
        <v>147</v>
      </c>
      <c r="AI170" t="s">
        <v>147</v>
      </c>
      <c r="AJ170">
        <v>31</v>
      </c>
      <c r="AK170">
        <v>162</v>
      </c>
      <c r="AL170" t="s">
        <v>211</v>
      </c>
      <c r="AM170" t="s">
        <v>735</v>
      </c>
      <c r="AN170">
        <v>0</v>
      </c>
      <c r="AO170">
        <v>0</v>
      </c>
      <c r="AP170" t="s">
        <v>146</v>
      </c>
      <c r="AQ170">
        <v>0</v>
      </c>
      <c r="AR170">
        <v>0</v>
      </c>
      <c r="AS170">
        <v>0</v>
      </c>
      <c r="AT170">
        <v>0</v>
      </c>
      <c r="AU170" t="s">
        <v>147</v>
      </c>
      <c r="AV170" t="s">
        <v>147</v>
      </c>
      <c r="AW170">
        <v>0</v>
      </c>
      <c r="AX170">
        <v>0</v>
      </c>
      <c r="AY170" t="s">
        <v>147</v>
      </c>
      <c r="AZ170" t="s">
        <v>147</v>
      </c>
      <c r="BA170">
        <v>0</v>
      </c>
      <c r="BB170">
        <v>0</v>
      </c>
      <c r="BC170" t="s">
        <v>147</v>
      </c>
      <c r="BD170" t="s">
        <v>147</v>
      </c>
      <c r="BE170">
        <v>0</v>
      </c>
      <c r="BF170">
        <v>0</v>
      </c>
      <c r="BG170" t="s">
        <v>147</v>
      </c>
      <c r="BH170" t="s">
        <v>147</v>
      </c>
      <c r="BI170">
        <v>0</v>
      </c>
      <c r="BJ170">
        <v>0</v>
      </c>
      <c r="BK170" t="s">
        <v>147</v>
      </c>
      <c r="BL170" t="s">
        <v>147</v>
      </c>
      <c r="BM170">
        <v>0</v>
      </c>
      <c r="BN170">
        <v>0</v>
      </c>
      <c r="BO170" s="116">
        <f>SUM(Table1[[#This Row],[2014-2015 Conflict]],Table1[[#This Row],[2016-2017 conflict]],Table1[[#This Row],[2018 pre R conflict]],Table1[[#This Row],[2018 post R conflict]],Table1[[#This Row],[2019 conflict]],Table1[[#This Row],[2020 conflict]])</f>
        <v>3412</v>
      </c>
      <c r="BP170" s="116">
        <f>SUM(Table1[[#This Row],[2014-2015  C - clashes]],Table1[[#This Row],[2016-2017  c-clashes]],Table1[[#This Row],[2018 pre R C-clashes]],Table1[[#This Row],[2018 post R C-clashes]],Table1[[#This Row],[2019 C-clashes]],Table1[[#This Row],[2020 C-clashes]])</f>
        <v>0</v>
      </c>
      <c r="BQ170" s="116">
        <f>SUM(Table1[[#This Row],[2014-2015 disaster]],Table1[[#This Row],[2016-2017 disaster]],Table1[[#This Row],[2018 pre R disaster]],Table1[[#This Row],[2018 post R disaster]],Table1[[#This Row],[2019 disaster]],Table1[[#This Row],[2020 disaster]])</f>
        <v>0</v>
      </c>
      <c r="BR170" s="116">
        <f>SUM(Table1[[#This Row],[2014-2015 unknown]],Table1[[#This Row],[2016-2017  unknown ]],Table1[[#This Row],[2018 pre R unknown]],Table1[[#This Row],[2018 post R unknown]],Table1[[#This Row],[2019 unknown]],Table1[[#This Row],[2020 unknown]])</f>
        <v>0</v>
      </c>
      <c r="BS170">
        <v>1360</v>
      </c>
      <c r="BT170">
        <v>0</v>
      </c>
      <c r="BU170">
        <v>0</v>
      </c>
      <c r="BV170">
        <v>0</v>
      </c>
      <c r="BW170" t="s">
        <v>146</v>
      </c>
      <c r="BX170">
        <v>1615</v>
      </c>
      <c r="BY170">
        <v>0</v>
      </c>
      <c r="BZ170">
        <v>0</v>
      </c>
      <c r="CA170">
        <v>0</v>
      </c>
      <c r="CB170" t="s">
        <v>146</v>
      </c>
      <c r="CC170">
        <v>275</v>
      </c>
      <c r="CD170">
        <v>0</v>
      </c>
      <c r="CE170">
        <v>0</v>
      </c>
      <c r="CF170">
        <v>0</v>
      </c>
      <c r="CG170" t="s">
        <v>146</v>
      </c>
      <c r="CH170">
        <v>0</v>
      </c>
      <c r="CI170">
        <v>0</v>
      </c>
      <c r="CJ170">
        <v>0</v>
      </c>
      <c r="CK170">
        <v>0</v>
      </c>
      <c r="CL170" t="s">
        <v>146</v>
      </c>
      <c r="CM170">
        <v>0</v>
      </c>
      <c r="CN170">
        <v>0</v>
      </c>
      <c r="CO170">
        <v>0</v>
      </c>
      <c r="CP170">
        <v>0</v>
      </c>
      <c r="CQ170" t="s">
        <v>146</v>
      </c>
      <c r="CR170">
        <v>162</v>
      </c>
      <c r="CS170">
        <v>0</v>
      </c>
      <c r="CT170">
        <v>0</v>
      </c>
      <c r="CU170">
        <v>0</v>
      </c>
      <c r="CV170" t="s">
        <v>146</v>
      </c>
      <c r="CW170" t="s">
        <v>147</v>
      </c>
      <c r="CX170">
        <v>0</v>
      </c>
      <c r="CY170">
        <v>528</v>
      </c>
      <c r="CZ170">
        <v>2643</v>
      </c>
      <c r="DA170">
        <v>153</v>
      </c>
      <c r="DB170">
        <v>769</v>
      </c>
      <c r="DC170" t="s">
        <v>146</v>
      </c>
      <c r="DD170">
        <v>0</v>
      </c>
      <c r="DE170">
        <v>0</v>
      </c>
      <c r="DF170">
        <v>3004</v>
      </c>
      <c r="DG170">
        <v>16520</v>
      </c>
      <c r="DH170" t="s">
        <v>159</v>
      </c>
      <c r="DI170">
        <f>Table1[[#This Row],[i- returnees internal present household]]+Table1[[#This Row],[k- abroad returnee household]]</f>
        <v>686</v>
      </c>
      <c r="DJ170">
        <f>Table1[[#This Row],[ returnees internal ]]+Table1[[#This Row],[abroad returnee ]]</f>
        <v>3434</v>
      </c>
      <c r="DK170" t="s">
        <v>159</v>
      </c>
      <c r="DL170">
        <v>489</v>
      </c>
      <c r="DM170">
        <v>2445</v>
      </c>
      <c r="DN170">
        <v>89</v>
      </c>
      <c r="DO170">
        <v>445</v>
      </c>
      <c r="DP170" t="s">
        <v>211</v>
      </c>
      <c r="DQ170" t="s">
        <v>735</v>
      </c>
      <c r="DR170" t="s">
        <v>150</v>
      </c>
      <c r="DS170" t="s">
        <v>147</v>
      </c>
      <c r="DT170">
        <v>23</v>
      </c>
      <c r="DU170">
        <v>115</v>
      </c>
      <c r="DV170" t="s">
        <v>211</v>
      </c>
      <c r="DW170" t="s">
        <v>735</v>
      </c>
      <c r="DX170" t="s">
        <v>150</v>
      </c>
      <c r="DY170" t="s">
        <v>147</v>
      </c>
      <c r="DZ170">
        <v>64</v>
      </c>
      <c r="EA170">
        <v>320</v>
      </c>
      <c r="EB170" t="s">
        <v>211</v>
      </c>
      <c r="EC170" t="s">
        <v>423</v>
      </c>
      <c r="ED170" t="s">
        <v>150</v>
      </c>
      <c r="EE170" t="s">
        <v>147</v>
      </c>
      <c r="EF170">
        <v>189</v>
      </c>
      <c r="EG170">
        <v>945</v>
      </c>
      <c r="EH170" t="s">
        <v>211</v>
      </c>
      <c r="EI170" t="s">
        <v>423</v>
      </c>
      <c r="EJ170" t="s">
        <v>150</v>
      </c>
      <c r="EK170" t="s">
        <v>147</v>
      </c>
      <c r="EL170">
        <v>124</v>
      </c>
      <c r="EM170">
        <v>620</v>
      </c>
      <c r="EN170" t="s">
        <v>211</v>
      </c>
      <c r="EO170" t="s">
        <v>735</v>
      </c>
      <c r="EP170" t="s">
        <v>150</v>
      </c>
      <c r="EQ170" t="s">
        <v>147</v>
      </c>
      <c r="ER170">
        <v>0</v>
      </c>
      <c r="ES170">
        <v>0</v>
      </c>
      <c r="ET170" t="s">
        <v>159</v>
      </c>
      <c r="EU170">
        <v>197</v>
      </c>
      <c r="EV170">
        <v>989</v>
      </c>
      <c r="EW170">
        <v>0</v>
      </c>
      <c r="EX170">
        <v>0</v>
      </c>
      <c r="EY170" t="s">
        <v>147</v>
      </c>
      <c r="EZ170" t="s">
        <v>147</v>
      </c>
      <c r="FA170" t="s">
        <v>147</v>
      </c>
      <c r="FB170" t="s">
        <v>147</v>
      </c>
      <c r="FC170">
        <v>39</v>
      </c>
      <c r="FD170">
        <v>195</v>
      </c>
      <c r="FE170" t="s">
        <v>722</v>
      </c>
      <c r="FF170" t="s">
        <v>740</v>
      </c>
      <c r="FG170" t="s">
        <v>150</v>
      </c>
      <c r="FH170" t="s">
        <v>147</v>
      </c>
      <c r="FI170">
        <v>36</v>
      </c>
      <c r="FJ170">
        <v>180</v>
      </c>
      <c r="FK170" t="s">
        <v>722</v>
      </c>
      <c r="FL170" t="s">
        <v>740</v>
      </c>
      <c r="FM170" t="s">
        <v>150</v>
      </c>
      <c r="FN170" t="s">
        <v>147</v>
      </c>
      <c r="FO170">
        <v>85</v>
      </c>
      <c r="FP170">
        <v>429</v>
      </c>
      <c r="FQ170" t="s">
        <v>425</v>
      </c>
      <c r="FR170" t="s">
        <v>755</v>
      </c>
      <c r="FS170" t="s">
        <v>150</v>
      </c>
      <c r="FT170" t="s">
        <v>147</v>
      </c>
      <c r="FU170">
        <v>37</v>
      </c>
      <c r="FV170">
        <v>185</v>
      </c>
      <c r="FW170" t="s">
        <v>425</v>
      </c>
      <c r="FX170" t="s">
        <v>755</v>
      </c>
      <c r="FY170" t="s">
        <v>150</v>
      </c>
      <c r="FZ170" t="s">
        <v>147</v>
      </c>
      <c r="GA170">
        <v>0</v>
      </c>
      <c r="GB170">
        <v>0</v>
      </c>
      <c r="GC170">
        <v>432</v>
      </c>
      <c r="GD170">
        <v>2162</v>
      </c>
      <c r="GE170">
        <v>195</v>
      </c>
      <c r="GF170">
        <v>975</v>
      </c>
      <c r="GG170">
        <v>59</v>
      </c>
      <c r="GH170">
        <v>297</v>
      </c>
      <c r="GI170">
        <v>0</v>
      </c>
      <c r="GJ170">
        <v>0</v>
      </c>
      <c r="GK170" t="s">
        <v>159</v>
      </c>
      <c r="GL170">
        <v>192</v>
      </c>
      <c r="GM170">
        <v>961</v>
      </c>
      <c r="GN170" t="s">
        <v>159</v>
      </c>
      <c r="GO170" t="s">
        <v>211</v>
      </c>
      <c r="GP170" t="s">
        <v>735</v>
      </c>
      <c r="GQ170" t="s">
        <v>159</v>
      </c>
      <c r="GR170" t="s">
        <v>722</v>
      </c>
      <c r="GS170" t="s">
        <v>146</v>
      </c>
      <c r="GT170">
        <v>0</v>
      </c>
      <c r="GU170">
        <v>0</v>
      </c>
      <c r="GV170" t="s">
        <v>146</v>
      </c>
      <c r="GW170" t="s">
        <v>152</v>
      </c>
      <c r="GX170" t="s">
        <v>151</v>
      </c>
      <c r="GY170" t="s">
        <v>197</v>
      </c>
      <c r="GZ170" t="s">
        <v>756</v>
      </c>
      <c r="HA170" s="117" t="s">
        <v>1505</v>
      </c>
      <c r="HB170" s="117" t="s">
        <v>2194</v>
      </c>
      <c r="HC170" s="117"/>
      <c r="HD170" s="116" t="s">
        <v>1858</v>
      </c>
      <c r="HE170" s="116">
        <v>4.1001500000000002</v>
      </c>
      <c r="HF170" s="116">
        <v>30.676366999999999</v>
      </c>
    </row>
    <row r="171" spans="1:214" x14ac:dyDescent="0.25">
      <c r="A171" t="s">
        <v>329</v>
      </c>
      <c r="B171" t="s">
        <v>175</v>
      </c>
      <c r="C171" t="s">
        <v>328</v>
      </c>
      <c r="D171" t="s">
        <v>330</v>
      </c>
      <c r="E171" t="s">
        <v>757</v>
      </c>
      <c r="F171" t="s">
        <v>758</v>
      </c>
      <c r="G171" s="116">
        <f t="shared" si="4"/>
        <v>9.3121500000000008</v>
      </c>
      <c r="H171" s="116">
        <f t="shared" si="5"/>
        <v>29.977516667</v>
      </c>
      <c r="I171">
        <v>9</v>
      </c>
      <c r="J171">
        <v>9</v>
      </c>
      <c r="K171" t="s">
        <v>146</v>
      </c>
      <c r="L171">
        <v>0</v>
      </c>
      <c r="M171" s="116">
        <f>SUM(Table1[[#Headers],[c- IDP previously displ. abroad present]])</f>
        <v>0</v>
      </c>
      <c r="N171">
        <v>0</v>
      </c>
      <c r="O171" s="116">
        <f>(Table1[[#This Row],[a- IDP individuals]])-(Table1[[#This Row],[displ. Abroad]])</f>
        <v>0</v>
      </c>
      <c r="P171">
        <v>0</v>
      </c>
      <c r="Q171">
        <v>0</v>
      </c>
      <c r="R171" t="s">
        <v>147</v>
      </c>
      <c r="S171" t="s">
        <v>147</v>
      </c>
      <c r="T171">
        <v>0</v>
      </c>
      <c r="U171">
        <v>0</v>
      </c>
      <c r="V171" t="s">
        <v>147</v>
      </c>
      <c r="W171" t="s">
        <v>147</v>
      </c>
      <c r="X171">
        <v>0</v>
      </c>
      <c r="Y171">
        <v>0</v>
      </c>
      <c r="Z171" t="s">
        <v>147</v>
      </c>
      <c r="AA171" t="s">
        <v>147</v>
      </c>
      <c r="AB171">
        <v>0</v>
      </c>
      <c r="AC171">
        <v>0</v>
      </c>
      <c r="AD171" t="s">
        <v>147</v>
      </c>
      <c r="AE171" t="s">
        <v>147</v>
      </c>
      <c r="AF171">
        <v>0</v>
      </c>
      <c r="AG171">
        <v>0</v>
      </c>
      <c r="AH171" t="s">
        <v>147</v>
      </c>
      <c r="AI171" t="s">
        <v>147</v>
      </c>
      <c r="AJ171">
        <v>0</v>
      </c>
      <c r="AK171">
        <v>0</v>
      </c>
      <c r="AL171" t="s">
        <v>175</v>
      </c>
      <c r="AM171" t="s">
        <v>332</v>
      </c>
      <c r="AN171">
        <v>0</v>
      </c>
      <c r="AO171">
        <v>0</v>
      </c>
      <c r="AP171" t="s">
        <v>146</v>
      </c>
      <c r="AQ171">
        <v>0</v>
      </c>
      <c r="AR171">
        <v>0</v>
      </c>
      <c r="AS171">
        <v>0</v>
      </c>
      <c r="AT171">
        <v>0</v>
      </c>
      <c r="AU171" t="s">
        <v>147</v>
      </c>
      <c r="AV171" t="s">
        <v>147</v>
      </c>
      <c r="AW171">
        <v>0</v>
      </c>
      <c r="AX171">
        <v>0</v>
      </c>
      <c r="AY171" t="s">
        <v>147</v>
      </c>
      <c r="AZ171" t="s">
        <v>147</v>
      </c>
      <c r="BA171">
        <v>0</v>
      </c>
      <c r="BB171">
        <v>0</v>
      </c>
      <c r="BC171" t="s">
        <v>147</v>
      </c>
      <c r="BD171" t="s">
        <v>147</v>
      </c>
      <c r="BE171">
        <v>0</v>
      </c>
      <c r="BF171">
        <v>0</v>
      </c>
      <c r="BG171" t="s">
        <v>147</v>
      </c>
      <c r="BH171" t="s">
        <v>147</v>
      </c>
      <c r="BI171">
        <v>0</v>
      </c>
      <c r="BJ171">
        <v>0</v>
      </c>
      <c r="BK171" t="s">
        <v>221</v>
      </c>
      <c r="BL171" t="s">
        <v>376</v>
      </c>
      <c r="BM171">
        <v>0</v>
      </c>
      <c r="BN171">
        <v>0</v>
      </c>
      <c r="BO171" s="116">
        <f>SUM(Table1[[#This Row],[2014-2015 Conflict]],Table1[[#This Row],[2016-2017 conflict]],Table1[[#This Row],[2018 pre R conflict]],Table1[[#This Row],[2018 post R conflict]],Table1[[#This Row],[2019 conflict]],Table1[[#This Row],[2020 conflict]])</f>
        <v>0</v>
      </c>
      <c r="BP171" s="116">
        <f>SUM(Table1[[#This Row],[2014-2015  C - clashes]],Table1[[#This Row],[2016-2017  c-clashes]],Table1[[#This Row],[2018 pre R C-clashes]],Table1[[#This Row],[2018 post R C-clashes]],Table1[[#This Row],[2019 C-clashes]],Table1[[#This Row],[2020 C-clashes]])</f>
        <v>0</v>
      </c>
      <c r="BQ171" s="116">
        <f>SUM(Table1[[#This Row],[2014-2015 disaster]],Table1[[#This Row],[2016-2017 disaster]],Table1[[#This Row],[2018 pre R disaster]],Table1[[#This Row],[2018 post R disaster]],Table1[[#This Row],[2019 disaster]],Table1[[#This Row],[2020 disaster]])</f>
        <v>0</v>
      </c>
      <c r="BR171" s="116">
        <f>SUM(Table1[[#This Row],[2014-2015 unknown]],Table1[[#This Row],[2016-2017  unknown ]],Table1[[#This Row],[2018 pre R unknown]],Table1[[#This Row],[2018 post R unknown]],Table1[[#This Row],[2019 unknown]],Table1[[#This Row],[2020 unknown]])</f>
        <v>0</v>
      </c>
      <c r="BS171">
        <v>0</v>
      </c>
      <c r="BT171">
        <v>0</v>
      </c>
      <c r="BU171">
        <v>0</v>
      </c>
      <c r="BV171">
        <v>0</v>
      </c>
      <c r="BW171" t="s">
        <v>146</v>
      </c>
      <c r="BX171">
        <v>0</v>
      </c>
      <c r="BY171">
        <v>0</v>
      </c>
      <c r="BZ171">
        <v>0</v>
      </c>
      <c r="CA171">
        <v>0</v>
      </c>
      <c r="CB171" t="s">
        <v>146</v>
      </c>
      <c r="CC171">
        <v>0</v>
      </c>
      <c r="CD171">
        <v>0</v>
      </c>
      <c r="CE171">
        <v>0</v>
      </c>
      <c r="CF171">
        <v>0</v>
      </c>
      <c r="CG171" t="s">
        <v>146</v>
      </c>
      <c r="CH171">
        <v>0</v>
      </c>
      <c r="CI171">
        <v>0</v>
      </c>
      <c r="CJ171">
        <v>0</v>
      </c>
      <c r="CK171">
        <v>0</v>
      </c>
      <c r="CL171" t="s">
        <v>146</v>
      </c>
      <c r="CM171">
        <v>0</v>
      </c>
      <c r="CN171">
        <v>0</v>
      </c>
      <c r="CO171">
        <v>0</v>
      </c>
      <c r="CP171">
        <v>0</v>
      </c>
      <c r="CQ171" t="s">
        <v>146</v>
      </c>
      <c r="CR171">
        <v>0</v>
      </c>
      <c r="CS171">
        <v>0</v>
      </c>
      <c r="CT171">
        <v>0</v>
      </c>
      <c r="CU171">
        <v>0</v>
      </c>
      <c r="CV171" t="s">
        <v>146</v>
      </c>
      <c r="CW171" t="s">
        <v>147</v>
      </c>
      <c r="CX171">
        <v>0</v>
      </c>
      <c r="CY171">
        <v>0</v>
      </c>
      <c r="CZ171">
        <v>0</v>
      </c>
      <c r="DA171">
        <v>0</v>
      </c>
      <c r="DB171">
        <v>0</v>
      </c>
      <c r="DC171" t="s">
        <v>146</v>
      </c>
      <c r="DD171">
        <v>0</v>
      </c>
      <c r="DE171">
        <v>0</v>
      </c>
      <c r="DF171">
        <v>134</v>
      </c>
      <c r="DG171">
        <v>1154</v>
      </c>
      <c r="DH171" t="s">
        <v>159</v>
      </c>
      <c r="DI171">
        <f>Table1[[#This Row],[i- returnees internal present household]]+Table1[[#This Row],[k- abroad returnee household]]</f>
        <v>134</v>
      </c>
      <c r="DJ171">
        <f>Table1[[#This Row],[ returnees internal ]]+Table1[[#This Row],[abroad returnee ]]</f>
        <v>1154</v>
      </c>
      <c r="DK171" t="s">
        <v>159</v>
      </c>
      <c r="DL171">
        <v>83</v>
      </c>
      <c r="DM171">
        <v>747</v>
      </c>
      <c r="DN171">
        <v>0</v>
      </c>
      <c r="DO171">
        <v>0</v>
      </c>
      <c r="DP171" t="s">
        <v>147</v>
      </c>
      <c r="DQ171" t="s">
        <v>147</v>
      </c>
      <c r="DR171" t="s">
        <v>147</v>
      </c>
      <c r="DS171" t="s">
        <v>147</v>
      </c>
      <c r="DT171">
        <v>0</v>
      </c>
      <c r="DU171">
        <v>0</v>
      </c>
      <c r="DV171" t="s">
        <v>147</v>
      </c>
      <c r="DW171" t="s">
        <v>147</v>
      </c>
      <c r="DX171" t="s">
        <v>147</v>
      </c>
      <c r="DY171" t="s">
        <v>147</v>
      </c>
      <c r="DZ171">
        <v>3</v>
      </c>
      <c r="EA171">
        <v>25</v>
      </c>
      <c r="EB171" t="s">
        <v>156</v>
      </c>
      <c r="EC171" t="s">
        <v>484</v>
      </c>
      <c r="ED171" t="s">
        <v>150</v>
      </c>
      <c r="EE171" t="s">
        <v>147</v>
      </c>
      <c r="EF171">
        <v>15</v>
      </c>
      <c r="EG171">
        <v>137</v>
      </c>
      <c r="EH171" t="s">
        <v>175</v>
      </c>
      <c r="EI171" t="s">
        <v>330</v>
      </c>
      <c r="EJ171" t="s">
        <v>150</v>
      </c>
      <c r="EK171" t="s">
        <v>147</v>
      </c>
      <c r="EL171">
        <v>65</v>
      </c>
      <c r="EM171">
        <v>585</v>
      </c>
      <c r="EN171" t="s">
        <v>175</v>
      </c>
      <c r="EO171" t="s">
        <v>332</v>
      </c>
      <c r="EP171" t="s">
        <v>150</v>
      </c>
      <c r="EQ171" t="s">
        <v>147</v>
      </c>
      <c r="ER171">
        <v>0</v>
      </c>
      <c r="ES171">
        <v>0</v>
      </c>
      <c r="ET171" t="s">
        <v>159</v>
      </c>
      <c r="EU171">
        <v>51</v>
      </c>
      <c r="EV171">
        <v>407</v>
      </c>
      <c r="EW171">
        <v>0</v>
      </c>
      <c r="EX171">
        <v>0</v>
      </c>
      <c r="EY171" t="s">
        <v>147</v>
      </c>
      <c r="EZ171" t="s">
        <v>147</v>
      </c>
      <c r="FA171" t="s">
        <v>147</v>
      </c>
      <c r="FB171" t="s">
        <v>147</v>
      </c>
      <c r="FC171">
        <v>2</v>
      </c>
      <c r="FD171">
        <v>16</v>
      </c>
      <c r="FE171" t="s">
        <v>219</v>
      </c>
      <c r="FF171" t="s">
        <v>354</v>
      </c>
      <c r="FG171" t="s">
        <v>150</v>
      </c>
      <c r="FH171" t="s">
        <v>147</v>
      </c>
      <c r="FI171">
        <v>9</v>
      </c>
      <c r="FJ171">
        <v>71</v>
      </c>
      <c r="FK171" t="s">
        <v>221</v>
      </c>
      <c r="FL171" t="s">
        <v>376</v>
      </c>
      <c r="FM171" t="s">
        <v>150</v>
      </c>
      <c r="FN171" t="s">
        <v>147</v>
      </c>
      <c r="FO171">
        <v>12</v>
      </c>
      <c r="FP171">
        <v>96</v>
      </c>
      <c r="FQ171" t="s">
        <v>217</v>
      </c>
      <c r="FR171" t="s">
        <v>485</v>
      </c>
      <c r="FS171" t="s">
        <v>150</v>
      </c>
      <c r="FT171" t="s">
        <v>147</v>
      </c>
      <c r="FU171">
        <v>28</v>
      </c>
      <c r="FV171">
        <v>224</v>
      </c>
      <c r="FW171" t="s">
        <v>217</v>
      </c>
      <c r="FX171" t="s">
        <v>218</v>
      </c>
      <c r="FY171" t="s">
        <v>150</v>
      </c>
      <c r="FZ171" t="s">
        <v>147</v>
      </c>
      <c r="GA171">
        <v>0</v>
      </c>
      <c r="GB171">
        <v>0</v>
      </c>
      <c r="GC171">
        <v>134</v>
      </c>
      <c r="GD171">
        <v>1154</v>
      </c>
      <c r="GE171">
        <v>0</v>
      </c>
      <c r="GF171">
        <v>0</v>
      </c>
      <c r="GG171">
        <v>0</v>
      </c>
      <c r="GH171">
        <v>0</v>
      </c>
      <c r="GI171">
        <v>0</v>
      </c>
      <c r="GJ171">
        <v>0</v>
      </c>
      <c r="GK171" t="s">
        <v>159</v>
      </c>
      <c r="GL171">
        <v>8</v>
      </c>
      <c r="GM171">
        <v>40</v>
      </c>
      <c r="GN171" t="s">
        <v>159</v>
      </c>
      <c r="GO171" t="s">
        <v>175</v>
      </c>
      <c r="GP171" t="s">
        <v>332</v>
      </c>
      <c r="GQ171" t="s">
        <v>159</v>
      </c>
      <c r="GR171" t="s">
        <v>217</v>
      </c>
      <c r="GS171" t="s">
        <v>146</v>
      </c>
      <c r="GT171">
        <v>0</v>
      </c>
      <c r="GU171">
        <v>0</v>
      </c>
      <c r="GV171" t="s">
        <v>146</v>
      </c>
      <c r="GW171" t="s">
        <v>152</v>
      </c>
      <c r="GX171" t="s">
        <v>151</v>
      </c>
      <c r="GY171" t="s">
        <v>151</v>
      </c>
      <c r="GZ171" t="s">
        <v>759</v>
      </c>
      <c r="HA171" s="117" t="s">
        <v>1505</v>
      </c>
      <c r="HB171" s="117" t="s">
        <v>2196</v>
      </c>
      <c r="HC171" s="117"/>
      <c r="HD171" s="116" t="s">
        <v>1858</v>
      </c>
      <c r="HE171" s="116">
        <v>4.0953499999999998</v>
      </c>
      <c r="HF171" s="116">
        <v>30.678733000000001</v>
      </c>
    </row>
    <row r="172" spans="1:214" x14ac:dyDescent="0.25">
      <c r="A172" t="s">
        <v>329</v>
      </c>
      <c r="B172" t="s">
        <v>175</v>
      </c>
      <c r="C172" t="s">
        <v>328</v>
      </c>
      <c r="D172" t="s">
        <v>330</v>
      </c>
      <c r="E172" t="s">
        <v>760</v>
      </c>
      <c r="F172" t="s">
        <v>761</v>
      </c>
      <c r="G172" s="116">
        <f t="shared" si="4"/>
        <v>9.3356670000000008</v>
      </c>
      <c r="H172" s="116">
        <f t="shared" si="5"/>
        <v>30.08595</v>
      </c>
      <c r="I172">
        <v>9</v>
      </c>
      <c r="J172">
        <v>9</v>
      </c>
      <c r="K172" t="s">
        <v>146</v>
      </c>
      <c r="L172">
        <v>0</v>
      </c>
      <c r="M172" s="116">
        <f>SUM(Table1[[#Headers],[c- IDP previously displ. abroad present]])</f>
        <v>0</v>
      </c>
      <c r="N172">
        <v>0</v>
      </c>
      <c r="O172" s="116">
        <f>(Table1[[#This Row],[a- IDP individuals]])-(Table1[[#This Row],[displ. Abroad]])</f>
        <v>0</v>
      </c>
      <c r="P172">
        <v>0</v>
      </c>
      <c r="Q172">
        <v>0</v>
      </c>
      <c r="R172" t="s">
        <v>147</v>
      </c>
      <c r="S172" t="s">
        <v>147</v>
      </c>
      <c r="T172">
        <v>0</v>
      </c>
      <c r="U172">
        <v>0</v>
      </c>
      <c r="V172" t="s">
        <v>147</v>
      </c>
      <c r="W172" t="s">
        <v>147</v>
      </c>
      <c r="X172">
        <v>0</v>
      </c>
      <c r="Y172">
        <v>0</v>
      </c>
      <c r="Z172" t="s">
        <v>147</v>
      </c>
      <c r="AA172" t="s">
        <v>147</v>
      </c>
      <c r="AB172">
        <v>0</v>
      </c>
      <c r="AC172">
        <v>0</v>
      </c>
      <c r="AD172" t="s">
        <v>147</v>
      </c>
      <c r="AE172" t="s">
        <v>147</v>
      </c>
      <c r="AF172">
        <v>0</v>
      </c>
      <c r="AG172">
        <v>0</v>
      </c>
      <c r="AH172" t="s">
        <v>147</v>
      </c>
      <c r="AI172" t="s">
        <v>147</v>
      </c>
      <c r="AJ172">
        <v>0</v>
      </c>
      <c r="AK172">
        <v>0</v>
      </c>
      <c r="AL172" t="s">
        <v>175</v>
      </c>
      <c r="AM172" t="s">
        <v>330</v>
      </c>
      <c r="AN172">
        <v>0</v>
      </c>
      <c r="AO172">
        <v>0</v>
      </c>
      <c r="AP172" t="s">
        <v>146</v>
      </c>
      <c r="AQ172">
        <v>0</v>
      </c>
      <c r="AR172">
        <v>0</v>
      </c>
      <c r="AS172">
        <v>0</v>
      </c>
      <c r="AT172">
        <v>0</v>
      </c>
      <c r="AU172" t="s">
        <v>147</v>
      </c>
      <c r="AV172" t="s">
        <v>147</v>
      </c>
      <c r="AW172">
        <v>0</v>
      </c>
      <c r="AX172">
        <v>0</v>
      </c>
      <c r="AY172" t="s">
        <v>147</v>
      </c>
      <c r="AZ172" t="s">
        <v>147</v>
      </c>
      <c r="BA172">
        <v>0</v>
      </c>
      <c r="BB172">
        <v>0</v>
      </c>
      <c r="BC172" t="s">
        <v>147</v>
      </c>
      <c r="BD172" t="s">
        <v>147</v>
      </c>
      <c r="BE172">
        <v>0</v>
      </c>
      <c r="BF172">
        <v>0</v>
      </c>
      <c r="BG172" t="s">
        <v>147</v>
      </c>
      <c r="BH172" t="s">
        <v>147</v>
      </c>
      <c r="BI172">
        <v>0</v>
      </c>
      <c r="BJ172">
        <v>0</v>
      </c>
      <c r="BK172" t="s">
        <v>219</v>
      </c>
      <c r="BL172" t="s">
        <v>354</v>
      </c>
      <c r="BM172">
        <v>0</v>
      </c>
      <c r="BN172">
        <v>0</v>
      </c>
      <c r="BO172" s="116">
        <f>SUM(Table1[[#This Row],[2014-2015 Conflict]],Table1[[#This Row],[2016-2017 conflict]],Table1[[#This Row],[2018 pre R conflict]],Table1[[#This Row],[2018 post R conflict]],Table1[[#This Row],[2019 conflict]],Table1[[#This Row],[2020 conflict]])</f>
        <v>0</v>
      </c>
      <c r="BP172" s="116">
        <f>SUM(Table1[[#This Row],[2014-2015  C - clashes]],Table1[[#This Row],[2016-2017  c-clashes]],Table1[[#This Row],[2018 pre R C-clashes]],Table1[[#This Row],[2018 post R C-clashes]],Table1[[#This Row],[2019 C-clashes]],Table1[[#This Row],[2020 C-clashes]])</f>
        <v>0</v>
      </c>
      <c r="BQ172" s="116">
        <f>SUM(Table1[[#This Row],[2014-2015 disaster]],Table1[[#This Row],[2016-2017 disaster]],Table1[[#This Row],[2018 pre R disaster]],Table1[[#This Row],[2018 post R disaster]],Table1[[#This Row],[2019 disaster]],Table1[[#This Row],[2020 disaster]])</f>
        <v>0</v>
      </c>
      <c r="BR172" s="116">
        <f>SUM(Table1[[#This Row],[2014-2015 unknown]],Table1[[#This Row],[2016-2017  unknown ]],Table1[[#This Row],[2018 pre R unknown]],Table1[[#This Row],[2018 post R unknown]],Table1[[#This Row],[2019 unknown]],Table1[[#This Row],[2020 unknown]])</f>
        <v>0</v>
      </c>
      <c r="BS172">
        <v>0</v>
      </c>
      <c r="BT172">
        <v>0</v>
      </c>
      <c r="BU172">
        <v>0</v>
      </c>
      <c r="BV172">
        <v>0</v>
      </c>
      <c r="BW172" t="s">
        <v>146</v>
      </c>
      <c r="BX172">
        <v>0</v>
      </c>
      <c r="BY172">
        <v>0</v>
      </c>
      <c r="BZ172">
        <v>0</v>
      </c>
      <c r="CA172">
        <v>0</v>
      </c>
      <c r="CB172" t="s">
        <v>146</v>
      </c>
      <c r="CC172">
        <v>0</v>
      </c>
      <c r="CD172">
        <v>0</v>
      </c>
      <c r="CE172">
        <v>0</v>
      </c>
      <c r="CF172">
        <v>0</v>
      </c>
      <c r="CG172" t="s">
        <v>146</v>
      </c>
      <c r="CH172">
        <v>0</v>
      </c>
      <c r="CI172">
        <v>0</v>
      </c>
      <c r="CJ172">
        <v>0</v>
      </c>
      <c r="CK172">
        <v>0</v>
      </c>
      <c r="CL172" t="s">
        <v>146</v>
      </c>
      <c r="CM172">
        <v>0</v>
      </c>
      <c r="CN172">
        <v>0</v>
      </c>
      <c r="CO172">
        <v>0</v>
      </c>
      <c r="CP172">
        <v>0</v>
      </c>
      <c r="CQ172" t="s">
        <v>146</v>
      </c>
      <c r="CR172">
        <v>0</v>
      </c>
      <c r="CS172">
        <v>0</v>
      </c>
      <c r="CT172">
        <v>0</v>
      </c>
      <c r="CU172">
        <v>0</v>
      </c>
      <c r="CV172" t="s">
        <v>146</v>
      </c>
      <c r="CW172" t="s">
        <v>147</v>
      </c>
      <c r="CX172">
        <v>0</v>
      </c>
      <c r="CY172">
        <v>0</v>
      </c>
      <c r="CZ172">
        <v>0</v>
      </c>
      <c r="DA172">
        <v>0</v>
      </c>
      <c r="DB172">
        <v>0</v>
      </c>
      <c r="DC172" t="s">
        <v>146</v>
      </c>
      <c r="DD172">
        <v>0</v>
      </c>
      <c r="DE172">
        <v>0</v>
      </c>
      <c r="DF172">
        <v>458</v>
      </c>
      <c r="DG172">
        <v>2384</v>
      </c>
      <c r="DH172" t="s">
        <v>159</v>
      </c>
      <c r="DI172">
        <f>Table1[[#This Row],[i- returnees internal present household]]+Table1[[#This Row],[k- abroad returnee household]]</f>
        <v>458</v>
      </c>
      <c r="DJ172">
        <f>Table1[[#This Row],[ returnees internal ]]+Table1[[#This Row],[abroad returnee ]]</f>
        <v>2384</v>
      </c>
      <c r="DK172" t="s">
        <v>159</v>
      </c>
      <c r="DL172">
        <v>295</v>
      </c>
      <c r="DM172">
        <v>1543</v>
      </c>
      <c r="DN172">
        <v>0</v>
      </c>
      <c r="DO172">
        <v>0</v>
      </c>
      <c r="DP172" t="s">
        <v>147</v>
      </c>
      <c r="DQ172" t="s">
        <v>147</v>
      </c>
      <c r="DR172" t="s">
        <v>147</v>
      </c>
      <c r="DS172" t="s">
        <v>147</v>
      </c>
      <c r="DT172">
        <v>5</v>
      </c>
      <c r="DU172">
        <v>28</v>
      </c>
      <c r="DV172" t="s">
        <v>156</v>
      </c>
      <c r="DW172" t="s">
        <v>484</v>
      </c>
      <c r="DX172" t="s">
        <v>150</v>
      </c>
      <c r="DY172" t="s">
        <v>147</v>
      </c>
      <c r="DZ172">
        <v>78</v>
      </c>
      <c r="EA172">
        <v>395</v>
      </c>
      <c r="EB172" t="s">
        <v>175</v>
      </c>
      <c r="EC172" t="s">
        <v>330</v>
      </c>
      <c r="ED172" t="s">
        <v>182</v>
      </c>
      <c r="EE172" t="s">
        <v>147</v>
      </c>
      <c r="EF172">
        <v>93</v>
      </c>
      <c r="EG172">
        <v>465</v>
      </c>
      <c r="EH172" t="s">
        <v>175</v>
      </c>
      <c r="EI172" t="s">
        <v>332</v>
      </c>
      <c r="EJ172" t="s">
        <v>150</v>
      </c>
      <c r="EK172" t="s">
        <v>147</v>
      </c>
      <c r="EL172">
        <v>119</v>
      </c>
      <c r="EM172">
        <v>655</v>
      </c>
      <c r="EN172" t="s">
        <v>175</v>
      </c>
      <c r="EO172" t="s">
        <v>332</v>
      </c>
      <c r="EP172" t="s">
        <v>150</v>
      </c>
      <c r="EQ172" t="s">
        <v>147</v>
      </c>
      <c r="ER172">
        <v>0</v>
      </c>
      <c r="ES172">
        <v>0</v>
      </c>
      <c r="ET172" t="s">
        <v>159</v>
      </c>
      <c r="EU172">
        <v>163</v>
      </c>
      <c r="EV172">
        <v>841</v>
      </c>
      <c r="EW172">
        <v>0</v>
      </c>
      <c r="EX172">
        <v>0</v>
      </c>
      <c r="EY172" t="s">
        <v>147</v>
      </c>
      <c r="EZ172" t="s">
        <v>147</v>
      </c>
      <c r="FA172" t="s">
        <v>147</v>
      </c>
      <c r="FB172" t="s">
        <v>147</v>
      </c>
      <c r="FC172">
        <v>0</v>
      </c>
      <c r="FD172">
        <v>0</v>
      </c>
      <c r="FE172" t="s">
        <v>147</v>
      </c>
      <c r="FF172" t="s">
        <v>147</v>
      </c>
      <c r="FG172" t="s">
        <v>147</v>
      </c>
      <c r="FH172" t="s">
        <v>147</v>
      </c>
      <c r="FI172">
        <v>18</v>
      </c>
      <c r="FJ172">
        <v>90</v>
      </c>
      <c r="FK172" t="s">
        <v>221</v>
      </c>
      <c r="FL172" t="s">
        <v>376</v>
      </c>
      <c r="FM172" t="s">
        <v>150</v>
      </c>
      <c r="FN172" t="s">
        <v>147</v>
      </c>
      <c r="FO172">
        <v>48</v>
      </c>
      <c r="FP172">
        <v>246</v>
      </c>
      <c r="FQ172" t="s">
        <v>217</v>
      </c>
      <c r="FR172" t="s">
        <v>218</v>
      </c>
      <c r="FS172" t="s">
        <v>150</v>
      </c>
      <c r="FT172" t="s">
        <v>147</v>
      </c>
      <c r="FU172">
        <v>97</v>
      </c>
      <c r="FV172">
        <v>505</v>
      </c>
      <c r="FW172" t="s">
        <v>217</v>
      </c>
      <c r="FX172" t="s">
        <v>218</v>
      </c>
      <c r="FY172" t="s">
        <v>150</v>
      </c>
      <c r="FZ172" t="s">
        <v>147</v>
      </c>
      <c r="GA172">
        <v>0</v>
      </c>
      <c r="GB172">
        <v>0</v>
      </c>
      <c r="GC172">
        <v>397</v>
      </c>
      <c r="GD172">
        <v>2079</v>
      </c>
      <c r="GE172">
        <v>61</v>
      </c>
      <c r="GF172">
        <v>305</v>
      </c>
      <c r="GG172">
        <v>0</v>
      </c>
      <c r="GH172">
        <v>0</v>
      </c>
      <c r="GI172">
        <v>0</v>
      </c>
      <c r="GJ172">
        <v>0</v>
      </c>
      <c r="GK172" t="s">
        <v>159</v>
      </c>
      <c r="GL172">
        <v>142</v>
      </c>
      <c r="GM172">
        <v>710</v>
      </c>
      <c r="GN172" t="s">
        <v>159</v>
      </c>
      <c r="GO172" t="s">
        <v>175</v>
      </c>
      <c r="GP172" t="s">
        <v>332</v>
      </c>
      <c r="GQ172" t="s">
        <v>159</v>
      </c>
      <c r="GR172" t="s">
        <v>217</v>
      </c>
      <c r="GS172" t="s">
        <v>146</v>
      </c>
      <c r="GT172">
        <v>0</v>
      </c>
      <c r="GU172">
        <v>0</v>
      </c>
      <c r="GV172" t="s">
        <v>159</v>
      </c>
      <c r="GW172" t="s">
        <v>152</v>
      </c>
      <c r="GX172" t="s">
        <v>151</v>
      </c>
      <c r="GY172" t="s">
        <v>152</v>
      </c>
      <c r="GZ172" t="s">
        <v>762</v>
      </c>
      <c r="HA172" s="117" t="s">
        <v>1505</v>
      </c>
      <c r="HB172" s="117" t="s">
        <v>2198</v>
      </c>
      <c r="HC172" s="117"/>
      <c r="HD172" s="116" t="s">
        <v>1858</v>
      </c>
      <c r="HE172" s="116">
        <v>4.101858</v>
      </c>
      <c r="HF172" s="116">
        <v>30.664127000000001</v>
      </c>
    </row>
    <row r="173" spans="1:214" x14ac:dyDescent="0.25">
      <c r="A173" t="s">
        <v>273</v>
      </c>
      <c r="B173" t="s">
        <v>211</v>
      </c>
      <c r="C173" t="s">
        <v>764</v>
      </c>
      <c r="D173" t="s">
        <v>765</v>
      </c>
      <c r="E173" t="s">
        <v>763</v>
      </c>
      <c r="F173" t="s">
        <v>766</v>
      </c>
      <c r="G173" s="116">
        <f t="shared" si="4"/>
        <v>4.542027</v>
      </c>
      <c r="H173" s="116">
        <f t="shared" si="5"/>
        <v>29.172170999999999</v>
      </c>
      <c r="I173">
        <v>9</v>
      </c>
      <c r="J173">
        <v>9</v>
      </c>
      <c r="K173" t="s">
        <v>159</v>
      </c>
      <c r="L173">
        <v>177</v>
      </c>
      <c r="M173" s="116">
        <f>SUM(Table1[[#Headers],[c- IDP previously displ. abroad present]])</f>
        <v>0</v>
      </c>
      <c r="N173">
        <v>885</v>
      </c>
      <c r="O173" s="116">
        <f>(Table1[[#This Row],[a- IDP individuals]])-(Table1[[#This Row],[displ. Abroad]])</f>
        <v>885</v>
      </c>
      <c r="P173">
        <v>24</v>
      </c>
      <c r="Q173">
        <v>120</v>
      </c>
      <c r="R173" t="s">
        <v>211</v>
      </c>
      <c r="S173" t="s">
        <v>422</v>
      </c>
      <c r="T173">
        <v>119</v>
      </c>
      <c r="U173">
        <v>595</v>
      </c>
      <c r="V173" t="s">
        <v>211</v>
      </c>
      <c r="W173" t="s">
        <v>422</v>
      </c>
      <c r="X173">
        <v>34</v>
      </c>
      <c r="Y173">
        <v>170</v>
      </c>
      <c r="Z173" t="s">
        <v>211</v>
      </c>
      <c r="AA173" t="s">
        <v>422</v>
      </c>
      <c r="AB173">
        <v>0</v>
      </c>
      <c r="AC173">
        <v>0</v>
      </c>
      <c r="AD173" t="s">
        <v>147</v>
      </c>
      <c r="AE173" t="s">
        <v>147</v>
      </c>
      <c r="AF173">
        <v>0</v>
      </c>
      <c r="AG173">
        <v>0</v>
      </c>
      <c r="AH173" t="s">
        <v>147</v>
      </c>
      <c r="AI173" t="s">
        <v>147</v>
      </c>
      <c r="AJ173">
        <v>0</v>
      </c>
      <c r="AK173">
        <v>0</v>
      </c>
      <c r="AL173" t="s">
        <v>147</v>
      </c>
      <c r="AM173" t="s">
        <v>147</v>
      </c>
      <c r="AN173">
        <v>0</v>
      </c>
      <c r="AO173">
        <v>0</v>
      </c>
      <c r="AP173" t="s">
        <v>146</v>
      </c>
      <c r="AQ173">
        <v>0</v>
      </c>
      <c r="AR173">
        <v>0</v>
      </c>
      <c r="AS173">
        <v>0</v>
      </c>
      <c r="AT173">
        <v>0</v>
      </c>
      <c r="AU173" t="s">
        <v>147</v>
      </c>
      <c r="AV173" t="s">
        <v>147</v>
      </c>
      <c r="AW173">
        <v>0</v>
      </c>
      <c r="AX173">
        <v>0</v>
      </c>
      <c r="AY173" t="s">
        <v>147</v>
      </c>
      <c r="AZ173" t="s">
        <v>147</v>
      </c>
      <c r="BA173">
        <v>0</v>
      </c>
      <c r="BB173">
        <v>0</v>
      </c>
      <c r="BC173" t="s">
        <v>147</v>
      </c>
      <c r="BD173" t="s">
        <v>147</v>
      </c>
      <c r="BE173">
        <v>0</v>
      </c>
      <c r="BF173">
        <v>0</v>
      </c>
      <c r="BG173" t="s">
        <v>147</v>
      </c>
      <c r="BH173" t="s">
        <v>147</v>
      </c>
      <c r="BI173">
        <v>0</v>
      </c>
      <c r="BJ173">
        <v>0</v>
      </c>
      <c r="BK173" t="s">
        <v>147</v>
      </c>
      <c r="BL173" t="s">
        <v>147</v>
      </c>
      <c r="BM173">
        <v>0</v>
      </c>
      <c r="BN173">
        <v>0</v>
      </c>
      <c r="BO173" s="116">
        <f>SUM(Table1[[#This Row],[2014-2015 Conflict]],Table1[[#This Row],[2016-2017 conflict]],Table1[[#This Row],[2018 pre R conflict]],Table1[[#This Row],[2018 post R conflict]],Table1[[#This Row],[2019 conflict]],Table1[[#This Row],[2020 conflict]])</f>
        <v>885</v>
      </c>
      <c r="BP173" s="116">
        <f>SUM(Table1[[#This Row],[2014-2015  C - clashes]],Table1[[#This Row],[2016-2017  c-clashes]],Table1[[#This Row],[2018 pre R C-clashes]],Table1[[#This Row],[2018 post R C-clashes]],Table1[[#This Row],[2019 C-clashes]],Table1[[#This Row],[2020 C-clashes]])</f>
        <v>0</v>
      </c>
      <c r="BQ173" s="116">
        <f>SUM(Table1[[#This Row],[2014-2015 disaster]],Table1[[#This Row],[2016-2017 disaster]],Table1[[#This Row],[2018 pre R disaster]],Table1[[#This Row],[2018 post R disaster]],Table1[[#This Row],[2019 disaster]],Table1[[#This Row],[2020 disaster]])</f>
        <v>0</v>
      </c>
      <c r="BR173" s="116">
        <f>SUM(Table1[[#This Row],[2014-2015 unknown]],Table1[[#This Row],[2016-2017  unknown ]],Table1[[#This Row],[2018 pre R unknown]],Table1[[#This Row],[2018 post R unknown]],Table1[[#This Row],[2019 unknown]],Table1[[#This Row],[2020 unknown]])</f>
        <v>0</v>
      </c>
      <c r="BS173">
        <v>120</v>
      </c>
      <c r="BT173">
        <v>0</v>
      </c>
      <c r="BU173">
        <v>0</v>
      </c>
      <c r="BV173">
        <v>0</v>
      </c>
      <c r="BW173" t="s">
        <v>146</v>
      </c>
      <c r="BX173">
        <v>595</v>
      </c>
      <c r="BY173">
        <v>0</v>
      </c>
      <c r="BZ173">
        <v>0</v>
      </c>
      <c r="CA173">
        <v>0</v>
      </c>
      <c r="CB173" t="s">
        <v>146</v>
      </c>
      <c r="CC173">
        <v>170</v>
      </c>
      <c r="CD173">
        <v>0</v>
      </c>
      <c r="CE173">
        <v>0</v>
      </c>
      <c r="CF173">
        <v>0</v>
      </c>
      <c r="CG173" t="s">
        <v>146</v>
      </c>
      <c r="CH173">
        <v>0</v>
      </c>
      <c r="CI173">
        <v>0</v>
      </c>
      <c r="CJ173">
        <v>0</v>
      </c>
      <c r="CK173">
        <v>0</v>
      </c>
      <c r="CL173" t="s">
        <v>146</v>
      </c>
      <c r="CM173">
        <v>0</v>
      </c>
      <c r="CN173">
        <v>0</v>
      </c>
      <c r="CO173">
        <v>0</v>
      </c>
      <c r="CP173">
        <v>0</v>
      </c>
      <c r="CQ173" t="s">
        <v>146</v>
      </c>
      <c r="CR173">
        <v>0</v>
      </c>
      <c r="CS173">
        <v>0</v>
      </c>
      <c r="CT173">
        <v>0</v>
      </c>
      <c r="CU173">
        <v>0</v>
      </c>
      <c r="CV173" t="s">
        <v>146</v>
      </c>
      <c r="CW173" t="s">
        <v>147</v>
      </c>
      <c r="CX173">
        <v>0</v>
      </c>
      <c r="CY173">
        <v>0</v>
      </c>
      <c r="CZ173">
        <v>0</v>
      </c>
      <c r="DA173">
        <v>177</v>
      </c>
      <c r="DB173">
        <v>885</v>
      </c>
      <c r="DC173" t="s">
        <v>146</v>
      </c>
      <c r="DD173">
        <v>0</v>
      </c>
      <c r="DE173">
        <v>0</v>
      </c>
      <c r="DF173">
        <v>2501</v>
      </c>
      <c r="DG173">
        <v>12505</v>
      </c>
      <c r="DH173" t="s">
        <v>159</v>
      </c>
      <c r="DI173">
        <f>Table1[[#This Row],[i- returnees internal present household]]+Table1[[#This Row],[k- abroad returnee household]]</f>
        <v>282</v>
      </c>
      <c r="DJ173">
        <f>Table1[[#This Row],[ returnees internal ]]+Table1[[#This Row],[abroad returnee ]]</f>
        <v>1410</v>
      </c>
      <c r="DK173" t="s">
        <v>159</v>
      </c>
      <c r="DL173">
        <v>282</v>
      </c>
      <c r="DM173">
        <v>1410</v>
      </c>
      <c r="DN173">
        <v>77</v>
      </c>
      <c r="DO173">
        <v>385</v>
      </c>
      <c r="DP173" t="s">
        <v>211</v>
      </c>
      <c r="DQ173" t="s">
        <v>423</v>
      </c>
      <c r="DR173" t="s">
        <v>150</v>
      </c>
      <c r="DS173" t="s">
        <v>147</v>
      </c>
      <c r="DT173">
        <v>68</v>
      </c>
      <c r="DU173">
        <v>340</v>
      </c>
      <c r="DV173" t="s">
        <v>211</v>
      </c>
      <c r="DW173" t="s">
        <v>423</v>
      </c>
      <c r="DX173" t="s">
        <v>150</v>
      </c>
      <c r="DY173" t="s">
        <v>147</v>
      </c>
      <c r="DZ173">
        <v>89</v>
      </c>
      <c r="EA173">
        <v>445</v>
      </c>
      <c r="EB173" t="s">
        <v>211</v>
      </c>
      <c r="EC173" t="s">
        <v>423</v>
      </c>
      <c r="ED173" t="s">
        <v>150</v>
      </c>
      <c r="EE173" t="s">
        <v>147</v>
      </c>
      <c r="EF173">
        <v>48</v>
      </c>
      <c r="EG173">
        <v>240</v>
      </c>
      <c r="EH173" t="s">
        <v>211</v>
      </c>
      <c r="EI173" t="s">
        <v>423</v>
      </c>
      <c r="EJ173" t="s">
        <v>150</v>
      </c>
      <c r="EK173" t="s">
        <v>147</v>
      </c>
      <c r="EL173">
        <v>0</v>
      </c>
      <c r="EM173">
        <v>0</v>
      </c>
      <c r="EN173" t="s">
        <v>147</v>
      </c>
      <c r="EO173" t="s">
        <v>147</v>
      </c>
      <c r="EP173" t="s">
        <v>147</v>
      </c>
      <c r="EQ173" t="s">
        <v>147</v>
      </c>
      <c r="ER173">
        <v>0</v>
      </c>
      <c r="ES173">
        <v>0</v>
      </c>
      <c r="ET173" t="s">
        <v>146</v>
      </c>
      <c r="EU173">
        <v>0</v>
      </c>
      <c r="EV173">
        <v>0</v>
      </c>
      <c r="EW173">
        <v>0</v>
      </c>
      <c r="EX173">
        <v>0</v>
      </c>
      <c r="EY173" t="s">
        <v>147</v>
      </c>
      <c r="EZ173" t="s">
        <v>147</v>
      </c>
      <c r="FA173" t="s">
        <v>147</v>
      </c>
      <c r="FB173" t="s">
        <v>147</v>
      </c>
      <c r="FC173">
        <v>0</v>
      </c>
      <c r="FD173">
        <v>0</v>
      </c>
      <c r="FE173" t="s">
        <v>147</v>
      </c>
      <c r="FF173" t="s">
        <v>147</v>
      </c>
      <c r="FG173" t="s">
        <v>147</v>
      </c>
      <c r="FH173" t="s">
        <v>147</v>
      </c>
      <c r="FI173">
        <v>0</v>
      </c>
      <c r="FJ173">
        <v>0</v>
      </c>
      <c r="FK173" t="s">
        <v>147</v>
      </c>
      <c r="FL173" t="s">
        <v>147</v>
      </c>
      <c r="FM173" t="s">
        <v>147</v>
      </c>
      <c r="FN173" t="s">
        <v>147</v>
      </c>
      <c r="FO173">
        <v>0</v>
      </c>
      <c r="FP173">
        <v>0</v>
      </c>
      <c r="FQ173" t="s">
        <v>147</v>
      </c>
      <c r="FR173" t="s">
        <v>147</v>
      </c>
      <c r="FS173" t="s">
        <v>147</v>
      </c>
      <c r="FT173" t="s">
        <v>147</v>
      </c>
      <c r="FU173">
        <v>0</v>
      </c>
      <c r="FV173">
        <v>0</v>
      </c>
      <c r="FW173" t="s">
        <v>147</v>
      </c>
      <c r="FX173" t="s">
        <v>147</v>
      </c>
      <c r="FY173" t="s">
        <v>147</v>
      </c>
      <c r="FZ173" t="s">
        <v>147</v>
      </c>
      <c r="GA173">
        <v>0</v>
      </c>
      <c r="GB173">
        <v>0</v>
      </c>
      <c r="GC173">
        <v>86</v>
      </c>
      <c r="GD173">
        <v>430</v>
      </c>
      <c r="GE173">
        <v>196</v>
      </c>
      <c r="GF173">
        <v>980</v>
      </c>
      <c r="GG173">
        <v>0</v>
      </c>
      <c r="GH173">
        <v>0</v>
      </c>
      <c r="GI173">
        <v>0</v>
      </c>
      <c r="GJ173">
        <v>0</v>
      </c>
      <c r="GK173" t="s">
        <v>159</v>
      </c>
      <c r="GL173">
        <v>205</v>
      </c>
      <c r="GM173">
        <v>1025</v>
      </c>
      <c r="GN173" t="s">
        <v>159</v>
      </c>
      <c r="GO173" t="s">
        <v>193</v>
      </c>
      <c r="GP173" t="s">
        <v>194</v>
      </c>
      <c r="GQ173" t="s">
        <v>146</v>
      </c>
      <c r="GR173" t="s">
        <v>147</v>
      </c>
      <c r="GS173" t="s">
        <v>146</v>
      </c>
      <c r="GT173">
        <v>0</v>
      </c>
      <c r="GU173">
        <v>0</v>
      </c>
      <c r="GV173" t="s">
        <v>146</v>
      </c>
      <c r="GW173" t="s">
        <v>197</v>
      </c>
      <c r="GX173" t="s">
        <v>151</v>
      </c>
      <c r="GY173" t="s">
        <v>151</v>
      </c>
      <c r="GZ173" t="s">
        <v>160</v>
      </c>
      <c r="HA173" s="118" t="s">
        <v>1505</v>
      </c>
      <c r="HB173" s="118" t="s">
        <v>2200</v>
      </c>
      <c r="HC173" s="118"/>
      <c r="HD173" s="118" t="s">
        <v>1885</v>
      </c>
      <c r="HE173" s="119">
        <v>4.1039370000000002</v>
      </c>
      <c r="HF173" s="119">
        <v>30.692678000000001</v>
      </c>
    </row>
    <row r="174" spans="1:214" x14ac:dyDescent="0.25">
      <c r="A174" t="s">
        <v>142</v>
      </c>
      <c r="B174" t="s">
        <v>143</v>
      </c>
      <c r="C174" t="s">
        <v>768</v>
      </c>
      <c r="D174" t="s">
        <v>227</v>
      </c>
      <c r="E174" t="s">
        <v>767</v>
      </c>
      <c r="F174" t="s">
        <v>769</v>
      </c>
      <c r="G174" s="116">
        <f t="shared" si="4"/>
        <v>10.126810085000001</v>
      </c>
      <c r="H174" s="116">
        <f t="shared" si="5"/>
        <v>32.093223821000002</v>
      </c>
      <c r="I174">
        <v>9</v>
      </c>
      <c r="J174">
        <v>9</v>
      </c>
      <c r="K174" t="s">
        <v>159</v>
      </c>
      <c r="L174">
        <v>1566</v>
      </c>
      <c r="M174" s="116">
        <f>SUM(Table1[[#Headers],[c- IDP previously displ. abroad present]])</f>
        <v>0</v>
      </c>
      <c r="N174">
        <v>8357</v>
      </c>
      <c r="O174" s="116">
        <f>(Table1[[#This Row],[a- IDP individuals]])-(Table1[[#This Row],[displ. Abroad]])</f>
        <v>7604</v>
      </c>
      <c r="P174">
        <v>666</v>
      </c>
      <c r="Q174">
        <v>3554</v>
      </c>
      <c r="R174" t="s">
        <v>143</v>
      </c>
      <c r="S174" t="s">
        <v>226</v>
      </c>
      <c r="T174">
        <v>242</v>
      </c>
      <c r="U174">
        <v>1291</v>
      </c>
      <c r="V174" t="s">
        <v>143</v>
      </c>
      <c r="W174" t="s">
        <v>226</v>
      </c>
      <c r="X174">
        <v>316</v>
      </c>
      <c r="Y174">
        <v>1686</v>
      </c>
      <c r="Z174" t="s">
        <v>143</v>
      </c>
      <c r="AA174" t="s">
        <v>226</v>
      </c>
      <c r="AB174">
        <v>137</v>
      </c>
      <c r="AC174">
        <v>731</v>
      </c>
      <c r="AD174" t="s">
        <v>143</v>
      </c>
      <c r="AE174" t="s">
        <v>352</v>
      </c>
      <c r="AF174">
        <v>104</v>
      </c>
      <c r="AG174">
        <v>554</v>
      </c>
      <c r="AH174" t="s">
        <v>143</v>
      </c>
      <c r="AI174" t="s">
        <v>409</v>
      </c>
      <c r="AJ174">
        <v>101</v>
      </c>
      <c r="AK174">
        <v>541</v>
      </c>
      <c r="AL174" t="s">
        <v>143</v>
      </c>
      <c r="AM174" t="s">
        <v>409</v>
      </c>
      <c r="AN174">
        <v>0</v>
      </c>
      <c r="AO174">
        <v>0</v>
      </c>
      <c r="AP174" t="s">
        <v>159</v>
      </c>
      <c r="AQ174">
        <v>119</v>
      </c>
      <c r="AR174">
        <v>753</v>
      </c>
      <c r="AS174">
        <v>30</v>
      </c>
      <c r="AT174">
        <v>200</v>
      </c>
      <c r="AU174" t="s">
        <v>217</v>
      </c>
      <c r="AV174" t="s">
        <v>411</v>
      </c>
      <c r="AW174">
        <v>17</v>
      </c>
      <c r="AX174">
        <v>100</v>
      </c>
      <c r="AY174" t="s">
        <v>217</v>
      </c>
      <c r="AZ174" t="s">
        <v>411</v>
      </c>
      <c r="BA174">
        <v>24</v>
      </c>
      <c r="BB174">
        <v>140</v>
      </c>
      <c r="BC174" t="s">
        <v>217</v>
      </c>
      <c r="BD174" t="s">
        <v>411</v>
      </c>
      <c r="BE174">
        <v>41</v>
      </c>
      <c r="BF174">
        <v>270</v>
      </c>
      <c r="BG174" t="s">
        <v>217</v>
      </c>
      <c r="BH174" t="s">
        <v>411</v>
      </c>
      <c r="BI174">
        <v>7</v>
      </c>
      <c r="BJ174">
        <v>43</v>
      </c>
      <c r="BK174" t="s">
        <v>217</v>
      </c>
      <c r="BL174" t="s">
        <v>411</v>
      </c>
      <c r="BM174">
        <v>0</v>
      </c>
      <c r="BN174">
        <v>0</v>
      </c>
      <c r="BO174" s="116">
        <f>SUM(Table1[[#This Row],[2014-2015 Conflict]],Table1[[#This Row],[2016-2017 conflict]],Table1[[#This Row],[2018 pre R conflict]],Table1[[#This Row],[2018 post R conflict]],Table1[[#This Row],[2019 conflict]],Table1[[#This Row],[2020 conflict]])</f>
        <v>8357</v>
      </c>
      <c r="BP174" s="116">
        <f>SUM(Table1[[#This Row],[2014-2015  C - clashes]],Table1[[#This Row],[2016-2017  c-clashes]],Table1[[#This Row],[2018 pre R C-clashes]],Table1[[#This Row],[2018 post R C-clashes]],Table1[[#This Row],[2019 C-clashes]],Table1[[#This Row],[2020 C-clashes]])</f>
        <v>0</v>
      </c>
      <c r="BQ174" s="116">
        <f>SUM(Table1[[#This Row],[2014-2015 disaster]],Table1[[#This Row],[2016-2017 disaster]],Table1[[#This Row],[2018 pre R disaster]],Table1[[#This Row],[2018 post R disaster]],Table1[[#This Row],[2019 disaster]],Table1[[#This Row],[2020 disaster]])</f>
        <v>0</v>
      </c>
      <c r="BR174" s="116">
        <f>SUM(Table1[[#This Row],[2014-2015 unknown]],Table1[[#This Row],[2016-2017  unknown ]],Table1[[#This Row],[2018 pre R unknown]],Table1[[#This Row],[2018 post R unknown]],Table1[[#This Row],[2019 unknown]],Table1[[#This Row],[2020 unknown]])</f>
        <v>0</v>
      </c>
      <c r="BS174">
        <v>3554</v>
      </c>
      <c r="BT174">
        <v>0</v>
      </c>
      <c r="BU174">
        <v>0</v>
      </c>
      <c r="BV174">
        <v>0</v>
      </c>
      <c r="BW174" t="s">
        <v>146</v>
      </c>
      <c r="BX174">
        <v>1291</v>
      </c>
      <c r="BY174">
        <v>0</v>
      </c>
      <c r="BZ174">
        <v>0</v>
      </c>
      <c r="CA174">
        <v>0</v>
      </c>
      <c r="CB174" t="s">
        <v>146</v>
      </c>
      <c r="CC174">
        <v>1686</v>
      </c>
      <c r="CD174">
        <v>0</v>
      </c>
      <c r="CE174">
        <v>0</v>
      </c>
      <c r="CF174">
        <v>0</v>
      </c>
      <c r="CG174" t="s">
        <v>146</v>
      </c>
      <c r="CH174">
        <v>731</v>
      </c>
      <c r="CI174">
        <v>0</v>
      </c>
      <c r="CJ174">
        <v>0</v>
      </c>
      <c r="CK174">
        <v>0</v>
      </c>
      <c r="CL174" t="s">
        <v>146</v>
      </c>
      <c r="CM174">
        <v>554</v>
      </c>
      <c r="CN174">
        <v>0</v>
      </c>
      <c r="CO174">
        <v>0</v>
      </c>
      <c r="CP174">
        <v>0</v>
      </c>
      <c r="CQ174" t="s">
        <v>146</v>
      </c>
      <c r="CR174">
        <v>541</v>
      </c>
      <c r="CS174">
        <v>0</v>
      </c>
      <c r="CT174">
        <v>0</v>
      </c>
      <c r="CU174">
        <v>0</v>
      </c>
      <c r="CV174" t="s">
        <v>146</v>
      </c>
      <c r="CW174" t="s">
        <v>147</v>
      </c>
      <c r="CX174">
        <v>0</v>
      </c>
      <c r="CY174">
        <v>1338</v>
      </c>
      <c r="CZ174">
        <v>7190</v>
      </c>
      <c r="DA174">
        <v>228</v>
      </c>
      <c r="DB174">
        <v>1167</v>
      </c>
      <c r="DC174" t="s">
        <v>159</v>
      </c>
      <c r="DD174">
        <v>59</v>
      </c>
      <c r="DE174">
        <v>341</v>
      </c>
      <c r="DF174">
        <v>47</v>
      </c>
      <c r="DG174">
        <v>321</v>
      </c>
      <c r="DH174" t="s">
        <v>159</v>
      </c>
      <c r="DI174">
        <f>Table1[[#This Row],[i- returnees internal present household]]+Table1[[#This Row],[k- abroad returnee household]]</f>
        <v>739</v>
      </c>
      <c r="DJ174">
        <f>Table1[[#This Row],[ returnees internal ]]+Table1[[#This Row],[abroad returnee ]]</f>
        <v>3786</v>
      </c>
      <c r="DK174" t="s">
        <v>159</v>
      </c>
      <c r="DL174">
        <v>163</v>
      </c>
      <c r="DM174">
        <v>890</v>
      </c>
      <c r="DN174">
        <v>25</v>
      </c>
      <c r="DO174">
        <v>90</v>
      </c>
      <c r="DP174" t="s">
        <v>143</v>
      </c>
      <c r="DQ174" t="s">
        <v>409</v>
      </c>
      <c r="DR174" t="s">
        <v>431</v>
      </c>
      <c r="DS174" t="s">
        <v>147</v>
      </c>
      <c r="DT174">
        <v>26</v>
      </c>
      <c r="DU174">
        <v>230</v>
      </c>
      <c r="DV174" t="s">
        <v>143</v>
      </c>
      <c r="DW174" t="s">
        <v>409</v>
      </c>
      <c r="DX174" t="s">
        <v>431</v>
      </c>
      <c r="DY174" t="s">
        <v>147</v>
      </c>
      <c r="DZ174">
        <v>23</v>
      </c>
      <c r="EA174">
        <v>117</v>
      </c>
      <c r="EB174" t="s">
        <v>143</v>
      </c>
      <c r="EC174" t="s">
        <v>226</v>
      </c>
      <c r="ED174" t="s">
        <v>431</v>
      </c>
      <c r="EE174" t="s">
        <v>147</v>
      </c>
      <c r="EF174">
        <v>50</v>
      </c>
      <c r="EG174">
        <v>305</v>
      </c>
      <c r="EH174" t="s">
        <v>143</v>
      </c>
      <c r="EI174" t="s">
        <v>226</v>
      </c>
      <c r="EJ174" t="s">
        <v>431</v>
      </c>
      <c r="EK174" t="s">
        <v>147</v>
      </c>
      <c r="EL174">
        <v>39</v>
      </c>
      <c r="EM174">
        <v>148</v>
      </c>
      <c r="EN174" t="s">
        <v>143</v>
      </c>
      <c r="EO174" t="s">
        <v>226</v>
      </c>
      <c r="EP174" t="s">
        <v>431</v>
      </c>
      <c r="EQ174" t="s">
        <v>147</v>
      </c>
      <c r="ER174">
        <v>0</v>
      </c>
      <c r="ES174">
        <v>0</v>
      </c>
      <c r="ET174" t="s">
        <v>159</v>
      </c>
      <c r="EU174">
        <v>576</v>
      </c>
      <c r="EV174">
        <v>2896</v>
      </c>
      <c r="EW174">
        <v>90</v>
      </c>
      <c r="EX174">
        <v>299</v>
      </c>
      <c r="EY174" t="s">
        <v>217</v>
      </c>
      <c r="EZ174" t="s">
        <v>411</v>
      </c>
      <c r="FA174" t="s">
        <v>431</v>
      </c>
      <c r="FB174" t="s">
        <v>147</v>
      </c>
      <c r="FC174">
        <v>114</v>
      </c>
      <c r="FD174">
        <v>839</v>
      </c>
      <c r="FE174" t="s">
        <v>217</v>
      </c>
      <c r="FF174" t="s">
        <v>411</v>
      </c>
      <c r="FG174" t="s">
        <v>431</v>
      </c>
      <c r="FH174" t="s">
        <v>147</v>
      </c>
      <c r="FI174">
        <v>82</v>
      </c>
      <c r="FJ174">
        <v>469</v>
      </c>
      <c r="FK174" t="s">
        <v>217</v>
      </c>
      <c r="FL174" t="s">
        <v>411</v>
      </c>
      <c r="FM174" t="s">
        <v>431</v>
      </c>
      <c r="FN174" t="s">
        <v>147</v>
      </c>
      <c r="FO174">
        <v>213</v>
      </c>
      <c r="FP174">
        <v>979</v>
      </c>
      <c r="FQ174" t="s">
        <v>217</v>
      </c>
      <c r="FR174" t="s">
        <v>411</v>
      </c>
      <c r="FS174" t="s">
        <v>431</v>
      </c>
      <c r="FT174" t="s">
        <v>147</v>
      </c>
      <c r="FU174">
        <v>77</v>
      </c>
      <c r="FV174">
        <v>310</v>
      </c>
      <c r="FW174" t="s">
        <v>217</v>
      </c>
      <c r="FX174" t="s">
        <v>411</v>
      </c>
      <c r="FY174" t="s">
        <v>431</v>
      </c>
      <c r="FZ174" t="s">
        <v>147</v>
      </c>
      <c r="GA174">
        <v>0</v>
      </c>
      <c r="GB174">
        <v>0</v>
      </c>
      <c r="GC174">
        <v>160</v>
      </c>
      <c r="GD174">
        <v>740</v>
      </c>
      <c r="GE174">
        <v>458</v>
      </c>
      <c r="GF174">
        <v>2055</v>
      </c>
      <c r="GG174">
        <v>121</v>
      </c>
      <c r="GH174">
        <v>991</v>
      </c>
      <c r="GI174">
        <v>0</v>
      </c>
      <c r="GJ174">
        <v>0</v>
      </c>
      <c r="GK174" t="s">
        <v>159</v>
      </c>
      <c r="GL174">
        <v>622</v>
      </c>
      <c r="GM174">
        <v>3110</v>
      </c>
      <c r="GN174" t="s">
        <v>159</v>
      </c>
      <c r="GO174" t="s">
        <v>193</v>
      </c>
      <c r="GP174" t="s">
        <v>194</v>
      </c>
      <c r="GQ174" t="s">
        <v>159</v>
      </c>
      <c r="GR174" t="s">
        <v>217</v>
      </c>
      <c r="GS174" t="s">
        <v>146</v>
      </c>
      <c r="GT174">
        <v>0</v>
      </c>
      <c r="GU174">
        <v>0</v>
      </c>
      <c r="GV174" t="s">
        <v>159</v>
      </c>
      <c r="GW174" t="s">
        <v>152</v>
      </c>
      <c r="GX174" t="s">
        <v>151</v>
      </c>
      <c r="GY174" t="s">
        <v>151</v>
      </c>
      <c r="GZ174" t="s">
        <v>160</v>
      </c>
      <c r="HA174" s="118" t="s">
        <v>1505</v>
      </c>
      <c r="HB174" s="118" t="s">
        <v>2202</v>
      </c>
      <c r="HC174" s="118"/>
      <c r="HD174" s="118" t="s">
        <v>1885</v>
      </c>
      <c r="HE174" s="119">
        <v>4.128933</v>
      </c>
      <c r="HF174" s="119">
        <v>30.745266999999998</v>
      </c>
    </row>
    <row r="175" spans="1:214" x14ac:dyDescent="0.25">
      <c r="A175" t="s">
        <v>273</v>
      </c>
      <c r="B175" t="s">
        <v>211</v>
      </c>
      <c r="C175" t="s">
        <v>296</v>
      </c>
      <c r="D175" t="s">
        <v>297</v>
      </c>
      <c r="E175" t="s">
        <v>770</v>
      </c>
      <c r="F175" t="s">
        <v>297</v>
      </c>
      <c r="G175" s="116">
        <f t="shared" si="4"/>
        <v>6.3974200000000003</v>
      </c>
      <c r="H175" s="116">
        <f t="shared" si="5"/>
        <v>27.790900000000001</v>
      </c>
      <c r="I175">
        <v>9</v>
      </c>
      <c r="J175">
        <v>9</v>
      </c>
      <c r="K175" t="s">
        <v>159</v>
      </c>
      <c r="L175">
        <v>19</v>
      </c>
      <c r="M175" s="116">
        <f>SUM(Table1[[#Headers],[c- IDP previously displ. abroad present]])</f>
        <v>0</v>
      </c>
      <c r="N175">
        <v>95</v>
      </c>
      <c r="O175" s="116">
        <f>(Table1[[#This Row],[a- IDP individuals]])-(Table1[[#This Row],[displ. Abroad]])</f>
        <v>95</v>
      </c>
      <c r="P175">
        <v>0</v>
      </c>
      <c r="Q175">
        <v>0</v>
      </c>
      <c r="R175" t="s">
        <v>147</v>
      </c>
      <c r="S175" t="s">
        <v>147</v>
      </c>
      <c r="T175">
        <v>0</v>
      </c>
      <c r="U175">
        <v>0</v>
      </c>
      <c r="V175" t="s">
        <v>147</v>
      </c>
      <c r="W175" t="s">
        <v>147</v>
      </c>
      <c r="X175">
        <v>0</v>
      </c>
      <c r="Y175">
        <v>0</v>
      </c>
      <c r="Z175" t="s">
        <v>147</v>
      </c>
      <c r="AA175" t="s">
        <v>147</v>
      </c>
      <c r="AB175">
        <v>0</v>
      </c>
      <c r="AC175">
        <v>0</v>
      </c>
      <c r="AD175" t="s">
        <v>147</v>
      </c>
      <c r="AE175" t="s">
        <v>147</v>
      </c>
      <c r="AF175">
        <v>0</v>
      </c>
      <c r="AG175">
        <v>0</v>
      </c>
      <c r="AH175" t="s">
        <v>147</v>
      </c>
      <c r="AI175" t="s">
        <v>147</v>
      </c>
      <c r="AJ175">
        <v>19</v>
      </c>
      <c r="AK175">
        <v>95</v>
      </c>
      <c r="AL175" t="s">
        <v>211</v>
      </c>
      <c r="AM175" t="s">
        <v>297</v>
      </c>
      <c r="AN175">
        <v>0</v>
      </c>
      <c r="AO175">
        <v>0</v>
      </c>
      <c r="AP175" t="s">
        <v>146</v>
      </c>
      <c r="AQ175">
        <v>0</v>
      </c>
      <c r="AR175">
        <v>0</v>
      </c>
      <c r="AS175">
        <v>0</v>
      </c>
      <c r="AT175">
        <v>0</v>
      </c>
      <c r="AU175" t="s">
        <v>147</v>
      </c>
      <c r="AV175" t="s">
        <v>147</v>
      </c>
      <c r="AW175">
        <v>0</v>
      </c>
      <c r="AX175">
        <v>0</v>
      </c>
      <c r="AY175" t="s">
        <v>147</v>
      </c>
      <c r="AZ175" t="s">
        <v>147</v>
      </c>
      <c r="BA175">
        <v>0</v>
      </c>
      <c r="BB175">
        <v>0</v>
      </c>
      <c r="BC175" t="s">
        <v>147</v>
      </c>
      <c r="BD175" t="s">
        <v>147</v>
      </c>
      <c r="BE175">
        <v>0</v>
      </c>
      <c r="BF175">
        <v>0</v>
      </c>
      <c r="BG175" t="s">
        <v>147</v>
      </c>
      <c r="BH175" t="s">
        <v>147</v>
      </c>
      <c r="BI175">
        <v>0</v>
      </c>
      <c r="BJ175">
        <v>0</v>
      </c>
      <c r="BK175" t="s">
        <v>147</v>
      </c>
      <c r="BL175" t="s">
        <v>147</v>
      </c>
      <c r="BM175">
        <v>0</v>
      </c>
      <c r="BN175">
        <v>0</v>
      </c>
      <c r="BO175" s="116">
        <f>SUM(Table1[[#This Row],[2014-2015 Conflict]],Table1[[#This Row],[2016-2017 conflict]],Table1[[#This Row],[2018 pre R conflict]],Table1[[#This Row],[2018 post R conflict]],Table1[[#This Row],[2019 conflict]],Table1[[#This Row],[2020 conflict]])</f>
        <v>95</v>
      </c>
      <c r="BP175" s="116">
        <f>SUM(Table1[[#This Row],[2014-2015  C - clashes]],Table1[[#This Row],[2016-2017  c-clashes]],Table1[[#This Row],[2018 pre R C-clashes]],Table1[[#This Row],[2018 post R C-clashes]],Table1[[#This Row],[2019 C-clashes]],Table1[[#This Row],[2020 C-clashes]])</f>
        <v>0</v>
      </c>
      <c r="BQ175" s="116">
        <f>SUM(Table1[[#This Row],[2014-2015 disaster]],Table1[[#This Row],[2016-2017 disaster]],Table1[[#This Row],[2018 pre R disaster]],Table1[[#This Row],[2018 post R disaster]],Table1[[#This Row],[2019 disaster]],Table1[[#This Row],[2020 disaster]])</f>
        <v>0</v>
      </c>
      <c r="BR175" s="116">
        <f>SUM(Table1[[#This Row],[2014-2015 unknown]],Table1[[#This Row],[2016-2017  unknown ]],Table1[[#This Row],[2018 pre R unknown]],Table1[[#This Row],[2018 post R unknown]],Table1[[#This Row],[2019 unknown]],Table1[[#This Row],[2020 unknown]])</f>
        <v>0</v>
      </c>
      <c r="BS175">
        <v>0</v>
      </c>
      <c r="BT175">
        <v>0</v>
      </c>
      <c r="BU175">
        <v>0</v>
      </c>
      <c r="BV175">
        <v>0</v>
      </c>
      <c r="BW175" t="s">
        <v>146</v>
      </c>
      <c r="BX175">
        <v>0</v>
      </c>
      <c r="BY175">
        <v>0</v>
      </c>
      <c r="BZ175">
        <v>0</v>
      </c>
      <c r="CA175">
        <v>0</v>
      </c>
      <c r="CB175" t="s">
        <v>146</v>
      </c>
      <c r="CC175">
        <v>0</v>
      </c>
      <c r="CD175">
        <v>0</v>
      </c>
      <c r="CE175">
        <v>0</v>
      </c>
      <c r="CF175">
        <v>0</v>
      </c>
      <c r="CG175" t="s">
        <v>146</v>
      </c>
      <c r="CH175">
        <v>0</v>
      </c>
      <c r="CI175">
        <v>0</v>
      </c>
      <c r="CJ175">
        <v>0</v>
      </c>
      <c r="CK175">
        <v>0</v>
      </c>
      <c r="CL175" t="s">
        <v>146</v>
      </c>
      <c r="CM175">
        <v>0</v>
      </c>
      <c r="CN175">
        <v>0</v>
      </c>
      <c r="CO175">
        <v>0</v>
      </c>
      <c r="CP175">
        <v>0</v>
      </c>
      <c r="CQ175" t="s">
        <v>146</v>
      </c>
      <c r="CR175">
        <v>95</v>
      </c>
      <c r="CS175">
        <v>0</v>
      </c>
      <c r="CT175">
        <v>0</v>
      </c>
      <c r="CU175">
        <v>0</v>
      </c>
      <c r="CV175" t="s">
        <v>146</v>
      </c>
      <c r="CW175" t="s">
        <v>147</v>
      </c>
      <c r="CX175">
        <v>0</v>
      </c>
      <c r="CY175">
        <v>0</v>
      </c>
      <c r="CZ175">
        <v>0</v>
      </c>
      <c r="DA175">
        <v>19</v>
      </c>
      <c r="DB175">
        <v>95</v>
      </c>
      <c r="DC175" t="s">
        <v>159</v>
      </c>
      <c r="DD175">
        <v>4</v>
      </c>
      <c r="DE175">
        <v>17</v>
      </c>
      <c r="DF175">
        <v>2784</v>
      </c>
      <c r="DG175">
        <v>13921</v>
      </c>
      <c r="DH175" t="s">
        <v>159</v>
      </c>
      <c r="DI175">
        <f>Table1[[#This Row],[i- returnees internal present household]]+Table1[[#This Row],[k- abroad returnee household]]</f>
        <v>3685</v>
      </c>
      <c r="DJ175">
        <f>Table1[[#This Row],[ returnees internal ]]+Table1[[#This Row],[abroad returnee ]]</f>
        <v>21007</v>
      </c>
      <c r="DK175" t="s">
        <v>159</v>
      </c>
      <c r="DL175">
        <v>3685</v>
      </c>
      <c r="DM175">
        <v>21007</v>
      </c>
      <c r="DN175">
        <v>0</v>
      </c>
      <c r="DO175">
        <v>0</v>
      </c>
      <c r="DP175" t="s">
        <v>147</v>
      </c>
      <c r="DQ175" t="s">
        <v>147</v>
      </c>
      <c r="DR175" t="s">
        <v>147</v>
      </c>
      <c r="DS175" t="s">
        <v>147</v>
      </c>
      <c r="DT175">
        <v>1040</v>
      </c>
      <c r="DU175">
        <v>6153</v>
      </c>
      <c r="DV175" t="s">
        <v>211</v>
      </c>
      <c r="DW175" t="s">
        <v>299</v>
      </c>
      <c r="DX175" t="s">
        <v>150</v>
      </c>
      <c r="DY175" t="s">
        <v>147</v>
      </c>
      <c r="DZ175">
        <v>1184</v>
      </c>
      <c r="EA175">
        <v>5920</v>
      </c>
      <c r="EB175" t="s">
        <v>211</v>
      </c>
      <c r="EC175" t="s">
        <v>299</v>
      </c>
      <c r="ED175" t="s">
        <v>150</v>
      </c>
      <c r="EE175" t="s">
        <v>147</v>
      </c>
      <c r="EF175">
        <v>1461</v>
      </c>
      <c r="EG175">
        <v>8934</v>
      </c>
      <c r="EH175" t="s">
        <v>211</v>
      </c>
      <c r="EI175" t="s">
        <v>297</v>
      </c>
      <c r="EJ175" t="s">
        <v>150</v>
      </c>
      <c r="EK175" t="s">
        <v>147</v>
      </c>
      <c r="EL175">
        <v>0</v>
      </c>
      <c r="EM175">
        <v>0</v>
      </c>
      <c r="EN175" t="s">
        <v>147</v>
      </c>
      <c r="EO175" t="s">
        <v>147</v>
      </c>
      <c r="EP175" t="s">
        <v>147</v>
      </c>
      <c r="EQ175" t="s">
        <v>147</v>
      </c>
      <c r="ER175">
        <v>0</v>
      </c>
      <c r="ES175">
        <v>0</v>
      </c>
      <c r="ET175" t="s">
        <v>146</v>
      </c>
      <c r="EU175">
        <v>0</v>
      </c>
      <c r="EV175">
        <v>0</v>
      </c>
      <c r="EW175">
        <v>0</v>
      </c>
      <c r="EX175">
        <v>0</v>
      </c>
      <c r="EY175" t="s">
        <v>147</v>
      </c>
      <c r="EZ175" t="s">
        <v>147</v>
      </c>
      <c r="FA175" t="s">
        <v>147</v>
      </c>
      <c r="FB175" t="s">
        <v>147</v>
      </c>
      <c r="FC175">
        <v>0</v>
      </c>
      <c r="FD175">
        <v>0</v>
      </c>
      <c r="FE175" t="s">
        <v>147</v>
      </c>
      <c r="FF175" t="s">
        <v>147</v>
      </c>
      <c r="FG175" t="s">
        <v>147</v>
      </c>
      <c r="FH175" t="s">
        <v>147</v>
      </c>
      <c r="FI175">
        <v>0</v>
      </c>
      <c r="FJ175">
        <v>0</v>
      </c>
      <c r="FK175" t="s">
        <v>147</v>
      </c>
      <c r="FL175" t="s">
        <v>147</v>
      </c>
      <c r="FM175" t="s">
        <v>147</v>
      </c>
      <c r="FN175" t="s">
        <v>147</v>
      </c>
      <c r="FO175">
        <v>0</v>
      </c>
      <c r="FP175">
        <v>0</v>
      </c>
      <c r="FQ175" t="s">
        <v>147</v>
      </c>
      <c r="FR175" t="s">
        <v>147</v>
      </c>
      <c r="FS175" t="s">
        <v>147</v>
      </c>
      <c r="FT175" t="s">
        <v>147</v>
      </c>
      <c r="FU175">
        <v>0</v>
      </c>
      <c r="FV175">
        <v>0</v>
      </c>
      <c r="FW175" t="s">
        <v>147</v>
      </c>
      <c r="FX175" t="s">
        <v>147</v>
      </c>
      <c r="FY175" t="s">
        <v>147</v>
      </c>
      <c r="FZ175" t="s">
        <v>147</v>
      </c>
      <c r="GA175">
        <v>0</v>
      </c>
      <c r="GB175">
        <v>0</v>
      </c>
      <c r="GC175">
        <v>1798</v>
      </c>
      <c r="GD175">
        <v>8406</v>
      </c>
      <c r="GE175">
        <v>1285</v>
      </c>
      <c r="GF175">
        <v>7957</v>
      </c>
      <c r="GG175">
        <v>602</v>
      </c>
      <c r="GH175">
        <v>4644</v>
      </c>
      <c r="GI175">
        <v>0</v>
      </c>
      <c r="GJ175">
        <v>0</v>
      </c>
      <c r="GK175" t="s">
        <v>159</v>
      </c>
      <c r="GL175">
        <v>201</v>
      </c>
      <c r="GM175">
        <v>1005</v>
      </c>
      <c r="GN175" t="s">
        <v>159</v>
      </c>
      <c r="GO175" t="s">
        <v>211</v>
      </c>
      <c r="GP175" t="s">
        <v>299</v>
      </c>
      <c r="GQ175" t="s">
        <v>159</v>
      </c>
      <c r="GR175" t="s">
        <v>221</v>
      </c>
      <c r="GS175" t="s">
        <v>146</v>
      </c>
      <c r="GT175">
        <v>0</v>
      </c>
      <c r="GU175">
        <v>0</v>
      </c>
      <c r="GV175" t="s">
        <v>146</v>
      </c>
      <c r="GW175" t="s">
        <v>151</v>
      </c>
      <c r="GX175" t="s">
        <v>151</v>
      </c>
      <c r="GY175" t="s">
        <v>151</v>
      </c>
      <c r="GZ175" t="s">
        <v>771</v>
      </c>
      <c r="HA175" s="118" t="s">
        <v>1505</v>
      </c>
      <c r="HB175" s="118" t="s">
        <v>2204</v>
      </c>
      <c r="HC175" s="118"/>
      <c r="HD175" s="118" t="s">
        <v>1885</v>
      </c>
      <c r="HE175" s="119">
        <v>4.0812299999999997</v>
      </c>
      <c r="HF175" s="119">
        <v>30.678999999999998</v>
      </c>
    </row>
    <row r="176" spans="1:214" x14ac:dyDescent="0.25">
      <c r="A176" t="s">
        <v>171</v>
      </c>
      <c r="B176" t="s">
        <v>172</v>
      </c>
      <c r="C176" t="s">
        <v>690</v>
      </c>
      <c r="D176" t="s">
        <v>691</v>
      </c>
      <c r="E176" t="s">
        <v>772</v>
      </c>
      <c r="F176" t="s">
        <v>773</v>
      </c>
      <c r="G176" s="116">
        <f t="shared" si="4"/>
        <v>8.8148099999999996</v>
      </c>
      <c r="H176" s="116">
        <f t="shared" si="5"/>
        <v>28.068432999999999</v>
      </c>
      <c r="I176">
        <v>9</v>
      </c>
      <c r="J176">
        <v>9</v>
      </c>
      <c r="K176" t="s">
        <v>159</v>
      </c>
      <c r="L176">
        <v>777</v>
      </c>
      <c r="M176" s="116">
        <f>SUM(Table1[[#Headers],[c- IDP previously displ. abroad present]])</f>
        <v>0</v>
      </c>
      <c r="N176">
        <v>3945</v>
      </c>
      <c r="O176" s="116">
        <f>(Table1[[#This Row],[a- IDP individuals]])-(Table1[[#This Row],[displ. Abroad]])</f>
        <v>3945</v>
      </c>
      <c r="P176">
        <v>277</v>
      </c>
      <c r="Q176">
        <v>1288</v>
      </c>
      <c r="R176" t="s">
        <v>172</v>
      </c>
      <c r="S176" t="s">
        <v>691</v>
      </c>
      <c r="T176">
        <v>74</v>
      </c>
      <c r="U176">
        <v>401</v>
      </c>
      <c r="V176" t="s">
        <v>172</v>
      </c>
      <c r="W176" t="s">
        <v>691</v>
      </c>
      <c r="X176">
        <v>75</v>
      </c>
      <c r="Y176">
        <v>421</v>
      </c>
      <c r="Z176" t="s">
        <v>172</v>
      </c>
      <c r="AA176" t="s">
        <v>691</v>
      </c>
      <c r="AB176">
        <v>110</v>
      </c>
      <c r="AC176">
        <v>554</v>
      </c>
      <c r="AD176" t="s">
        <v>172</v>
      </c>
      <c r="AE176" t="s">
        <v>691</v>
      </c>
      <c r="AF176">
        <v>141</v>
      </c>
      <c r="AG176">
        <v>779</v>
      </c>
      <c r="AH176" t="s">
        <v>172</v>
      </c>
      <c r="AI176" t="s">
        <v>691</v>
      </c>
      <c r="AJ176">
        <v>100</v>
      </c>
      <c r="AK176">
        <v>502</v>
      </c>
      <c r="AL176" t="s">
        <v>172</v>
      </c>
      <c r="AM176" t="s">
        <v>691</v>
      </c>
      <c r="AN176">
        <v>0</v>
      </c>
      <c r="AO176">
        <v>0</v>
      </c>
      <c r="AP176" t="s">
        <v>146</v>
      </c>
      <c r="AQ176">
        <v>0</v>
      </c>
      <c r="AR176">
        <v>0</v>
      </c>
      <c r="AS176">
        <v>0</v>
      </c>
      <c r="AT176">
        <v>0</v>
      </c>
      <c r="AU176" t="s">
        <v>147</v>
      </c>
      <c r="AV176" t="s">
        <v>147</v>
      </c>
      <c r="AW176">
        <v>0</v>
      </c>
      <c r="AX176">
        <v>0</v>
      </c>
      <c r="AY176" t="s">
        <v>147</v>
      </c>
      <c r="AZ176" t="s">
        <v>147</v>
      </c>
      <c r="BA176">
        <v>0</v>
      </c>
      <c r="BB176">
        <v>0</v>
      </c>
      <c r="BC176" t="s">
        <v>147</v>
      </c>
      <c r="BD176" t="s">
        <v>147</v>
      </c>
      <c r="BE176">
        <v>0</v>
      </c>
      <c r="BF176">
        <v>0</v>
      </c>
      <c r="BG176" t="s">
        <v>147</v>
      </c>
      <c r="BH176" t="s">
        <v>147</v>
      </c>
      <c r="BI176">
        <v>0</v>
      </c>
      <c r="BJ176">
        <v>0</v>
      </c>
      <c r="BK176" t="s">
        <v>147</v>
      </c>
      <c r="BL176" t="s">
        <v>147</v>
      </c>
      <c r="BM176">
        <v>0</v>
      </c>
      <c r="BN176">
        <v>0</v>
      </c>
      <c r="BO176" s="116">
        <f>SUM(Table1[[#This Row],[2014-2015 Conflict]],Table1[[#This Row],[2016-2017 conflict]],Table1[[#This Row],[2018 pre R conflict]],Table1[[#This Row],[2018 post R conflict]],Table1[[#This Row],[2019 conflict]],Table1[[#This Row],[2020 conflict]])</f>
        <v>0</v>
      </c>
      <c r="BP176" s="116">
        <f>SUM(Table1[[#This Row],[2014-2015  C - clashes]],Table1[[#This Row],[2016-2017  c-clashes]],Table1[[#This Row],[2018 pre R C-clashes]],Table1[[#This Row],[2018 post R C-clashes]],Table1[[#This Row],[2019 C-clashes]],Table1[[#This Row],[2020 C-clashes]])</f>
        <v>3945</v>
      </c>
      <c r="BQ176" s="116">
        <f>SUM(Table1[[#This Row],[2014-2015 disaster]],Table1[[#This Row],[2016-2017 disaster]],Table1[[#This Row],[2018 pre R disaster]],Table1[[#This Row],[2018 post R disaster]],Table1[[#This Row],[2019 disaster]],Table1[[#This Row],[2020 disaster]])</f>
        <v>0</v>
      </c>
      <c r="BR176" s="116">
        <f>SUM(Table1[[#This Row],[2014-2015 unknown]],Table1[[#This Row],[2016-2017  unknown ]],Table1[[#This Row],[2018 pre R unknown]],Table1[[#This Row],[2018 post R unknown]],Table1[[#This Row],[2019 unknown]],Table1[[#This Row],[2020 unknown]])</f>
        <v>0</v>
      </c>
      <c r="BS176">
        <v>0</v>
      </c>
      <c r="BT176">
        <v>1288</v>
      </c>
      <c r="BU176">
        <v>0</v>
      </c>
      <c r="BV176">
        <v>0</v>
      </c>
      <c r="BW176" t="s">
        <v>146</v>
      </c>
      <c r="BX176">
        <v>0</v>
      </c>
      <c r="BY176">
        <v>401</v>
      </c>
      <c r="BZ176">
        <v>0</v>
      </c>
      <c r="CA176">
        <v>0</v>
      </c>
      <c r="CB176" t="s">
        <v>146</v>
      </c>
      <c r="CC176">
        <v>0</v>
      </c>
      <c r="CD176">
        <v>421</v>
      </c>
      <c r="CE176">
        <v>0</v>
      </c>
      <c r="CF176">
        <v>0</v>
      </c>
      <c r="CG176" t="s">
        <v>146</v>
      </c>
      <c r="CH176">
        <v>0</v>
      </c>
      <c r="CI176">
        <v>554</v>
      </c>
      <c r="CJ176">
        <v>0</v>
      </c>
      <c r="CK176">
        <v>0</v>
      </c>
      <c r="CL176" t="s">
        <v>146</v>
      </c>
      <c r="CM176">
        <v>0</v>
      </c>
      <c r="CN176">
        <v>779</v>
      </c>
      <c r="CO176">
        <v>0</v>
      </c>
      <c r="CP176">
        <v>0</v>
      </c>
      <c r="CQ176" t="s">
        <v>146</v>
      </c>
      <c r="CR176">
        <v>0</v>
      </c>
      <c r="CS176">
        <v>502</v>
      </c>
      <c r="CT176">
        <v>0</v>
      </c>
      <c r="CU176">
        <v>0</v>
      </c>
      <c r="CV176" t="s">
        <v>146</v>
      </c>
      <c r="CW176" t="s">
        <v>147</v>
      </c>
      <c r="CX176">
        <v>0</v>
      </c>
      <c r="CY176">
        <v>0</v>
      </c>
      <c r="CZ176">
        <v>0</v>
      </c>
      <c r="DA176">
        <v>777</v>
      </c>
      <c r="DB176">
        <v>3945</v>
      </c>
      <c r="DC176" t="s">
        <v>146</v>
      </c>
      <c r="DD176">
        <v>0</v>
      </c>
      <c r="DE176">
        <v>0</v>
      </c>
      <c r="DF176">
        <v>1061</v>
      </c>
      <c r="DG176">
        <v>5411</v>
      </c>
      <c r="DH176" t="s">
        <v>159</v>
      </c>
      <c r="DI176">
        <f>Table1[[#This Row],[i- returnees internal present household]]+Table1[[#This Row],[k- abroad returnee household]]</f>
        <v>1099</v>
      </c>
      <c r="DJ176">
        <f>Table1[[#This Row],[ returnees internal ]]+Table1[[#This Row],[abroad returnee ]]</f>
        <v>5642</v>
      </c>
      <c r="DK176" t="s">
        <v>159</v>
      </c>
      <c r="DL176">
        <v>604</v>
      </c>
      <c r="DM176">
        <v>3112</v>
      </c>
      <c r="DN176">
        <v>203</v>
      </c>
      <c r="DO176">
        <v>1043</v>
      </c>
      <c r="DP176" t="s">
        <v>172</v>
      </c>
      <c r="DQ176" t="s">
        <v>774</v>
      </c>
      <c r="DR176" t="s">
        <v>431</v>
      </c>
      <c r="DS176" t="s">
        <v>147</v>
      </c>
      <c r="DT176">
        <v>167</v>
      </c>
      <c r="DU176">
        <v>850</v>
      </c>
      <c r="DV176" t="s">
        <v>172</v>
      </c>
      <c r="DW176" t="s">
        <v>774</v>
      </c>
      <c r="DX176" t="s">
        <v>431</v>
      </c>
      <c r="DY176" t="s">
        <v>147</v>
      </c>
      <c r="DZ176">
        <v>94</v>
      </c>
      <c r="EA176">
        <v>498</v>
      </c>
      <c r="EB176" t="s">
        <v>172</v>
      </c>
      <c r="EC176" t="s">
        <v>774</v>
      </c>
      <c r="ED176" t="s">
        <v>431</v>
      </c>
      <c r="EE176" t="s">
        <v>147</v>
      </c>
      <c r="EF176">
        <v>92</v>
      </c>
      <c r="EG176">
        <v>464</v>
      </c>
      <c r="EH176" t="s">
        <v>172</v>
      </c>
      <c r="EI176" t="s">
        <v>774</v>
      </c>
      <c r="EJ176" t="s">
        <v>431</v>
      </c>
      <c r="EK176" t="s">
        <v>147</v>
      </c>
      <c r="EL176">
        <v>48</v>
      </c>
      <c r="EM176">
        <v>257</v>
      </c>
      <c r="EN176" t="s">
        <v>172</v>
      </c>
      <c r="EO176" t="s">
        <v>774</v>
      </c>
      <c r="EP176" t="s">
        <v>431</v>
      </c>
      <c r="EQ176" t="s">
        <v>147</v>
      </c>
      <c r="ER176">
        <v>0</v>
      </c>
      <c r="ES176">
        <v>0</v>
      </c>
      <c r="ET176" t="s">
        <v>159</v>
      </c>
      <c r="EU176">
        <v>495</v>
      </c>
      <c r="EV176">
        <v>2530</v>
      </c>
      <c r="EW176">
        <v>183</v>
      </c>
      <c r="EX176">
        <v>935</v>
      </c>
      <c r="EY176" t="s">
        <v>217</v>
      </c>
      <c r="EZ176" t="s">
        <v>218</v>
      </c>
      <c r="FA176" t="s">
        <v>431</v>
      </c>
      <c r="FB176" t="s">
        <v>147</v>
      </c>
      <c r="FC176">
        <v>140</v>
      </c>
      <c r="FD176">
        <v>716</v>
      </c>
      <c r="FE176" t="s">
        <v>217</v>
      </c>
      <c r="FF176" t="s">
        <v>218</v>
      </c>
      <c r="FG176" t="s">
        <v>431</v>
      </c>
      <c r="FH176" t="s">
        <v>147</v>
      </c>
      <c r="FI176">
        <v>76</v>
      </c>
      <c r="FJ176">
        <v>387</v>
      </c>
      <c r="FK176" t="s">
        <v>217</v>
      </c>
      <c r="FL176" t="s">
        <v>218</v>
      </c>
      <c r="FM176" t="s">
        <v>431</v>
      </c>
      <c r="FN176" t="s">
        <v>147</v>
      </c>
      <c r="FO176">
        <v>61</v>
      </c>
      <c r="FP176">
        <v>314</v>
      </c>
      <c r="FQ176" t="s">
        <v>217</v>
      </c>
      <c r="FR176" t="s">
        <v>218</v>
      </c>
      <c r="FS176" t="s">
        <v>431</v>
      </c>
      <c r="FT176" t="s">
        <v>147</v>
      </c>
      <c r="FU176">
        <v>35</v>
      </c>
      <c r="FV176">
        <v>178</v>
      </c>
      <c r="FW176" t="s">
        <v>217</v>
      </c>
      <c r="FX176" t="s">
        <v>218</v>
      </c>
      <c r="FY176" t="s">
        <v>431</v>
      </c>
      <c r="FZ176" t="s">
        <v>147</v>
      </c>
      <c r="GA176">
        <v>0</v>
      </c>
      <c r="GB176">
        <v>0</v>
      </c>
      <c r="GC176">
        <v>438</v>
      </c>
      <c r="GD176">
        <v>2190</v>
      </c>
      <c r="GE176">
        <v>470</v>
      </c>
      <c r="GF176">
        <v>2079</v>
      </c>
      <c r="GG176">
        <v>191</v>
      </c>
      <c r="GH176">
        <v>1373</v>
      </c>
      <c r="GI176">
        <v>0</v>
      </c>
      <c r="GJ176">
        <v>0</v>
      </c>
      <c r="GK176" t="s">
        <v>159</v>
      </c>
      <c r="GL176">
        <v>15</v>
      </c>
      <c r="GM176">
        <v>75</v>
      </c>
      <c r="GN176" t="s">
        <v>159</v>
      </c>
      <c r="GO176" t="s">
        <v>172</v>
      </c>
      <c r="GP176" t="s">
        <v>691</v>
      </c>
      <c r="GQ176" t="s">
        <v>159</v>
      </c>
      <c r="GR176" t="s">
        <v>217</v>
      </c>
      <c r="GS176" t="s">
        <v>146</v>
      </c>
      <c r="GT176">
        <v>0</v>
      </c>
      <c r="GU176">
        <v>0</v>
      </c>
      <c r="GV176" t="s">
        <v>146</v>
      </c>
      <c r="GW176" t="s">
        <v>177</v>
      </c>
      <c r="GX176" t="s">
        <v>152</v>
      </c>
      <c r="GY176" t="s">
        <v>152</v>
      </c>
      <c r="GZ176" t="s">
        <v>160</v>
      </c>
      <c r="HA176" s="117" t="s">
        <v>1105</v>
      </c>
      <c r="HB176" s="117" t="s">
        <v>2206</v>
      </c>
      <c r="HC176" s="117"/>
      <c r="HD176" s="116" t="s">
        <v>1858</v>
      </c>
      <c r="HE176" s="116">
        <v>4.2724200000000003</v>
      </c>
      <c r="HF176" s="116">
        <v>33.478499999999997</v>
      </c>
    </row>
    <row r="177" spans="1:214" x14ac:dyDescent="0.25">
      <c r="A177" t="s">
        <v>201</v>
      </c>
      <c r="B177" t="s">
        <v>202</v>
      </c>
      <c r="C177" t="s">
        <v>509</v>
      </c>
      <c r="D177" t="s">
        <v>510</v>
      </c>
      <c r="E177" t="s">
        <v>775</v>
      </c>
      <c r="F177" t="s">
        <v>776</v>
      </c>
      <c r="G177" s="116">
        <f t="shared" si="4"/>
        <v>5.1033099999999996</v>
      </c>
      <c r="H177" s="116">
        <f t="shared" si="5"/>
        <v>32.459890000000001</v>
      </c>
      <c r="I177">
        <v>9</v>
      </c>
      <c r="J177">
        <v>9</v>
      </c>
      <c r="K177" t="s">
        <v>159</v>
      </c>
      <c r="L177">
        <v>630</v>
      </c>
      <c r="M177" s="116">
        <f>SUM(Table1[[#Headers],[c- IDP previously displ. abroad present]])</f>
        <v>0</v>
      </c>
      <c r="N177">
        <v>4340</v>
      </c>
      <c r="O177" s="116">
        <f>(Table1[[#This Row],[a- IDP individuals]])-(Table1[[#This Row],[displ. Abroad]])</f>
        <v>2775</v>
      </c>
      <c r="P177">
        <v>254</v>
      </c>
      <c r="Q177">
        <v>1750</v>
      </c>
      <c r="R177" t="s">
        <v>193</v>
      </c>
      <c r="S177" t="s">
        <v>194</v>
      </c>
      <c r="T177">
        <v>71</v>
      </c>
      <c r="U177">
        <v>490</v>
      </c>
      <c r="V177" t="s">
        <v>202</v>
      </c>
      <c r="W177" t="s">
        <v>302</v>
      </c>
      <c r="X177">
        <v>73</v>
      </c>
      <c r="Y177">
        <v>504</v>
      </c>
      <c r="Z177" t="s">
        <v>202</v>
      </c>
      <c r="AA177" t="s">
        <v>464</v>
      </c>
      <c r="AB177">
        <v>96</v>
      </c>
      <c r="AC177">
        <v>651</v>
      </c>
      <c r="AD177" t="s">
        <v>202</v>
      </c>
      <c r="AE177" t="s">
        <v>510</v>
      </c>
      <c r="AF177">
        <v>102</v>
      </c>
      <c r="AG177">
        <v>700</v>
      </c>
      <c r="AH177" t="s">
        <v>156</v>
      </c>
      <c r="AI177" t="s">
        <v>195</v>
      </c>
      <c r="AJ177">
        <v>34</v>
      </c>
      <c r="AK177">
        <v>245</v>
      </c>
      <c r="AL177" t="s">
        <v>202</v>
      </c>
      <c r="AM177" t="s">
        <v>313</v>
      </c>
      <c r="AN177">
        <v>0</v>
      </c>
      <c r="AO177">
        <v>0</v>
      </c>
      <c r="AP177" t="s">
        <v>159</v>
      </c>
      <c r="AQ177">
        <v>295</v>
      </c>
      <c r="AR177">
        <v>1565</v>
      </c>
      <c r="AS177">
        <v>65</v>
      </c>
      <c r="AT177">
        <v>345</v>
      </c>
      <c r="AU177" t="s">
        <v>221</v>
      </c>
      <c r="AV177" t="s">
        <v>777</v>
      </c>
      <c r="AW177">
        <v>69</v>
      </c>
      <c r="AX177">
        <v>366</v>
      </c>
      <c r="AY177" t="s">
        <v>221</v>
      </c>
      <c r="AZ177" t="s">
        <v>424</v>
      </c>
      <c r="BA177">
        <v>78</v>
      </c>
      <c r="BB177">
        <v>413</v>
      </c>
      <c r="BC177" t="s">
        <v>219</v>
      </c>
      <c r="BD177" t="s">
        <v>354</v>
      </c>
      <c r="BE177">
        <v>51</v>
      </c>
      <c r="BF177">
        <v>270</v>
      </c>
      <c r="BG177" t="s">
        <v>221</v>
      </c>
      <c r="BH177" t="s">
        <v>424</v>
      </c>
      <c r="BI177">
        <v>32</v>
      </c>
      <c r="BJ177">
        <v>171</v>
      </c>
      <c r="BK177" t="s">
        <v>219</v>
      </c>
      <c r="BL177" t="s">
        <v>354</v>
      </c>
      <c r="BM177">
        <v>0</v>
      </c>
      <c r="BN177">
        <v>0</v>
      </c>
      <c r="BO177" s="116">
        <f>SUM(Table1[[#This Row],[2014-2015 Conflict]],Table1[[#This Row],[2016-2017 conflict]],Table1[[#This Row],[2018 pre R conflict]],Table1[[#This Row],[2018 post R conflict]],Table1[[#This Row],[2019 conflict]],Table1[[#This Row],[2020 conflict]])</f>
        <v>4340</v>
      </c>
      <c r="BP177" s="116">
        <f>SUM(Table1[[#This Row],[2014-2015  C - clashes]],Table1[[#This Row],[2016-2017  c-clashes]],Table1[[#This Row],[2018 pre R C-clashes]],Table1[[#This Row],[2018 post R C-clashes]],Table1[[#This Row],[2019 C-clashes]],Table1[[#This Row],[2020 C-clashes]])</f>
        <v>0</v>
      </c>
      <c r="BQ177" s="116">
        <f>SUM(Table1[[#This Row],[2014-2015 disaster]],Table1[[#This Row],[2016-2017 disaster]],Table1[[#This Row],[2018 pre R disaster]],Table1[[#This Row],[2018 post R disaster]],Table1[[#This Row],[2019 disaster]],Table1[[#This Row],[2020 disaster]])</f>
        <v>0</v>
      </c>
      <c r="BR177" s="116">
        <f>SUM(Table1[[#This Row],[2014-2015 unknown]],Table1[[#This Row],[2016-2017  unknown ]],Table1[[#This Row],[2018 pre R unknown]],Table1[[#This Row],[2018 post R unknown]],Table1[[#This Row],[2019 unknown]],Table1[[#This Row],[2020 unknown]])</f>
        <v>0</v>
      </c>
      <c r="BS177">
        <v>1750</v>
      </c>
      <c r="BT177">
        <v>0</v>
      </c>
      <c r="BU177">
        <v>0</v>
      </c>
      <c r="BV177">
        <v>0</v>
      </c>
      <c r="BW177" t="s">
        <v>146</v>
      </c>
      <c r="BX177">
        <v>490</v>
      </c>
      <c r="BY177">
        <v>0</v>
      </c>
      <c r="BZ177">
        <v>0</v>
      </c>
      <c r="CA177">
        <v>0</v>
      </c>
      <c r="CB177" t="s">
        <v>146</v>
      </c>
      <c r="CC177">
        <v>504</v>
      </c>
      <c r="CD177">
        <v>0</v>
      </c>
      <c r="CE177">
        <v>0</v>
      </c>
      <c r="CF177">
        <v>0</v>
      </c>
      <c r="CG177" t="s">
        <v>146</v>
      </c>
      <c r="CH177">
        <v>651</v>
      </c>
      <c r="CI177">
        <v>0</v>
      </c>
      <c r="CJ177">
        <v>0</v>
      </c>
      <c r="CK177">
        <v>0</v>
      </c>
      <c r="CL177" t="s">
        <v>146</v>
      </c>
      <c r="CM177">
        <v>700</v>
      </c>
      <c r="CN177">
        <v>0</v>
      </c>
      <c r="CO177">
        <v>0</v>
      </c>
      <c r="CP177">
        <v>0</v>
      </c>
      <c r="CQ177" t="s">
        <v>146</v>
      </c>
      <c r="CR177">
        <v>245</v>
      </c>
      <c r="CS177">
        <v>0</v>
      </c>
      <c r="CT177">
        <v>0</v>
      </c>
      <c r="CU177">
        <v>0</v>
      </c>
      <c r="CV177" t="s">
        <v>146</v>
      </c>
      <c r="CW177" t="s">
        <v>147</v>
      </c>
      <c r="CX177">
        <v>0</v>
      </c>
      <c r="CY177">
        <v>0</v>
      </c>
      <c r="CZ177">
        <v>0</v>
      </c>
      <c r="DA177">
        <v>630</v>
      </c>
      <c r="DB177">
        <v>4340</v>
      </c>
      <c r="DC177" t="s">
        <v>146</v>
      </c>
      <c r="DD177">
        <v>0</v>
      </c>
      <c r="DE177">
        <v>0</v>
      </c>
      <c r="DF177">
        <v>980</v>
      </c>
      <c r="DG177">
        <v>6860</v>
      </c>
      <c r="DH177" t="s">
        <v>159</v>
      </c>
      <c r="DI177">
        <f>Table1[[#This Row],[i- returnees internal present household]]+Table1[[#This Row],[k- abroad returnee household]]</f>
        <v>333</v>
      </c>
      <c r="DJ177">
        <f>Table1[[#This Row],[ returnees internal ]]+Table1[[#This Row],[abroad returnee ]]</f>
        <v>2331</v>
      </c>
      <c r="DK177" t="s">
        <v>159</v>
      </c>
      <c r="DL177">
        <v>202</v>
      </c>
      <c r="DM177">
        <v>1414</v>
      </c>
      <c r="DN177">
        <v>50</v>
      </c>
      <c r="DO177">
        <v>350</v>
      </c>
      <c r="DP177" t="s">
        <v>193</v>
      </c>
      <c r="DQ177" t="s">
        <v>194</v>
      </c>
      <c r="DR177" t="s">
        <v>150</v>
      </c>
      <c r="DS177" t="s">
        <v>147</v>
      </c>
      <c r="DT177">
        <v>47</v>
      </c>
      <c r="DU177">
        <v>329</v>
      </c>
      <c r="DV177" t="s">
        <v>202</v>
      </c>
      <c r="DW177" t="s">
        <v>311</v>
      </c>
      <c r="DX177" t="s">
        <v>150</v>
      </c>
      <c r="DY177" t="s">
        <v>147</v>
      </c>
      <c r="DZ177">
        <v>40</v>
      </c>
      <c r="EA177">
        <v>280</v>
      </c>
      <c r="EB177" t="s">
        <v>202</v>
      </c>
      <c r="EC177" t="s">
        <v>302</v>
      </c>
      <c r="ED177" t="s">
        <v>150</v>
      </c>
      <c r="EE177" t="s">
        <v>147</v>
      </c>
      <c r="EF177">
        <v>23</v>
      </c>
      <c r="EG177">
        <v>161</v>
      </c>
      <c r="EH177" t="s">
        <v>187</v>
      </c>
      <c r="EI177" t="s">
        <v>188</v>
      </c>
      <c r="EJ177" t="s">
        <v>150</v>
      </c>
      <c r="EK177" t="s">
        <v>147</v>
      </c>
      <c r="EL177">
        <v>42</v>
      </c>
      <c r="EM177">
        <v>294</v>
      </c>
      <c r="EN177" t="s">
        <v>202</v>
      </c>
      <c r="EO177" t="s">
        <v>464</v>
      </c>
      <c r="EP177" t="s">
        <v>150</v>
      </c>
      <c r="EQ177" t="s">
        <v>147</v>
      </c>
      <c r="ER177">
        <v>0</v>
      </c>
      <c r="ES177">
        <v>0</v>
      </c>
      <c r="ET177" t="s">
        <v>159</v>
      </c>
      <c r="EU177">
        <v>131</v>
      </c>
      <c r="EV177">
        <v>917</v>
      </c>
      <c r="EW177">
        <v>25</v>
      </c>
      <c r="EX177">
        <v>175</v>
      </c>
      <c r="EY177" t="s">
        <v>221</v>
      </c>
      <c r="EZ177" t="s">
        <v>651</v>
      </c>
      <c r="FA177" t="s">
        <v>150</v>
      </c>
      <c r="FB177" t="s">
        <v>147</v>
      </c>
      <c r="FC177">
        <v>18</v>
      </c>
      <c r="FD177">
        <v>126</v>
      </c>
      <c r="FE177" t="s">
        <v>148</v>
      </c>
      <c r="FF177" t="s">
        <v>149</v>
      </c>
      <c r="FG177" t="s">
        <v>150</v>
      </c>
      <c r="FH177" t="s">
        <v>147</v>
      </c>
      <c r="FI177">
        <v>37</v>
      </c>
      <c r="FJ177">
        <v>259</v>
      </c>
      <c r="FK177" t="s">
        <v>221</v>
      </c>
      <c r="FL177" t="s">
        <v>333</v>
      </c>
      <c r="FM177" t="s">
        <v>150</v>
      </c>
      <c r="FN177" t="s">
        <v>147</v>
      </c>
      <c r="FO177">
        <v>10</v>
      </c>
      <c r="FP177">
        <v>70</v>
      </c>
      <c r="FQ177" t="s">
        <v>219</v>
      </c>
      <c r="FR177" t="s">
        <v>354</v>
      </c>
      <c r="FS177" t="s">
        <v>150</v>
      </c>
      <c r="FT177" t="s">
        <v>147</v>
      </c>
      <c r="FU177">
        <v>41</v>
      </c>
      <c r="FV177">
        <v>287</v>
      </c>
      <c r="FW177" t="s">
        <v>221</v>
      </c>
      <c r="FX177" t="s">
        <v>651</v>
      </c>
      <c r="FY177" t="s">
        <v>150</v>
      </c>
      <c r="FZ177" t="s">
        <v>147</v>
      </c>
      <c r="GA177">
        <v>0</v>
      </c>
      <c r="GB177">
        <v>0</v>
      </c>
      <c r="GC177">
        <v>308</v>
      </c>
      <c r="GD177">
        <v>2156</v>
      </c>
      <c r="GE177">
        <v>15</v>
      </c>
      <c r="GF177">
        <v>105</v>
      </c>
      <c r="GG177">
        <v>10</v>
      </c>
      <c r="GH177">
        <v>70</v>
      </c>
      <c r="GI177">
        <v>0</v>
      </c>
      <c r="GJ177">
        <v>0</v>
      </c>
      <c r="GK177" t="s">
        <v>159</v>
      </c>
      <c r="GL177">
        <v>150</v>
      </c>
      <c r="GM177">
        <v>750</v>
      </c>
      <c r="GN177" t="s">
        <v>159</v>
      </c>
      <c r="GO177" t="s">
        <v>193</v>
      </c>
      <c r="GP177" t="s">
        <v>194</v>
      </c>
      <c r="GQ177" t="s">
        <v>159</v>
      </c>
      <c r="GR177" t="s">
        <v>221</v>
      </c>
      <c r="GS177" t="s">
        <v>146</v>
      </c>
      <c r="GT177">
        <v>0</v>
      </c>
      <c r="GU177">
        <v>0</v>
      </c>
      <c r="GV177" t="s">
        <v>146</v>
      </c>
      <c r="GW177" t="s">
        <v>151</v>
      </c>
      <c r="GX177" t="s">
        <v>151</v>
      </c>
      <c r="GY177" t="s">
        <v>152</v>
      </c>
      <c r="GZ177" t="s">
        <v>160</v>
      </c>
      <c r="HA177" s="117" t="s">
        <v>1105</v>
      </c>
      <c r="HB177" s="117" t="s">
        <v>2208</v>
      </c>
      <c r="HC177" s="117"/>
      <c r="HD177" s="116" t="s">
        <v>1858</v>
      </c>
      <c r="HE177" s="116">
        <v>4.2289000000000003</v>
      </c>
      <c r="HF177" s="116">
        <v>33.494419999999998</v>
      </c>
    </row>
    <row r="178" spans="1:214" x14ac:dyDescent="0.25">
      <c r="A178" t="s">
        <v>142</v>
      </c>
      <c r="B178" t="s">
        <v>143</v>
      </c>
      <c r="C178" t="s">
        <v>141</v>
      </c>
      <c r="D178" t="s">
        <v>144</v>
      </c>
      <c r="E178" t="s">
        <v>778</v>
      </c>
      <c r="F178" t="s">
        <v>779</v>
      </c>
      <c r="G178" s="116">
        <f t="shared" si="4"/>
        <v>9.9200599999999994</v>
      </c>
      <c r="H178" s="116">
        <f t="shared" si="5"/>
        <v>32.1738</v>
      </c>
      <c r="I178">
        <v>9</v>
      </c>
      <c r="J178">
        <v>9</v>
      </c>
      <c r="K178" t="s">
        <v>159</v>
      </c>
      <c r="L178">
        <v>71</v>
      </c>
      <c r="M178" s="116">
        <f>SUM(Table1[[#Headers],[c- IDP previously displ. abroad present]])</f>
        <v>0</v>
      </c>
      <c r="N178">
        <v>385</v>
      </c>
      <c r="O178" s="116">
        <f>(Table1[[#This Row],[a- IDP individuals]])-(Table1[[#This Row],[displ. Abroad]])</f>
        <v>385</v>
      </c>
      <c r="P178">
        <v>0</v>
      </c>
      <c r="Q178">
        <v>0</v>
      </c>
      <c r="R178" t="s">
        <v>147</v>
      </c>
      <c r="S178" t="s">
        <v>147</v>
      </c>
      <c r="T178">
        <v>24</v>
      </c>
      <c r="U178">
        <v>156</v>
      </c>
      <c r="V178" t="s">
        <v>143</v>
      </c>
      <c r="W178" t="s">
        <v>144</v>
      </c>
      <c r="X178">
        <v>41</v>
      </c>
      <c r="Y178">
        <v>203</v>
      </c>
      <c r="Z178" t="s">
        <v>156</v>
      </c>
      <c r="AA178" t="s">
        <v>157</v>
      </c>
      <c r="AB178">
        <v>0</v>
      </c>
      <c r="AC178">
        <v>0</v>
      </c>
      <c r="AD178" t="s">
        <v>147</v>
      </c>
      <c r="AE178" t="s">
        <v>147</v>
      </c>
      <c r="AF178">
        <v>0</v>
      </c>
      <c r="AG178">
        <v>0</v>
      </c>
      <c r="AH178" t="s">
        <v>147</v>
      </c>
      <c r="AI178" t="s">
        <v>147</v>
      </c>
      <c r="AJ178">
        <v>6</v>
      </c>
      <c r="AK178">
        <v>26</v>
      </c>
      <c r="AL178" t="s">
        <v>143</v>
      </c>
      <c r="AM178" t="s">
        <v>352</v>
      </c>
      <c r="AN178">
        <v>0</v>
      </c>
      <c r="AO178">
        <v>0</v>
      </c>
      <c r="AP178" t="s">
        <v>146</v>
      </c>
      <c r="AQ178">
        <v>0</v>
      </c>
      <c r="AR178">
        <v>0</v>
      </c>
      <c r="AS178">
        <v>0</v>
      </c>
      <c r="AT178">
        <v>0</v>
      </c>
      <c r="AU178" t="s">
        <v>147</v>
      </c>
      <c r="AV178" t="s">
        <v>147</v>
      </c>
      <c r="AW178">
        <v>0</v>
      </c>
      <c r="AX178">
        <v>0</v>
      </c>
      <c r="AY178" t="s">
        <v>147</v>
      </c>
      <c r="AZ178" t="s">
        <v>147</v>
      </c>
      <c r="BA178">
        <v>0</v>
      </c>
      <c r="BB178">
        <v>0</v>
      </c>
      <c r="BC178" t="s">
        <v>147</v>
      </c>
      <c r="BD178" t="s">
        <v>147</v>
      </c>
      <c r="BE178">
        <v>0</v>
      </c>
      <c r="BF178">
        <v>0</v>
      </c>
      <c r="BG178" t="s">
        <v>147</v>
      </c>
      <c r="BH178" t="s">
        <v>147</v>
      </c>
      <c r="BI178">
        <v>0</v>
      </c>
      <c r="BJ178">
        <v>0</v>
      </c>
      <c r="BK178" t="s">
        <v>147</v>
      </c>
      <c r="BL178" t="s">
        <v>147</v>
      </c>
      <c r="BM178">
        <v>0</v>
      </c>
      <c r="BN178">
        <v>0</v>
      </c>
      <c r="BO178" s="116">
        <f>SUM(Table1[[#This Row],[2014-2015 Conflict]],Table1[[#This Row],[2016-2017 conflict]],Table1[[#This Row],[2018 pre R conflict]],Table1[[#This Row],[2018 post R conflict]],Table1[[#This Row],[2019 conflict]],Table1[[#This Row],[2020 conflict]])</f>
        <v>385</v>
      </c>
      <c r="BP178" s="116">
        <f>SUM(Table1[[#This Row],[2014-2015  C - clashes]],Table1[[#This Row],[2016-2017  c-clashes]],Table1[[#This Row],[2018 pre R C-clashes]],Table1[[#This Row],[2018 post R C-clashes]],Table1[[#This Row],[2019 C-clashes]],Table1[[#This Row],[2020 C-clashes]])</f>
        <v>0</v>
      </c>
      <c r="BQ178" s="116">
        <f>SUM(Table1[[#This Row],[2014-2015 disaster]],Table1[[#This Row],[2016-2017 disaster]],Table1[[#This Row],[2018 pre R disaster]],Table1[[#This Row],[2018 post R disaster]],Table1[[#This Row],[2019 disaster]],Table1[[#This Row],[2020 disaster]])</f>
        <v>0</v>
      </c>
      <c r="BR178" s="116">
        <f>SUM(Table1[[#This Row],[2014-2015 unknown]],Table1[[#This Row],[2016-2017  unknown ]],Table1[[#This Row],[2018 pre R unknown]],Table1[[#This Row],[2018 post R unknown]],Table1[[#This Row],[2019 unknown]],Table1[[#This Row],[2020 unknown]])</f>
        <v>0</v>
      </c>
      <c r="BS178">
        <v>0</v>
      </c>
      <c r="BT178">
        <v>0</v>
      </c>
      <c r="BU178">
        <v>0</v>
      </c>
      <c r="BV178">
        <v>0</v>
      </c>
      <c r="BW178" t="s">
        <v>146</v>
      </c>
      <c r="BX178">
        <v>156</v>
      </c>
      <c r="BY178">
        <v>0</v>
      </c>
      <c r="BZ178">
        <v>0</v>
      </c>
      <c r="CA178">
        <v>0</v>
      </c>
      <c r="CB178" t="s">
        <v>146</v>
      </c>
      <c r="CC178">
        <v>203</v>
      </c>
      <c r="CD178">
        <v>0</v>
      </c>
      <c r="CE178">
        <v>0</v>
      </c>
      <c r="CF178">
        <v>0</v>
      </c>
      <c r="CG178" t="s">
        <v>146</v>
      </c>
      <c r="CH178">
        <v>0</v>
      </c>
      <c r="CI178">
        <v>0</v>
      </c>
      <c r="CJ178">
        <v>0</v>
      </c>
      <c r="CK178">
        <v>0</v>
      </c>
      <c r="CL178" t="s">
        <v>146</v>
      </c>
      <c r="CM178">
        <v>0</v>
      </c>
      <c r="CN178">
        <v>0</v>
      </c>
      <c r="CO178">
        <v>0</v>
      </c>
      <c r="CP178">
        <v>0</v>
      </c>
      <c r="CQ178" t="s">
        <v>146</v>
      </c>
      <c r="CR178">
        <v>26</v>
      </c>
      <c r="CS178">
        <v>0</v>
      </c>
      <c r="CT178">
        <v>0</v>
      </c>
      <c r="CU178">
        <v>0</v>
      </c>
      <c r="CV178" t="s">
        <v>146</v>
      </c>
      <c r="CW178" t="s">
        <v>147</v>
      </c>
      <c r="CX178">
        <v>0</v>
      </c>
      <c r="CY178">
        <v>0</v>
      </c>
      <c r="CZ178">
        <v>0</v>
      </c>
      <c r="DA178">
        <v>71</v>
      </c>
      <c r="DB178">
        <v>385</v>
      </c>
      <c r="DC178" t="s">
        <v>146</v>
      </c>
      <c r="DD178">
        <v>0</v>
      </c>
      <c r="DE178">
        <v>0</v>
      </c>
      <c r="DF178">
        <v>460</v>
      </c>
      <c r="DG178">
        <v>2300</v>
      </c>
      <c r="DH178" t="s">
        <v>159</v>
      </c>
      <c r="DI178">
        <f>Table1[[#This Row],[i- returnees internal present household]]+Table1[[#This Row],[k- abroad returnee household]]</f>
        <v>26</v>
      </c>
      <c r="DJ178">
        <f>Table1[[#This Row],[ returnees internal ]]+Table1[[#This Row],[abroad returnee ]]</f>
        <v>99</v>
      </c>
      <c r="DK178" t="s">
        <v>159</v>
      </c>
      <c r="DL178">
        <v>17</v>
      </c>
      <c r="DM178">
        <v>79</v>
      </c>
      <c r="DN178">
        <v>0</v>
      </c>
      <c r="DO178">
        <v>0</v>
      </c>
      <c r="DP178" t="s">
        <v>147</v>
      </c>
      <c r="DQ178" t="s">
        <v>147</v>
      </c>
      <c r="DR178" t="s">
        <v>147</v>
      </c>
      <c r="DS178" t="s">
        <v>147</v>
      </c>
      <c r="DT178">
        <v>0</v>
      </c>
      <c r="DU178">
        <v>0</v>
      </c>
      <c r="DV178" t="s">
        <v>147</v>
      </c>
      <c r="DW178" t="s">
        <v>147</v>
      </c>
      <c r="DX178" t="s">
        <v>147</v>
      </c>
      <c r="DY178" t="s">
        <v>147</v>
      </c>
      <c r="DZ178">
        <v>5</v>
      </c>
      <c r="EA178">
        <v>15</v>
      </c>
      <c r="EB178" t="s">
        <v>143</v>
      </c>
      <c r="EC178" t="s">
        <v>410</v>
      </c>
      <c r="ED178" t="s">
        <v>150</v>
      </c>
      <c r="EE178" t="s">
        <v>147</v>
      </c>
      <c r="EF178">
        <v>5</v>
      </c>
      <c r="EG178">
        <v>25</v>
      </c>
      <c r="EH178" t="s">
        <v>143</v>
      </c>
      <c r="EI178" t="s">
        <v>352</v>
      </c>
      <c r="EJ178" t="s">
        <v>150</v>
      </c>
      <c r="EK178" t="s">
        <v>147</v>
      </c>
      <c r="EL178">
        <v>7</v>
      </c>
      <c r="EM178">
        <v>39</v>
      </c>
      <c r="EN178" t="s">
        <v>193</v>
      </c>
      <c r="EO178" t="s">
        <v>194</v>
      </c>
      <c r="EP178" t="s">
        <v>150</v>
      </c>
      <c r="EQ178" t="s">
        <v>147</v>
      </c>
      <c r="ER178">
        <v>0</v>
      </c>
      <c r="ES178">
        <v>0</v>
      </c>
      <c r="ET178" t="s">
        <v>159</v>
      </c>
      <c r="EU178">
        <v>9</v>
      </c>
      <c r="EV178">
        <v>20</v>
      </c>
      <c r="EW178">
        <v>0</v>
      </c>
      <c r="EX178">
        <v>0</v>
      </c>
      <c r="EY178" t="s">
        <v>147</v>
      </c>
      <c r="EZ178" t="s">
        <v>147</v>
      </c>
      <c r="FA178" t="s">
        <v>147</v>
      </c>
      <c r="FB178" t="s">
        <v>147</v>
      </c>
      <c r="FC178">
        <v>0</v>
      </c>
      <c r="FD178">
        <v>0</v>
      </c>
      <c r="FE178" t="s">
        <v>147</v>
      </c>
      <c r="FF178" t="s">
        <v>147</v>
      </c>
      <c r="FG178" t="s">
        <v>147</v>
      </c>
      <c r="FH178" t="s">
        <v>147</v>
      </c>
      <c r="FI178">
        <v>0</v>
      </c>
      <c r="FJ178">
        <v>0</v>
      </c>
      <c r="FK178" t="s">
        <v>147</v>
      </c>
      <c r="FL178" t="s">
        <v>147</v>
      </c>
      <c r="FM178" t="s">
        <v>147</v>
      </c>
      <c r="FN178" t="s">
        <v>147</v>
      </c>
      <c r="FO178">
        <v>4</v>
      </c>
      <c r="FP178">
        <v>9</v>
      </c>
      <c r="FQ178" t="s">
        <v>217</v>
      </c>
      <c r="FR178" t="s">
        <v>218</v>
      </c>
      <c r="FS178" t="s">
        <v>150</v>
      </c>
      <c r="FT178" t="s">
        <v>147</v>
      </c>
      <c r="FU178">
        <v>5</v>
      </c>
      <c r="FV178">
        <v>11</v>
      </c>
      <c r="FW178" t="s">
        <v>217</v>
      </c>
      <c r="FX178" t="s">
        <v>218</v>
      </c>
      <c r="FY178" t="s">
        <v>150</v>
      </c>
      <c r="FZ178" t="s">
        <v>147</v>
      </c>
      <c r="GA178">
        <v>0</v>
      </c>
      <c r="GB178">
        <v>0</v>
      </c>
      <c r="GC178">
        <v>11</v>
      </c>
      <c r="GD178">
        <v>21</v>
      </c>
      <c r="GE178">
        <v>4</v>
      </c>
      <c r="GF178">
        <v>12</v>
      </c>
      <c r="GG178">
        <v>11</v>
      </c>
      <c r="GH178">
        <v>66</v>
      </c>
      <c r="GI178">
        <v>0</v>
      </c>
      <c r="GJ178">
        <v>0</v>
      </c>
      <c r="GK178" t="s">
        <v>159</v>
      </c>
      <c r="GL178">
        <v>100</v>
      </c>
      <c r="GM178">
        <v>500</v>
      </c>
      <c r="GN178" t="s">
        <v>159</v>
      </c>
      <c r="GO178" t="s">
        <v>143</v>
      </c>
      <c r="GP178" t="s">
        <v>410</v>
      </c>
      <c r="GQ178" t="s">
        <v>159</v>
      </c>
      <c r="GR178" t="s">
        <v>217</v>
      </c>
      <c r="GS178" t="s">
        <v>146</v>
      </c>
      <c r="GT178">
        <v>0</v>
      </c>
      <c r="GU178">
        <v>0</v>
      </c>
      <c r="GV178" t="s">
        <v>159</v>
      </c>
      <c r="GW178" t="s">
        <v>152</v>
      </c>
      <c r="GX178" t="s">
        <v>151</v>
      </c>
      <c r="GY178" t="s">
        <v>151</v>
      </c>
      <c r="GZ178" t="s">
        <v>780</v>
      </c>
      <c r="HA178" s="117" t="s">
        <v>1105</v>
      </c>
      <c r="HB178" s="117" t="s">
        <v>2210</v>
      </c>
      <c r="HC178" s="117"/>
      <c r="HD178" s="116" t="s">
        <v>1858</v>
      </c>
      <c r="HE178" s="116">
        <v>4.2152099999999999</v>
      </c>
      <c r="HF178" s="116">
        <v>33.515099999999997</v>
      </c>
    </row>
    <row r="179" spans="1:214" x14ac:dyDescent="0.25">
      <c r="A179" t="s">
        <v>142</v>
      </c>
      <c r="B179" t="s">
        <v>143</v>
      </c>
      <c r="C179" t="s">
        <v>141</v>
      </c>
      <c r="D179" t="s">
        <v>144</v>
      </c>
      <c r="E179" t="s">
        <v>781</v>
      </c>
      <c r="F179" t="s">
        <v>782</v>
      </c>
      <c r="G179" s="116">
        <f t="shared" si="4"/>
        <v>9.7559299999999993</v>
      </c>
      <c r="H179" s="116">
        <f t="shared" si="5"/>
        <v>32.165230000000001</v>
      </c>
      <c r="I179">
        <v>9</v>
      </c>
      <c r="J179">
        <v>9</v>
      </c>
      <c r="K179" t="s">
        <v>159</v>
      </c>
      <c r="L179">
        <v>227</v>
      </c>
      <c r="M179" s="116">
        <f>SUM(Table1[[#Headers],[c- IDP previously displ. abroad present]])</f>
        <v>0</v>
      </c>
      <c r="N179">
        <v>877</v>
      </c>
      <c r="O179" s="116">
        <f>(Table1[[#This Row],[a- IDP individuals]])-(Table1[[#This Row],[displ. Abroad]])</f>
        <v>877</v>
      </c>
      <c r="P179">
        <v>48</v>
      </c>
      <c r="Q179">
        <v>160</v>
      </c>
      <c r="R179" t="s">
        <v>143</v>
      </c>
      <c r="S179" t="s">
        <v>226</v>
      </c>
      <c r="T179">
        <v>60</v>
      </c>
      <c r="U179">
        <v>185</v>
      </c>
      <c r="V179" t="s">
        <v>156</v>
      </c>
      <c r="W179" t="s">
        <v>157</v>
      </c>
      <c r="X179">
        <v>65</v>
      </c>
      <c r="Y179">
        <v>254</v>
      </c>
      <c r="Z179" t="s">
        <v>143</v>
      </c>
      <c r="AA179" t="s">
        <v>144</v>
      </c>
      <c r="AB179">
        <v>39</v>
      </c>
      <c r="AC179">
        <v>156</v>
      </c>
      <c r="AD179" t="s">
        <v>143</v>
      </c>
      <c r="AE179" t="s">
        <v>352</v>
      </c>
      <c r="AF179">
        <v>15</v>
      </c>
      <c r="AG179">
        <v>122</v>
      </c>
      <c r="AH179" t="s">
        <v>143</v>
      </c>
      <c r="AI179" t="s">
        <v>352</v>
      </c>
      <c r="AJ179">
        <v>0</v>
      </c>
      <c r="AK179">
        <v>0</v>
      </c>
      <c r="AL179" t="s">
        <v>147</v>
      </c>
      <c r="AM179" t="s">
        <v>147</v>
      </c>
      <c r="AN179">
        <v>0</v>
      </c>
      <c r="AO179">
        <v>0</v>
      </c>
      <c r="AP179" t="s">
        <v>146</v>
      </c>
      <c r="AQ179">
        <v>0</v>
      </c>
      <c r="AR179">
        <v>0</v>
      </c>
      <c r="AS179">
        <v>0</v>
      </c>
      <c r="AT179">
        <v>0</v>
      </c>
      <c r="AU179" t="s">
        <v>147</v>
      </c>
      <c r="AV179" t="s">
        <v>147</v>
      </c>
      <c r="AW179">
        <v>0</v>
      </c>
      <c r="AX179">
        <v>0</v>
      </c>
      <c r="AY179" t="s">
        <v>147</v>
      </c>
      <c r="AZ179" t="s">
        <v>147</v>
      </c>
      <c r="BA179">
        <v>0</v>
      </c>
      <c r="BB179">
        <v>0</v>
      </c>
      <c r="BC179" t="s">
        <v>147</v>
      </c>
      <c r="BD179" t="s">
        <v>147</v>
      </c>
      <c r="BE179">
        <v>0</v>
      </c>
      <c r="BF179">
        <v>0</v>
      </c>
      <c r="BG179" t="s">
        <v>147</v>
      </c>
      <c r="BH179" t="s">
        <v>147</v>
      </c>
      <c r="BI179">
        <v>0</v>
      </c>
      <c r="BJ179">
        <v>0</v>
      </c>
      <c r="BK179" t="s">
        <v>147</v>
      </c>
      <c r="BL179" t="s">
        <v>147</v>
      </c>
      <c r="BM179">
        <v>0</v>
      </c>
      <c r="BN179">
        <v>0</v>
      </c>
      <c r="BO179" s="116">
        <f>SUM(Table1[[#This Row],[2014-2015 Conflict]],Table1[[#This Row],[2016-2017 conflict]],Table1[[#This Row],[2018 pre R conflict]],Table1[[#This Row],[2018 post R conflict]],Table1[[#This Row],[2019 conflict]],Table1[[#This Row],[2020 conflict]])</f>
        <v>877</v>
      </c>
      <c r="BP179" s="116">
        <f>SUM(Table1[[#This Row],[2014-2015  C - clashes]],Table1[[#This Row],[2016-2017  c-clashes]],Table1[[#This Row],[2018 pre R C-clashes]],Table1[[#This Row],[2018 post R C-clashes]],Table1[[#This Row],[2019 C-clashes]],Table1[[#This Row],[2020 C-clashes]])</f>
        <v>0</v>
      </c>
      <c r="BQ179" s="116">
        <f>SUM(Table1[[#This Row],[2014-2015 disaster]],Table1[[#This Row],[2016-2017 disaster]],Table1[[#This Row],[2018 pre R disaster]],Table1[[#This Row],[2018 post R disaster]],Table1[[#This Row],[2019 disaster]],Table1[[#This Row],[2020 disaster]])</f>
        <v>0</v>
      </c>
      <c r="BR179" s="116">
        <f>SUM(Table1[[#This Row],[2014-2015 unknown]],Table1[[#This Row],[2016-2017  unknown ]],Table1[[#This Row],[2018 pre R unknown]],Table1[[#This Row],[2018 post R unknown]],Table1[[#This Row],[2019 unknown]],Table1[[#This Row],[2020 unknown]])</f>
        <v>0</v>
      </c>
      <c r="BS179">
        <v>160</v>
      </c>
      <c r="BT179">
        <v>0</v>
      </c>
      <c r="BU179">
        <v>0</v>
      </c>
      <c r="BV179">
        <v>0</v>
      </c>
      <c r="BW179" t="s">
        <v>146</v>
      </c>
      <c r="BX179">
        <v>185</v>
      </c>
      <c r="BY179">
        <v>0</v>
      </c>
      <c r="BZ179">
        <v>0</v>
      </c>
      <c r="CA179">
        <v>0</v>
      </c>
      <c r="CB179" t="s">
        <v>146</v>
      </c>
      <c r="CC179">
        <v>254</v>
      </c>
      <c r="CD179">
        <v>0</v>
      </c>
      <c r="CE179">
        <v>0</v>
      </c>
      <c r="CF179">
        <v>0</v>
      </c>
      <c r="CG179" t="s">
        <v>146</v>
      </c>
      <c r="CH179">
        <v>156</v>
      </c>
      <c r="CI179">
        <v>0</v>
      </c>
      <c r="CJ179">
        <v>0</v>
      </c>
      <c r="CK179">
        <v>0</v>
      </c>
      <c r="CL179" t="s">
        <v>146</v>
      </c>
      <c r="CM179">
        <v>122</v>
      </c>
      <c r="CN179">
        <v>0</v>
      </c>
      <c r="CO179">
        <v>0</v>
      </c>
      <c r="CP179">
        <v>0</v>
      </c>
      <c r="CQ179" t="s">
        <v>146</v>
      </c>
      <c r="CR179">
        <v>0</v>
      </c>
      <c r="CS179">
        <v>0</v>
      </c>
      <c r="CT179">
        <v>0</v>
      </c>
      <c r="CU179">
        <v>0</v>
      </c>
      <c r="CV179" t="s">
        <v>146</v>
      </c>
      <c r="CW179" t="s">
        <v>147</v>
      </c>
      <c r="CX179">
        <v>0</v>
      </c>
      <c r="CY179">
        <v>0</v>
      </c>
      <c r="CZ179">
        <v>0</v>
      </c>
      <c r="DA179">
        <v>227</v>
      </c>
      <c r="DB179">
        <v>877</v>
      </c>
      <c r="DC179" t="s">
        <v>146</v>
      </c>
      <c r="DD179">
        <v>0</v>
      </c>
      <c r="DE179">
        <v>0</v>
      </c>
      <c r="DF179">
        <v>430</v>
      </c>
      <c r="DG179">
        <v>2150</v>
      </c>
      <c r="DH179" t="s">
        <v>159</v>
      </c>
      <c r="DI179">
        <f>Table1[[#This Row],[i- returnees internal present household]]+Table1[[#This Row],[k- abroad returnee household]]</f>
        <v>103</v>
      </c>
      <c r="DJ179">
        <f>Table1[[#This Row],[ returnees internal ]]+Table1[[#This Row],[abroad returnee ]]</f>
        <v>590</v>
      </c>
      <c r="DK179" t="s">
        <v>159</v>
      </c>
      <c r="DL179">
        <v>96</v>
      </c>
      <c r="DM179">
        <v>565</v>
      </c>
      <c r="DN179">
        <v>0</v>
      </c>
      <c r="DO179">
        <v>0</v>
      </c>
      <c r="DP179" t="s">
        <v>147</v>
      </c>
      <c r="DQ179" t="s">
        <v>147</v>
      </c>
      <c r="DR179" t="s">
        <v>147</v>
      </c>
      <c r="DS179" t="s">
        <v>147</v>
      </c>
      <c r="DT179">
        <v>35</v>
      </c>
      <c r="DU179">
        <v>75</v>
      </c>
      <c r="DV179" t="s">
        <v>143</v>
      </c>
      <c r="DW179" t="s">
        <v>352</v>
      </c>
      <c r="DX179" t="s">
        <v>150</v>
      </c>
      <c r="DY179" t="s">
        <v>147</v>
      </c>
      <c r="DZ179">
        <v>32</v>
      </c>
      <c r="EA179">
        <v>240</v>
      </c>
      <c r="EB179" t="s">
        <v>143</v>
      </c>
      <c r="EC179" t="s">
        <v>352</v>
      </c>
      <c r="ED179" t="s">
        <v>150</v>
      </c>
      <c r="EE179" t="s">
        <v>147</v>
      </c>
      <c r="EF179">
        <v>29</v>
      </c>
      <c r="EG179">
        <v>250</v>
      </c>
      <c r="EH179" t="s">
        <v>193</v>
      </c>
      <c r="EI179" t="s">
        <v>194</v>
      </c>
      <c r="EJ179" t="s">
        <v>150</v>
      </c>
      <c r="EK179" t="s">
        <v>147</v>
      </c>
      <c r="EL179">
        <v>0</v>
      </c>
      <c r="EM179">
        <v>0</v>
      </c>
      <c r="EN179" t="s">
        <v>147</v>
      </c>
      <c r="EO179" t="s">
        <v>147</v>
      </c>
      <c r="EP179" t="s">
        <v>147</v>
      </c>
      <c r="EQ179" t="s">
        <v>147</v>
      </c>
      <c r="ER179">
        <v>0</v>
      </c>
      <c r="ES179">
        <v>0</v>
      </c>
      <c r="ET179" t="s">
        <v>159</v>
      </c>
      <c r="EU179">
        <v>7</v>
      </c>
      <c r="EV179">
        <v>25</v>
      </c>
      <c r="EW179">
        <v>0</v>
      </c>
      <c r="EX179">
        <v>0</v>
      </c>
      <c r="EY179" t="s">
        <v>147</v>
      </c>
      <c r="EZ179" t="s">
        <v>147</v>
      </c>
      <c r="FA179" t="s">
        <v>147</v>
      </c>
      <c r="FB179" t="s">
        <v>147</v>
      </c>
      <c r="FC179">
        <v>0</v>
      </c>
      <c r="FD179">
        <v>0</v>
      </c>
      <c r="FE179" t="s">
        <v>147</v>
      </c>
      <c r="FF179" t="s">
        <v>147</v>
      </c>
      <c r="FG179" t="s">
        <v>147</v>
      </c>
      <c r="FH179" t="s">
        <v>147</v>
      </c>
      <c r="FI179">
        <v>0</v>
      </c>
      <c r="FJ179">
        <v>0</v>
      </c>
      <c r="FK179" t="s">
        <v>147</v>
      </c>
      <c r="FL179" t="s">
        <v>147</v>
      </c>
      <c r="FM179" t="s">
        <v>147</v>
      </c>
      <c r="FN179" t="s">
        <v>147</v>
      </c>
      <c r="FO179">
        <v>0</v>
      </c>
      <c r="FP179">
        <v>0</v>
      </c>
      <c r="FQ179" t="s">
        <v>147</v>
      </c>
      <c r="FR179" t="s">
        <v>147</v>
      </c>
      <c r="FS179" t="s">
        <v>147</v>
      </c>
      <c r="FT179" t="s">
        <v>147</v>
      </c>
      <c r="FU179">
        <v>7</v>
      </c>
      <c r="FV179">
        <v>25</v>
      </c>
      <c r="FW179" t="s">
        <v>217</v>
      </c>
      <c r="FX179" t="s">
        <v>218</v>
      </c>
      <c r="FY179" t="s">
        <v>150</v>
      </c>
      <c r="FZ179" t="s">
        <v>147</v>
      </c>
      <c r="GA179">
        <v>0</v>
      </c>
      <c r="GB179">
        <v>0</v>
      </c>
      <c r="GC179">
        <v>5</v>
      </c>
      <c r="GD179">
        <v>25</v>
      </c>
      <c r="GE179">
        <v>7</v>
      </c>
      <c r="GF179">
        <v>35</v>
      </c>
      <c r="GG179">
        <v>91</v>
      </c>
      <c r="GH179">
        <v>530</v>
      </c>
      <c r="GI179">
        <v>0</v>
      </c>
      <c r="GJ179">
        <v>0</v>
      </c>
      <c r="GK179" t="s">
        <v>159</v>
      </c>
      <c r="GL179">
        <v>220</v>
      </c>
      <c r="GM179">
        <v>1100</v>
      </c>
      <c r="GN179" t="s">
        <v>159</v>
      </c>
      <c r="GO179" t="s">
        <v>143</v>
      </c>
      <c r="GP179" t="s">
        <v>352</v>
      </c>
      <c r="GQ179" t="s">
        <v>159</v>
      </c>
      <c r="GR179" t="s">
        <v>217</v>
      </c>
      <c r="GS179" t="s">
        <v>146</v>
      </c>
      <c r="GT179">
        <v>0</v>
      </c>
      <c r="GU179">
        <v>0</v>
      </c>
      <c r="GV179" t="s">
        <v>159</v>
      </c>
      <c r="GW179" t="s">
        <v>152</v>
      </c>
      <c r="GX179" t="s">
        <v>152</v>
      </c>
      <c r="GY179" t="s">
        <v>152</v>
      </c>
      <c r="GZ179" t="s">
        <v>783</v>
      </c>
      <c r="HA179" s="118" t="s">
        <v>1105</v>
      </c>
      <c r="HB179" s="118" t="s">
        <v>2212</v>
      </c>
      <c r="HC179" s="118"/>
      <c r="HD179" s="118" t="s">
        <v>1885</v>
      </c>
      <c r="HE179" s="119">
        <v>4.2060599999999999</v>
      </c>
      <c r="HF179" s="119">
        <v>33.452350000000003</v>
      </c>
    </row>
    <row r="180" spans="1:214" x14ac:dyDescent="0.25">
      <c r="A180" t="s">
        <v>273</v>
      </c>
      <c r="B180" t="s">
        <v>211</v>
      </c>
      <c r="C180" t="s">
        <v>785</v>
      </c>
      <c r="D180" t="s">
        <v>299</v>
      </c>
      <c r="E180" t="s">
        <v>784</v>
      </c>
      <c r="F180" t="s">
        <v>786</v>
      </c>
      <c r="G180" s="116">
        <f t="shared" si="4"/>
        <v>5.3992870000000002</v>
      </c>
      <c r="H180" s="116">
        <f t="shared" si="5"/>
        <v>27.268692999999999</v>
      </c>
      <c r="I180">
        <v>9</v>
      </c>
      <c r="J180">
        <v>9</v>
      </c>
      <c r="K180" t="s">
        <v>159</v>
      </c>
      <c r="L180">
        <v>493</v>
      </c>
      <c r="M180" s="116">
        <f>SUM(Table1[[#Headers],[c- IDP previously displ. abroad present]])</f>
        <v>0</v>
      </c>
      <c r="N180">
        <v>2465</v>
      </c>
      <c r="O180" s="116">
        <f>(Table1[[#This Row],[a- IDP individuals]])-(Table1[[#This Row],[displ. Abroad]])</f>
        <v>2465</v>
      </c>
      <c r="P180">
        <v>0</v>
      </c>
      <c r="Q180">
        <v>0</v>
      </c>
      <c r="R180" t="s">
        <v>147</v>
      </c>
      <c r="S180" t="s">
        <v>147</v>
      </c>
      <c r="T180">
        <v>0</v>
      </c>
      <c r="U180">
        <v>0</v>
      </c>
      <c r="V180" t="s">
        <v>147</v>
      </c>
      <c r="W180" t="s">
        <v>147</v>
      </c>
      <c r="X180">
        <v>0</v>
      </c>
      <c r="Y180">
        <v>0</v>
      </c>
      <c r="Z180" t="s">
        <v>147</v>
      </c>
      <c r="AA180" t="s">
        <v>147</v>
      </c>
      <c r="AB180">
        <v>347</v>
      </c>
      <c r="AC180">
        <v>1735</v>
      </c>
      <c r="AD180" t="s">
        <v>211</v>
      </c>
      <c r="AE180" t="s">
        <v>299</v>
      </c>
      <c r="AF180">
        <v>23</v>
      </c>
      <c r="AG180">
        <v>115</v>
      </c>
      <c r="AH180" t="s">
        <v>211</v>
      </c>
      <c r="AI180" t="s">
        <v>299</v>
      </c>
      <c r="AJ180">
        <v>123</v>
      </c>
      <c r="AK180">
        <v>615</v>
      </c>
      <c r="AL180" t="s">
        <v>211</v>
      </c>
      <c r="AM180" t="s">
        <v>299</v>
      </c>
      <c r="AN180">
        <v>0</v>
      </c>
      <c r="AO180">
        <v>0</v>
      </c>
      <c r="AP180" t="s">
        <v>146</v>
      </c>
      <c r="AQ180">
        <v>0</v>
      </c>
      <c r="AR180">
        <v>0</v>
      </c>
      <c r="AS180">
        <v>0</v>
      </c>
      <c r="AT180">
        <v>0</v>
      </c>
      <c r="AU180" t="s">
        <v>147</v>
      </c>
      <c r="AV180" t="s">
        <v>147</v>
      </c>
      <c r="AW180">
        <v>0</v>
      </c>
      <c r="AX180">
        <v>0</v>
      </c>
      <c r="AY180" t="s">
        <v>147</v>
      </c>
      <c r="AZ180" t="s">
        <v>147</v>
      </c>
      <c r="BA180">
        <v>0</v>
      </c>
      <c r="BB180">
        <v>0</v>
      </c>
      <c r="BC180" t="s">
        <v>147</v>
      </c>
      <c r="BD180" t="s">
        <v>147</v>
      </c>
      <c r="BE180">
        <v>0</v>
      </c>
      <c r="BF180">
        <v>0</v>
      </c>
      <c r="BG180" t="s">
        <v>147</v>
      </c>
      <c r="BH180" t="s">
        <v>147</v>
      </c>
      <c r="BI180">
        <v>0</v>
      </c>
      <c r="BJ180">
        <v>0</v>
      </c>
      <c r="BK180" t="s">
        <v>147</v>
      </c>
      <c r="BL180" t="s">
        <v>147</v>
      </c>
      <c r="BM180">
        <v>0</v>
      </c>
      <c r="BN180">
        <v>0</v>
      </c>
      <c r="BO180" s="116">
        <f>SUM(Table1[[#This Row],[2014-2015 Conflict]],Table1[[#This Row],[2016-2017 conflict]],Table1[[#This Row],[2018 pre R conflict]],Table1[[#This Row],[2018 post R conflict]],Table1[[#This Row],[2019 conflict]],Table1[[#This Row],[2020 conflict]])</f>
        <v>2465</v>
      </c>
      <c r="BP180" s="116">
        <f>SUM(Table1[[#This Row],[2014-2015  C - clashes]],Table1[[#This Row],[2016-2017  c-clashes]],Table1[[#This Row],[2018 pre R C-clashes]],Table1[[#This Row],[2018 post R C-clashes]],Table1[[#This Row],[2019 C-clashes]],Table1[[#This Row],[2020 C-clashes]])</f>
        <v>0</v>
      </c>
      <c r="BQ180" s="116">
        <f>SUM(Table1[[#This Row],[2014-2015 disaster]],Table1[[#This Row],[2016-2017 disaster]],Table1[[#This Row],[2018 pre R disaster]],Table1[[#This Row],[2018 post R disaster]],Table1[[#This Row],[2019 disaster]],Table1[[#This Row],[2020 disaster]])</f>
        <v>0</v>
      </c>
      <c r="BR180" s="116">
        <f>SUM(Table1[[#This Row],[2014-2015 unknown]],Table1[[#This Row],[2016-2017  unknown ]],Table1[[#This Row],[2018 pre R unknown]],Table1[[#This Row],[2018 post R unknown]],Table1[[#This Row],[2019 unknown]],Table1[[#This Row],[2020 unknown]])</f>
        <v>0</v>
      </c>
      <c r="BS180">
        <v>0</v>
      </c>
      <c r="BT180">
        <v>0</v>
      </c>
      <c r="BU180">
        <v>0</v>
      </c>
      <c r="BV180">
        <v>0</v>
      </c>
      <c r="BW180" t="s">
        <v>146</v>
      </c>
      <c r="BX180">
        <v>0</v>
      </c>
      <c r="BY180">
        <v>0</v>
      </c>
      <c r="BZ180">
        <v>0</v>
      </c>
      <c r="CA180">
        <v>0</v>
      </c>
      <c r="CB180" t="s">
        <v>146</v>
      </c>
      <c r="CC180">
        <v>0</v>
      </c>
      <c r="CD180">
        <v>0</v>
      </c>
      <c r="CE180">
        <v>0</v>
      </c>
      <c r="CF180">
        <v>0</v>
      </c>
      <c r="CG180" t="s">
        <v>146</v>
      </c>
      <c r="CH180">
        <v>1735</v>
      </c>
      <c r="CI180">
        <v>0</v>
      </c>
      <c r="CJ180">
        <v>0</v>
      </c>
      <c r="CK180">
        <v>0</v>
      </c>
      <c r="CL180" t="s">
        <v>146</v>
      </c>
      <c r="CM180">
        <v>115</v>
      </c>
      <c r="CN180">
        <v>0</v>
      </c>
      <c r="CO180">
        <v>0</v>
      </c>
      <c r="CP180">
        <v>0</v>
      </c>
      <c r="CQ180" t="s">
        <v>146</v>
      </c>
      <c r="CR180">
        <v>615</v>
      </c>
      <c r="CS180">
        <v>0</v>
      </c>
      <c r="CT180">
        <v>0</v>
      </c>
      <c r="CU180">
        <v>0</v>
      </c>
      <c r="CV180" t="s">
        <v>146</v>
      </c>
      <c r="CW180" t="s">
        <v>147</v>
      </c>
      <c r="CX180">
        <v>0</v>
      </c>
      <c r="CY180">
        <v>0</v>
      </c>
      <c r="CZ180">
        <v>0</v>
      </c>
      <c r="DA180">
        <v>493</v>
      </c>
      <c r="DB180">
        <v>2465</v>
      </c>
      <c r="DC180" t="s">
        <v>159</v>
      </c>
      <c r="DD180">
        <v>35</v>
      </c>
      <c r="DE180">
        <v>175</v>
      </c>
      <c r="DF180">
        <v>3376</v>
      </c>
      <c r="DG180">
        <v>16881</v>
      </c>
      <c r="DH180" t="s">
        <v>159</v>
      </c>
      <c r="DI180">
        <f>Table1[[#This Row],[i- returnees internal present household]]+Table1[[#This Row],[k- abroad returnee household]]</f>
        <v>4362</v>
      </c>
      <c r="DJ180">
        <f>Table1[[#This Row],[ returnees internal ]]+Table1[[#This Row],[abroad returnee ]]</f>
        <v>21816</v>
      </c>
      <c r="DK180" t="s">
        <v>159</v>
      </c>
      <c r="DL180">
        <v>2796</v>
      </c>
      <c r="DM180">
        <v>13981</v>
      </c>
      <c r="DN180">
        <v>337</v>
      </c>
      <c r="DO180">
        <v>1685</v>
      </c>
      <c r="DP180" t="s">
        <v>211</v>
      </c>
      <c r="DQ180" t="s">
        <v>423</v>
      </c>
      <c r="DR180" t="s">
        <v>150</v>
      </c>
      <c r="DS180" t="s">
        <v>147</v>
      </c>
      <c r="DT180">
        <v>842</v>
      </c>
      <c r="DU180">
        <v>4210</v>
      </c>
      <c r="DV180" t="s">
        <v>211</v>
      </c>
      <c r="DW180" t="s">
        <v>299</v>
      </c>
      <c r="DX180" t="s">
        <v>150</v>
      </c>
      <c r="DY180" t="s">
        <v>147</v>
      </c>
      <c r="DZ180">
        <v>439</v>
      </c>
      <c r="EA180">
        <v>2195</v>
      </c>
      <c r="EB180" t="s">
        <v>211</v>
      </c>
      <c r="EC180" t="s">
        <v>299</v>
      </c>
      <c r="ED180" t="s">
        <v>150</v>
      </c>
      <c r="EE180" t="s">
        <v>147</v>
      </c>
      <c r="EF180">
        <v>660</v>
      </c>
      <c r="EG180">
        <v>3301</v>
      </c>
      <c r="EH180" t="s">
        <v>211</v>
      </c>
      <c r="EI180" t="s">
        <v>299</v>
      </c>
      <c r="EJ180" t="s">
        <v>150</v>
      </c>
      <c r="EK180" t="s">
        <v>147</v>
      </c>
      <c r="EL180">
        <v>518</v>
      </c>
      <c r="EM180">
        <v>2590</v>
      </c>
      <c r="EN180" t="s">
        <v>211</v>
      </c>
      <c r="EO180" t="s">
        <v>299</v>
      </c>
      <c r="EP180" t="s">
        <v>150</v>
      </c>
      <c r="EQ180" t="s">
        <v>147</v>
      </c>
      <c r="ER180">
        <v>0</v>
      </c>
      <c r="ES180">
        <v>0</v>
      </c>
      <c r="ET180" t="s">
        <v>159</v>
      </c>
      <c r="EU180">
        <v>1566</v>
      </c>
      <c r="EV180">
        <v>7835</v>
      </c>
      <c r="EW180">
        <v>0</v>
      </c>
      <c r="EX180">
        <v>0</v>
      </c>
      <c r="EY180" t="s">
        <v>147</v>
      </c>
      <c r="EZ180" t="s">
        <v>147</v>
      </c>
      <c r="FA180" t="s">
        <v>147</v>
      </c>
      <c r="FB180" t="s">
        <v>147</v>
      </c>
      <c r="FC180">
        <v>233</v>
      </c>
      <c r="FD180">
        <v>1165</v>
      </c>
      <c r="FE180" t="s">
        <v>425</v>
      </c>
      <c r="FF180" t="s">
        <v>737</v>
      </c>
      <c r="FG180" t="s">
        <v>150</v>
      </c>
      <c r="FH180" t="s">
        <v>147</v>
      </c>
      <c r="FI180">
        <v>380</v>
      </c>
      <c r="FJ180">
        <v>1901</v>
      </c>
      <c r="FK180" t="s">
        <v>425</v>
      </c>
      <c r="FL180" t="s">
        <v>737</v>
      </c>
      <c r="FM180" t="s">
        <v>150</v>
      </c>
      <c r="FN180" t="s">
        <v>147</v>
      </c>
      <c r="FO180">
        <v>247</v>
      </c>
      <c r="FP180">
        <v>1235</v>
      </c>
      <c r="FQ180" t="s">
        <v>425</v>
      </c>
      <c r="FR180" t="s">
        <v>737</v>
      </c>
      <c r="FS180" t="s">
        <v>150</v>
      </c>
      <c r="FT180" t="s">
        <v>147</v>
      </c>
      <c r="FU180">
        <v>706</v>
      </c>
      <c r="FV180">
        <v>3534</v>
      </c>
      <c r="FW180" t="s">
        <v>425</v>
      </c>
      <c r="FX180" t="s">
        <v>737</v>
      </c>
      <c r="FY180" t="s">
        <v>150</v>
      </c>
      <c r="FZ180" t="s">
        <v>147</v>
      </c>
      <c r="GA180">
        <v>0</v>
      </c>
      <c r="GB180">
        <v>0</v>
      </c>
      <c r="GC180">
        <v>3069</v>
      </c>
      <c r="GD180">
        <v>15345</v>
      </c>
      <c r="GE180">
        <v>744</v>
      </c>
      <c r="GF180">
        <v>3721</v>
      </c>
      <c r="GG180">
        <v>549</v>
      </c>
      <c r="GH180">
        <v>2750</v>
      </c>
      <c r="GI180">
        <v>0</v>
      </c>
      <c r="GJ180">
        <v>0</v>
      </c>
      <c r="GK180" t="s">
        <v>159</v>
      </c>
      <c r="GL180">
        <v>213</v>
      </c>
      <c r="GM180">
        <v>1065</v>
      </c>
      <c r="GN180" t="s">
        <v>159</v>
      </c>
      <c r="GO180" t="s">
        <v>211</v>
      </c>
      <c r="GP180" t="s">
        <v>299</v>
      </c>
      <c r="GQ180" t="s">
        <v>159</v>
      </c>
      <c r="GR180" t="s">
        <v>425</v>
      </c>
      <c r="GS180" t="s">
        <v>146</v>
      </c>
      <c r="GT180">
        <v>0</v>
      </c>
      <c r="GU180">
        <v>0</v>
      </c>
      <c r="GV180" t="s">
        <v>146</v>
      </c>
      <c r="GW180" t="s">
        <v>152</v>
      </c>
      <c r="GX180" t="s">
        <v>152</v>
      </c>
      <c r="GY180" t="s">
        <v>152</v>
      </c>
      <c r="GZ180" t="s">
        <v>787</v>
      </c>
      <c r="HA180" s="117" t="s">
        <v>1258</v>
      </c>
      <c r="HB180" s="117" t="s">
        <v>2214</v>
      </c>
      <c r="HC180" s="117" t="s">
        <v>2215</v>
      </c>
      <c r="HD180" s="116" t="s">
        <v>1858</v>
      </c>
      <c r="HE180" s="116">
        <v>4.4021100000000004</v>
      </c>
      <c r="HF180" s="116">
        <v>33.52178</v>
      </c>
    </row>
    <row r="181" spans="1:214" x14ac:dyDescent="0.25">
      <c r="A181" t="s">
        <v>273</v>
      </c>
      <c r="B181" t="s">
        <v>211</v>
      </c>
      <c r="C181" t="s">
        <v>272</v>
      </c>
      <c r="D181" t="s">
        <v>212</v>
      </c>
      <c r="E181" t="s">
        <v>788</v>
      </c>
      <c r="F181" t="s">
        <v>789</v>
      </c>
      <c r="G181" s="116">
        <f t="shared" si="4"/>
        <v>6.30457</v>
      </c>
      <c r="H181" s="116">
        <f t="shared" si="5"/>
        <v>30.031600000000001</v>
      </c>
      <c r="I181">
        <v>9</v>
      </c>
      <c r="J181">
        <v>9</v>
      </c>
      <c r="K181" t="s">
        <v>159</v>
      </c>
      <c r="L181">
        <v>189</v>
      </c>
      <c r="M181" s="116">
        <f>SUM(Table1[[#Headers],[c- IDP previously displ. abroad present]])</f>
        <v>0</v>
      </c>
      <c r="N181">
        <v>943</v>
      </c>
      <c r="O181" s="116">
        <f>(Table1[[#This Row],[a- IDP individuals]])-(Table1[[#This Row],[displ. Abroad]])</f>
        <v>943</v>
      </c>
      <c r="P181">
        <v>0</v>
      </c>
      <c r="Q181">
        <v>0</v>
      </c>
      <c r="R181" t="s">
        <v>147</v>
      </c>
      <c r="S181" t="s">
        <v>147</v>
      </c>
      <c r="T181">
        <v>0</v>
      </c>
      <c r="U181">
        <v>0</v>
      </c>
      <c r="V181" t="s">
        <v>147</v>
      </c>
      <c r="W181" t="s">
        <v>147</v>
      </c>
      <c r="X181">
        <v>0</v>
      </c>
      <c r="Y181">
        <v>0</v>
      </c>
      <c r="Z181" t="s">
        <v>147</v>
      </c>
      <c r="AA181" t="s">
        <v>147</v>
      </c>
      <c r="AB181">
        <v>0</v>
      </c>
      <c r="AC181">
        <v>0</v>
      </c>
      <c r="AD181" t="s">
        <v>147</v>
      </c>
      <c r="AE181" t="s">
        <v>147</v>
      </c>
      <c r="AF181">
        <v>74</v>
      </c>
      <c r="AG181">
        <v>370</v>
      </c>
      <c r="AH181" t="s">
        <v>211</v>
      </c>
      <c r="AI181" t="s">
        <v>212</v>
      </c>
      <c r="AJ181">
        <v>115</v>
      </c>
      <c r="AK181">
        <v>573</v>
      </c>
      <c r="AL181" t="s">
        <v>211</v>
      </c>
      <c r="AM181" t="s">
        <v>212</v>
      </c>
      <c r="AN181">
        <v>0</v>
      </c>
      <c r="AO181">
        <v>0</v>
      </c>
      <c r="AP181" t="s">
        <v>146</v>
      </c>
      <c r="AQ181">
        <v>0</v>
      </c>
      <c r="AR181">
        <v>0</v>
      </c>
      <c r="AS181">
        <v>0</v>
      </c>
      <c r="AT181">
        <v>0</v>
      </c>
      <c r="AU181" t="s">
        <v>147</v>
      </c>
      <c r="AV181" t="s">
        <v>147</v>
      </c>
      <c r="AW181">
        <v>0</v>
      </c>
      <c r="AX181">
        <v>0</v>
      </c>
      <c r="AY181" t="s">
        <v>147</v>
      </c>
      <c r="AZ181" t="s">
        <v>147</v>
      </c>
      <c r="BA181">
        <v>0</v>
      </c>
      <c r="BB181">
        <v>0</v>
      </c>
      <c r="BC181" t="s">
        <v>147</v>
      </c>
      <c r="BD181" t="s">
        <v>147</v>
      </c>
      <c r="BE181">
        <v>0</v>
      </c>
      <c r="BF181">
        <v>0</v>
      </c>
      <c r="BG181" t="s">
        <v>147</v>
      </c>
      <c r="BH181" t="s">
        <v>147</v>
      </c>
      <c r="BI181">
        <v>0</v>
      </c>
      <c r="BJ181">
        <v>0</v>
      </c>
      <c r="BK181" t="s">
        <v>147</v>
      </c>
      <c r="BL181" t="s">
        <v>147</v>
      </c>
      <c r="BM181">
        <v>0</v>
      </c>
      <c r="BN181">
        <v>0</v>
      </c>
      <c r="BO181" s="116">
        <f>SUM(Table1[[#This Row],[2014-2015 Conflict]],Table1[[#This Row],[2016-2017 conflict]],Table1[[#This Row],[2018 pre R conflict]],Table1[[#This Row],[2018 post R conflict]],Table1[[#This Row],[2019 conflict]],Table1[[#This Row],[2020 conflict]])</f>
        <v>0</v>
      </c>
      <c r="BP181" s="116">
        <f>SUM(Table1[[#This Row],[2014-2015  C - clashes]],Table1[[#This Row],[2016-2017  c-clashes]],Table1[[#This Row],[2018 pre R C-clashes]],Table1[[#This Row],[2018 post R C-clashes]],Table1[[#This Row],[2019 C-clashes]],Table1[[#This Row],[2020 C-clashes]])</f>
        <v>943</v>
      </c>
      <c r="BQ181" s="116">
        <f>SUM(Table1[[#This Row],[2014-2015 disaster]],Table1[[#This Row],[2016-2017 disaster]],Table1[[#This Row],[2018 pre R disaster]],Table1[[#This Row],[2018 post R disaster]],Table1[[#This Row],[2019 disaster]],Table1[[#This Row],[2020 disaster]])</f>
        <v>0</v>
      </c>
      <c r="BR181" s="116">
        <f>SUM(Table1[[#This Row],[2014-2015 unknown]],Table1[[#This Row],[2016-2017  unknown ]],Table1[[#This Row],[2018 pre R unknown]],Table1[[#This Row],[2018 post R unknown]],Table1[[#This Row],[2019 unknown]],Table1[[#This Row],[2020 unknown]])</f>
        <v>0</v>
      </c>
      <c r="BS181">
        <v>0</v>
      </c>
      <c r="BT181">
        <v>0</v>
      </c>
      <c r="BU181">
        <v>0</v>
      </c>
      <c r="BV181">
        <v>0</v>
      </c>
      <c r="BW181" t="s">
        <v>146</v>
      </c>
      <c r="BX181">
        <v>0</v>
      </c>
      <c r="BY181">
        <v>0</v>
      </c>
      <c r="BZ181">
        <v>0</v>
      </c>
      <c r="CA181">
        <v>0</v>
      </c>
      <c r="CB181" t="s">
        <v>146</v>
      </c>
      <c r="CC181">
        <v>0</v>
      </c>
      <c r="CD181">
        <v>0</v>
      </c>
      <c r="CE181">
        <v>0</v>
      </c>
      <c r="CF181">
        <v>0</v>
      </c>
      <c r="CG181" t="s">
        <v>146</v>
      </c>
      <c r="CH181">
        <v>0</v>
      </c>
      <c r="CI181">
        <v>0</v>
      </c>
      <c r="CJ181">
        <v>0</v>
      </c>
      <c r="CK181">
        <v>0</v>
      </c>
      <c r="CL181" t="s">
        <v>146</v>
      </c>
      <c r="CM181">
        <v>0</v>
      </c>
      <c r="CN181">
        <v>370</v>
      </c>
      <c r="CO181">
        <v>0</v>
      </c>
      <c r="CP181">
        <v>0</v>
      </c>
      <c r="CQ181" t="s">
        <v>146</v>
      </c>
      <c r="CR181">
        <v>0</v>
      </c>
      <c r="CS181">
        <v>573</v>
      </c>
      <c r="CT181">
        <v>0</v>
      </c>
      <c r="CU181">
        <v>0</v>
      </c>
      <c r="CV181" t="s">
        <v>146</v>
      </c>
      <c r="CW181" t="s">
        <v>147</v>
      </c>
      <c r="CX181">
        <v>0</v>
      </c>
      <c r="CY181">
        <v>0</v>
      </c>
      <c r="CZ181">
        <v>0</v>
      </c>
      <c r="DA181">
        <v>189</v>
      </c>
      <c r="DB181">
        <v>943</v>
      </c>
      <c r="DC181" t="s">
        <v>146</v>
      </c>
      <c r="DD181">
        <v>0</v>
      </c>
      <c r="DE181">
        <v>0</v>
      </c>
      <c r="DF181">
        <v>1439</v>
      </c>
      <c r="DG181">
        <v>7194</v>
      </c>
      <c r="DH181" t="s">
        <v>159</v>
      </c>
      <c r="DI181">
        <f>Table1[[#This Row],[i- returnees internal present household]]+Table1[[#This Row],[k- abroad returnee household]]</f>
        <v>906</v>
      </c>
      <c r="DJ181">
        <f>Table1[[#This Row],[ returnees internal ]]+Table1[[#This Row],[abroad returnee ]]</f>
        <v>4530</v>
      </c>
      <c r="DK181" t="s">
        <v>159</v>
      </c>
      <c r="DL181">
        <v>906</v>
      </c>
      <c r="DM181">
        <v>4530</v>
      </c>
      <c r="DN181">
        <v>190</v>
      </c>
      <c r="DO181">
        <v>950</v>
      </c>
      <c r="DP181" t="s">
        <v>211</v>
      </c>
      <c r="DQ181" t="s">
        <v>212</v>
      </c>
      <c r="DR181" t="s">
        <v>150</v>
      </c>
      <c r="DS181" t="s">
        <v>147</v>
      </c>
      <c r="DT181">
        <v>181</v>
      </c>
      <c r="DU181">
        <v>905</v>
      </c>
      <c r="DV181" t="s">
        <v>211</v>
      </c>
      <c r="DW181" t="s">
        <v>212</v>
      </c>
      <c r="DX181" t="s">
        <v>150</v>
      </c>
      <c r="DY181" t="s">
        <v>147</v>
      </c>
      <c r="DZ181">
        <v>153</v>
      </c>
      <c r="EA181">
        <v>765</v>
      </c>
      <c r="EB181" t="s">
        <v>211</v>
      </c>
      <c r="EC181" t="s">
        <v>212</v>
      </c>
      <c r="ED181" t="s">
        <v>150</v>
      </c>
      <c r="EE181" t="s">
        <v>147</v>
      </c>
      <c r="EF181">
        <v>210</v>
      </c>
      <c r="EG181">
        <v>1050</v>
      </c>
      <c r="EH181" t="s">
        <v>211</v>
      </c>
      <c r="EI181" t="s">
        <v>212</v>
      </c>
      <c r="EJ181" t="s">
        <v>182</v>
      </c>
      <c r="EK181" t="s">
        <v>147</v>
      </c>
      <c r="EL181">
        <v>172</v>
      </c>
      <c r="EM181">
        <v>860</v>
      </c>
      <c r="EN181" t="s">
        <v>211</v>
      </c>
      <c r="EO181" t="s">
        <v>212</v>
      </c>
      <c r="EP181" t="s">
        <v>182</v>
      </c>
      <c r="EQ181" t="s">
        <v>147</v>
      </c>
      <c r="ER181">
        <v>0</v>
      </c>
      <c r="ES181">
        <v>0</v>
      </c>
      <c r="ET181" t="s">
        <v>146</v>
      </c>
      <c r="EU181">
        <v>0</v>
      </c>
      <c r="EV181">
        <v>0</v>
      </c>
      <c r="EW181">
        <v>0</v>
      </c>
      <c r="EX181">
        <v>0</v>
      </c>
      <c r="EY181" t="s">
        <v>147</v>
      </c>
      <c r="EZ181" t="s">
        <v>147</v>
      </c>
      <c r="FA181" t="s">
        <v>147</v>
      </c>
      <c r="FB181" t="s">
        <v>147</v>
      </c>
      <c r="FC181">
        <v>0</v>
      </c>
      <c r="FD181">
        <v>0</v>
      </c>
      <c r="FE181" t="s">
        <v>147</v>
      </c>
      <c r="FF181" t="s">
        <v>147</v>
      </c>
      <c r="FG181" t="s">
        <v>147</v>
      </c>
      <c r="FH181" t="s">
        <v>147</v>
      </c>
      <c r="FI181">
        <v>0</v>
      </c>
      <c r="FJ181">
        <v>0</v>
      </c>
      <c r="FK181" t="s">
        <v>147</v>
      </c>
      <c r="FL181" t="s">
        <v>147</v>
      </c>
      <c r="FM181" t="s">
        <v>147</v>
      </c>
      <c r="FN181" t="s">
        <v>147</v>
      </c>
      <c r="FO181">
        <v>0</v>
      </c>
      <c r="FP181">
        <v>0</v>
      </c>
      <c r="FQ181" t="s">
        <v>147</v>
      </c>
      <c r="FR181" t="s">
        <v>147</v>
      </c>
      <c r="FS181" t="s">
        <v>147</v>
      </c>
      <c r="FT181" t="s">
        <v>147</v>
      </c>
      <c r="FU181">
        <v>0</v>
      </c>
      <c r="FV181">
        <v>0</v>
      </c>
      <c r="FW181" t="s">
        <v>147</v>
      </c>
      <c r="FX181" t="s">
        <v>147</v>
      </c>
      <c r="FY181" t="s">
        <v>147</v>
      </c>
      <c r="FZ181" t="s">
        <v>147</v>
      </c>
      <c r="GA181">
        <v>0</v>
      </c>
      <c r="GB181">
        <v>0</v>
      </c>
      <c r="GC181">
        <v>419</v>
      </c>
      <c r="GD181">
        <v>2094</v>
      </c>
      <c r="GE181">
        <v>302</v>
      </c>
      <c r="GF181">
        <v>1510</v>
      </c>
      <c r="GG181">
        <v>185</v>
      </c>
      <c r="GH181">
        <v>926</v>
      </c>
      <c r="GI181">
        <v>0</v>
      </c>
      <c r="GJ181">
        <v>0</v>
      </c>
      <c r="GK181" t="s">
        <v>159</v>
      </c>
      <c r="GL181">
        <v>6</v>
      </c>
      <c r="GM181">
        <v>30</v>
      </c>
      <c r="GN181" t="s">
        <v>159</v>
      </c>
      <c r="GO181" t="s">
        <v>211</v>
      </c>
      <c r="GP181" t="s">
        <v>212</v>
      </c>
      <c r="GQ181" t="s">
        <v>146</v>
      </c>
      <c r="GR181" t="s">
        <v>147</v>
      </c>
      <c r="GS181" t="s">
        <v>146</v>
      </c>
      <c r="GT181">
        <v>0</v>
      </c>
      <c r="GU181">
        <v>0</v>
      </c>
      <c r="GV181" t="s">
        <v>146</v>
      </c>
      <c r="GW181" t="s">
        <v>151</v>
      </c>
      <c r="GX181" t="s">
        <v>151</v>
      </c>
      <c r="GY181" t="s">
        <v>151</v>
      </c>
      <c r="GZ181" t="s">
        <v>790</v>
      </c>
      <c r="HA181" s="117" t="s">
        <v>1258</v>
      </c>
      <c r="HB181" s="117" t="s">
        <v>2217</v>
      </c>
      <c r="HC181" s="117" t="s">
        <v>2218</v>
      </c>
      <c r="HD181" s="116" t="s">
        <v>1858</v>
      </c>
      <c r="HE181" s="116">
        <v>4.3627099999999999</v>
      </c>
      <c r="HF181" s="116">
        <v>33.549779999999998</v>
      </c>
    </row>
    <row r="182" spans="1:214" x14ac:dyDescent="0.25">
      <c r="A182" t="s">
        <v>583</v>
      </c>
      <c r="B182" t="s">
        <v>228</v>
      </c>
      <c r="C182" t="s">
        <v>623</v>
      </c>
      <c r="D182" t="s">
        <v>229</v>
      </c>
      <c r="E182" t="s">
        <v>791</v>
      </c>
      <c r="F182" t="s">
        <v>792</v>
      </c>
      <c r="G182" s="116">
        <f t="shared" si="4"/>
        <v>7.706188</v>
      </c>
      <c r="H182" s="116">
        <f t="shared" si="5"/>
        <v>28.117819999999998</v>
      </c>
      <c r="I182">
        <v>9</v>
      </c>
      <c r="J182">
        <v>9</v>
      </c>
      <c r="K182" t="s">
        <v>159</v>
      </c>
      <c r="L182">
        <v>489</v>
      </c>
      <c r="M182" s="116">
        <f>SUM(Table1[[#Headers],[c- IDP previously displ. abroad present]])</f>
        <v>0</v>
      </c>
      <c r="N182">
        <v>2337</v>
      </c>
      <c r="O182" s="116">
        <f>(Table1[[#This Row],[a- IDP individuals]])-(Table1[[#This Row],[displ. Abroad]])</f>
        <v>2337</v>
      </c>
      <c r="P182">
        <v>0</v>
      </c>
      <c r="Q182">
        <v>0</v>
      </c>
      <c r="R182" t="s">
        <v>147</v>
      </c>
      <c r="S182" t="s">
        <v>147</v>
      </c>
      <c r="T182">
        <v>120</v>
      </c>
      <c r="U182">
        <v>491</v>
      </c>
      <c r="V182" t="s">
        <v>228</v>
      </c>
      <c r="W182" t="s">
        <v>229</v>
      </c>
      <c r="X182">
        <v>0</v>
      </c>
      <c r="Y182">
        <v>0</v>
      </c>
      <c r="Z182" t="s">
        <v>147</v>
      </c>
      <c r="AA182" t="s">
        <v>147</v>
      </c>
      <c r="AB182">
        <v>196</v>
      </c>
      <c r="AC182">
        <v>980</v>
      </c>
      <c r="AD182" t="s">
        <v>228</v>
      </c>
      <c r="AE182" t="s">
        <v>229</v>
      </c>
      <c r="AF182">
        <v>173</v>
      </c>
      <c r="AG182">
        <v>866</v>
      </c>
      <c r="AH182" t="s">
        <v>228</v>
      </c>
      <c r="AI182" t="s">
        <v>229</v>
      </c>
      <c r="AJ182">
        <v>0</v>
      </c>
      <c r="AK182">
        <v>0</v>
      </c>
      <c r="AL182" t="s">
        <v>228</v>
      </c>
      <c r="AM182" t="s">
        <v>229</v>
      </c>
      <c r="AN182">
        <v>0</v>
      </c>
      <c r="AO182">
        <v>0</v>
      </c>
      <c r="AP182" t="s">
        <v>146</v>
      </c>
      <c r="AQ182">
        <v>0</v>
      </c>
      <c r="AR182">
        <v>0</v>
      </c>
      <c r="AS182">
        <v>0</v>
      </c>
      <c r="AT182">
        <v>0</v>
      </c>
      <c r="AU182" t="s">
        <v>147</v>
      </c>
      <c r="AV182" t="s">
        <v>147</v>
      </c>
      <c r="AW182">
        <v>0</v>
      </c>
      <c r="AX182">
        <v>0</v>
      </c>
      <c r="AY182" t="s">
        <v>147</v>
      </c>
      <c r="AZ182" t="s">
        <v>147</v>
      </c>
      <c r="BA182">
        <v>0</v>
      </c>
      <c r="BB182">
        <v>0</v>
      </c>
      <c r="BC182" t="s">
        <v>147</v>
      </c>
      <c r="BD182" t="s">
        <v>147</v>
      </c>
      <c r="BE182">
        <v>0</v>
      </c>
      <c r="BF182">
        <v>0</v>
      </c>
      <c r="BG182" t="s">
        <v>147</v>
      </c>
      <c r="BH182" t="s">
        <v>147</v>
      </c>
      <c r="BI182">
        <v>0</v>
      </c>
      <c r="BJ182">
        <v>0</v>
      </c>
      <c r="BK182" t="s">
        <v>147</v>
      </c>
      <c r="BL182" t="s">
        <v>147</v>
      </c>
      <c r="BM182">
        <v>0</v>
      </c>
      <c r="BN182">
        <v>0</v>
      </c>
      <c r="BO182" s="116">
        <f>SUM(Table1[[#This Row],[2014-2015 Conflict]],Table1[[#This Row],[2016-2017 conflict]],Table1[[#This Row],[2018 pre R conflict]],Table1[[#This Row],[2018 post R conflict]],Table1[[#This Row],[2019 conflict]],Table1[[#This Row],[2020 conflict]])</f>
        <v>491</v>
      </c>
      <c r="BP182" s="116">
        <f>SUM(Table1[[#This Row],[2014-2015  C - clashes]],Table1[[#This Row],[2016-2017  c-clashes]],Table1[[#This Row],[2018 pre R C-clashes]],Table1[[#This Row],[2018 post R C-clashes]],Table1[[#This Row],[2019 C-clashes]],Table1[[#This Row],[2020 C-clashes]])</f>
        <v>1846</v>
      </c>
      <c r="BQ182" s="116">
        <f>SUM(Table1[[#This Row],[2014-2015 disaster]],Table1[[#This Row],[2016-2017 disaster]],Table1[[#This Row],[2018 pre R disaster]],Table1[[#This Row],[2018 post R disaster]],Table1[[#This Row],[2019 disaster]],Table1[[#This Row],[2020 disaster]])</f>
        <v>0</v>
      </c>
      <c r="BR182" s="116">
        <f>SUM(Table1[[#This Row],[2014-2015 unknown]],Table1[[#This Row],[2016-2017  unknown ]],Table1[[#This Row],[2018 pre R unknown]],Table1[[#This Row],[2018 post R unknown]],Table1[[#This Row],[2019 unknown]],Table1[[#This Row],[2020 unknown]])</f>
        <v>0</v>
      </c>
      <c r="BS182">
        <v>0</v>
      </c>
      <c r="BT182">
        <v>0</v>
      </c>
      <c r="BU182">
        <v>0</v>
      </c>
      <c r="BV182">
        <v>0</v>
      </c>
      <c r="BW182" t="s">
        <v>146</v>
      </c>
      <c r="BX182">
        <v>491</v>
      </c>
      <c r="BY182">
        <v>0</v>
      </c>
      <c r="BZ182">
        <v>0</v>
      </c>
      <c r="CA182">
        <v>0</v>
      </c>
      <c r="CB182" t="s">
        <v>146</v>
      </c>
      <c r="CC182">
        <v>0</v>
      </c>
      <c r="CD182">
        <v>0</v>
      </c>
      <c r="CE182">
        <v>0</v>
      </c>
      <c r="CF182">
        <v>0</v>
      </c>
      <c r="CG182" t="s">
        <v>146</v>
      </c>
      <c r="CH182">
        <v>0</v>
      </c>
      <c r="CI182">
        <v>980</v>
      </c>
      <c r="CJ182">
        <v>0</v>
      </c>
      <c r="CK182">
        <v>0</v>
      </c>
      <c r="CL182" t="s">
        <v>146</v>
      </c>
      <c r="CM182">
        <v>0</v>
      </c>
      <c r="CN182">
        <v>866</v>
      </c>
      <c r="CO182">
        <v>0</v>
      </c>
      <c r="CP182">
        <v>0</v>
      </c>
      <c r="CQ182" t="s">
        <v>146</v>
      </c>
      <c r="CR182">
        <v>0</v>
      </c>
      <c r="CS182">
        <v>0</v>
      </c>
      <c r="CT182">
        <v>0</v>
      </c>
      <c r="CU182">
        <v>0</v>
      </c>
      <c r="CV182" t="s">
        <v>146</v>
      </c>
      <c r="CW182" t="s">
        <v>147</v>
      </c>
      <c r="CX182">
        <v>0</v>
      </c>
      <c r="CY182">
        <v>0</v>
      </c>
      <c r="CZ182">
        <v>0</v>
      </c>
      <c r="DA182">
        <v>489</v>
      </c>
      <c r="DB182">
        <v>2337</v>
      </c>
      <c r="DC182" t="s">
        <v>159</v>
      </c>
      <c r="DD182">
        <v>489</v>
      </c>
      <c r="DE182">
        <v>2337</v>
      </c>
      <c r="DF182">
        <v>3113</v>
      </c>
      <c r="DG182">
        <v>15567</v>
      </c>
      <c r="DH182" t="s">
        <v>159</v>
      </c>
      <c r="DI182">
        <f>Table1[[#This Row],[i- returnees internal present household]]+Table1[[#This Row],[k- abroad returnee household]]</f>
        <v>2375</v>
      </c>
      <c r="DJ182">
        <f>Table1[[#This Row],[ returnees internal ]]+Table1[[#This Row],[abroad returnee ]]</f>
        <v>11865</v>
      </c>
      <c r="DK182" t="s">
        <v>159</v>
      </c>
      <c r="DL182">
        <v>2365</v>
      </c>
      <c r="DM182">
        <v>11821</v>
      </c>
      <c r="DN182">
        <v>0</v>
      </c>
      <c r="DO182">
        <v>0</v>
      </c>
      <c r="DP182" t="s">
        <v>147</v>
      </c>
      <c r="DQ182" t="s">
        <v>147</v>
      </c>
      <c r="DR182" t="s">
        <v>147</v>
      </c>
      <c r="DS182" t="s">
        <v>147</v>
      </c>
      <c r="DT182">
        <v>675</v>
      </c>
      <c r="DU182">
        <v>3579</v>
      </c>
      <c r="DV182" t="s">
        <v>228</v>
      </c>
      <c r="DW182" t="s">
        <v>229</v>
      </c>
      <c r="DX182" t="s">
        <v>431</v>
      </c>
      <c r="DY182" t="s">
        <v>147</v>
      </c>
      <c r="DZ182">
        <v>986</v>
      </c>
      <c r="EA182">
        <v>5226</v>
      </c>
      <c r="EB182" t="s">
        <v>228</v>
      </c>
      <c r="EC182" t="s">
        <v>229</v>
      </c>
      <c r="ED182" t="s">
        <v>431</v>
      </c>
      <c r="EE182" t="s">
        <v>147</v>
      </c>
      <c r="EF182">
        <v>66</v>
      </c>
      <c r="EG182">
        <v>353</v>
      </c>
      <c r="EH182" t="s">
        <v>228</v>
      </c>
      <c r="EI182" t="s">
        <v>229</v>
      </c>
      <c r="EJ182" t="s">
        <v>431</v>
      </c>
      <c r="EK182" t="s">
        <v>147</v>
      </c>
      <c r="EL182">
        <v>638</v>
      </c>
      <c r="EM182">
        <v>2663</v>
      </c>
      <c r="EN182" t="s">
        <v>228</v>
      </c>
      <c r="EO182" t="s">
        <v>229</v>
      </c>
      <c r="EP182" t="s">
        <v>431</v>
      </c>
      <c r="EQ182" t="s">
        <v>147</v>
      </c>
      <c r="ER182">
        <v>0</v>
      </c>
      <c r="ES182">
        <v>0</v>
      </c>
      <c r="ET182" t="s">
        <v>159</v>
      </c>
      <c r="EU182">
        <v>10</v>
      </c>
      <c r="EV182">
        <v>44</v>
      </c>
      <c r="EW182">
        <v>0</v>
      </c>
      <c r="EX182">
        <v>0</v>
      </c>
      <c r="EY182" t="s">
        <v>147</v>
      </c>
      <c r="EZ182" t="s">
        <v>147</v>
      </c>
      <c r="FA182" t="s">
        <v>147</v>
      </c>
      <c r="FB182" t="s">
        <v>147</v>
      </c>
      <c r="FC182">
        <v>4</v>
      </c>
      <c r="FD182">
        <v>16</v>
      </c>
      <c r="FE182" t="s">
        <v>217</v>
      </c>
      <c r="FF182" t="s">
        <v>218</v>
      </c>
      <c r="FG182" t="s">
        <v>431</v>
      </c>
      <c r="FH182" t="s">
        <v>147</v>
      </c>
      <c r="FI182">
        <v>0</v>
      </c>
      <c r="FJ182">
        <v>0</v>
      </c>
      <c r="FK182" t="s">
        <v>147</v>
      </c>
      <c r="FL182" t="s">
        <v>147</v>
      </c>
      <c r="FM182" t="s">
        <v>147</v>
      </c>
      <c r="FN182" t="s">
        <v>147</v>
      </c>
      <c r="FO182">
        <v>1</v>
      </c>
      <c r="FP182">
        <v>6</v>
      </c>
      <c r="FQ182" t="s">
        <v>221</v>
      </c>
      <c r="FR182" t="s">
        <v>793</v>
      </c>
      <c r="FS182" t="s">
        <v>431</v>
      </c>
      <c r="FT182" t="s">
        <v>147</v>
      </c>
      <c r="FU182">
        <v>5</v>
      </c>
      <c r="FV182">
        <v>22</v>
      </c>
      <c r="FW182" t="s">
        <v>217</v>
      </c>
      <c r="FX182" t="s">
        <v>794</v>
      </c>
      <c r="FY182" t="s">
        <v>431</v>
      </c>
      <c r="FZ182" t="s">
        <v>147</v>
      </c>
      <c r="GA182">
        <v>0</v>
      </c>
      <c r="GB182">
        <v>0</v>
      </c>
      <c r="GC182">
        <v>747</v>
      </c>
      <c r="GD182">
        <v>3725</v>
      </c>
      <c r="GE182">
        <v>853</v>
      </c>
      <c r="GF182">
        <v>4264</v>
      </c>
      <c r="GG182">
        <v>775</v>
      </c>
      <c r="GH182">
        <v>3876</v>
      </c>
      <c r="GI182">
        <v>0</v>
      </c>
      <c r="GJ182">
        <v>0</v>
      </c>
      <c r="GK182" t="s">
        <v>159</v>
      </c>
      <c r="GL182">
        <v>337</v>
      </c>
      <c r="GM182">
        <v>1685</v>
      </c>
      <c r="GN182" t="s">
        <v>159</v>
      </c>
      <c r="GO182" t="s">
        <v>228</v>
      </c>
      <c r="GP182" t="s">
        <v>586</v>
      </c>
      <c r="GQ182" t="s">
        <v>159</v>
      </c>
      <c r="GR182" t="s">
        <v>217</v>
      </c>
      <c r="GS182" t="s">
        <v>146</v>
      </c>
      <c r="GT182">
        <v>0</v>
      </c>
      <c r="GU182">
        <v>0</v>
      </c>
      <c r="GV182" t="s">
        <v>159</v>
      </c>
      <c r="GW182" t="s">
        <v>152</v>
      </c>
      <c r="GX182" t="s">
        <v>197</v>
      </c>
      <c r="GY182" t="s">
        <v>197</v>
      </c>
      <c r="GZ182" t="s">
        <v>795</v>
      </c>
      <c r="HA182" s="117" t="s">
        <v>1258</v>
      </c>
      <c r="HB182" s="117" t="s">
        <v>2220</v>
      </c>
      <c r="HC182" s="117"/>
      <c r="HD182" s="116" t="s">
        <v>1858</v>
      </c>
      <c r="HE182" s="116">
        <v>4.4111000000000002</v>
      </c>
      <c r="HF182" s="116">
        <v>33.70167</v>
      </c>
    </row>
    <row r="183" spans="1:214" x14ac:dyDescent="0.25">
      <c r="A183" t="s">
        <v>273</v>
      </c>
      <c r="B183" t="s">
        <v>211</v>
      </c>
      <c r="C183" t="s">
        <v>719</v>
      </c>
      <c r="D183" t="s">
        <v>720</v>
      </c>
      <c r="E183" t="s">
        <v>796</v>
      </c>
      <c r="F183" t="s">
        <v>797</v>
      </c>
      <c r="G183" s="116">
        <f t="shared" si="4"/>
        <v>5.070608</v>
      </c>
      <c r="H183" s="116">
        <f t="shared" si="5"/>
        <v>27.472176999999999</v>
      </c>
      <c r="I183">
        <v>9</v>
      </c>
      <c r="J183">
        <v>9</v>
      </c>
      <c r="K183" t="s">
        <v>159</v>
      </c>
      <c r="L183">
        <v>162</v>
      </c>
      <c r="M183" s="116">
        <f>SUM(Table1[[#Headers],[c- IDP previously displ. abroad present]])</f>
        <v>0</v>
      </c>
      <c r="N183">
        <v>814</v>
      </c>
      <c r="O183" s="116">
        <f>(Table1[[#This Row],[a- IDP individuals]])-(Table1[[#This Row],[displ. Abroad]])</f>
        <v>814</v>
      </c>
      <c r="P183">
        <v>0</v>
      </c>
      <c r="Q183">
        <v>0</v>
      </c>
      <c r="R183" t="s">
        <v>147</v>
      </c>
      <c r="S183" t="s">
        <v>147</v>
      </c>
      <c r="T183">
        <v>0</v>
      </c>
      <c r="U183">
        <v>0</v>
      </c>
      <c r="V183" t="s">
        <v>147</v>
      </c>
      <c r="W183" t="s">
        <v>147</v>
      </c>
      <c r="X183">
        <v>86</v>
      </c>
      <c r="Y183">
        <v>430</v>
      </c>
      <c r="Z183" t="s">
        <v>211</v>
      </c>
      <c r="AA183" t="s">
        <v>720</v>
      </c>
      <c r="AB183">
        <v>40</v>
      </c>
      <c r="AC183">
        <v>204</v>
      </c>
      <c r="AD183" t="s">
        <v>211</v>
      </c>
      <c r="AE183" t="s">
        <v>720</v>
      </c>
      <c r="AF183">
        <v>32</v>
      </c>
      <c r="AG183">
        <v>160</v>
      </c>
      <c r="AH183" t="s">
        <v>211</v>
      </c>
      <c r="AI183" t="s">
        <v>720</v>
      </c>
      <c r="AJ183">
        <v>4</v>
      </c>
      <c r="AK183">
        <v>20</v>
      </c>
      <c r="AL183" t="s">
        <v>211</v>
      </c>
      <c r="AM183" t="s">
        <v>720</v>
      </c>
      <c r="AN183">
        <v>0</v>
      </c>
      <c r="AO183">
        <v>0</v>
      </c>
      <c r="AP183" t="s">
        <v>146</v>
      </c>
      <c r="AQ183">
        <v>0</v>
      </c>
      <c r="AR183">
        <v>0</v>
      </c>
      <c r="AS183">
        <v>0</v>
      </c>
      <c r="AT183">
        <v>0</v>
      </c>
      <c r="AU183" t="s">
        <v>147</v>
      </c>
      <c r="AV183" t="s">
        <v>147</v>
      </c>
      <c r="AW183">
        <v>0</v>
      </c>
      <c r="AX183">
        <v>0</v>
      </c>
      <c r="AY183" t="s">
        <v>147</v>
      </c>
      <c r="AZ183" t="s">
        <v>147</v>
      </c>
      <c r="BA183">
        <v>0</v>
      </c>
      <c r="BB183">
        <v>0</v>
      </c>
      <c r="BC183" t="s">
        <v>147</v>
      </c>
      <c r="BD183" t="s">
        <v>147</v>
      </c>
      <c r="BE183">
        <v>0</v>
      </c>
      <c r="BF183">
        <v>0</v>
      </c>
      <c r="BG183" t="s">
        <v>147</v>
      </c>
      <c r="BH183" t="s">
        <v>147</v>
      </c>
      <c r="BI183">
        <v>0</v>
      </c>
      <c r="BJ183">
        <v>0</v>
      </c>
      <c r="BK183" t="s">
        <v>147</v>
      </c>
      <c r="BL183" t="s">
        <v>147</v>
      </c>
      <c r="BM183">
        <v>0</v>
      </c>
      <c r="BN183">
        <v>0</v>
      </c>
      <c r="BO183" s="116">
        <f>SUM(Table1[[#This Row],[2014-2015 Conflict]],Table1[[#This Row],[2016-2017 conflict]],Table1[[#This Row],[2018 pre R conflict]],Table1[[#This Row],[2018 post R conflict]],Table1[[#This Row],[2019 conflict]],Table1[[#This Row],[2020 conflict]])</f>
        <v>814</v>
      </c>
      <c r="BP183" s="116">
        <f>SUM(Table1[[#This Row],[2014-2015  C - clashes]],Table1[[#This Row],[2016-2017  c-clashes]],Table1[[#This Row],[2018 pre R C-clashes]],Table1[[#This Row],[2018 post R C-clashes]],Table1[[#This Row],[2019 C-clashes]],Table1[[#This Row],[2020 C-clashes]])</f>
        <v>0</v>
      </c>
      <c r="BQ183" s="116">
        <f>SUM(Table1[[#This Row],[2014-2015 disaster]],Table1[[#This Row],[2016-2017 disaster]],Table1[[#This Row],[2018 pre R disaster]],Table1[[#This Row],[2018 post R disaster]],Table1[[#This Row],[2019 disaster]],Table1[[#This Row],[2020 disaster]])</f>
        <v>0</v>
      </c>
      <c r="BR183" s="116">
        <f>SUM(Table1[[#This Row],[2014-2015 unknown]],Table1[[#This Row],[2016-2017  unknown ]],Table1[[#This Row],[2018 pre R unknown]],Table1[[#This Row],[2018 post R unknown]],Table1[[#This Row],[2019 unknown]],Table1[[#This Row],[2020 unknown]])</f>
        <v>0</v>
      </c>
      <c r="BS183">
        <v>0</v>
      </c>
      <c r="BT183">
        <v>0</v>
      </c>
      <c r="BU183">
        <v>0</v>
      </c>
      <c r="BV183">
        <v>0</v>
      </c>
      <c r="BW183" t="s">
        <v>146</v>
      </c>
      <c r="BX183">
        <v>0</v>
      </c>
      <c r="BY183">
        <v>0</v>
      </c>
      <c r="BZ183">
        <v>0</v>
      </c>
      <c r="CA183">
        <v>0</v>
      </c>
      <c r="CB183" t="s">
        <v>146</v>
      </c>
      <c r="CC183">
        <v>430</v>
      </c>
      <c r="CD183">
        <v>0</v>
      </c>
      <c r="CE183">
        <v>0</v>
      </c>
      <c r="CF183">
        <v>0</v>
      </c>
      <c r="CG183" t="s">
        <v>146</v>
      </c>
      <c r="CH183">
        <v>204</v>
      </c>
      <c r="CI183">
        <v>0</v>
      </c>
      <c r="CJ183">
        <v>0</v>
      </c>
      <c r="CK183">
        <v>0</v>
      </c>
      <c r="CL183" t="s">
        <v>146</v>
      </c>
      <c r="CM183">
        <v>160</v>
      </c>
      <c r="CN183">
        <v>0</v>
      </c>
      <c r="CO183">
        <v>0</v>
      </c>
      <c r="CP183">
        <v>0</v>
      </c>
      <c r="CQ183" t="s">
        <v>146</v>
      </c>
      <c r="CR183">
        <v>20</v>
      </c>
      <c r="CS183">
        <v>0</v>
      </c>
      <c r="CT183">
        <v>0</v>
      </c>
      <c r="CU183">
        <v>0</v>
      </c>
      <c r="CV183" t="s">
        <v>146</v>
      </c>
      <c r="CW183" t="s">
        <v>147</v>
      </c>
      <c r="CX183">
        <v>0</v>
      </c>
      <c r="CY183">
        <v>0</v>
      </c>
      <c r="CZ183">
        <v>0</v>
      </c>
      <c r="DA183">
        <v>162</v>
      </c>
      <c r="DB183">
        <v>814</v>
      </c>
      <c r="DC183" t="s">
        <v>159</v>
      </c>
      <c r="DD183">
        <v>6</v>
      </c>
      <c r="DE183">
        <v>30</v>
      </c>
      <c r="DF183">
        <v>4877</v>
      </c>
      <c r="DG183">
        <v>26823</v>
      </c>
      <c r="DH183" t="s">
        <v>159</v>
      </c>
      <c r="DI183">
        <f>Table1[[#This Row],[i- returnees internal present household]]+Table1[[#This Row],[k- abroad returnee household]]</f>
        <v>2030</v>
      </c>
      <c r="DJ183">
        <f>Table1[[#This Row],[ returnees internal ]]+Table1[[#This Row],[abroad returnee ]]</f>
        <v>10157</v>
      </c>
      <c r="DK183" t="s">
        <v>159</v>
      </c>
      <c r="DL183">
        <v>1707</v>
      </c>
      <c r="DM183">
        <v>8535</v>
      </c>
      <c r="DN183">
        <v>0</v>
      </c>
      <c r="DO183">
        <v>0</v>
      </c>
      <c r="DP183" t="s">
        <v>147</v>
      </c>
      <c r="DQ183" t="s">
        <v>147</v>
      </c>
      <c r="DR183" t="s">
        <v>147</v>
      </c>
      <c r="DS183" t="s">
        <v>147</v>
      </c>
      <c r="DT183">
        <v>301</v>
      </c>
      <c r="DU183">
        <v>1505</v>
      </c>
      <c r="DV183" t="s">
        <v>211</v>
      </c>
      <c r="DW183" t="s">
        <v>720</v>
      </c>
      <c r="DX183" t="s">
        <v>150</v>
      </c>
      <c r="DY183" t="s">
        <v>147</v>
      </c>
      <c r="DZ183">
        <v>520</v>
      </c>
      <c r="EA183">
        <v>2600</v>
      </c>
      <c r="EB183" t="s">
        <v>211</v>
      </c>
      <c r="EC183" t="s">
        <v>423</v>
      </c>
      <c r="ED183" t="s">
        <v>150</v>
      </c>
      <c r="EE183" t="s">
        <v>147</v>
      </c>
      <c r="EF183">
        <v>570</v>
      </c>
      <c r="EG183">
        <v>2850</v>
      </c>
      <c r="EH183" t="s">
        <v>211</v>
      </c>
      <c r="EI183" t="s">
        <v>720</v>
      </c>
      <c r="EJ183" t="s">
        <v>150</v>
      </c>
      <c r="EK183" t="s">
        <v>147</v>
      </c>
      <c r="EL183">
        <v>316</v>
      </c>
      <c r="EM183">
        <v>1580</v>
      </c>
      <c r="EN183" t="s">
        <v>211</v>
      </c>
      <c r="EO183" t="s">
        <v>720</v>
      </c>
      <c r="EP183" t="s">
        <v>150</v>
      </c>
      <c r="EQ183" t="s">
        <v>147</v>
      </c>
      <c r="ER183">
        <v>0</v>
      </c>
      <c r="ES183">
        <v>0</v>
      </c>
      <c r="ET183" t="s">
        <v>159</v>
      </c>
      <c r="EU183">
        <v>323</v>
      </c>
      <c r="EV183">
        <v>1622</v>
      </c>
      <c r="EW183">
        <v>51</v>
      </c>
      <c r="EX183">
        <v>255</v>
      </c>
      <c r="EY183" t="s">
        <v>722</v>
      </c>
      <c r="EZ183" t="s">
        <v>740</v>
      </c>
      <c r="FA183" t="s">
        <v>150</v>
      </c>
      <c r="FB183" t="s">
        <v>147</v>
      </c>
      <c r="FC183">
        <v>79</v>
      </c>
      <c r="FD183">
        <v>398</v>
      </c>
      <c r="FE183" t="s">
        <v>722</v>
      </c>
      <c r="FF183" t="s">
        <v>740</v>
      </c>
      <c r="FG183" t="s">
        <v>150</v>
      </c>
      <c r="FH183" t="s">
        <v>147</v>
      </c>
      <c r="FI183">
        <v>43</v>
      </c>
      <c r="FJ183">
        <v>219</v>
      </c>
      <c r="FK183" t="s">
        <v>722</v>
      </c>
      <c r="FL183" t="s">
        <v>740</v>
      </c>
      <c r="FM183" t="s">
        <v>150</v>
      </c>
      <c r="FN183" t="s">
        <v>147</v>
      </c>
      <c r="FO183">
        <v>126</v>
      </c>
      <c r="FP183">
        <v>630</v>
      </c>
      <c r="FQ183" t="s">
        <v>722</v>
      </c>
      <c r="FR183" t="s">
        <v>740</v>
      </c>
      <c r="FS183" t="s">
        <v>150</v>
      </c>
      <c r="FT183" t="s">
        <v>147</v>
      </c>
      <c r="FU183">
        <v>24</v>
      </c>
      <c r="FV183">
        <v>120</v>
      </c>
      <c r="FW183" t="s">
        <v>425</v>
      </c>
      <c r="FX183" t="s">
        <v>798</v>
      </c>
      <c r="FY183" t="s">
        <v>431</v>
      </c>
      <c r="FZ183" t="s">
        <v>147</v>
      </c>
      <c r="GA183">
        <v>0</v>
      </c>
      <c r="GB183">
        <v>0</v>
      </c>
      <c r="GC183">
        <v>746</v>
      </c>
      <c r="GD183">
        <v>3730</v>
      </c>
      <c r="GE183">
        <v>679</v>
      </c>
      <c r="GF183">
        <v>3402</v>
      </c>
      <c r="GG183">
        <v>605</v>
      </c>
      <c r="GH183">
        <v>3025</v>
      </c>
      <c r="GI183">
        <v>0</v>
      </c>
      <c r="GJ183">
        <v>0</v>
      </c>
      <c r="GK183" t="s">
        <v>159</v>
      </c>
      <c r="GL183">
        <v>104</v>
      </c>
      <c r="GM183">
        <v>520</v>
      </c>
      <c r="GN183" t="s">
        <v>159</v>
      </c>
      <c r="GO183" t="s">
        <v>211</v>
      </c>
      <c r="GP183" t="s">
        <v>720</v>
      </c>
      <c r="GQ183" t="s">
        <v>159</v>
      </c>
      <c r="GR183" t="s">
        <v>722</v>
      </c>
      <c r="GS183" t="s">
        <v>146</v>
      </c>
      <c r="GT183">
        <v>0</v>
      </c>
      <c r="GU183">
        <v>0</v>
      </c>
      <c r="GV183" t="s">
        <v>146</v>
      </c>
      <c r="GW183" t="s">
        <v>151</v>
      </c>
      <c r="GX183" t="s">
        <v>151</v>
      </c>
      <c r="GY183" t="s">
        <v>151</v>
      </c>
      <c r="GZ183" t="s">
        <v>799</v>
      </c>
      <c r="HA183" s="117" t="s">
        <v>1258</v>
      </c>
      <c r="HB183" s="117" t="s">
        <v>2222</v>
      </c>
      <c r="HC183" s="117"/>
      <c r="HD183" s="116" t="s">
        <v>1858</v>
      </c>
      <c r="HE183" s="116">
        <v>4.3517200000000003</v>
      </c>
      <c r="HF183" s="116">
        <v>33.654229999999998</v>
      </c>
    </row>
    <row r="184" spans="1:214" x14ac:dyDescent="0.25">
      <c r="A184" t="s">
        <v>273</v>
      </c>
      <c r="B184" t="s">
        <v>211</v>
      </c>
      <c r="C184" t="s">
        <v>785</v>
      </c>
      <c r="D184" t="s">
        <v>299</v>
      </c>
      <c r="E184" t="s">
        <v>800</v>
      </c>
      <c r="F184" t="s">
        <v>801</v>
      </c>
      <c r="G184" s="116">
        <f t="shared" si="4"/>
        <v>5.9250999999999996</v>
      </c>
      <c r="H184" s="116">
        <f t="shared" si="5"/>
        <v>27.337869999999999</v>
      </c>
      <c r="I184">
        <v>9</v>
      </c>
      <c r="J184">
        <v>9</v>
      </c>
      <c r="K184" t="s">
        <v>159</v>
      </c>
      <c r="L184">
        <v>442</v>
      </c>
      <c r="M184" s="116">
        <f>SUM(Table1[[#Headers],[c- IDP previously displ. abroad present]])</f>
        <v>0</v>
      </c>
      <c r="N184">
        <v>2213</v>
      </c>
      <c r="O184" s="116">
        <f>(Table1[[#This Row],[a- IDP individuals]])-(Table1[[#This Row],[displ. Abroad]])</f>
        <v>2213</v>
      </c>
      <c r="P184">
        <v>0</v>
      </c>
      <c r="Q184">
        <v>0</v>
      </c>
      <c r="R184" t="s">
        <v>147</v>
      </c>
      <c r="S184" t="s">
        <v>147</v>
      </c>
      <c r="T184">
        <v>0</v>
      </c>
      <c r="U184">
        <v>0</v>
      </c>
      <c r="V184" t="s">
        <v>147</v>
      </c>
      <c r="W184" t="s">
        <v>147</v>
      </c>
      <c r="X184">
        <v>37</v>
      </c>
      <c r="Y184">
        <v>188</v>
      </c>
      <c r="Z184" t="s">
        <v>228</v>
      </c>
      <c r="AA184" t="s">
        <v>586</v>
      </c>
      <c r="AB184">
        <v>0</v>
      </c>
      <c r="AC184">
        <v>0</v>
      </c>
      <c r="AD184" t="s">
        <v>147</v>
      </c>
      <c r="AE184" t="s">
        <v>147</v>
      </c>
      <c r="AF184">
        <v>186</v>
      </c>
      <c r="AG184">
        <v>935</v>
      </c>
      <c r="AH184" t="s">
        <v>211</v>
      </c>
      <c r="AI184" t="s">
        <v>299</v>
      </c>
      <c r="AJ184">
        <v>219</v>
      </c>
      <c r="AK184">
        <v>1090</v>
      </c>
      <c r="AL184" t="s">
        <v>211</v>
      </c>
      <c r="AM184" t="s">
        <v>299</v>
      </c>
      <c r="AN184">
        <v>0</v>
      </c>
      <c r="AO184">
        <v>0</v>
      </c>
      <c r="AP184" t="s">
        <v>146</v>
      </c>
      <c r="AQ184">
        <v>0</v>
      </c>
      <c r="AR184">
        <v>0</v>
      </c>
      <c r="AS184">
        <v>0</v>
      </c>
      <c r="AT184">
        <v>0</v>
      </c>
      <c r="AU184" t="s">
        <v>147</v>
      </c>
      <c r="AV184" t="s">
        <v>147</v>
      </c>
      <c r="AW184">
        <v>0</v>
      </c>
      <c r="AX184">
        <v>0</v>
      </c>
      <c r="AY184" t="s">
        <v>147</v>
      </c>
      <c r="AZ184" t="s">
        <v>147</v>
      </c>
      <c r="BA184">
        <v>0</v>
      </c>
      <c r="BB184">
        <v>0</v>
      </c>
      <c r="BC184" t="s">
        <v>147</v>
      </c>
      <c r="BD184" t="s">
        <v>147</v>
      </c>
      <c r="BE184">
        <v>0</v>
      </c>
      <c r="BF184">
        <v>0</v>
      </c>
      <c r="BG184" t="s">
        <v>147</v>
      </c>
      <c r="BH184" t="s">
        <v>147</v>
      </c>
      <c r="BI184">
        <v>0</v>
      </c>
      <c r="BJ184">
        <v>0</v>
      </c>
      <c r="BK184" t="s">
        <v>147</v>
      </c>
      <c r="BL184" t="s">
        <v>147</v>
      </c>
      <c r="BM184">
        <v>0</v>
      </c>
      <c r="BN184">
        <v>0</v>
      </c>
      <c r="BO184" s="116">
        <f>SUM(Table1[[#This Row],[2014-2015 Conflict]],Table1[[#This Row],[2016-2017 conflict]],Table1[[#This Row],[2018 pre R conflict]],Table1[[#This Row],[2018 post R conflict]],Table1[[#This Row],[2019 conflict]],Table1[[#This Row],[2020 conflict]])</f>
        <v>2213</v>
      </c>
      <c r="BP184" s="116">
        <f>SUM(Table1[[#This Row],[2014-2015  C - clashes]],Table1[[#This Row],[2016-2017  c-clashes]],Table1[[#This Row],[2018 pre R C-clashes]],Table1[[#This Row],[2018 post R C-clashes]],Table1[[#This Row],[2019 C-clashes]],Table1[[#This Row],[2020 C-clashes]])</f>
        <v>0</v>
      </c>
      <c r="BQ184" s="116">
        <f>SUM(Table1[[#This Row],[2014-2015 disaster]],Table1[[#This Row],[2016-2017 disaster]],Table1[[#This Row],[2018 pre R disaster]],Table1[[#This Row],[2018 post R disaster]],Table1[[#This Row],[2019 disaster]],Table1[[#This Row],[2020 disaster]])</f>
        <v>0</v>
      </c>
      <c r="BR184" s="116">
        <f>SUM(Table1[[#This Row],[2014-2015 unknown]],Table1[[#This Row],[2016-2017  unknown ]],Table1[[#This Row],[2018 pre R unknown]],Table1[[#This Row],[2018 post R unknown]],Table1[[#This Row],[2019 unknown]],Table1[[#This Row],[2020 unknown]])</f>
        <v>0</v>
      </c>
      <c r="BS184">
        <v>0</v>
      </c>
      <c r="BT184">
        <v>0</v>
      </c>
      <c r="BU184">
        <v>0</v>
      </c>
      <c r="BV184">
        <v>0</v>
      </c>
      <c r="BW184" t="s">
        <v>146</v>
      </c>
      <c r="BX184">
        <v>0</v>
      </c>
      <c r="BY184">
        <v>0</v>
      </c>
      <c r="BZ184">
        <v>0</v>
      </c>
      <c r="CA184">
        <v>0</v>
      </c>
      <c r="CB184" t="s">
        <v>146</v>
      </c>
      <c r="CC184">
        <v>188</v>
      </c>
      <c r="CD184">
        <v>0</v>
      </c>
      <c r="CE184">
        <v>0</v>
      </c>
      <c r="CF184">
        <v>0</v>
      </c>
      <c r="CG184" t="s">
        <v>146</v>
      </c>
      <c r="CH184">
        <v>0</v>
      </c>
      <c r="CI184">
        <v>0</v>
      </c>
      <c r="CJ184">
        <v>0</v>
      </c>
      <c r="CK184">
        <v>0</v>
      </c>
      <c r="CL184" t="s">
        <v>146</v>
      </c>
      <c r="CM184">
        <v>935</v>
      </c>
      <c r="CN184">
        <v>0</v>
      </c>
      <c r="CO184">
        <v>0</v>
      </c>
      <c r="CP184">
        <v>0</v>
      </c>
      <c r="CQ184" t="s">
        <v>146</v>
      </c>
      <c r="CR184">
        <v>1090</v>
      </c>
      <c r="CS184">
        <v>0</v>
      </c>
      <c r="CT184">
        <v>0</v>
      </c>
      <c r="CU184">
        <v>0</v>
      </c>
      <c r="CV184" t="s">
        <v>146</v>
      </c>
      <c r="CW184" t="s">
        <v>147</v>
      </c>
      <c r="CX184">
        <v>0</v>
      </c>
      <c r="CY184">
        <v>37</v>
      </c>
      <c r="CZ184">
        <v>188</v>
      </c>
      <c r="DA184">
        <v>405</v>
      </c>
      <c r="DB184">
        <v>2025</v>
      </c>
      <c r="DC184" t="s">
        <v>146</v>
      </c>
      <c r="DD184">
        <v>0</v>
      </c>
      <c r="DE184">
        <v>0</v>
      </c>
      <c r="DF184">
        <v>3078</v>
      </c>
      <c r="DG184">
        <v>16930</v>
      </c>
      <c r="DH184" t="s">
        <v>159</v>
      </c>
      <c r="DI184">
        <f>Table1[[#This Row],[i- returnees internal present household]]+Table1[[#This Row],[k- abroad returnee household]]</f>
        <v>428</v>
      </c>
      <c r="DJ184">
        <f>Table1[[#This Row],[ returnees internal ]]+Table1[[#This Row],[abroad returnee ]]</f>
        <v>2141</v>
      </c>
      <c r="DK184" t="s">
        <v>159</v>
      </c>
      <c r="DL184">
        <v>118</v>
      </c>
      <c r="DM184">
        <v>591</v>
      </c>
      <c r="DN184">
        <v>0</v>
      </c>
      <c r="DO184">
        <v>0</v>
      </c>
      <c r="DP184" t="s">
        <v>147</v>
      </c>
      <c r="DQ184" t="s">
        <v>147</v>
      </c>
      <c r="DR184" t="s">
        <v>147</v>
      </c>
      <c r="DS184" t="s">
        <v>147</v>
      </c>
      <c r="DT184">
        <v>4</v>
      </c>
      <c r="DU184">
        <v>21</v>
      </c>
      <c r="DV184" t="s">
        <v>211</v>
      </c>
      <c r="DW184" t="s">
        <v>423</v>
      </c>
      <c r="DX184" t="s">
        <v>150</v>
      </c>
      <c r="DY184" t="s">
        <v>147</v>
      </c>
      <c r="DZ184">
        <v>74</v>
      </c>
      <c r="EA184">
        <v>370</v>
      </c>
      <c r="EB184" t="s">
        <v>211</v>
      </c>
      <c r="EC184" t="s">
        <v>423</v>
      </c>
      <c r="ED184" t="s">
        <v>150</v>
      </c>
      <c r="EE184" t="s">
        <v>147</v>
      </c>
      <c r="EF184">
        <v>26</v>
      </c>
      <c r="EG184">
        <v>130</v>
      </c>
      <c r="EH184" t="s">
        <v>211</v>
      </c>
      <c r="EI184" t="s">
        <v>423</v>
      </c>
      <c r="EJ184" t="s">
        <v>150</v>
      </c>
      <c r="EK184" t="s">
        <v>147</v>
      </c>
      <c r="EL184">
        <v>14</v>
      </c>
      <c r="EM184">
        <v>70</v>
      </c>
      <c r="EN184" t="s">
        <v>211</v>
      </c>
      <c r="EO184" t="s">
        <v>423</v>
      </c>
      <c r="EP184" t="s">
        <v>150</v>
      </c>
      <c r="EQ184" t="s">
        <v>147</v>
      </c>
      <c r="ER184">
        <v>0</v>
      </c>
      <c r="ES184">
        <v>0</v>
      </c>
      <c r="ET184" t="s">
        <v>159</v>
      </c>
      <c r="EU184">
        <v>310</v>
      </c>
      <c r="EV184">
        <v>1550</v>
      </c>
      <c r="EW184">
        <v>0</v>
      </c>
      <c r="EX184">
        <v>0</v>
      </c>
      <c r="EY184" t="s">
        <v>147</v>
      </c>
      <c r="EZ184" t="s">
        <v>147</v>
      </c>
      <c r="FA184" t="s">
        <v>147</v>
      </c>
      <c r="FB184" t="s">
        <v>147</v>
      </c>
      <c r="FC184">
        <v>0</v>
      </c>
      <c r="FD184">
        <v>0</v>
      </c>
      <c r="FE184" t="s">
        <v>147</v>
      </c>
      <c r="FF184" t="s">
        <v>147</v>
      </c>
      <c r="FG184" t="s">
        <v>147</v>
      </c>
      <c r="FH184" t="s">
        <v>147</v>
      </c>
      <c r="FI184">
        <v>130</v>
      </c>
      <c r="FJ184">
        <v>650</v>
      </c>
      <c r="FK184" t="s">
        <v>722</v>
      </c>
      <c r="FL184" t="s">
        <v>723</v>
      </c>
      <c r="FM184" t="s">
        <v>150</v>
      </c>
      <c r="FN184" t="s">
        <v>147</v>
      </c>
      <c r="FO184">
        <v>117</v>
      </c>
      <c r="FP184">
        <v>589</v>
      </c>
      <c r="FQ184" t="s">
        <v>722</v>
      </c>
      <c r="FR184" t="s">
        <v>723</v>
      </c>
      <c r="FS184" t="s">
        <v>150</v>
      </c>
      <c r="FT184" t="s">
        <v>147</v>
      </c>
      <c r="FU184">
        <v>63</v>
      </c>
      <c r="FV184">
        <v>311</v>
      </c>
      <c r="FW184" t="s">
        <v>722</v>
      </c>
      <c r="FX184" t="s">
        <v>723</v>
      </c>
      <c r="FY184" t="s">
        <v>150</v>
      </c>
      <c r="FZ184" t="s">
        <v>147</v>
      </c>
      <c r="GA184">
        <v>0</v>
      </c>
      <c r="GB184">
        <v>0</v>
      </c>
      <c r="GC184">
        <v>276</v>
      </c>
      <c r="GD184">
        <v>1380</v>
      </c>
      <c r="GE184">
        <v>102</v>
      </c>
      <c r="GF184">
        <v>511</v>
      </c>
      <c r="GG184">
        <v>50</v>
      </c>
      <c r="GH184">
        <v>250</v>
      </c>
      <c r="GI184">
        <v>0</v>
      </c>
      <c r="GJ184">
        <v>0</v>
      </c>
      <c r="GK184" t="s">
        <v>159</v>
      </c>
      <c r="GL184">
        <v>73</v>
      </c>
      <c r="GM184">
        <v>365</v>
      </c>
      <c r="GN184" t="s">
        <v>159</v>
      </c>
      <c r="GO184" t="s">
        <v>211</v>
      </c>
      <c r="GP184" t="s">
        <v>299</v>
      </c>
      <c r="GQ184" t="s">
        <v>159</v>
      </c>
      <c r="GR184" t="s">
        <v>722</v>
      </c>
      <c r="GS184" t="s">
        <v>146</v>
      </c>
      <c r="GT184">
        <v>0</v>
      </c>
      <c r="GU184">
        <v>0</v>
      </c>
      <c r="GV184" t="s">
        <v>146</v>
      </c>
      <c r="GW184" t="s">
        <v>152</v>
      </c>
      <c r="GX184" t="s">
        <v>152</v>
      </c>
      <c r="GY184" t="s">
        <v>152</v>
      </c>
      <c r="GZ184" t="s">
        <v>802</v>
      </c>
      <c r="HA184" s="117" t="s">
        <v>1113</v>
      </c>
      <c r="HB184" s="117" t="s">
        <v>2224</v>
      </c>
      <c r="HC184" s="117"/>
      <c r="HD184" s="116" t="s">
        <v>1858</v>
      </c>
      <c r="HE184" s="116">
        <v>4.5199999999999996</v>
      </c>
      <c r="HF184" s="116">
        <v>33.32</v>
      </c>
    </row>
    <row r="185" spans="1:214" x14ac:dyDescent="0.25">
      <c r="A185" t="s">
        <v>201</v>
      </c>
      <c r="B185" t="s">
        <v>202</v>
      </c>
      <c r="C185" t="s">
        <v>402</v>
      </c>
      <c r="D185" t="s">
        <v>313</v>
      </c>
      <c r="E185" t="s">
        <v>803</v>
      </c>
      <c r="F185" t="s">
        <v>804</v>
      </c>
      <c r="G185" s="116">
        <f t="shared" si="4"/>
        <v>3.77685</v>
      </c>
      <c r="H185" s="116">
        <f t="shared" si="5"/>
        <v>33.455733000000002</v>
      </c>
      <c r="I185">
        <v>9</v>
      </c>
      <c r="J185">
        <v>9</v>
      </c>
      <c r="K185" t="s">
        <v>146</v>
      </c>
      <c r="L185">
        <v>0</v>
      </c>
      <c r="M185" s="116">
        <f>SUM(Table1[[#Headers],[c- IDP previously displ. abroad present]])</f>
        <v>0</v>
      </c>
      <c r="N185">
        <v>0</v>
      </c>
      <c r="O185" s="116">
        <f>(Table1[[#This Row],[a- IDP individuals]])-(Table1[[#This Row],[displ. Abroad]])</f>
        <v>0</v>
      </c>
      <c r="P185">
        <v>0</v>
      </c>
      <c r="Q185">
        <v>0</v>
      </c>
      <c r="R185" t="s">
        <v>147</v>
      </c>
      <c r="S185" t="s">
        <v>147</v>
      </c>
      <c r="T185">
        <v>0</v>
      </c>
      <c r="U185">
        <v>0</v>
      </c>
      <c r="V185" t="s">
        <v>147</v>
      </c>
      <c r="W185" t="s">
        <v>147</v>
      </c>
      <c r="X185">
        <v>0</v>
      </c>
      <c r="Y185">
        <v>0</v>
      </c>
      <c r="Z185" t="s">
        <v>147</v>
      </c>
      <c r="AA185" t="s">
        <v>147</v>
      </c>
      <c r="AB185">
        <v>0</v>
      </c>
      <c r="AC185">
        <v>0</v>
      </c>
      <c r="AD185" t="s">
        <v>147</v>
      </c>
      <c r="AE185" t="s">
        <v>147</v>
      </c>
      <c r="AF185">
        <v>0</v>
      </c>
      <c r="AG185">
        <v>0</v>
      </c>
      <c r="AH185" t="s">
        <v>147</v>
      </c>
      <c r="AI185" t="s">
        <v>147</v>
      </c>
      <c r="AJ185">
        <v>0</v>
      </c>
      <c r="AK185">
        <v>0</v>
      </c>
      <c r="AL185" t="s">
        <v>147</v>
      </c>
      <c r="AM185" t="s">
        <v>147</v>
      </c>
      <c r="AN185">
        <v>0</v>
      </c>
      <c r="AO185">
        <v>0</v>
      </c>
      <c r="AP185" t="s">
        <v>146</v>
      </c>
      <c r="AQ185">
        <v>0</v>
      </c>
      <c r="AR185">
        <v>0</v>
      </c>
      <c r="AS185">
        <v>0</v>
      </c>
      <c r="AT185">
        <v>0</v>
      </c>
      <c r="AU185" t="s">
        <v>147</v>
      </c>
      <c r="AV185" t="s">
        <v>147</v>
      </c>
      <c r="AW185">
        <v>0</v>
      </c>
      <c r="AX185">
        <v>0</v>
      </c>
      <c r="AY185" t="s">
        <v>147</v>
      </c>
      <c r="AZ185" t="s">
        <v>147</v>
      </c>
      <c r="BA185">
        <v>0</v>
      </c>
      <c r="BB185">
        <v>0</v>
      </c>
      <c r="BC185" t="s">
        <v>147</v>
      </c>
      <c r="BD185" t="s">
        <v>147</v>
      </c>
      <c r="BE185">
        <v>0</v>
      </c>
      <c r="BF185">
        <v>0</v>
      </c>
      <c r="BG185" t="s">
        <v>147</v>
      </c>
      <c r="BH185" t="s">
        <v>147</v>
      </c>
      <c r="BI185">
        <v>0</v>
      </c>
      <c r="BJ185">
        <v>0</v>
      </c>
      <c r="BK185" t="s">
        <v>147</v>
      </c>
      <c r="BL185" t="s">
        <v>147</v>
      </c>
      <c r="BM185">
        <v>0</v>
      </c>
      <c r="BN185">
        <v>0</v>
      </c>
      <c r="BO185" s="116">
        <f>SUM(Table1[[#This Row],[2014-2015 Conflict]],Table1[[#This Row],[2016-2017 conflict]],Table1[[#This Row],[2018 pre R conflict]],Table1[[#This Row],[2018 post R conflict]],Table1[[#This Row],[2019 conflict]],Table1[[#This Row],[2020 conflict]])</f>
        <v>0</v>
      </c>
      <c r="BP185" s="116">
        <f>SUM(Table1[[#This Row],[2014-2015  C - clashes]],Table1[[#This Row],[2016-2017  c-clashes]],Table1[[#This Row],[2018 pre R C-clashes]],Table1[[#This Row],[2018 post R C-clashes]],Table1[[#This Row],[2019 C-clashes]],Table1[[#This Row],[2020 C-clashes]])</f>
        <v>0</v>
      </c>
      <c r="BQ185" s="116">
        <f>SUM(Table1[[#This Row],[2014-2015 disaster]],Table1[[#This Row],[2016-2017 disaster]],Table1[[#This Row],[2018 pre R disaster]],Table1[[#This Row],[2018 post R disaster]],Table1[[#This Row],[2019 disaster]],Table1[[#This Row],[2020 disaster]])</f>
        <v>0</v>
      </c>
      <c r="BR185" s="116">
        <f>SUM(Table1[[#This Row],[2014-2015 unknown]],Table1[[#This Row],[2016-2017  unknown ]],Table1[[#This Row],[2018 pre R unknown]],Table1[[#This Row],[2018 post R unknown]],Table1[[#This Row],[2019 unknown]],Table1[[#This Row],[2020 unknown]])</f>
        <v>0</v>
      </c>
      <c r="BS185">
        <v>0</v>
      </c>
      <c r="BT185">
        <v>0</v>
      </c>
      <c r="BU185">
        <v>0</v>
      </c>
      <c r="BV185">
        <v>0</v>
      </c>
      <c r="BW185" t="s">
        <v>146</v>
      </c>
      <c r="BX185">
        <v>0</v>
      </c>
      <c r="BY185">
        <v>0</v>
      </c>
      <c r="BZ185">
        <v>0</v>
      </c>
      <c r="CA185">
        <v>0</v>
      </c>
      <c r="CB185" t="s">
        <v>146</v>
      </c>
      <c r="CC185">
        <v>0</v>
      </c>
      <c r="CD185">
        <v>0</v>
      </c>
      <c r="CE185">
        <v>0</v>
      </c>
      <c r="CF185">
        <v>0</v>
      </c>
      <c r="CG185" t="s">
        <v>146</v>
      </c>
      <c r="CH185">
        <v>0</v>
      </c>
      <c r="CI185">
        <v>0</v>
      </c>
      <c r="CJ185">
        <v>0</v>
      </c>
      <c r="CK185">
        <v>0</v>
      </c>
      <c r="CL185" t="s">
        <v>146</v>
      </c>
      <c r="CM185">
        <v>0</v>
      </c>
      <c r="CN185">
        <v>0</v>
      </c>
      <c r="CO185">
        <v>0</v>
      </c>
      <c r="CP185">
        <v>0</v>
      </c>
      <c r="CQ185" t="s">
        <v>146</v>
      </c>
      <c r="CR185">
        <v>0</v>
      </c>
      <c r="CS185">
        <v>0</v>
      </c>
      <c r="CT185">
        <v>0</v>
      </c>
      <c r="CU185">
        <v>0</v>
      </c>
      <c r="CV185" t="s">
        <v>146</v>
      </c>
      <c r="CW185" t="s">
        <v>147</v>
      </c>
      <c r="CX185">
        <v>0</v>
      </c>
      <c r="CY185">
        <v>0</v>
      </c>
      <c r="CZ185">
        <v>0</v>
      </c>
      <c r="DA185">
        <v>0</v>
      </c>
      <c r="DB185">
        <v>0</v>
      </c>
      <c r="DC185" t="s">
        <v>146</v>
      </c>
      <c r="DD185">
        <v>0</v>
      </c>
      <c r="DE185">
        <v>0</v>
      </c>
      <c r="DF185">
        <v>0</v>
      </c>
      <c r="DG185">
        <v>0</v>
      </c>
      <c r="DH185" t="s">
        <v>159</v>
      </c>
      <c r="DI185">
        <f>Table1[[#This Row],[i- returnees internal present household]]+Table1[[#This Row],[k- abroad returnee household]]</f>
        <v>254</v>
      </c>
      <c r="DJ185">
        <f>Table1[[#This Row],[ returnees internal ]]+Table1[[#This Row],[abroad returnee ]]</f>
        <v>1270</v>
      </c>
      <c r="DK185" t="s">
        <v>146</v>
      </c>
      <c r="DL185">
        <v>0</v>
      </c>
      <c r="DM185">
        <v>0</v>
      </c>
      <c r="DN185">
        <v>0</v>
      </c>
      <c r="DO185">
        <v>0</v>
      </c>
      <c r="DP185" t="s">
        <v>147</v>
      </c>
      <c r="DQ185" t="s">
        <v>147</v>
      </c>
      <c r="DR185" t="s">
        <v>147</v>
      </c>
      <c r="DS185" t="s">
        <v>147</v>
      </c>
      <c r="DT185">
        <v>0</v>
      </c>
      <c r="DU185">
        <v>0</v>
      </c>
      <c r="DV185" t="s">
        <v>147</v>
      </c>
      <c r="DW185" t="s">
        <v>147</v>
      </c>
      <c r="DX185" t="s">
        <v>147</v>
      </c>
      <c r="DY185" t="s">
        <v>147</v>
      </c>
      <c r="DZ185">
        <v>0</v>
      </c>
      <c r="EA185">
        <v>0</v>
      </c>
      <c r="EB185" t="s">
        <v>147</v>
      </c>
      <c r="EC185" t="s">
        <v>147</v>
      </c>
      <c r="ED185" t="s">
        <v>147</v>
      </c>
      <c r="EE185" t="s">
        <v>147</v>
      </c>
      <c r="EF185">
        <v>0</v>
      </c>
      <c r="EG185">
        <v>0</v>
      </c>
      <c r="EH185" t="s">
        <v>147</v>
      </c>
      <c r="EI185" t="s">
        <v>147</v>
      </c>
      <c r="EJ185" t="s">
        <v>147</v>
      </c>
      <c r="EK185" t="s">
        <v>147</v>
      </c>
      <c r="EL185">
        <v>0</v>
      </c>
      <c r="EM185">
        <v>0</v>
      </c>
      <c r="EN185" t="s">
        <v>147</v>
      </c>
      <c r="EO185" t="s">
        <v>147</v>
      </c>
      <c r="EP185" t="s">
        <v>147</v>
      </c>
      <c r="EQ185" t="s">
        <v>147</v>
      </c>
      <c r="ER185">
        <v>0</v>
      </c>
      <c r="ES185">
        <v>0</v>
      </c>
      <c r="ET185" t="s">
        <v>159</v>
      </c>
      <c r="EU185">
        <v>254</v>
      </c>
      <c r="EV185">
        <v>1270</v>
      </c>
      <c r="EW185">
        <v>0</v>
      </c>
      <c r="EX185">
        <v>0</v>
      </c>
      <c r="EY185" t="s">
        <v>147</v>
      </c>
      <c r="EZ185" t="s">
        <v>147</v>
      </c>
      <c r="FA185" t="s">
        <v>147</v>
      </c>
      <c r="FB185" t="s">
        <v>147</v>
      </c>
      <c r="FC185">
        <v>100</v>
      </c>
      <c r="FD185">
        <v>500</v>
      </c>
      <c r="FE185" t="s">
        <v>221</v>
      </c>
      <c r="FF185" t="s">
        <v>404</v>
      </c>
      <c r="FG185" t="s">
        <v>150</v>
      </c>
      <c r="FH185" t="s">
        <v>147</v>
      </c>
      <c r="FI185">
        <v>104</v>
      </c>
      <c r="FJ185">
        <v>520</v>
      </c>
      <c r="FK185" t="s">
        <v>221</v>
      </c>
      <c r="FL185" t="s">
        <v>404</v>
      </c>
      <c r="FM185" t="s">
        <v>150</v>
      </c>
      <c r="FN185" t="s">
        <v>147</v>
      </c>
      <c r="FO185">
        <v>50</v>
      </c>
      <c r="FP185">
        <v>250</v>
      </c>
      <c r="FQ185" t="s">
        <v>221</v>
      </c>
      <c r="FR185" t="s">
        <v>404</v>
      </c>
      <c r="FS185" t="s">
        <v>150</v>
      </c>
      <c r="FT185" t="s">
        <v>147</v>
      </c>
      <c r="FU185">
        <v>0</v>
      </c>
      <c r="FV185">
        <v>0</v>
      </c>
      <c r="FW185" t="s">
        <v>147</v>
      </c>
      <c r="FX185" t="s">
        <v>147</v>
      </c>
      <c r="FY185" t="s">
        <v>147</v>
      </c>
      <c r="FZ185" t="s">
        <v>147</v>
      </c>
      <c r="GA185">
        <v>0</v>
      </c>
      <c r="GB185">
        <v>0</v>
      </c>
      <c r="GC185">
        <v>0</v>
      </c>
      <c r="GD185">
        <v>0</v>
      </c>
      <c r="GE185">
        <v>100</v>
      </c>
      <c r="GF185">
        <v>500</v>
      </c>
      <c r="GG185">
        <v>154</v>
      </c>
      <c r="GH185">
        <v>770</v>
      </c>
      <c r="GI185">
        <v>0</v>
      </c>
      <c r="GJ185">
        <v>0</v>
      </c>
      <c r="GK185" t="s">
        <v>159</v>
      </c>
      <c r="GL185">
        <v>150</v>
      </c>
      <c r="GM185">
        <v>750</v>
      </c>
      <c r="GN185" t="s">
        <v>146</v>
      </c>
      <c r="GO185" t="s">
        <v>147</v>
      </c>
      <c r="GP185" t="s">
        <v>147</v>
      </c>
      <c r="GQ185" t="s">
        <v>159</v>
      </c>
      <c r="GR185" t="s">
        <v>221</v>
      </c>
      <c r="GS185" t="s">
        <v>146</v>
      </c>
      <c r="GT185">
        <v>0</v>
      </c>
      <c r="GU185">
        <v>0</v>
      </c>
      <c r="GV185" t="s">
        <v>146</v>
      </c>
      <c r="GW185" t="s">
        <v>151</v>
      </c>
      <c r="GX185" t="s">
        <v>151</v>
      </c>
      <c r="GY185" t="s">
        <v>151</v>
      </c>
      <c r="GZ185" t="s">
        <v>160</v>
      </c>
      <c r="HA185" s="117" t="s">
        <v>1113</v>
      </c>
      <c r="HB185" s="117" t="s">
        <v>2226</v>
      </c>
      <c r="HC185" s="117"/>
      <c r="HD185" s="116" t="s">
        <v>1858</v>
      </c>
      <c r="HE185" s="116">
        <v>4.3875917070000003</v>
      </c>
      <c r="HF185" s="116">
        <v>33.349513190000003</v>
      </c>
    </row>
    <row r="186" spans="1:214" x14ac:dyDescent="0.25">
      <c r="A186" t="s">
        <v>273</v>
      </c>
      <c r="B186" t="s">
        <v>211</v>
      </c>
      <c r="C186" t="s">
        <v>715</v>
      </c>
      <c r="D186" t="s">
        <v>421</v>
      </c>
      <c r="E186" t="s">
        <v>805</v>
      </c>
      <c r="F186" t="s">
        <v>806</v>
      </c>
      <c r="G186" s="116">
        <f t="shared" si="4"/>
        <v>5.2933000000000003</v>
      </c>
      <c r="H186" s="116">
        <f t="shared" si="5"/>
        <v>30.433489999999999</v>
      </c>
      <c r="I186">
        <v>9</v>
      </c>
      <c r="J186">
        <v>9</v>
      </c>
      <c r="K186" t="s">
        <v>159</v>
      </c>
      <c r="L186">
        <v>492</v>
      </c>
      <c r="M186" s="116">
        <f>SUM(Table1[[#Headers],[c- IDP previously displ. abroad present]])</f>
        <v>0</v>
      </c>
      <c r="N186">
        <v>2460</v>
      </c>
      <c r="O186" s="116">
        <f>(Table1[[#This Row],[a- IDP individuals]])-(Table1[[#This Row],[displ. Abroad]])</f>
        <v>2460</v>
      </c>
      <c r="P186">
        <v>29</v>
      </c>
      <c r="Q186">
        <v>145</v>
      </c>
      <c r="R186" t="s">
        <v>211</v>
      </c>
      <c r="S186" t="s">
        <v>421</v>
      </c>
      <c r="T186">
        <v>285</v>
      </c>
      <c r="U186">
        <v>1425</v>
      </c>
      <c r="V186" t="s">
        <v>211</v>
      </c>
      <c r="W186" t="s">
        <v>421</v>
      </c>
      <c r="X186">
        <v>123</v>
      </c>
      <c r="Y186">
        <v>615</v>
      </c>
      <c r="Z186" t="s">
        <v>211</v>
      </c>
      <c r="AA186" t="s">
        <v>421</v>
      </c>
      <c r="AB186">
        <v>55</v>
      </c>
      <c r="AC186">
        <v>275</v>
      </c>
      <c r="AD186" t="s">
        <v>211</v>
      </c>
      <c r="AE186" t="s">
        <v>421</v>
      </c>
      <c r="AF186">
        <v>0</v>
      </c>
      <c r="AG186">
        <v>0</v>
      </c>
      <c r="AH186" t="s">
        <v>147</v>
      </c>
      <c r="AI186" t="s">
        <v>147</v>
      </c>
      <c r="AJ186">
        <v>0</v>
      </c>
      <c r="AK186">
        <v>0</v>
      </c>
      <c r="AL186" t="s">
        <v>147</v>
      </c>
      <c r="AM186" t="s">
        <v>147</v>
      </c>
      <c r="AN186">
        <v>0</v>
      </c>
      <c r="AO186">
        <v>0</v>
      </c>
      <c r="AP186" t="s">
        <v>146</v>
      </c>
      <c r="AQ186">
        <v>0</v>
      </c>
      <c r="AR186">
        <v>0</v>
      </c>
      <c r="AS186">
        <v>0</v>
      </c>
      <c r="AT186">
        <v>0</v>
      </c>
      <c r="AU186" t="s">
        <v>147</v>
      </c>
      <c r="AV186" t="s">
        <v>147</v>
      </c>
      <c r="AW186">
        <v>0</v>
      </c>
      <c r="AX186">
        <v>0</v>
      </c>
      <c r="AY186" t="s">
        <v>147</v>
      </c>
      <c r="AZ186" t="s">
        <v>147</v>
      </c>
      <c r="BA186">
        <v>0</v>
      </c>
      <c r="BB186">
        <v>0</v>
      </c>
      <c r="BC186" t="s">
        <v>147</v>
      </c>
      <c r="BD186" t="s">
        <v>147</v>
      </c>
      <c r="BE186">
        <v>0</v>
      </c>
      <c r="BF186">
        <v>0</v>
      </c>
      <c r="BG186" t="s">
        <v>147</v>
      </c>
      <c r="BH186" t="s">
        <v>147</v>
      </c>
      <c r="BI186">
        <v>0</v>
      </c>
      <c r="BJ186">
        <v>0</v>
      </c>
      <c r="BK186" t="s">
        <v>147</v>
      </c>
      <c r="BL186" t="s">
        <v>147</v>
      </c>
      <c r="BM186">
        <v>0</v>
      </c>
      <c r="BN186">
        <v>0</v>
      </c>
      <c r="BO186" s="116">
        <f>SUM(Table1[[#This Row],[2014-2015 Conflict]],Table1[[#This Row],[2016-2017 conflict]],Table1[[#This Row],[2018 pre R conflict]],Table1[[#This Row],[2018 post R conflict]],Table1[[#This Row],[2019 conflict]],Table1[[#This Row],[2020 conflict]])</f>
        <v>2460</v>
      </c>
      <c r="BP186" s="116">
        <f>SUM(Table1[[#This Row],[2014-2015  C - clashes]],Table1[[#This Row],[2016-2017  c-clashes]],Table1[[#This Row],[2018 pre R C-clashes]],Table1[[#This Row],[2018 post R C-clashes]],Table1[[#This Row],[2019 C-clashes]],Table1[[#This Row],[2020 C-clashes]])</f>
        <v>0</v>
      </c>
      <c r="BQ186" s="116">
        <f>SUM(Table1[[#This Row],[2014-2015 disaster]],Table1[[#This Row],[2016-2017 disaster]],Table1[[#This Row],[2018 pre R disaster]],Table1[[#This Row],[2018 post R disaster]],Table1[[#This Row],[2019 disaster]],Table1[[#This Row],[2020 disaster]])</f>
        <v>0</v>
      </c>
      <c r="BR186" s="116">
        <f>SUM(Table1[[#This Row],[2014-2015 unknown]],Table1[[#This Row],[2016-2017  unknown ]],Table1[[#This Row],[2018 pre R unknown]],Table1[[#This Row],[2018 post R unknown]],Table1[[#This Row],[2019 unknown]],Table1[[#This Row],[2020 unknown]])</f>
        <v>0</v>
      </c>
      <c r="BS186">
        <v>145</v>
      </c>
      <c r="BT186">
        <v>0</v>
      </c>
      <c r="BU186">
        <v>0</v>
      </c>
      <c r="BV186">
        <v>0</v>
      </c>
      <c r="BW186" t="s">
        <v>146</v>
      </c>
      <c r="BX186">
        <v>1425</v>
      </c>
      <c r="BY186">
        <v>0</v>
      </c>
      <c r="BZ186">
        <v>0</v>
      </c>
      <c r="CA186">
        <v>0</v>
      </c>
      <c r="CB186" t="s">
        <v>146</v>
      </c>
      <c r="CC186">
        <v>615</v>
      </c>
      <c r="CD186">
        <v>0</v>
      </c>
      <c r="CE186">
        <v>0</v>
      </c>
      <c r="CF186">
        <v>0</v>
      </c>
      <c r="CG186" t="s">
        <v>146</v>
      </c>
      <c r="CH186">
        <v>275</v>
      </c>
      <c r="CI186">
        <v>0</v>
      </c>
      <c r="CJ186">
        <v>0</v>
      </c>
      <c r="CK186">
        <v>0</v>
      </c>
      <c r="CL186" t="s">
        <v>146</v>
      </c>
      <c r="CM186">
        <v>0</v>
      </c>
      <c r="CN186">
        <v>0</v>
      </c>
      <c r="CO186">
        <v>0</v>
      </c>
      <c r="CP186">
        <v>0</v>
      </c>
      <c r="CQ186" t="s">
        <v>146</v>
      </c>
      <c r="CR186">
        <v>0</v>
      </c>
      <c r="CS186">
        <v>0</v>
      </c>
      <c r="CT186">
        <v>0</v>
      </c>
      <c r="CU186">
        <v>0</v>
      </c>
      <c r="CV186" t="s">
        <v>146</v>
      </c>
      <c r="CW186" t="s">
        <v>147</v>
      </c>
      <c r="CX186">
        <v>0</v>
      </c>
      <c r="CY186">
        <v>0</v>
      </c>
      <c r="CZ186">
        <v>0</v>
      </c>
      <c r="DA186">
        <v>492</v>
      </c>
      <c r="DB186">
        <v>2460</v>
      </c>
      <c r="DC186" t="s">
        <v>146</v>
      </c>
      <c r="DD186">
        <v>0</v>
      </c>
      <c r="DE186">
        <v>0</v>
      </c>
      <c r="DF186">
        <v>3151</v>
      </c>
      <c r="DG186">
        <v>17332</v>
      </c>
      <c r="DH186" t="s">
        <v>159</v>
      </c>
      <c r="DI186">
        <f>Table1[[#This Row],[i- returnees internal present household]]+Table1[[#This Row],[k- abroad returnee household]]</f>
        <v>516</v>
      </c>
      <c r="DJ186">
        <f>Table1[[#This Row],[ returnees internal ]]+Table1[[#This Row],[abroad returnee ]]</f>
        <v>2580</v>
      </c>
      <c r="DK186" t="s">
        <v>159</v>
      </c>
      <c r="DL186">
        <v>516</v>
      </c>
      <c r="DM186">
        <v>2580</v>
      </c>
      <c r="DN186">
        <v>166</v>
      </c>
      <c r="DO186">
        <v>830</v>
      </c>
      <c r="DP186" t="s">
        <v>211</v>
      </c>
      <c r="DQ186" t="s">
        <v>419</v>
      </c>
      <c r="DR186" t="s">
        <v>150</v>
      </c>
      <c r="DS186" t="s">
        <v>147</v>
      </c>
      <c r="DT186">
        <v>87</v>
      </c>
      <c r="DU186">
        <v>435</v>
      </c>
      <c r="DV186" t="s">
        <v>211</v>
      </c>
      <c r="DW186" t="s">
        <v>419</v>
      </c>
      <c r="DX186" t="s">
        <v>150</v>
      </c>
      <c r="DY186" t="s">
        <v>147</v>
      </c>
      <c r="DZ186">
        <v>118</v>
      </c>
      <c r="EA186">
        <v>590</v>
      </c>
      <c r="EB186" t="s">
        <v>211</v>
      </c>
      <c r="EC186" t="s">
        <v>419</v>
      </c>
      <c r="ED186" t="s">
        <v>150</v>
      </c>
      <c r="EE186" t="s">
        <v>147</v>
      </c>
      <c r="EF186">
        <v>145</v>
      </c>
      <c r="EG186">
        <v>725</v>
      </c>
      <c r="EH186" t="s">
        <v>211</v>
      </c>
      <c r="EI186" t="s">
        <v>419</v>
      </c>
      <c r="EJ186" t="s">
        <v>150</v>
      </c>
      <c r="EK186" t="s">
        <v>147</v>
      </c>
      <c r="EL186">
        <v>0</v>
      </c>
      <c r="EM186">
        <v>0</v>
      </c>
      <c r="EN186" t="s">
        <v>147</v>
      </c>
      <c r="EO186" t="s">
        <v>147</v>
      </c>
      <c r="EP186" t="s">
        <v>147</v>
      </c>
      <c r="EQ186" t="s">
        <v>147</v>
      </c>
      <c r="ER186">
        <v>0</v>
      </c>
      <c r="ES186">
        <v>0</v>
      </c>
      <c r="ET186" t="s">
        <v>146</v>
      </c>
      <c r="EU186">
        <v>0</v>
      </c>
      <c r="EV186">
        <v>0</v>
      </c>
      <c r="EW186">
        <v>0</v>
      </c>
      <c r="EX186">
        <v>0</v>
      </c>
      <c r="EY186" t="s">
        <v>147</v>
      </c>
      <c r="EZ186" t="s">
        <v>147</v>
      </c>
      <c r="FA186" t="s">
        <v>147</v>
      </c>
      <c r="FB186" t="s">
        <v>147</v>
      </c>
      <c r="FC186">
        <v>0</v>
      </c>
      <c r="FD186">
        <v>0</v>
      </c>
      <c r="FE186" t="s">
        <v>147</v>
      </c>
      <c r="FF186" t="s">
        <v>147</v>
      </c>
      <c r="FG186" t="s">
        <v>147</v>
      </c>
      <c r="FH186" t="s">
        <v>147</v>
      </c>
      <c r="FI186">
        <v>0</v>
      </c>
      <c r="FJ186">
        <v>0</v>
      </c>
      <c r="FK186" t="s">
        <v>147</v>
      </c>
      <c r="FL186" t="s">
        <v>147</v>
      </c>
      <c r="FM186" t="s">
        <v>147</v>
      </c>
      <c r="FN186" t="s">
        <v>147</v>
      </c>
      <c r="FO186">
        <v>0</v>
      </c>
      <c r="FP186">
        <v>0</v>
      </c>
      <c r="FQ186" t="s">
        <v>147</v>
      </c>
      <c r="FR186" t="s">
        <v>147</v>
      </c>
      <c r="FS186" t="s">
        <v>147</v>
      </c>
      <c r="FT186" t="s">
        <v>147</v>
      </c>
      <c r="FU186">
        <v>0</v>
      </c>
      <c r="FV186">
        <v>0</v>
      </c>
      <c r="FW186" t="s">
        <v>147</v>
      </c>
      <c r="FX186" t="s">
        <v>147</v>
      </c>
      <c r="FY186" t="s">
        <v>147</v>
      </c>
      <c r="FZ186" t="s">
        <v>147</v>
      </c>
      <c r="GA186">
        <v>0</v>
      </c>
      <c r="GB186">
        <v>0</v>
      </c>
      <c r="GC186">
        <v>323</v>
      </c>
      <c r="GD186">
        <v>1615</v>
      </c>
      <c r="GE186">
        <v>110</v>
      </c>
      <c r="GF186">
        <v>550</v>
      </c>
      <c r="GG186">
        <v>83</v>
      </c>
      <c r="GH186">
        <v>415</v>
      </c>
      <c r="GI186">
        <v>0</v>
      </c>
      <c r="GJ186">
        <v>0</v>
      </c>
      <c r="GK186" t="s">
        <v>159</v>
      </c>
      <c r="GL186">
        <v>103</v>
      </c>
      <c r="GM186">
        <v>515</v>
      </c>
      <c r="GN186" t="s">
        <v>159</v>
      </c>
      <c r="GO186" t="s">
        <v>211</v>
      </c>
      <c r="GP186" t="s">
        <v>419</v>
      </c>
      <c r="GQ186" t="s">
        <v>146</v>
      </c>
      <c r="GR186" t="s">
        <v>147</v>
      </c>
      <c r="GS186" t="s">
        <v>146</v>
      </c>
      <c r="GT186">
        <v>0</v>
      </c>
      <c r="GU186">
        <v>0</v>
      </c>
      <c r="GV186" t="s">
        <v>159</v>
      </c>
      <c r="GW186" t="s">
        <v>151</v>
      </c>
      <c r="GX186" t="s">
        <v>151</v>
      </c>
      <c r="GY186" t="s">
        <v>151</v>
      </c>
      <c r="GZ186" t="s">
        <v>807</v>
      </c>
      <c r="HA186" s="117" t="s">
        <v>1224</v>
      </c>
      <c r="HB186" s="117" t="s">
        <v>2228</v>
      </c>
      <c r="HC186" s="117"/>
      <c r="HD186" s="116" t="s">
        <v>1858</v>
      </c>
      <c r="HE186" s="116">
        <v>4.1455299999999999</v>
      </c>
      <c r="HF186" s="116">
        <v>33.684060000000002</v>
      </c>
    </row>
    <row r="187" spans="1:214" x14ac:dyDescent="0.25">
      <c r="A187" t="s">
        <v>273</v>
      </c>
      <c r="B187" t="s">
        <v>211</v>
      </c>
      <c r="C187" t="s">
        <v>715</v>
      </c>
      <c r="D187" t="s">
        <v>421</v>
      </c>
      <c r="E187" t="s">
        <v>808</v>
      </c>
      <c r="F187" t="s">
        <v>809</v>
      </c>
      <c r="G187" s="116">
        <f t="shared" si="4"/>
        <v>5.45906</v>
      </c>
      <c r="H187" s="116">
        <f t="shared" si="5"/>
        <v>30.472719999999999</v>
      </c>
      <c r="I187">
        <v>9</v>
      </c>
      <c r="J187">
        <v>9</v>
      </c>
      <c r="K187" t="s">
        <v>159</v>
      </c>
      <c r="L187">
        <v>2016</v>
      </c>
      <c r="M187" s="116">
        <f>SUM(Table1[[#Headers],[c- IDP previously displ. abroad present]])</f>
        <v>0</v>
      </c>
      <c r="N187">
        <v>10080</v>
      </c>
      <c r="O187" s="116">
        <f>(Table1[[#This Row],[a- IDP individuals]])-(Table1[[#This Row],[displ. Abroad]])</f>
        <v>10080</v>
      </c>
      <c r="P187">
        <v>1292</v>
      </c>
      <c r="Q187">
        <v>6460</v>
      </c>
      <c r="R187" t="s">
        <v>211</v>
      </c>
      <c r="S187" t="s">
        <v>421</v>
      </c>
      <c r="T187">
        <v>724</v>
      </c>
      <c r="U187">
        <v>3620</v>
      </c>
      <c r="V187" t="s">
        <v>211</v>
      </c>
      <c r="W187" t="s">
        <v>421</v>
      </c>
      <c r="X187">
        <v>0</v>
      </c>
      <c r="Y187">
        <v>0</v>
      </c>
      <c r="Z187" t="s">
        <v>147</v>
      </c>
      <c r="AA187" t="s">
        <v>147</v>
      </c>
      <c r="AB187">
        <v>0</v>
      </c>
      <c r="AC187">
        <v>0</v>
      </c>
      <c r="AD187" t="s">
        <v>147</v>
      </c>
      <c r="AE187" t="s">
        <v>147</v>
      </c>
      <c r="AF187">
        <v>0</v>
      </c>
      <c r="AG187">
        <v>0</v>
      </c>
      <c r="AH187" t="s">
        <v>147</v>
      </c>
      <c r="AI187" t="s">
        <v>147</v>
      </c>
      <c r="AJ187">
        <v>0</v>
      </c>
      <c r="AK187">
        <v>0</v>
      </c>
      <c r="AL187" t="s">
        <v>147</v>
      </c>
      <c r="AM187" t="s">
        <v>147</v>
      </c>
      <c r="AN187">
        <v>0</v>
      </c>
      <c r="AO187">
        <v>0</v>
      </c>
      <c r="AP187" t="s">
        <v>146</v>
      </c>
      <c r="AQ187">
        <v>0</v>
      </c>
      <c r="AR187">
        <v>0</v>
      </c>
      <c r="AS187">
        <v>0</v>
      </c>
      <c r="AT187">
        <v>0</v>
      </c>
      <c r="AU187" t="s">
        <v>147</v>
      </c>
      <c r="AV187" t="s">
        <v>147</v>
      </c>
      <c r="AW187">
        <v>0</v>
      </c>
      <c r="AX187">
        <v>0</v>
      </c>
      <c r="AY187" t="s">
        <v>147</v>
      </c>
      <c r="AZ187" t="s">
        <v>147</v>
      </c>
      <c r="BA187">
        <v>0</v>
      </c>
      <c r="BB187">
        <v>0</v>
      </c>
      <c r="BC187" t="s">
        <v>147</v>
      </c>
      <c r="BD187" t="s">
        <v>147</v>
      </c>
      <c r="BE187">
        <v>0</v>
      </c>
      <c r="BF187">
        <v>0</v>
      </c>
      <c r="BG187" t="s">
        <v>147</v>
      </c>
      <c r="BH187" t="s">
        <v>147</v>
      </c>
      <c r="BI187">
        <v>0</v>
      </c>
      <c r="BJ187">
        <v>0</v>
      </c>
      <c r="BK187" t="s">
        <v>147</v>
      </c>
      <c r="BL187" t="s">
        <v>147</v>
      </c>
      <c r="BM187">
        <v>0</v>
      </c>
      <c r="BN187">
        <v>0</v>
      </c>
      <c r="BO187" s="116">
        <f>SUM(Table1[[#This Row],[2014-2015 Conflict]],Table1[[#This Row],[2016-2017 conflict]],Table1[[#This Row],[2018 pre R conflict]],Table1[[#This Row],[2018 post R conflict]],Table1[[#This Row],[2019 conflict]],Table1[[#This Row],[2020 conflict]])</f>
        <v>10080</v>
      </c>
      <c r="BP187" s="116">
        <f>SUM(Table1[[#This Row],[2014-2015  C - clashes]],Table1[[#This Row],[2016-2017  c-clashes]],Table1[[#This Row],[2018 pre R C-clashes]],Table1[[#This Row],[2018 post R C-clashes]],Table1[[#This Row],[2019 C-clashes]],Table1[[#This Row],[2020 C-clashes]])</f>
        <v>0</v>
      </c>
      <c r="BQ187" s="116">
        <f>SUM(Table1[[#This Row],[2014-2015 disaster]],Table1[[#This Row],[2016-2017 disaster]],Table1[[#This Row],[2018 pre R disaster]],Table1[[#This Row],[2018 post R disaster]],Table1[[#This Row],[2019 disaster]],Table1[[#This Row],[2020 disaster]])</f>
        <v>0</v>
      </c>
      <c r="BR187" s="116">
        <f>SUM(Table1[[#This Row],[2014-2015 unknown]],Table1[[#This Row],[2016-2017  unknown ]],Table1[[#This Row],[2018 pre R unknown]],Table1[[#This Row],[2018 post R unknown]],Table1[[#This Row],[2019 unknown]],Table1[[#This Row],[2020 unknown]])</f>
        <v>0</v>
      </c>
      <c r="BS187">
        <v>6460</v>
      </c>
      <c r="BT187">
        <v>0</v>
      </c>
      <c r="BU187">
        <v>0</v>
      </c>
      <c r="BV187">
        <v>0</v>
      </c>
      <c r="BW187" t="s">
        <v>146</v>
      </c>
      <c r="BX187">
        <v>3620</v>
      </c>
      <c r="BY187">
        <v>0</v>
      </c>
      <c r="BZ187">
        <v>0</v>
      </c>
      <c r="CA187">
        <v>0</v>
      </c>
      <c r="CB187" t="s">
        <v>146</v>
      </c>
      <c r="CC187">
        <v>0</v>
      </c>
      <c r="CD187">
        <v>0</v>
      </c>
      <c r="CE187">
        <v>0</v>
      </c>
      <c r="CF187">
        <v>0</v>
      </c>
      <c r="CG187" t="s">
        <v>146</v>
      </c>
      <c r="CH187">
        <v>0</v>
      </c>
      <c r="CI187">
        <v>0</v>
      </c>
      <c r="CJ187">
        <v>0</v>
      </c>
      <c r="CK187">
        <v>0</v>
      </c>
      <c r="CL187" t="s">
        <v>146</v>
      </c>
      <c r="CM187">
        <v>0</v>
      </c>
      <c r="CN187">
        <v>0</v>
      </c>
      <c r="CO187">
        <v>0</v>
      </c>
      <c r="CP187">
        <v>0</v>
      </c>
      <c r="CQ187" t="s">
        <v>146</v>
      </c>
      <c r="CR187">
        <v>0</v>
      </c>
      <c r="CS187">
        <v>0</v>
      </c>
      <c r="CT187">
        <v>0</v>
      </c>
      <c r="CU187">
        <v>0</v>
      </c>
      <c r="CV187" t="s">
        <v>146</v>
      </c>
      <c r="CW187" t="s">
        <v>147</v>
      </c>
      <c r="CX187">
        <v>0</v>
      </c>
      <c r="CY187">
        <v>0</v>
      </c>
      <c r="CZ187">
        <v>0</v>
      </c>
      <c r="DA187">
        <v>2016</v>
      </c>
      <c r="DB187">
        <v>10080</v>
      </c>
      <c r="DC187" t="s">
        <v>146</v>
      </c>
      <c r="DD187">
        <v>0</v>
      </c>
      <c r="DE187">
        <v>0</v>
      </c>
      <c r="DF187">
        <v>2025</v>
      </c>
      <c r="DG187">
        <v>11139</v>
      </c>
      <c r="DH187" t="s">
        <v>159</v>
      </c>
      <c r="DI187">
        <f>Table1[[#This Row],[i- returnees internal present household]]+Table1[[#This Row],[k- abroad returnee household]]</f>
        <v>1607</v>
      </c>
      <c r="DJ187">
        <f>Table1[[#This Row],[ returnees internal ]]+Table1[[#This Row],[abroad returnee ]]</f>
        <v>8035</v>
      </c>
      <c r="DK187" t="s">
        <v>159</v>
      </c>
      <c r="DL187">
        <v>1607</v>
      </c>
      <c r="DM187">
        <v>8035</v>
      </c>
      <c r="DN187">
        <v>870</v>
      </c>
      <c r="DO187">
        <v>4350</v>
      </c>
      <c r="DP187" t="s">
        <v>211</v>
      </c>
      <c r="DQ187" t="s">
        <v>421</v>
      </c>
      <c r="DR187" t="s">
        <v>150</v>
      </c>
      <c r="DS187" t="s">
        <v>147</v>
      </c>
      <c r="DT187">
        <v>709</v>
      </c>
      <c r="DU187">
        <v>3545</v>
      </c>
      <c r="DV187" t="s">
        <v>211</v>
      </c>
      <c r="DW187" t="s">
        <v>421</v>
      </c>
      <c r="DX187" t="s">
        <v>150</v>
      </c>
      <c r="DY187" t="s">
        <v>147</v>
      </c>
      <c r="DZ187">
        <v>0</v>
      </c>
      <c r="EA187">
        <v>0</v>
      </c>
      <c r="EB187" t="s">
        <v>147</v>
      </c>
      <c r="EC187" t="s">
        <v>147</v>
      </c>
      <c r="ED187" t="s">
        <v>147</v>
      </c>
      <c r="EE187" t="s">
        <v>147</v>
      </c>
      <c r="EF187">
        <v>0</v>
      </c>
      <c r="EG187">
        <v>0</v>
      </c>
      <c r="EH187" t="s">
        <v>147</v>
      </c>
      <c r="EI187" t="s">
        <v>147</v>
      </c>
      <c r="EJ187" t="s">
        <v>147</v>
      </c>
      <c r="EK187" t="s">
        <v>147</v>
      </c>
      <c r="EL187">
        <v>28</v>
      </c>
      <c r="EM187">
        <v>140</v>
      </c>
      <c r="EN187" t="s">
        <v>211</v>
      </c>
      <c r="EO187" t="s">
        <v>419</v>
      </c>
      <c r="EP187" t="s">
        <v>150</v>
      </c>
      <c r="EQ187" t="s">
        <v>147</v>
      </c>
      <c r="ER187">
        <v>0</v>
      </c>
      <c r="ES187">
        <v>0</v>
      </c>
      <c r="ET187" t="s">
        <v>146</v>
      </c>
      <c r="EU187">
        <v>0</v>
      </c>
      <c r="EV187">
        <v>0</v>
      </c>
      <c r="EW187">
        <v>0</v>
      </c>
      <c r="EX187">
        <v>0</v>
      </c>
      <c r="EY187" t="s">
        <v>147</v>
      </c>
      <c r="EZ187" t="s">
        <v>147</v>
      </c>
      <c r="FA187" t="s">
        <v>147</v>
      </c>
      <c r="FB187" t="s">
        <v>147</v>
      </c>
      <c r="FC187">
        <v>0</v>
      </c>
      <c r="FD187">
        <v>0</v>
      </c>
      <c r="FE187" t="s">
        <v>147</v>
      </c>
      <c r="FF187" t="s">
        <v>147</v>
      </c>
      <c r="FG187" t="s">
        <v>147</v>
      </c>
      <c r="FH187" t="s">
        <v>147</v>
      </c>
      <c r="FI187">
        <v>0</v>
      </c>
      <c r="FJ187">
        <v>0</v>
      </c>
      <c r="FK187" t="s">
        <v>147</v>
      </c>
      <c r="FL187" t="s">
        <v>147</v>
      </c>
      <c r="FM187" t="s">
        <v>147</v>
      </c>
      <c r="FN187" t="s">
        <v>147</v>
      </c>
      <c r="FO187">
        <v>0</v>
      </c>
      <c r="FP187">
        <v>0</v>
      </c>
      <c r="FQ187" t="s">
        <v>147</v>
      </c>
      <c r="FR187" t="s">
        <v>147</v>
      </c>
      <c r="FS187" t="s">
        <v>147</v>
      </c>
      <c r="FT187" t="s">
        <v>147</v>
      </c>
      <c r="FU187">
        <v>0</v>
      </c>
      <c r="FV187">
        <v>0</v>
      </c>
      <c r="FW187" t="s">
        <v>147</v>
      </c>
      <c r="FX187" t="s">
        <v>147</v>
      </c>
      <c r="FY187" t="s">
        <v>147</v>
      </c>
      <c r="FZ187" t="s">
        <v>147</v>
      </c>
      <c r="GA187">
        <v>0</v>
      </c>
      <c r="GB187">
        <v>0</v>
      </c>
      <c r="GC187">
        <v>202</v>
      </c>
      <c r="GD187">
        <v>1010</v>
      </c>
      <c r="GE187">
        <v>603</v>
      </c>
      <c r="GF187">
        <v>3015</v>
      </c>
      <c r="GG187">
        <v>802</v>
      </c>
      <c r="GH187">
        <v>4010</v>
      </c>
      <c r="GI187">
        <v>0</v>
      </c>
      <c r="GJ187">
        <v>0</v>
      </c>
      <c r="GK187" t="s">
        <v>159</v>
      </c>
      <c r="GL187">
        <v>210</v>
      </c>
      <c r="GM187">
        <v>1050</v>
      </c>
      <c r="GN187" t="s">
        <v>159</v>
      </c>
      <c r="GO187" t="s">
        <v>211</v>
      </c>
      <c r="GP187" t="s">
        <v>421</v>
      </c>
      <c r="GQ187" t="s">
        <v>146</v>
      </c>
      <c r="GR187" t="s">
        <v>147</v>
      </c>
      <c r="GS187" t="s">
        <v>146</v>
      </c>
      <c r="GT187">
        <v>0</v>
      </c>
      <c r="GU187">
        <v>0</v>
      </c>
      <c r="GV187" t="s">
        <v>159</v>
      </c>
      <c r="GW187" t="s">
        <v>151</v>
      </c>
      <c r="GX187" t="s">
        <v>151</v>
      </c>
      <c r="GY187" t="s">
        <v>151</v>
      </c>
      <c r="GZ187" t="s">
        <v>810</v>
      </c>
      <c r="HA187" s="117" t="s">
        <v>1224</v>
      </c>
      <c r="HB187" s="117" t="s">
        <v>2230</v>
      </c>
      <c r="HC187" s="117"/>
      <c r="HD187" s="116" t="s">
        <v>1858</v>
      </c>
      <c r="HE187" s="116">
        <v>4.1193379600000002</v>
      </c>
      <c r="HF187" s="116">
        <v>33.662869847000003</v>
      </c>
    </row>
    <row r="188" spans="1:214" x14ac:dyDescent="0.25">
      <c r="A188" t="s">
        <v>201</v>
      </c>
      <c r="B188" t="s">
        <v>202</v>
      </c>
      <c r="C188" t="s">
        <v>509</v>
      </c>
      <c r="D188" t="s">
        <v>510</v>
      </c>
      <c r="E188" t="s">
        <v>811</v>
      </c>
      <c r="F188" t="s">
        <v>812</v>
      </c>
      <c r="G188" s="116">
        <f t="shared" si="4"/>
        <v>4.8081693999999997</v>
      </c>
      <c r="H188" s="116">
        <f t="shared" si="5"/>
        <v>32.475594700000002</v>
      </c>
      <c r="I188">
        <v>9</v>
      </c>
      <c r="J188">
        <v>9</v>
      </c>
      <c r="K188" t="s">
        <v>159</v>
      </c>
      <c r="L188">
        <v>93</v>
      </c>
      <c r="M188" s="116">
        <f>SUM(Table1[[#Headers],[c- IDP previously displ. abroad present]])</f>
        <v>0</v>
      </c>
      <c r="N188">
        <v>465</v>
      </c>
      <c r="O188" s="116">
        <f>(Table1[[#This Row],[a- IDP individuals]])-(Table1[[#This Row],[displ. Abroad]])</f>
        <v>285</v>
      </c>
      <c r="P188">
        <v>50</v>
      </c>
      <c r="Q188">
        <v>250</v>
      </c>
      <c r="R188" t="s">
        <v>193</v>
      </c>
      <c r="S188" t="s">
        <v>194</v>
      </c>
      <c r="T188">
        <v>12</v>
      </c>
      <c r="U188">
        <v>60</v>
      </c>
      <c r="V188" t="s">
        <v>193</v>
      </c>
      <c r="W188" t="s">
        <v>194</v>
      </c>
      <c r="X188">
        <v>9</v>
      </c>
      <c r="Y188">
        <v>45</v>
      </c>
      <c r="Z188" t="s">
        <v>211</v>
      </c>
      <c r="AA188" t="s">
        <v>423</v>
      </c>
      <c r="AB188">
        <v>7</v>
      </c>
      <c r="AC188">
        <v>35</v>
      </c>
      <c r="AD188" t="s">
        <v>193</v>
      </c>
      <c r="AE188" t="s">
        <v>194</v>
      </c>
      <c r="AF188">
        <v>8</v>
      </c>
      <c r="AG188">
        <v>40</v>
      </c>
      <c r="AH188" t="s">
        <v>202</v>
      </c>
      <c r="AI188" t="s">
        <v>302</v>
      </c>
      <c r="AJ188">
        <v>7</v>
      </c>
      <c r="AK188">
        <v>35</v>
      </c>
      <c r="AL188" t="s">
        <v>193</v>
      </c>
      <c r="AM188" t="s">
        <v>194</v>
      </c>
      <c r="AN188">
        <v>0</v>
      </c>
      <c r="AO188">
        <v>0</v>
      </c>
      <c r="AP188" t="s">
        <v>159</v>
      </c>
      <c r="AQ188">
        <v>36</v>
      </c>
      <c r="AR188">
        <v>180</v>
      </c>
      <c r="AS188">
        <v>12</v>
      </c>
      <c r="AT188">
        <v>60</v>
      </c>
      <c r="AU188" t="s">
        <v>221</v>
      </c>
      <c r="AV188" t="s">
        <v>424</v>
      </c>
      <c r="AW188">
        <v>9</v>
      </c>
      <c r="AX188">
        <v>45</v>
      </c>
      <c r="AY188" t="s">
        <v>221</v>
      </c>
      <c r="AZ188" t="s">
        <v>424</v>
      </c>
      <c r="BA188">
        <v>7</v>
      </c>
      <c r="BB188">
        <v>35</v>
      </c>
      <c r="BC188" t="s">
        <v>219</v>
      </c>
      <c r="BD188" t="s">
        <v>354</v>
      </c>
      <c r="BE188">
        <v>5</v>
      </c>
      <c r="BF188">
        <v>25</v>
      </c>
      <c r="BG188" t="s">
        <v>219</v>
      </c>
      <c r="BH188" t="s">
        <v>354</v>
      </c>
      <c r="BI188">
        <v>3</v>
      </c>
      <c r="BJ188">
        <v>15</v>
      </c>
      <c r="BK188" t="s">
        <v>221</v>
      </c>
      <c r="BL188" t="s">
        <v>424</v>
      </c>
      <c r="BM188">
        <v>0</v>
      </c>
      <c r="BN188">
        <v>0</v>
      </c>
      <c r="BO188" s="116">
        <f>SUM(Table1[[#This Row],[2014-2015 Conflict]],Table1[[#This Row],[2016-2017 conflict]],Table1[[#This Row],[2018 pre R conflict]],Table1[[#This Row],[2018 post R conflict]],Table1[[#This Row],[2019 conflict]],Table1[[#This Row],[2020 conflict]])</f>
        <v>465</v>
      </c>
      <c r="BP188" s="116">
        <f>SUM(Table1[[#This Row],[2014-2015  C - clashes]],Table1[[#This Row],[2016-2017  c-clashes]],Table1[[#This Row],[2018 pre R C-clashes]],Table1[[#This Row],[2018 post R C-clashes]],Table1[[#This Row],[2019 C-clashes]],Table1[[#This Row],[2020 C-clashes]])</f>
        <v>0</v>
      </c>
      <c r="BQ188" s="116">
        <f>SUM(Table1[[#This Row],[2014-2015 disaster]],Table1[[#This Row],[2016-2017 disaster]],Table1[[#This Row],[2018 pre R disaster]],Table1[[#This Row],[2018 post R disaster]],Table1[[#This Row],[2019 disaster]],Table1[[#This Row],[2020 disaster]])</f>
        <v>0</v>
      </c>
      <c r="BR188" s="116">
        <f>SUM(Table1[[#This Row],[2014-2015 unknown]],Table1[[#This Row],[2016-2017  unknown ]],Table1[[#This Row],[2018 pre R unknown]],Table1[[#This Row],[2018 post R unknown]],Table1[[#This Row],[2019 unknown]],Table1[[#This Row],[2020 unknown]])</f>
        <v>0</v>
      </c>
      <c r="BS188">
        <v>250</v>
      </c>
      <c r="BT188">
        <v>0</v>
      </c>
      <c r="BU188">
        <v>0</v>
      </c>
      <c r="BV188">
        <v>0</v>
      </c>
      <c r="BW188" t="s">
        <v>146</v>
      </c>
      <c r="BX188">
        <v>60</v>
      </c>
      <c r="BY188">
        <v>0</v>
      </c>
      <c r="BZ188">
        <v>0</v>
      </c>
      <c r="CA188">
        <v>0</v>
      </c>
      <c r="CB188" t="s">
        <v>146</v>
      </c>
      <c r="CC188">
        <v>45</v>
      </c>
      <c r="CD188">
        <v>0</v>
      </c>
      <c r="CE188">
        <v>0</v>
      </c>
      <c r="CF188">
        <v>0</v>
      </c>
      <c r="CG188" t="s">
        <v>146</v>
      </c>
      <c r="CH188">
        <v>35</v>
      </c>
      <c r="CI188">
        <v>0</v>
      </c>
      <c r="CJ188">
        <v>0</v>
      </c>
      <c r="CK188">
        <v>0</v>
      </c>
      <c r="CL188" t="s">
        <v>146</v>
      </c>
      <c r="CM188">
        <v>40</v>
      </c>
      <c r="CN188">
        <v>0</v>
      </c>
      <c r="CO188">
        <v>0</v>
      </c>
      <c r="CP188">
        <v>0</v>
      </c>
      <c r="CQ188" t="s">
        <v>146</v>
      </c>
      <c r="CR188">
        <v>35</v>
      </c>
      <c r="CS188">
        <v>0</v>
      </c>
      <c r="CT188">
        <v>0</v>
      </c>
      <c r="CU188">
        <v>0</v>
      </c>
      <c r="CV188" t="s">
        <v>146</v>
      </c>
      <c r="CW188" t="s">
        <v>147</v>
      </c>
      <c r="CX188">
        <v>0</v>
      </c>
      <c r="CY188">
        <v>0</v>
      </c>
      <c r="CZ188">
        <v>0</v>
      </c>
      <c r="DA188">
        <v>93</v>
      </c>
      <c r="DB188">
        <v>465</v>
      </c>
      <c r="DC188" t="s">
        <v>159</v>
      </c>
      <c r="DD188">
        <v>29</v>
      </c>
      <c r="DE188">
        <v>145</v>
      </c>
      <c r="DF188">
        <v>432</v>
      </c>
      <c r="DG188">
        <v>2160</v>
      </c>
      <c r="DH188" t="s">
        <v>159</v>
      </c>
      <c r="DI188">
        <f>Table1[[#This Row],[i- returnees internal present household]]+Table1[[#This Row],[k- abroad returnee household]]</f>
        <v>108</v>
      </c>
      <c r="DJ188">
        <f>Table1[[#This Row],[ returnees internal ]]+Table1[[#This Row],[abroad returnee ]]</f>
        <v>540</v>
      </c>
      <c r="DK188" t="s">
        <v>159</v>
      </c>
      <c r="DL188">
        <v>70</v>
      </c>
      <c r="DM188">
        <v>345</v>
      </c>
      <c r="DN188">
        <v>19</v>
      </c>
      <c r="DO188">
        <v>95</v>
      </c>
      <c r="DP188" t="s">
        <v>193</v>
      </c>
      <c r="DQ188" t="s">
        <v>194</v>
      </c>
      <c r="DR188" t="s">
        <v>150</v>
      </c>
      <c r="DS188" t="s">
        <v>147</v>
      </c>
      <c r="DT188">
        <v>17</v>
      </c>
      <c r="DU188">
        <v>85</v>
      </c>
      <c r="DV188" t="s">
        <v>202</v>
      </c>
      <c r="DW188" t="s">
        <v>302</v>
      </c>
      <c r="DX188" t="s">
        <v>150</v>
      </c>
      <c r="DY188" t="s">
        <v>147</v>
      </c>
      <c r="DZ188">
        <v>7</v>
      </c>
      <c r="EA188">
        <v>35</v>
      </c>
      <c r="EB188" t="s">
        <v>193</v>
      </c>
      <c r="EC188" t="s">
        <v>194</v>
      </c>
      <c r="ED188" t="s">
        <v>150</v>
      </c>
      <c r="EE188" t="s">
        <v>147</v>
      </c>
      <c r="EF188">
        <v>13</v>
      </c>
      <c r="EG188">
        <v>65</v>
      </c>
      <c r="EH188" t="s">
        <v>211</v>
      </c>
      <c r="EI188" t="s">
        <v>423</v>
      </c>
      <c r="EJ188" t="s">
        <v>150</v>
      </c>
      <c r="EK188" t="s">
        <v>147</v>
      </c>
      <c r="EL188">
        <v>14</v>
      </c>
      <c r="EM188">
        <v>65</v>
      </c>
      <c r="EN188" t="s">
        <v>193</v>
      </c>
      <c r="EO188" t="s">
        <v>194</v>
      </c>
      <c r="EP188" t="s">
        <v>150</v>
      </c>
      <c r="EQ188" t="s">
        <v>147</v>
      </c>
      <c r="ER188">
        <v>0</v>
      </c>
      <c r="ES188">
        <v>0</v>
      </c>
      <c r="ET188" t="s">
        <v>159</v>
      </c>
      <c r="EU188">
        <v>38</v>
      </c>
      <c r="EV188">
        <v>195</v>
      </c>
      <c r="EW188">
        <v>11</v>
      </c>
      <c r="EX188">
        <v>55</v>
      </c>
      <c r="EY188" t="s">
        <v>221</v>
      </c>
      <c r="EZ188" t="s">
        <v>424</v>
      </c>
      <c r="FA188" t="s">
        <v>150</v>
      </c>
      <c r="FB188" t="s">
        <v>147</v>
      </c>
      <c r="FC188">
        <v>9</v>
      </c>
      <c r="FD188">
        <v>45</v>
      </c>
      <c r="FE188" t="s">
        <v>221</v>
      </c>
      <c r="FF188" t="s">
        <v>424</v>
      </c>
      <c r="FG188" t="s">
        <v>150</v>
      </c>
      <c r="FH188" t="s">
        <v>147</v>
      </c>
      <c r="FI188">
        <v>7</v>
      </c>
      <c r="FJ188">
        <v>35</v>
      </c>
      <c r="FK188" t="s">
        <v>219</v>
      </c>
      <c r="FL188" t="s">
        <v>354</v>
      </c>
      <c r="FM188" t="s">
        <v>150</v>
      </c>
      <c r="FN188" t="s">
        <v>147</v>
      </c>
      <c r="FO188">
        <v>6</v>
      </c>
      <c r="FP188">
        <v>35</v>
      </c>
      <c r="FQ188" t="s">
        <v>219</v>
      </c>
      <c r="FR188" t="s">
        <v>354</v>
      </c>
      <c r="FS188" t="s">
        <v>150</v>
      </c>
      <c r="FT188" t="s">
        <v>147</v>
      </c>
      <c r="FU188">
        <v>5</v>
      </c>
      <c r="FV188">
        <v>25</v>
      </c>
      <c r="FW188" t="s">
        <v>221</v>
      </c>
      <c r="FX188" t="s">
        <v>424</v>
      </c>
      <c r="FY188" t="s">
        <v>150</v>
      </c>
      <c r="FZ188" t="s">
        <v>147</v>
      </c>
      <c r="GA188">
        <v>0</v>
      </c>
      <c r="GB188">
        <v>0</v>
      </c>
      <c r="GC188">
        <v>59</v>
      </c>
      <c r="GD188">
        <v>295</v>
      </c>
      <c r="GE188">
        <v>27</v>
      </c>
      <c r="GF188">
        <v>135</v>
      </c>
      <c r="GG188">
        <v>22</v>
      </c>
      <c r="GH188">
        <v>110</v>
      </c>
      <c r="GI188">
        <v>0</v>
      </c>
      <c r="GJ188">
        <v>0</v>
      </c>
      <c r="GK188" t="s">
        <v>159</v>
      </c>
      <c r="GL188">
        <v>108</v>
      </c>
      <c r="GM188">
        <v>540</v>
      </c>
      <c r="GN188" t="s">
        <v>159</v>
      </c>
      <c r="GO188" t="s">
        <v>193</v>
      </c>
      <c r="GP188" t="s">
        <v>194</v>
      </c>
      <c r="GQ188" t="s">
        <v>159</v>
      </c>
      <c r="GR188" t="s">
        <v>221</v>
      </c>
      <c r="GS188" t="s">
        <v>146</v>
      </c>
      <c r="GT188">
        <v>0</v>
      </c>
      <c r="GU188">
        <v>0</v>
      </c>
      <c r="GV188" t="s">
        <v>146</v>
      </c>
      <c r="GW188" t="s">
        <v>151</v>
      </c>
      <c r="GX188" t="s">
        <v>151</v>
      </c>
      <c r="GY188" t="s">
        <v>197</v>
      </c>
      <c r="GZ188" t="s">
        <v>813</v>
      </c>
      <c r="HA188" s="117" t="s">
        <v>1224</v>
      </c>
      <c r="HB188" s="117" t="s">
        <v>2232</v>
      </c>
      <c r="HC188" s="117"/>
      <c r="HD188" s="116" t="s">
        <v>1858</v>
      </c>
      <c r="HE188" s="116">
        <v>4.1599300000000001</v>
      </c>
      <c r="HF188" s="116">
        <v>33.66048</v>
      </c>
    </row>
    <row r="189" spans="1:214" x14ac:dyDescent="0.25">
      <c r="A189" t="s">
        <v>273</v>
      </c>
      <c r="B189" t="s">
        <v>211</v>
      </c>
      <c r="C189" t="s">
        <v>785</v>
      </c>
      <c r="D189" t="s">
        <v>299</v>
      </c>
      <c r="E189" t="s">
        <v>814</v>
      </c>
      <c r="F189" t="s">
        <v>815</v>
      </c>
      <c r="G189" s="116">
        <f t="shared" si="4"/>
        <v>5.7221299999999999</v>
      </c>
      <c r="H189" s="116">
        <f t="shared" si="5"/>
        <v>27.726410000000001</v>
      </c>
      <c r="I189">
        <v>9</v>
      </c>
      <c r="J189">
        <v>9</v>
      </c>
      <c r="K189" t="s">
        <v>159</v>
      </c>
      <c r="L189">
        <v>13</v>
      </c>
      <c r="M189" s="116">
        <f>SUM(Table1[[#Headers],[c- IDP previously displ. abroad present]])</f>
        <v>0</v>
      </c>
      <c r="N189">
        <v>65</v>
      </c>
      <c r="O189" s="116">
        <f>(Table1[[#This Row],[a- IDP individuals]])-(Table1[[#This Row],[displ. Abroad]])</f>
        <v>65</v>
      </c>
      <c r="P189">
        <v>0</v>
      </c>
      <c r="Q189">
        <v>0</v>
      </c>
      <c r="R189" t="s">
        <v>147</v>
      </c>
      <c r="S189" t="s">
        <v>147</v>
      </c>
      <c r="T189">
        <v>0</v>
      </c>
      <c r="U189">
        <v>0</v>
      </c>
      <c r="V189" t="s">
        <v>147</v>
      </c>
      <c r="W189" t="s">
        <v>147</v>
      </c>
      <c r="X189">
        <v>0</v>
      </c>
      <c r="Y189">
        <v>0</v>
      </c>
      <c r="Z189" t="s">
        <v>147</v>
      </c>
      <c r="AA189" t="s">
        <v>147</v>
      </c>
      <c r="AB189">
        <v>0</v>
      </c>
      <c r="AC189">
        <v>0</v>
      </c>
      <c r="AD189" t="s">
        <v>147</v>
      </c>
      <c r="AE189" t="s">
        <v>147</v>
      </c>
      <c r="AF189">
        <v>13</v>
      </c>
      <c r="AG189">
        <v>65</v>
      </c>
      <c r="AH189" t="s">
        <v>211</v>
      </c>
      <c r="AI189" t="s">
        <v>720</v>
      </c>
      <c r="AJ189">
        <v>0</v>
      </c>
      <c r="AK189">
        <v>0</v>
      </c>
      <c r="AL189" t="s">
        <v>147</v>
      </c>
      <c r="AM189" t="s">
        <v>147</v>
      </c>
      <c r="AN189">
        <v>0</v>
      </c>
      <c r="AO189">
        <v>0</v>
      </c>
      <c r="AP189" t="s">
        <v>146</v>
      </c>
      <c r="AQ189">
        <v>0</v>
      </c>
      <c r="AR189">
        <v>0</v>
      </c>
      <c r="AS189">
        <v>0</v>
      </c>
      <c r="AT189">
        <v>0</v>
      </c>
      <c r="AU189" t="s">
        <v>147</v>
      </c>
      <c r="AV189" t="s">
        <v>147</v>
      </c>
      <c r="AW189">
        <v>0</v>
      </c>
      <c r="AX189">
        <v>0</v>
      </c>
      <c r="AY189" t="s">
        <v>147</v>
      </c>
      <c r="AZ189" t="s">
        <v>147</v>
      </c>
      <c r="BA189">
        <v>0</v>
      </c>
      <c r="BB189">
        <v>0</v>
      </c>
      <c r="BC189" t="s">
        <v>147</v>
      </c>
      <c r="BD189" t="s">
        <v>147</v>
      </c>
      <c r="BE189">
        <v>0</v>
      </c>
      <c r="BF189">
        <v>0</v>
      </c>
      <c r="BG189" t="s">
        <v>147</v>
      </c>
      <c r="BH189" t="s">
        <v>147</v>
      </c>
      <c r="BI189">
        <v>0</v>
      </c>
      <c r="BJ189">
        <v>0</v>
      </c>
      <c r="BK189" t="s">
        <v>147</v>
      </c>
      <c r="BL189" t="s">
        <v>147</v>
      </c>
      <c r="BM189">
        <v>0</v>
      </c>
      <c r="BN189">
        <v>0</v>
      </c>
      <c r="BO189" s="116">
        <f>SUM(Table1[[#This Row],[2014-2015 Conflict]],Table1[[#This Row],[2016-2017 conflict]],Table1[[#This Row],[2018 pre R conflict]],Table1[[#This Row],[2018 post R conflict]],Table1[[#This Row],[2019 conflict]],Table1[[#This Row],[2020 conflict]])</f>
        <v>65</v>
      </c>
      <c r="BP189" s="116">
        <f>SUM(Table1[[#This Row],[2014-2015  C - clashes]],Table1[[#This Row],[2016-2017  c-clashes]],Table1[[#This Row],[2018 pre R C-clashes]],Table1[[#This Row],[2018 post R C-clashes]],Table1[[#This Row],[2019 C-clashes]],Table1[[#This Row],[2020 C-clashes]])</f>
        <v>0</v>
      </c>
      <c r="BQ189" s="116">
        <f>SUM(Table1[[#This Row],[2014-2015 disaster]],Table1[[#This Row],[2016-2017 disaster]],Table1[[#This Row],[2018 pre R disaster]],Table1[[#This Row],[2018 post R disaster]],Table1[[#This Row],[2019 disaster]],Table1[[#This Row],[2020 disaster]])</f>
        <v>0</v>
      </c>
      <c r="BR189" s="116">
        <f>SUM(Table1[[#This Row],[2014-2015 unknown]],Table1[[#This Row],[2016-2017  unknown ]],Table1[[#This Row],[2018 pre R unknown]],Table1[[#This Row],[2018 post R unknown]],Table1[[#This Row],[2019 unknown]],Table1[[#This Row],[2020 unknown]])</f>
        <v>0</v>
      </c>
      <c r="BS189">
        <v>0</v>
      </c>
      <c r="BT189">
        <v>0</v>
      </c>
      <c r="BU189">
        <v>0</v>
      </c>
      <c r="BV189">
        <v>0</v>
      </c>
      <c r="BW189" t="s">
        <v>146</v>
      </c>
      <c r="BX189">
        <v>0</v>
      </c>
      <c r="BY189">
        <v>0</v>
      </c>
      <c r="BZ189">
        <v>0</v>
      </c>
      <c r="CA189">
        <v>0</v>
      </c>
      <c r="CB189" t="s">
        <v>146</v>
      </c>
      <c r="CC189">
        <v>0</v>
      </c>
      <c r="CD189">
        <v>0</v>
      </c>
      <c r="CE189">
        <v>0</v>
      </c>
      <c r="CF189">
        <v>0</v>
      </c>
      <c r="CG189" t="s">
        <v>146</v>
      </c>
      <c r="CH189">
        <v>0</v>
      </c>
      <c r="CI189">
        <v>0</v>
      </c>
      <c r="CJ189">
        <v>0</v>
      </c>
      <c r="CK189">
        <v>0</v>
      </c>
      <c r="CL189" t="s">
        <v>146</v>
      </c>
      <c r="CM189">
        <v>65</v>
      </c>
      <c r="CN189">
        <v>0</v>
      </c>
      <c r="CO189">
        <v>0</v>
      </c>
      <c r="CP189">
        <v>0</v>
      </c>
      <c r="CQ189" t="s">
        <v>146</v>
      </c>
      <c r="CR189">
        <v>0</v>
      </c>
      <c r="CS189">
        <v>0</v>
      </c>
      <c r="CT189">
        <v>0</v>
      </c>
      <c r="CU189">
        <v>0</v>
      </c>
      <c r="CV189" t="s">
        <v>146</v>
      </c>
      <c r="CW189" t="s">
        <v>147</v>
      </c>
      <c r="CX189">
        <v>0</v>
      </c>
      <c r="CY189">
        <v>0</v>
      </c>
      <c r="CZ189">
        <v>0</v>
      </c>
      <c r="DA189">
        <v>13</v>
      </c>
      <c r="DB189">
        <v>65</v>
      </c>
      <c r="DC189" t="s">
        <v>159</v>
      </c>
      <c r="DD189">
        <v>7</v>
      </c>
      <c r="DE189">
        <v>35</v>
      </c>
      <c r="DF189">
        <v>1254</v>
      </c>
      <c r="DG189">
        <v>6272</v>
      </c>
      <c r="DH189" t="s">
        <v>159</v>
      </c>
      <c r="DI189">
        <f>Table1[[#This Row],[i- returnees internal present household]]+Table1[[#This Row],[k- abroad returnee household]]</f>
        <v>50</v>
      </c>
      <c r="DJ189">
        <f>Table1[[#This Row],[ returnees internal ]]+Table1[[#This Row],[abroad returnee ]]</f>
        <v>250</v>
      </c>
      <c r="DK189" t="s">
        <v>159</v>
      </c>
      <c r="DL189">
        <v>50</v>
      </c>
      <c r="DM189">
        <v>250</v>
      </c>
      <c r="DN189">
        <v>0</v>
      </c>
      <c r="DO189">
        <v>0</v>
      </c>
      <c r="DP189" t="s">
        <v>147</v>
      </c>
      <c r="DQ189" t="s">
        <v>147</v>
      </c>
      <c r="DR189" t="s">
        <v>147</v>
      </c>
      <c r="DS189" t="s">
        <v>147</v>
      </c>
      <c r="DT189">
        <v>11</v>
      </c>
      <c r="DU189">
        <v>55</v>
      </c>
      <c r="DV189" t="s">
        <v>211</v>
      </c>
      <c r="DW189" t="s">
        <v>299</v>
      </c>
      <c r="DX189" t="s">
        <v>150</v>
      </c>
      <c r="DY189" t="s">
        <v>147</v>
      </c>
      <c r="DZ189">
        <v>19</v>
      </c>
      <c r="EA189">
        <v>95</v>
      </c>
      <c r="EB189" t="s">
        <v>211</v>
      </c>
      <c r="EC189" t="s">
        <v>299</v>
      </c>
      <c r="ED189" t="s">
        <v>150</v>
      </c>
      <c r="EE189" t="s">
        <v>147</v>
      </c>
      <c r="EF189">
        <v>20</v>
      </c>
      <c r="EG189">
        <v>100</v>
      </c>
      <c r="EH189" t="s">
        <v>211</v>
      </c>
      <c r="EI189" t="s">
        <v>299</v>
      </c>
      <c r="EJ189" t="s">
        <v>150</v>
      </c>
      <c r="EK189" t="s">
        <v>147</v>
      </c>
      <c r="EL189">
        <v>0</v>
      </c>
      <c r="EM189">
        <v>0</v>
      </c>
      <c r="EN189" t="s">
        <v>147</v>
      </c>
      <c r="EO189" t="s">
        <v>147</v>
      </c>
      <c r="EP189" t="s">
        <v>147</v>
      </c>
      <c r="EQ189" t="s">
        <v>147</v>
      </c>
      <c r="ER189">
        <v>0</v>
      </c>
      <c r="ES189">
        <v>0</v>
      </c>
      <c r="ET189" t="s">
        <v>146</v>
      </c>
      <c r="EU189">
        <v>0</v>
      </c>
      <c r="EV189">
        <v>0</v>
      </c>
      <c r="EW189">
        <v>0</v>
      </c>
      <c r="EX189">
        <v>0</v>
      </c>
      <c r="EY189" t="s">
        <v>147</v>
      </c>
      <c r="EZ189" t="s">
        <v>147</v>
      </c>
      <c r="FA189" t="s">
        <v>147</v>
      </c>
      <c r="FB189" t="s">
        <v>147</v>
      </c>
      <c r="FC189">
        <v>0</v>
      </c>
      <c r="FD189">
        <v>0</v>
      </c>
      <c r="FE189" t="s">
        <v>147</v>
      </c>
      <c r="FF189" t="s">
        <v>147</v>
      </c>
      <c r="FG189" t="s">
        <v>147</v>
      </c>
      <c r="FH189" t="s">
        <v>147</v>
      </c>
      <c r="FI189">
        <v>0</v>
      </c>
      <c r="FJ189">
        <v>0</v>
      </c>
      <c r="FK189" t="s">
        <v>147</v>
      </c>
      <c r="FL189" t="s">
        <v>147</v>
      </c>
      <c r="FM189" t="s">
        <v>147</v>
      </c>
      <c r="FN189" t="s">
        <v>147</v>
      </c>
      <c r="FO189">
        <v>0</v>
      </c>
      <c r="FP189">
        <v>0</v>
      </c>
      <c r="FQ189" t="s">
        <v>147</v>
      </c>
      <c r="FR189" t="s">
        <v>147</v>
      </c>
      <c r="FS189" t="s">
        <v>147</v>
      </c>
      <c r="FT189" t="s">
        <v>147</v>
      </c>
      <c r="FU189">
        <v>0</v>
      </c>
      <c r="FV189">
        <v>0</v>
      </c>
      <c r="FW189" t="s">
        <v>147</v>
      </c>
      <c r="FX189" t="s">
        <v>147</v>
      </c>
      <c r="FY189" t="s">
        <v>147</v>
      </c>
      <c r="FZ189" t="s">
        <v>147</v>
      </c>
      <c r="GA189">
        <v>0</v>
      </c>
      <c r="GB189">
        <v>0</v>
      </c>
      <c r="GC189">
        <v>31</v>
      </c>
      <c r="GD189">
        <v>155</v>
      </c>
      <c r="GE189">
        <v>12</v>
      </c>
      <c r="GF189">
        <v>60</v>
      </c>
      <c r="GG189">
        <v>7</v>
      </c>
      <c r="GH189">
        <v>35</v>
      </c>
      <c r="GI189">
        <v>0</v>
      </c>
      <c r="GJ189">
        <v>0</v>
      </c>
      <c r="GK189" t="s">
        <v>159</v>
      </c>
      <c r="GL189">
        <v>45</v>
      </c>
      <c r="GM189">
        <v>225</v>
      </c>
      <c r="GN189" t="s">
        <v>159</v>
      </c>
      <c r="GO189" t="s">
        <v>211</v>
      </c>
      <c r="GP189" t="s">
        <v>299</v>
      </c>
      <c r="GQ189" t="s">
        <v>159</v>
      </c>
      <c r="GR189" t="s">
        <v>425</v>
      </c>
      <c r="GS189" t="s">
        <v>146</v>
      </c>
      <c r="GT189">
        <v>0</v>
      </c>
      <c r="GU189">
        <v>0</v>
      </c>
      <c r="GV189" t="s">
        <v>146</v>
      </c>
      <c r="GW189" t="s">
        <v>151</v>
      </c>
      <c r="GX189" t="s">
        <v>151</v>
      </c>
      <c r="GY189" t="s">
        <v>151</v>
      </c>
      <c r="GZ189" t="s">
        <v>816</v>
      </c>
      <c r="HA189" s="117" t="s">
        <v>1224</v>
      </c>
      <c r="HB189" s="117" t="s">
        <v>2234</v>
      </c>
      <c r="HC189" s="117"/>
      <c r="HD189" s="116" t="s">
        <v>1858</v>
      </c>
      <c r="HE189" s="116">
        <v>4.0830000000000002</v>
      </c>
      <c r="HF189" s="116">
        <v>33.758609999999997</v>
      </c>
    </row>
    <row r="190" spans="1:214" x14ac:dyDescent="0.25">
      <c r="A190" t="s">
        <v>192</v>
      </c>
      <c r="B190" t="s">
        <v>193</v>
      </c>
      <c r="C190" t="s">
        <v>609</v>
      </c>
      <c r="D190" t="s">
        <v>610</v>
      </c>
      <c r="E190" t="s">
        <v>817</v>
      </c>
      <c r="F190" t="s">
        <v>818</v>
      </c>
      <c r="G190" s="116">
        <f t="shared" si="4"/>
        <v>4.2405629999999999</v>
      </c>
      <c r="H190" s="116">
        <f t="shared" si="5"/>
        <v>30.713602999999999</v>
      </c>
      <c r="I190">
        <v>9</v>
      </c>
      <c r="J190">
        <v>9</v>
      </c>
      <c r="K190" t="s">
        <v>159</v>
      </c>
      <c r="L190">
        <v>1188</v>
      </c>
      <c r="M190" s="116">
        <f>SUM(Table1[[#Headers],[c- IDP previously displ. abroad present]])</f>
        <v>0</v>
      </c>
      <c r="N190">
        <v>8000</v>
      </c>
      <c r="O190" s="116">
        <f>(Table1[[#This Row],[a- IDP individuals]])-(Table1[[#This Row],[displ. Abroad]])</f>
        <v>3000</v>
      </c>
      <c r="P190">
        <v>0</v>
      </c>
      <c r="Q190">
        <v>0</v>
      </c>
      <c r="R190" t="s">
        <v>147</v>
      </c>
      <c r="S190" t="s">
        <v>147</v>
      </c>
      <c r="T190">
        <v>632</v>
      </c>
      <c r="U190">
        <v>4048</v>
      </c>
      <c r="V190" t="s">
        <v>193</v>
      </c>
      <c r="W190" t="s">
        <v>610</v>
      </c>
      <c r="X190">
        <v>162</v>
      </c>
      <c r="Y190">
        <v>1057</v>
      </c>
      <c r="Z190" t="s">
        <v>193</v>
      </c>
      <c r="AA190" t="s">
        <v>610</v>
      </c>
      <c r="AB190">
        <v>13</v>
      </c>
      <c r="AC190">
        <v>107</v>
      </c>
      <c r="AD190" t="s">
        <v>147</v>
      </c>
      <c r="AE190" t="s">
        <v>147</v>
      </c>
      <c r="AF190">
        <v>381</v>
      </c>
      <c r="AG190">
        <v>2788</v>
      </c>
      <c r="AH190" t="s">
        <v>193</v>
      </c>
      <c r="AI190" t="s">
        <v>610</v>
      </c>
      <c r="AJ190">
        <v>0</v>
      </c>
      <c r="AK190">
        <v>0</v>
      </c>
      <c r="AL190" t="s">
        <v>193</v>
      </c>
      <c r="AM190" t="s">
        <v>610</v>
      </c>
      <c r="AN190">
        <v>0</v>
      </c>
      <c r="AO190">
        <v>0</v>
      </c>
      <c r="AP190" t="s">
        <v>159</v>
      </c>
      <c r="AQ190">
        <v>636</v>
      </c>
      <c r="AR190">
        <v>5000</v>
      </c>
      <c r="AS190">
        <v>385</v>
      </c>
      <c r="AT190">
        <v>2643</v>
      </c>
      <c r="AU190" t="s">
        <v>221</v>
      </c>
      <c r="AV190" t="s">
        <v>612</v>
      </c>
      <c r="AW190">
        <v>43</v>
      </c>
      <c r="AX190">
        <v>340</v>
      </c>
      <c r="AY190" t="s">
        <v>221</v>
      </c>
      <c r="AZ190" t="s">
        <v>612</v>
      </c>
      <c r="BA190">
        <v>13</v>
      </c>
      <c r="BB190">
        <v>107</v>
      </c>
      <c r="BC190" t="s">
        <v>221</v>
      </c>
      <c r="BD190" t="s">
        <v>612</v>
      </c>
      <c r="BE190">
        <v>195</v>
      </c>
      <c r="BF190">
        <v>1910</v>
      </c>
      <c r="BG190" t="s">
        <v>221</v>
      </c>
      <c r="BH190" t="s">
        <v>612</v>
      </c>
      <c r="BI190">
        <v>0</v>
      </c>
      <c r="BJ190">
        <v>0</v>
      </c>
      <c r="BK190" t="s">
        <v>147</v>
      </c>
      <c r="BL190" t="s">
        <v>147</v>
      </c>
      <c r="BM190">
        <v>0</v>
      </c>
      <c r="BN190">
        <v>0</v>
      </c>
      <c r="BO190" s="116">
        <f>SUM(Table1[[#This Row],[2014-2015 Conflict]],Table1[[#This Row],[2016-2017 conflict]],Table1[[#This Row],[2018 pre R conflict]],Table1[[#This Row],[2018 post R conflict]],Table1[[#This Row],[2019 conflict]],Table1[[#This Row],[2020 conflict]])</f>
        <v>4898</v>
      </c>
      <c r="BP190" s="116">
        <f>SUM(Table1[[#This Row],[2014-2015  C - clashes]],Table1[[#This Row],[2016-2017  c-clashes]],Table1[[#This Row],[2018 pre R C-clashes]],Table1[[#This Row],[2018 post R C-clashes]],Table1[[#This Row],[2019 C-clashes]],Table1[[#This Row],[2020 C-clashes]])</f>
        <v>0</v>
      </c>
      <c r="BQ190" s="116">
        <f>SUM(Table1[[#This Row],[2014-2015 disaster]],Table1[[#This Row],[2016-2017 disaster]],Table1[[#This Row],[2018 pre R disaster]],Table1[[#This Row],[2018 post R disaster]],Table1[[#This Row],[2019 disaster]],Table1[[#This Row],[2020 disaster]])</f>
        <v>0</v>
      </c>
      <c r="BR190" s="116">
        <f>SUM(Table1[[#This Row],[2014-2015 unknown]],Table1[[#This Row],[2016-2017  unknown ]],Table1[[#This Row],[2018 pre R unknown]],Table1[[#This Row],[2018 post R unknown]],Table1[[#This Row],[2019 unknown]],Table1[[#This Row],[2020 unknown]])</f>
        <v>3102</v>
      </c>
      <c r="BS190">
        <v>0</v>
      </c>
      <c r="BT190">
        <v>0</v>
      </c>
      <c r="BU190">
        <v>0</v>
      </c>
      <c r="BV190">
        <v>0</v>
      </c>
      <c r="BW190" t="s">
        <v>146</v>
      </c>
      <c r="BX190">
        <v>2430</v>
      </c>
      <c r="BY190">
        <v>0</v>
      </c>
      <c r="BZ190">
        <v>0</v>
      </c>
      <c r="CA190">
        <v>1618</v>
      </c>
      <c r="CB190" t="s">
        <v>146</v>
      </c>
      <c r="CC190">
        <v>850</v>
      </c>
      <c r="CD190">
        <v>0</v>
      </c>
      <c r="CE190">
        <v>0</v>
      </c>
      <c r="CF190">
        <v>207</v>
      </c>
      <c r="CG190" t="s">
        <v>146</v>
      </c>
      <c r="CH190">
        <v>0</v>
      </c>
      <c r="CI190">
        <v>0</v>
      </c>
      <c r="CJ190">
        <v>0</v>
      </c>
      <c r="CK190">
        <v>107</v>
      </c>
      <c r="CL190" t="s">
        <v>146</v>
      </c>
      <c r="CM190">
        <v>1618</v>
      </c>
      <c r="CN190">
        <v>0</v>
      </c>
      <c r="CO190">
        <v>0</v>
      </c>
      <c r="CP190">
        <v>1170</v>
      </c>
      <c r="CQ190" t="s">
        <v>146</v>
      </c>
      <c r="CR190">
        <v>0</v>
      </c>
      <c r="CS190">
        <v>0</v>
      </c>
      <c r="CT190">
        <v>0</v>
      </c>
      <c r="CU190">
        <v>0</v>
      </c>
      <c r="CV190" t="s">
        <v>146</v>
      </c>
      <c r="CW190" t="s">
        <v>147</v>
      </c>
      <c r="CX190">
        <v>0</v>
      </c>
      <c r="CY190">
        <v>0</v>
      </c>
      <c r="CZ190">
        <v>0</v>
      </c>
      <c r="DA190">
        <v>1188</v>
      </c>
      <c r="DB190">
        <v>8000</v>
      </c>
      <c r="DC190" t="s">
        <v>159</v>
      </c>
      <c r="DD190">
        <v>60</v>
      </c>
      <c r="DE190">
        <v>330</v>
      </c>
      <c r="DF190">
        <v>30</v>
      </c>
      <c r="DG190">
        <v>165</v>
      </c>
      <c r="DH190" t="s">
        <v>159</v>
      </c>
      <c r="DI190">
        <f>Table1[[#This Row],[i- returnees internal present household]]+Table1[[#This Row],[k- abroad returnee household]]</f>
        <v>1435</v>
      </c>
      <c r="DJ190">
        <f>Table1[[#This Row],[ returnees internal ]]+Table1[[#This Row],[abroad returnee ]]</f>
        <v>5231</v>
      </c>
      <c r="DK190" t="s">
        <v>159</v>
      </c>
      <c r="DL190">
        <v>980</v>
      </c>
      <c r="DM190">
        <v>3395</v>
      </c>
      <c r="DN190">
        <v>0</v>
      </c>
      <c r="DO190">
        <v>0</v>
      </c>
      <c r="DP190" t="s">
        <v>147</v>
      </c>
      <c r="DQ190" t="s">
        <v>147</v>
      </c>
      <c r="DR190" t="s">
        <v>147</v>
      </c>
      <c r="DS190" t="s">
        <v>147</v>
      </c>
      <c r="DT190">
        <v>100</v>
      </c>
      <c r="DU190">
        <v>243</v>
      </c>
      <c r="DV190" t="s">
        <v>193</v>
      </c>
      <c r="DW190" t="s">
        <v>196</v>
      </c>
      <c r="DX190" t="s">
        <v>150</v>
      </c>
      <c r="DY190" t="s">
        <v>147</v>
      </c>
      <c r="DZ190">
        <v>740</v>
      </c>
      <c r="EA190">
        <v>2732</v>
      </c>
      <c r="EB190" t="s">
        <v>193</v>
      </c>
      <c r="EC190" t="s">
        <v>196</v>
      </c>
      <c r="ED190" t="s">
        <v>150</v>
      </c>
      <c r="EE190" t="s">
        <v>147</v>
      </c>
      <c r="EF190">
        <v>140</v>
      </c>
      <c r="EG190">
        <v>420</v>
      </c>
      <c r="EH190" t="s">
        <v>193</v>
      </c>
      <c r="EI190" t="s">
        <v>196</v>
      </c>
      <c r="EJ190" t="s">
        <v>431</v>
      </c>
      <c r="EK190" t="s">
        <v>147</v>
      </c>
      <c r="EL190">
        <v>0</v>
      </c>
      <c r="EM190">
        <v>0</v>
      </c>
      <c r="EN190" t="s">
        <v>147</v>
      </c>
      <c r="EO190" t="s">
        <v>147</v>
      </c>
      <c r="EP190" t="s">
        <v>147</v>
      </c>
      <c r="EQ190" t="s">
        <v>147</v>
      </c>
      <c r="ER190">
        <v>0</v>
      </c>
      <c r="ES190">
        <v>0</v>
      </c>
      <c r="ET190" t="s">
        <v>159</v>
      </c>
      <c r="EU190">
        <v>455</v>
      </c>
      <c r="EV190">
        <v>1836</v>
      </c>
      <c r="EW190">
        <v>0</v>
      </c>
      <c r="EX190">
        <v>0</v>
      </c>
      <c r="EY190" t="s">
        <v>147</v>
      </c>
      <c r="EZ190" t="s">
        <v>147</v>
      </c>
      <c r="FA190" t="s">
        <v>147</v>
      </c>
      <c r="FB190" t="s">
        <v>147</v>
      </c>
      <c r="FC190">
        <v>50</v>
      </c>
      <c r="FD190">
        <v>129</v>
      </c>
      <c r="FE190" t="s">
        <v>221</v>
      </c>
      <c r="FF190" t="s">
        <v>612</v>
      </c>
      <c r="FG190" t="s">
        <v>182</v>
      </c>
      <c r="FH190" t="s">
        <v>147</v>
      </c>
      <c r="FI190">
        <v>315</v>
      </c>
      <c r="FJ190">
        <v>1290</v>
      </c>
      <c r="FK190" t="s">
        <v>221</v>
      </c>
      <c r="FL190" t="s">
        <v>612</v>
      </c>
      <c r="FM190" t="s">
        <v>182</v>
      </c>
      <c r="FN190" t="s">
        <v>147</v>
      </c>
      <c r="FO190">
        <v>90</v>
      </c>
      <c r="FP190">
        <v>417</v>
      </c>
      <c r="FQ190" t="s">
        <v>221</v>
      </c>
      <c r="FR190" t="s">
        <v>612</v>
      </c>
      <c r="FS190" t="s">
        <v>150</v>
      </c>
      <c r="FT190" t="s">
        <v>147</v>
      </c>
      <c r="FU190">
        <v>0</v>
      </c>
      <c r="FV190">
        <v>0</v>
      </c>
      <c r="FW190" t="s">
        <v>147</v>
      </c>
      <c r="FX190" t="s">
        <v>147</v>
      </c>
      <c r="FY190" t="s">
        <v>147</v>
      </c>
      <c r="FZ190" t="s">
        <v>147</v>
      </c>
      <c r="GA190">
        <v>0</v>
      </c>
      <c r="GB190">
        <v>0</v>
      </c>
      <c r="GC190">
        <v>875</v>
      </c>
      <c r="GD190">
        <v>3442</v>
      </c>
      <c r="GE190">
        <v>160</v>
      </c>
      <c r="GF190">
        <v>878</v>
      </c>
      <c r="GG190">
        <v>400</v>
      </c>
      <c r="GH190">
        <v>911</v>
      </c>
      <c r="GI190">
        <v>0</v>
      </c>
      <c r="GJ190">
        <v>0</v>
      </c>
      <c r="GK190" t="s">
        <v>159</v>
      </c>
      <c r="GL190">
        <v>75</v>
      </c>
      <c r="GM190">
        <v>375</v>
      </c>
      <c r="GN190" t="s">
        <v>159</v>
      </c>
      <c r="GO190" t="s">
        <v>193</v>
      </c>
      <c r="GP190" t="s">
        <v>610</v>
      </c>
      <c r="GQ190" t="s">
        <v>159</v>
      </c>
      <c r="GR190" t="s">
        <v>221</v>
      </c>
      <c r="GS190" t="s">
        <v>146</v>
      </c>
      <c r="GT190">
        <v>0</v>
      </c>
      <c r="GU190">
        <v>0</v>
      </c>
      <c r="GV190" t="s">
        <v>159</v>
      </c>
      <c r="GW190" t="s">
        <v>152</v>
      </c>
      <c r="GX190" t="s">
        <v>151</v>
      </c>
      <c r="GY190" t="s">
        <v>152</v>
      </c>
      <c r="GZ190" t="s">
        <v>819</v>
      </c>
      <c r="HA190" s="117" t="s">
        <v>1224</v>
      </c>
      <c r="HB190" s="117" t="s">
        <v>2236</v>
      </c>
      <c r="HC190" s="117"/>
      <c r="HD190" s="116" t="s">
        <v>1858</v>
      </c>
      <c r="HE190" s="116">
        <v>4.1804469219999998</v>
      </c>
      <c r="HF190" s="116">
        <v>33.633699620000002</v>
      </c>
    </row>
    <row r="191" spans="1:214" x14ac:dyDescent="0.25">
      <c r="A191" t="s">
        <v>273</v>
      </c>
      <c r="B191" t="s">
        <v>211</v>
      </c>
      <c r="C191" t="s">
        <v>715</v>
      </c>
      <c r="D191" t="s">
        <v>421</v>
      </c>
      <c r="E191" t="s">
        <v>820</v>
      </c>
      <c r="F191" t="s">
        <v>821</v>
      </c>
      <c r="G191" s="116">
        <f t="shared" si="4"/>
        <v>5.1461099040000002</v>
      </c>
      <c r="H191" s="116">
        <f t="shared" si="5"/>
        <v>30.695828723999998</v>
      </c>
      <c r="I191">
        <v>9</v>
      </c>
      <c r="J191">
        <v>9</v>
      </c>
      <c r="K191" t="s">
        <v>159</v>
      </c>
      <c r="L191">
        <v>441</v>
      </c>
      <c r="M191" s="116">
        <f>SUM(Table1[[#Headers],[c- IDP previously displ. abroad present]])</f>
        <v>0</v>
      </c>
      <c r="N191">
        <v>2205</v>
      </c>
      <c r="O191" s="116">
        <f>(Table1[[#This Row],[a- IDP individuals]])-(Table1[[#This Row],[displ. Abroad]])</f>
        <v>2205</v>
      </c>
      <c r="P191">
        <v>163</v>
      </c>
      <c r="Q191">
        <v>815</v>
      </c>
      <c r="R191" t="s">
        <v>211</v>
      </c>
      <c r="S191" t="s">
        <v>421</v>
      </c>
      <c r="T191">
        <v>181</v>
      </c>
      <c r="U191">
        <v>905</v>
      </c>
      <c r="V191" t="s">
        <v>211</v>
      </c>
      <c r="W191" t="s">
        <v>421</v>
      </c>
      <c r="X191">
        <v>97</v>
      </c>
      <c r="Y191">
        <v>485</v>
      </c>
      <c r="Z191" t="s">
        <v>211</v>
      </c>
      <c r="AA191" t="s">
        <v>421</v>
      </c>
      <c r="AB191">
        <v>0</v>
      </c>
      <c r="AC191">
        <v>0</v>
      </c>
      <c r="AD191" t="s">
        <v>147</v>
      </c>
      <c r="AE191" t="s">
        <v>147</v>
      </c>
      <c r="AF191">
        <v>0</v>
      </c>
      <c r="AG191">
        <v>0</v>
      </c>
      <c r="AH191" t="s">
        <v>147</v>
      </c>
      <c r="AI191" t="s">
        <v>147</v>
      </c>
      <c r="AJ191">
        <v>0</v>
      </c>
      <c r="AK191">
        <v>0</v>
      </c>
      <c r="AL191" t="s">
        <v>147</v>
      </c>
      <c r="AM191" t="s">
        <v>147</v>
      </c>
      <c r="AN191">
        <v>0</v>
      </c>
      <c r="AO191">
        <v>0</v>
      </c>
      <c r="AP191" t="s">
        <v>146</v>
      </c>
      <c r="AQ191">
        <v>0</v>
      </c>
      <c r="AR191">
        <v>0</v>
      </c>
      <c r="AS191">
        <v>0</v>
      </c>
      <c r="AT191">
        <v>0</v>
      </c>
      <c r="AU191" t="s">
        <v>147</v>
      </c>
      <c r="AV191" t="s">
        <v>147</v>
      </c>
      <c r="AW191">
        <v>0</v>
      </c>
      <c r="AX191">
        <v>0</v>
      </c>
      <c r="AY191" t="s">
        <v>147</v>
      </c>
      <c r="AZ191" t="s">
        <v>147</v>
      </c>
      <c r="BA191">
        <v>0</v>
      </c>
      <c r="BB191">
        <v>0</v>
      </c>
      <c r="BC191" t="s">
        <v>147</v>
      </c>
      <c r="BD191" t="s">
        <v>147</v>
      </c>
      <c r="BE191">
        <v>0</v>
      </c>
      <c r="BF191">
        <v>0</v>
      </c>
      <c r="BG191" t="s">
        <v>147</v>
      </c>
      <c r="BH191" t="s">
        <v>147</v>
      </c>
      <c r="BI191">
        <v>0</v>
      </c>
      <c r="BJ191">
        <v>0</v>
      </c>
      <c r="BK191" t="s">
        <v>147</v>
      </c>
      <c r="BL191" t="s">
        <v>147</v>
      </c>
      <c r="BM191">
        <v>0</v>
      </c>
      <c r="BN191">
        <v>0</v>
      </c>
      <c r="BO191" s="116">
        <f>SUM(Table1[[#This Row],[2014-2015 Conflict]],Table1[[#This Row],[2016-2017 conflict]],Table1[[#This Row],[2018 pre R conflict]],Table1[[#This Row],[2018 post R conflict]],Table1[[#This Row],[2019 conflict]],Table1[[#This Row],[2020 conflict]])</f>
        <v>2205</v>
      </c>
      <c r="BP191" s="116">
        <f>SUM(Table1[[#This Row],[2014-2015  C - clashes]],Table1[[#This Row],[2016-2017  c-clashes]],Table1[[#This Row],[2018 pre R C-clashes]],Table1[[#This Row],[2018 post R C-clashes]],Table1[[#This Row],[2019 C-clashes]],Table1[[#This Row],[2020 C-clashes]])</f>
        <v>0</v>
      </c>
      <c r="BQ191" s="116">
        <f>SUM(Table1[[#This Row],[2014-2015 disaster]],Table1[[#This Row],[2016-2017 disaster]],Table1[[#This Row],[2018 pre R disaster]],Table1[[#This Row],[2018 post R disaster]],Table1[[#This Row],[2019 disaster]],Table1[[#This Row],[2020 disaster]])</f>
        <v>0</v>
      </c>
      <c r="BR191" s="116">
        <f>SUM(Table1[[#This Row],[2014-2015 unknown]],Table1[[#This Row],[2016-2017  unknown ]],Table1[[#This Row],[2018 pre R unknown]],Table1[[#This Row],[2018 post R unknown]],Table1[[#This Row],[2019 unknown]],Table1[[#This Row],[2020 unknown]])</f>
        <v>0</v>
      </c>
      <c r="BS191">
        <v>815</v>
      </c>
      <c r="BT191">
        <v>0</v>
      </c>
      <c r="BU191">
        <v>0</v>
      </c>
      <c r="BV191">
        <v>0</v>
      </c>
      <c r="BW191" t="s">
        <v>146</v>
      </c>
      <c r="BX191">
        <v>905</v>
      </c>
      <c r="BY191">
        <v>0</v>
      </c>
      <c r="BZ191">
        <v>0</v>
      </c>
      <c r="CA191">
        <v>0</v>
      </c>
      <c r="CB191" t="s">
        <v>146</v>
      </c>
      <c r="CC191">
        <v>485</v>
      </c>
      <c r="CD191">
        <v>0</v>
      </c>
      <c r="CE191">
        <v>0</v>
      </c>
      <c r="CF191">
        <v>0</v>
      </c>
      <c r="CG191" t="s">
        <v>146</v>
      </c>
      <c r="CH191">
        <v>0</v>
      </c>
      <c r="CI191">
        <v>0</v>
      </c>
      <c r="CJ191">
        <v>0</v>
      </c>
      <c r="CK191">
        <v>0</v>
      </c>
      <c r="CL191" t="s">
        <v>146</v>
      </c>
      <c r="CM191">
        <v>0</v>
      </c>
      <c r="CN191">
        <v>0</v>
      </c>
      <c r="CO191">
        <v>0</v>
      </c>
      <c r="CP191">
        <v>0</v>
      </c>
      <c r="CQ191" t="s">
        <v>146</v>
      </c>
      <c r="CR191">
        <v>0</v>
      </c>
      <c r="CS191">
        <v>0</v>
      </c>
      <c r="CT191">
        <v>0</v>
      </c>
      <c r="CU191">
        <v>0</v>
      </c>
      <c r="CV191" t="s">
        <v>146</v>
      </c>
      <c r="CW191" t="s">
        <v>147</v>
      </c>
      <c r="CX191">
        <v>0</v>
      </c>
      <c r="CY191">
        <v>0</v>
      </c>
      <c r="CZ191">
        <v>0</v>
      </c>
      <c r="DA191">
        <v>441</v>
      </c>
      <c r="DB191">
        <v>2205</v>
      </c>
      <c r="DC191" t="s">
        <v>146</v>
      </c>
      <c r="DD191">
        <v>0</v>
      </c>
      <c r="DE191">
        <v>0</v>
      </c>
      <c r="DF191">
        <v>2552</v>
      </c>
      <c r="DG191">
        <v>12758</v>
      </c>
      <c r="DH191" t="s">
        <v>159</v>
      </c>
      <c r="DI191">
        <f>Table1[[#This Row],[i- returnees internal present household]]+Table1[[#This Row],[k- abroad returnee household]]</f>
        <v>663</v>
      </c>
      <c r="DJ191">
        <f>Table1[[#This Row],[ returnees internal ]]+Table1[[#This Row],[abroad returnee ]]</f>
        <v>3315</v>
      </c>
      <c r="DK191" t="s">
        <v>159</v>
      </c>
      <c r="DL191">
        <v>663</v>
      </c>
      <c r="DM191">
        <v>3315</v>
      </c>
      <c r="DN191">
        <v>223</v>
      </c>
      <c r="DO191">
        <v>1115</v>
      </c>
      <c r="DP191" t="s">
        <v>211</v>
      </c>
      <c r="DQ191" t="s">
        <v>419</v>
      </c>
      <c r="DR191" t="s">
        <v>150</v>
      </c>
      <c r="DS191" t="s">
        <v>147</v>
      </c>
      <c r="DT191">
        <v>239</v>
      </c>
      <c r="DU191">
        <v>1195</v>
      </c>
      <c r="DV191" t="s">
        <v>211</v>
      </c>
      <c r="DW191" t="s">
        <v>419</v>
      </c>
      <c r="DX191" t="s">
        <v>150</v>
      </c>
      <c r="DY191" t="s">
        <v>147</v>
      </c>
      <c r="DZ191">
        <v>201</v>
      </c>
      <c r="EA191">
        <v>1005</v>
      </c>
      <c r="EB191" t="s">
        <v>211</v>
      </c>
      <c r="EC191" t="s">
        <v>419</v>
      </c>
      <c r="ED191" t="s">
        <v>150</v>
      </c>
      <c r="EE191" t="s">
        <v>147</v>
      </c>
      <c r="EF191">
        <v>0</v>
      </c>
      <c r="EG191">
        <v>0</v>
      </c>
      <c r="EH191" t="s">
        <v>147</v>
      </c>
      <c r="EI191" t="s">
        <v>147</v>
      </c>
      <c r="EJ191" t="s">
        <v>147</v>
      </c>
      <c r="EK191" t="s">
        <v>147</v>
      </c>
      <c r="EL191">
        <v>0</v>
      </c>
      <c r="EM191">
        <v>0</v>
      </c>
      <c r="EN191" t="s">
        <v>147</v>
      </c>
      <c r="EO191" t="s">
        <v>147</v>
      </c>
      <c r="EP191" t="s">
        <v>147</v>
      </c>
      <c r="EQ191" t="s">
        <v>147</v>
      </c>
      <c r="ER191">
        <v>0</v>
      </c>
      <c r="ES191">
        <v>0</v>
      </c>
      <c r="ET191" t="s">
        <v>146</v>
      </c>
      <c r="EU191">
        <v>0</v>
      </c>
      <c r="EV191">
        <v>0</v>
      </c>
      <c r="EW191">
        <v>0</v>
      </c>
      <c r="EX191">
        <v>0</v>
      </c>
      <c r="EY191" t="s">
        <v>147</v>
      </c>
      <c r="EZ191" t="s">
        <v>147</v>
      </c>
      <c r="FA191" t="s">
        <v>147</v>
      </c>
      <c r="FB191" t="s">
        <v>147</v>
      </c>
      <c r="FC191">
        <v>0</v>
      </c>
      <c r="FD191">
        <v>0</v>
      </c>
      <c r="FE191" t="s">
        <v>147</v>
      </c>
      <c r="FF191" t="s">
        <v>147</v>
      </c>
      <c r="FG191" t="s">
        <v>147</v>
      </c>
      <c r="FH191" t="s">
        <v>147</v>
      </c>
      <c r="FI191">
        <v>0</v>
      </c>
      <c r="FJ191">
        <v>0</v>
      </c>
      <c r="FK191" t="s">
        <v>147</v>
      </c>
      <c r="FL191" t="s">
        <v>147</v>
      </c>
      <c r="FM191" t="s">
        <v>147</v>
      </c>
      <c r="FN191" t="s">
        <v>147</v>
      </c>
      <c r="FO191">
        <v>0</v>
      </c>
      <c r="FP191">
        <v>0</v>
      </c>
      <c r="FQ191" t="s">
        <v>147</v>
      </c>
      <c r="FR191" t="s">
        <v>147</v>
      </c>
      <c r="FS191" t="s">
        <v>147</v>
      </c>
      <c r="FT191" t="s">
        <v>147</v>
      </c>
      <c r="FU191">
        <v>0</v>
      </c>
      <c r="FV191">
        <v>0</v>
      </c>
      <c r="FW191" t="s">
        <v>147</v>
      </c>
      <c r="FX191" t="s">
        <v>147</v>
      </c>
      <c r="FY191" t="s">
        <v>147</v>
      </c>
      <c r="FZ191" t="s">
        <v>147</v>
      </c>
      <c r="GA191">
        <v>0</v>
      </c>
      <c r="GB191">
        <v>0</v>
      </c>
      <c r="GC191">
        <v>180</v>
      </c>
      <c r="GD191">
        <v>900</v>
      </c>
      <c r="GE191">
        <v>234</v>
      </c>
      <c r="GF191">
        <v>1170</v>
      </c>
      <c r="GG191">
        <v>249</v>
      </c>
      <c r="GH191">
        <v>1245</v>
      </c>
      <c r="GI191">
        <v>0</v>
      </c>
      <c r="GJ191">
        <v>0</v>
      </c>
      <c r="GK191" t="s">
        <v>159</v>
      </c>
      <c r="GL191">
        <v>507</v>
      </c>
      <c r="GM191">
        <v>2530</v>
      </c>
      <c r="GN191" t="s">
        <v>159</v>
      </c>
      <c r="GO191" t="s">
        <v>211</v>
      </c>
      <c r="GP191" t="s">
        <v>419</v>
      </c>
      <c r="GQ191" t="s">
        <v>146</v>
      </c>
      <c r="GR191" t="s">
        <v>147</v>
      </c>
      <c r="GS191" t="s">
        <v>146</v>
      </c>
      <c r="GT191">
        <v>0</v>
      </c>
      <c r="GU191">
        <v>0</v>
      </c>
      <c r="GV191" t="s">
        <v>159</v>
      </c>
      <c r="GW191" t="s">
        <v>151</v>
      </c>
      <c r="GX191" t="s">
        <v>151</v>
      </c>
      <c r="GY191" t="s">
        <v>151</v>
      </c>
      <c r="GZ191" t="s">
        <v>822</v>
      </c>
      <c r="HA191" s="117" t="s">
        <v>1391</v>
      </c>
      <c r="HB191" s="117" t="s">
        <v>2238</v>
      </c>
      <c r="HC191" s="117"/>
      <c r="HD191" s="116" t="s">
        <v>1858</v>
      </c>
      <c r="HE191" s="116">
        <v>4.334457778</v>
      </c>
      <c r="HF191" s="116">
        <v>33.679092590000003</v>
      </c>
    </row>
    <row r="192" spans="1:214" x14ac:dyDescent="0.25">
      <c r="A192" t="s">
        <v>192</v>
      </c>
      <c r="B192" t="s">
        <v>193</v>
      </c>
      <c r="C192" t="s">
        <v>682</v>
      </c>
      <c r="D192" t="s">
        <v>683</v>
      </c>
      <c r="E192" t="s">
        <v>823</v>
      </c>
      <c r="F192" t="s">
        <v>824</v>
      </c>
      <c r="G192" s="116">
        <f t="shared" si="4"/>
        <v>3.8984166669999998</v>
      </c>
      <c r="H192" s="116">
        <f t="shared" si="5"/>
        <v>31.603566666999999</v>
      </c>
      <c r="I192">
        <v>9</v>
      </c>
      <c r="J192">
        <v>9</v>
      </c>
      <c r="K192" t="s">
        <v>146</v>
      </c>
      <c r="L192">
        <v>0</v>
      </c>
      <c r="M192" s="116">
        <f>SUM(Table1[[#Headers],[c- IDP previously displ. abroad present]])</f>
        <v>0</v>
      </c>
      <c r="N192">
        <v>0</v>
      </c>
      <c r="O192" s="116">
        <f>(Table1[[#This Row],[a- IDP individuals]])-(Table1[[#This Row],[displ. Abroad]])</f>
        <v>0</v>
      </c>
      <c r="P192">
        <v>0</v>
      </c>
      <c r="Q192">
        <v>0</v>
      </c>
      <c r="R192" t="s">
        <v>147</v>
      </c>
      <c r="S192" t="s">
        <v>147</v>
      </c>
      <c r="T192">
        <v>0</v>
      </c>
      <c r="U192">
        <v>0</v>
      </c>
      <c r="V192" t="s">
        <v>147</v>
      </c>
      <c r="W192" t="s">
        <v>147</v>
      </c>
      <c r="X192">
        <v>0</v>
      </c>
      <c r="Y192">
        <v>0</v>
      </c>
      <c r="Z192" t="s">
        <v>147</v>
      </c>
      <c r="AA192" t="s">
        <v>147</v>
      </c>
      <c r="AB192">
        <v>0</v>
      </c>
      <c r="AC192">
        <v>0</v>
      </c>
      <c r="AD192" t="s">
        <v>147</v>
      </c>
      <c r="AE192" t="s">
        <v>147</v>
      </c>
      <c r="AF192">
        <v>0</v>
      </c>
      <c r="AG192">
        <v>0</v>
      </c>
      <c r="AH192" t="s">
        <v>147</v>
      </c>
      <c r="AI192" t="s">
        <v>147</v>
      </c>
      <c r="AJ192">
        <v>0</v>
      </c>
      <c r="AK192">
        <v>0</v>
      </c>
      <c r="AL192" t="s">
        <v>147</v>
      </c>
      <c r="AM192" t="s">
        <v>147</v>
      </c>
      <c r="AN192">
        <v>0</v>
      </c>
      <c r="AO192">
        <v>0</v>
      </c>
      <c r="AP192" t="s">
        <v>146</v>
      </c>
      <c r="AQ192">
        <v>0</v>
      </c>
      <c r="AR192">
        <v>0</v>
      </c>
      <c r="AS192">
        <v>0</v>
      </c>
      <c r="AT192">
        <v>0</v>
      </c>
      <c r="AU192" t="s">
        <v>147</v>
      </c>
      <c r="AV192" t="s">
        <v>147</v>
      </c>
      <c r="AW192">
        <v>0</v>
      </c>
      <c r="AX192">
        <v>0</v>
      </c>
      <c r="AY192" t="s">
        <v>147</v>
      </c>
      <c r="AZ192" t="s">
        <v>147</v>
      </c>
      <c r="BA192">
        <v>0</v>
      </c>
      <c r="BB192">
        <v>0</v>
      </c>
      <c r="BC192" t="s">
        <v>147</v>
      </c>
      <c r="BD192" t="s">
        <v>147</v>
      </c>
      <c r="BE192">
        <v>0</v>
      </c>
      <c r="BF192">
        <v>0</v>
      </c>
      <c r="BG192" t="s">
        <v>147</v>
      </c>
      <c r="BH192" t="s">
        <v>147</v>
      </c>
      <c r="BI192">
        <v>0</v>
      </c>
      <c r="BJ192">
        <v>0</v>
      </c>
      <c r="BK192" t="s">
        <v>147</v>
      </c>
      <c r="BL192" t="s">
        <v>147</v>
      </c>
      <c r="BM192">
        <v>0</v>
      </c>
      <c r="BN192">
        <v>0</v>
      </c>
      <c r="BO192" s="116">
        <f>SUM(Table1[[#This Row],[2014-2015 Conflict]],Table1[[#This Row],[2016-2017 conflict]],Table1[[#This Row],[2018 pre R conflict]],Table1[[#This Row],[2018 post R conflict]],Table1[[#This Row],[2019 conflict]],Table1[[#This Row],[2020 conflict]])</f>
        <v>0</v>
      </c>
      <c r="BP192" s="116">
        <f>SUM(Table1[[#This Row],[2014-2015  C - clashes]],Table1[[#This Row],[2016-2017  c-clashes]],Table1[[#This Row],[2018 pre R C-clashes]],Table1[[#This Row],[2018 post R C-clashes]],Table1[[#This Row],[2019 C-clashes]],Table1[[#This Row],[2020 C-clashes]])</f>
        <v>0</v>
      </c>
      <c r="BQ192" s="116">
        <f>SUM(Table1[[#This Row],[2014-2015 disaster]],Table1[[#This Row],[2016-2017 disaster]],Table1[[#This Row],[2018 pre R disaster]],Table1[[#This Row],[2018 post R disaster]],Table1[[#This Row],[2019 disaster]],Table1[[#This Row],[2020 disaster]])</f>
        <v>0</v>
      </c>
      <c r="BR192" s="116">
        <f>SUM(Table1[[#This Row],[2014-2015 unknown]],Table1[[#This Row],[2016-2017  unknown ]],Table1[[#This Row],[2018 pre R unknown]],Table1[[#This Row],[2018 post R unknown]],Table1[[#This Row],[2019 unknown]],Table1[[#This Row],[2020 unknown]])</f>
        <v>0</v>
      </c>
      <c r="BS192">
        <v>0</v>
      </c>
      <c r="BT192">
        <v>0</v>
      </c>
      <c r="BU192">
        <v>0</v>
      </c>
      <c r="BV192">
        <v>0</v>
      </c>
      <c r="BW192" t="s">
        <v>146</v>
      </c>
      <c r="BX192">
        <v>0</v>
      </c>
      <c r="BY192">
        <v>0</v>
      </c>
      <c r="BZ192">
        <v>0</v>
      </c>
      <c r="CA192">
        <v>0</v>
      </c>
      <c r="CB192" t="s">
        <v>146</v>
      </c>
      <c r="CC192">
        <v>0</v>
      </c>
      <c r="CD192">
        <v>0</v>
      </c>
      <c r="CE192">
        <v>0</v>
      </c>
      <c r="CF192">
        <v>0</v>
      </c>
      <c r="CG192" t="s">
        <v>146</v>
      </c>
      <c r="CH192">
        <v>0</v>
      </c>
      <c r="CI192">
        <v>0</v>
      </c>
      <c r="CJ192">
        <v>0</v>
      </c>
      <c r="CK192">
        <v>0</v>
      </c>
      <c r="CL192" t="s">
        <v>146</v>
      </c>
      <c r="CM192">
        <v>0</v>
      </c>
      <c r="CN192">
        <v>0</v>
      </c>
      <c r="CO192">
        <v>0</v>
      </c>
      <c r="CP192">
        <v>0</v>
      </c>
      <c r="CQ192" t="s">
        <v>146</v>
      </c>
      <c r="CR192">
        <v>0</v>
      </c>
      <c r="CS192">
        <v>0</v>
      </c>
      <c r="CT192">
        <v>0</v>
      </c>
      <c r="CU192">
        <v>0</v>
      </c>
      <c r="CV192" t="s">
        <v>146</v>
      </c>
      <c r="CW192" t="s">
        <v>147</v>
      </c>
      <c r="CX192">
        <v>0</v>
      </c>
      <c r="CY192">
        <v>0</v>
      </c>
      <c r="CZ192">
        <v>0</v>
      </c>
      <c r="DA192">
        <v>0</v>
      </c>
      <c r="DB192">
        <v>0</v>
      </c>
      <c r="DC192" t="s">
        <v>146</v>
      </c>
      <c r="DD192">
        <v>0</v>
      </c>
      <c r="DE192">
        <v>0</v>
      </c>
      <c r="DF192">
        <v>0</v>
      </c>
      <c r="DG192">
        <v>0</v>
      </c>
      <c r="DH192" t="s">
        <v>159</v>
      </c>
      <c r="DI192">
        <f>Table1[[#This Row],[i- returnees internal present household]]+Table1[[#This Row],[k- abroad returnee household]]</f>
        <v>2270</v>
      </c>
      <c r="DJ192">
        <f>Table1[[#This Row],[ returnees internal ]]+Table1[[#This Row],[abroad returnee ]]</f>
        <v>9929</v>
      </c>
      <c r="DK192" t="s">
        <v>146</v>
      </c>
      <c r="DL192">
        <v>0</v>
      </c>
      <c r="DM192">
        <v>0</v>
      </c>
      <c r="DN192">
        <v>0</v>
      </c>
      <c r="DO192">
        <v>0</v>
      </c>
      <c r="DP192" t="s">
        <v>147</v>
      </c>
      <c r="DQ192" t="s">
        <v>147</v>
      </c>
      <c r="DR192" t="s">
        <v>147</v>
      </c>
      <c r="DS192" t="s">
        <v>147</v>
      </c>
      <c r="DT192">
        <v>0</v>
      </c>
      <c r="DU192">
        <v>0</v>
      </c>
      <c r="DV192" t="s">
        <v>147</v>
      </c>
      <c r="DW192" t="s">
        <v>147</v>
      </c>
      <c r="DX192" t="s">
        <v>147</v>
      </c>
      <c r="DY192" t="s">
        <v>147</v>
      </c>
      <c r="DZ192">
        <v>0</v>
      </c>
      <c r="EA192">
        <v>0</v>
      </c>
      <c r="EB192" t="s">
        <v>147</v>
      </c>
      <c r="EC192" t="s">
        <v>147</v>
      </c>
      <c r="ED192" t="s">
        <v>147</v>
      </c>
      <c r="EE192" t="s">
        <v>147</v>
      </c>
      <c r="EF192">
        <v>0</v>
      </c>
      <c r="EG192">
        <v>0</v>
      </c>
      <c r="EH192" t="s">
        <v>147</v>
      </c>
      <c r="EI192" t="s">
        <v>147</v>
      </c>
      <c r="EJ192" t="s">
        <v>147</v>
      </c>
      <c r="EK192" t="s">
        <v>147</v>
      </c>
      <c r="EL192">
        <v>0</v>
      </c>
      <c r="EM192">
        <v>0</v>
      </c>
      <c r="EN192" t="s">
        <v>147</v>
      </c>
      <c r="EO192" t="s">
        <v>147</v>
      </c>
      <c r="EP192" t="s">
        <v>147</v>
      </c>
      <c r="EQ192" t="s">
        <v>147</v>
      </c>
      <c r="ER192">
        <v>0</v>
      </c>
      <c r="ES192">
        <v>0</v>
      </c>
      <c r="ET192" t="s">
        <v>159</v>
      </c>
      <c r="EU192">
        <v>2270</v>
      </c>
      <c r="EV192">
        <v>9929</v>
      </c>
      <c r="EW192">
        <v>828</v>
      </c>
      <c r="EX192">
        <v>2815</v>
      </c>
      <c r="EY192" t="s">
        <v>221</v>
      </c>
      <c r="EZ192" t="s">
        <v>424</v>
      </c>
      <c r="FA192" t="s">
        <v>150</v>
      </c>
      <c r="FB192" t="s">
        <v>147</v>
      </c>
      <c r="FC192">
        <v>308</v>
      </c>
      <c r="FD192">
        <v>3257</v>
      </c>
      <c r="FE192" t="s">
        <v>221</v>
      </c>
      <c r="FF192" t="s">
        <v>424</v>
      </c>
      <c r="FG192" t="s">
        <v>150</v>
      </c>
      <c r="FH192" t="s">
        <v>147</v>
      </c>
      <c r="FI192">
        <v>435</v>
      </c>
      <c r="FJ192">
        <v>1479</v>
      </c>
      <c r="FK192" t="s">
        <v>221</v>
      </c>
      <c r="FL192" t="s">
        <v>424</v>
      </c>
      <c r="FM192" t="s">
        <v>150</v>
      </c>
      <c r="FN192" t="s">
        <v>147</v>
      </c>
      <c r="FO192">
        <v>307</v>
      </c>
      <c r="FP192">
        <v>1044</v>
      </c>
      <c r="FQ192" t="s">
        <v>221</v>
      </c>
      <c r="FR192" t="s">
        <v>424</v>
      </c>
      <c r="FS192" t="s">
        <v>150</v>
      </c>
      <c r="FT192" t="s">
        <v>147</v>
      </c>
      <c r="FU192">
        <v>392</v>
      </c>
      <c r="FV192">
        <v>1334</v>
      </c>
      <c r="FW192" t="s">
        <v>221</v>
      </c>
      <c r="FX192" t="s">
        <v>424</v>
      </c>
      <c r="FY192" t="s">
        <v>150</v>
      </c>
      <c r="FZ192" t="s">
        <v>147</v>
      </c>
      <c r="GA192">
        <v>0</v>
      </c>
      <c r="GB192">
        <v>0</v>
      </c>
      <c r="GC192">
        <v>598</v>
      </c>
      <c r="GD192">
        <v>2033</v>
      </c>
      <c r="GE192">
        <v>462</v>
      </c>
      <c r="GF192">
        <v>3781</v>
      </c>
      <c r="GG192">
        <v>1210</v>
      </c>
      <c r="GH192">
        <v>4115</v>
      </c>
      <c r="GI192">
        <v>0</v>
      </c>
      <c r="GJ192">
        <v>0</v>
      </c>
      <c r="GK192" t="s">
        <v>159</v>
      </c>
      <c r="GL192">
        <v>964</v>
      </c>
      <c r="GM192">
        <v>4798</v>
      </c>
      <c r="GN192" t="s">
        <v>159</v>
      </c>
      <c r="GO192" t="s">
        <v>193</v>
      </c>
      <c r="GP192" t="s">
        <v>194</v>
      </c>
      <c r="GQ192" t="s">
        <v>159</v>
      </c>
      <c r="GR192" t="s">
        <v>221</v>
      </c>
      <c r="GS192" t="s">
        <v>146</v>
      </c>
      <c r="GT192">
        <v>0</v>
      </c>
      <c r="GU192">
        <v>0</v>
      </c>
      <c r="GV192" t="s">
        <v>159</v>
      </c>
      <c r="GW192" t="s">
        <v>151</v>
      </c>
      <c r="GX192" t="s">
        <v>151</v>
      </c>
      <c r="GY192" t="s">
        <v>151</v>
      </c>
      <c r="GZ192" t="s">
        <v>160</v>
      </c>
      <c r="HA192" s="117" t="s">
        <v>1391</v>
      </c>
      <c r="HB192" s="117" t="s">
        <v>2240</v>
      </c>
      <c r="HC192" s="117"/>
      <c r="HD192" s="116" t="s">
        <v>1858</v>
      </c>
      <c r="HE192" s="116">
        <v>4.2887400529999997</v>
      </c>
      <c r="HF192" s="116">
        <v>33.696809739999999</v>
      </c>
    </row>
    <row r="193" spans="1:214" x14ac:dyDescent="0.25">
      <c r="A193" t="s">
        <v>192</v>
      </c>
      <c r="B193" t="s">
        <v>193</v>
      </c>
      <c r="C193" t="s">
        <v>682</v>
      </c>
      <c r="D193" t="s">
        <v>683</v>
      </c>
      <c r="E193" t="s">
        <v>825</v>
      </c>
      <c r="F193" t="s">
        <v>826</v>
      </c>
      <c r="G193" s="116">
        <f t="shared" si="4"/>
        <v>3.8149600000000001</v>
      </c>
      <c r="H193" s="116">
        <f t="shared" si="5"/>
        <v>31.365566000000001</v>
      </c>
      <c r="I193">
        <v>9</v>
      </c>
      <c r="J193">
        <v>9</v>
      </c>
      <c r="K193" t="s">
        <v>159</v>
      </c>
      <c r="L193">
        <v>2686</v>
      </c>
      <c r="M193" s="116">
        <f>SUM(Table1[[#Headers],[c- IDP previously displ. abroad present]])</f>
        <v>0</v>
      </c>
      <c r="N193">
        <v>15994</v>
      </c>
      <c r="O193" s="116">
        <f>(Table1[[#This Row],[a- IDP individuals]])-(Table1[[#This Row],[displ. Abroad]])</f>
        <v>15994</v>
      </c>
      <c r="P193">
        <v>0</v>
      </c>
      <c r="Q193">
        <v>0</v>
      </c>
      <c r="R193" t="s">
        <v>147</v>
      </c>
      <c r="S193" t="s">
        <v>147</v>
      </c>
      <c r="T193">
        <v>262</v>
      </c>
      <c r="U193">
        <v>1567</v>
      </c>
      <c r="V193" t="s">
        <v>193</v>
      </c>
      <c r="W193" t="s">
        <v>683</v>
      </c>
      <c r="X193">
        <v>1400</v>
      </c>
      <c r="Y193">
        <v>7001</v>
      </c>
      <c r="Z193" t="s">
        <v>193</v>
      </c>
      <c r="AA193" t="s">
        <v>610</v>
      </c>
      <c r="AB193">
        <v>729</v>
      </c>
      <c r="AC193">
        <v>4009</v>
      </c>
      <c r="AD193" t="s">
        <v>193</v>
      </c>
      <c r="AE193" t="s">
        <v>827</v>
      </c>
      <c r="AF193">
        <v>0</v>
      </c>
      <c r="AG193">
        <v>0</v>
      </c>
      <c r="AH193" t="s">
        <v>147</v>
      </c>
      <c r="AI193" t="s">
        <v>147</v>
      </c>
      <c r="AJ193">
        <v>295</v>
      </c>
      <c r="AK193">
        <v>3417</v>
      </c>
      <c r="AL193" t="s">
        <v>193</v>
      </c>
      <c r="AM193" t="s">
        <v>827</v>
      </c>
      <c r="AN193">
        <v>0</v>
      </c>
      <c r="AO193">
        <v>0</v>
      </c>
      <c r="AP193" t="s">
        <v>146</v>
      </c>
      <c r="AQ193">
        <v>0</v>
      </c>
      <c r="AR193">
        <v>0</v>
      </c>
      <c r="AS193">
        <v>0</v>
      </c>
      <c r="AT193">
        <v>0</v>
      </c>
      <c r="AU193" t="s">
        <v>147</v>
      </c>
      <c r="AV193" t="s">
        <v>147</v>
      </c>
      <c r="AW193">
        <v>0</v>
      </c>
      <c r="AX193">
        <v>0</v>
      </c>
      <c r="AY193" t="s">
        <v>147</v>
      </c>
      <c r="AZ193" t="s">
        <v>147</v>
      </c>
      <c r="BA193">
        <v>0</v>
      </c>
      <c r="BB193">
        <v>0</v>
      </c>
      <c r="BC193" t="s">
        <v>147</v>
      </c>
      <c r="BD193" t="s">
        <v>147</v>
      </c>
      <c r="BE193">
        <v>0</v>
      </c>
      <c r="BF193">
        <v>0</v>
      </c>
      <c r="BG193" t="s">
        <v>147</v>
      </c>
      <c r="BH193" t="s">
        <v>147</v>
      </c>
      <c r="BI193">
        <v>0</v>
      </c>
      <c r="BJ193">
        <v>0</v>
      </c>
      <c r="BK193" t="s">
        <v>147</v>
      </c>
      <c r="BL193" t="s">
        <v>147</v>
      </c>
      <c r="BM193">
        <v>0</v>
      </c>
      <c r="BN193">
        <v>0</v>
      </c>
      <c r="BO193" s="116">
        <f>SUM(Table1[[#This Row],[2014-2015 Conflict]],Table1[[#This Row],[2016-2017 conflict]],Table1[[#This Row],[2018 pre R conflict]],Table1[[#This Row],[2018 post R conflict]],Table1[[#This Row],[2019 conflict]],Table1[[#This Row],[2020 conflict]])</f>
        <v>15994</v>
      </c>
      <c r="BP193" s="116">
        <f>SUM(Table1[[#This Row],[2014-2015  C - clashes]],Table1[[#This Row],[2016-2017  c-clashes]],Table1[[#This Row],[2018 pre R C-clashes]],Table1[[#This Row],[2018 post R C-clashes]],Table1[[#This Row],[2019 C-clashes]],Table1[[#This Row],[2020 C-clashes]])</f>
        <v>0</v>
      </c>
      <c r="BQ193" s="116">
        <f>SUM(Table1[[#This Row],[2014-2015 disaster]],Table1[[#This Row],[2016-2017 disaster]],Table1[[#This Row],[2018 pre R disaster]],Table1[[#This Row],[2018 post R disaster]],Table1[[#This Row],[2019 disaster]],Table1[[#This Row],[2020 disaster]])</f>
        <v>0</v>
      </c>
      <c r="BR193" s="116">
        <f>SUM(Table1[[#This Row],[2014-2015 unknown]],Table1[[#This Row],[2016-2017  unknown ]],Table1[[#This Row],[2018 pre R unknown]],Table1[[#This Row],[2018 post R unknown]],Table1[[#This Row],[2019 unknown]],Table1[[#This Row],[2020 unknown]])</f>
        <v>0</v>
      </c>
      <c r="BS193">
        <v>0</v>
      </c>
      <c r="BT193">
        <v>0</v>
      </c>
      <c r="BU193">
        <v>0</v>
      </c>
      <c r="BV193">
        <v>0</v>
      </c>
      <c r="BW193" t="s">
        <v>146</v>
      </c>
      <c r="BX193">
        <v>1567</v>
      </c>
      <c r="BY193">
        <v>0</v>
      </c>
      <c r="BZ193">
        <v>0</v>
      </c>
      <c r="CA193">
        <v>0</v>
      </c>
      <c r="CB193" t="s">
        <v>146</v>
      </c>
      <c r="CC193">
        <v>7001</v>
      </c>
      <c r="CD193">
        <v>0</v>
      </c>
      <c r="CE193">
        <v>0</v>
      </c>
      <c r="CF193">
        <v>0</v>
      </c>
      <c r="CG193" t="s">
        <v>146</v>
      </c>
      <c r="CH193">
        <v>4009</v>
      </c>
      <c r="CI193">
        <v>0</v>
      </c>
      <c r="CJ193">
        <v>0</v>
      </c>
      <c r="CK193">
        <v>0</v>
      </c>
      <c r="CL193" t="s">
        <v>146</v>
      </c>
      <c r="CM193">
        <v>0</v>
      </c>
      <c r="CN193">
        <v>0</v>
      </c>
      <c r="CO193">
        <v>0</v>
      </c>
      <c r="CP193">
        <v>0</v>
      </c>
      <c r="CQ193" t="s">
        <v>146</v>
      </c>
      <c r="CR193">
        <v>3417</v>
      </c>
      <c r="CS193">
        <v>0</v>
      </c>
      <c r="CT193">
        <v>0</v>
      </c>
      <c r="CU193">
        <v>0</v>
      </c>
      <c r="CV193" t="s">
        <v>146</v>
      </c>
      <c r="CW193" t="s">
        <v>147</v>
      </c>
      <c r="CX193">
        <v>0</v>
      </c>
      <c r="CY193">
        <v>2160</v>
      </c>
      <c r="CZ193">
        <v>13002</v>
      </c>
      <c r="DA193">
        <v>526</v>
      </c>
      <c r="DB193">
        <v>2992</v>
      </c>
      <c r="DC193" t="s">
        <v>159</v>
      </c>
      <c r="DD193">
        <v>129</v>
      </c>
      <c r="DE193">
        <v>658</v>
      </c>
      <c r="DF193">
        <v>1929</v>
      </c>
      <c r="DG193">
        <v>10611</v>
      </c>
      <c r="DH193" t="s">
        <v>159</v>
      </c>
      <c r="DI193">
        <f>Table1[[#This Row],[i- returnees internal present household]]+Table1[[#This Row],[k- abroad returnee household]]</f>
        <v>2270</v>
      </c>
      <c r="DJ193">
        <f>Table1[[#This Row],[ returnees internal ]]+Table1[[#This Row],[abroad returnee ]]</f>
        <v>11022</v>
      </c>
      <c r="DK193" t="s">
        <v>159</v>
      </c>
      <c r="DL193">
        <v>346</v>
      </c>
      <c r="DM193">
        <v>1756</v>
      </c>
      <c r="DN193">
        <v>0</v>
      </c>
      <c r="DO193">
        <v>0</v>
      </c>
      <c r="DP193" t="s">
        <v>147</v>
      </c>
      <c r="DQ193" t="s">
        <v>147</v>
      </c>
      <c r="DR193" t="s">
        <v>147</v>
      </c>
      <c r="DS193" t="s">
        <v>147</v>
      </c>
      <c r="DT193">
        <v>0</v>
      </c>
      <c r="DU193">
        <v>0</v>
      </c>
      <c r="DV193" t="s">
        <v>147</v>
      </c>
      <c r="DW193" t="s">
        <v>147</v>
      </c>
      <c r="DX193" t="s">
        <v>147</v>
      </c>
      <c r="DY193" t="s">
        <v>147</v>
      </c>
      <c r="DZ193">
        <v>147</v>
      </c>
      <c r="EA193">
        <v>735</v>
      </c>
      <c r="EB193" t="s">
        <v>193</v>
      </c>
      <c r="EC193" t="s">
        <v>194</v>
      </c>
      <c r="ED193" t="s">
        <v>304</v>
      </c>
      <c r="EE193" t="s">
        <v>147</v>
      </c>
      <c r="EF193">
        <v>98</v>
      </c>
      <c r="EG193">
        <v>300</v>
      </c>
      <c r="EH193" t="s">
        <v>202</v>
      </c>
      <c r="EI193" t="s">
        <v>464</v>
      </c>
      <c r="EJ193" t="s">
        <v>304</v>
      </c>
      <c r="EK193" t="s">
        <v>147</v>
      </c>
      <c r="EL193">
        <v>101</v>
      </c>
      <c r="EM193">
        <v>721</v>
      </c>
      <c r="EN193" t="s">
        <v>202</v>
      </c>
      <c r="EO193" t="s">
        <v>464</v>
      </c>
      <c r="EP193" t="s">
        <v>304</v>
      </c>
      <c r="EQ193" t="s">
        <v>147</v>
      </c>
      <c r="ER193">
        <v>0</v>
      </c>
      <c r="ES193">
        <v>0</v>
      </c>
      <c r="ET193" t="s">
        <v>159</v>
      </c>
      <c r="EU193">
        <v>1924</v>
      </c>
      <c r="EV193">
        <v>9266</v>
      </c>
      <c r="EW193">
        <v>0</v>
      </c>
      <c r="EX193">
        <v>0</v>
      </c>
      <c r="EY193" t="s">
        <v>147</v>
      </c>
      <c r="EZ193" t="s">
        <v>147</v>
      </c>
      <c r="FA193" t="s">
        <v>147</v>
      </c>
      <c r="FB193" t="s">
        <v>147</v>
      </c>
      <c r="FC193">
        <v>0</v>
      </c>
      <c r="FD193">
        <v>0</v>
      </c>
      <c r="FE193" t="s">
        <v>147</v>
      </c>
      <c r="FF193" t="s">
        <v>147</v>
      </c>
      <c r="FG193" t="s">
        <v>147</v>
      </c>
      <c r="FH193" t="s">
        <v>147</v>
      </c>
      <c r="FI193">
        <v>1798</v>
      </c>
      <c r="FJ193">
        <v>8631</v>
      </c>
      <c r="FK193" t="s">
        <v>221</v>
      </c>
      <c r="FL193" t="s">
        <v>424</v>
      </c>
      <c r="FM193" t="s">
        <v>304</v>
      </c>
      <c r="FN193" t="s">
        <v>147</v>
      </c>
      <c r="FO193">
        <v>125</v>
      </c>
      <c r="FP193">
        <v>630</v>
      </c>
      <c r="FQ193" t="s">
        <v>221</v>
      </c>
      <c r="FR193" t="s">
        <v>333</v>
      </c>
      <c r="FS193" t="s">
        <v>304</v>
      </c>
      <c r="FT193" t="s">
        <v>147</v>
      </c>
      <c r="FU193">
        <v>1</v>
      </c>
      <c r="FV193">
        <v>5</v>
      </c>
      <c r="FW193" t="s">
        <v>221</v>
      </c>
      <c r="FX193" t="s">
        <v>333</v>
      </c>
      <c r="FY193" t="s">
        <v>304</v>
      </c>
      <c r="FZ193" t="s">
        <v>147</v>
      </c>
      <c r="GA193">
        <v>0</v>
      </c>
      <c r="GB193">
        <v>0</v>
      </c>
      <c r="GC193">
        <v>0</v>
      </c>
      <c r="GD193">
        <v>0</v>
      </c>
      <c r="GE193">
        <v>1945</v>
      </c>
      <c r="GF193">
        <v>9367</v>
      </c>
      <c r="GG193">
        <v>325</v>
      </c>
      <c r="GH193">
        <v>1655</v>
      </c>
      <c r="GI193">
        <v>0</v>
      </c>
      <c r="GJ193">
        <v>0</v>
      </c>
      <c r="GK193" t="s">
        <v>159</v>
      </c>
      <c r="GL193">
        <v>875</v>
      </c>
      <c r="GM193">
        <v>4348</v>
      </c>
      <c r="GN193" t="s">
        <v>159</v>
      </c>
      <c r="GO193" t="s">
        <v>193</v>
      </c>
      <c r="GP193" t="s">
        <v>683</v>
      </c>
      <c r="GQ193" t="s">
        <v>159</v>
      </c>
      <c r="GR193" t="s">
        <v>221</v>
      </c>
      <c r="GS193" t="s">
        <v>146</v>
      </c>
      <c r="GT193">
        <v>0</v>
      </c>
      <c r="GU193">
        <v>0</v>
      </c>
      <c r="GV193" t="s">
        <v>159</v>
      </c>
      <c r="GW193" t="s">
        <v>151</v>
      </c>
      <c r="GX193" t="s">
        <v>152</v>
      </c>
      <c r="GY193" t="s">
        <v>152</v>
      </c>
      <c r="GZ193" t="s">
        <v>828</v>
      </c>
      <c r="HA193" s="117" t="s">
        <v>1040</v>
      </c>
      <c r="HB193" s="117" t="s">
        <v>2242</v>
      </c>
      <c r="HC193" s="117" t="s">
        <v>2242</v>
      </c>
      <c r="HD193" s="116" t="s">
        <v>1858</v>
      </c>
      <c r="HE193" s="116">
        <v>4.2582899999999997</v>
      </c>
      <c r="HF193" s="116">
        <v>33.563560000000003</v>
      </c>
    </row>
    <row r="194" spans="1:214" x14ac:dyDescent="0.25">
      <c r="A194" t="s">
        <v>583</v>
      </c>
      <c r="B194" t="s">
        <v>228</v>
      </c>
      <c r="C194" t="s">
        <v>672</v>
      </c>
      <c r="D194" t="s">
        <v>586</v>
      </c>
      <c r="E194" t="s">
        <v>829</v>
      </c>
      <c r="F194" t="s">
        <v>830</v>
      </c>
      <c r="G194" s="116">
        <f t="shared" ref="G194:G257" si="6">INDEX($HE$2:$HE$2855,MATCH(F194,$HA$2:$HA$2855,0))</f>
        <v>7.2693199999999996</v>
      </c>
      <c r="H194" s="116">
        <f t="shared" ref="H194:H257" si="7">INDEX($HF$2:$HF$2855,MATCH(F194,$HA$2:$HA$2855,0))</f>
        <v>27.420300000000001</v>
      </c>
      <c r="I194">
        <v>9</v>
      </c>
      <c r="J194">
        <v>9</v>
      </c>
      <c r="K194" t="s">
        <v>159</v>
      </c>
      <c r="L194">
        <v>1463</v>
      </c>
      <c r="M194" s="116">
        <f>SUM(Table1[[#Headers],[c- IDP previously displ. abroad present]])</f>
        <v>0</v>
      </c>
      <c r="N194">
        <v>7310</v>
      </c>
      <c r="O194" s="116">
        <f>(Table1[[#This Row],[a- IDP individuals]])-(Table1[[#This Row],[displ. Abroad]])</f>
        <v>7310</v>
      </c>
      <c r="P194">
        <v>0</v>
      </c>
      <c r="Q194">
        <v>0</v>
      </c>
      <c r="R194" t="s">
        <v>147</v>
      </c>
      <c r="S194" t="s">
        <v>147</v>
      </c>
      <c r="T194">
        <v>1463</v>
      </c>
      <c r="U194">
        <v>7310</v>
      </c>
      <c r="V194" t="s">
        <v>228</v>
      </c>
      <c r="W194" t="s">
        <v>586</v>
      </c>
      <c r="X194">
        <v>0</v>
      </c>
      <c r="Y194">
        <v>0</v>
      </c>
      <c r="Z194" t="s">
        <v>147</v>
      </c>
      <c r="AA194" t="s">
        <v>147</v>
      </c>
      <c r="AB194">
        <v>0</v>
      </c>
      <c r="AC194">
        <v>0</v>
      </c>
      <c r="AD194" t="s">
        <v>147</v>
      </c>
      <c r="AE194" t="s">
        <v>147</v>
      </c>
      <c r="AF194">
        <v>0</v>
      </c>
      <c r="AG194">
        <v>0</v>
      </c>
      <c r="AH194" t="s">
        <v>147</v>
      </c>
      <c r="AI194" t="s">
        <v>147</v>
      </c>
      <c r="AJ194">
        <v>0</v>
      </c>
      <c r="AK194">
        <v>0</v>
      </c>
      <c r="AL194" t="s">
        <v>228</v>
      </c>
      <c r="AM194" t="s">
        <v>586</v>
      </c>
      <c r="AN194">
        <v>0</v>
      </c>
      <c r="AO194">
        <v>0</v>
      </c>
      <c r="AP194" t="s">
        <v>146</v>
      </c>
      <c r="AQ194">
        <v>0</v>
      </c>
      <c r="AR194">
        <v>0</v>
      </c>
      <c r="AS194">
        <v>0</v>
      </c>
      <c r="AT194">
        <v>0</v>
      </c>
      <c r="AU194" t="s">
        <v>147</v>
      </c>
      <c r="AV194" t="s">
        <v>147</v>
      </c>
      <c r="AW194">
        <v>0</v>
      </c>
      <c r="AX194">
        <v>0</v>
      </c>
      <c r="AY194" t="s">
        <v>147</v>
      </c>
      <c r="AZ194" t="s">
        <v>147</v>
      </c>
      <c r="BA194">
        <v>0</v>
      </c>
      <c r="BB194">
        <v>0</v>
      </c>
      <c r="BC194" t="s">
        <v>147</v>
      </c>
      <c r="BD194" t="s">
        <v>147</v>
      </c>
      <c r="BE194">
        <v>0</v>
      </c>
      <c r="BF194">
        <v>0</v>
      </c>
      <c r="BG194" t="s">
        <v>147</v>
      </c>
      <c r="BH194" t="s">
        <v>147</v>
      </c>
      <c r="BI194">
        <v>0</v>
      </c>
      <c r="BJ194">
        <v>0</v>
      </c>
      <c r="BK194" t="s">
        <v>147</v>
      </c>
      <c r="BL194" t="s">
        <v>147</v>
      </c>
      <c r="BM194">
        <v>0</v>
      </c>
      <c r="BN194">
        <v>0</v>
      </c>
      <c r="BO194" s="116">
        <f>SUM(Table1[[#This Row],[2014-2015 Conflict]],Table1[[#This Row],[2016-2017 conflict]],Table1[[#This Row],[2018 pre R conflict]],Table1[[#This Row],[2018 post R conflict]],Table1[[#This Row],[2019 conflict]],Table1[[#This Row],[2020 conflict]])</f>
        <v>7310</v>
      </c>
      <c r="BP194" s="116">
        <f>SUM(Table1[[#This Row],[2014-2015  C - clashes]],Table1[[#This Row],[2016-2017  c-clashes]],Table1[[#This Row],[2018 pre R C-clashes]],Table1[[#This Row],[2018 post R C-clashes]],Table1[[#This Row],[2019 C-clashes]],Table1[[#This Row],[2020 C-clashes]])</f>
        <v>0</v>
      </c>
      <c r="BQ194" s="116">
        <f>SUM(Table1[[#This Row],[2014-2015 disaster]],Table1[[#This Row],[2016-2017 disaster]],Table1[[#This Row],[2018 pre R disaster]],Table1[[#This Row],[2018 post R disaster]],Table1[[#This Row],[2019 disaster]],Table1[[#This Row],[2020 disaster]])</f>
        <v>0</v>
      </c>
      <c r="BR194" s="116">
        <f>SUM(Table1[[#This Row],[2014-2015 unknown]],Table1[[#This Row],[2016-2017  unknown ]],Table1[[#This Row],[2018 pre R unknown]],Table1[[#This Row],[2018 post R unknown]],Table1[[#This Row],[2019 unknown]],Table1[[#This Row],[2020 unknown]])</f>
        <v>0</v>
      </c>
      <c r="BS194">
        <v>0</v>
      </c>
      <c r="BT194">
        <v>0</v>
      </c>
      <c r="BU194">
        <v>0</v>
      </c>
      <c r="BV194">
        <v>0</v>
      </c>
      <c r="BW194" t="s">
        <v>146</v>
      </c>
      <c r="BX194">
        <v>7310</v>
      </c>
      <c r="BY194">
        <v>0</v>
      </c>
      <c r="BZ194">
        <v>0</v>
      </c>
      <c r="CA194">
        <v>0</v>
      </c>
      <c r="CB194" t="s">
        <v>146</v>
      </c>
      <c r="CC194">
        <v>0</v>
      </c>
      <c r="CD194">
        <v>0</v>
      </c>
      <c r="CE194">
        <v>0</v>
      </c>
      <c r="CF194">
        <v>0</v>
      </c>
      <c r="CG194" t="s">
        <v>146</v>
      </c>
      <c r="CH194">
        <v>0</v>
      </c>
      <c r="CI194">
        <v>0</v>
      </c>
      <c r="CJ194">
        <v>0</v>
      </c>
      <c r="CK194">
        <v>0</v>
      </c>
      <c r="CL194" t="s">
        <v>146</v>
      </c>
      <c r="CM194">
        <v>0</v>
      </c>
      <c r="CN194">
        <v>0</v>
      </c>
      <c r="CO194">
        <v>0</v>
      </c>
      <c r="CP194">
        <v>0</v>
      </c>
      <c r="CQ194" t="s">
        <v>146</v>
      </c>
      <c r="CR194">
        <v>0</v>
      </c>
      <c r="CS194">
        <v>0</v>
      </c>
      <c r="CT194">
        <v>0</v>
      </c>
      <c r="CU194">
        <v>0</v>
      </c>
      <c r="CV194" t="s">
        <v>146</v>
      </c>
      <c r="CW194" t="s">
        <v>147</v>
      </c>
      <c r="CX194">
        <v>0</v>
      </c>
      <c r="CY194">
        <v>0</v>
      </c>
      <c r="CZ194">
        <v>0</v>
      </c>
      <c r="DA194">
        <v>1463</v>
      </c>
      <c r="DB194">
        <v>7310</v>
      </c>
      <c r="DC194" t="s">
        <v>159</v>
      </c>
      <c r="DD194">
        <v>1463</v>
      </c>
      <c r="DE194">
        <v>7310</v>
      </c>
      <c r="DF194">
        <v>3256</v>
      </c>
      <c r="DG194">
        <v>14001</v>
      </c>
      <c r="DH194" t="s">
        <v>159</v>
      </c>
      <c r="DI194">
        <f>Table1[[#This Row],[i- returnees internal present household]]+Table1[[#This Row],[k- abroad returnee household]]</f>
        <v>5714</v>
      </c>
      <c r="DJ194">
        <f>Table1[[#This Row],[ returnees internal ]]+Table1[[#This Row],[abroad returnee ]]</f>
        <v>29210</v>
      </c>
      <c r="DK194" t="s">
        <v>159</v>
      </c>
      <c r="DL194">
        <v>5714</v>
      </c>
      <c r="DM194">
        <v>29210</v>
      </c>
      <c r="DN194">
        <v>0</v>
      </c>
      <c r="DO194">
        <v>0</v>
      </c>
      <c r="DP194" t="s">
        <v>147</v>
      </c>
      <c r="DQ194" t="s">
        <v>147</v>
      </c>
      <c r="DR194" t="s">
        <v>147</v>
      </c>
      <c r="DS194" t="s">
        <v>147</v>
      </c>
      <c r="DT194">
        <v>958</v>
      </c>
      <c r="DU194">
        <v>4789</v>
      </c>
      <c r="DV194" t="s">
        <v>228</v>
      </c>
      <c r="DW194" t="s">
        <v>586</v>
      </c>
      <c r="DX194" t="s">
        <v>431</v>
      </c>
      <c r="DY194" t="s">
        <v>147</v>
      </c>
      <c r="DZ194">
        <v>1620</v>
      </c>
      <c r="EA194">
        <v>8098</v>
      </c>
      <c r="EB194" t="s">
        <v>228</v>
      </c>
      <c r="EC194" t="s">
        <v>586</v>
      </c>
      <c r="ED194" t="s">
        <v>431</v>
      </c>
      <c r="EE194" t="s">
        <v>147</v>
      </c>
      <c r="EF194">
        <v>1782</v>
      </c>
      <c r="EG194">
        <v>9554</v>
      </c>
      <c r="EH194" t="s">
        <v>228</v>
      </c>
      <c r="EI194" t="s">
        <v>586</v>
      </c>
      <c r="EJ194" t="s">
        <v>431</v>
      </c>
      <c r="EK194" t="s">
        <v>147</v>
      </c>
      <c r="EL194">
        <v>1354</v>
      </c>
      <c r="EM194">
        <v>6769</v>
      </c>
      <c r="EN194" t="s">
        <v>228</v>
      </c>
      <c r="EO194" t="s">
        <v>586</v>
      </c>
      <c r="EP194" t="s">
        <v>431</v>
      </c>
      <c r="EQ194" t="s">
        <v>147</v>
      </c>
      <c r="ER194">
        <v>0</v>
      </c>
      <c r="ES194">
        <v>0</v>
      </c>
      <c r="ET194" t="s">
        <v>146</v>
      </c>
      <c r="EU194">
        <v>0</v>
      </c>
      <c r="EV194">
        <v>0</v>
      </c>
      <c r="EW194">
        <v>0</v>
      </c>
      <c r="EX194">
        <v>0</v>
      </c>
      <c r="EY194" t="s">
        <v>147</v>
      </c>
      <c r="EZ194" t="s">
        <v>147</v>
      </c>
      <c r="FA194" t="s">
        <v>147</v>
      </c>
      <c r="FB194" t="s">
        <v>147</v>
      </c>
      <c r="FC194">
        <v>0</v>
      </c>
      <c r="FD194">
        <v>0</v>
      </c>
      <c r="FE194" t="s">
        <v>147</v>
      </c>
      <c r="FF194" t="s">
        <v>147</v>
      </c>
      <c r="FG194" t="s">
        <v>147</v>
      </c>
      <c r="FH194" t="s">
        <v>147</v>
      </c>
      <c r="FI194">
        <v>0</v>
      </c>
      <c r="FJ194">
        <v>0</v>
      </c>
      <c r="FK194" t="s">
        <v>147</v>
      </c>
      <c r="FL194" t="s">
        <v>147</v>
      </c>
      <c r="FM194" t="s">
        <v>147</v>
      </c>
      <c r="FN194" t="s">
        <v>147</v>
      </c>
      <c r="FO194">
        <v>0</v>
      </c>
      <c r="FP194">
        <v>0</v>
      </c>
      <c r="FQ194" t="s">
        <v>147</v>
      </c>
      <c r="FR194" t="s">
        <v>147</v>
      </c>
      <c r="FS194" t="s">
        <v>147</v>
      </c>
      <c r="FT194" t="s">
        <v>147</v>
      </c>
      <c r="FU194">
        <v>0</v>
      </c>
      <c r="FV194">
        <v>0</v>
      </c>
      <c r="FW194" t="s">
        <v>147</v>
      </c>
      <c r="FX194" t="s">
        <v>147</v>
      </c>
      <c r="FY194" t="s">
        <v>147</v>
      </c>
      <c r="FZ194" t="s">
        <v>147</v>
      </c>
      <c r="GA194">
        <v>0</v>
      </c>
      <c r="GB194">
        <v>0</v>
      </c>
      <c r="GC194">
        <v>1454</v>
      </c>
      <c r="GD194">
        <v>7268</v>
      </c>
      <c r="GE194">
        <v>3049</v>
      </c>
      <c r="GF194">
        <v>15888</v>
      </c>
      <c r="GG194">
        <v>1211</v>
      </c>
      <c r="GH194">
        <v>6054</v>
      </c>
      <c r="GI194">
        <v>0</v>
      </c>
      <c r="GJ194">
        <v>0</v>
      </c>
      <c r="GK194" t="s">
        <v>159</v>
      </c>
      <c r="GL194">
        <v>123</v>
      </c>
      <c r="GM194">
        <v>610</v>
      </c>
      <c r="GN194" t="s">
        <v>159</v>
      </c>
      <c r="GO194" t="s">
        <v>228</v>
      </c>
      <c r="GP194" t="s">
        <v>586</v>
      </c>
      <c r="GQ194" t="s">
        <v>159</v>
      </c>
      <c r="GR194" t="s">
        <v>217</v>
      </c>
      <c r="GS194" t="s">
        <v>146</v>
      </c>
      <c r="GT194">
        <v>0</v>
      </c>
      <c r="GU194">
        <v>0</v>
      </c>
      <c r="GV194" t="s">
        <v>146</v>
      </c>
      <c r="GW194" t="s">
        <v>152</v>
      </c>
      <c r="GX194" t="s">
        <v>151</v>
      </c>
      <c r="GY194" t="s">
        <v>152</v>
      </c>
      <c r="GZ194" t="s">
        <v>160</v>
      </c>
      <c r="HA194" s="117" t="s">
        <v>1040</v>
      </c>
      <c r="HB194" s="117" t="s">
        <v>2244</v>
      </c>
      <c r="HC194" s="117"/>
      <c r="HD194" s="116" t="s">
        <v>1858</v>
      </c>
      <c r="HE194" s="116">
        <v>4.269752531</v>
      </c>
      <c r="HF194" s="116">
        <v>33.56899164</v>
      </c>
    </row>
    <row r="195" spans="1:214" x14ac:dyDescent="0.25">
      <c r="A195" t="s">
        <v>142</v>
      </c>
      <c r="B195" t="s">
        <v>143</v>
      </c>
      <c r="C195" t="s">
        <v>606</v>
      </c>
      <c r="D195" t="s">
        <v>409</v>
      </c>
      <c r="E195" t="s">
        <v>831</v>
      </c>
      <c r="F195" t="s">
        <v>832</v>
      </c>
      <c r="G195" s="116">
        <f t="shared" si="6"/>
        <v>10.268940654</v>
      </c>
      <c r="H195" s="116">
        <f t="shared" si="7"/>
        <v>32.230445920000001</v>
      </c>
      <c r="I195">
        <v>9</v>
      </c>
      <c r="J195">
        <v>9</v>
      </c>
      <c r="K195" t="s">
        <v>159</v>
      </c>
      <c r="L195">
        <v>332</v>
      </c>
      <c r="M195" s="116">
        <f>SUM(Table1[[#Headers],[c- IDP previously displ. abroad present]])</f>
        <v>0</v>
      </c>
      <c r="N195">
        <v>1675</v>
      </c>
      <c r="O195" s="116">
        <f>(Table1[[#This Row],[a- IDP individuals]])-(Table1[[#This Row],[displ. Abroad]])</f>
        <v>1675</v>
      </c>
      <c r="P195">
        <v>135</v>
      </c>
      <c r="Q195">
        <v>679</v>
      </c>
      <c r="R195" t="s">
        <v>143</v>
      </c>
      <c r="S195" t="s">
        <v>409</v>
      </c>
      <c r="T195">
        <v>197</v>
      </c>
      <c r="U195">
        <v>996</v>
      </c>
      <c r="V195" t="s">
        <v>143</v>
      </c>
      <c r="W195" t="s">
        <v>409</v>
      </c>
      <c r="X195">
        <v>0</v>
      </c>
      <c r="Y195">
        <v>0</v>
      </c>
      <c r="Z195" t="s">
        <v>147</v>
      </c>
      <c r="AA195" t="s">
        <v>147</v>
      </c>
      <c r="AB195">
        <v>0</v>
      </c>
      <c r="AC195">
        <v>0</v>
      </c>
      <c r="AD195" t="s">
        <v>147</v>
      </c>
      <c r="AE195" t="s">
        <v>147</v>
      </c>
      <c r="AF195">
        <v>0</v>
      </c>
      <c r="AG195">
        <v>0</v>
      </c>
      <c r="AH195" t="s">
        <v>147</v>
      </c>
      <c r="AI195" t="s">
        <v>147</v>
      </c>
      <c r="AJ195">
        <v>0</v>
      </c>
      <c r="AK195">
        <v>0</v>
      </c>
      <c r="AL195" t="s">
        <v>147</v>
      </c>
      <c r="AM195" t="s">
        <v>147</v>
      </c>
      <c r="AN195">
        <v>0</v>
      </c>
      <c r="AO195">
        <v>0</v>
      </c>
      <c r="AP195" t="s">
        <v>146</v>
      </c>
      <c r="AQ195">
        <v>0</v>
      </c>
      <c r="AR195">
        <v>0</v>
      </c>
      <c r="AS195">
        <v>0</v>
      </c>
      <c r="AT195">
        <v>0</v>
      </c>
      <c r="AU195" t="s">
        <v>147</v>
      </c>
      <c r="AV195" t="s">
        <v>147</v>
      </c>
      <c r="AW195">
        <v>0</v>
      </c>
      <c r="AX195">
        <v>0</v>
      </c>
      <c r="AY195" t="s">
        <v>147</v>
      </c>
      <c r="AZ195" t="s">
        <v>147</v>
      </c>
      <c r="BA195">
        <v>0</v>
      </c>
      <c r="BB195">
        <v>0</v>
      </c>
      <c r="BC195" t="s">
        <v>147</v>
      </c>
      <c r="BD195" t="s">
        <v>147</v>
      </c>
      <c r="BE195">
        <v>0</v>
      </c>
      <c r="BF195">
        <v>0</v>
      </c>
      <c r="BG195" t="s">
        <v>147</v>
      </c>
      <c r="BH195" t="s">
        <v>147</v>
      </c>
      <c r="BI195">
        <v>0</v>
      </c>
      <c r="BJ195">
        <v>0</v>
      </c>
      <c r="BK195" t="s">
        <v>147</v>
      </c>
      <c r="BL195" t="s">
        <v>147</v>
      </c>
      <c r="BM195">
        <v>0</v>
      </c>
      <c r="BN195">
        <v>0</v>
      </c>
      <c r="BO195" s="116">
        <f>SUM(Table1[[#This Row],[2014-2015 Conflict]],Table1[[#This Row],[2016-2017 conflict]],Table1[[#This Row],[2018 pre R conflict]],Table1[[#This Row],[2018 post R conflict]],Table1[[#This Row],[2019 conflict]],Table1[[#This Row],[2020 conflict]])</f>
        <v>1675</v>
      </c>
      <c r="BP195" s="116">
        <f>SUM(Table1[[#This Row],[2014-2015  C - clashes]],Table1[[#This Row],[2016-2017  c-clashes]],Table1[[#This Row],[2018 pre R C-clashes]],Table1[[#This Row],[2018 post R C-clashes]],Table1[[#This Row],[2019 C-clashes]],Table1[[#This Row],[2020 C-clashes]])</f>
        <v>0</v>
      </c>
      <c r="BQ195" s="116">
        <f>SUM(Table1[[#This Row],[2014-2015 disaster]],Table1[[#This Row],[2016-2017 disaster]],Table1[[#This Row],[2018 pre R disaster]],Table1[[#This Row],[2018 post R disaster]],Table1[[#This Row],[2019 disaster]],Table1[[#This Row],[2020 disaster]])</f>
        <v>0</v>
      </c>
      <c r="BR195" s="116">
        <f>SUM(Table1[[#This Row],[2014-2015 unknown]],Table1[[#This Row],[2016-2017  unknown ]],Table1[[#This Row],[2018 pre R unknown]],Table1[[#This Row],[2018 post R unknown]],Table1[[#This Row],[2019 unknown]],Table1[[#This Row],[2020 unknown]])</f>
        <v>0</v>
      </c>
      <c r="BS195">
        <v>679</v>
      </c>
      <c r="BT195">
        <v>0</v>
      </c>
      <c r="BU195">
        <v>0</v>
      </c>
      <c r="BV195">
        <v>0</v>
      </c>
      <c r="BW195" t="s">
        <v>146</v>
      </c>
      <c r="BX195">
        <v>996</v>
      </c>
      <c r="BY195">
        <v>0</v>
      </c>
      <c r="BZ195">
        <v>0</v>
      </c>
      <c r="CA195">
        <v>0</v>
      </c>
      <c r="CB195" t="s">
        <v>146</v>
      </c>
      <c r="CC195">
        <v>0</v>
      </c>
      <c r="CD195">
        <v>0</v>
      </c>
      <c r="CE195">
        <v>0</v>
      </c>
      <c r="CF195">
        <v>0</v>
      </c>
      <c r="CG195" t="s">
        <v>146</v>
      </c>
      <c r="CH195">
        <v>0</v>
      </c>
      <c r="CI195">
        <v>0</v>
      </c>
      <c r="CJ195">
        <v>0</v>
      </c>
      <c r="CK195">
        <v>0</v>
      </c>
      <c r="CL195" t="s">
        <v>146</v>
      </c>
      <c r="CM195">
        <v>0</v>
      </c>
      <c r="CN195">
        <v>0</v>
      </c>
      <c r="CO195">
        <v>0</v>
      </c>
      <c r="CP195">
        <v>0</v>
      </c>
      <c r="CQ195" t="s">
        <v>146</v>
      </c>
      <c r="CR195">
        <v>0</v>
      </c>
      <c r="CS195">
        <v>0</v>
      </c>
      <c r="CT195">
        <v>0</v>
      </c>
      <c r="CU195">
        <v>0</v>
      </c>
      <c r="CV195" t="s">
        <v>146</v>
      </c>
      <c r="CW195" t="s">
        <v>147</v>
      </c>
      <c r="CX195">
        <v>0</v>
      </c>
      <c r="CY195">
        <v>0</v>
      </c>
      <c r="CZ195">
        <v>0</v>
      </c>
      <c r="DA195">
        <v>332</v>
      </c>
      <c r="DB195">
        <v>1675</v>
      </c>
      <c r="DC195" t="s">
        <v>146</v>
      </c>
      <c r="DD195">
        <v>0</v>
      </c>
      <c r="DE195">
        <v>0</v>
      </c>
      <c r="DF195">
        <v>1900</v>
      </c>
      <c r="DG195">
        <v>9501</v>
      </c>
      <c r="DH195" t="s">
        <v>159</v>
      </c>
      <c r="DI195">
        <f>Table1[[#This Row],[i- returnees internal present household]]+Table1[[#This Row],[k- abroad returnee household]]</f>
        <v>685</v>
      </c>
      <c r="DJ195">
        <f>Table1[[#This Row],[ returnees internal ]]+Table1[[#This Row],[abroad returnee ]]</f>
        <v>3636</v>
      </c>
      <c r="DK195" t="s">
        <v>159</v>
      </c>
      <c r="DL195">
        <v>39</v>
      </c>
      <c r="DM195">
        <v>198</v>
      </c>
      <c r="DN195">
        <v>13</v>
      </c>
      <c r="DO195">
        <v>59</v>
      </c>
      <c r="DP195" t="s">
        <v>143</v>
      </c>
      <c r="DQ195" t="s">
        <v>352</v>
      </c>
      <c r="DR195" t="s">
        <v>150</v>
      </c>
      <c r="DS195" t="s">
        <v>147</v>
      </c>
      <c r="DT195">
        <v>9</v>
      </c>
      <c r="DU195">
        <v>47</v>
      </c>
      <c r="DV195" t="s">
        <v>143</v>
      </c>
      <c r="DW195" t="s">
        <v>409</v>
      </c>
      <c r="DX195" t="s">
        <v>150</v>
      </c>
      <c r="DY195" t="s">
        <v>147</v>
      </c>
      <c r="DZ195">
        <v>7</v>
      </c>
      <c r="EA195">
        <v>38</v>
      </c>
      <c r="EB195" t="s">
        <v>143</v>
      </c>
      <c r="EC195" t="s">
        <v>409</v>
      </c>
      <c r="ED195" t="s">
        <v>150</v>
      </c>
      <c r="EE195" t="s">
        <v>147</v>
      </c>
      <c r="EF195">
        <v>5</v>
      </c>
      <c r="EG195">
        <v>26</v>
      </c>
      <c r="EH195" t="s">
        <v>143</v>
      </c>
      <c r="EI195" t="s">
        <v>227</v>
      </c>
      <c r="EJ195" t="s">
        <v>150</v>
      </c>
      <c r="EK195" t="s">
        <v>147</v>
      </c>
      <c r="EL195">
        <v>5</v>
      </c>
      <c r="EM195">
        <v>28</v>
      </c>
      <c r="EN195" t="s">
        <v>143</v>
      </c>
      <c r="EO195" t="s">
        <v>409</v>
      </c>
      <c r="EP195" t="s">
        <v>150</v>
      </c>
      <c r="EQ195" t="s">
        <v>147</v>
      </c>
      <c r="ER195">
        <v>0</v>
      </c>
      <c r="ES195">
        <v>0</v>
      </c>
      <c r="ET195" t="s">
        <v>159</v>
      </c>
      <c r="EU195">
        <v>646</v>
      </c>
      <c r="EV195">
        <v>3438</v>
      </c>
      <c r="EW195">
        <v>57</v>
      </c>
      <c r="EX195">
        <v>289</v>
      </c>
      <c r="EY195" t="s">
        <v>217</v>
      </c>
      <c r="EZ195" t="s">
        <v>587</v>
      </c>
      <c r="FA195" t="s">
        <v>150</v>
      </c>
      <c r="FB195" t="s">
        <v>147</v>
      </c>
      <c r="FC195">
        <v>29</v>
      </c>
      <c r="FD195">
        <v>147</v>
      </c>
      <c r="FE195" t="s">
        <v>217</v>
      </c>
      <c r="FF195" t="s">
        <v>587</v>
      </c>
      <c r="FG195" t="s">
        <v>150</v>
      </c>
      <c r="FH195" t="s">
        <v>147</v>
      </c>
      <c r="FI195">
        <v>237</v>
      </c>
      <c r="FJ195">
        <v>1185</v>
      </c>
      <c r="FK195" t="s">
        <v>217</v>
      </c>
      <c r="FL195" t="s">
        <v>587</v>
      </c>
      <c r="FM195" t="s">
        <v>150</v>
      </c>
      <c r="FN195" t="s">
        <v>147</v>
      </c>
      <c r="FO195">
        <v>210</v>
      </c>
      <c r="FP195">
        <v>1052</v>
      </c>
      <c r="FQ195" t="s">
        <v>217</v>
      </c>
      <c r="FR195" t="s">
        <v>587</v>
      </c>
      <c r="FS195" t="s">
        <v>150</v>
      </c>
      <c r="FT195" t="s">
        <v>147</v>
      </c>
      <c r="FU195">
        <v>113</v>
      </c>
      <c r="FV195">
        <v>765</v>
      </c>
      <c r="FW195" t="s">
        <v>217</v>
      </c>
      <c r="FX195" t="s">
        <v>587</v>
      </c>
      <c r="FY195" t="s">
        <v>150</v>
      </c>
      <c r="FZ195" t="s">
        <v>147</v>
      </c>
      <c r="GA195">
        <v>0</v>
      </c>
      <c r="GB195">
        <v>0</v>
      </c>
      <c r="GC195">
        <v>425</v>
      </c>
      <c r="GD195">
        <v>2332</v>
      </c>
      <c r="GE195">
        <v>153</v>
      </c>
      <c r="GF195">
        <v>765</v>
      </c>
      <c r="GG195">
        <v>107</v>
      </c>
      <c r="GH195">
        <v>539</v>
      </c>
      <c r="GI195">
        <v>0</v>
      </c>
      <c r="GJ195">
        <v>0</v>
      </c>
      <c r="GK195" t="s">
        <v>159</v>
      </c>
      <c r="GL195">
        <v>151</v>
      </c>
      <c r="GM195">
        <v>745</v>
      </c>
      <c r="GN195" t="s">
        <v>159</v>
      </c>
      <c r="GO195" t="s">
        <v>143</v>
      </c>
      <c r="GP195" t="s">
        <v>227</v>
      </c>
      <c r="GQ195" t="s">
        <v>159</v>
      </c>
      <c r="GR195" t="s">
        <v>217</v>
      </c>
      <c r="GS195" t="s">
        <v>146</v>
      </c>
      <c r="GT195">
        <v>0</v>
      </c>
      <c r="GU195">
        <v>0</v>
      </c>
      <c r="GV195" t="s">
        <v>146</v>
      </c>
      <c r="GW195" t="s">
        <v>197</v>
      </c>
      <c r="GX195" t="s">
        <v>197</v>
      </c>
      <c r="GY195" t="s">
        <v>197</v>
      </c>
      <c r="GZ195" t="s">
        <v>160</v>
      </c>
      <c r="HA195" s="117" t="s">
        <v>403</v>
      </c>
      <c r="HB195" s="117" t="s">
        <v>403</v>
      </c>
      <c r="HC195" s="117"/>
      <c r="HD195" s="116" t="s">
        <v>1858</v>
      </c>
      <c r="HE195" s="116">
        <v>4.073817</v>
      </c>
      <c r="HF195" s="116">
        <v>32.821432999999999</v>
      </c>
    </row>
    <row r="196" spans="1:214" x14ac:dyDescent="0.25">
      <c r="A196" t="s">
        <v>155</v>
      </c>
      <c r="B196" t="s">
        <v>156</v>
      </c>
      <c r="C196" t="s">
        <v>154</v>
      </c>
      <c r="D196" t="s">
        <v>157</v>
      </c>
      <c r="E196" t="s">
        <v>833</v>
      </c>
      <c r="F196" t="s">
        <v>834</v>
      </c>
      <c r="G196" s="116">
        <f t="shared" si="6"/>
        <v>9.3101060429999993</v>
      </c>
      <c r="H196" s="116">
        <f t="shared" si="7"/>
        <v>31.571354039999999</v>
      </c>
      <c r="I196">
        <v>9</v>
      </c>
      <c r="J196">
        <v>9</v>
      </c>
      <c r="K196" t="s">
        <v>159</v>
      </c>
      <c r="L196">
        <v>972</v>
      </c>
      <c r="M196" s="116">
        <f>SUM(Table1[[#Headers],[c- IDP previously displ. abroad present]])</f>
        <v>0</v>
      </c>
      <c r="N196">
        <v>3671</v>
      </c>
      <c r="O196" s="116">
        <f>(Table1[[#This Row],[a- IDP individuals]])-(Table1[[#This Row],[displ. Abroad]])</f>
        <v>3596</v>
      </c>
      <c r="P196">
        <v>0</v>
      </c>
      <c r="Q196">
        <v>0</v>
      </c>
      <c r="R196" t="s">
        <v>147</v>
      </c>
      <c r="S196" t="s">
        <v>147</v>
      </c>
      <c r="T196">
        <v>206</v>
      </c>
      <c r="U196">
        <v>850</v>
      </c>
      <c r="V196" t="s">
        <v>143</v>
      </c>
      <c r="W196" t="s">
        <v>352</v>
      </c>
      <c r="X196">
        <v>121</v>
      </c>
      <c r="Y196">
        <v>500</v>
      </c>
      <c r="Z196" t="s">
        <v>143</v>
      </c>
      <c r="AA196" t="s">
        <v>352</v>
      </c>
      <c r="AB196">
        <v>291</v>
      </c>
      <c r="AC196">
        <v>1000</v>
      </c>
      <c r="AD196" t="s">
        <v>143</v>
      </c>
      <c r="AE196" t="s">
        <v>352</v>
      </c>
      <c r="AF196">
        <v>254</v>
      </c>
      <c r="AG196">
        <v>950</v>
      </c>
      <c r="AH196" t="s">
        <v>143</v>
      </c>
      <c r="AI196" t="s">
        <v>352</v>
      </c>
      <c r="AJ196">
        <v>100</v>
      </c>
      <c r="AK196">
        <v>371</v>
      </c>
      <c r="AL196" t="s">
        <v>143</v>
      </c>
      <c r="AM196" t="s">
        <v>352</v>
      </c>
      <c r="AN196">
        <v>0</v>
      </c>
      <c r="AO196">
        <v>0</v>
      </c>
      <c r="AP196" t="s">
        <v>159</v>
      </c>
      <c r="AQ196">
        <v>14</v>
      </c>
      <c r="AR196">
        <v>75</v>
      </c>
      <c r="AS196">
        <v>0</v>
      </c>
      <c r="AT196">
        <v>0</v>
      </c>
      <c r="AU196" t="s">
        <v>147</v>
      </c>
      <c r="AV196" t="s">
        <v>147</v>
      </c>
      <c r="AW196">
        <v>5</v>
      </c>
      <c r="AX196">
        <v>26</v>
      </c>
      <c r="AY196" t="s">
        <v>217</v>
      </c>
      <c r="AZ196" t="s">
        <v>743</v>
      </c>
      <c r="BA196">
        <v>7</v>
      </c>
      <c r="BB196">
        <v>42</v>
      </c>
      <c r="BC196" t="s">
        <v>217</v>
      </c>
      <c r="BD196" t="s">
        <v>411</v>
      </c>
      <c r="BE196">
        <v>2</v>
      </c>
      <c r="BF196">
        <v>7</v>
      </c>
      <c r="BG196" t="s">
        <v>217</v>
      </c>
      <c r="BH196" t="s">
        <v>411</v>
      </c>
      <c r="BI196">
        <v>0</v>
      </c>
      <c r="BJ196">
        <v>0</v>
      </c>
      <c r="BK196" t="s">
        <v>147</v>
      </c>
      <c r="BL196" t="s">
        <v>147</v>
      </c>
      <c r="BM196">
        <v>0</v>
      </c>
      <c r="BN196">
        <v>0</v>
      </c>
      <c r="BO196" s="116">
        <f>SUM(Table1[[#This Row],[2014-2015 Conflict]],Table1[[#This Row],[2016-2017 conflict]],Table1[[#This Row],[2018 pre R conflict]],Table1[[#This Row],[2018 post R conflict]],Table1[[#This Row],[2019 conflict]],Table1[[#This Row],[2020 conflict]])</f>
        <v>3671</v>
      </c>
      <c r="BP196" s="116">
        <f>SUM(Table1[[#This Row],[2014-2015  C - clashes]],Table1[[#This Row],[2016-2017  c-clashes]],Table1[[#This Row],[2018 pre R C-clashes]],Table1[[#This Row],[2018 post R C-clashes]],Table1[[#This Row],[2019 C-clashes]],Table1[[#This Row],[2020 C-clashes]])</f>
        <v>0</v>
      </c>
      <c r="BQ196" s="116">
        <f>SUM(Table1[[#This Row],[2014-2015 disaster]],Table1[[#This Row],[2016-2017 disaster]],Table1[[#This Row],[2018 pre R disaster]],Table1[[#This Row],[2018 post R disaster]],Table1[[#This Row],[2019 disaster]],Table1[[#This Row],[2020 disaster]])</f>
        <v>0</v>
      </c>
      <c r="BR196" s="116">
        <f>SUM(Table1[[#This Row],[2014-2015 unknown]],Table1[[#This Row],[2016-2017  unknown ]],Table1[[#This Row],[2018 pre R unknown]],Table1[[#This Row],[2018 post R unknown]],Table1[[#This Row],[2019 unknown]],Table1[[#This Row],[2020 unknown]])</f>
        <v>0</v>
      </c>
      <c r="BS196">
        <v>0</v>
      </c>
      <c r="BT196">
        <v>0</v>
      </c>
      <c r="BU196">
        <v>0</v>
      </c>
      <c r="BV196">
        <v>0</v>
      </c>
      <c r="BW196" t="s">
        <v>146</v>
      </c>
      <c r="BX196">
        <v>850</v>
      </c>
      <c r="BY196">
        <v>0</v>
      </c>
      <c r="BZ196">
        <v>0</v>
      </c>
      <c r="CA196">
        <v>0</v>
      </c>
      <c r="CB196" t="s">
        <v>146</v>
      </c>
      <c r="CC196">
        <v>500</v>
      </c>
      <c r="CD196">
        <v>0</v>
      </c>
      <c r="CE196">
        <v>0</v>
      </c>
      <c r="CF196">
        <v>0</v>
      </c>
      <c r="CG196" t="s">
        <v>146</v>
      </c>
      <c r="CH196">
        <v>1000</v>
      </c>
      <c r="CI196">
        <v>0</v>
      </c>
      <c r="CJ196">
        <v>0</v>
      </c>
      <c r="CK196">
        <v>0</v>
      </c>
      <c r="CL196" t="s">
        <v>146</v>
      </c>
      <c r="CM196">
        <v>950</v>
      </c>
      <c r="CN196">
        <v>0</v>
      </c>
      <c r="CO196">
        <v>0</v>
      </c>
      <c r="CP196">
        <v>0</v>
      </c>
      <c r="CQ196" t="s">
        <v>146</v>
      </c>
      <c r="CR196">
        <v>371</v>
      </c>
      <c r="CS196">
        <v>0</v>
      </c>
      <c r="CT196">
        <v>0</v>
      </c>
      <c r="CU196">
        <v>0</v>
      </c>
      <c r="CV196" t="s">
        <v>146</v>
      </c>
      <c r="CW196" t="s">
        <v>147</v>
      </c>
      <c r="CX196">
        <v>0</v>
      </c>
      <c r="CY196">
        <v>160</v>
      </c>
      <c r="CZ196">
        <v>685</v>
      </c>
      <c r="DA196">
        <v>812</v>
      </c>
      <c r="DB196">
        <v>2986</v>
      </c>
      <c r="DC196" t="s">
        <v>159</v>
      </c>
      <c r="DD196">
        <v>132</v>
      </c>
      <c r="DE196">
        <v>726</v>
      </c>
      <c r="DF196">
        <v>602</v>
      </c>
      <c r="DG196">
        <v>2761</v>
      </c>
      <c r="DH196" t="s">
        <v>159</v>
      </c>
      <c r="DI196">
        <f>Table1[[#This Row],[i- returnees internal present household]]+Table1[[#This Row],[k- abroad returnee household]]</f>
        <v>223</v>
      </c>
      <c r="DJ196">
        <f>Table1[[#This Row],[ returnees internal ]]+Table1[[#This Row],[abroad returnee ]]</f>
        <v>1035</v>
      </c>
      <c r="DK196" t="s">
        <v>159</v>
      </c>
      <c r="DL196">
        <v>107</v>
      </c>
      <c r="DM196">
        <v>397</v>
      </c>
      <c r="DN196">
        <v>36</v>
      </c>
      <c r="DO196">
        <v>108</v>
      </c>
      <c r="DP196" t="s">
        <v>143</v>
      </c>
      <c r="DQ196" t="s">
        <v>352</v>
      </c>
      <c r="DR196" t="s">
        <v>150</v>
      </c>
      <c r="DS196" t="s">
        <v>147</v>
      </c>
      <c r="DT196">
        <v>0</v>
      </c>
      <c r="DU196">
        <v>0</v>
      </c>
      <c r="DV196" t="s">
        <v>147</v>
      </c>
      <c r="DW196" t="s">
        <v>147</v>
      </c>
      <c r="DX196" t="s">
        <v>147</v>
      </c>
      <c r="DY196" t="s">
        <v>147</v>
      </c>
      <c r="DZ196">
        <v>22</v>
      </c>
      <c r="EA196">
        <v>120</v>
      </c>
      <c r="EB196" t="s">
        <v>193</v>
      </c>
      <c r="EC196" t="s">
        <v>194</v>
      </c>
      <c r="ED196" t="s">
        <v>150</v>
      </c>
      <c r="EE196" t="s">
        <v>147</v>
      </c>
      <c r="EF196">
        <v>18</v>
      </c>
      <c r="EG196">
        <v>100</v>
      </c>
      <c r="EH196" t="s">
        <v>143</v>
      </c>
      <c r="EI196" t="s">
        <v>352</v>
      </c>
      <c r="EJ196" t="s">
        <v>150</v>
      </c>
      <c r="EK196" t="s">
        <v>147</v>
      </c>
      <c r="EL196">
        <v>31</v>
      </c>
      <c r="EM196">
        <v>69</v>
      </c>
      <c r="EN196" t="s">
        <v>143</v>
      </c>
      <c r="EO196" t="s">
        <v>352</v>
      </c>
      <c r="EP196" t="s">
        <v>150</v>
      </c>
      <c r="EQ196" t="s">
        <v>147</v>
      </c>
      <c r="ER196">
        <v>0</v>
      </c>
      <c r="ES196">
        <v>0</v>
      </c>
      <c r="ET196" t="s">
        <v>159</v>
      </c>
      <c r="EU196">
        <v>116</v>
      </c>
      <c r="EV196">
        <v>638</v>
      </c>
      <c r="EW196">
        <v>36</v>
      </c>
      <c r="EX196">
        <v>198</v>
      </c>
      <c r="EY196" t="s">
        <v>221</v>
      </c>
      <c r="EZ196" t="s">
        <v>424</v>
      </c>
      <c r="FA196" t="s">
        <v>150</v>
      </c>
      <c r="FB196" t="s">
        <v>147</v>
      </c>
      <c r="FC196">
        <v>0</v>
      </c>
      <c r="FD196">
        <v>0</v>
      </c>
      <c r="FE196" t="s">
        <v>147</v>
      </c>
      <c r="FF196" t="s">
        <v>147</v>
      </c>
      <c r="FG196" t="s">
        <v>147</v>
      </c>
      <c r="FH196" t="s">
        <v>147</v>
      </c>
      <c r="FI196">
        <v>22</v>
      </c>
      <c r="FJ196">
        <v>121</v>
      </c>
      <c r="FK196" t="s">
        <v>217</v>
      </c>
      <c r="FL196" t="s">
        <v>411</v>
      </c>
      <c r="FM196" t="s">
        <v>150</v>
      </c>
      <c r="FN196" t="s">
        <v>147</v>
      </c>
      <c r="FO196">
        <v>18</v>
      </c>
      <c r="FP196">
        <v>99</v>
      </c>
      <c r="FQ196" t="s">
        <v>217</v>
      </c>
      <c r="FR196" t="s">
        <v>411</v>
      </c>
      <c r="FS196" t="s">
        <v>150</v>
      </c>
      <c r="FT196" t="s">
        <v>147</v>
      </c>
      <c r="FU196">
        <v>40</v>
      </c>
      <c r="FV196">
        <v>220</v>
      </c>
      <c r="FW196" t="s">
        <v>221</v>
      </c>
      <c r="FX196" t="s">
        <v>424</v>
      </c>
      <c r="FY196" t="s">
        <v>150</v>
      </c>
      <c r="FZ196" t="s">
        <v>147</v>
      </c>
      <c r="GA196">
        <v>0</v>
      </c>
      <c r="GB196">
        <v>0</v>
      </c>
      <c r="GC196">
        <v>50</v>
      </c>
      <c r="GD196">
        <v>235</v>
      </c>
      <c r="GE196">
        <v>73</v>
      </c>
      <c r="GF196">
        <v>300</v>
      </c>
      <c r="GG196">
        <v>100</v>
      </c>
      <c r="GH196">
        <v>500</v>
      </c>
      <c r="GI196">
        <v>0</v>
      </c>
      <c r="GJ196">
        <v>0</v>
      </c>
      <c r="GK196" t="s">
        <v>159</v>
      </c>
      <c r="GL196">
        <v>167</v>
      </c>
      <c r="GM196">
        <v>822</v>
      </c>
      <c r="GN196" t="s">
        <v>159</v>
      </c>
      <c r="GO196" t="s">
        <v>143</v>
      </c>
      <c r="GP196" t="s">
        <v>352</v>
      </c>
      <c r="GQ196" t="s">
        <v>159</v>
      </c>
      <c r="GR196" t="s">
        <v>217</v>
      </c>
      <c r="GS196" t="s">
        <v>146</v>
      </c>
      <c r="GT196">
        <v>0</v>
      </c>
      <c r="GU196">
        <v>0</v>
      </c>
      <c r="GV196" t="s">
        <v>159</v>
      </c>
      <c r="GW196" t="s">
        <v>151</v>
      </c>
      <c r="GX196" t="s">
        <v>152</v>
      </c>
      <c r="GY196" t="s">
        <v>151</v>
      </c>
      <c r="GZ196" t="s">
        <v>835</v>
      </c>
      <c r="HA196" s="117" t="s">
        <v>313</v>
      </c>
      <c r="HB196" s="117" t="s">
        <v>2247</v>
      </c>
      <c r="HC196" s="117"/>
      <c r="HD196" s="116" t="s">
        <v>1858</v>
      </c>
      <c r="HE196" s="116">
        <v>3.9018229999999998</v>
      </c>
      <c r="HF196" s="116">
        <v>33.170681999999999</v>
      </c>
    </row>
    <row r="197" spans="1:214" x14ac:dyDescent="0.25">
      <c r="A197" t="s">
        <v>323</v>
      </c>
      <c r="B197" t="s">
        <v>324</v>
      </c>
      <c r="C197" t="s">
        <v>705</v>
      </c>
      <c r="D197" t="s">
        <v>706</v>
      </c>
      <c r="E197" t="s">
        <v>836</v>
      </c>
      <c r="F197" t="s">
        <v>837</v>
      </c>
      <c r="G197" s="116">
        <f t="shared" si="6"/>
        <v>9.21143</v>
      </c>
      <c r="H197" s="116">
        <f t="shared" si="7"/>
        <v>26.855499999999999</v>
      </c>
      <c r="I197">
        <v>9</v>
      </c>
      <c r="J197">
        <v>9</v>
      </c>
      <c r="K197" t="s">
        <v>159</v>
      </c>
      <c r="L197">
        <v>204</v>
      </c>
      <c r="M197" s="116">
        <f>SUM(Table1[[#Headers],[c- IDP previously displ. abroad present]])</f>
        <v>0</v>
      </c>
      <c r="N197">
        <v>955</v>
      </c>
      <c r="O197" s="116">
        <f>(Table1[[#This Row],[a- IDP individuals]])-(Table1[[#This Row],[displ. Abroad]])</f>
        <v>955</v>
      </c>
      <c r="P197">
        <v>58</v>
      </c>
      <c r="Q197">
        <v>267</v>
      </c>
      <c r="R197" t="s">
        <v>193</v>
      </c>
      <c r="S197" t="s">
        <v>194</v>
      </c>
      <c r="T197">
        <v>45</v>
      </c>
      <c r="U197">
        <v>207</v>
      </c>
      <c r="V197" t="s">
        <v>228</v>
      </c>
      <c r="W197" t="s">
        <v>584</v>
      </c>
      <c r="X197">
        <v>41</v>
      </c>
      <c r="Y197">
        <v>205</v>
      </c>
      <c r="Z197" t="s">
        <v>228</v>
      </c>
      <c r="AA197" t="s">
        <v>586</v>
      </c>
      <c r="AB197">
        <v>60</v>
      </c>
      <c r="AC197">
        <v>276</v>
      </c>
      <c r="AD197" t="s">
        <v>324</v>
      </c>
      <c r="AE197" t="s">
        <v>706</v>
      </c>
      <c r="AF197">
        <v>0</v>
      </c>
      <c r="AG197">
        <v>0</v>
      </c>
      <c r="AH197" t="s">
        <v>147</v>
      </c>
      <c r="AI197" t="s">
        <v>147</v>
      </c>
      <c r="AJ197">
        <v>0</v>
      </c>
      <c r="AK197">
        <v>0</v>
      </c>
      <c r="AL197" t="s">
        <v>147</v>
      </c>
      <c r="AM197" t="s">
        <v>147</v>
      </c>
      <c r="AN197">
        <v>0</v>
      </c>
      <c r="AO197">
        <v>0</v>
      </c>
      <c r="AP197" t="s">
        <v>146</v>
      </c>
      <c r="AQ197">
        <v>0</v>
      </c>
      <c r="AR197">
        <v>0</v>
      </c>
      <c r="AS197">
        <v>0</v>
      </c>
      <c r="AT197">
        <v>0</v>
      </c>
      <c r="AU197" t="s">
        <v>147</v>
      </c>
      <c r="AV197" t="s">
        <v>147</v>
      </c>
      <c r="AW197">
        <v>0</v>
      </c>
      <c r="AX197">
        <v>0</v>
      </c>
      <c r="AY197" t="s">
        <v>147</v>
      </c>
      <c r="AZ197" t="s">
        <v>147</v>
      </c>
      <c r="BA197">
        <v>0</v>
      </c>
      <c r="BB197">
        <v>0</v>
      </c>
      <c r="BC197" t="s">
        <v>147</v>
      </c>
      <c r="BD197" t="s">
        <v>147</v>
      </c>
      <c r="BE197">
        <v>0</v>
      </c>
      <c r="BF197">
        <v>0</v>
      </c>
      <c r="BG197" t="s">
        <v>147</v>
      </c>
      <c r="BH197" t="s">
        <v>147</v>
      </c>
      <c r="BI197">
        <v>0</v>
      </c>
      <c r="BJ197">
        <v>0</v>
      </c>
      <c r="BK197" t="s">
        <v>147</v>
      </c>
      <c r="BL197" t="s">
        <v>147</v>
      </c>
      <c r="BM197">
        <v>0</v>
      </c>
      <c r="BN197">
        <v>0</v>
      </c>
      <c r="BO197" s="116">
        <f>SUM(Table1[[#This Row],[2014-2015 Conflict]],Table1[[#This Row],[2016-2017 conflict]],Table1[[#This Row],[2018 pre R conflict]],Table1[[#This Row],[2018 post R conflict]],Table1[[#This Row],[2019 conflict]],Table1[[#This Row],[2020 conflict]])</f>
        <v>955</v>
      </c>
      <c r="BP197" s="116">
        <f>SUM(Table1[[#This Row],[2014-2015  C - clashes]],Table1[[#This Row],[2016-2017  c-clashes]],Table1[[#This Row],[2018 pre R C-clashes]],Table1[[#This Row],[2018 post R C-clashes]],Table1[[#This Row],[2019 C-clashes]],Table1[[#This Row],[2020 C-clashes]])</f>
        <v>0</v>
      </c>
      <c r="BQ197" s="116">
        <f>SUM(Table1[[#This Row],[2014-2015 disaster]],Table1[[#This Row],[2016-2017 disaster]],Table1[[#This Row],[2018 pre R disaster]],Table1[[#This Row],[2018 post R disaster]],Table1[[#This Row],[2019 disaster]],Table1[[#This Row],[2020 disaster]])</f>
        <v>0</v>
      </c>
      <c r="BR197" s="116">
        <f>SUM(Table1[[#This Row],[2014-2015 unknown]],Table1[[#This Row],[2016-2017  unknown ]],Table1[[#This Row],[2018 pre R unknown]],Table1[[#This Row],[2018 post R unknown]],Table1[[#This Row],[2019 unknown]],Table1[[#This Row],[2020 unknown]])</f>
        <v>0</v>
      </c>
      <c r="BS197">
        <v>267</v>
      </c>
      <c r="BT197">
        <v>0</v>
      </c>
      <c r="BU197">
        <v>0</v>
      </c>
      <c r="BV197">
        <v>0</v>
      </c>
      <c r="BW197" t="s">
        <v>146</v>
      </c>
      <c r="BX197">
        <v>207</v>
      </c>
      <c r="BY197">
        <v>0</v>
      </c>
      <c r="BZ197">
        <v>0</v>
      </c>
      <c r="CA197">
        <v>0</v>
      </c>
      <c r="CB197" t="s">
        <v>146</v>
      </c>
      <c r="CC197">
        <v>205</v>
      </c>
      <c r="CD197">
        <v>0</v>
      </c>
      <c r="CE197">
        <v>0</v>
      </c>
      <c r="CF197">
        <v>0</v>
      </c>
      <c r="CG197" t="s">
        <v>146</v>
      </c>
      <c r="CH197">
        <v>276</v>
      </c>
      <c r="CI197">
        <v>0</v>
      </c>
      <c r="CJ197">
        <v>0</v>
      </c>
      <c r="CK197">
        <v>0</v>
      </c>
      <c r="CL197" t="s">
        <v>146</v>
      </c>
      <c r="CM197">
        <v>0</v>
      </c>
      <c r="CN197">
        <v>0</v>
      </c>
      <c r="CO197">
        <v>0</v>
      </c>
      <c r="CP197">
        <v>0</v>
      </c>
      <c r="CQ197" t="s">
        <v>146</v>
      </c>
      <c r="CR197">
        <v>0</v>
      </c>
      <c r="CS197">
        <v>0</v>
      </c>
      <c r="CT197">
        <v>0</v>
      </c>
      <c r="CU197">
        <v>0</v>
      </c>
      <c r="CV197" t="s">
        <v>146</v>
      </c>
      <c r="CW197" t="s">
        <v>147</v>
      </c>
      <c r="CX197">
        <v>0</v>
      </c>
      <c r="CY197">
        <v>0</v>
      </c>
      <c r="CZ197">
        <v>0</v>
      </c>
      <c r="DA197">
        <v>204</v>
      </c>
      <c r="DB197">
        <v>955</v>
      </c>
      <c r="DC197" t="s">
        <v>146</v>
      </c>
      <c r="DD197">
        <v>0</v>
      </c>
      <c r="DE197">
        <v>0</v>
      </c>
      <c r="DF197">
        <v>7427</v>
      </c>
      <c r="DG197">
        <v>40851</v>
      </c>
      <c r="DH197" t="s">
        <v>159</v>
      </c>
      <c r="DI197">
        <f>Table1[[#This Row],[i- returnees internal present household]]+Table1[[#This Row],[k- abroad returnee household]]</f>
        <v>1296</v>
      </c>
      <c r="DJ197">
        <f>Table1[[#This Row],[ returnees internal ]]+Table1[[#This Row],[abroad returnee ]]</f>
        <v>7637</v>
      </c>
      <c r="DK197" t="s">
        <v>146</v>
      </c>
      <c r="DL197">
        <v>0</v>
      </c>
      <c r="DM197">
        <v>0</v>
      </c>
      <c r="DN197">
        <v>0</v>
      </c>
      <c r="DO197">
        <v>0</v>
      </c>
      <c r="DP197" t="s">
        <v>147</v>
      </c>
      <c r="DQ197" t="s">
        <v>147</v>
      </c>
      <c r="DR197" t="s">
        <v>147</v>
      </c>
      <c r="DS197" t="s">
        <v>147</v>
      </c>
      <c r="DT197">
        <v>0</v>
      </c>
      <c r="DU197">
        <v>0</v>
      </c>
      <c r="DV197" t="s">
        <v>147</v>
      </c>
      <c r="DW197" t="s">
        <v>147</v>
      </c>
      <c r="DX197" t="s">
        <v>147</v>
      </c>
      <c r="DY197" t="s">
        <v>147</v>
      </c>
      <c r="DZ197">
        <v>0</v>
      </c>
      <c r="EA197">
        <v>0</v>
      </c>
      <c r="EB197" t="s">
        <v>147</v>
      </c>
      <c r="EC197" t="s">
        <v>147</v>
      </c>
      <c r="ED197" t="s">
        <v>147</v>
      </c>
      <c r="EE197" t="s">
        <v>147</v>
      </c>
      <c r="EF197">
        <v>0</v>
      </c>
      <c r="EG197">
        <v>0</v>
      </c>
      <c r="EH197" t="s">
        <v>147</v>
      </c>
      <c r="EI197" t="s">
        <v>147</v>
      </c>
      <c r="EJ197" t="s">
        <v>147</v>
      </c>
      <c r="EK197" t="s">
        <v>147</v>
      </c>
      <c r="EL197">
        <v>0</v>
      </c>
      <c r="EM197">
        <v>0</v>
      </c>
      <c r="EN197" t="s">
        <v>147</v>
      </c>
      <c r="EO197" t="s">
        <v>147</v>
      </c>
      <c r="EP197" t="s">
        <v>147</v>
      </c>
      <c r="EQ197" t="s">
        <v>147</v>
      </c>
      <c r="ER197">
        <v>0</v>
      </c>
      <c r="ES197">
        <v>0</v>
      </c>
      <c r="ET197" t="s">
        <v>159</v>
      </c>
      <c r="EU197">
        <v>1296</v>
      </c>
      <c r="EV197">
        <v>7637</v>
      </c>
      <c r="EW197">
        <v>395</v>
      </c>
      <c r="EX197">
        <v>2160</v>
      </c>
      <c r="EY197" t="s">
        <v>217</v>
      </c>
      <c r="EZ197" t="s">
        <v>218</v>
      </c>
      <c r="FA197" t="s">
        <v>150</v>
      </c>
      <c r="FB197" t="s">
        <v>147</v>
      </c>
      <c r="FC197">
        <v>136</v>
      </c>
      <c r="FD197">
        <v>1122</v>
      </c>
      <c r="FE197" t="s">
        <v>217</v>
      </c>
      <c r="FF197" t="s">
        <v>743</v>
      </c>
      <c r="FG197" t="s">
        <v>150</v>
      </c>
      <c r="FH197" t="s">
        <v>147</v>
      </c>
      <c r="FI197">
        <v>156</v>
      </c>
      <c r="FJ197">
        <v>978</v>
      </c>
      <c r="FK197" t="s">
        <v>217</v>
      </c>
      <c r="FL197" t="s">
        <v>218</v>
      </c>
      <c r="FM197" t="s">
        <v>150</v>
      </c>
      <c r="FN197" t="s">
        <v>147</v>
      </c>
      <c r="FO197">
        <v>571</v>
      </c>
      <c r="FP197">
        <v>3217</v>
      </c>
      <c r="FQ197" t="s">
        <v>217</v>
      </c>
      <c r="FR197" t="s">
        <v>218</v>
      </c>
      <c r="FS197" t="s">
        <v>150</v>
      </c>
      <c r="FT197" t="s">
        <v>147</v>
      </c>
      <c r="FU197">
        <v>38</v>
      </c>
      <c r="FV197">
        <v>160</v>
      </c>
      <c r="FW197" t="s">
        <v>217</v>
      </c>
      <c r="FX197" t="s">
        <v>218</v>
      </c>
      <c r="FY197" t="s">
        <v>150</v>
      </c>
      <c r="FZ197" t="s">
        <v>147</v>
      </c>
      <c r="GA197">
        <v>0</v>
      </c>
      <c r="GB197">
        <v>0</v>
      </c>
      <c r="GC197">
        <v>744</v>
      </c>
      <c r="GD197">
        <v>3321</v>
      </c>
      <c r="GE197">
        <v>261</v>
      </c>
      <c r="GF197">
        <v>1514</v>
      </c>
      <c r="GG197">
        <v>291</v>
      </c>
      <c r="GH197">
        <v>2802</v>
      </c>
      <c r="GI197">
        <v>0</v>
      </c>
      <c r="GJ197">
        <v>0</v>
      </c>
      <c r="GK197" t="s">
        <v>159</v>
      </c>
      <c r="GL197">
        <v>371</v>
      </c>
      <c r="GM197">
        <v>1815</v>
      </c>
      <c r="GN197" t="s">
        <v>146</v>
      </c>
      <c r="GO197" t="s">
        <v>147</v>
      </c>
      <c r="GP197" t="s">
        <v>147</v>
      </c>
      <c r="GQ197" t="s">
        <v>159</v>
      </c>
      <c r="GR197" t="s">
        <v>217</v>
      </c>
      <c r="GS197" t="s">
        <v>146</v>
      </c>
      <c r="GT197">
        <v>0</v>
      </c>
      <c r="GU197">
        <v>0</v>
      </c>
      <c r="GV197" t="s">
        <v>159</v>
      </c>
      <c r="GW197" t="s">
        <v>197</v>
      </c>
      <c r="GX197" t="s">
        <v>197</v>
      </c>
      <c r="GY197" t="s">
        <v>197</v>
      </c>
      <c r="GZ197" t="s">
        <v>160</v>
      </c>
      <c r="HA197" s="117" t="s">
        <v>313</v>
      </c>
      <c r="HB197" s="117" t="s">
        <v>2249</v>
      </c>
      <c r="HC197" s="117"/>
      <c r="HD197" s="116" t="s">
        <v>1858</v>
      </c>
      <c r="HE197" s="116">
        <v>4.0132469999999998</v>
      </c>
      <c r="HF197" s="116">
        <v>33.069876999999998</v>
      </c>
    </row>
    <row r="198" spans="1:214" x14ac:dyDescent="0.25">
      <c r="A198" t="s">
        <v>583</v>
      </c>
      <c r="B198" t="s">
        <v>228</v>
      </c>
      <c r="C198" t="s">
        <v>623</v>
      </c>
      <c r="D198" t="s">
        <v>229</v>
      </c>
      <c r="E198" t="s">
        <v>838</v>
      </c>
      <c r="F198" t="s">
        <v>839</v>
      </c>
      <c r="G198" s="116">
        <f t="shared" si="6"/>
        <v>7.6932669999999996</v>
      </c>
      <c r="H198" s="116">
        <f t="shared" si="7"/>
        <v>28.0579</v>
      </c>
      <c r="I198">
        <v>9</v>
      </c>
      <c r="J198">
        <v>9</v>
      </c>
      <c r="K198" t="s">
        <v>159</v>
      </c>
      <c r="L198">
        <v>923</v>
      </c>
      <c r="M198" s="116">
        <f>SUM(Table1[[#Headers],[c- IDP previously displ. abroad present]])</f>
        <v>0</v>
      </c>
      <c r="N198">
        <v>4426</v>
      </c>
      <c r="O198" s="116">
        <f>(Table1[[#This Row],[a- IDP individuals]])-(Table1[[#This Row],[displ. Abroad]])</f>
        <v>4426</v>
      </c>
      <c r="P198">
        <v>0</v>
      </c>
      <c r="Q198">
        <v>0</v>
      </c>
      <c r="R198" t="s">
        <v>147</v>
      </c>
      <c r="S198" t="s">
        <v>147</v>
      </c>
      <c r="T198">
        <v>199</v>
      </c>
      <c r="U198">
        <v>1360</v>
      </c>
      <c r="V198" t="s">
        <v>228</v>
      </c>
      <c r="W198" t="s">
        <v>229</v>
      </c>
      <c r="X198">
        <v>121</v>
      </c>
      <c r="Y198">
        <v>510</v>
      </c>
      <c r="Z198" t="s">
        <v>228</v>
      </c>
      <c r="AA198" t="s">
        <v>229</v>
      </c>
      <c r="AB198">
        <v>266</v>
      </c>
      <c r="AC198">
        <v>1426</v>
      </c>
      <c r="AD198" t="s">
        <v>228</v>
      </c>
      <c r="AE198" t="s">
        <v>229</v>
      </c>
      <c r="AF198">
        <v>236</v>
      </c>
      <c r="AG198">
        <v>650</v>
      </c>
      <c r="AH198" t="s">
        <v>228</v>
      </c>
      <c r="AI198" t="s">
        <v>229</v>
      </c>
      <c r="AJ198">
        <v>101</v>
      </c>
      <c r="AK198">
        <v>480</v>
      </c>
      <c r="AL198" t="s">
        <v>228</v>
      </c>
      <c r="AM198" t="s">
        <v>229</v>
      </c>
      <c r="AN198">
        <v>0</v>
      </c>
      <c r="AO198">
        <v>0</v>
      </c>
      <c r="AP198" t="s">
        <v>146</v>
      </c>
      <c r="AQ198">
        <v>0</v>
      </c>
      <c r="AR198">
        <v>0</v>
      </c>
      <c r="AS198">
        <v>0</v>
      </c>
      <c r="AT198">
        <v>0</v>
      </c>
      <c r="AU198" t="s">
        <v>147</v>
      </c>
      <c r="AV198" t="s">
        <v>147</v>
      </c>
      <c r="AW198">
        <v>0</v>
      </c>
      <c r="AX198">
        <v>0</v>
      </c>
      <c r="AY198" t="s">
        <v>147</v>
      </c>
      <c r="AZ198" t="s">
        <v>147</v>
      </c>
      <c r="BA198">
        <v>0</v>
      </c>
      <c r="BB198">
        <v>0</v>
      </c>
      <c r="BC198" t="s">
        <v>147</v>
      </c>
      <c r="BD198" t="s">
        <v>147</v>
      </c>
      <c r="BE198">
        <v>0</v>
      </c>
      <c r="BF198">
        <v>0</v>
      </c>
      <c r="BG198" t="s">
        <v>147</v>
      </c>
      <c r="BH198" t="s">
        <v>147</v>
      </c>
      <c r="BI198">
        <v>0</v>
      </c>
      <c r="BJ198">
        <v>0</v>
      </c>
      <c r="BK198" t="s">
        <v>147</v>
      </c>
      <c r="BL198" t="s">
        <v>147</v>
      </c>
      <c r="BM198">
        <v>0</v>
      </c>
      <c r="BN198">
        <v>0</v>
      </c>
      <c r="BO198" s="116">
        <f>SUM(Table1[[#This Row],[2014-2015 Conflict]],Table1[[#This Row],[2016-2017 conflict]],Table1[[#This Row],[2018 pre R conflict]],Table1[[#This Row],[2018 post R conflict]],Table1[[#This Row],[2019 conflict]],Table1[[#This Row],[2020 conflict]])</f>
        <v>1360</v>
      </c>
      <c r="BP198" s="116">
        <f>SUM(Table1[[#This Row],[2014-2015  C - clashes]],Table1[[#This Row],[2016-2017  c-clashes]],Table1[[#This Row],[2018 pre R C-clashes]],Table1[[#This Row],[2018 post R C-clashes]],Table1[[#This Row],[2019 C-clashes]],Table1[[#This Row],[2020 C-clashes]])</f>
        <v>3066</v>
      </c>
      <c r="BQ198" s="116">
        <f>SUM(Table1[[#This Row],[2014-2015 disaster]],Table1[[#This Row],[2016-2017 disaster]],Table1[[#This Row],[2018 pre R disaster]],Table1[[#This Row],[2018 post R disaster]],Table1[[#This Row],[2019 disaster]],Table1[[#This Row],[2020 disaster]])</f>
        <v>0</v>
      </c>
      <c r="BR198" s="116">
        <f>SUM(Table1[[#This Row],[2014-2015 unknown]],Table1[[#This Row],[2016-2017  unknown ]],Table1[[#This Row],[2018 pre R unknown]],Table1[[#This Row],[2018 post R unknown]],Table1[[#This Row],[2019 unknown]],Table1[[#This Row],[2020 unknown]])</f>
        <v>0</v>
      </c>
      <c r="BS198">
        <v>0</v>
      </c>
      <c r="BT198">
        <v>0</v>
      </c>
      <c r="BU198">
        <v>0</v>
      </c>
      <c r="BV198">
        <v>0</v>
      </c>
      <c r="BW198" t="s">
        <v>146</v>
      </c>
      <c r="BX198">
        <v>1360</v>
      </c>
      <c r="BY198">
        <v>0</v>
      </c>
      <c r="BZ198">
        <v>0</v>
      </c>
      <c r="CA198">
        <v>0</v>
      </c>
      <c r="CB198" t="s">
        <v>146</v>
      </c>
      <c r="CC198">
        <v>0</v>
      </c>
      <c r="CD198">
        <v>510</v>
      </c>
      <c r="CE198">
        <v>0</v>
      </c>
      <c r="CF198">
        <v>0</v>
      </c>
      <c r="CG198" t="s">
        <v>146</v>
      </c>
      <c r="CH198">
        <v>0</v>
      </c>
      <c r="CI198">
        <v>1426</v>
      </c>
      <c r="CJ198">
        <v>0</v>
      </c>
      <c r="CK198">
        <v>0</v>
      </c>
      <c r="CL198" t="s">
        <v>146</v>
      </c>
      <c r="CM198">
        <v>0</v>
      </c>
      <c r="CN198">
        <v>650</v>
      </c>
      <c r="CO198">
        <v>0</v>
      </c>
      <c r="CP198">
        <v>0</v>
      </c>
      <c r="CQ198" t="s">
        <v>146</v>
      </c>
      <c r="CR198">
        <v>0</v>
      </c>
      <c r="CS198">
        <v>480</v>
      </c>
      <c r="CT198">
        <v>0</v>
      </c>
      <c r="CU198">
        <v>0</v>
      </c>
      <c r="CV198" t="s">
        <v>146</v>
      </c>
      <c r="CW198" t="s">
        <v>147</v>
      </c>
      <c r="CX198">
        <v>0</v>
      </c>
      <c r="CY198">
        <v>145</v>
      </c>
      <c r="CZ198">
        <v>725</v>
      </c>
      <c r="DA198">
        <v>778</v>
      </c>
      <c r="DB198">
        <v>3701</v>
      </c>
      <c r="DC198" t="s">
        <v>159</v>
      </c>
      <c r="DD198">
        <v>778</v>
      </c>
      <c r="DE198">
        <v>3701</v>
      </c>
      <c r="DF198">
        <v>9640</v>
      </c>
      <c r="DG198">
        <v>53020</v>
      </c>
      <c r="DH198" t="s">
        <v>159</v>
      </c>
      <c r="DI198">
        <f>Table1[[#This Row],[i- returnees internal present household]]+Table1[[#This Row],[k- abroad returnee household]]</f>
        <v>2566</v>
      </c>
      <c r="DJ198">
        <f>Table1[[#This Row],[ returnees internal ]]+Table1[[#This Row],[abroad returnee ]]</f>
        <v>12944</v>
      </c>
      <c r="DK198" t="s">
        <v>159</v>
      </c>
      <c r="DL198">
        <v>2433</v>
      </c>
      <c r="DM198">
        <v>12373</v>
      </c>
      <c r="DN198">
        <v>0</v>
      </c>
      <c r="DO198">
        <v>0</v>
      </c>
      <c r="DP198" t="s">
        <v>147</v>
      </c>
      <c r="DQ198" t="s">
        <v>147</v>
      </c>
      <c r="DR198" t="s">
        <v>147</v>
      </c>
      <c r="DS198" t="s">
        <v>147</v>
      </c>
      <c r="DT198">
        <v>432</v>
      </c>
      <c r="DU198">
        <v>2161</v>
      </c>
      <c r="DV198" t="s">
        <v>228</v>
      </c>
      <c r="DW198" t="s">
        <v>229</v>
      </c>
      <c r="DX198" t="s">
        <v>431</v>
      </c>
      <c r="DY198" t="s">
        <v>147</v>
      </c>
      <c r="DZ198">
        <v>856</v>
      </c>
      <c r="EA198">
        <v>4486</v>
      </c>
      <c r="EB198" t="s">
        <v>228</v>
      </c>
      <c r="EC198" t="s">
        <v>229</v>
      </c>
      <c r="ED198" t="s">
        <v>431</v>
      </c>
      <c r="EE198" t="s">
        <v>147</v>
      </c>
      <c r="EF198">
        <v>764</v>
      </c>
      <c r="EG198">
        <v>3820</v>
      </c>
      <c r="EH198" t="s">
        <v>228</v>
      </c>
      <c r="EI198" t="s">
        <v>229</v>
      </c>
      <c r="EJ198" t="s">
        <v>431</v>
      </c>
      <c r="EK198" t="s">
        <v>147</v>
      </c>
      <c r="EL198">
        <v>381</v>
      </c>
      <c r="EM198">
        <v>1906</v>
      </c>
      <c r="EN198" t="s">
        <v>228</v>
      </c>
      <c r="EO198" t="s">
        <v>229</v>
      </c>
      <c r="EP198" t="s">
        <v>431</v>
      </c>
      <c r="EQ198" t="s">
        <v>147</v>
      </c>
      <c r="ER198">
        <v>0</v>
      </c>
      <c r="ES198">
        <v>0</v>
      </c>
      <c r="ET198" t="s">
        <v>159</v>
      </c>
      <c r="EU198">
        <v>133</v>
      </c>
      <c r="EV198">
        <v>571</v>
      </c>
      <c r="EW198">
        <v>0</v>
      </c>
      <c r="EX198">
        <v>0</v>
      </c>
      <c r="EY198" t="s">
        <v>147</v>
      </c>
      <c r="EZ198" t="s">
        <v>147</v>
      </c>
      <c r="FA198" t="s">
        <v>147</v>
      </c>
      <c r="FB198" t="s">
        <v>147</v>
      </c>
      <c r="FC198">
        <v>0</v>
      </c>
      <c r="FD198">
        <v>0</v>
      </c>
      <c r="FE198" t="s">
        <v>147</v>
      </c>
      <c r="FF198" t="s">
        <v>147</v>
      </c>
      <c r="FG198" t="s">
        <v>147</v>
      </c>
      <c r="FH198" t="s">
        <v>147</v>
      </c>
      <c r="FI198">
        <v>54</v>
      </c>
      <c r="FJ198">
        <v>243</v>
      </c>
      <c r="FK198" t="s">
        <v>217</v>
      </c>
      <c r="FL198" t="s">
        <v>587</v>
      </c>
      <c r="FM198" t="s">
        <v>431</v>
      </c>
      <c r="FN198" t="s">
        <v>147</v>
      </c>
      <c r="FO198">
        <v>43</v>
      </c>
      <c r="FP198">
        <v>178</v>
      </c>
      <c r="FQ198" t="s">
        <v>217</v>
      </c>
      <c r="FR198" t="s">
        <v>587</v>
      </c>
      <c r="FS198" t="s">
        <v>431</v>
      </c>
      <c r="FT198" t="s">
        <v>147</v>
      </c>
      <c r="FU198">
        <v>36</v>
      </c>
      <c r="FV198">
        <v>150</v>
      </c>
      <c r="FW198" t="s">
        <v>217</v>
      </c>
      <c r="FX198" t="s">
        <v>587</v>
      </c>
      <c r="FY198" t="s">
        <v>431</v>
      </c>
      <c r="FZ198" t="s">
        <v>147</v>
      </c>
      <c r="GA198">
        <v>0</v>
      </c>
      <c r="GB198">
        <v>0</v>
      </c>
      <c r="GC198">
        <v>912</v>
      </c>
      <c r="GD198">
        <v>4673</v>
      </c>
      <c r="GE198">
        <v>712</v>
      </c>
      <c r="GF198">
        <v>3560</v>
      </c>
      <c r="GG198">
        <v>942</v>
      </c>
      <c r="GH198">
        <v>4711</v>
      </c>
      <c r="GI198">
        <v>0</v>
      </c>
      <c r="GJ198">
        <v>0</v>
      </c>
      <c r="GK198" t="s">
        <v>159</v>
      </c>
      <c r="GL198">
        <v>260</v>
      </c>
      <c r="GM198">
        <v>1205</v>
      </c>
      <c r="GN198" t="s">
        <v>159</v>
      </c>
      <c r="GO198" t="s">
        <v>228</v>
      </c>
      <c r="GP198" t="s">
        <v>586</v>
      </c>
      <c r="GQ198" t="s">
        <v>159</v>
      </c>
      <c r="GR198" t="s">
        <v>217</v>
      </c>
      <c r="GS198" t="s">
        <v>146</v>
      </c>
      <c r="GT198">
        <v>0</v>
      </c>
      <c r="GU198">
        <v>0</v>
      </c>
      <c r="GV198" t="s">
        <v>159</v>
      </c>
      <c r="GW198" t="s">
        <v>197</v>
      </c>
      <c r="GX198" t="s">
        <v>197</v>
      </c>
      <c r="GY198" t="s">
        <v>152</v>
      </c>
      <c r="GZ198" t="s">
        <v>840</v>
      </c>
      <c r="HA198" s="117" t="s">
        <v>313</v>
      </c>
      <c r="HB198" s="117" t="s">
        <v>2251</v>
      </c>
      <c r="HC198" s="117"/>
      <c r="HD198" s="116" t="s">
        <v>1858</v>
      </c>
      <c r="HE198" s="116">
        <v>4.1212999999999997</v>
      </c>
      <c r="HF198" s="116">
        <v>33.0715</v>
      </c>
    </row>
    <row r="199" spans="1:214" x14ac:dyDescent="0.25">
      <c r="A199" t="s">
        <v>192</v>
      </c>
      <c r="B199" t="s">
        <v>193</v>
      </c>
      <c r="C199" t="s">
        <v>278</v>
      </c>
      <c r="D199" t="s">
        <v>210</v>
      </c>
      <c r="E199" t="s">
        <v>841</v>
      </c>
      <c r="F199" t="s">
        <v>842</v>
      </c>
      <c r="G199" s="116">
        <f t="shared" si="6"/>
        <v>5.4119700000000002</v>
      </c>
      <c r="H199" s="116">
        <f t="shared" si="7"/>
        <v>31.429510000000001</v>
      </c>
      <c r="I199">
        <v>9</v>
      </c>
      <c r="J199">
        <v>9</v>
      </c>
      <c r="K199" t="s">
        <v>159</v>
      </c>
      <c r="L199">
        <v>30</v>
      </c>
      <c r="M199" s="116">
        <f>SUM(Table1[[#Headers],[c- IDP previously displ. abroad present]])</f>
        <v>0</v>
      </c>
      <c r="N199">
        <v>126</v>
      </c>
      <c r="O199" s="116">
        <f>(Table1[[#This Row],[a- IDP individuals]])-(Table1[[#This Row],[displ. Abroad]])</f>
        <v>126</v>
      </c>
      <c r="P199">
        <v>13</v>
      </c>
      <c r="Q199">
        <v>53</v>
      </c>
      <c r="R199" t="s">
        <v>193</v>
      </c>
      <c r="S199" t="s">
        <v>210</v>
      </c>
      <c r="T199">
        <v>7</v>
      </c>
      <c r="U199">
        <v>28</v>
      </c>
      <c r="V199" t="s">
        <v>193</v>
      </c>
      <c r="W199" t="s">
        <v>210</v>
      </c>
      <c r="X199">
        <v>0</v>
      </c>
      <c r="Y199">
        <v>0</v>
      </c>
      <c r="Z199" t="s">
        <v>147</v>
      </c>
      <c r="AA199" t="s">
        <v>147</v>
      </c>
      <c r="AB199">
        <v>0</v>
      </c>
      <c r="AC199">
        <v>0</v>
      </c>
      <c r="AD199" t="s">
        <v>147</v>
      </c>
      <c r="AE199" t="s">
        <v>147</v>
      </c>
      <c r="AF199">
        <v>10</v>
      </c>
      <c r="AG199">
        <v>45</v>
      </c>
      <c r="AH199" t="s">
        <v>193</v>
      </c>
      <c r="AI199" t="s">
        <v>210</v>
      </c>
      <c r="AJ199">
        <v>0</v>
      </c>
      <c r="AK199">
        <v>0</v>
      </c>
      <c r="AL199" t="s">
        <v>147</v>
      </c>
      <c r="AM199" t="s">
        <v>147</v>
      </c>
      <c r="AN199">
        <v>0</v>
      </c>
      <c r="AO199">
        <v>0</v>
      </c>
      <c r="AP199" t="s">
        <v>146</v>
      </c>
      <c r="AQ199">
        <v>0</v>
      </c>
      <c r="AR199">
        <v>0</v>
      </c>
      <c r="AS199">
        <v>0</v>
      </c>
      <c r="AT199">
        <v>0</v>
      </c>
      <c r="AU199" t="s">
        <v>147</v>
      </c>
      <c r="AV199" t="s">
        <v>147</v>
      </c>
      <c r="AW199">
        <v>0</v>
      </c>
      <c r="AX199">
        <v>0</v>
      </c>
      <c r="AY199" t="s">
        <v>147</v>
      </c>
      <c r="AZ199" t="s">
        <v>147</v>
      </c>
      <c r="BA199">
        <v>0</v>
      </c>
      <c r="BB199">
        <v>0</v>
      </c>
      <c r="BC199" t="s">
        <v>147</v>
      </c>
      <c r="BD199" t="s">
        <v>147</v>
      </c>
      <c r="BE199">
        <v>0</v>
      </c>
      <c r="BF199">
        <v>0</v>
      </c>
      <c r="BG199" t="s">
        <v>147</v>
      </c>
      <c r="BH199" t="s">
        <v>147</v>
      </c>
      <c r="BI199">
        <v>0</v>
      </c>
      <c r="BJ199">
        <v>0</v>
      </c>
      <c r="BK199" t="s">
        <v>147</v>
      </c>
      <c r="BL199" t="s">
        <v>147</v>
      </c>
      <c r="BM199">
        <v>0</v>
      </c>
      <c r="BN199">
        <v>0</v>
      </c>
      <c r="BO199" s="116">
        <f>SUM(Table1[[#This Row],[2014-2015 Conflict]],Table1[[#This Row],[2016-2017 conflict]],Table1[[#This Row],[2018 pre R conflict]],Table1[[#This Row],[2018 post R conflict]],Table1[[#This Row],[2019 conflict]],Table1[[#This Row],[2020 conflict]])</f>
        <v>81</v>
      </c>
      <c r="BP199" s="116">
        <f>SUM(Table1[[#This Row],[2014-2015  C - clashes]],Table1[[#This Row],[2016-2017  c-clashes]],Table1[[#This Row],[2018 pre R C-clashes]],Table1[[#This Row],[2018 post R C-clashes]],Table1[[#This Row],[2019 C-clashes]],Table1[[#This Row],[2020 C-clashes]])</f>
        <v>45</v>
      </c>
      <c r="BQ199" s="116">
        <f>SUM(Table1[[#This Row],[2014-2015 disaster]],Table1[[#This Row],[2016-2017 disaster]],Table1[[#This Row],[2018 pre R disaster]],Table1[[#This Row],[2018 post R disaster]],Table1[[#This Row],[2019 disaster]],Table1[[#This Row],[2020 disaster]])</f>
        <v>0</v>
      </c>
      <c r="BR199" s="116">
        <f>SUM(Table1[[#This Row],[2014-2015 unknown]],Table1[[#This Row],[2016-2017  unknown ]],Table1[[#This Row],[2018 pre R unknown]],Table1[[#This Row],[2018 post R unknown]],Table1[[#This Row],[2019 unknown]],Table1[[#This Row],[2020 unknown]])</f>
        <v>0</v>
      </c>
      <c r="BS199">
        <v>53</v>
      </c>
      <c r="BT199">
        <v>0</v>
      </c>
      <c r="BU199">
        <v>0</v>
      </c>
      <c r="BV199">
        <v>0</v>
      </c>
      <c r="BW199" t="s">
        <v>146</v>
      </c>
      <c r="BX199">
        <v>28</v>
      </c>
      <c r="BY199">
        <v>0</v>
      </c>
      <c r="BZ199">
        <v>0</v>
      </c>
      <c r="CA199">
        <v>0</v>
      </c>
      <c r="CB199" t="s">
        <v>146</v>
      </c>
      <c r="CC199">
        <v>0</v>
      </c>
      <c r="CD199">
        <v>0</v>
      </c>
      <c r="CE199">
        <v>0</v>
      </c>
      <c r="CF199">
        <v>0</v>
      </c>
      <c r="CG199" t="s">
        <v>146</v>
      </c>
      <c r="CH199">
        <v>0</v>
      </c>
      <c r="CI199">
        <v>0</v>
      </c>
      <c r="CJ199">
        <v>0</v>
      </c>
      <c r="CK199">
        <v>0</v>
      </c>
      <c r="CL199" t="s">
        <v>146</v>
      </c>
      <c r="CM199">
        <v>0</v>
      </c>
      <c r="CN199">
        <v>45</v>
      </c>
      <c r="CO199">
        <v>0</v>
      </c>
      <c r="CP199">
        <v>0</v>
      </c>
      <c r="CQ199" t="s">
        <v>146</v>
      </c>
      <c r="CR199">
        <v>0</v>
      </c>
      <c r="CS199">
        <v>0</v>
      </c>
      <c r="CT199">
        <v>0</v>
      </c>
      <c r="CU199">
        <v>0</v>
      </c>
      <c r="CV199" t="s">
        <v>146</v>
      </c>
      <c r="CW199" t="s">
        <v>147</v>
      </c>
      <c r="CX199">
        <v>0</v>
      </c>
      <c r="CY199">
        <v>0</v>
      </c>
      <c r="CZ199">
        <v>0</v>
      </c>
      <c r="DA199">
        <v>30</v>
      </c>
      <c r="DB199">
        <v>126</v>
      </c>
      <c r="DC199" t="s">
        <v>146</v>
      </c>
      <c r="DD199">
        <v>0</v>
      </c>
      <c r="DE199">
        <v>0</v>
      </c>
      <c r="DF199">
        <v>1995</v>
      </c>
      <c r="DG199">
        <v>7982</v>
      </c>
      <c r="DH199" t="s">
        <v>159</v>
      </c>
      <c r="DI199">
        <f>Table1[[#This Row],[i- returnees internal present household]]+Table1[[#This Row],[k- abroad returnee household]]</f>
        <v>559</v>
      </c>
      <c r="DJ199">
        <f>Table1[[#This Row],[ returnees internal ]]+Table1[[#This Row],[abroad returnee ]]</f>
        <v>2236</v>
      </c>
      <c r="DK199" t="s">
        <v>159</v>
      </c>
      <c r="DL199">
        <v>559</v>
      </c>
      <c r="DM199">
        <v>2236</v>
      </c>
      <c r="DN199">
        <v>0</v>
      </c>
      <c r="DO199">
        <v>0</v>
      </c>
      <c r="DP199" t="s">
        <v>147</v>
      </c>
      <c r="DQ199" t="s">
        <v>147</v>
      </c>
      <c r="DR199" t="s">
        <v>147</v>
      </c>
      <c r="DS199" t="s">
        <v>147</v>
      </c>
      <c r="DT199">
        <v>0</v>
      </c>
      <c r="DU199">
        <v>0</v>
      </c>
      <c r="DV199" t="s">
        <v>147</v>
      </c>
      <c r="DW199" t="s">
        <v>147</v>
      </c>
      <c r="DX199" t="s">
        <v>147</v>
      </c>
      <c r="DY199" t="s">
        <v>147</v>
      </c>
      <c r="DZ199">
        <v>559</v>
      </c>
      <c r="EA199">
        <v>2236</v>
      </c>
      <c r="EB199" t="s">
        <v>193</v>
      </c>
      <c r="EC199" t="s">
        <v>210</v>
      </c>
      <c r="ED199" t="s">
        <v>150</v>
      </c>
      <c r="EE199" t="s">
        <v>147</v>
      </c>
      <c r="EF199">
        <v>0</v>
      </c>
      <c r="EG199">
        <v>0</v>
      </c>
      <c r="EH199" t="s">
        <v>147</v>
      </c>
      <c r="EI199" t="s">
        <v>147</v>
      </c>
      <c r="EJ199" t="s">
        <v>147</v>
      </c>
      <c r="EK199" t="s">
        <v>147</v>
      </c>
      <c r="EL199">
        <v>0</v>
      </c>
      <c r="EM199">
        <v>0</v>
      </c>
      <c r="EN199" t="s">
        <v>147</v>
      </c>
      <c r="EO199" t="s">
        <v>147</v>
      </c>
      <c r="EP199" t="s">
        <v>147</v>
      </c>
      <c r="EQ199" t="s">
        <v>147</v>
      </c>
      <c r="ER199">
        <v>0</v>
      </c>
      <c r="ES199">
        <v>0</v>
      </c>
      <c r="ET199" t="s">
        <v>146</v>
      </c>
      <c r="EU199">
        <v>0</v>
      </c>
      <c r="EV199">
        <v>0</v>
      </c>
      <c r="EW199">
        <v>0</v>
      </c>
      <c r="EX199">
        <v>0</v>
      </c>
      <c r="EY199" t="s">
        <v>147</v>
      </c>
      <c r="EZ199" t="s">
        <v>147</v>
      </c>
      <c r="FA199" t="s">
        <v>147</v>
      </c>
      <c r="FB199" t="s">
        <v>147</v>
      </c>
      <c r="FC199">
        <v>0</v>
      </c>
      <c r="FD199">
        <v>0</v>
      </c>
      <c r="FE199" t="s">
        <v>147</v>
      </c>
      <c r="FF199" t="s">
        <v>147</v>
      </c>
      <c r="FG199" t="s">
        <v>147</v>
      </c>
      <c r="FH199" t="s">
        <v>147</v>
      </c>
      <c r="FI199">
        <v>0</v>
      </c>
      <c r="FJ199">
        <v>0</v>
      </c>
      <c r="FK199" t="s">
        <v>147</v>
      </c>
      <c r="FL199" t="s">
        <v>147</v>
      </c>
      <c r="FM199" t="s">
        <v>147</v>
      </c>
      <c r="FN199" t="s">
        <v>147</v>
      </c>
      <c r="FO199">
        <v>0</v>
      </c>
      <c r="FP199">
        <v>0</v>
      </c>
      <c r="FQ199" t="s">
        <v>147</v>
      </c>
      <c r="FR199" t="s">
        <v>147</v>
      </c>
      <c r="FS199" t="s">
        <v>147</v>
      </c>
      <c r="FT199" t="s">
        <v>147</v>
      </c>
      <c r="FU199">
        <v>0</v>
      </c>
      <c r="FV199">
        <v>0</v>
      </c>
      <c r="FW199" t="s">
        <v>147</v>
      </c>
      <c r="FX199" t="s">
        <v>147</v>
      </c>
      <c r="FY199" t="s">
        <v>147</v>
      </c>
      <c r="FZ199" t="s">
        <v>147</v>
      </c>
      <c r="GA199">
        <v>0</v>
      </c>
      <c r="GB199">
        <v>0</v>
      </c>
      <c r="GC199">
        <v>0</v>
      </c>
      <c r="GD199">
        <v>0</v>
      </c>
      <c r="GE199">
        <v>559</v>
      </c>
      <c r="GF199">
        <v>2236</v>
      </c>
      <c r="GG199">
        <v>0</v>
      </c>
      <c r="GH199">
        <v>0</v>
      </c>
      <c r="GI199">
        <v>0</v>
      </c>
      <c r="GJ199">
        <v>0</v>
      </c>
      <c r="GK199" t="s">
        <v>159</v>
      </c>
      <c r="GL199">
        <v>363</v>
      </c>
      <c r="GM199">
        <v>1655</v>
      </c>
      <c r="GN199" t="s">
        <v>159</v>
      </c>
      <c r="GO199" t="s">
        <v>193</v>
      </c>
      <c r="GP199" t="s">
        <v>210</v>
      </c>
      <c r="GQ199" t="s">
        <v>146</v>
      </c>
      <c r="GR199" t="s">
        <v>147</v>
      </c>
      <c r="GS199" t="s">
        <v>146</v>
      </c>
      <c r="GT199">
        <v>0</v>
      </c>
      <c r="GU199">
        <v>0</v>
      </c>
      <c r="GV199" t="s">
        <v>159</v>
      </c>
      <c r="GW199" t="s">
        <v>151</v>
      </c>
      <c r="GX199" t="s">
        <v>152</v>
      </c>
      <c r="GY199" t="s">
        <v>151</v>
      </c>
      <c r="GZ199" t="s">
        <v>160</v>
      </c>
      <c r="HA199" s="117" t="s">
        <v>313</v>
      </c>
      <c r="HB199" s="117" t="s">
        <v>2253</v>
      </c>
      <c r="HC199" s="117"/>
      <c r="HD199" s="116" t="s">
        <v>1858</v>
      </c>
      <c r="HE199" s="116">
        <v>4.1425799999999997</v>
      </c>
      <c r="HF199" s="116">
        <v>32.951889999999999</v>
      </c>
    </row>
    <row r="200" spans="1:214" x14ac:dyDescent="0.25">
      <c r="A200" t="s">
        <v>329</v>
      </c>
      <c r="B200" t="s">
        <v>175</v>
      </c>
      <c r="C200" t="s">
        <v>328</v>
      </c>
      <c r="D200" t="s">
        <v>330</v>
      </c>
      <c r="E200" t="s">
        <v>843</v>
      </c>
      <c r="F200" t="s">
        <v>844</v>
      </c>
      <c r="G200" s="116">
        <f t="shared" si="6"/>
        <v>9.1808169999999993</v>
      </c>
      <c r="H200" s="116">
        <f t="shared" si="7"/>
        <v>29.890317</v>
      </c>
      <c r="I200">
        <v>9</v>
      </c>
      <c r="J200">
        <v>9</v>
      </c>
      <c r="K200" t="s">
        <v>146</v>
      </c>
      <c r="L200">
        <v>0</v>
      </c>
      <c r="M200" s="116">
        <f>SUM(Table1[[#Headers],[c- IDP previously displ. abroad present]])</f>
        <v>0</v>
      </c>
      <c r="N200">
        <v>0</v>
      </c>
      <c r="O200" s="116">
        <f>(Table1[[#This Row],[a- IDP individuals]])-(Table1[[#This Row],[displ. Abroad]])</f>
        <v>0</v>
      </c>
      <c r="P200">
        <v>0</v>
      </c>
      <c r="Q200">
        <v>0</v>
      </c>
      <c r="R200" t="s">
        <v>147</v>
      </c>
      <c r="S200" t="s">
        <v>147</v>
      </c>
      <c r="T200">
        <v>0</v>
      </c>
      <c r="U200">
        <v>0</v>
      </c>
      <c r="V200" t="s">
        <v>147</v>
      </c>
      <c r="W200" t="s">
        <v>147</v>
      </c>
      <c r="X200">
        <v>0</v>
      </c>
      <c r="Y200">
        <v>0</v>
      </c>
      <c r="Z200" t="s">
        <v>147</v>
      </c>
      <c r="AA200" t="s">
        <v>147</v>
      </c>
      <c r="AB200">
        <v>0</v>
      </c>
      <c r="AC200">
        <v>0</v>
      </c>
      <c r="AD200" t="s">
        <v>147</v>
      </c>
      <c r="AE200" t="s">
        <v>147</v>
      </c>
      <c r="AF200">
        <v>0</v>
      </c>
      <c r="AG200">
        <v>0</v>
      </c>
      <c r="AH200" t="s">
        <v>147</v>
      </c>
      <c r="AI200" t="s">
        <v>147</v>
      </c>
      <c r="AJ200">
        <v>0</v>
      </c>
      <c r="AK200">
        <v>0</v>
      </c>
      <c r="AL200" t="s">
        <v>147</v>
      </c>
      <c r="AM200" t="s">
        <v>147</v>
      </c>
      <c r="AN200">
        <v>0</v>
      </c>
      <c r="AO200">
        <v>0</v>
      </c>
      <c r="AP200" t="s">
        <v>146</v>
      </c>
      <c r="AQ200">
        <v>0</v>
      </c>
      <c r="AR200">
        <v>0</v>
      </c>
      <c r="AS200">
        <v>0</v>
      </c>
      <c r="AT200">
        <v>0</v>
      </c>
      <c r="AU200" t="s">
        <v>147</v>
      </c>
      <c r="AV200" t="s">
        <v>147</v>
      </c>
      <c r="AW200">
        <v>0</v>
      </c>
      <c r="AX200">
        <v>0</v>
      </c>
      <c r="AY200" t="s">
        <v>147</v>
      </c>
      <c r="AZ200" t="s">
        <v>147</v>
      </c>
      <c r="BA200">
        <v>0</v>
      </c>
      <c r="BB200">
        <v>0</v>
      </c>
      <c r="BC200" t="s">
        <v>147</v>
      </c>
      <c r="BD200" t="s">
        <v>147</v>
      </c>
      <c r="BE200">
        <v>0</v>
      </c>
      <c r="BF200">
        <v>0</v>
      </c>
      <c r="BG200" t="s">
        <v>147</v>
      </c>
      <c r="BH200" t="s">
        <v>147</v>
      </c>
      <c r="BI200">
        <v>0</v>
      </c>
      <c r="BJ200">
        <v>0</v>
      </c>
      <c r="BK200" t="s">
        <v>147</v>
      </c>
      <c r="BL200" t="s">
        <v>147</v>
      </c>
      <c r="BM200">
        <v>0</v>
      </c>
      <c r="BN200">
        <v>0</v>
      </c>
      <c r="BO200" s="116">
        <f>SUM(Table1[[#This Row],[2014-2015 Conflict]],Table1[[#This Row],[2016-2017 conflict]],Table1[[#This Row],[2018 pre R conflict]],Table1[[#This Row],[2018 post R conflict]],Table1[[#This Row],[2019 conflict]],Table1[[#This Row],[2020 conflict]])</f>
        <v>0</v>
      </c>
      <c r="BP200" s="116">
        <f>SUM(Table1[[#This Row],[2014-2015  C - clashes]],Table1[[#This Row],[2016-2017  c-clashes]],Table1[[#This Row],[2018 pre R C-clashes]],Table1[[#This Row],[2018 post R C-clashes]],Table1[[#This Row],[2019 C-clashes]],Table1[[#This Row],[2020 C-clashes]])</f>
        <v>0</v>
      </c>
      <c r="BQ200" s="116">
        <f>SUM(Table1[[#This Row],[2014-2015 disaster]],Table1[[#This Row],[2016-2017 disaster]],Table1[[#This Row],[2018 pre R disaster]],Table1[[#This Row],[2018 post R disaster]],Table1[[#This Row],[2019 disaster]],Table1[[#This Row],[2020 disaster]])</f>
        <v>0</v>
      </c>
      <c r="BR200" s="116">
        <f>SUM(Table1[[#This Row],[2014-2015 unknown]],Table1[[#This Row],[2016-2017  unknown ]],Table1[[#This Row],[2018 pre R unknown]],Table1[[#This Row],[2018 post R unknown]],Table1[[#This Row],[2019 unknown]],Table1[[#This Row],[2020 unknown]])</f>
        <v>0</v>
      </c>
      <c r="BS200">
        <v>0</v>
      </c>
      <c r="BT200">
        <v>0</v>
      </c>
      <c r="BU200">
        <v>0</v>
      </c>
      <c r="BV200">
        <v>0</v>
      </c>
      <c r="BW200" t="s">
        <v>146</v>
      </c>
      <c r="BX200">
        <v>0</v>
      </c>
      <c r="BY200">
        <v>0</v>
      </c>
      <c r="BZ200">
        <v>0</v>
      </c>
      <c r="CA200">
        <v>0</v>
      </c>
      <c r="CB200" t="s">
        <v>146</v>
      </c>
      <c r="CC200">
        <v>0</v>
      </c>
      <c r="CD200">
        <v>0</v>
      </c>
      <c r="CE200">
        <v>0</v>
      </c>
      <c r="CF200">
        <v>0</v>
      </c>
      <c r="CG200" t="s">
        <v>146</v>
      </c>
      <c r="CH200">
        <v>0</v>
      </c>
      <c r="CI200">
        <v>0</v>
      </c>
      <c r="CJ200">
        <v>0</v>
      </c>
      <c r="CK200">
        <v>0</v>
      </c>
      <c r="CL200" t="s">
        <v>146</v>
      </c>
      <c r="CM200">
        <v>0</v>
      </c>
      <c r="CN200">
        <v>0</v>
      </c>
      <c r="CO200">
        <v>0</v>
      </c>
      <c r="CP200">
        <v>0</v>
      </c>
      <c r="CQ200" t="s">
        <v>146</v>
      </c>
      <c r="CR200">
        <v>0</v>
      </c>
      <c r="CS200">
        <v>0</v>
      </c>
      <c r="CT200">
        <v>0</v>
      </c>
      <c r="CU200">
        <v>0</v>
      </c>
      <c r="CV200" t="s">
        <v>146</v>
      </c>
      <c r="CW200" t="s">
        <v>147</v>
      </c>
      <c r="CX200">
        <v>0</v>
      </c>
      <c r="CY200">
        <v>0</v>
      </c>
      <c r="CZ200">
        <v>0</v>
      </c>
      <c r="DA200">
        <v>0</v>
      </c>
      <c r="DB200">
        <v>0</v>
      </c>
      <c r="DC200" t="s">
        <v>146</v>
      </c>
      <c r="DD200">
        <v>0</v>
      </c>
      <c r="DE200">
        <v>0</v>
      </c>
      <c r="DF200">
        <v>633</v>
      </c>
      <c r="DG200">
        <v>2532</v>
      </c>
      <c r="DH200" t="s">
        <v>159</v>
      </c>
      <c r="DI200">
        <f>Table1[[#This Row],[i- returnees internal present household]]+Table1[[#This Row],[k- abroad returnee household]]</f>
        <v>891</v>
      </c>
      <c r="DJ200">
        <f>Table1[[#This Row],[ returnees internal ]]+Table1[[#This Row],[abroad returnee ]]</f>
        <v>4541</v>
      </c>
      <c r="DK200" t="s">
        <v>159</v>
      </c>
      <c r="DL200">
        <v>791</v>
      </c>
      <c r="DM200">
        <v>3980</v>
      </c>
      <c r="DN200">
        <v>0</v>
      </c>
      <c r="DO200">
        <v>0</v>
      </c>
      <c r="DP200" t="s">
        <v>147</v>
      </c>
      <c r="DQ200" t="s">
        <v>147</v>
      </c>
      <c r="DR200" t="s">
        <v>147</v>
      </c>
      <c r="DS200" t="s">
        <v>147</v>
      </c>
      <c r="DT200">
        <v>30</v>
      </c>
      <c r="DU200">
        <v>150</v>
      </c>
      <c r="DV200" t="s">
        <v>156</v>
      </c>
      <c r="DW200" t="s">
        <v>484</v>
      </c>
      <c r="DX200" t="s">
        <v>150</v>
      </c>
      <c r="DY200" t="s">
        <v>147</v>
      </c>
      <c r="DZ200">
        <v>103</v>
      </c>
      <c r="EA200">
        <v>515</v>
      </c>
      <c r="EB200" t="s">
        <v>175</v>
      </c>
      <c r="EC200" t="s">
        <v>332</v>
      </c>
      <c r="ED200" t="s">
        <v>150</v>
      </c>
      <c r="EE200" t="s">
        <v>147</v>
      </c>
      <c r="EF200">
        <v>298</v>
      </c>
      <c r="EG200">
        <v>1470</v>
      </c>
      <c r="EH200" t="s">
        <v>175</v>
      </c>
      <c r="EI200" t="s">
        <v>330</v>
      </c>
      <c r="EJ200" t="s">
        <v>150</v>
      </c>
      <c r="EK200" t="s">
        <v>147</v>
      </c>
      <c r="EL200">
        <v>360</v>
      </c>
      <c r="EM200">
        <v>1845</v>
      </c>
      <c r="EN200" t="s">
        <v>175</v>
      </c>
      <c r="EO200" t="s">
        <v>332</v>
      </c>
      <c r="EP200" t="s">
        <v>150</v>
      </c>
      <c r="EQ200" t="s">
        <v>147</v>
      </c>
      <c r="ER200">
        <v>0</v>
      </c>
      <c r="ES200">
        <v>0</v>
      </c>
      <c r="ET200" t="s">
        <v>159</v>
      </c>
      <c r="EU200">
        <v>100</v>
      </c>
      <c r="EV200">
        <v>561</v>
      </c>
      <c r="EW200">
        <v>0</v>
      </c>
      <c r="EX200">
        <v>0</v>
      </c>
      <c r="EY200" t="s">
        <v>147</v>
      </c>
      <c r="EZ200" t="s">
        <v>147</v>
      </c>
      <c r="FA200" t="s">
        <v>147</v>
      </c>
      <c r="FB200" t="s">
        <v>147</v>
      </c>
      <c r="FC200">
        <v>4</v>
      </c>
      <c r="FD200">
        <v>25</v>
      </c>
      <c r="FE200" t="s">
        <v>221</v>
      </c>
      <c r="FF200" t="s">
        <v>376</v>
      </c>
      <c r="FG200" t="s">
        <v>150</v>
      </c>
      <c r="FH200" t="s">
        <v>147</v>
      </c>
      <c r="FI200">
        <v>9</v>
      </c>
      <c r="FJ200">
        <v>70</v>
      </c>
      <c r="FK200" t="s">
        <v>217</v>
      </c>
      <c r="FL200" t="s">
        <v>218</v>
      </c>
      <c r="FM200" t="s">
        <v>150</v>
      </c>
      <c r="FN200" t="s">
        <v>147</v>
      </c>
      <c r="FO200">
        <v>31</v>
      </c>
      <c r="FP200">
        <v>180</v>
      </c>
      <c r="FQ200" t="s">
        <v>217</v>
      </c>
      <c r="FR200" t="s">
        <v>218</v>
      </c>
      <c r="FS200" t="s">
        <v>150</v>
      </c>
      <c r="FT200" t="s">
        <v>147</v>
      </c>
      <c r="FU200">
        <v>56</v>
      </c>
      <c r="FV200">
        <v>286</v>
      </c>
      <c r="FW200" t="s">
        <v>217</v>
      </c>
      <c r="FX200" t="s">
        <v>218</v>
      </c>
      <c r="FY200" t="s">
        <v>150</v>
      </c>
      <c r="FZ200" t="s">
        <v>147</v>
      </c>
      <c r="GA200">
        <v>0</v>
      </c>
      <c r="GB200">
        <v>0</v>
      </c>
      <c r="GC200">
        <v>866</v>
      </c>
      <c r="GD200">
        <v>4416</v>
      </c>
      <c r="GE200">
        <v>25</v>
      </c>
      <c r="GF200">
        <v>125</v>
      </c>
      <c r="GG200">
        <v>0</v>
      </c>
      <c r="GH200">
        <v>0</v>
      </c>
      <c r="GI200">
        <v>0</v>
      </c>
      <c r="GJ200">
        <v>0</v>
      </c>
      <c r="GK200" t="s">
        <v>159</v>
      </c>
      <c r="GL200">
        <v>3</v>
      </c>
      <c r="GM200">
        <v>13</v>
      </c>
      <c r="GN200" t="s">
        <v>159</v>
      </c>
      <c r="GO200" t="s">
        <v>175</v>
      </c>
      <c r="GP200" t="s">
        <v>332</v>
      </c>
      <c r="GQ200" t="s">
        <v>159</v>
      </c>
      <c r="GR200" t="s">
        <v>217</v>
      </c>
      <c r="GS200" t="s">
        <v>146</v>
      </c>
      <c r="GT200">
        <v>0</v>
      </c>
      <c r="GU200">
        <v>0</v>
      </c>
      <c r="GV200" t="s">
        <v>159</v>
      </c>
      <c r="GW200" t="s">
        <v>152</v>
      </c>
      <c r="GX200" t="s">
        <v>152</v>
      </c>
      <c r="GY200" t="s">
        <v>151</v>
      </c>
      <c r="GZ200" t="s">
        <v>845</v>
      </c>
      <c r="HA200" s="117" t="s">
        <v>313</v>
      </c>
      <c r="HB200" s="117" t="s">
        <v>2255</v>
      </c>
      <c r="HC200" s="117"/>
      <c r="HD200" s="116" t="s">
        <v>1858</v>
      </c>
      <c r="HE200" s="116">
        <v>4.0591119999999998</v>
      </c>
      <c r="HF200" s="116">
        <v>33.155164999999997</v>
      </c>
    </row>
    <row r="201" spans="1:214" x14ac:dyDescent="0.25">
      <c r="A201" t="s">
        <v>192</v>
      </c>
      <c r="B201" t="s">
        <v>193</v>
      </c>
      <c r="C201" t="s">
        <v>278</v>
      </c>
      <c r="D201" t="s">
        <v>210</v>
      </c>
      <c r="E201" t="s">
        <v>846</v>
      </c>
      <c r="F201" t="s">
        <v>847</v>
      </c>
      <c r="G201" s="116">
        <f t="shared" si="6"/>
        <v>5.8990390000000001</v>
      </c>
      <c r="H201" s="116">
        <f t="shared" si="7"/>
        <v>30.777974</v>
      </c>
      <c r="I201">
        <v>9</v>
      </c>
      <c r="J201">
        <v>9</v>
      </c>
      <c r="K201" t="s">
        <v>159</v>
      </c>
      <c r="L201">
        <v>1314</v>
      </c>
      <c r="M201" s="116">
        <f>SUM(Table1[[#Headers],[c- IDP previously displ. abroad present]])</f>
        <v>0</v>
      </c>
      <c r="N201">
        <v>5264</v>
      </c>
      <c r="O201" s="116">
        <f>(Table1[[#This Row],[a- IDP individuals]])-(Table1[[#This Row],[displ. Abroad]])</f>
        <v>5264</v>
      </c>
      <c r="P201">
        <v>88</v>
      </c>
      <c r="Q201">
        <v>354</v>
      </c>
      <c r="R201" t="s">
        <v>211</v>
      </c>
      <c r="S201" t="s">
        <v>422</v>
      </c>
      <c r="T201">
        <v>71</v>
      </c>
      <c r="U201">
        <v>286</v>
      </c>
      <c r="V201" t="s">
        <v>193</v>
      </c>
      <c r="W201" t="s">
        <v>194</v>
      </c>
      <c r="X201">
        <v>110</v>
      </c>
      <c r="Y201">
        <v>442</v>
      </c>
      <c r="Z201" t="s">
        <v>187</v>
      </c>
      <c r="AA201" t="s">
        <v>213</v>
      </c>
      <c r="AB201">
        <v>91</v>
      </c>
      <c r="AC201">
        <v>365</v>
      </c>
      <c r="AD201" t="s">
        <v>187</v>
      </c>
      <c r="AE201" t="s">
        <v>254</v>
      </c>
      <c r="AF201">
        <v>102</v>
      </c>
      <c r="AG201">
        <v>409</v>
      </c>
      <c r="AH201" t="s">
        <v>193</v>
      </c>
      <c r="AI201" t="s">
        <v>210</v>
      </c>
      <c r="AJ201">
        <v>852</v>
      </c>
      <c r="AK201">
        <v>3408</v>
      </c>
      <c r="AL201" t="s">
        <v>193</v>
      </c>
      <c r="AM201" t="s">
        <v>210</v>
      </c>
      <c r="AN201">
        <v>0</v>
      </c>
      <c r="AO201">
        <v>0</v>
      </c>
      <c r="AP201" t="s">
        <v>146</v>
      </c>
      <c r="AQ201">
        <v>0</v>
      </c>
      <c r="AR201">
        <v>0</v>
      </c>
      <c r="AS201">
        <v>0</v>
      </c>
      <c r="AT201">
        <v>0</v>
      </c>
      <c r="AU201" t="s">
        <v>147</v>
      </c>
      <c r="AV201" t="s">
        <v>147</v>
      </c>
      <c r="AW201">
        <v>0</v>
      </c>
      <c r="AX201">
        <v>0</v>
      </c>
      <c r="AY201" t="s">
        <v>147</v>
      </c>
      <c r="AZ201" t="s">
        <v>147</v>
      </c>
      <c r="BA201">
        <v>0</v>
      </c>
      <c r="BB201">
        <v>0</v>
      </c>
      <c r="BC201" t="s">
        <v>147</v>
      </c>
      <c r="BD201" t="s">
        <v>147</v>
      </c>
      <c r="BE201">
        <v>0</v>
      </c>
      <c r="BF201">
        <v>0</v>
      </c>
      <c r="BG201" t="s">
        <v>147</v>
      </c>
      <c r="BH201" t="s">
        <v>147</v>
      </c>
      <c r="BI201">
        <v>0</v>
      </c>
      <c r="BJ201">
        <v>0</v>
      </c>
      <c r="BK201" t="s">
        <v>147</v>
      </c>
      <c r="BL201" t="s">
        <v>147</v>
      </c>
      <c r="BM201">
        <v>0</v>
      </c>
      <c r="BN201">
        <v>0</v>
      </c>
      <c r="BO201" s="116">
        <f>SUM(Table1[[#This Row],[2014-2015 Conflict]],Table1[[#This Row],[2016-2017 conflict]],Table1[[#This Row],[2018 pre R conflict]],Table1[[#This Row],[2018 post R conflict]],Table1[[#This Row],[2019 conflict]],Table1[[#This Row],[2020 conflict]])</f>
        <v>640</v>
      </c>
      <c r="BP201" s="116">
        <f>SUM(Table1[[#This Row],[2014-2015  C - clashes]],Table1[[#This Row],[2016-2017  c-clashes]],Table1[[#This Row],[2018 pre R C-clashes]],Table1[[#This Row],[2018 post R C-clashes]],Table1[[#This Row],[2019 C-clashes]],Table1[[#This Row],[2020 C-clashes]])</f>
        <v>4259</v>
      </c>
      <c r="BQ201" s="116">
        <f>SUM(Table1[[#This Row],[2014-2015 disaster]],Table1[[#This Row],[2016-2017 disaster]],Table1[[#This Row],[2018 pre R disaster]],Table1[[#This Row],[2018 post R disaster]],Table1[[#This Row],[2019 disaster]],Table1[[#This Row],[2020 disaster]])</f>
        <v>365</v>
      </c>
      <c r="BR201" s="116">
        <f>SUM(Table1[[#This Row],[2014-2015 unknown]],Table1[[#This Row],[2016-2017  unknown ]],Table1[[#This Row],[2018 pre R unknown]],Table1[[#This Row],[2018 post R unknown]],Table1[[#This Row],[2019 unknown]],Table1[[#This Row],[2020 unknown]])</f>
        <v>0</v>
      </c>
      <c r="BS201">
        <v>354</v>
      </c>
      <c r="BT201">
        <v>0</v>
      </c>
      <c r="BU201">
        <v>0</v>
      </c>
      <c r="BV201">
        <v>0</v>
      </c>
      <c r="BW201" t="s">
        <v>146</v>
      </c>
      <c r="BX201">
        <v>286</v>
      </c>
      <c r="BY201">
        <v>0</v>
      </c>
      <c r="BZ201">
        <v>0</v>
      </c>
      <c r="CA201">
        <v>0</v>
      </c>
      <c r="CB201" t="s">
        <v>146</v>
      </c>
      <c r="CC201">
        <v>0</v>
      </c>
      <c r="CD201">
        <v>442</v>
      </c>
      <c r="CE201">
        <v>0</v>
      </c>
      <c r="CF201">
        <v>0</v>
      </c>
      <c r="CG201" t="s">
        <v>146</v>
      </c>
      <c r="CH201">
        <v>0</v>
      </c>
      <c r="CI201">
        <v>0</v>
      </c>
      <c r="CJ201">
        <v>365</v>
      </c>
      <c r="CK201">
        <v>0</v>
      </c>
      <c r="CL201" t="s">
        <v>146</v>
      </c>
      <c r="CM201">
        <v>0</v>
      </c>
      <c r="CN201">
        <v>409</v>
      </c>
      <c r="CO201">
        <v>0</v>
      </c>
      <c r="CP201">
        <v>0</v>
      </c>
      <c r="CQ201" t="s">
        <v>146</v>
      </c>
      <c r="CR201">
        <v>0</v>
      </c>
      <c r="CS201">
        <v>3408</v>
      </c>
      <c r="CT201">
        <v>0</v>
      </c>
      <c r="CU201">
        <v>0</v>
      </c>
      <c r="CV201" t="s">
        <v>146</v>
      </c>
      <c r="CW201" t="s">
        <v>147</v>
      </c>
      <c r="CX201">
        <v>0</v>
      </c>
      <c r="CY201">
        <v>0</v>
      </c>
      <c r="CZ201">
        <v>0</v>
      </c>
      <c r="DA201">
        <v>1314</v>
      </c>
      <c r="DB201">
        <v>5264</v>
      </c>
      <c r="DC201" t="s">
        <v>146</v>
      </c>
      <c r="DD201">
        <v>0</v>
      </c>
      <c r="DE201">
        <v>0</v>
      </c>
      <c r="DF201">
        <v>4142</v>
      </c>
      <c r="DG201">
        <v>22782</v>
      </c>
      <c r="DH201" t="s">
        <v>159</v>
      </c>
      <c r="DI201">
        <f>Table1[[#This Row],[i- returnees internal present household]]+Table1[[#This Row],[k- abroad returnee household]]</f>
        <v>224</v>
      </c>
      <c r="DJ201">
        <f>Table1[[#This Row],[ returnees internal ]]+Table1[[#This Row],[abroad returnee ]]</f>
        <v>896</v>
      </c>
      <c r="DK201" t="s">
        <v>159</v>
      </c>
      <c r="DL201">
        <v>224</v>
      </c>
      <c r="DM201">
        <v>896</v>
      </c>
      <c r="DN201">
        <v>0</v>
      </c>
      <c r="DO201">
        <v>0</v>
      </c>
      <c r="DP201" t="s">
        <v>147</v>
      </c>
      <c r="DQ201" t="s">
        <v>147</v>
      </c>
      <c r="DR201" t="s">
        <v>147</v>
      </c>
      <c r="DS201" t="s">
        <v>147</v>
      </c>
      <c r="DT201">
        <v>35</v>
      </c>
      <c r="DU201">
        <v>142</v>
      </c>
      <c r="DV201" t="s">
        <v>211</v>
      </c>
      <c r="DW201" t="s">
        <v>422</v>
      </c>
      <c r="DX201" t="s">
        <v>150</v>
      </c>
      <c r="DY201" t="s">
        <v>147</v>
      </c>
      <c r="DZ201">
        <v>77</v>
      </c>
      <c r="EA201">
        <v>306</v>
      </c>
      <c r="EB201" t="s">
        <v>211</v>
      </c>
      <c r="EC201" t="s">
        <v>422</v>
      </c>
      <c r="ED201" t="s">
        <v>304</v>
      </c>
      <c r="EE201" t="s">
        <v>147</v>
      </c>
      <c r="EF201">
        <v>30</v>
      </c>
      <c r="EG201">
        <v>120</v>
      </c>
      <c r="EH201" t="s">
        <v>193</v>
      </c>
      <c r="EI201" t="s">
        <v>210</v>
      </c>
      <c r="EJ201" t="s">
        <v>182</v>
      </c>
      <c r="EK201" t="s">
        <v>147</v>
      </c>
      <c r="EL201">
        <v>82</v>
      </c>
      <c r="EM201">
        <v>328</v>
      </c>
      <c r="EN201" t="s">
        <v>187</v>
      </c>
      <c r="EO201" t="s">
        <v>254</v>
      </c>
      <c r="EP201" t="s">
        <v>182</v>
      </c>
      <c r="EQ201" t="s">
        <v>147</v>
      </c>
      <c r="ER201">
        <v>0</v>
      </c>
      <c r="ES201">
        <v>0</v>
      </c>
      <c r="ET201" t="s">
        <v>146</v>
      </c>
      <c r="EU201">
        <v>0</v>
      </c>
      <c r="EV201">
        <v>0</v>
      </c>
      <c r="EW201">
        <v>0</v>
      </c>
      <c r="EX201">
        <v>0</v>
      </c>
      <c r="EY201" t="s">
        <v>147</v>
      </c>
      <c r="EZ201" t="s">
        <v>147</v>
      </c>
      <c r="FA201" t="s">
        <v>147</v>
      </c>
      <c r="FB201" t="s">
        <v>147</v>
      </c>
      <c r="FC201">
        <v>0</v>
      </c>
      <c r="FD201">
        <v>0</v>
      </c>
      <c r="FE201" t="s">
        <v>147</v>
      </c>
      <c r="FF201" t="s">
        <v>147</v>
      </c>
      <c r="FG201" t="s">
        <v>147</v>
      </c>
      <c r="FH201" t="s">
        <v>147</v>
      </c>
      <c r="FI201">
        <v>0</v>
      </c>
      <c r="FJ201">
        <v>0</v>
      </c>
      <c r="FK201" t="s">
        <v>147</v>
      </c>
      <c r="FL201" t="s">
        <v>147</v>
      </c>
      <c r="FM201" t="s">
        <v>147</v>
      </c>
      <c r="FN201" t="s">
        <v>147</v>
      </c>
      <c r="FO201">
        <v>0</v>
      </c>
      <c r="FP201">
        <v>0</v>
      </c>
      <c r="FQ201" t="s">
        <v>147</v>
      </c>
      <c r="FR201" t="s">
        <v>147</v>
      </c>
      <c r="FS201" t="s">
        <v>147</v>
      </c>
      <c r="FT201" t="s">
        <v>147</v>
      </c>
      <c r="FU201">
        <v>0</v>
      </c>
      <c r="FV201">
        <v>0</v>
      </c>
      <c r="FW201" t="s">
        <v>147</v>
      </c>
      <c r="FX201" t="s">
        <v>147</v>
      </c>
      <c r="FY201" t="s">
        <v>147</v>
      </c>
      <c r="FZ201" t="s">
        <v>147</v>
      </c>
      <c r="GA201">
        <v>0</v>
      </c>
      <c r="GB201">
        <v>0</v>
      </c>
      <c r="GC201">
        <v>62</v>
      </c>
      <c r="GD201">
        <v>248</v>
      </c>
      <c r="GE201">
        <v>162</v>
      </c>
      <c r="GF201">
        <v>648</v>
      </c>
      <c r="GG201">
        <v>0</v>
      </c>
      <c r="GH201">
        <v>0</v>
      </c>
      <c r="GI201">
        <v>0</v>
      </c>
      <c r="GJ201">
        <v>0</v>
      </c>
      <c r="GK201" t="s">
        <v>159</v>
      </c>
      <c r="GL201">
        <v>9</v>
      </c>
      <c r="GM201">
        <v>37</v>
      </c>
      <c r="GN201" t="s">
        <v>159</v>
      </c>
      <c r="GO201" t="s">
        <v>193</v>
      </c>
      <c r="GP201" t="s">
        <v>194</v>
      </c>
      <c r="GQ201" t="s">
        <v>146</v>
      </c>
      <c r="GR201" t="s">
        <v>147</v>
      </c>
      <c r="GS201" t="s">
        <v>146</v>
      </c>
      <c r="GT201">
        <v>0</v>
      </c>
      <c r="GU201">
        <v>0</v>
      </c>
      <c r="GV201" t="s">
        <v>159</v>
      </c>
      <c r="GW201" t="s">
        <v>152</v>
      </c>
      <c r="GX201" t="s">
        <v>151</v>
      </c>
      <c r="GY201" t="s">
        <v>152</v>
      </c>
      <c r="GZ201" t="s">
        <v>848</v>
      </c>
      <c r="HA201" s="117" t="s">
        <v>1648</v>
      </c>
      <c r="HB201" s="117" t="s">
        <v>2257</v>
      </c>
      <c r="HC201" s="117"/>
      <c r="HD201" s="116" t="s">
        <v>1858</v>
      </c>
      <c r="HE201" s="116">
        <v>4.198855569</v>
      </c>
      <c r="HF201" s="116">
        <v>32.825732228</v>
      </c>
    </row>
    <row r="202" spans="1:214" x14ac:dyDescent="0.25">
      <c r="A202" t="s">
        <v>583</v>
      </c>
      <c r="B202" t="s">
        <v>228</v>
      </c>
      <c r="C202" t="s">
        <v>672</v>
      </c>
      <c r="D202" t="s">
        <v>586</v>
      </c>
      <c r="E202" t="s">
        <v>849</v>
      </c>
      <c r="F202" t="s">
        <v>850</v>
      </c>
      <c r="G202" s="116">
        <f t="shared" si="6"/>
        <v>7.6279450000000004</v>
      </c>
      <c r="H202" s="116">
        <f t="shared" si="7"/>
        <v>28.012588999999998</v>
      </c>
      <c r="I202">
        <v>9</v>
      </c>
      <c r="J202">
        <v>9</v>
      </c>
      <c r="K202" t="s">
        <v>159</v>
      </c>
      <c r="L202">
        <v>2104</v>
      </c>
      <c r="M202" s="116">
        <f>SUM(Table1[[#Headers],[c- IDP previously displ. abroad present]])</f>
        <v>0</v>
      </c>
      <c r="N202">
        <v>9645</v>
      </c>
      <c r="O202" s="116">
        <f>(Table1[[#This Row],[a- IDP individuals]])-(Table1[[#This Row],[displ. Abroad]])</f>
        <v>9645</v>
      </c>
      <c r="P202">
        <v>0</v>
      </c>
      <c r="Q202">
        <v>0</v>
      </c>
      <c r="R202" t="s">
        <v>147</v>
      </c>
      <c r="S202" t="s">
        <v>147</v>
      </c>
      <c r="T202">
        <v>576</v>
      </c>
      <c r="U202">
        <v>2595</v>
      </c>
      <c r="V202" t="s">
        <v>228</v>
      </c>
      <c r="W202" t="s">
        <v>586</v>
      </c>
      <c r="X202">
        <v>0</v>
      </c>
      <c r="Y202">
        <v>0</v>
      </c>
      <c r="Z202" t="s">
        <v>147</v>
      </c>
      <c r="AA202" t="s">
        <v>147</v>
      </c>
      <c r="AB202">
        <v>602</v>
      </c>
      <c r="AC202">
        <v>2800</v>
      </c>
      <c r="AD202" t="s">
        <v>228</v>
      </c>
      <c r="AE202" t="s">
        <v>229</v>
      </c>
      <c r="AF202">
        <v>756</v>
      </c>
      <c r="AG202">
        <v>3400</v>
      </c>
      <c r="AH202" t="s">
        <v>228</v>
      </c>
      <c r="AI202" t="s">
        <v>229</v>
      </c>
      <c r="AJ202">
        <v>170</v>
      </c>
      <c r="AK202">
        <v>850</v>
      </c>
      <c r="AL202" t="s">
        <v>228</v>
      </c>
      <c r="AM202" t="s">
        <v>229</v>
      </c>
      <c r="AN202">
        <v>0</v>
      </c>
      <c r="AO202">
        <v>0</v>
      </c>
      <c r="AP202" t="s">
        <v>146</v>
      </c>
      <c r="AQ202">
        <v>0</v>
      </c>
      <c r="AR202">
        <v>0</v>
      </c>
      <c r="AS202">
        <v>0</v>
      </c>
      <c r="AT202">
        <v>0</v>
      </c>
      <c r="AU202" t="s">
        <v>147</v>
      </c>
      <c r="AV202" t="s">
        <v>147</v>
      </c>
      <c r="AW202">
        <v>0</v>
      </c>
      <c r="AX202">
        <v>0</v>
      </c>
      <c r="AY202" t="s">
        <v>147</v>
      </c>
      <c r="AZ202" t="s">
        <v>147</v>
      </c>
      <c r="BA202">
        <v>0</v>
      </c>
      <c r="BB202">
        <v>0</v>
      </c>
      <c r="BC202" t="s">
        <v>147</v>
      </c>
      <c r="BD202" t="s">
        <v>147</v>
      </c>
      <c r="BE202">
        <v>0</v>
      </c>
      <c r="BF202">
        <v>0</v>
      </c>
      <c r="BG202" t="s">
        <v>147</v>
      </c>
      <c r="BH202" t="s">
        <v>147</v>
      </c>
      <c r="BI202">
        <v>0</v>
      </c>
      <c r="BJ202">
        <v>0</v>
      </c>
      <c r="BK202" t="s">
        <v>147</v>
      </c>
      <c r="BL202" t="s">
        <v>147</v>
      </c>
      <c r="BM202">
        <v>0</v>
      </c>
      <c r="BN202">
        <v>0</v>
      </c>
      <c r="BO202" s="116">
        <f>SUM(Table1[[#This Row],[2014-2015 Conflict]],Table1[[#This Row],[2016-2017 conflict]],Table1[[#This Row],[2018 pre R conflict]],Table1[[#This Row],[2018 post R conflict]],Table1[[#This Row],[2019 conflict]],Table1[[#This Row],[2020 conflict]])</f>
        <v>2595</v>
      </c>
      <c r="BP202" s="116">
        <f>SUM(Table1[[#This Row],[2014-2015  C - clashes]],Table1[[#This Row],[2016-2017  c-clashes]],Table1[[#This Row],[2018 pre R C-clashes]],Table1[[#This Row],[2018 post R C-clashes]],Table1[[#This Row],[2019 C-clashes]],Table1[[#This Row],[2020 C-clashes]])</f>
        <v>7050</v>
      </c>
      <c r="BQ202" s="116">
        <f>SUM(Table1[[#This Row],[2014-2015 disaster]],Table1[[#This Row],[2016-2017 disaster]],Table1[[#This Row],[2018 pre R disaster]],Table1[[#This Row],[2018 post R disaster]],Table1[[#This Row],[2019 disaster]],Table1[[#This Row],[2020 disaster]])</f>
        <v>0</v>
      </c>
      <c r="BR202" s="116">
        <f>SUM(Table1[[#This Row],[2014-2015 unknown]],Table1[[#This Row],[2016-2017  unknown ]],Table1[[#This Row],[2018 pre R unknown]],Table1[[#This Row],[2018 post R unknown]],Table1[[#This Row],[2019 unknown]],Table1[[#This Row],[2020 unknown]])</f>
        <v>0</v>
      </c>
      <c r="BS202">
        <v>0</v>
      </c>
      <c r="BT202">
        <v>0</v>
      </c>
      <c r="BU202">
        <v>0</v>
      </c>
      <c r="BV202">
        <v>0</v>
      </c>
      <c r="BW202" t="s">
        <v>146</v>
      </c>
      <c r="BX202">
        <v>2595</v>
      </c>
      <c r="BY202">
        <v>0</v>
      </c>
      <c r="BZ202">
        <v>0</v>
      </c>
      <c r="CA202">
        <v>0</v>
      </c>
      <c r="CB202" t="s">
        <v>146</v>
      </c>
      <c r="CC202">
        <v>0</v>
      </c>
      <c r="CD202">
        <v>0</v>
      </c>
      <c r="CE202">
        <v>0</v>
      </c>
      <c r="CF202">
        <v>0</v>
      </c>
      <c r="CG202" t="s">
        <v>146</v>
      </c>
      <c r="CH202">
        <v>0</v>
      </c>
      <c r="CI202">
        <v>2800</v>
      </c>
      <c r="CJ202">
        <v>0</v>
      </c>
      <c r="CK202">
        <v>0</v>
      </c>
      <c r="CL202" t="s">
        <v>146</v>
      </c>
      <c r="CM202">
        <v>0</v>
      </c>
      <c r="CN202">
        <v>3400</v>
      </c>
      <c r="CO202">
        <v>0</v>
      </c>
      <c r="CP202">
        <v>0</v>
      </c>
      <c r="CQ202" t="s">
        <v>146</v>
      </c>
      <c r="CR202">
        <v>0</v>
      </c>
      <c r="CS202">
        <v>850</v>
      </c>
      <c r="CT202">
        <v>0</v>
      </c>
      <c r="CU202">
        <v>0</v>
      </c>
      <c r="CV202" t="s">
        <v>146</v>
      </c>
      <c r="CW202" t="s">
        <v>147</v>
      </c>
      <c r="CX202">
        <v>0</v>
      </c>
      <c r="CY202">
        <v>1249</v>
      </c>
      <c r="CZ202">
        <v>6176</v>
      </c>
      <c r="DA202">
        <v>855</v>
      </c>
      <c r="DB202">
        <v>3469</v>
      </c>
      <c r="DC202" t="s">
        <v>146</v>
      </c>
      <c r="DD202">
        <v>0</v>
      </c>
      <c r="DE202">
        <v>0</v>
      </c>
      <c r="DF202">
        <v>3988</v>
      </c>
      <c r="DG202">
        <v>19938</v>
      </c>
      <c r="DH202" t="s">
        <v>159</v>
      </c>
      <c r="DI202">
        <f>Table1[[#This Row],[i- returnees internal present household]]+Table1[[#This Row],[k- abroad returnee household]]</f>
        <v>18460</v>
      </c>
      <c r="DJ202">
        <f>Table1[[#This Row],[ returnees internal ]]+Table1[[#This Row],[abroad returnee ]]</f>
        <v>77657</v>
      </c>
      <c r="DK202" t="s">
        <v>159</v>
      </c>
      <c r="DL202">
        <v>18443</v>
      </c>
      <c r="DM202">
        <v>77587</v>
      </c>
      <c r="DN202">
        <v>63</v>
      </c>
      <c r="DO202">
        <v>268</v>
      </c>
      <c r="DP202" t="s">
        <v>228</v>
      </c>
      <c r="DQ202" t="s">
        <v>586</v>
      </c>
      <c r="DR202" t="s">
        <v>431</v>
      </c>
      <c r="DS202" t="s">
        <v>147</v>
      </c>
      <c r="DT202">
        <v>7144</v>
      </c>
      <c r="DU202">
        <v>30050</v>
      </c>
      <c r="DV202" t="s">
        <v>228</v>
      </c>
      <c r="DW202" t="s">
        <v>586</v>
      </c>
      <c r="DX202" t="s">
        <v>431</v>
      </c>
      <c r="DY202" t="s">
        <v>147</v>
      </c>
      <c r="DZ202">
        <v>5108</v>
      </c>
      <c r="EA202">
        <v>21486</v>
      </c>
      <c r="EB202" t="s">
        <v>228</v>
      </c>
      <c r="EC202" t="s">
        <v>586</v>
      </c>
      <c r="ED202" t="s">
        <v>431</v>
      </c>
      <c r="EE202" t="s">
        <v>147</v>
      </c>
      <c r="EF202">
        <v>3921</v>
      </c>
      <c r="EG202">
        <v>16490</v>
      </c>
      <c r="EH202" t="s">
        <v>228</v>
      </c>
      <c r="EI202" t="s">
        <v>586</v>
      </c>
      <c r="EJ202" t="s">
        <v>431</v>
      </c>
      <c r="EK202" t="s">
        <v>147</v>
      </c>
      <c r="EL202">
        <v>2207</v>
      </c>
      <c r="EM202">
        <v>9293</v>
      </c>
      <c r="EN202" t="s">
        <v>228</v>
      </c>
      <c r="EO202" t="s">
        <v>586</v>
      </c>
      <c r="EP202" t="s">
        <v>431</v>
      </c>
      <c r="EQ202" t="s">
        <v>147</v>
      </c>
      <c r="ER202">
        <v>0</v>
      </c>
      <c r="ES202">
        <v>0</v>
      </c>
      <c r="ET202" t="s">
        <v>159</v>
      </c>
      <c r="EU202">
        <v>17</v>
      </c>
      <c r="EV202">
        <v>70</v>
      </c>
      <c r="EW202">
        <v>0</v>
      </c>
      <c r="EX202">
        <v>0</v>
      </c>
      <c r="EY202" t="s">
        <v>147</v>
      </c>
      <c r="EZ202" t="s">
        <v>147</v>
      </c>
      <c r="FA202" t="s">
        <v>147</v>
      </c>
      <c r="FB202" t="s">
        <v>147</v>
      </c>
      <c r="FC202">
        <v>4</v>
      </c>
      <c r="FD202">
        <v>21</v>
      </c>
      <c r="FE202" t="s">
        <v>217</v>
      </c>
      <c r="FF202" t="s">
        <v>218</v>
      </c>
      <c r="FG202" t="s">
        <v>431</v>
      </c>
      <c r="FH202" t="s">
        <v>147</v>
      </c>
      <c r="FI202">
        <v>7</v>
      </c>
      <c r="FJ202">
        <v>28</v>
      </c>
      <c r="FK202" t="s">
        <v>217</v>
      </c>
      <c r="FL202" t="s">
        <v>218</v>
      </c>
      <c r="FM202" t="s">
        <v>431</v>
      </c>
      <c r="FN202" t="s">
        <v>147</v>
      </c>
      <c r="FO202">
        <v>1</v>
      </c>
      <c r="FP202">
        <v>3</v>
      </c>
      <c r="FQ202" t="s">
        <v>217</v>
      </c>
      <c r="FR202" t="s">
        <v>218</v>
      </c>
      <c r="FS202" t="s">
        <v>431</v>
      </c>
      <c r="FT202" t="s">
        <v>147</v>
      </c>
      <c r="FU202">
        <v>5</v>
      </c>
      <c r="FV202">
        <v>18</v>
      </c>
      <c r="FW202" t="s">
        <v>217</v>
      </c>
      <c r="FX202" t="s">
        <v>218</v>
      </c>
      <c r="FY202" t="s">
        <v>431</v>
      </c>
      <c r="FZ202" t="s">
        <v>147</v>
      </c>
      <c r="GA202">
        <v>0</v>
      </c>
      <c r="GB202">
        <v>0</v>
      </c>
      <c r="GC202">
        <v>11873</v>
      </c>
      <c r="GD202">
        <v>49953</v>
      </c>
      <c r="GE202">
        <v>4749</v>
      </c>
      <c r="GF202">
        <v>19973</v>
      </c>
      <c r="GG202">
        <v>1838</v>
      </c>
      <c r="GH202">
        <v>7731</v>
      </c>
      <c r="GI202">
        <v>0</v>
      </c>
      <c r="GJ202">
        <v>0</v>
      </c>
      <c r="GK202" t="s">
        <v>159</v>
      </c>
      <c r="GL202">
        <v>1141</v>
      </c>
      <c r="GM202">
        <v>4591</v>
      </c>
      <c r="GN202" t="s">
        <v>159</v>
      </c>
      <c r="GO202" t="s">
        <v>228</v>
      </c>
      <c r="GP202" t="s">
        <v>586</v>
      </c>
      <c r="GQ202" t="s">
        <v>159</v>
      </c>
      <c r="GR202" t="s">
        <v>217</v>
      </c>
      <c r="GS202" t="s">
        <v>146</v>
      </c>
      <c r="GT202">
        <v>0</v>
      </c>
      <c r="GU202">
        <v>0</v>
      </c>
      <c r="GV202" t="s">
        <v>146</v>
      </c>
      <c r="GW202" t="s">
        <v>177</v>
      </c>
      <c r="GX202" t="s">
        <v>152</v>
      </c>
      <c r="GY202" t="s">
        <v>152</v>
      </c>
      <c r="GZ202" t="s">
        <v>851</v>
      </c>
      <c r="HA202" s="117" t="s">
        <v>1648</v>
      </c>
      <c r="HB202" s="117" t="s">
        <v>2259</v>
      </c>
      <c r="HC202" s="117"/>
      <c r="HD202" s="116" t="s">
        <v>1858</v>
      </c>
      <c r="HE202" s="116">
        <v>4.1706570000000003</v>
      </c>
      <c r="HF202" s="116">
        <v>32.844431999999998</v>
      </c>
    </row>
    <row r="203" spans="1:214" x14ac:dyDescent="0.25">
      <c r="A203" t="s">
        <v>192</v>
      </c>
      <c r="B203" t="s">
        <v>193</v>
      </c>
      <c r="C203" t="s">
        <v>278</v>
      </c>
      <c r="D203" t="s">
        <v>210</v>
      </c>
      <c r="E203" t="s">
        <v>852</v>
      </c>
      <c r="F203" t="s">
        <v>853</v>
      </c>
      <c r="G203" s="116">
        <f t="shared" si="6"/>
        <v>5.5374999999999996</v>
      </c>
      <c r="H203" s="116">
        <f t="shared" si="7"/>
        <v>31.310279999999999</v>
      </c>
      <c r="I203">
        <v>9</v>
      </c>
      <c r="J203">
        <v>9</v>
      </c>
      <c r="K203" t="s">
        <v>159</v>
      </c>
      <c r="L203">
        <v>104</v>
      </c>
      <c r="M203" s="116">
        <f>SUM(Table1[[#Headers],[c- IDP previously displ. abroad present]])</f>
        <v>0</v>
      </c>
      <c r="N203">
        <v>418</v>
      </c>
      <c r="O203" s="116">
        <f>(Table1[[#This Row],[a- IDP individuals]])-(Table1[[#This Row],[displ. Abroad]])</f>
        <v>418</v>
      </c>
      <c r="P203">
        <v>4</v>
      </c>
      <c r="Q203">
        <v>18</v>
      </c>
      <c r="R203" t="s">
        <v>193</v>
      </c>
      <c r="S203" t="s">
        <v>210</v>
      </c>
      <c r="T203">
        <v>0</v>
      </c>
      <c r="U203">
        <v>0</v>
      </c>
      <c r="V203" t="s">
        <v>147</v>
      </c>
      <c r="W203" t="s">
        <v>147</v>
      </c>
      <c r="X203">
        <v>0</v>
      </c>
      <c r="Y203">
        <v>0</v>
      </c>
      <c r="Z203" t="s">
        <v>147</v>
      </c>
      <c r="AA203" t="s">
        <v>147</v>
      </c>
      <c r="AB203">
        <v>0</v>
      </c>
      <c r="AC203">
        <v>0</v>
      </c>
      <c r="AD203" t="s">
        <v>147</v>
      </c>
      <c r="AE203" t="s">
        <v>147</v>
      </c>
      <c r="AF203">
        <v>20</v>
      </c>
      <c r="AG203">
        <v>80</v>
      </c>
      <c r="AH203" t="s">
        <v>193</v>
      </c>
      <c r="AI203" t="s">
        <v>210</v>
      </c>
      <c r="AJ203">
        <v>80</v>
      </c>
      <c r="AK203">
        <v>320</v>
      </c>
      <c r="AL203" t="s">
        <v>193</v>
      </c>
      <c r="AM203" t="s">
        <v>210</v>
      </c>
      <c r="AN203">
        <v>0</v>
      </c>
      <c r="AO203">
        <v>0</v>
      </c>
      <c r="AP203" t="s">
        <v>146</v>
      </c>
      <c r="AQ203">
        <v>0</v>
      </c>
      <c r="AR203">
        <v>0</v>
      </c>
      <c r="AS203">
        <v>0</v>
      </c>
      <c r="AT203">
        <v>0</v>
      </c>
      <c r="AU203" t="s">
        <v>147</v>
      </c>
      <c r="AV203" t="s">
        <v>147</v>
      </c>
      <c r="AW203">
        <v>0</v>
      </c>
      <c r="AX203">
        <v>0</v>
      </c>
      <c r="AY203" t="s">
        <v>147</v>
      </c>
      <c r="AZ203" t="s">
        <v>147</v>
      </c>
      <c r="BA203">
        <v>0</v>
      </c>
      <c r="BB203">
        <v>0</v>
      </c>
      <c r="BC203" t="s">
        <v>147</v>
      </c>
      <c r="BD203" t="s">
        <v>147</v>
      </c>
      <c r="BE203">
        <v>0</v>
      </c>
      <c r="BF203">
        <v>0</v>
      </c>
      <c r="BG203" t="s">
        <v>147</v>
      </c>
      <c r="BH203" t="s">
        <v>147</v>
      </c>
      <c r="BI203">
        <v>0</v>
      </c>
      <c r="BJ203">
        <v>0</v>
      </c>
      <c r="BK203" t="s">
        <v>147</v>
      </c>
      <c r="BL203" t="s">
        <v>147</v>
      </c>
      <c r="BM203">
        <v>0</v>
      </c>
      <c r="BN203">
        <v>0</v>
      </c>
      <c r="BO203" s="116">
        <f>SUM(Table1[[#This Row],[2014-2015 Conflict]],Table1[[#This Row],[2016-2017 conflict]],Table1[[#This Row],[2018 pre R conflict]],Table1[[#This Row],[2018 post R conflict]],Table1[[#This Row],[2019 conflict]],Table1[[#This Row],[2020 conflict]])</f>
        <v>18</v>
      </c>
      <c r="BP203" s="116">
        <f>SUM(Table1[[#This Row],[2014-2015  C - clashes]],Table1[[#This Row],[2016-2017  c-clashes]],Table1[[#This Row],[2018 pre R C-clashes]],Table1[[#This Row],[2018 post R C-clashes]],Table1[[#This Row],[2019 C-clashes]],Table1[[#This Row],[2020 C-clashes]])</f>
        <v>400</v>
      </c>
      <c r="BQ203" s="116">
        <f>SUM(Table1[[#This Row],[2014-2015 disaster]],Table1[[#This Row],[2016-2017 disaster]],Table1[[#This Row],[2018 pre R disaster]],Table1[[#This Row],[2018 post R disaster]],Table1[[#This Row],[2019 disaster]],Table1[[#This Row],[2020 disaster]])</f>
        <v>0</v>
      </c>
      <c r="BR203" s="116">
        <f>SUM(Table1[[#This Row],[2014-2015 unknown]],Table1[[#This Row],[2016-2017  unknown ]],Table1[[#This Row],[2018 pre R unknown]],Table1[[#This Row],[2018 post R unknown]],Table1[[#This Row],[2019 unknown]],Table1[[#This Row],[2020 unknown]])</f>
        <v>0</v>
      </c>
      <c r="BS203">
        <v>18</v>
      </c>
      <c r="BT203">
        <v>0</v>
      </c>
      <c r="BU203">
        <v>0</v>
      </c>
      <c r="BV203">
        <v>0</v>
      </c>
      <c r="BW203" t="s">
        <v>146</v>
      </c>
      <c r="BX203">
        <v>0</v>
      </c>
      <c r="BY203">
        <v>0</v>
      </c>
      <c r="BZ203">
        <v>0</v>
      </c>
      <c r="CA203">
        <v>0</v>
      </c>
      <c r="CB203" t="s">
        <v>146</v>
      </c>
      <c r="CC203">
        <v>0</v>
      </c>
      <c r="CD203">
        <v>0</v>
      </c>
      <c r="CE203">
        <v>0</v>
      </c>
      <c r="CF203">
        <v>0</v>
      </c>
      <c r="CG203" t="s">
        <v>146</v>
      </c>
      <c r="CH203">
        <v>0</v>
      </c>
      <c r="CI203">
        <v>0</v>
      </c>
      <c r="CJ203">
        <v>0</v>
      </c>
      <c r="CK203">
        <v>0</v>
      </c>
      <c r="CL203" t="s">
        <v>146</v>
      </c>
      <c r="CM203">
        <v>0</v>
      </c>
      <c r="CN203">
        <v>80</v>
      </c>
      <c r="CO203">
        <v>0</v>
      </c>
      <c r="CP203">
        <v>0</v>
      </c>
      <c r="CQ203" t="s">
        <v>146</v>
      </c>
      <c r="CR203">
        <v>0</v>
      </c>
      <c r="CS203">
        <v>320</v>
      </c>
      <c r="CT203">
        <v>0</v>
      </c>
      <c r="CU203">
        <v>0</v>
      </c>
      <c r="CV203" t="s">
        <v>146</v>
      </c>
      <c r="CW203" t="s">
        <v>147</v>
      </c>
      <c r="CX203">
        <v>0</v>
      </c>
      <c r="CY203">
        <v>0</v>
      </c>
      <c r="CZ203">
        <v>0</v>
      </c>
      <c r="DA203">
        <v>104</v>
      </c>
      <c r="DB203">
        <v>418</v>
      </c>
      <c r="DC203" t="s">
        <v>146</v>
      </c>
      <c r="DD203">
        <v>0</v>
      </c>
      <c r="DE203">
        <v>0</v>
      </c>
      <c r="DF203">
        <v>918</v>
      </c>
      <c r="DG203">
        <v>3675</v>
      </c>
      <c r="DH203" t="s">
        <v>146</v>
      </c>
      <c r="DI203">
        <f>Table1[[#This Row],[i- returnees internal present household]]+Table1[[#This Row],[k- abroad returnee household]]</f>
        <v>0</v>
      </c>
      <c r="DJ203">
        <f>Table1[[#This Row],[ returnees internal ]]+Table1[[#This Row],[abroad returnee ]]</f>
        <v>0</v>
      </c>
      <c r="DK203" t="s">
        <v>146</v>
      </c>
      <c r="DL203">
        <v>0</v>
      </c>
      <c r="DM203">
        <v>0</v>
      </c>
      <c r="DN203">
        <v>0</v>
      </c>
      <c r="DO203">
        <v>0</v>
      </c>
      <c r="DP203" t="s">
        <v>147</v>
      </c>
      <c r="DQ203" t="s">
        <v>147</v>
      </c>
      <c r="DR203" t="s">
        <v>147</v>
      </c>
      <c r="DS203" t="s">
        <v>147</v>
      </c>
      <c r="DT203">
        <v>0</v>
      </c>
      <c r="DU203">
        <v>0</v>
      </c>
      <c r="DV203" t="s">
        <v>147</v>
      </c>
      <c r="DW203" t="s">
        <v>147</v>
      </c>
      <c r="DX203" t="s">
        <v>147</v>
      </c>
      <c r="DY203" t="s">
        <v>147</v>
      </c>
      <c r="DZ203">
        <v>0</v>
      </c>
      <c r="EA203">
        <v>0</v>
      </c>
      <c r="EB203" t="s">
        <v>147</v>
      </c>
      <c r="EC203" t="s">
        <v>147</v>
      </c>
      <c r="ED203" t="s">
        <v>147</v>
      </c>
      <c r="EE203" t="s">
        <v>147</v>
      </c>
      <c r="EF203">
        <v>0</v>
      </c>
      <c r="EG203">
        <v>0</v>
      </c>
      <c r="EH203" t="s">
        <v>147</v>
      </c>
      <c r="EI203" t="s">
        <v>147</v>
      </c>
      <c r="EJ203" t="s">
        <v>147</v>
      </c>
      <c r="EK203" t="s">
        <v>147</v>
      </c>
      <c r="EL203">
        <v>0</v>
      </c>
      <c r="EM203">
        <v>0</v>
      </c>
      <c r="EN203" t="s">
        <v>147</v>
      </c>
      <c r="EO203" t="s">
        <v>147</v>
      </c>
      <c r="EP203" t="s">
        <v>147</v>
      </c>
      <c r="EQ203" t="s">
        <v>147</v>
      </c>
      <c r="ER203">
        <v>0</v>
      </c>
      <c r="ES203">
        <v>0</v>
      </c>
      <c r="ET203" t="s">
        <v>146</v>
      </c>
      <c r="EU203">
        <v>0</v>
      </c>
      <c r="EV203">
        <v>0</v>
      </c>
      <c r="EW203">
        <v>0</v>
      </c>
      <c r="EX203">
        <v>0</v>
      </c>
      <c r="EY203" t="s">
        <v>147</v>
      </c>
      <c r="EZ203" t="s">
        <v>147</v>
      </c>
      <c r="FA203" t="s">
        <v>147</v>
      </c>
      <c r="FB203" t="s">
        <v>147</v>
      </c>
      <c r="FC203">
        <v>0</v>
      </c>
      <c r="FD203">
        <v>0</v>
      </c>
      <c r="FE203" t="s">
        <v>147</v>
      </c>
      <c r="FF203" t="s">
        <v>147</v>
      </c>
      <c r="FG203" t="s">
        <v>147</v>
      </c>
      <c r="FH203" t="s">
        <v>147</v>
      </c>
      <c r="FI203">
        <v>0</v>
      </c>
      <c r="FJ203">
        <v>0</v>
      </c>
      <c r="FK203" t="s">
        <v>147</v>
      </c>
      <c r="FL203" t="s">
        <v>147</v>
      </c>
      <c r="FM203" t="s">
        <v>147</v>
      </c>
      <c r="FN203" t="s">
        <v>147</v>
      </c>
      <c r="FO203">
        <v>0</v>
      </c>
      <c r="FP203">
        <v>0</v>
      </c>
      <c r="FQ203" t="s">
        <v>147</v>
      </c>
      <c r="FR203" t="s">
        <v>147</v>
      </c>
      <c r="FS203" t="s">
        <v>147</v>
      </c>
      <c r="FT203" t="s">
        <v>147</v>
      </c>
      <c r="FU203">
        <v>0</v>
      </c>
      <c r="FV203">
        <v>0</v>
      </c>
      <c r="FW203" t="s">
        <v>147</v>
      </c>
      <c r="FX203" t="s">
        <v>147</v>
      </c>
      <c r="FY203" t="s">
        <v>147</v>
      </c>
      <c r="FZ203" t="s">
        <v>147</v>
      </c>
      <c r="GA203">
        <v>0</v>
      </c>
      <c r="GB203">
        <v>0</v>
      </c>
      <c r="GC203">
        <v>0</v>
      </c>
      <c r="GD203">
        <v>0</v>
      </c>
      <c r="GE203">
        <v>0</v>
      </c>
      <c r="GF203">
        <v>0</v>
      </c>
      <c r="GG203">
        <v>0</v>
      </c>
      <c r="GH203">
        <v>0</v>
      </c>
      <c r="GI203">
        <v>0</v>
      </c>
      <c r="GJ203">
        <v>0</v>
      </c>
      <c r="GK203" t="s">
        <v>159</v>
      </c>
      <c r="GL203">
        <v>64</v>
      </c>
      <c r="GM203">
        <v>256</v>
      </c>
      <c r="GN203" t="s">
        <v>159</v>
      </c>
      <c r="GO203" t="s">
        <v>193</v>
      </c>
      <c r="GP203" t="s">
        <v>210</v>
      </c>
      <c r="GQ203" t="s">
        <v>146</v>
      </c>
      <c r="GR203" t="s">
        <v>147</v>
      </c>
      <c r="GS203" t="s">
        <v>146</v>
      </c>
      <c r="GT203">
        <v>0</v>
      </c>
      <c r="GU203">
        <v>0</v>
      </c>
      <c r="GV203" t="s">
        <v>159</v>
      </c>
      <c r="GW203" t="s">
        <v>151</v>
      </c>
      <c r="GX203" t="s">
        <v>152</v>
      </c>
      <c r="GY203" t="s">
        <v>151</v>
      </c>
      <c r="GZ203" t="s">
        <v>854</v>
      </c>
      <c r="HA203" s="117" t="s">
        <v>1099</v>
      </c>
      <c r="HB203" s="117" t="s">
        <v>2261</v>
      </c>
      <c r="HC203" s="117"/>
      <c r="HD203" s="116" t="s">
        <v>1858</v>
      </c>
      <c r="HE203" s="116">
        <v>4.2230670000000003</v>
      </c>
      <c r="HF203" s="116">
        <v>33.162517000000001</v>
      </c>
    </row>
    <row r="204" spans="1:214" x14ac:dyDescent="0.25">
      <c r="A204" t="s">
        <v>192</v>
      </c>
      <c r="B204" t="s">
        <v>193</v>
      </c>
      <c r="C204" t="s">
        <v>278</v>
      </c>
      <c r="D204" t="s">
        <v>210</v>
      </c>
      <c r="E204" t="s">
        <v>855</v>
      </c>
      <c r="F204" t="s">
        <v>856</v>
      </c>
      <c r="G204" s="116">
        <f t="shared" si="6"/>
        <v>5.6609379999999998</v>
      </c>
      <c r="H204" s="116">
        <f t="shared" si="7"/>
        <v>31.062704</v>
      </c>
      <c r="I204">
        <v>9</v>
      </c>
      <c r="J204">
        <v>9</v>
      </c>
      <c r="K204" t="s">
        <v>159</v>
      </c>
      <c r="L204">
        <v>1218</v>
      </c>
      <c r="M204" s="116">
        <f>SUM(Table1[[#Headers],[c- IDP previously displ. abroad present]])</f>
        <v>0</v>
      </c>
      <c r="N204">
        <v>4872</v>
      </c>
      <c r="O204" s="116">
        <f>(Table1[[#This Row],[a- IDP individuals]])-(Table1[[#This Row],[displ. Abroad]])</f>
        <v>4872</v>
      </c>
      <c r="P204">
        <v>201</v>
      </c>
      <c r="Q204">
        <v>804</v>
      </c>
      <c r="R204" t="s">
        <v>211</v>
      </c>
      <c r="S204" t="s">
        <v>421</v>
      </c>
      <c r="T204">
        <v>0</v>
      </c>
      <c r="U204">
        <v>0</v>
      </c>
      <c r="V204" t="s">
        <v>147</v>
      </c>
      <c r="W204" t="s">
        <v>147</v>
      </c>
      <c r="X204">
        <v>40</v>
      </c>
      <c r="Y204">
        <v>160</v>
      </c>
      <c r="Z204" t="s">
        <v>193</v>
      </c>
      <c r="AA204" t="s">
        <v>210</v>
      </c>
      <c r="AB204">
        <v>0</v>
      </c>
      <c r="AC204">
        <v>0</v>
      </c>
      <c r="AD204" t="s">
        <v>147</v>
      </c>
      <c r="AE204" t="s">
        <v>147</v>
      </c>
      <c r="AF204">
        <v>390</v>
      </c>
      <c r="AG204">
        <v>1560</v>
      </c>
      <c r="AH204" t="s">
        <v>193</v>
      </c>
      <c r="AI204" t="s">
        <v>210</v>
      </c>
      <c r="AJ204">
        <v>587</v>
      </c>
      <c r="AK204">
        <v>2348</v>
      </c>
      <c r="AL204" t="s">
        <v>193</v>
      </c>
      <c r="AM204" t="s">
        <v>210</v>
      </c>
      <c r="AN204">
        <v>0</v>
      </c>
      <c r="AO204">
        <v>0</v>
      </c>
      <c r="AP204" t="s">
        <v>146</v>
      </c>
      <c r="AQ204">
        <v>0</v>
      </c>
      <c r="AR204">
        <v>0</v>
      </c>
      <c r="AS204">
        <v>0</v>
      </c>
      <c r="AT204">
        <v>0</v>
      </c>
      <c r="AU204" t="s">
        <v>147</v>
      </c>
      <c r="AV204" t="s">
        <v>147</v>
      </c>
      <c r="AW204">
        <v>0</v>
      </c>
      <c r="AX204">
        <v>0</v>
      </c>
      <c r="AY204" t="s">
        <v>147</v>
      </c>
      <c r="AZ204" t="s">
        <v>147</v>
      </c>
      <c r="BA204">
        <v>0</v>
      </c>
      <c r="BB204">
        <v>0</v>
      </c>
      <c r="BC204" t="s">
        <v>147</v>
      </c>
      <c r="BD204" t="s">
        <v>147</v>
      </c>
      <c r="BE204">
        <v>0</v>
      </c>
      <c r="BF204">
        <v>0</v>
      </c>
      <c r="BG204" t="s">
        <v>147</v>
      </c>
      <c r="BH204" t="s">
        <v>147</v>
      </c>
      <c r="BI204">
        <v>0</v>
      </c>
      <c r="BJ204">
        <v>0</v>
      </c>
      <c r="BK204" t="s">
        <v>147</v>
      </c>
      <c r="BL204" t="s">
        <v>147</v>
      </c>
      <c r="BM204">
        <v>0</v>
      </c>
      <c r="BN204">
        <v>0</v>
      </c>
      <c r="BO204" s="116">
        <f>SUM(Table1[[#This Row],[2014-2015 Conflict]],Table1[[#This Row],[2016-2017 conflict]],Table1[[#This Row],[2018 pre R conflict]],Table1[[#This Row],[2018 post R conflict]],Table1[[#This Row],[2019 conflict]],Table1[[#This Row],[2020 conflict]])</f>
        <v>804</v>
      </c>
      <c r="BP204" s="116">
        <f>SUM(Table1[[#This Row],[2014-2015  C - clashes]],Table1[[#This Row],[2016-2017  c-clashes]],Table1[[#This Row],[2018 pre R C-clashes]],Table1[[#This Row],[2018 post R C-clashes]],Table1[[#This Row],[2019 C-clashes]],Table1[[#This Row],[2020 C-clashes]])</f>
        <v>3908</v>
      </c>
      <c r="BQ204" s="116">
        <f>SUM(Table1[[#This Row],[2014-2015 disaster]],Table1[[#This Row],[2016-2017 disaster]],Table1[[#This Row],[2018 pre R disaster]],Table1[[#This Row],[2018 post R disaster]],Table1[[#This Row],[2019 disaster]],Table1[[#This Row],[2020 disaster]])</f>
        <v>160</v>
      </c>
      <c r="BR204" s="116">
        <f>SUM(Table1[[#This Row],[2014-2015 unknown]],Table1[[#This Row],[2016-2017  unknown ]],Table1[[#This Row],[2018 pre R unknown]],Table1[[#This Row],[2018 post R unknown]],Table1[[#This Row],[2019 unknown]],Table1[[#This Row],[2020 unknown]])</f>
        <v>0</v>
      </c>
      <c r="BS204">
        <v>804</v>
      </c>
      <c r="BT204">
        <v>0</v>
      </c>
      <c r="BU204">
        <v>0</v>
      </c>
      <c r="BV204">
        <v>0</v>
      </c>
      <c r="BW204" t="s">
        <v>146</v>
      </c>
      <c r="BX204">
        <v>0</v>
      </c>
      <c r="BY204">
        <v>0</v>
      </c>
      <c r="BZ204">
        <v>0</v>
      </c>
      <c r="CA204">
        <v>0</v>
      </c>
      <c r="CB204" t="s">
        <v>146</v>
      </c>
      <c r="CC204">
        <v>0</v>
      </c>
      <c r="CD204">
        <v>0</v>
      </c>
      <c r="CE204">
        <v>160</v>
      </c>
      <c r="CF204">
        <v>0</v>
      </c>
      <c r="CG204" t="s">
        <v>146</v>
      </c>
      <c r="CH204">
        <v>0</v>
      </c>
      <c r="CI204">
        <v>0</v>
      </c>
      <c r="CJ204">
        <v>0</v>
      </c>
      <c r="CK204">
        <v>0</v>
      </c>
      <c r="CL204" t="s">
        <v>146</v>
      </c>
      <c r="CM204">
        <v>0</v>
      </c>
      <c r="CN204">
        <v>1560</v>
      </c>
      <c r="CO204">
        <v>0</v>
      </c>
      <c r="CP204">
        <v>0</v>
      </c>
      <c r="CQ204" t="s">
        <v>146</v>
      </c>
      <c r="CR204">
        <v>0</v>
      </c>
      <c r="CS204">
        <v>2348</v>
      </c>
      <c r="CT204">
        <v>0</v>
      </c>
      <c r="CU204">
        <v>0</v>
      </c>
      <c r="CV204" t="s">
        <v>146</v>
      </c>
      <c r="CW204" t="s">
        <v>147</v>
      </c>
      <c r="CX204">
        <v>0</v>
      </c>
      <c r="CY204">
        <v>0</v>
      </c>
      <c r="CZ204">
        <v>0</v>
      </c>
      <c r="DA204">
        <v>1218</v>
      </c>
      <c r="DB204">
        <v>4872</v>
      </c>
      <c r="DC204" t="s">
        <v>146</v>
      </c>
      <c r="DD204">
        <v>0</v>
      </c>
      <c r="DE204">
        <v>0</v>
      </c>
      <c r="DF204">
        <v>2196</v>
      </c>
      <c r="DG204">
        <v>8785</v>
      </c>
      <c r="DH204" t="s">
        <v>146</v>
      </c>
      <c r="DI204">
        <f>Table1[[#This Row],[i- returnees internal present household]]+Table1[[#This Row],[k- abroad returnee household]]</f>
        <v>0</v>
      </c>
      <c r="DJ204">
        <f>Table1[[#This Row],[ returnees internal ]]+Table1[[#This Row],[abroad returnee ]]</f>
        <v>0</v>
      </c>
      <c r="DK204" t="s">
        <v>146</v>
      </c>
      <c r="DL204">
        <v>0</v>
      </c>
      <c r="DM204">
        <v>0</v>
      </c>
      <c r="DN204">
        <v>0</v>
      </c>
      <c r="DO204">
        <v>0</v>
      </c>
      <c r="DP204" t="s">
        <v>147</v>
      </c>
      <c r="DQ204" t="s">
        <v>147</v>
      </c>
      <c r="DR204" t="s">
        <v>147</v>
      </c>
      <c r="DS204" t="s">
        <v>147</v>
      </c>
      <c r="DT204">
        <v>0</v>
      </c>
      <c r="DU204">
        <v>0</v>
      </c>
      <c r="DV204" t="s">
        <v>147</v>
      </c>
      <c r="DW204" t="s">
        <v>147</v>
      </c>
      <c r="DX204" t="s">
        <v>147</v>
      </c>
      <c r="DY204" t="s">
        <v>147</v>
      </c>
      <c r="DZ204">
        <v>0</v>
      </c>
      <c r="EA204">
        <v>0</v>
      </c>
      <c r="EB204" t="s">
        <v>147</v>
      </c>
      <c r="EC204" t="s">
        <v>147</v>
      </c>
      <c r="ED204" t="s">
        <v>147</v>
      </c>
      <c r="EE204" t="s">
        <v>147</v>
      </c>
      <c r="EF204">
        <v>0</v>
      </c>
      <c r="EG204">
        <v>0</v>
      </c>
      <c r="EH204" t="s">
        <v>147</v>
      </c>
      <c r="EI204" t="s">
        <v>147</v>
      </c>
      <c r="EJ204" t="s">
        <v>147</v>
      </c>
      <c r="EK204" t="s">
        <v>147</v>
      </c>
      <c r="EL204">
        <v>0</v>
      </c>
      <c r="EM204">
        <v>0</v>
      </c>
      <c r="EN204" t="s">
        <v>147</v>
      </c>
      <c r="EO204" t="s">
        <v>147</v>
      </c>
      <c r="EP204" t="s">
        <v>147</v>
      </c>
      <c r="EQ204" t="s">
        <v>147</v>
      </c>
      <c r="ER204">
        <v>0</v>
      </c>
      <c r="ES204">
        <v>0</v>
      </c>
      <c r="ET204" t="s">
        <v>146</v>
      </c>
      <c r="EU204">
        <v>0</v>
      </c>
      <c r="EV204">
        <v>0</v>
      </c>
      <c r="EW204">
        <v>0</v>
      </c>
      <c r="EX204">
        <v>0</v>
      </c>
      <c r="EY204" t="s">
        <v>147</v>
      </c>
      <c r="EZ204" t="s">
        <v>147</v>
      </c>
      <c r="FA204" t="s">
        <v>147</v>
      </c>
      <c r="FB204" t="s">
        <v>147</v>
      </c>
      <c r="FC204">
        <v>0</v>
      </c>
      <c r="FD204">
        <v>0</v>
      </c>
      <c r="FE204" t="s">
        <v>147</v>
      </c>
      <c r="FF204" t="s">
        <v>147</v>
      </c>
      <c r="FG204" t="s">
        <v>147</v>
      </c>
      <c r="FH204" t="s">
        <v>147</v>
      </c>
      <c r="FI204">
        <v>0</v>
      </c>
      <c r="FJ204">
        <v>0</v>
      </c>
      <c r="FK204" t="s">
        <v>147</v>
      </c>
      <c r="FL204" t="s">
        <v>147</v>
      </c>
      <c r="FM204" t="s">
        <v>147</v>
      </c>
      <c r="FN204" t="s">
        <v>147</v>
      </c>
      <c r="FO204">
        <v>0</v>
      </c>
      <c r="FP204">
        <v>0</v>
      </c>
      <c r="FQ204" t="s">
        <v>147</v>
      </c>
      <c r="FR204" t="s">
        <v>147</v>
      </c>
      <c r="FS204" t="s">
        <v>147</v>
      </c>
      <c r="FT204" t="s">
        <v>147</v>
      </c>
      <c r="FU204">
        <v>0</v>
      </c>
      <c r="FV204">
        <v>0</v>
      </c>
      <c r="FW204" t="s">
        <v>147</v>
      </c>
      <c r="FX204" t="s">
        <v>147</v>
      </c>
      <c r="FY204" t="s">
        <v>147</v>
      </c>
      <c r="FZ204" t="s">
        <v>147</v>
      </c>
      <c r="GA204">
        <v>0</v>
      </c>
      <c r="GB204">
        <v>0</v>
      </c>
      <c r="GC204">
        <v>0</v>
      </c>
      <c r="GD204">
        <v>0</v>
      </c>
      <c r="GE204">
        <v>0</v>
      </c>
      <c r="GF204">
        <v>0</v>
      </c>
      <c r="GG204">
        <v>0</v>
      </c>
      <c r="GH204">
        <v>0</v>
      </c>
      <c r="GI204">
        <v>0</v>
      </c>
      <c r="GJ204">
        <v>0</v>
      </c>
      <c r="GK204" t="s">
        <v>159</v>
      </c>
      <c r="GL204">
        <v>42</v>
      </c>
      <c r="GM204">
        <v>168</v>
      </c>
      <c r="GN204" t="s">
        <v>159</v>
      </c>
      <c r="GO204" t="s">
        <v>193</v>
      </c>
      <c r="GP204" t="s">
        <v>194</v>
      </c>
      <c r="GQ204" t="s">
        <v>146</v>
      </c>
      <c r="GR204" t="s">
        <v>147</v>
      </c>
      <c r="GS204" t="s">
        <v>146</v>
      </c>
      <c r="GT204">
        <v>0</v>
      </c>
      <c r="GU204">
        <v>0</v>
      </c>
      <c r="GV204" t="s">
        <v>159</v>
      </c>
      <c r="GW204" t="s">
        <v>151</v>
      </c>
      <c r="GX204" t="s">
        <v>151</v>
      </c>
      <c r="GY204" t="s">
        <v>197</v>
      </c>
      <c r="GZ204" t="s">
        <v>857</v>
      </c>
      <c r="HA204" s="117" t="s">
        <v>1099</v>
      </c>
      <c r="HB204" s="117" t="s">
        <v>2263</v>
      </c>
      <c r="HC204" s="117" t="s">
        <v>2263</v>
      </c>
      <c r="HD204" s="116" t="s">
        <v>1858</v>
      </c>
      <c r="HE204" s="116">
        <v>4.2240830000000003</v>
      </c>
      <c r="HF204" s="116">
        <v>33.195117000000003</v>
      </c>
    </row>
    <row r="205" spans="1:214" x14ac:dyDescent="0.25">
      <c r="A205" t="s">
        <v>186</v>
      </c>
      <c r="B205" t="s">
        <v>187</v>
      </c>
      <c r="C205" t="s">
        <v>248</v>
      </c>
      <c r="D205" t="s">
        <v>213</v>
      </c>
      <c r="E205" t="s">
        <v>858</v>
      </c>
      <c r="F205" t="s">
        <v>859</v>
      </c>
      <c r="G205" s="116">
        <f t="shared" si="6"/>
        <v>6.8677999999999999</v>
      </c>
      <c r="H205" s="116">
        <f t="shared" si="7"/>
        <v>29.637</v>
      </c>
      <c r="I205">
        <v>9</v>
      </c>
      <c r="J205">
        <v>9</v>
      </c>
      <c r="K205" t="s">
        <v>159</v>
      </c>
      <c r="L205">
        <v>395</v>
      </c>
      <c r="M205" s="116">
        <f>SUM(Table1[[#Headers],[c- IDP previously displ. abroad present]])</f>
        <v>0</v>
      </c>
      <c r="N205">
        <v>1580</v>
      </c>
      <c r="O205" s="116">
        <f>(Table1[[#This Row],[a- IDP individuals]])-(Table1[[#This Row],[displ. Abroad]])</f>
        <v>1100</v>
      </c>
      <c r="P205">
        <v>43</v>
      </c>
      <c r="Q205">
        <v>172</v>
      </c>
      <c r="R205" t="s">
        <v>228</v>
      </c>
      <c r="S205" t="s">
        <v>586</v>
      </c>
      <c r="T205">
        <v>37</v>
      </c>
      <c r="U205">
        <v>148</v>
      </c>
      <c r="V205" t="s">
        <v>193</v>
      </c>
      <c r="W205" t="s">
        <v>194</v>
      </c>
      <c r="X205">
        <v>72</v>
      </c>
      <c r="Y205">
        <v>288</v>
      </c>
      <c r="Z205" t="s">
        <v>193</v>
      </c>
      <c r="AA205" t="s">
        <v>827</v>
      </c>
      <c r="AB205">
        <v>33</v>
      </c>
      <c r="AC205">
        <v>132</v>
      </c>
      <c r="AD205" t="s">
        <v>156</v>
      </c>
      <c r="AE205" t="s">
        <v>414</v>
      </c>
      <c r="AF205">
        <v>85</v>
      </c>
      <c r="AG205">
        <v>340</v>
      </c>
      <c r="AH205" t="s">
        <v>175</v>
      </c>
      <c r="AI205" t="s">
        <v>240</v>
      </c>
      <c r="AJ205">
        <v>125</v>
      </c>
      <c r="AK205">
        <v>500</v>
      </c>
      <c r="AL205" t="s">
        <v>187</v>
      </c>
      <c r="AM205" t="s">
        <v>213</v>
      </c>
      <c r="AN205">
        <v>0</v>
      </c>
      <c r="AO205">
        <v>0</v>
      </c>
      <c r="AP205" t="s">
        <v>159</v>
      </c>
      <c r="AQ205">
        <v>120</v>
      </c>
      <c r="AR205">
        <v>480</v>
      </c>
      <c r="AS205">
        <v>15</v>
      </c>
      <c r="AT205">
        <v>60</v>
      </c>
      <c r="AU205" t="s">
        <v>219</v>
      </c>
      <c r="AV205" t="s">
        <v>860</v>
      </c>
      <c r="AW205">
        <v>13</v>
      </c>
      <c r="AX205">
        <v>52</v>
      </c>
      <c r="AY205" t="s">
        <v>221</v>
      </c>
      <c r="AZ205" t="s">
        <v>222</v>
      </c>
      <c r="BA205">
        <v>20</v>
      </c>
      <c r="BB205">
        <v>80</v>
      </c>
      <c r="BC205" t="s">
        <v>219</v>
      </c>
      <c r="BD205" t="s">
        <v>861</v>
      </c>
      <c r="BE205">
        <v>17</v>
      </c>
      <c r="BF205">
        <v>68</v>
      </c>
      <c r="BG205" t="s">
        <v>217</v>
      </c>
      <c r="BH205" t="s">
        <v>218</v>
      </c>
      <c r="BI205">
        <v>55</v>
      </c>
      <c r="BJ205">
        <v>220</v>
      </c>
      <c r="BK205" t="s">
        <v>221</v>
      </c>
      <c r="BL205" t="s">
        <v>333</v>
      </c>
      <c r="BM205">
        <v>0</v>
      </c>
      <c r="BN205">
        <v>0</v>
      </c>
      <c r="BO205" s="116">
        <f>SUM(Table1[[#This Row],[2014-2015 Conflict]],Table1[[#This Row],[2016-2017 conflict]],Table1[[#This Row],[2018 pre R conflict]],Table1[[#This Row],[2018 post R conflict]],Table1[[#This Row],[2019 conflict]],Table1[[#This Row],[2020 conflict]])</f>
        <v>740</v>
      </c>
      <c r="BP205" s="116">
        <f>SUM(Table1[[#This Row],[2014-2015  C - clashes]],Table1[[#This Row],[2016-2017  c-clashes]],Table1[[#This Row],[2018 pre R C-clashes]],Table1[[#This Row],[2018 post R C-clashes]],Table1[[#This Row],[2019 C-clashes]],Table1[[#This Row],[2020 C-clashes]])</f>
        <v>840</v>
      </c>
      <c r="BQ205" s="116">
        <f>SUM(Table1[[#This Row],[2014-2015 disaster]],Table1[[#This Row],[2016-2017 disaster]],Table1[[#This Row],[2018 pre R disaster]],Table1[[#This Row],[2018 post R disaster]],Table1[[#This Row],[2019 disaster]],Table1[[#This Row],[2020 disaster]])</f>
        <v>0</v>
      </c>
      <c r="BR205" s="116">
        <f>SUM(Table1[[#This Row],[2014-2015 unknown]],Table1[[#This Row],[2016-2017  unknown ]],Table1[[#This Row],[2018 pre R unknown]],Table1[[#This Row],[2018 post R unknown]],Table1[[#This Row],[2019 unknown]],Table1[[#This Row],[2020 unknown]])</f>
        <v>0</v>
      </c>
      <c r="BS205">
        <v>172</v>
      </c>
      <c r="BT205">
        <v>0</v>
      </c>
      <c r="BU205">
        <v>0</v>
      </c>
      <c r="BV205">
        <v>0</v>
      </c>
      <c r="BW205" t="s">
        <v>146</v>
      </c>
      <c r="BX205">
        <v>148</v>
      </c>
      <c r="BY205">
        <v>0</v>
      </c>
      <c r="BZ205">
        <v>0</v>
      </c>
      <c r="CA205">
        <v>0</v>
      </c>
      <c r="CB205" t="s">
        <v>146</v>
      </c>
      <c r="CC205">
        <v>288</v>
      </c>
      <c r="CD205">
        <v>0</v>
      </c>
      <c r="CE205">
        <v>0</v>
      </c>
      <c r="CF205">
        <v>0</v>
      </c>
      <c r="CG205" t="s">
        <v>146</v>
      </c>
      <c r="CH205">
        <v>132</v>
      </c>
      <c r="CI205">
        <v>0</v>
      </c>
      <c r="CJ205">
        <v>0</v>
      </c>
      <c r="CK205">
        <v>0</v>
      </c>
      <c r="CL205" t="s">
        <v>146</v>
      </c>
      <c r="CM205">
        <v>0</v>
      </c>
      <c r="CN205">
        <v>340</v>
      </c>
      <c r="CO205">
        <v>0</v>
      </c>
      <c r="CP205">
        <v>0</v>
      </c>
      <c r="CQ205" t="s">
        <v>146</v>
      </c>
      <c r="CR205">
        <v>0</v>
      </c>
      <c r="CS205">
        <v>500</v>
      </c>
      <c r="CT205">
        <v>0</v>
      </c>
      <c r="CU205">
        <v>0</v>
      </c>
      <c r="CV205" t="s">
        <v>146</v>
      </c>
      <c r="CW205" t="s">
        <v>147</v>
      </c>
      <c r="CX205">
        <v>0</v>
      </c>
      <c r="CY205">
        <v>0</v>
      </c>
      <c r="CZ205">
        <v>0</v>
      </c>
      <c r="DA205">
        <v>395</v>
      </c>
      <c r="DB205">
        <v>1580</v>
      </c>
      <c r="DC205" t="s">
        <v>146</v>
      </c>
      <c r="DD205">
        <v>0</v>
      </c>
      <c r="DE205">
        <v>0</v>
      </c>
      <c r="DF205">
        <v>1947</v>
      </c>
      <c r="DG205">
        <v>9910</v>
      </c>
      <c r="DH205" t="s">
        <v>159</v>
      </c>
      <c r="DI205">
        <f>Table1[[#This Row],[i- returnees internal present household]]+Table1[[#This Row],[k- abroad returnee household]]</f>
        <v>714</v>
      </c>
      <c r="DJ205">
        <f>Table1[[#This Row],[ returnees internal ]]+Table1[[#This Row],[abroad returnee ]]</f>
        <v>2992</v>
      </c>
      <c r="DK205" t="s">
        <v>159</v>
      </c>
      <c r="DL205">
        <v>571</v>
      </c>
      <c r="DM205">
        <v>2284</v>
      </c>
      <c r="DN205">
        <v>19</v>
      </c>
      <c r="DO205">
        <v>76</v>
      </c>
      <c r="DP205" t="s">
        <v>228</v>
      </c>
      <c r="DQ205" t="s">
        <v>586</v>
      </c>
      <c r="DR205" t="s">
        <v>150</v>
      </c>
      <c r="DS205" t="s">
        <v>147</v>
      </c>
      <c r="DT205">
        <v>43</v>
      </c>
      <c r="DU205">
        <v>172</v>
      </c>
      <c r="DV205" t="s">
        <v>193</v>
      </c>
      <c r="DW205" t="s">
        <v>194</v>
      </c>
      <c r="DX205" t="s">
        <v>150</v>
      </c>
      <c r="DY205" t="s">
        <v>147</v>
      </c>
      <c r="DZ205">
        <v>30</v>
      </c>
      <c r="EA205">
        <v>120</v>
      </c>
      <c r="EB205" t="s">
        <v>193</v>
      </c>
      <c r="EC205" t="s">
        <v>194</v>
      </c>
      <c r="ED205" t="s">
        <v>150</v>
      </c>
      <c r="EE205" t="s">
        <v>147</v>
      </c>
      <c r="EF205">
        <v>245</v>
      </c>
      <c r="EG205">
        <v>980</v>
      </c>
      <c r="EH205" t="s">
        <v>187</v>
      </c>
      <c r="EI205" t="s">
        <v>213</v>
      </c>
      <c r="EJ205" t="s">
        <v>150</v>
      </c>
      <c r="EK205" t="s">
        <v>147</v>
      </c>
      <c r="EL205">
        <v>234</v>
      </c>
      <c r="EM205">
        <v>936</v>
      </c>
      <c r="EN205" t="s">
        <v>228</v>
      </c>
      <c r="EO205" t="s">
        <v>586</v>
      </c>
      <c r="EP205" t="s">
        <v>150</v>
      </c>
      <c r="EQ205" t="s">
        <v>147</v>
      </c>
      <c r="ER205">
        <v>0</v>
      </c>
      <c r="ES205">
        <v>0</v>
      </c>
      <c r="ET205" t="s">
        <v>159</v>
      </c>
      <c r="EU205">
        <v>143</v>
      </c>
      <c r="EV205">
        <v>708</v>
      </c>
      <c r="EW205">
        <v>28</v>
      </c>
      <c r="EX205">
        <v>139</v>
      </c>
      <c r="EY205" t="s">
        <v>221</v>
      </c>
      <c r="EZ205" t="s">
        <v>862</v>
      </c>
      <c r="FA205" t="s">
        <v>150</v>
      </c>
      <c r="FB205" t="s">
        <v>147</v>
      </c>
      <c r="FC205">
        <v>25</v>
      </c>
      <c r="FD205">
        <v>124</v>
      </c>
      <c r="FE205" t="s">
        <v>219</v>
      </c>
      <c r="FF205" t="s">
        <v>863</v>
      </c>
      <c r="FG205" t="s">
        <v>150</v>
      </c>
      <c r="FH205" t="s">
        <v>147</v>
      </c>
      <c r="FI205">
        <v>18</v>
      </c>
      <c r="FJ205">
        <v>89</v>
      </c>
      <c r="FK205" t="s">
        <v>219</v>
      </c>
      <c r="FL205" t="s">
        <v>354</v>
      </c>
      <c r="FM205" t="s">
        <v>150</v>
      </c>
      <c r="FN205" t="s">
        <v>147</v>
      </c>
      <c r="FO205">
        <v>42</v>
      </c>
      <c r="FP205">
        <v>208</v>
      </c>
      <c r="FQ205" t="s">
        <v>217</v>
      </c>
      <c r="FR205" t="s">
        <v>218</v>
      </c>
      <c r="FS205" t="s">
        <v>150</v>
      </c>
      <c r="FT205" t="s">
        <v>147</v>
      </c>
      <c r="FU205">
        <v>30</v>
      </c>
      <c r="FV205">
        <v>148</v>
      </c>
      <c r="FW205" t="s">
        <v>221</v>
      </c>
      <c r="FX205" t="s">
        <v>864</v>
      </c>
      <c r="FY205" t="s">
        <v>150</v>
      </c>
      <c r="FZ205" t="s">
        <v>147</v>
      </c>
      <c r="GA205">
        <v>0</v>
      </c>
      <c r="GB205">
        <v>0</v>
      </c>
      <c r="GC205">
        <v>351</v>
      </c>
      <c r="GD205">
        <v>1471</v>
      </c>
      <c r="GE205">
        <v>203</v>
      </c>
      <c r="GF205">
        <v>851</v>
      </c>
      <c r="GG205">
        <v>160</v>
      </c>
      <c r="GH205">
        <v>670</v>
      </c>
      <c r="GI205">
        <v>0</v>
      </c>
      <c r="GJ205">
        <v>0</v>
      </c>
      <c r="GK205" t="s">
        <v>159</v>
      </c>
      <c r="GL205">
        <v>400</v>
      </c>
      <c r="GM205">
        <v>1600</v>
      </c>
      <c r="GN205" t="s">
        <v>159</v>
      </c>
      <c r="GO205" t="s">
        <v>193</v>
      </c>
      <c r="GP205" t="s">
        <v>194</v>
      </c>
      <c r="GQ205" t="s">
        <v>159</v>
      </c>
      <c r="GR205" t="s">
        <v>217</v>
      </c>
      <c r="GS205" t="s">
        <v>146</v>
      </c>
      <c r="GT205">
        <v>0</v>
      </c>
      <c r="GU205">
        <v>0</v>
      </c>
      <c r="GV205" t="s">
        <v>159</v>
      </c>
      <c r="GW205" t="s">
        <v>151</v>
      </c>
      <c r="GX205" t="s">
        <v>151</v>
      </c>
      <c r="GY205" t="s">
        <v>151</v>
      </c>
      <c r="GZ205" t="s">
        <v>160</v>
      </c>
      <c r="HA205" s="117" t="s">
        <v>1090</v>
      </c>
      <c r="HB205" s="117" t="s">
        <v>2265</v>
      </c>
      <c r="HC205" s="117"/>
      <c r="HD205" s="116" t="s">
        <v>1858</v>
      </c>
      <c r="HE205" s="116">
        <v>4.1819600000000001</v>
      </c>
      <c r="HF205" s="116">
        <v>33.213299999999997</v>
      </c>
    </row>
    <row r="206" spans="1:214" x14ac:dyDescent="0.25">
      <c r="A206" t="s">
        <v>583</v>
      </c>
      <c r="B206" t="s">
        <v>228</v>
      </c>
      <c r="C206" t="s">
        <v>672</v>
      </c>
      <c r="D206" t="s">
        <v>586</v>
      </c>
      <c r="E206" t="s">
        <v>865</v>
      </c>
      <c r="F206" t="s">
        <v>866</v>
      </c>
      <c r="G206" s="116">
        <f t="shared" si="6"/>
        <v>7.6788400000000001</v>
      </c>
      <c r="H206" s="116">
        <f t="shared" si="7"/>
        <v>27.99437</v>
      </c>
      <c r="I206">
        <v>9</v>
      </c>
      <c r="J206">
        <v>9</v>
      </c>
      <c r="K206" t="s">
        <v>159</v>
      </c>
      <c r="L206">
        <v>324</v>
      </c>
      <c r="M206" s="116">
        <f>SUM(Table1[[#Headers],[c- IDP previously displ. abroad present]])</f>
        <v>0</v>
      </c>
      <c r="N206">
        <v>1556</v>
      </c>
      <c r="O206" s="116">
        <f>(Table1[[#This Row],[a- IDP individuals]])-(Table1[[#This Row],[displ. Abroad]])</f>
        <v>1556</v>
      </c>
      <c r="P206">
        <v>103</v>
      </c>
      <c r="Q206">
        <v>468</v>
      </c>
      <c r="R206" t="s">
        <v>228</v>
      </c>
      <c r="S206" t="s">
        <v>586</v>
      </c>
      <c r="T206">
        <v>175</v>
      </c>
      <c r="U206">
        <v>876</v>
      </c>
      <c r="V206" t="s">
        <v>228</v>
      </c>
      <c r="W206" t="s">
        <v>586</v>
      </c>
      <c r="X206">
        <v>0</v>
      </c>
      <c r="Y206">
        <v>0</v>
      </c>
      <c r="Z206" t="s">
        <v>147</v>
      </c>
      <c r="AA206" t="s">
        <v>147</v>
      </c>
      <c r="AB206">
        <v>46</v>
      </c>
      <c r="AC206">
        <v>212</v>
      </c>
      <c r="AD206" t="s">
        <v>228</v>
      </c>
      <c r="AE206" t="s">
        <v>586</v>
      </c>
      <c r="AF206">
        <v>0</v>
      </c>
      <c r="AG206">
        <v>0</v>
      </c>
      <c r="AH206" t="s">
        <v>147</v>
      </c>
      <c r="AI206" t="s">
        <v>147</v>
      </c>
      <c r="AJ206">
        <v>0</v>
      </c>
      <c r="AK206">
        <v>0</v>
      </c>
      <c r="AL206" t="s">
        <v>228</v>
      </c>
      <c r="AM206" t="s">
        <v>229</v>
      </c>
      <c r="AN206">
        <v>0</v>
      </c>
      <c r="AO206">
        <v>0</v>
      </c>
      <c r="AP206" t="s">
        <v>146</v>
      </c>
      <c r="AQ206">
        <v>0</v>
      </c>
      <c r="AR206">
        <v>0</v>
      </c>
      <c r="AS206">
        <v>0</v>
      </c>
      <c r="AT206">
        <v>0</v>
      </c>
      <c r="AU206" t="s">
        <v>147</v>
      </c>
      <c r="AV206" t="s">
        <v>147</v>
      </c>
      <c r="AW206">
        <v>0</v>
      </c>
      <c r="AX206">
        <v>0</v>
      </c>
      <c r="AY206" t="s">
        <v>147</v>
      </c>
      <c r="AZ206" t="s">
        <v>147</v>
      </c>
      <c r="BA206">
        <v>0</v>
      </c>
      <c r="BB206">
        <v>0</v>
      </c>
      <c r="BC206" t="s">
        <v>147</v>
      </c>
      <c r="BD206" t="s">
        <v>147</v>
      </c>
      <c r="BE206">
        <v>0</v>
      </c>
      <c r="BF206">
        <v>0</v>
      </c>
      <c r="BG206" t="s">
        <v>147</v>
      </c>
      <c r="BH206" t="s">
        <v>147</v>
      </c>
      <c r="BI206">
        <v>0</v>
      </c>
      <c r="BJ206">
        <v>0</v>
      </c>
      <c r="BK206" t="s">
        <v>147</v>
      </c>
      <c r="BL206" t="s">
        <v>147</v>
      </c>
      <c r="BM206">
        <v>0</v>
      </c>
      <c r="BN206">
        <v>0</v>
      </c>
      <c r="BO206" s="116">
        <f>SUM(Table1[[#This Row],[2014-2015 Conflict]],Table1[[#This Row],[2016-2017 conflict]],Table1[[#This Row],[2018 pre R conflict]],Table1[[#This Row],[2018 post R conflict]],Table1[[#This Row],[2019 conflict]],Table1[[#This Row],[2020 conflict]])</f>
        <v>1344</v>
      </c>
      <c r="BP206" s="116">
        <f>SUM(Table1[[#This Row],[2014-2015  C - clashes]],Table1[[#This Row],[2016-2017  c-clashes]],Table1[[#This Row],[2018 pre R C-clashes]],Table1[[#This Row],[2018 post R C-clashes]],Table1[[#This Row],[2019 C-clashes]],Table1[[#This Row],[2020 C-clashes]])</f>
        <v>212</v>
      </c>
      <c r="BQ206" s="116">
        <f>SUM(Table1[[#This Row],[2014-2015 disaster]],Table1[[#This Row],[2016-2017 disaster]],Table1[[#This Row],[2018 pre R disaster]],Table1[[#This Row],[2018 post R disaster]],Table1[[#This Row],[2019 disaster]],Table1[[#This Row],[2020 disaster]])</f>
        <v>0</v>
      </c>
      <c r="BR206" s="116">
        <f>SUM(Table1[[#This Row],[2014-2015 unknown]],Table1[[#This Row],[2016-2017  unknown ]],Table1[[#This Row],[2018 pre R unknown]],Table1[[#This Row],[2018 post R unknown]],Table1[[#This Row],[2019 unknown]],Table1[[#This Row],[2020 unknown]])</f>
        <v>0</v>
      </c>
      <c r="BS206">
        <v>468</v>
      </c>
      <c r="BT206">
        <v>0</v>
      </c>
      <c r="BU206">
        <v>0</v>
      </c>
      <c r="BV206">
        <v>0</v>
      </c>
      <c r="BW206" t="s">
        <v>146</v>
      </c>
      <c r="BX206">
        <v>876</v>
      </c>
      <c r="BY206">
        <v>0</v>
      </c>
      <c r="BZ206">
        <v>0</v>
      </c>
      <c r="CA206">
        <v>0</v>
      </c>
      <c r="CB206" t="s">
        <v>146</v>
      </c>
      <c r="CC206">
        <v>0</v>
      </c>
      <c r="CD206">
        <v>0</v>
      </c>
      <c r="CE206">
        <v>0</v>
      </c>
      <c r="CF206">
        <v>0</v>
      </c>
      <c r="CG206" t="s">
        <v>146</v>
      </c>
      <c r="CH206">
        <v>0</v>
      </c>
      <c r="CI206">
        <v>212</v>
      </c>
      <c r="CJ206">
        <v>0</v>
      </c>
      <c r="CK206">
        <v>0</v>
      </c>
      <c r="CL206" t="s">
        <v>146</v>
      </c>
      <c r="CM206">
        <v>0</v>
      </c>
      <c r="CN206">
        <v>0</v>
      </c>
      <c r="CO206">
        <v>0</v>
      </c>
      <c r="CP206">
        <v>0</v>
      </c>
      <c r="CQ206" t="s">
        <v>146</v>
      </c>
      <c r="CR206">
        <v>0</v>
      </c>
      <c r="CS206">
        <v>0</v>
      </c>
      <c r="CT206">
        <v>0</v>
      </c>
      <c r="CU206">
        <v>0</v>
      </c>
      <c r="CV206" t="s">
        <v>146</v>
      </c>
      <c r="CW206" t="s">
        <v>147</v>
      </c>
      <c r="CX206">
        <v>0</v>
      </c>
      <c r="CY206">
        <v>8</v>
      </c>
      <c r="CZ206">
        <v>32</v>
      </c>
      <c r="DA206">
        <v>316</v>
      </c>
      <c r="DB206">
        <v>1524</v>
      </c>
      <c r="DC206" t="s">
        <v>146</v>
      </c>
      <c r="DD206">
        <v>0</v>
      </c>
      <c r="DE206">
        <v>0</v>
      </c>
      <c r="DF206">
        <v>2574</v>
      </c>
      <c r="DG206">
        <v>12868</v>
      </c>
      <c r="DH206" t="s">
        <v>159</v>
      </c>
      <c r="DI206">
        <f>Table1[[#This Row],[i- returnees internal present household]]+Table1[[#This Row],[k- abroad returnee household]]</f>
        <v>1481</v>
      </c>
      <c r="DJ206">
        <f>Table1[[#This Row],[ returnees internal ]]+Table1[[#This Row],[abroad returnee ]]</f>
        <v>6021</v>
      </c>
      <c r="DK206" t="s">
        <v>159</v>
      </c>
      <c r="DL206">
        <v>1478</v>
      </c>
      <c r="DM206">
        <v>6011</v>
      </c>
      <c r="DN206">
        <v>0</v>
      </c>
      <c r="DO206">
        <v>0</v>
      </c>
      <c r="DP206" t="s">
        <v>147</v>
      </c>
      <c r="DQ206" t="s">
        <v>147</v>
      </c>
      <c r="DR206" t="s">
        <v>147</v>
      </c>
      <c r="DS206" t="s">
        <v>147</v>
      </c>
      <c r="DT206">
        <v>492</v>
      </c>
      <c r="DU206">
        <v>1180</v>
      </c>
      <c r="DV206" t="s">
        <v>228</v>
      </c>
      <c r="DW206" t="s">
        <v>586</v>
      </c>
      <c r="DX206" t="s">
        <v>431</v>
      </c>
      <c r="DY206" t="s">
        <v>147</v>
      </c>
      <c r="DZ206">
        <v>398</v>
      </c>
      <c r="EA206">
        <v>1991</v>
      </c>
      <c r="EB206" t="s">
        <v>228</v>
      </c>
      <c r="EC206" t="s">
        <v>586</v>
      </c>
      <c r="ED206" t="s">
        <v>431</v>
      </c>
      <c r="EE206" t="s">
        <v>147</v>
      </c>
      <c r="EF206">
        <v>388</v>
      </c>
      <c r="EG206">
        <v>1841</v>
      </c>
      <c r="EH206" t="s">
        <v>228</v>
      </c>
      <c r="EI206" t="s">
        <v>586</v>
      </c>
      <c r="EJ206" t="s">
        <v>431</v>
      </c>
      <c r="EK206" t="s">
        <v>147</v>
      </c>
      <c r="EL206">
        <v>200</v>
      </c>
      <c r="EM206">
        <v>999</v>
      </c>
      <c r="EN206" t="s">
        <v>228</v>
      </c>
      <c r="EO206" t="s">
        <v>586</v>
      </c>
      <c r="EP206" t="s">
        <v>431</v>
      </c>
      <c r="EQ206" t="s">
        <v>147</v>
      </c>
      <c r="ER206">
        <v>0</v>
      </c>
      <c r="ES206">
        <v>0</v>
      </c>
      <c r="ET206" t="s">
        <v>159</v>
      </c>
      <c r="EU206">
        <v>3</v>
      </c>
      <c r="EV206">
        <v>10</v>
      </c>
      <c r="EW206">
        <v>0</v>
      </c>
      <c r="EX206">
        <v>0</v>
      </c>
      <c r="EY206" t="s">
        <v>147</v>
      </c>
      <c r="EZ206" t="s">
        <v>147</v>
      </c>
      <c r="FA206" t="s">
        <v>147</v>
      </c>
      <c r="FB206" t="s">
        <v>147</v>
      </c>
      <c r="FC206">
        <v>0</v>
      </c>
      <c r="FD206">
        <v>0</v>
      </c>
      <c r="FE206" t="s">
        <v>147</v>
      </c>
      <c r="FF206" t="s">
        <v>147</v>
      </c>
      <c r="FG206" t="s">
        <v>147</v>
      </c>
      <c r="FH206" t="s">
        <v>147</v>
      </c>
      <c r="FI206">
        <v>0</v>
      </c>
      <c r="FJ206">
        <v>0</v>
      </c>
      <c r="FK206" t="s">
        <v>147</v>
      </c>
      <c r="FL206" t="s">
        <v>147</v>
      </c>
      <c r="FM206" t="s">
        <v>147</v>
      </c>
      <c r="FN206" t="s">
        <v>147</v>
      </c>
      <c r="FO206">
        <v>1</v>
      </c>
      <c r="FP206">
        <v>5</v>
      </c>
      <c r="FQ206" t="s">
        <v>219</v>
      </c>
      <c r="FR206" t="s">
        <v>867</v>
      </c>
      <c r="FS206" t="s">
        <v>431</v>
      </c>
      <c r="FT206" t="s">
        <v>147</v>
      </c>
      <c r="FU206">
        <v>2</v>
      </c>
      <c r="FV206">
        <v>5</v>
      </c>
      <c r="FW206" t="s">
        <v>217</v>
      </c>
      <c r="FX206" t="s">
        <v>218</v>
      </c>
      <c r="FY206" t="s">
        <v>431</v>
      </c>
      <c r="FZ206" t="s">
        <v>147</v>
      </c>
      <c r="GA206">
        <v>0</v>
      </c>
      <c r="GB206">
        <v>0</v>
      </c>
      <c r="GC206">
        <v>719</v>
      </c>
      <c r="GD206">
        <v>2276</v>
      </c>
      <c r="GE206">
        <v>294</v>
      </c>
      <c r="GF206">
        <v>1445</v>
      </c>
      <c r="GG206">
        <v>468</v>
      </c>
      <c r="GH206">
        <v>2300</v>
      </c>
      <c r="GI206">
        <v>0</v>
      </c>
      <c r="GJ206">
        <v>0</v>
      </c>
      <c r="GK206" t="s">
        <v>159</v>
      </c>
      <c r="GL206">
        <v>116</v>
      </c>
      <c r="GM206">
        <v>463</v>
      </c>
      <c r="GN206" t="s">
        <v>159</v>
      </c>
      <c r="GO206" t="s">
        <v>228</v>
      </c>
      <c r="GP206" t="s">
        <v>586</v>
      </c>
      <c r="GQ206" t="s">
        <v>159</v>
      </c>
      <c r="GR206" t="s">
        <v>217</v>
      </c>
      <c r="GS206" t="s">
        <v>146</v>
      </c>
      <c r="GT206">
        <v>0</v>
      </c>
      <c r="GU206">
        <v>0</v>
      </c>
      <c r="GV206" t="s">
        <v>146</v>
      </c>
      <c r="GW206" t="s">
        <v>177</v>
      </c>
      <c r="GX206" t="s">
        <v>177</v>
      </c>
      <c r="GY206" t="s">
        <v>151</v>
      </c>
      <c r="GZ206" t="s">
        <v>868</v>
      </c>
      <c r="HA206" s="117" t="s">
        <v>804</v>
      </c>
      <c r="HB206" s="117" t="s">
        <v>2267</v>
      </c>
      <c r="HC206" s="117"/>
      <c r="HD206" s="116" t="s">
        <v>1858</v>
      </c>
      <c r="HE206" s="116">
        <v>3.77685</v>
      </c>
      <c r="HF206" s="116">
        <v>33.455733000000002</v>
      </c>
    </row>
    <row r="207" spans="1:214" x14ac:dyDescent="0.25">
      <c r="A207" t="s">
        <v>329</v>
      </c>
      <c r="B207" t="s">
        <v>175</v>
      </c>
      <c r="C207" t="s">
        <v>474</v>
      </c>
      <c r="D207" t="s">
        <v>394</v>
      </c>
      <c r="E207" t="s">
        <v>869</v>
      </c>
      <c r="F207" t="s">
        <v>870</v>
      </c>
      <c r="G207" s="116">
        <f t="shared" si="6"/>
        <v>8.2550500000000007</v>
      </c>
      <c r="H207" s="116">
        <f t="shared" si="7"/>
        <v>30.194966666999999</v>
      </c>
      <c r="I207">
        <v>9</v>
      </c>
      <c r="J207">
        <v>9</v>
      </c>
      <c r="K207" t="s">
        <v>146</v>
      </c>
      <c r="L207">
        <v>0</v>
      </c>
      <c r="M207" s="116">
        <f>SUM(Table1[[#Headers],[c- IDP previously displ. abroad present]])</f>
        <v>0</v>
      </c>
      <c r="N207">
        <v>0</v>
      </c>
      <c r="O207" s="116">
        <f>(Table1[[#This Row],[a- IDP individuals]])-(Table1[[#This Row],[displ. Abroad]])</f>
        <v>0</v>
      </c>
      <c r="P207">
        <v>0</v>
      </c>
      <c r="Q207">
        <v>0</v>
      </c>
      <c r="R207" t="s">
        <v>147</v>
      </c>
      <c r="S207" t="s">
        <v>147</v>
      </c>
      <c r="T207">
        <v>0</v>
      </c>
      <c r="U207">
        <v>0</v>
      </c>
      <c r="V207" t="s">
        <v>147</v>
      </c>
      <c r="W207" t="s">
        <v>147</v>
      </c>
      <c r="X207">
        <v>0</v>
      </c>
      <c r="Y207">
        <v>0</v>
      </c>
      <c r="Z207" t="s">
        <v>147</v>
      </c>
      <c r="AA207" t="s">
        <v>147</v>
      </c>
      <c r="AB207">
        <v>0</v>
      </c>
      <c r="AC207">
        <v>0</v>
      </c>
      <c r="AD207" t="s">
        <v>147</v>
      </c>
      <c r="AE207" t="s">
        <v>147</v>
      </c>
      <c r="AF207">
        <v>0</v>
      </c>
      <c r="AG207">
        <v>0</v>
      </c>
      <c r="AH207" t="s">
        <v>147</v>
      </c>
      <c r="AI207" t="s">
        <v>147</v>
      </c>
      <c r="AJ207">
        <v>0</v>
      </c>
      <c r="AK207">
        <v>0</v>
      </c>
      <c r="AL207" t="s">
        <v>147</v>
      </c>
      <c r="AM207" t="s">
        <v>147</v>
      </c>
      <c r="AN207">
        <v>0</v>
      </c>
      <c r="AO207">
        <v>0</v>
      </c>
      <c r="AP207" t="s">
        <v>146</v>
      </c>
      <c r="AQ207">
        <v>0</v>
      </c>
      <c r="AR207">
        <v>0</v>
      </c>
      <c r="AS207">
        <v>0</v>
      </c>
      <c r="AT207">
        <v>0</v>
      </c>
      <c r="AU207" t="s">
        <v>147</v>
      </c>
      <c r="AV207" t="s">
        <v>147</v>
      </c>
      <c r="AW207">
        <v>0</v>
      </c>
      <c r="AX207">
        <v>0</v>
      </c>
      <c r="AY207" t="s">
        <v>147</v>
      </c>
      <c r="AZ207" t="s">
        <v>147</v>
      </c>
      <c r="BA207">
        <v>0</v>
      </c>
      <c r="BB207">
        <v>0</v>
      </c>
      <c r="BC207" t="s">
        <v>147</v>
      </c>
      <c r="BD207" t="s">
        <v>147</v>
      </c>
      <c r="BE207">
        <v>0</v>
      </c>
      <c r="BF207">
        <v>0</v>
      </c>
      <c r="BG207" t="s">
        <v>147</v>
      </c>
      <c r="BH207" t="s">
        <v>147</v>
      </c>
      <c r="BI207">
        <v>0</v>
      </c>
      <c r="BJ207">
        <v>0</v>
      </c>
      <c r="BK207" t="s">
        <v>147</v>
      </c>
      <c r="BL207" t="s">
        <v>147</v>
      </c>
      <c r="BM207">
        <v>0</v>
      </c>
      <c r="BN207">
        <v>0</v>
      </c>
      <c r="BO207" s="116">
        <f>SUM(Table1[[#This Row],[2014-2015 Conflict]],Table1[[#This Row],[2016-2017 conflict]],Table1[[#This Row],[2018 pre R conflict]],Table1[[#This Row],[2018 post R conflict]],Table1[[#This Row],[2019 conflict]],Table1[[#This Row],[2020 conflict]])</f>
        <v>0</v>
      </c>
      <c r="BP207" s="116">
        <f>SUM(Table1[[#This Row],[2014-2015  C - clashes]],Table1[[#This Row],[2016-2017  c-clashes]],Table1[[#This Row],[2018 pre R C-clashes]],Table1[[#This Row],[2018 post R C-clashes]],Table1[[#This Row],[2019 C-clashes]],Table1[[#This Row],[2020 C-clashes]])</f>
        <v>0</v>
      </c>
      <c r="BQ207" s="116">
        <f>SUM(Table1[[#This Row],[2014-2015 disaster]],Table1[[#This Row],[2016-2017 disaster]],Table1[[#This Row],[2018 pre R disaster]],Table1[[#This Row],[2018 post R disaster]],Table1[[#This Row],[2019 disaster]],Table1[[#This Row],[2020 disaster]])</f>
        <v>0</v>
      </c>
      <c r="BR207" s="116">
        <f>SUM(Table1[[#This Row],[2014-2015 unknown]],Table1[[#This Row],[2016-2017  unknown ]],Table1[[#This Row],[2018 pre R unknown]],Table1[[#This Row],[2018 post R unknown]],Table1[[#This Row],[2019 unknown]],Table1[[#This Row],[2020 unknown]])</f>
        <v>0</v>
      </c>
      <c r="BS207">
        <v>0</v>
      </c>
      <c r="BT207">
        <v>0</v>
      </c>
      <c r="BU207">
        <v>0</v>
      </c>
      <c r="BV207">
        <v>0</v>
      </c>
      <c r="BW207" t="s">
        <v>146</v>
      </c>
      <c r="BX207">
        <v>0</v>
      </c>
      <c r="BY207">
        <v>0</v>
      </c>
      <c r="BZ207">
        <v>0</v>
      </c>
      <c r="CA207">
        <v>0</v>
      </c>
      <c r="CB207" t="s">
        <v>146</v>
      </c>
      <c r="CC207">
        <v>0</v>
      </c>
      <c r="CD207">
        <v>0</v>
      </c>
      <c r="CE207">
        <v>0</v>
      </c>
      <c r="CF207">
        <v>0</v>
      </c>
      <c r="CG207" t="s">
        <v>146</v>
      </c>
      <c r="CH207">
        <v>0</v>
      </c>
      <c r="CI207">
        <v>0</v>
      </c>
      <c r="CJ207">
        <v>0</v>
      </c>
      <c r="CK207">
        <v>0</v>
      </c>
      <c r="CL207" t="s">
        <v>146</v>
      </c>
      <c r="CM207">
        <v>0</v>
      </c>
      <c r="CN207">
        <v>0</v>
      </c>
      <c r="CO207">
        <v>0</v>
      </c>
      <c r="CP207">
        <v>0</v>
      </c>
      <c r="CQ207" t="s">
        <v>146</v>
      </c>
      <c r="CR207">
        <v>0</v>
      </c>
      <c r="CS207">
        <v>0</v>
      </c>
      <c r="CT207">
        <v>0</v>
      </c>
      <c r="CU207">
        <v>0</v>
      </c>
      <c r="CV207" t="s">
        <v>146</v>
      </c>
      <c r="CW207" t="s">
        <v>147</v>
      </c>
      <c r="CX207">
        <v>0</v>
      </c>
      <c r="CY207">
        <v>0</v>
      </c>
      <c r="CZ207">
        <v>0</v>
      </c>
      <c r="DA207">
        <v>0</v>
      </c>
      <c r="DB207">
        <v>0</v>
      </c>
      <c r="DC207" t="s">
        <v>146</v>
      </c>
      <c r="DD207">
        <v>0</v>
      </c>
      <c r="DE207">
        <v>0</v>
      </c>
      <c r="DF207">
        <v>323</v>
      </c>
      <c r="DG207">
        <v>2261</v>
      </c>
      <c r="DH207" t="s">
        <v>159</v>
      </c>
      <c r="DI207">
        <f>Table1[[#This Row],[i- returnees internal present household]]+Table1[[#This Row],[k- abroad returnee household]]</f>
        <v>184</v>
      </c>
      <c r="DJ207">
        <f>Table1[[#This Row],[ returnees internal ]]+Table1[[#This Row],[abroad returnee ]]</f>
        <v>1087</v>
      </c>
      <c r="DK207" t="s">
        <v>159</v>
      </c>
      <c r="DL207">
        <v>184</v>
      </c>
      <c r="DM207">
        <v>1087</v>
      </c>
      <c r="DN207">
        <v>14</v>
      </c>
      <c r="DO207">
        <v>84</v>
      </c>
      <c r="DP207" t="s">
        <v>175</v>
      </c>
      <c r="DQ207" t="s">
        <v>385</v>
      </c>
      <c r="DR207" t="s">
        <v>150</v>
      </c>
      <c r="DS207" t="s">
        <v>147</v>
      </c>
      <c r="DT207">
        <v>28</v>
      </c>
      <c r="DU207">
        <v>168</v>
      </c>
      <c r="DV207" t="s">
        <v>175</v>
      </c>
      <c r="DW207" t="s">
        <v>394</v>
      </c>
      <c r="DX207" t="s">
        <v>150</v>
      </c>
      <c r="DY207" t="s">
        <v>147</v>
      </c>
      <c r="DZ207">
        <v>42</v>
      </c>
      <c r="EA207">
        <v>252</v>
      </c>
      <c r="EB207" t="s">
        <v>175</v>
      </c>
      <c r="EC207" t="s">
        <v>394</v>
      </c>
      <c r="ED207" t="s">
        <v>150</v>
      </c>
      <c r="EE207" t="s">
        <v>147</v>
      </c>
      <c r="EF207">
        <v>64</v>
      </c>
      <c r="EG207">
        <v>384</v>
      </c>
      <c r="EH207" t="s">
        <v>175</v>
      </c>
      <c r="EI207" t="s">
        <v>332</v>
      </c>
      <c r="EJ207" t="s">
        <v>150</v>
      </c>
      <c r="EK207" t="s">
        <v>147</v>
      </c>
      <c r="EL207">
        <v>36</v>
      </c>
      <c r="EM207">
        <v>199</v>
      </c>
      <c r="EN207" t="s">
        <v>175</v>
      </c>
      <c r="EO207" t="s">
        <v>332</v>
      </c>
      <c r="EP207" t="s">
        <v>150</v>
      </c>
      <c r="EQ207" t="s">
        <v>147</v>
      </c>
      <c r="ER207">
        <v>0</v>
      </c>
      <c r="ES207">
        <v>0</v>
      </c>
      <c r="ET207" t="s">
        <v>146</v>
      </c>
      <c r="EU207">
        <v>0</v>
      </c>
      <c r="EV207">
        <v>0</v>
      </c>
      <c r="EW207">
        <v>0</v>
      </c>
      <c r="EX207">
        <v>0</v>
      </c>
      <c r="EY207" t="s">
        <v>147</v>
      </c>
      <c r="EZ207" t="s">
        <v>147</v>
      </c>
      <c r="FA207" t="s">
        <v>147</v>
      </c>
      <c r="FB207" t="s">
        <v>147</v>
      </c>
      <c r="FC207">
        <v>0</v>
      </c>
      <c r="FD207">
        <v>0</v>
      </c>
      <c r="FE207" t="s">
        <v>147</v>
      </c>
      <c r="FF207" t="s">
        <v>147</v>
      </c>
      <c r="FG207" t="s">
        <v>147</v>
      </c>
      <c r="FH207" t="s">
        <v>147</v>
      </c>
      <c r="FI207">
        <v>0</v>
      </c>
      <c r="FJ207">
        <v>0</v>
      </c>
      <c r="FK207" t="s">
        <v>147</v>
      </c>
      <c r="FL207" t="s">
        <v>147</v>
      </c>
      <c r="FM207" t="s">
        <v>147</v>
      </c>
      <c r="FN207" t="s">
        <v>147</v>
      </c>
      <c r="FO207">
        <v>0</v>
      </c>
      <c r="FP207">
        <v>0</v>
      </c>
      <c r="FQ207" t="s">
        <v>147</v>
      </c>
      <c r="FR207" t="s">
        <v>147</v>
      </c>
      <c r="FS207" t="s">
        <v>147</v>
      </c>
      <c r="FT207" t="s">
        <v>147</v>
      </c>
      <c r="FU207">
        <v>0</v>
      </c>
      <c r="FV207">
        <v>0</v>
      </c>
      <c r="FW207" t="s">
        <v>147</v>
      </c>
      <c r="FX207" t="s">
        <v>147</v>
      </c>
      <c r="FY207" t="s">
        <v>147</v>
      </c>
      <c r="FZ207" t="s">
        <v>147</v>
      </c>
      <c r="GA207">
        <v>0</v>
      </c>
      <c r="GB207">
        <v>0</v>
      </c>
      <c r="GC207">
        <v>28</v>
      </c>
      <c r="GD207">
        <v>168</v>
      </c>
      <c r="GE207">
        <v>56</v>
      </c>
      <c r="GF207">
        <v>336</v>
      </c>
      <c r="GG207">
        <v>100</v>
      </c>
      <c r="GH207">
        <v>583</v>
      </c>
      <c r="GI207">
        <v>0</v>
      </c>
      <c r="GJ207">
        <v>0</v>
      </c>
      <c r="GK207" t="s">
        <v>159</v>
      </c>
      <c r="GL207">
        <v>83</v>
      </c>
      <c r="GM207">
        <v>323</v>
      </c>
      <c r="GN207" t="s">
        <v>159</v>
      </c>
      <c r="GO207" t="s">
        <v>175</v>
      </c>
      <c r="GP207" t="s">
        <v>332</v>
      </c>
      <c r="GQ207" t="s">
        <v>146</v>
      </c>
      <c r="GR207" t="s">
        <v>147</v>
      </c>
      <c r="GS207" t="s">
        <v>146</v>
      </c>
      <c r="GT207">
        <v>0</v>
      </c>
      <c r="GU207">
        <v>0</v>
      </c>
      <c r="GV207" t="s">
        <v>146</v>
      </c>
      <c r="GW207" t="s">
        <v>177</v>
      </c>
      <c r="GX207" t="s">
        <v>152</v>
      </c>
      <c r="GY207" t="s">
        <v>151</v>
      </c>
      <c r="GZ207" t="s">
        <v>871</v>
      </c>
      <c r="HA207" s="117" t="s">
        <v>1577</v>
      </c>
      <c r="HB207" s="117" t="s">
        <v>2269</v>
      </c>
      <c r="HC207" s="117"/>
      <c r="HD207" s="116" t="s">
        <v>1858</v>
      </c>
      <c r="HE207" s="116">
        <v>5.489204</v>
      </c>
      <c r="HF207" s="116">
        <v>33.915351000000001</v>
      </c>
    </row>
    <row r="208" spans="1:214" x14ac:dyDescent="0.25">
      <c r="A208" t="s">
        <v>186</v>
      </c>
      <c r="B208" t="s">
        <v>187</v>
      </c>
      <c r="C208" t="s">
        <v>253</v>
      </c>
      <c r="D208" t="s">
        <v>254</v>
      </c>
      <c r="E208" t="s">
        <v>872</v>
      </c>
      <c r="F208" t="s">
        <v>873</v>
      </c>
      <c r="G208" s="116">
        <f t="shared" si="6"/>
        <v>6.12671528</v>
      </c>
      <c r="H208" s="116">
        <f t="shared" si="7"/>
        <v>31.172354540000001</v>
      </c>
      <c r="I208">
        <v>9</v>
      </c>
      <c r="J208">
        <v>9</v>
      </c>
      <c r="K208" t="s">
        <v>159</v>
      </c>
      <c r="L208">
        <v>506</v>
      </c>
      <c r="M208" s="116">
        <f>SUM(Table1[[#Headers],[c- IDP previously displ. abroad present]])</f>
        <v>0</v>
      </c>
      <c r="N208">
        <v>2631</v>
      </c>
      <c r="O208" s="116">
        <f>(Table1[[#This Row],[a- IDP individuals]])-(Table1[[#This Row],[displ. Abroad]])</f>
        <v>2631</v>
      </c>
      <c r="P208">
        <v>235</v>
      </c>
      <c r="Q208">
        <v>1190</v>
      </c>
      <c r="R208" t="s">
        <v>156</v>
      </c>
      <c r="S208" t="s">
        <v>258</v>
      </c>
      <c r="T208">
        <v>269</v>
      </c>
      <c r="U208">
        <v>1430</v>
      </c>
      <c r="V208" t="s">
        <v>156</v>
      </c>
      <c r="W208" t="s">
        <v>251</v>
      </c>
      <c r="X208">
        <v>0</v>
      </c>
      <c r="Y208">
        <v>0</v>
      </c>
      <c r="Z208" t="s">
        <v>147</v>
      </c>
      <c r="AA208" t="s">
        <v>147</v>
      </c>
      <c r="AB208">
        <v>0</v>
      </c>
      <c r="AC208">
        <v>0</v>
      </c>
      <c r="AD208" t="s">
        <v>147</v>
      </c>
      <c r="AE208" t="s">
        <v>147</v>
      </c>
      <c r="AF208">
        <v>0</v>
      </c>
      <c r="AG208">
        <v>0</v>
      </c>
      <c r="AH208" t="s">
        <v>147</v>
      </c>
      <c r="AI208" t="s">
        <v>147</v>
      </c>
      <c r="AJ208">
        <v>2</v>
      </c>
      <c r="AK208">
        <v>11</v>
      </c>
      <c r="AL208" t="s">
        <v>156</v>
      </c>
      <c r="AM208" t="s">
        <v>251</v>
      </c>
      <c r="AN208">
        <v>0</v>
      </c>
      <c r="AO208">
        <v>0</v>
      </c>
      <c r="AP208" t="s">
        <v>146</v>
      </c>
      <c r="AQ208">
        <v>0</v>
      </c>
      <c r="AR208">
        <v>0</v>
      </c>
      <c r="AS208">
        <v>0</v>
      </c>
      <c r="AT208">
        <v>0</v>
      </c>
      <c r="AU208" t="s">
        <v>147</v>
      </c>
      <c r="AV208" t="s">
        <v>147</v>
      </c>
      <c r="AW208">
        <v>0</v>
      </c>
      <c r="AX208">
        <v>0</v>
      </c>
      <c r="AY208" t="s">
        <v>147</v>
      </c>
      <c r="AZ208" t="s">
        <v>147</v>
      </c>
      <c r="BA208">
        <v>0</v>
      </c>
      <c r="BB208">
        <v>0</v>
      </c>
      <c r="BC208" t="s">
        <v>147</v>
      </c>
      <c r="BD208" t="s">
        <v>147</v>
      </c>
      <c r="BE208">
        <v>0</v>
      </c>
      <c r="BF208">
        <v>0</v>
      </c>
      <c r="BG208" t="s">
        <v>147</v>
      </c>
      <c r="BH208" t="s">
        <v>147</v>
      </c>
      <c r="BI208">
        <v>0</v>
      </c>
      <c r="BJ208">
        <v>0</v>
      </c>
      <c r="BK208" t="s">
        <v>147</v>
      </c>
      <c r="BL208" t="s">
        <v>147</v>
      </c>
      <c r="BM208">
        <v>0</v>
      </c>
      <c r="BN208">
        <v>0</v>
      </c>
      <c r="BO208" s="116">
        <f>SUM(Table1[[#This Row],[2014-2015 Conflict]],Table1[[#This Row],[2016-2017 conflict]],Table1[[#This Row],[2018 pre R conflict]],Table1[[#This Row],[2018 post R conflict]],Table1[[#This Row],[2019 conflict]],Table1[[#This Row],[2020 conflict]])</f>
        <v>1201</v>
      </c>
      <c r="BP208" s="116">
        <f>SUM(Table1[[#This Row],[2014-2015  C - clashes]],Table1[[#This Row],[2016-2017  c-clashes]],Table1[[#This Row],[2018 pre R C-clashes]],Table1[[#This Row],[2018 post R C-clashes]],Table1[[#This Row],[2019 C-clashes]],Table1[[#This Row],[2020 C-clashes]])</f>
        <v>1430</v>
      </c>
      <c r="BQ208" s="116">
        <f>SUM(Table1[[#This Row],[2014-2015 disaster]],Table1[[#This Row],[2016-2017 disaster]],Table1[[#This Row],[2018 pre R disaster]],Table1[[#This Row],[2018 post R disaster]],Table1[[#This Row],[2019 disaster]],Table1[[#This Row],[2020 disaster]])</f>
        <v>0</v>
      </c>
      <c r="BR208" s="116">
        <f>SUM(Table1[[#This Row],[2014-2015 unknown]],Table1[[#This Row],[2016-2017  unknown ]],Table1[[#This Row],[2018 pre R unknown]],Table1[[#This Row],[2018 post R unknown]],Table1[[#This Row],[2019 unknown]],Table1[[#This Row],[2020 unknown]])</f>
        <v>0</v>
      </c>
      <c r="BS208">
        <v>1190</v>
      </c>
      <c r="BT208">
        <v>0</v>
      </c>
      <c r="BU208">
        <v>0</v>
      </c>
      <c r="BV208">
        <v>0</v>
      </c>
      <c r="BW208" t="s">
        <v>146</v>
      </c>
      <c r="BX208">
        <v>0</v>
      </c>
      <c r="BY208">
        <v>1430</v>
      </c>
      <c r="BZ208">
        <v>0</v>
      </c>
      <c r="CA208">
        <v>0</v>
      </c>
      <c r="CB208" t="s">
        <v>146</v>
      </c>
      <c r="CC208">
        <v>0</v>
      </c>
      <c r="CD208">
        <v>0</v>
      </c>
      <c r="CE208">
        <v>0</v>
      </c>
      <c r="CF208">
        <v>0</v>
      </c>
      <c r="CG208" t="s">
        <v>146</v>
      </c>
      <c r="CH208">
        <v>0</v>
      </c>
      <c r="CI208">
        <v>0</v>
      </c>
      <c r="CJ208">
        <v>0</v>
      </c>
      <c r="CK208">
        <v>0</v>
      </c>
      <c r="CL208" t="s">
        <v>146</v>
      </c>
      <c r="CM208">
        <v>0</v>
      </c>
      <c r="CN208">
        <v>0</v>
      </c>
      <c r="CO208">
        <v>0</v>
      </c>
      <c r="CP208">
        <v>0</v>
      </c>
      <c r="CQ208" t="s">
        <v>146</v>
      </c>
      <c r="CR208">
        <v>11</v>
      </c>
      <c r="CS208">
        <v>0</v>
      </c>
      <c r="CT208">
        <v>0</v>
      </c>
      <c r="CU208">
        <v>0</v>
      </c>
      <c r="CV208" t="s">
        <v>146</v>
      </c>
      <c r="CW208" t="s">
        <v>147</v>
      </c>
      <c r="CX208">
        <v>0</v>
      </c>
      <c r="CY208">
        <v>0</v>
      </c>
      <c r="CZ208">
        <v>0</v>
      </c>
      <c r="DA208">
        <v>506</v>
      </c>
      <c r="DB208">
        <v>2631</v>
      </c>
      <c r="DC208" t="s">
        <v>146</v>
      </c>
      <c r="DD208">
        <v>0</v>
      </c>
      <c r="DE208">
        <v>0</v>
      </c>
      <c r="DF208">
        <v>890</v>
      </c>
      <c r="DG208">
        <v>4547</v>
      </c>
      <c r="DH208" t="s">
        <v>159</v>
      </c>
      <c r="DI208">
        <f>Table1[[#This Row],[i- returnees internal present household]]+Table1[[#This Row],[k- abroad returnee household]]</f>
        <v>146</v>
      </c>
      <c r="DJ208">
        <f>Table1[[#This Row],[ returnees internal ]]+Table1[[#This Row],[abroad returnee ]]</f>
        <v>782</v>
      </c>
      <c r="DK208" t="s">
        <v>159</v>
      </c>
      <c r="DL208">
        <v>71</v>
      </c>
      <c r="DM208">
        <v>393</v>
      </c>
      <c r="DN208">
        <v>25</v>
      </c>
      <c r="DO208">
        <v>130</v>
      </c>
      <c r="DP208" t="s">
        <v>156</v>
      </c>
      <c r="DQ208" t="s">
        <v>258</v>
      </c>
      <c r="DR208" t="s">
        <v>150</v>
      </c>
      <c r="DS208" t="s">
        <v>147</v>
      </c>
      <c r="DT208">
        <v>32</v>
      </c>
      <c r="DU208">
        <v>185</v>
      </c>
      <c r="DV208" t="s">
        <v>156</v>
      </c>
      <c r="DW208" t="s">
        <v>251</v>
      </c>
      <c r="DX208" t="s">
        <v>182</v>
      </c>
      <c r="DY208" t="s">
        <v>147</v>
      </c>
      <c r="DZ208">
        <v>0</v>
      </c>
      <c r="EA208">
        <v>0</v>
      </c>
      <c r="EB208" t="s">
        <v>147</v>
      </c>
      <c r="EC208" t="s">
        <v>147</v>
      </c>
      <c r="ED208" t="s">
        <v>147</v>
      </c>
      <c r="EE208" t="s">
        <v>147</v>
      </c>
      <c r="EF208">
        <v>0</v>
      </c>
      <c r="EG208">
        <v>0</v>
      </c>
      <c r="EH208" t="s">
        <v>147</v>
      </c>
      <c r="EI208" t="s">
        <v>147</v>
      </c>
      <c r="EJ208" t="s">
        <v>147</v>
      </c>
      <c r="EK208" t="s">
        <v>147</v>
      </c>
      <c r="EL208">
        <v>14</v>
      </c>
      <c r="EM208">
        <v>78</v>
      </c>
      <c r="EN208" t="s">
        <v>156</v>
      </c>
      <c r="EO208" t="s">
        <v>251</v>
      </c>
      <c r="EP208" t="s">
        <v>182</v>
      </c>
      <c r="EQ208" t="s">
        <v>147</v>
      </c>
      <c r="ER208">
        <v>0</v>
      </c>
      <c r="ES208">
        <v>0</v>
      </c>
      <c r="ET208" t="s">
        <v>159</v>
      </c>
      <c r="EU208">
        <v>75</v>
      </c>
      <c r="EV208">
        <v>389</v>
      </c>
      <c r="EW208">
        <v>25</v>
      </c>
      <c r="EX208">
        <v>130</v>
      </c>
      <c r="EY208" t="s">
        <v>221</v>
      </c>
      <c r="EZ208" t="s">
        <v>424</v>
      </c>
      <c r="FA208" t="s">
        <v>150</v>
      </c>
      <c r="FB208" t="s">
        <v>147</v>
      </c>
      <c r="FC208">
        <v>20</v>
      </c>
      <c r="FD208">
        <v>105</v>
      </c>
      <c r="FE208" t="s">
        <v>221</v>
      </c>
      <c r="FF208" t="s">
        <v>222</v>
      </c>
      <c r="FG208" t="s">
        <v>182</v>
      </c>
      <c r="FH208" t="s">
        <v>147</v>
      </c>
      <c r="FI208">
        <v>30</v>
      </c>
      <c r="FJ208">
        <v>154</v>
      </c>
      <c r="FK208" t="s">
        <v>221</v>
      </c>
      <c r="FL208" t="s">
        <v>685</v>
      </c>
      <c r="FM208" t="s">
        <v>150</v>
      </c>
      <c r="FN208" t="s">
        <v>147</v>
      </c>
      <c r="FO208">
        <v>0</v>
      </c>
      <c r="FP208">
        <v>0</v>
      </c>
      <c r="FQ208" t="s">
        <v>147</v>
      </c>
      <c r="FR208" t="s">
        <v>147</v>
      </c>
      <c r="FS208" t="s">
        <v>147</v>
      </c>
      <c r="FT208" t="s">
        <v>147</v>
      </c>
      <c r="FU208">
        <v>0</v>
      </c>
      <c r="FV208">
        <v>0</v>
      </c>
      <c r="FW208" t="s">
        <v>147</v>
      </c>
      <c r="FX208" t="s">
        <v>147</v>
      </c>
      <c r="FY208" t="s">
        <v>147</v>
      </c>
      <c r="FZ208" t="s">
        <v>147</v>
      </c>
      <c r="GA208">
        <v>0</v>
      </c>
      <c r="GB208">
        <v>0</v>
      </c>
      <c r="GC208">
        <v>112</v>
      </c>
      <c r="GD208">
        <v>474</v>
      </c>
      <c r="GE208">
        <v>17</v>
      </c>
      <c r="GF208">
        <v>159</v>
      </c>
      <c r="GG208">
        <v>17</v>
      </c>
      <c r="GH208">
        <v>149</v>
      </c>
      <c r="GI208">
        <v>0</v>
      </c>
      <c r="GJ208">
        <v>0</v>
      </c>
      <c r="GK208" t="s">
        <v>159</v>
      </c>
      <c r="GL208">
        <v>47</v>
      </c>
      <c r="GM208">
        <v>169</v>
      </c>
      <c r="GN208" t="s">
        <v>159</v>
      </c>
      <c r="GO208" t="s">
        <v>156</v>
      </c>
      <c r="GP208" t="s">
        <v>251</v>
      </c>
      <c r="GQ208" t="s">
        <v>146</v>
      </c>
      <c r="GR208" t="s">
        <v>147</v>
      </c>
      <c r="GS208" t="s">
        <v>146</v>
      </c>
      <c r="GT208">
        <v>0</v>
      </c>
      <c r="GU208">
        <v>0</v>
      </c>
      <c r="GV208" t="s">
        <v>146</v>
      </c>
      <c r="GW208" t="s">
        <v>152</v>
      </c>
      <c r="GX208" t="s">
        <v>151</v>
      </c>
      <c r="GY208" t="s">
        <v>152</v>
      </c>
      <c r="GZ208" t="s">
        <v>160</v>
      </c>
      <c r="HA208" s="117" t="s">
        <v>1693</v>
      </c>
      <c r="HB208" s="117" t="s">
        <v>2272</v>
      </c>
      <c r="HC208" s="117"/>
      <c r="HD208" s="116" t="s">
        <v>1858</v>
      </c>
      <c r="HE208" s="116">
        <v>4.5820990000000004</v>
      </c>
      <c r="HF208" s="116">
        <v>33.816023000000001</v>
      </c>
    </row>
    <row r="209" spans="1:214" x14ac:dyDescent="0.25">
      <c r="A209" t="s">
        <v>583</v>
      </c>
      <c r="B209" t="s">
        <v>228</v>
      </c>
      <c r="C209" t="s">
        <v>582</v>
      </c>
      <c r="D209" t="s">
        <v>584</v>
      </c>
      <c r="E209" t="s">
        <v>874</v>
      </c>
      <c r="F209" t="s">
        <v>875</v>
      </c>
      <c r="G209" s="116">
        <f t="shared" si="6"/>
        <v>8.4567709999999998</v>
      </c>
      <c r="H209" s="116">
        <f t="shared" si="7"/>
        <v>24.786504000000001</v>
      </c>
      <c r="I209">
        <v>9</v>
      </c>
      <c r="J209">
        <v>9</v>
      </c>
      <c r="K209" t="s">
        <v>159</v>
      </c>
      <c r="L209">
        <v>142</v>
      </c>
      <c r="M209" s="116">
        <f>SUM(Table1[[#Headers],[c- IDP previously displ. abroad present]])</f>
        <v>0</v>
      </c>
      <c r="N209">
        <v>783</v>
      </c>
      <c r="O209" s="116">
        <f>(Table1[[#This Row],[a- IDP individuals]])-(Table1[[#This Row],[displ. Abroad]])</f>
        <v>783</v>
      </c>
      <c r="P209">
        <v>0</v>
      </c>
      <c r="Q209">
        <v>0</v>
      </c>
      <c r="R209" t="s">
        <v>147</v>
      </c>
      <c r="S209" t="s">
        <v>147</v>
      </c>
      <c r="T209">
        <v>142</v>
      </c>
      <c r="U209">
        <v>783</v>
      </c>
      <c r="V209" t="s">
        <v>228</v>
      </c>
      <c r="W209" t="s">
        <v>584</v>
      </c>
      <c r="X209">
        <v>0</v>
      </c>
      <c r="Y209">
        <v>0</v>
      </c>
      <c r="Z209" t="s">
        <v>147</v>
      </c>
      <c r="AA209" t="s">
        <v>147</v>
      </c>
      <c r="AB209">
        <v>0</v>
      </c>
      <c r="AC209">
        <v>0</v>
      </c>
      <c r="AD209" t="s">
        <v>147</v>
      </c>
      <c r="AE209" t="s">
        <v>147</v>
      </c>
      <c r="AF209">
        <v>0</v>
      </c>
      <c r="AG209">
        <v>0</v>
      </c>
      <c r="AH209" t="s">
        <v>147</v>
      </c>
      <c r="AI209" t="s">
        <v>147</v>
      </c>
      <c r="AJ209">
        <v>0</v>
      </c>
      <c r="AK209">
        <v>0</v>
      </c>
      <c r="AL209" t="s">
        <v>228</v>
      </c>
      <c r="AM209" t="s">
        <v>584</v>
      </c>
      <c r="AN209">
        <v>0</v>
      </c>
      <c r="AO209">
        <v>0</v>
      </c>
      <c r="AP209" t="s">
        <v>146</v>
      </c>
      <c r="AQ209">
        <v>0</v>
      </c>
      <c r="AR209">
        <v>0</v>
      </c>
      <c r="AS209">
        <v>0</v>
      </c>
      <c r="AT209">
        <v>0</v>
      </c>
      <c r="AU209" t="s">
        <v>147</v>
      </c>
      <c r="AV209" t="s">
        <v>147</v>
      </c>
      <c r="AW209">
        <v>0</v>
      </c>
      <c r="AX209">
        <v>0</v>
      </c>
      <c r="AY209" t="s">
        <v>147</v>
      </c>
      <c r="AZ209" t="s">
        <v>147</v>
      </c>
      <c r="BA209">
        <v>0</v>
      </c>
      <c r="BB209">
        <v>0</v>
      </c>
      <c r="BC209" t="s">
        <v>147</v>
      </c>
      <c r="BD209" t="s">
        <v>147</v>
      </c>
      <c r="BE209">
        <v>0</v>
      </c>
      <c r="BF209">
        <v>0</v>
      </c>
      <c r="BG209" t="s">
        <v>147</v>
      </c>
      <c r="BH209" t="s">
        <v>147</v>
      </c>
      <c r="BI209">
        <v>0</v>
      </c>
      <c r="BJ209">
        <v>0</v>
      </c>
      <c r="BK209" t="s">
        <v>147</v>
      </c>
      <c r="BL209" t="s">
        <v>147</v>
      </c>
      <c r="BM209">
        <v>0</v>
      </c>
      <c r="BN209">
        <v>0</v>
      </c>
      <c r="BO209" s="116">
        <f>SUM(Table1[[#This Row],[2014-2015 Conflict]],Table1[[#This Row],[2016-2017 conflict]],Table1[[#This Row],[2018 pre R conflict]],Table1[[#This Row],[2018 post R conflict]],Table1[[#This Row],[2019 conflict]],Table1[[#This Row],[2020 conflict]])</f>
        <v>783</v>
      </c>
      <c r="BP209" s="116">
        <f>SUM(Table1[[#This Row],[2014-2015  C - clashes]],Table1[[#This Row],[2016-2017  c-clashes]],Table1[[#This Row],[2018 pre R C-clashes]],Table1[[#This Row],[2018 post R C-clashes]],Table1[[#This Row],[2019 C-clashes]],Table1[[#This Row],[2020 C-clashes]])</f>
        <v>0</v>
      </c>
      <c r="BQ209" s="116">
        <f>SUM(Table1[[#This Row],[2014-2015 disaster]],Table1[[#This Row],[2016-2017 disaster]],Table1[[#This Row],[2018 pre R disaster]],Table1[[#This Row],[2018 post R disaster]],Table1[[#This Row],[2019 disaster]],Table1[[#This Row],[2020 disaster]])</f>
        <v>0</v>
      </c>
      <c r="BR209" s="116">
        <f>SUM(Table1[[#This Row],[2014-2015 unknown]],Table1[[#This Row],[2016-2017  unknown ]],Table1[[#This Row],[2018 pre R unknown]],Table1[[#This Row],[2018 post R unknown]],Table1[[#This Row],[2019 unknown]],Table1[[#This Row],[2020 unknown]])</f>
        <v>0</v>
      </c>
      <c r="BS209">
        <v>0</v>
      </c>
      <c r="BT209">
        <v>0</v>
      </c>
      <c r="BU209">
        <v>0</v>
      </c>
      <c r="BV209">
        <v>0</v>
      </c>
      <c r="BW209" t="s">
        <v>146</v>
      </c>
      <c r="BX209">
        <v>783</v>
      </c>
      <c r="BY209">
        <v>0</v>
      </c>
      <c r="BZ209">
        <v>0</v>
      </c>
      <c r="CA209">
        <v>0</v>
      </c>
      <c r="CB209" t="s">
        <v>146</v>
      </c>
      <c r="CC209">
        <v>0</v>
      </c>
      <c r="CD209">
        <v>0</v>
      </c>
      <c r="CE209">
        <v>0</v>
      </c>
      <c r="CF209">
        <v>0</v>
      </c>
      <c r="CG209" t="s">
        <v>146</v>
      </c>
      <c r="CH209">
        <v>0</v>
      </c>
      <c r="CI209">
        <v>0</v>
      </c>
      <c r="CJ209">
        <v>0</v>
      </c>
      <c r="CK209">
        <v>0</v>
      </c>
      <c r="CL209" t="s">
        <v>146</v>
      </c>
      <c r="CM209">
        <v>0</v>
      </c>
      <c r="CN209">
        <v>0</v>
      </c>
      <c r="CO209">
        <v>0</v>
      </c>
      <c r="CP209">
        <v>0</v>
      </c>
      <c r="CQ209" t="s">
        <v>146</v>
      </c>
      <c r="CR209">
        <v>0</v>
      </c>
      <c r="CS209">
        <v>0</v>
      </c>
      <c r="CT209">
        <v>0</v>
      </c>
      <c r="CU209">
        <v>0</v>
      </c>
      <c r="CV209" t="s">
        <v>146</v>
      </c>
      <c r="CW209" t="s">
        <v>147</v>
      </c>
      <c r="CX209">
        <v>0</v>
      </c>
      <c r="CY209">
        <v>0</v>
      </c>
      <c r="CZ209">
        <v>0</v>
      </c>
      <c r="DA209">
        <v>142</v>
      </c>
      <c r="DB209">
        <v>783</v>
      </c>
      <c r="DC209" t="s">
        <v>159</v>
      </c>
      <c r="DD209">
        <v>25</v>
      </c>
      <c r="DE209">
        <v>86</v>
      </c>
      <c r="DF209">
        <v>247</v>
      </c>
      <c r="DG209">
        <v>1307</v>
      </c>
      <c r="DH209" t="s">
        <v>159</v>
      </c>
      <c r="DI209">
        <f>Table1[[#This Row],[i- returnees internal present household]]+Table1[[#This Row],[k- abroad returnee household]]</f>
        <v>285</v>
      </c>
      <c r="DJ209">
        <f>Table1[[#This Row],[ returnees internal ]]+Table1[[#This Row],[abroad returnee ]]</f>
        <v>862</v>
      </c>
      <c r="DK209" t="s">
        <v>159</v>
      </c>
      <c r="DL209">
        <v>155</v>
      </c>
      <c r="DM209">
        <v>508</v>
      </c>
      <c r="DN209">
        <v>0</v>
      </c>
      <c r="DO209">
        <v>0</v>
      </c>
      <c r="DP209" t="s">
        <v>147</v>
      </c>
      <c r="DQ209" t="s">
        <v>147</v>
      </c>
      <c r="DR209" t="s">
        <v>147</v>
      </c>
      <c r="DS209" t="s">
        <v>147</v>
      </c>
      <c r="DT209">
        <v>40</v>
      </c>
      <c r="DU209">
        <v>155</v>
      </c>
      <c r="DV209" t="s">
        <v>228</v>
      </c>
      <c r="DW209" t="s">
        <v>584</v>
      </c>
      <c r="DX209" t="s">
        <v>431</v>
      </c>
      <c r="DY209" t="s">
        <v>147</v>
      </c>
      <c r="DZ209">
        <v>5</v>
      </c>
      <c r="EA209">
        <v>15</v>
      </c>
      <c r="EB209" t="s">
        <v>228</v>
      </c>
      <c r="EC209" t="s">
        <v>584</v>
      </c>
      <c r="ED209" t="s">
        <v>431</v>
      </c>
      <c r="EE209" t="s">
        <v>147</v>
      </c>
      <c r="EF209">
        <v>12</v>
      </c>
      <c r="EG209">
        <v>41</v>
      </c>
      <c r="EH209" t="s">
        <v>228</v>
      </c>
      <c r="EI209" t="s">
        <v>584</v>
      </c>
      <c r="EJ209" t="s">
        <v>431</v>
      </c>
      <c r="EK209" t="s">
        <v>147</v>
      </c>
      <c r="EL209">
        <v>98</v>
      </c>
      <c r="EM209">
        <v>297</v>
      </c>
      <c r="EN209" t="s">
        <v>228</v>
      </c>
      <c r="EO209" t="s">
        <v>584</v>
      </c>
      <c r="EP209" t="s">
        <v>431</v>
      </c>
      <c r="EQ209" t="s">
        <v>147</v>
      </c>
      <c r="ER209">
        <v>0</v>
      </c>
      <c r="ES209">
        <v>0</v>
      </c>
      <c r="ET209" t="s">
        <v>159</v>
      </c>
      <c r="EU209">
        <v>130</v>
      </c>
      <c r="EV209">
        <v>354</v>
      </c>
      <c r="EW209">
        <v>0</v>
      </c>
      <c r="EX209">
        <v>0</v>
      </c>
      <c r="EY209" t="s">
        <v>147</v>
      </c>
      <c r="EZ209" t="s">
        <v>147</v>
      </c>
      <c r="FA209" t="s">
        <v>147</v>
      </c>
      <c r="FB209" t="s">
        <v>147</v>
      </c>
      <c r="FC209">
        <v>24</v>
      </c>
      <c r="FD209">
        <v>91</v>
      </c>
      <c r="FE209" t="s">
        <v>217</v>
      </c>
      <c r="FF209" t="s">
        <v>794</v>
      </c>
      <c r="FG209" t="s">
        <v>431</v>
      </c>
      <c r="FH209" t="s">
        <v>147</v>
      </c>
      <c r="FI209">
        <v>5</v>
      </c>
      <c r="FJ209">
        <v>27</v>
      </c>
      <c r="FK209" t="s">
        <v>217</v>
      </c>
      <c r="FL209" t="s">
        <v>794</v>
      </c>
      <c r="FM209" t="s">
        <v>431</v>
      </c>
      <c r="FN209" t="s">
        <v>147</v>
      </c>
      <c r="FO209">
        <v>15</v>
      </c>
      <c r="FP209">
        <v>41</v>
      </c>
      <c r="FQ209" t="s">
        <v>217</v>
      </c>
      <c r="FR209" t="s">
        <v>794</v>
      </c>
      <c r="FS209" t="s">
        <v>431</v>
      </c>
      <c r="FT209" t="s">
        <v>147</v>
      </c>
      <c r="FU209">
        <v>86</v>
      </c>
      <c r="FV209">
        <v>195</v>
      </c>
      <c r="FW209" t="s">
        <v>217</v>
      </c>
      <c r="FX209" t="s">
        <v>794</v>
      </c>
      <c r="FY209" t="s">
        <v>431</v>
      </c>
      <c r="FZ209" t="s">
        <v>147</v>
      </c>
      <c r="GA209">
        <v>0</v>
      </c>
      <c r="GB209">
        <v>0</v>
      </c>
      <c r="GC209">
        <v>52</v>
      </c>
      <c r="GD209">
        <v>200</v>
      </c>
      <c r="GE209">
        <v>62</v>
      </c>
      <c r="GF209">
        <v>224</v>
      </c>
      <c r="GG209">
        <v>171</v>
      </c>
      <c r="GH209">
        <v>438</v>
      </c>
      <c r="GI209">
        <v>0</v>
      </c>
      <c r="GJ209">
        <v>0</v>
      </c>
      <c r="GK209" t="s">
        <v>159</v>
      </c>
      <c r="GL209">
        <v>1214</v>
      </c>
      <c r="GM209">
        <v>4160</v>
      </c>
      <c r="GN209" t="s">
        <v>159</v>
      </c>
      <c r="GO209" t="s">
        <v>228</v>
      </c>
      <c r="GP209" t="s">
        <v>584</v>
      </c>
      <c r="GQ209" t="s">
        <v>159</v>
      </c>
      <c r="GR209" t="s">
        <v>217</v>
      </c>
      <c r="GS209" t="s">
        <v>146</v>
      </c>
      <c r="GT209">
        <v>0</v>
      </c>
      <c r="GU209">
        <v>0</v>
      </c>
      <c r="GV209" t="s">
        <v>146</v>
      </c>
      <c r="GW209" t="s">
        <v>177</v>
      </c>
      <c r="GX209" t="s">
        <v>177</v>
      </c>
      <c r="GY209" t="s">
        <v>177</v>
      </c>
      <c r="GZ209" t="s">
        <v>876</v>
      </c>
      <c r="HA209" s="117" t="s">
        <v>1693</v>
      </c>
      <c r="HB209" s="117" t="s">
        <v>2274</v>
      </c>
      <c r="HC209" s="117"/>
      <c r="HD209" s="116" t="s">
        <v>1858</v>
      </c>
      <c r="HE209" s="116">
        <v>4.6085890000000003</v>
      </c>
      <c r="HF209" s="116">
        <v>33.870716000000002</v>
      </c>
    </row>
    <row r="210" spans="1:214" x14ac:dyDescent="0.25">
      <c r="A210" t="s">
        <v>329</v>
      </c>
      <c r="B210" t="s">
        <v>175</v>
      </c>
      <c r="C210" t="s">
        <v>551</v>
      </c>
      <c r="D210" t="s">
        <v>240</v>
      </c>
      <c r="E210" t="s">
        <v>877</v>
      </c>
      <c r="F210" t="s">
        <v>176</v>
      </c>
      <c r="G210" s="116">
        <f t="shared" si="6"/>
        <v>7.0918846999999996</v>
      </c>
      <c r="H210" s="116">
        <f t="shared" si="7"/>
        <v>29.740770099999999</v>
      </c>
      <c r="I210">
        <v>9</v>
      </c>
      <c r="J210">
        <v>9</v>
      </c>
      <c r="K210" t="s">
        <v>159</v>
      </c>
      <c r="L210">
        <v>400</v>
      </c>
      <c r="M210" s="116">
        <f>SUM(Table1[[#Headers],[c- IDP previously displ. abroad present]])</f>
        <v>0</v>
      </c>
      <c r="N210">
        <v>2346</v>
      </c>
      <c r="O210" s="116">
        <f>(Table1[[#This Row],[a- IDP individuals]])-(Table1[[#This Row],[displ. Abroad]])</f>
        <v>2346</v>
      </c>
      <c r="P210">
        <v>70</v>
      </c>
      <c r="Q210">
        <v>420</v>
      </c>
      <c r="R210" t="s">
        <v>175</v>
      </c>
      <c r="S210" t="s">
        <v>385</v>
      </c>
      <c r="T210">
        <v>125</v>
      </c>
      <c r="U210">
        <v>625</v>
      </c>
      <c r="V210" t="s">
        <v>175</v>
      </c>
      <c r="W210" t="s">
        <v>394</v>
      </c>
      <c r="X210">
        <v>0</v>
      </c>
      <c r="Y210">
        <v>0</v>
      </c>
      <c r="Z210" t="s">
        <v>147</v>
      </c>
      <c r="AA210" t="s">
        <v>147</v>
      </c>
      <c r="AB210">
        <v>0</v>
      </c>
      <c r="AC210">
        <v>0</v>
      </c>
      <c r="AD210" t="s">
        <v>147</v>
      </c>
      <c r="AE210" t="s">
        <v>147</v>
      </c>
      <c r="AF210">
        <v>170</v>
      </c>
      <c r="AG210">
        <v>1190</v>
      </c>
      <c r="AH210" t="s">
        <v>156</v>
      </c>
      <c r="AI210" t="s">
        <v>439</v>
      </c>
      <c r="AJ210">
        <v>35</v>
      </c>
      <c r="AK210">
        <v>111</v>
      </c>
      <c r="AL210" t="s">
        <v>175</v>
      </c>
      <c r="AM210" t="s">
        <v>240</v>
      </c>
      <c r="AN210">
        <v>0</v>
      </c>
      <c r="AO210">
        <v>0</v>
      </c>
      <c r="AP210" t="s">
        <v>146</v>
      </c>
      <c r="AQ210">
        <v>0</v>
      </c>
      <c r="AR210">
        <v>0</v>
      </c>
      <c r="AS210">
        <v>0</v>
      </c>
      <c r="AT210">
        <v>0</v>
      </c>
      <c r="AU210" t="s">
        <v>147</v>
      </c>
      <c r="AV210" t="s">
        <v>147</v>
      </c>
      <c r="AW210">
        <v>0</v>
      </c>
      <c r="AX210">
        <v>0</v>
      </c>
      <c r="AY210" t="s">
        <v>147</v>
      </c>
      <c r="AZ210" t="s">
        <v>147</v>
      </c>
      <c r="BA210">
        <v>0</v>
      </c>
      <c r="BB210">
        <v>0</v>
      </c>
      <c r="BC210" t="s">
        <v>147</v>
      </c>
      <c r="BD210" t="s">
        <v>147</v>
      </c>
      <c r="BE210">
        <v>0</v>
      </c>
      <c r="BF210">
        <v>0</v>
      </c>
      <c r="BG210" t="s">
        <v>147</v>
      </c>
      <c r="BH210" t="s">
        <v>147</v>
      </c>
      <c r="BI210">
        <v>0</v>
      </c>
      <c r="BJ210">
        <v>0</v>
      </c>
      <c r="BK210" t="s">
        <v>147</v>
      </c>
      <c r="BL210" t="s">
        <v>147</v>
      </c>
      <c r="BM210">
        <v>0</v>
      </c>
      <c r="BN210">
        <v>0</v>
      </c>
      <c r="BO210" s="116">
        <f>SUM(Table1[[#This Row],[2014-2015 Conflict]],Table1[[#This Row],[2016-2017 conflict]],Table1[[#This Row],[2018 pre R conflict]],Table1[[#This Row],[2018 post R conflict]],Table1[[#This Row],[2019 conflict]],Table1[[#This Row],[2020 conflict]])</f>
        <v>1045</v>
      </c>
      <c r="BP210" s="116">
        <f>SUM(Table1[[#This Row],[2014-2015  C - clashes]],Table1[[#This Row],[2016-2017  c-clashes]],Table1[[#This Row],[2018 pre R C-clashes]],Table1[[#This Row],[2018 post R C-clashes]],Table1[[#This Row],[2019 C-clashes]],Table1[[#This Row],[2020 C-clashes]])</f>
        <v>1190</v>
      </c>
      <c r="BQ210" s="116">
        <f>SUM(Table1[[#This Row],[2014-2015 disaster]],Table1[[#This Row],[2016-2017 disaster]],Table1[[#This Row],[2018 pre R disaster]],Table1[[#This Row],[2018 post R disaster]],Table1[[#This Row],[2019 disaster]],Table1[[#This Row],[2020 disaster]])</f>
        <v>111</v>
      </c>
      <c r="BR210" s="116">
        <f>SUM(Table1[[#This Row],[2014-2015 unknown]],Table1[[#This Row],[2016-2017  unknown ]],Table1[[#This Row],[2018 pre R unknown]],Table1[[#This Row],[2018 post R unknown]],Table1[[#This Row],[2019 unknown]],Table1[[#This Row],[2020 unknown]])</f>
        <v>0</v>
      </c>
      <c r="BS210">
        <v>420</v>
      </c>
      <c r="BT210">
        <v>0</v>
      </c>
      <c r="BU210">
        <v>0</v>
      </c>
      <c r="BV210">
        <v>0</v>
      </c>
      <c r="BW210" t="s">
        <v>146</v>
      </c>
      <c r="BX210">
        <v>625</v>
      </c>
      <c r="BY210">
        <v>0</v>
      </c>
      <c r="BZ210">
        <v>0</v>
      </c>
      <c r="CA210">
        <v>0</v>
      </c>
      <c r="CB210" t="s">
        <v>146</v>
      </c>
      <c r="CC210">
        <v>0</v>
      </c>
      <c r="CD210">
        <v>0</v>
      </c>
      <c r="CE210">
        <v>0</v>
      </c>
      <c r="CF210">
        <v>0</v>
      </c>
      <c r="CG210" t="s">
        <v>146</v>
      </c>
      <c r="CH210">
        <v>0</v>
      </c>
      <c r="CI210">
        <v>0</v>
      </c>
      <c r="CJ210">
        <v>0</v>
      </c>
      <c r="CK210">
        <v>0</v>
      </c>
      <c r="CL210" t="s">
        <v>146</v>
      </c>
      <c r="CM210">
        <v>0</v>
      </c>
      <c r="CN210">
        <v>1190</v>
      </c>
      <c r="CO210">
        <v>0</v>
      </c>
      <c r="CP210">
        <v>0</v>
      </c>
      <c r="CQ210" t="s">
        <v>146</v>
      </c>
      <c r="CR210">
        <v>0</v>
      </c>
      <c r="CS210">
        <v>0</v>
      </c>
      <c r="CT210">
        <v>111</v>
      </c>
      <c r="CU210">
        <v>0</v>
      </c>
      <c r="CV210" t="s">
        <v>146</v>
      </c>
      <c r="CW210" t="s">
        <v>147</v>
      </c>
      <c r="CX210">
        <v>0</v>
      </c>
      <c r="CY210">
        <v>0</v>
      </c>
      <c r="CZ210">
        <v>0</v>
      </c>
      <c r="DA210">
        <v>400</v>
      </c>
      <c r="DB210">
        <v>2346</v>
      </c>
      <c r="DC210" t="s">
        <v>159</v>
      </c>
      <c r="DD210">
        <v>5</v>
      </c>
      <c r="DE210">
        <v>30</v>
      </c>
      <c r="DF210">
        <v>898</v>
      </c>
      <c r="DG210">
        <v>8986</v>
      </c>
      <c r="DH210" t="s">
        <v>159</v>
      </c>
      <c r="DI210">
        <f>Table1[[#This Row],[i- returnees internal present household]]+Table1[[#This Row],[k- abroad returnee household]]</f>
        <v>104</v>
      </c>
      <c r="DJ210">
        <f>Table1[[#This Row],[ returnees internal ]]+Table1[[#This Row],[abroad returnee ]]</f>
        <v>589</v>
      </c>
      <c r="DK210" t="s">
        <v>159</v>
      </c>
      <c r="DL210">
        <v>104</v>
      </c>
      <c r="DM210">
        <v>589</v>
      </c>
      <c r="DN210">
        <v>33</v>
      </c>
      <c r="DO210">
        <v>202</v>
      </c>
      <c r="DP210" t="s">
        <v>193</v>
      </c>
      <c r="DQ210" t="s">
        <v>194</v>
      </c>
      <c r="DR210" t="s">
        <v>150</v>
      </c>
      <c r="DS210" t="s">
        <v>147</v>
      </c>
      <c r="DT210">
        <v>0</v>
      </c>
      <c r="DU210">
        <v>0</v>
      </c>
      <c r="DV210" t="s">
        <v>147</v>
      </c>
      <c r="DW210" t="s">
        <v>147</v>
      </c>
      <c r="DX210" t="s">
        <v>147</v>
      </c>
      <c r="DY210" t="s">
        <v>147</v>
      </c>
      <c r="DZ210">
        <v>0</v>
      </c>
      <c r="EA210">
        <v>0</v>
      </c>
      <c r="EB210" t="s">
        <v>147</v>
      </c>
      <c r="EC210" t="s">
        <v>147</v>
      </c>
      <c r="ED210" t="s">
        <v>147</v>
      </c>
      <c r="EE210" t="s">
        <v>147</v>
      </c>
      <c r="EF210">
        <v>41</v>
      </c>
      <c r="EG210">
        <v>207</v>
      </c>
      <c r="EH210" t="s">
        <v>193</v>
      </c>
      <c r="EI210" t="s">
        <v>194</v>
      </c>
      <c r="EJ210" t="s">
        <v>182</v>
      </c>
      <c r="EK210" t="s">
        <v>147</v>
      </c>
      <c r="EL210">
        <v>30</v>
      </c>
      <c r="EM210">
        <v>180</v>
      </c>
      <c r="EN210" t="s">
        <v>175</v>
      </c>
      <c r="EO210" t="s">
        <v>240</v>
      </c>
      <c r="EP210" t="s">
        <v>304</v>
      </c>
      <c r="EQ210" t="s">
        <v>147</v>
      </c>
      <c r="ER210">
        <v>0</v>
      </c>
      <c r="ES210">
        <v>0</v>
      </c>
      <c r="ET210" t="s">
        <v>146</v>
      </c>
      <c r="EU210">
        <v>0</v>
      </c>
      <c r="EV210">
        <v>0</v>
      </c>
      <c r="EW210">
        <v>0</v>
      </c>
      <c r="EX210">
        <v>0</v>
      </c>
      <c r="EY210" t="s">
        <v>147</v>
      </c>
      <c r="EZ210" t="s">
        <v>147</v>
      </c>
      <c r="FA210" t="s">
        <v>147</v>
      </c>
      <c r="FB210" t="s">
        <v>147</v>
      </c>
      <c r="FC210">
        <v>0</v>
      </c>
      <c r="FD210">
        <v>0</v>
      </c>
      <c r="FE210" t="s">
        <v>147</v>
      </c>
      <c r="FF210" t="s">
        <v>147</v>
      </c>
      <c r="FG210" t="s">
        <v>147</v>
      </c>
      <c r="FH210" t="s">
        <v>147</v>
      </c>
      <c r="FI210">
        <v>0</v>
      </c>
      <c r="FJ210">
        <v>0</v>
      </c>
      <c r="FK210" t="s">
        <v>147</v>
      </c>
      <c r="FL210" t="s">
        <v>147</v>
      </c>
      <c r="FM210" t="s">
        <v>147</v>
      </c>
      <c r="FN210" t="s">
        <v>147</v>
      </c>
      <c r="FO210">
        <v>0</v>
      </c>
      <c r="FP210">
        <v>0</v>
      </c>
      <c r="FQ210" t="s">
        <v>147</v>
      </c>
      <c r="FR210" t="s">
        <v>147</v>
      </c>
      <c r="FS210" t="s">
        <v>147</v>
      </c>
      <c r="FT210" t="s">
        <v>147</v>
      </c>
      <c r="FU210">
        <v>0</v>
      </c>
      <c r="FV210">
        <v>0</v>
      </c>
      <c r="FW210" t="s">
        <v>147</v>
      </c>
      <c r="FX210" t="s">
        <v>147</v>
      </c>
      <c r="FY210" t="s">
        <v>147</v>
      </c>
      <c r="FZ210" t="s">
        <v>147</v>
      </c>
      <c r="GA210">
        <v>0</v>
      </c>
      <c r="GB210">
        <v>0</v>
      </c>
      <c r="GC210">
        <v>69</v>
      </c>
      <c r="GD210">
        <v>379</v>
      </c>
      <c r="GE210">
        <v>5</v>
      </c>
      <c r="GF210">
        <v>30</v>
      </c>
      <c r="GG210">
        <v>30</v>
      </c>
      <c r="GH210">
        <v>180</v>
      </c>
      <c r="GI210">
        <v>0</v>
      </c>
      <c r="GJ210">
        <v>0</v>
      </c>
      <c r="GK210" t="s">
        <v>159</v>
      </c>
      <c r="GL210">
        <v>20</v>
      </c>
      <c r="GM210">
        <v>104</v>
      </c>
      <c r="GN210" t="s">
        <v>159</v>
      </c>
      <c r="GO210" t="s">
        <v>175</v>
      </c>
      <c r="GP210" t="s">
        <v>240</v>
      </c>
      <c r="GQ210" t="s">
        <v>159</v>
      </c>
      <c r="GR210" t="s">
        <v>221</v>
      </c>
      <c r="GS210" t="s">
        <v>159</v>
      </c>
      <c r="GT210">
        <v>3</v>
      </c>
      <c r="GU210">
        <v>24</v>
      </c>
      <c r="GV210" t="s">
        <v>159</v>
      </c>
      <c r="GW210" t="s">
        <v>151</v>
      </c>
      <c r="GX210" t="s">
        <v>151</v>
      </c>
      <c r="GY210" t="s">
        <v>151</v>
      </c>
      <c r="GZ210" t="s">
        <v>878</v>
      </c>
      <c r="HA210" s="117" t="s">
        <v>1693</v>
      </c>
      <c r="HB210" s="117" t="s">
        <v>2276</v>
      </c>
      <c r="HC210" s="117"/>
      <c r="HD210" s="116" t="s">
        <v>1858</v>
      </c>
      <c r="HE210" s="116">
        <v>4.5500600000000002</v>
      </c>
      <c r="HF210" s="116">
        <v>33.926991999999998</v>
      </c>
    </row>
    <row r="211" spans="1:214" x14ac:dyDescent="0.25">
      <c r="A211" t="s">
        <v>329</v>
      </c>
      <c r="B211" t="s">
        <v>175</v>
      </c>
      <c r="C211" t="s">
        <v>551</v>
      </c>
      <c r="D211" t="s">
        <v>240</v>
      </c>
      <c r="E211" t="s">
        <v>879</v>
      </c>
      <c r="F211" t="s">
        <v>880</v>
      </c>
      <c r="G211" s="116">
        <f t="shared" si="6"/>
        <v>7.3039399999999999</v>
      </c>
      <c r="H211" s="116">
        <f t="shared" si="7"/>
        <v>30.457940000000001</v>
      </c>
      <c r="I211">
        <v>9</v>
      </c>
      <c r="J211">
        <v>9</v>
      </c>
      <c r="K211" t="s">
        <v>159</v>
      </c>
      <c r="L211">
        <v>56</v>
      </c>
      <c r="M211" s="116">
        <f>SUM(Table1[[#Headers],[c- IDP previously displ. abroad present]])</f>
        <v>0</v>
      </c>
      <c r="N211">
        <v>405</v>
      </c>
      <c r="O211" s="116">
        <f>(Table1[[#This Row],[a- IDP individuals]])-(Table1[[#This Row],[displ. Abroad]])</f>
        <v>405</v>
      </c>
      <c r="P211">
        <v>8</v>
      </c>
      <c r="Q211">
        <v>55</v>
      </c>
      <c r="R211" t="s">
        <v>175</v>
      </c>
      <c r="S211" t="s">
        <v>394</v>
      </c>
      <c r="T211">
        <v>7</v>
      </c>
      <c r="U211">
        <v>49</v>
      </c>
      <c r="V211" t="s">
        <v>156</v>
      </c>
      <c r="W211" t="s">
        <v>439</v>
      </c>
      <c r="X211">
        <v>0</v>
      </c>
      <c r="Y211">
        <v>0</v>
      </c>
      <c r="Z211" t="s">
        <v>147</v>
      </c>
      <c r="AA211" t="s">
        <v>147</v>
      </c>
      <c r="AB211">
        <v>0</v>
      </c>
      <c r="AC211">
        <v>0</v>
      </c>
      <c r="AD211" t="s">
        <v>147</v>
      </c>
      <c r="AE211" t="s">
        <v>147</v>
      </c>
      <c r="AF211">
        <v>14</v>
      </c>
      <c r="AG211">
        <v>101</v>
      </c>
      <c r="AH211" t="s">
        <v>175</v>
      </c>
      <c r="AI211" t="s">
        <v>332</v>
      </c>
      <c r="AJ211">
        <v>27</v>
      </c>
      <c r="AK211">
        <v>200</v>
      </c>
      <c r="AL211" t="s">
        <v>175</v>
      </c>
      <c r="AM211" t="s">
        <v>240</v>
      </c>
      <c r="AN211">
        <v>0</v>
      </c>
      <c r="AO211">
        <v>0</v>
      </c>
      <c r="AP211" t="s">
        <v>146</v>
      </c>
      <c r="AQ211">
        <v>0</v>
      </c>
      <c r="AR211">
        <v>0</v>
      </c>
      <c r="AS211">
        <v>0</v>
      </c>
      <c r="AT211">
        <v>0</v>
      </c>
      <c r="AU211" t="s">
        <v>147</v>
      </c>
      <c r="AV211" t="s">
        <v>147</v>
      </c>
      <c r="AW211">
        <v>0</v>
      </c>
      <c r="AX211">
        <v>0</v>
      </c>
      <c r="AY211" t="s">
        <v>147</v>
      </c>
      <c r="AZ211" t="s">
        <v>147</v>
      </c>
      <c r="BA211">
        <v>0</v>
      </c>
      <c r="BB211">
        <v>0</v>
      </c>
      <c r="BC211" t="s">
        <v>147</v>
      </c>
      <c r="BD211" t="s">
        <v>147</v>
      </c>
      <c r="BE211">
        <v>0</v>
      </c>
      <c r="BF211">
        <v>0</v>
      </c>
      <c r="BG211" t="s">
        <v>147</v>
      </c>
      <c r="BH211" t="s">
        <v>147</v>
      </c>
      <c r="BI211">
        <v>0</v>
      </c>
      <c r="BJ211">
        <v>0</v>
      </c>
      <c r="BK211" t="s">
        <v>147</v>
      </c>
      <c r="BL211" t="s">
        <v>147</v>
      </c>
      <c r="BM211">
        <v>0</v>
      </c>
      <c r="BN211">
        <v>0</v>
      </c>
      <c r="BO211" s="116">
        <f>SUM(Table1[[#This Row],[2014-2015 Conflict]],Table1[[#This Row],[2016-2017 conflict]],Table1[[#This Row],[2018 pre R conflict]],Table1[[#This Row],[2018 post R conflict]],Table1[[#This Row],[2019 conflict]],Table1[[#This Row],[2020 conflict]])</f>
        <v>104</v>
      </c>
      <c r="BP211" s="116">
        <f>SUM(Table1[[#This Row],[2014-2015  C - clashes]],Table1[[#This Row],[2016-2017  c-clashes]],Table1[[#This Row],[2018 pre R C-clashes]],Table1[[#This Row],[2018 post R C-clashes]],Table1[[#This Row],[2019 C-clashes]],Table1[[#This Row],[2020 C-clashes]])</f>
        <v>101</v>
      </c>
      <c r="BQ211" s="116">
        <f>SUM(Table1[[#This Row],[2014-2015 disaster]],Table1[[#This Row],[2016-2017 disaster]],Table1[[#This Row],[2018 pre R disaster]],Table1[[#This Row],[2018 post R disaster]],Table1[[#This Row],[2019 disaster]],Table1[[#This Row],[2020 disaster]])</f>
        <v>200</v>
      </c>
      <c r="BR211" s="116">
        <f>SUM(Table1[[#This Row],[2014-2015 unknown]],Table1[[#This Row],[2016-2017  unknown ]],Table1[[#This Row],[2018 pre R unknown]],Table1[[#This Row],[2018 post R unknown]],Table1[[#This Row],[2019 unknown]],Table1[[#This Row],[2020 unknown]])</f>
        <v>0</v>
      </c>
      <c r="BS211">
        <v>55</v>
      </c>
      <c r="BT211">
        <v>0</v>
      </c>
      <c r="BU211">
        <v>0</v>
      </c>
      <c r="BV211">
        <v>0</v>
      </c>
      <c r="BW211" t="s">
        <v>146</v>
      </c>
      <c r="BX211">
        <v>49</v>
      </c>
      <c r="BY211">
        <v>0</v>
      </c>
      <c r="BZ211">
        <v>0</v>
      </c>
      <c r="CA211">
        <v>0</v>
      </c>
      <c r="CB211" t="s">
        <v>146</v>
      </c>
      <c r="CC211">
        <v>0</v>
      </c>
      <c r="CD211">
        <v>0</v>
      </c>
      <c r="CE211">
        <v>0</v>
      </c>
      <c r="CF211">
        <v>0</v>
      </c>
      <c r="CG211" t="s">
        <v>146</v>
      </c>
      <c r="CH211">
        <v>0</v>
      </c>
      <c r="CI211">
        <v>0</v>
      </c>
      <c r="CJ211">
        <v>0</v>
      </c>
      <c r="CK211">
        <v>0</v>
      </c>
      <c r="CL211" t="s">
        <v>146</v>
      </c>
      <c r="CM211">
        <v>0</v>
      </c>
      <c r="CN211">
        <v>101</v>
      </c>
      <c r="CO211">
        <v>0</v>
      </c>
      <c r="CP211">
        <v>0</v>
      </c>
      <c r="CQ211" t="s">
        <v>146</v>
      </c>
      <c r="CR211">
        <v>0</v>
      </c>
      <c r="CS211">
        <v>0</v>
      </c>
      <c r="CT211">
        <v>200</v>
      </c>
      <c r="CU211">
        <v>0</v>
      </c>
      <c r="CV211" t="s">
        <v>146</v>
      </c>
      <c r="CW211" t="s">
        <v>147</v>
      </c>
      <c r="CX211">
        <v>0</v>
      </c>
      <c r="CY211">
        <v>0</v>
      </c>
      <c r="CZ211">
        <v>0</v>
      </c>
      <c r="DA211">
        <v>56</v>
      </c>
      <c r="DB211">
        <v>405</v>
      </c>
      <c r="DC211" t="s">
        <v>159</v>
      </c>
      <c r="DD211">
        <v>6</v>
      </c>
      <c r="DE211">
        <v>30</v>
      </c>
      <c r="DF211">
        <v>1310</v>
      </c>
      <c r="DG211">
        <v>11791</v>
      </c>
      <c r="DH211" t="s">
        <v>159</v>
      </c>
      <c r="DI211">
        <f>Table1[[#This Row],[i- returnees internal present household]]+Table1[[#This Row],[k- abroad returnee household]]</f>
        <v>34</v>
      </c>
      <c r="DJ211">
        <f>Table1[[#This Row],[ returnees internal ]]+Table1[[#This Row],[abroad returnee ]]</f>
        <v>252</v>
      </c>
      <c r="DK211" t="s">
        <v>159</v>
      </c>
      <c r="DL211">
        <v>29</v>
      </c>
      <c r="DM211">
        <v>218</v>
      </c>
      <c r="DN211">
        <v>5</v>
      </c>
      <c r="DO211">
        <v>40</v>
      </c>
      <c r="DP211" t="s">
        <v>193</v>
      </c>
      <c r="DQ211" t="s">
        <v>194</v>
      </c>
      <c r="DR211" t="s">
        <v>150</v>
      </c>
      <c r="DS211" t="s">
        <v>147</v>
      </c>
      <c r="DT211">
        <v>5</v>
      </c>
      <c r="DU211">
        <v>35</v>
      </c>
      <c r="DV211" t="s">
        <v>175</v>
      </c>
      <c r="DW211" t="s">
        <v>332</v>
      </c>
      <c r="DX211" t="s">
        <v>182</v>
      </c>
      <c r="DY211" t="s">
        <v>147</v>
      </c>
      <c r="DZ211">
        <v>3</v>
      </c>
      <c r="EA211">
        <v>25</v>
      </c>
      <c r="EB211" t="s">
        <v>156</v>
      </c>
      <c r="EC211" t="s">
        <v>439</v>
      </c>
      <c r="ED211" t="s">
        <v>304</v>
      </c>
      <c r="EE211" t="s">
        <v>147</v>
      </c>
      <c r="EF211">
        <v>10</v>
      </c>
      <c r="EG211">
        <v>75</v>
      </c>
      <c r="EH211" t="s">
        <v>175</v>
      </c>
      <c r="EI211" t="s">
        <v>340</v>
      </c>
      <c r="EJ211" t="s">
        <v>304</v>
      </c>
      <c r="EK211" t="s">
        <v>147</v>
      </c>
      <c r="EL211">
        <v>6</v>
      </c>
      <c r="EM211">
        <v>43</v>
      </c>
      <c r="EN211" t="s">
        <v>175</v>
      </c>
      <c r="EO211" t="s">
        <v>385</v>
      </c>
      <c r="EP211" t="s">
        <v>304</v>
      </c>
      <c r="EQ211" t="s">
        <v>147</v>
      </c>
      <c r="ER211">
        <v>0</v>
      </c>
      <c r="ES211">
        <v>0</v>
      </c>
      <c r="ET211" t="s">
        <v>159</v>
      </c>
      <c r="EU211">
        <v>5</v>
      </c>
      <c r="EV211">
        <v>34</v>
      </c>
      <c r="EW211">
        <v>0</v>
      </c>
      <c r="EX211">
        <v>0</v>
      </c>
      <c r="EY211" t="s">
        <v>147</v>
      </c>
      <c r="EZ211" t="s">
        <v>147</v>
      </c>
      <c r="FA211" t="s">
        <v>147</v>
      </c>
      <c r="FB211" t="s">
        <v>147</v>
      </c>
      <c r="FC211">
        <v>0</v>
      </c>
      <c r="FD211">
        <v>0</v>
      </c>
      <c r="FE211" t="s">
        <v>147</v>
      </c>
      <c r="FF211" t="s">
        <v>147</v>
      </c>
      <c r="FG211" t="s">
        <v>147</v>
      </c>
      <c r="FH211" t="s">
        <v>147</v>
      </c>
      <c r="FI211">
        <v>0</v>
      </c>
      <c r="FJ211">
        <v>0</v>
      </c>
      <c r="FK211" t="s">
        <v>147</v>
      </c>
      <c r="FL211" t="s">
        <v>147</v>
      </c>
      <c r="FM211" t="s">
        <v>147</v>
      </c>
      <c r="FN211" t="s">
        <v>147</v>
      </c>
      <c r="FO211">
        <v>2</v>
      </c>
      <c r="FP211">
        <v>15</v>
      </c>
      <c r="FQ211" t="s">
        <v>221</v>
      </c>
      <c r="FR211" t="s">
        <v>333</v>
      </c>
      <c r="FS211" t="s">
        <v>150</v>
      </c>
      <c r="FT211" t="s">
        <v>147</v>
      </c>
      <c r="FU211">
        <v>3</v>
      </c>
      <c r="FV211">
        <v>19</v>
      </c>
      <c r="FW211" t="s">
        <v>219</v>
      </c>
      <c r="FX211" t="s">
        <v>354</v>
      </c>
      <c r="FY211" t="s">
        <v>182</v>
      </c>
      <c r="FZ211" t="s">
        <v>147</v>
      </c>
      <c r="GA211">
        <v>0</v>
      </c>
      <c r="GB211">
        <v>0</v>
      </c>
      <c r="GC211">
        <v>21</v>
      </c>
      <c r="GD211">
        <v>160</v>
      </c>
      <c r="GE211">
        <v>8</v>
      </c>
      <c r="GF211">
        <v>57</v>
      </c>
      <c r="GG211">
        <v>5</v>
      </c>
      <c r="GH211">
        <v>35</v>
      </c>
      <c r="GI211">
        <v>0</v>
      </c>
      <c r="GJ211">
        <v>0</v>
      </c>
      <c r="GK211" t="s">
        <v>159</v>
      </c>
      <c r="GL211">
        <v>75</v>
      </c>
      <c r="GM211">
        <v>534</v>
      </c>
      <c r="GN211" t="s">
        <v>159</v>
      </c>
      <c r="GO211" t="s">
        <v>175</v>
      </c>
      <c r="GP211" t="s">
        <v>240</v>
      </c>
      <c r="GQ211" t="s">
        <v>159</v>
      </c>
      <c r="GR211" t="s">
        <v>219</v>
      </c>
      <c r="GS211" t="s">
        <v>159</v>
      </c>
      <c r="GT211">
        <v>9</v>
      </c>
      <c r="GU211">
        <v>71</v>
      </c>
      <c r="GV211" t="s">
        <v>159</v>
      </c>
      <c r="GW211" t="s">
        <v>151</v>
      </c>
      <c r="GX211" t="s">
        <v>152</v>
      </c>
      <c r="GY211" t="s">
        <v>151</v>
      </c>
      <c r="GZ211" t="s">
        <v>160</v>
      </c>
      <c r="HA211" s="117" t="s">
        <v>1693</v>
      </c>
      <c r="HB211" s="117" t="s">
        <v>2278</v>
      </c>
      <c r="HC211" s="117"/>
      <c r="HD211" s="116" t="s">
        <v>1858</v>
      </c>
      <c r="HE211" s="116">
        <v>4.5820990000000004</v>
      </c>
      <c r="HF211" s="116">
        <v>33.840910000000001</v>
      </c>
    </row>
    <row r="212" spans="1:214" x14ac:dyDescent="0.25">
      <c r="A212" t="s">
        <v>329</v>
      </c>
      <c r="B212" t="s">
        <v>175</v>
      </c>
      <c r="C212" t="s">
        <v>471</v>
      </c>
      <c r="D212" t="s">
        <v>385</v>
      </c>
      <c r="E212" t="s">
        <v>881</v>
      </c>
      <c r="F212" t="s">
        <v>882</v>
      </c>
      <c r="G212" s="116">
        <f t="shared" si="6"/>
        <v>8.4283000000000001</v>
      </c>
      <c r="H212" s="116">
        <f t="shared" si="7"/>
        <v>30.046852000000001</v>
      </c>
      <c r="I212">
        <v>9</v>
      </c>
      <c r="J212">
        <v>9</v>
      </c>
      <c r="K212" t="s">
        <v>159</v>
      </c>
      <c r="L212">
        <v>103</v>
      </c>
      <c r="M212" s="116">
        <f>SUM(Table1[[#Headers],[c- IDP previously displ. abroad present]])</f>
        <v>0</v>
      </c>
      <c r="N212">
        <v>684</v>
      </c>
      <c r="O212" s="116">
        <f>(Table1[[#This Row],[a- IDP individuals]])-(Table1[[#This Row],[displ. Abroad]])</f>
        <v>657</v>
      </c>
      <c r="P212">
        <v>52</v>
      </c>
      <c r="Q212">
        <v>324</v>
      </c>
      <c r="R212" t="s">
        <v>175</v>
      </c>
      <c r="S212" t="s">
        <v>340</v>
      </c>
      <c r="T212">
        <v>23</v>
      </c>
      <c r="U212">
        <v>161</v>
      </c>
      <c r="V212" t="s">
        <v>175</v>
      </c>
      <c r="W212" t="s">
        <v>330</v>
      </c>
      <c r="X212">
        <v>21</v>
      </c>
      <c r="Y212">
        <v>147</v>
      </c>
      <c r="Z212" t="s">
        <v>175</v>
      </c>
      <c r="AA212" t="s">
        <v>394</v>
      </c>
      <c r="AB212">
        <v>7</v>
      </c>
      <c r="AC212">
        <v>52</v>
      </c>
      <c r="AD212" t="s">
        <v>175</v>
      </c>
      <c r="AE212" t="s">
        <v>385</v>
      </c>
      <c r="AF212">
        <v>0</v>
      </c>
      <c r="AG212">
        <v>0</v>
      </c>
      <c r="AH212" t="s">
        <v>147</v>
      </c>
      <c r="AI212" t="s">
        <v>147</v>
      </c>
      <c r="AJ212">
        <v>0</v>
      </c>
      <c r="AK212">
        <v>0</v>
      </c>
      <c r="AL212" t="s">
        <v>147</v>
      </c>
      <c r="AM212" t="s">
        <v>147</v>
      </c>
      <c r="AN212">
        <v>0</v>
      </c>
      <c r="AO212">
        <v>0</v>
      </c>
      <c r="AP212" t="s">
        <v>159</v>
      </c>
      <c r="AQ212">
        <v>3</v>
      </c>
      <c r="AR212">
        <v>27</v>
      </c>
      <c r="AS212">
        <v>0</v>
      </c>
      <c r="AT212">
        <v>0</v>
      </c>
      <c r="AU212" t="s">
        <v>147</v>
      </c>
      <c r="AV212" t="s">
        <v>147</v>
      </c>
      <c r="AW212">
        <v>3</v>
      </c>
      <c r="AX212">
        <v>27</v>
      </c>
      <c r="AY212" t="s">
        <v>217</v>
      </c>
      <c r="AZ212" t="s">
        <v>218</v>
      </c>
      <c r="BA212">
        <v>0</v>
      </c>
      <c r="BB212">
        <v>0</v>
      </c>
      <c r="BC212" t="s">
        <v>147</v>
      </c>
      <c r="BD212" t="s">
        <v>147</v>
      </c>
      <c r="BE212">
        <v>0</v>
      </c>
      <c r="BF212">
        <v>0</v>
      </c>
      <c r="BG212" t="s">
        <v>147</v>
      </c>
      <c r="BH212" t="s">
        <v>147</v>
      </c>
      <c r="BI212">
        <v>0</v>
      </c>
      <c r="BJ212">
        <v>0</v>
      </c>
      <c r="BK212" t="s">
        <v>147</v>
      </c>
      <c r="BL212" t="s">
        <v>147</v>
      </c>
      <c r="BM212">
        <v>0</v>
      </c>
      <c r="BN212">
        <v>0</v>
      </c>
      <c r="BO212" s="116">
        <f>SUM(Table1[[#This Row],[2014-2015 Conflict]],Table1[[#This Row],[2016-2017 conflict]],Table1[[#This Row],[2018 pre R conflict]],Table1[[#This Row],[2018 post R conflict]],Table1[[#This Row],[2019 conflict]],Table1[[#This Row],[2020 conflict]])</f>
        <v>684</v>
      </c>
      <c r="BP212" s="116">
        <f>SUM(Table1[[#This Row],[2014-2015  C - clashes]],Table1[[#This Row],[2016-2017  c-clashes]],Table1[[#This Row],[2018 pre R C-clashes]],Table1[[#This Row],[2018 post R C-clashes]],Table1[[#This Row],[2019 C-clashes]],Table1[[#This Row],[2020 C-clashes]])</f>
        <v>0</v>
      </c>
      <c r="BQ212" s="116">
        <f>SUM(Table1[[#This Row],[2014-2015 disaster]],Table1[[#This Row],[2016-2017 disaster]],Table1[[#This Row],[2018 pre R disaster]],Table1[[#This Row],[2018 post R disaster]],Table1[[#This Row],[2019 disaster]],Table1[[#This Row],[2020 disaster]])</f>
        <v>0</v>
      </c>
      <c r="BR212" s="116">
        <f>SUM(Table1[[#This Row],[2014-2015 unknown]],Table1[[#This Row],[2016-2017  unknown ]],Table1[[#This Row],[2018 pre R unknown]],Table1[[#This Row],[2018 post R unknown]],Table1[[#This Row],[2019 unknown]],Table1[[#This Row],[2020 unknown]])</f>
        <v>0</v>
      </c>
      <c r="BS212">
        <v>324</v>
      </c>
      <c r="BT212">
        <v>0</v>
      </c>
      <c r="BU212">
        <v>0</v>
      </c>
      <c r="BV212">
        <v>0</v>
      </c>
      <c r="BW212" t="s">
        <v>146</v>
      </c>
      <c r="BX212">
        <v>161</v>
      </c>
      <c r="BY212">
        <v>0</v>
      </c>
      <c r="BZ212">
        <v>0</v>
      </c>
      <c r="CA212">
        <v>0</v>
      </c>
      <c r="CB212" t="s">
        <v>146</v>
      </c>
      <c r="CC212">
        <v>147</v>
      </c>
      <c r="CD212">
        <v>0</v>
      </c>
      <c r="CE212">
        <v>0</v>
      </c>
      <c r="CF212">
        <v>0</v>
      </c>
      <c r="CG212" t="s">
        <v>146</v>
      </c>
      <c r="CH212">
        <v>52</v>
      </c>
      <c r="CI212">
        <v>0</v>
      </c>
      <c r="CJ212">
        <v>0</v>
      </c>
      <c r="CK212">
        <v>0</v>
      </c>
      <c r="CL212" t="s">
        <v>146</v>
      </c>
      <c r="CM212">
        <v>0</v>
      </c>
      <c r="CN212">
        <v>0</v>
      </c>
      <c r="CO212">
        <v>0</v>
      </c>
      <c r="CP212">
        <v>0</v>
      </c>
      <c r="CQ212" t="s">
        <v>146</v>
      </c>
      <c r="CR212">
        <v>0</v>
      </c>
      <c r="CS212">
        <v>0</v>
      </c>
      <c r="CT212">
        <v>0</v>
      </c>
      <c r="CU212">
        <v>0</v>
      </c>
      <c r="CV212" t="s">
        <v>146</v>
      </c>
      <c r="CW212" t="s">
        <v>147</v>
      </c>
      <c r="CX212">
        <v>0</v>
      </c>
      <c r="CY212">
        <v>0</v>
      </c>
      <c r="CZ212">
        <v>0</v>
      </c>
      <c r="DA212">
        <v>103</v>
      </c>
      <c r="DB212">
        <v>684</v>
      </c>
      <c r="DC212" t="s">
        <v>146</v>
      </c>
      <c r="DD212">
        <v>0</v>
      </c>
      <c r="DE212">
        <v>0</v>
      </c>
      <c r="DF212">
        <v>580</v>
      </c>
      <c r="DG212">
        <v>4060</v>
      </c>
      <c r="DH212" t="s">
        <v>159</v>
      </c>
      <c r="DI212">
        <f>Table1[[#This Row],[i- returnees internal present household]]+Table1[[#This Row],[k- abroad returnee household]]</f>
        <v>495</v>
      </c>
      <c r="DJ212">
        <f>Table1[[#This Row],[ returnees internal ]]+Table1[[#This Row],[abroad returnee ]]</f>
        <v>3483</v>
      </c>
      <c r="DK212" t="s">
        <v>159</v>
      </c>
      <c r="DL212">
        <v>380</v>
      </c>
      <c r="DM212">
        <v>2729</v>
      </c>
      <c r="DN212">
        <v>15</v>
      </c>
      <c r="DO212">
        <v>105</v>
      </c>
      <c r="DP212" t="s">
        <v>175</v>
      </c>
      <c r="DQ212" t="s">
        <v>240</v>
      </c>
      <c r="DR212" t="s">
        <v>150</v>
      </c>
      <c r="DS212" t="s">
        <v>147</v>
      </c>
      <c r="DT212">
        <v>80</v>
      </c>
      <c r="DU212">
        <v>560</v>
      </c>
      <c r="DV212" t="s">
        <v>175</v>
      </c>
      <c r="DW212" t="s">
        <v>394</v>
      </c>
      <c r="DX212" t="s">
        <v>150</v>
      </c>
      <c r="DY212" t="s">
        <v>147</v>
      </c>
      <c r="DZ212">
        <v>100</v>
      </c>
      <c r="EA212">
        <v>740</v>
      </c>
      <c r="EB212" t="s">
        <v>143</v>
      </c>
      <c r="EC212" t="s">
        <v>226</v>
      </c>
      <c r="ED212" t="s">
        <v>150</v>
      </c>
      <c r="EE212" t="s">
        <v>147</v>
      </c>
      <c r="EF212">
        <v>120</v>
      </c>
      <c r="EG212">
        <v>869</v>
      </c>
      <c r="EH212" t="s">
        <v>175</v>
      </c>
      <c r="EI212" t="s">
        <v>332</v>
      </c>
      <c r="EJ212" t="s">
        <v>150</v>
      </c>
      <c r="EK212" t="s">
        <v>147</v>
      </c>
      <c r="EL212">
        <v>65</v>
      </c>
      <c r="EM212">
        <v>455</v>
      </c>
      <c r="EN212" t="s">
        <v>175</v>
      </c>
      <c r="EO212" t="s">
        <v>240</v>
      </c>
      <c r="EP212" t="s">
        <v>150</v>
      </c>
      <c r="EQ212" t="s">
        <v>147</v>
      </c>
      <c r="ER212">
        <v>0</v>
      </c>
      <c r="ES212">
        <v>0</v>
      </c>
      <c r="ET212" t="s">
        <v>159</v>
      </c>
      <c r="EU212">
        <v>115</v>
      </c>
      <c r="EV212">
        <v>754</v>
      </c>
      <c r="EW212">
        <v>20</v>
      </c>
      <c r="EX212">
        <v>140</v>
      </c>
      <c r="EY212" t="s">
        <v>217</v>
      </c>
      <c r="EZ212" t="s">
        <v>218</v>
      </c>
      <c r="FA212" t="s">
        <v>150</v>
      </c>
      <c r="FB212" t="s">
        <v>147</v>
      </c>
      <c r="FC212">
        <v>15</v>
      </c>
      <c r="FD212">
        <v>105</v>
      </c>
      <c r="FE212" t="s">
        <v>221</v>
      </c>
      <c r="FF212" t="s">
        <v>376</v>
      </c>
      <c r="FG212" t="s">
        <v>150</v>
      </c>
      <c r="FH212" t="s">
        <v>147</v>
      </c>
      <c r="FI212">
        <v>25</v>
      </c>
      <c r="FJ212">
        <v>175</v>
      </c>
      <c r="FK212" t="s">
        <v>219</v>
      </c>
      <c r="FL212" t="s">
        <v>354</v>
      </c>
      <c r="FM212" t="s">
        <v>150</v>
      </c>
      <c r="FN212" t="s">
        <v>147</v>
      </c>
      <c r="FO212">
        <v>37</v>
      </c>
      <c r="FP212">
        <v>208</v>
      </c>
      <c r="FQ212" t="s">
        <v>217</v>
      </c>
      <c r="FR212" t="s">
        <v>218</v>
      </c>
      <c r="FS212" t="s">
        <v>150</v>
      </c>
      <c r="FT212" t="s">
        <v>147</v>
      </c>
      <c r="FU212">
        <v>18</v>
      </c>
      <c r="FV212">
        <v>126</v>
      </c>
      <c r="FW212" t="s">
        <v>217</v>
      </c>
      <c r="FX212" t="s">
        <v>218</v>
      </c>
      <c r="FY212" t="s">
        <v>150</v>
      </c>
      <c r="FZ212" t="s">
        <v>147</v>
      </c>
      <c r="GA212">
        <v>0</v>
      </c>
      <c r="GB212">
        <v>0</v>
      </c>
      <c r="GC212">
        <v>475</v>
      </c>
      <c r="GD212">
        <v>3343</v>
      </c>
      <c r="GE212">
        <v>8</v>
      </c>
      <c r="GF212">
        <v>56</v>
      </c>
      <c r="GG212">
        <v>12</v>
      </c>
      <c r="GH212">
        <v>84</v>
      </c>
      <c r="GI212">
        <v>0</v>
      </c>
      <c r="GJ212">
        <v>0</v>
      </c>
      <c r="GK212" t="s">
        <v>159</v>
      </c>
      <c r="GL212">
        <v>89</v>
      </c>
      <c r="GM212">
        <v>694</v>
      </c>
      <c r="GN212" t="s">
        <v>159</v>
      </c>
      <c r="GO212" t="s">
        <v>175</v>
      </c>
      <c r="GP212" t="s">
        <v>240</v>
      </c>
      <c r="GQ212" t="s">
        <v>159</v>
      </c>
      <c r="GR212" t="s">
        <v>217</v>
      </c>
      <c r="GS212" t="s">
        <v>159</v>
      </c>
      <c r="GT212">
        <v>1</v>
      </c>
      <c r="GU212">
        <v>7</v>
      </c>
      <c r="GV212" t="s">
        <v>159</v>
      </c>
      <c r="GW212" t="s">
        <v>152</v>
      </c>
      <c r="GX212" t="s">
        <v>151</v>
      </c>
      <c r="GY212" t="s">
        <v>197</v>
      </c>
      <c r="GZ212" t="s">
        <v>160</v>
      </c>
      <c r="HA212" s="117" t="s">
        <v>1693</v>
      </c>
      <c r="HB212" s="117" t="s">
        <v>2280</v>
      </c>
      <c r="HC212" s="117" t="s">
        <v>2280</v>
      </c>
      <c r="HD212" s="116" t="s">
        <v>1858</v>
      </c>
      <c r="HE212" s="116">
        <v>4.8925640000000001</v>
      </c>
      <c r="HF212" s="116">
        <v>33.725709999999999</v>
      </c>
    </row>
    <row r="213" spans="1:214" x14ac:dyDescent="0.25">
      <c r="A213" t="s">
        <v>329</v>
      </c>
      <c r="B213" t="s">
        <v>175</v>
      </c>
      <c r="C213" t="s">
        <v>364</v>
      </c>
      <c r="D213" t="s">
        <v>176</v>
      </c>
      <c r="E213" t="s">
        <v>883</v>
      </c>
      <c r="F213" t="s">
        <v>884</v>
      </c>
      <c r="G213" s="116">
        <f t="shared" si="6"/>
        <v>9.0813670000000002</v>
      </c>
      <c r="H213" s="116">
        <f t="shared" si="7"/>
        <v>28.793035</v>
      </c>
      <c r="I213">
        <v>9</v>
      </c>
      <c r="J213">
        <v>9</v>
      </c>
      <c r="K213" t="s">
        <v>159</v>
      </c>
      <c r="L213">
        <v>149</v>
      </c>
      <c r="M213" s="116">
        <f>SUM(Table1[[#Headers],[c- IDP previously displ. abroad present]])</f>
        <v>0</v>
      </c>
      <c r="N213">
        <v>1058</v>
      </c>
      <c r="O213" s="116">
        <f>(Table1[[#This Row],[a- IDP individuals]])-(Table1[[#This Row],[displ. Abroad]])</f>
        <v>1058</v>
      </c>
      <c r="P213">
        <v>41</v>
      </c>
      <c r="Q213">
        <v>237</v>
      </c>
      <c r="R213" t="s">
        <v>175</v>
      </c>
      <c r="S213" t="s">
        <v>176</v>
      </c>
      <c r="T213">
        <v>38</v>
      </c>
      <c r="U213">
        <v>216</v>
      </c>
      <c r="V213" t="s">
        <v>175</v>
      </c>
      <c r="W213" t="s">
        <v>176</v>
      </c>
      <c r="X213">
        <v>21</v>
      </c>
      <c r="Y213">
        <v>125</v>
      </c>
      <c r="Z213" t="s">
        <v>175</v>
      </c>
      <c r="AA213" t="s">
        <v>176</v>
      </c>
      <c r="AB213">
        <v>20</v>
      </c>
      <c r="AC213">
        <v>200</v>
      </c>
      <c r="AD213" t="s">
        <v>175</v>
      </c>
      <c r="AE213" t="s">
        <v>176</v>
      </c>
      <c r="AF213">
        <v>19</v>
      </c>
      <c r="AG213">
        <v>182</v>
      </c>
      <c r="AH213" t="s">
        <v>175</v>
      </c>
      <c r="AI213" t="s">
        <v>176</v>
      </c>
      <c r="AJ213">
        <v>10</v>
      </c>
      <c r="AK213">
        <v>98</v>
      </c>
      <c r="AL213" t="s">
        <v>175</v>
      </c>
      <c r="AM213" t="s">
        <v>176</v>
      </c>
      <c r="AN213">
        <v>0</v>
      </c>
      <c r="AO213">
        <v>0</v>
      </c>
      <c r="AP213" t="s">
        <v>146</v>
      </c>
      <c r="AQ213">
        <v>0</v>
      </c>
      <c r="AR213">
        <v>0</v>
      </c>
      <c r="AS213">
        <v>0</v>
      </c>
      <c r="AT213">
        <v>0</v>
      </c>
      <c r="AU213" t="s">
        <v>147</v>
      </c>
      <c r="AV213" t="s">
        <v>147</v>
      </c>
      <c r="AW213">
        <v>0</v>
      </c>
      <c r="AX213">
        <v>0</v>
      </c>
      <c r="AY213" t="s">
        <v>147</v>
      </c>
      <c r="AZ213" t="s">
        <v>147</v>
      </c>
      <c r="BA213">
        <v>0</v>
      </c>
      <c r="BB213">
        <v>0</v>
      </c>
      <c r="BC213" t="s">
        <v>147</v>
      </c>
      <c r="BD213" t="s">
        <v>147</v>
      </c>
      <c r="BE213">
        <v>0</v>
      </c>
      <c r="BF213">
        <v>0</v>
      </c>
      <c r="BG213" t="s">
        <v>147</v>
      </c>
      <c r="BH213" t="s">
        <v>147</v>
      </c>
      <c r="BI213">
        <v>0</v>
      </c>
      <c r="BJ213">
        <v>0</v>
      </c>
      <c r="BK213" t="s">
        <v>147</v>
      </c>
      <c r="BL213" t="s">
        <v>147</v>
      </c>
      <c r="BM213">
        <v>0</v>
      </c>
      <c r="BN213">
        <v>0</v>
      </c>
      <c r="BO213" s="116">
        <f>SUM(Table1[[#This Row],[2014-2015 Conflict]],Table1[[#This Row],[2016-2017 conflict]],Table1[[#This Row],[2018 pre R conflict]],Table1[[#This Row],[2018 post R conflict]],Table1[[#This Row],[2019 conflict]],Table1[[#This Row],[2020 conflict]])</f>
        <v>1058</v>
      </c>
      <c r="BP213" s="116">
        <f>SUM(Table1[[#This Row],[2014-2015  C - clashes]],Table1[[#This Row],[2016-2017  c-clashes]],Table1[[#This Row],[2018 pre R C-clashes]],Table1[[#This Row],[2018 post R C-clashes]],Table1[[#This Row],[2019 C-clashes]],Table1[[#This Row],[2020 C-clashes]])</f>
        <v>0</v>
      </c>
      <c r="BQ213" s="116">
        <f>SUM(Table1[[#This Row],[2014-2015 disaster]],Table1[[#This Row],[2016-2017 disaster]],Table1[[#This Row],[2018 pre R disaster]],Table1[[#This Row],[2018 post R disaster]],Table1[[#This Row],[2019 disaster]],Table1[[#This Row],[2020 disaster]])</f>
        <v>0</v>
      </c>
      <c r="BR213" s="116">
        <f>SUM(Table1[[#This Row],[2014-2015 unknown]],Table1[[#This Row],[2016-2017  unknown ]],Table1[[#This Row],[2018 pre R unknown]],Table1[[#This Row],[2018 post R unknown]],Table1[[#This Row],[2019 unknown]],Table1[[#This Row],[2020 unknown]])</f>
        <v>0</v>
      </c>
      <c r="BS213">
        <v>237</v>
      </c>
      <c r="BT213">
        <v>0</v>
      </c>
      <c r="BU213">
        <v>0</v>
      </c>
      <c r="BV213">
        <v>0</v>
      </c>
      <c r="BW213" t="s">
        <v>146</v>
      </c>
      <c r="BX213">
        <v>216</v>
      </c>
      <c r="BY213">
        <v>0</v>
      </c>
      <c r="BZ213">
        <v>0</v>
      </c>
      <c r="CA213">
        <v>0</v>
      </c>
      <c r="CB213" t="s">
        <v>146</v>
      </c>
      <c r="CC213">
        <v>125</v>
      </c>
      <c r="CD213">
        <v>0</v>
      </c>
      <c r="CE213">
        <v>0</v>
      </c>
      <c r="CF213">
        <v>0</v>
      </c>
      <c r="CG213" t="s">
        <v>146</v>
      </c>
      <c r="CH213">
        <v>200</v>
      </c>
      <c r="CI213">
        <v>0</v>
      </c>
      <c r="CJ213">
        <v>0</v>
      </c>
      <c r="CK213">
        <v>0</v>
      </c>
      <c r="CL213" t="s">
        <v>146</v>
      </c>
      <c r="CM213">
        <v>182</v>
      </c>
      <c r="CN213">
        <v>0</v>
      </c>
      <c r="CO213">
        <v>0</v>
      </c>
      <c r="CP213">
        <v>0</v>
      </c>
      <c r="CQ213" t="s">
        <v>146</v>
      </c>
      <c r="CR213">
        <v>98</v>
      </c>
      <c r="CS213">
        <v>0</v>
      </c>
      <c r="CT213">
        <v>0</v>
      </c>
      <c r="CU213">
        <v>0</v>
      </c>
      <c r="CV213" t="s">
        <v>146</v>
      </c>
      <c r="CW213" t="s">
        <v>147</v>
      </c>
      <c r="CX213">
        <v>0</v>
      </c>
      <c r="CY213">
        <v>0</v>
      </c>
      <c r="CZ213">
        <v>0</v>
      </c>
      <c r="DA213">
        <v>149</v>
      </c>
      <c r="DB213">
        <v>1058</v>
      </c>
      <c r="DC213" t="s">
        <v>146</v>
      </c>
      <c r="DD213">
        <v>0</v>
      </c>
      <c r="DE213">
        <v>0</v>
      </c>
      <c r="DF213">
        <v>720</v>
      </c>
      <c r="DG213">
        <v>5040</v>
      </c>
      <c r="DH213" t="s">
        <v>159</v>
      </c>
      <c r="DI213">
        <f>Table1[[#This Row],[i- returnees internal present household]]+Table1[[#This Row],[k- abroad returnee household]]</f>
        <v>195</v>
      </c>
      <c r="DJ213">
        <f>Table1[[#This Row],[ returnees internal ]]+Table1[[#This Row],[abroad returnee ]]</f>
        <v>1370</v>
      </c>
      <c r="DK213" t="s">
        <v>159</v>
      </c>
      <c r="DL213">
        <v>186</v>
      </c>
      <c r="DM213">
        <v>1306</v>
      </c>
      <c r="DN213">
        <v>26</v>
      </c>
      <c r="DO213">
        <v>182</v>
      </c>
      <c r="DP213" t="s">
        <v>175</v>
      </c>
      <c r="DQ213" t="s">
        <v>176</v>
      </c>
      <c r="DR213" t="s">
        <v>150</v>
      </c>
      <c r="DS213" t="s">
        <v>147</v>
      </c>
      <c r="DT213">
        <v>50</v>
      </c>
      <c r="DU213">
        <v>350</v>
      </c>
      <c r="DV213" t="s">
        <v>175</v>
      </c>
      <c r="DW213" t="s">
        <v>176</v>
      </c>
      <c r="DX213" t="s">
        <v>150</v>
      </c>
      <c r="DY213" t="s">
        <v>147</v>
      </c>
      <c r="DZ213">
        <v>80</v>
      </c>
      <c r="EA213">
        <v>560</v>
      </c>
      <c r="EB213" t="s">
        <v>175</v>
      </c>
      <c r="EC213" t="s">
        <v>176</v>
      </c>
      <c r="ED213" t="s">
        <v>150</v>
      </c>
      <c r="EE213" t="s">
        <v>147</v>
      </c>
      <c r="EF213">
        <v>30</v>
      </c>
      <c r="EG213">
        <v>214</v>
      </c>
      <c r="EH213" t="s">
        <v>175</v>
      </c>
      <c r="EI213" t="s">
        <v>176</v>
      </c>
      <c r="EJ213" t="s">
        <v>150</v>
      </c>
      <c r="EK213" t="s">
        <v>147</v>
      </c>
      <c r="EL213">
        <v>0</v>
      </c>
      <c r="EM213">
        <v>0</v>
      </c>
      <c r="EN213" t="s">
        <v>147</v>
      </c>
      <c r="EO213" t="s">
        <v>147</v>
      </c>
      <c r="EP213" t="s">
        <v>147</v>
      </c>
      <c r="EQ213" t="s">
        <v>147</v>
      </c>
      <c r="ER213">
        <v>0</v>
      </c>
      <c r="ES213">
        <v>0</v>
      </c>
      <c r="ET213" t="s">
        <v>159</v>
      </c>
      <c r="EU213">
        <v>9</v>
      </c>
      <c r="EV213">
        <v>64</v>
      </c>
      <c r="EW213">
        <v>0</v>
      </c>
      <c r="EX213">
        <v>0</v>
      </c>
      <c r="EY213" t="s">
        <v>147</v>
      </c>
      <c r="EZ213" t="s">
        <v>147</v>
      </c>
      <c r="FA213" t="s">
        <v>147</v>
      </c>
      <c r="FB213" t="s">
        <v>147</v>
      </c>
      <c r="FC213">
        <v>4</v>
      </c>
      <c r="FD213">
        <v>28</v>
      </c>
      <c r="FE213" t="s">
        <v>217</v>
      </c>
      <c r="FF213" t="s">
        <v>218</v>
      </c>
      <c r="FG213" t="s">
        <v>150</v>
      </c>
      <c r="FH213" t="s">
        <v>147</v>
      </c>
      <c r="FI213">
        <v>3</v>
      </c>
      <c r="FJ213">
        <v>22</v>
      </c>
      <c r="FK213" t="s">
        <v>217</v>
      </c>
      <c r="FL213" t="s">
        <v>218</v>
      </c>
      <c r="FM213" t="s">
        <v>150</v>
      </c>
      <c r="FN213" t="s">
        <v>147</v>
      </c>
      <c r="FO213">
        <v>2</v>
      </c>
      <c r="FP213">
        <v>14</v>
      </c>
      <c r="FQ213" t="s">
        <v>217</v>
      </c>
      <c r="FR213" t="s">
        <v>218</v>
      </c>
      <c r="FS213" t="s">
        <v>150</v>
      </c>
      <c r="FT213" t="s">
        <v>147</v>
      </c>
      <c r="FU213">
        <v>0</v>
      </c>
      <c r="FV213">
        <v>0</v>
      </c>
      <c r="FW213" t="s">
        <v>147</v>
      </c>
      <c r="FX213" t="s">
        <v>147</v>
      </c>
      <c r="FY213" t="s">
        <v>147</v>
      </c>
      <c r="FZ213" t="s">
        <v>147</v>
      </c>
      <c r="GA213">
        <v>0</v>
      </c>
      <c r="GB213">
        <v>0</v>
      </c>
      <c r="GC213">
        <v>156</v>
      </c>
      <c r="GD213">
        <v>1092</v>
      </c>
      <c r="GE213">
        <v>30</v>
      </c>
      <c r="GF213">
        <v>214</v>
      </c>
      <c r="GG213">
        <v>9</v>
      </c>
      <c r="GH213">
        <v>64</v>
      </c>
      <c r="GI213">
        <v>0</v>
      </c>
      <c r="GJ213">
        <v>0</v>
      </c>
      <c r="GK213" t="s">
        <v>159</v>
      </c>
      <c r="GL213">
        <v>41</v>
      </c>
      <c r="GM213">
        <v>287</v>
      </c>
      <c r="GN213" t="s">
        <v>159</v>
      </c>
      <c r="GO213" t="s">
        <v>175</v>
      </c>
      <c r="GP213" t="s">
        <v>176</v>
      </c>
      <c r="GQ213" t="s">
        <v>159</v>
      </c>
      <c r="GR213" t="s">
        <v>217</v>
      </c>
      <c r="GS213" t="s">
        <v>159</v>
      </c>
      <c r="GT213">
        <v>2</v>
      </c>
      <c r="GU213">
        <v>14</v>
      </c>
      <c r="GV213" t="s">
        <v>146</v>
      </c>
      <c r="GW213" t="s">
        <v>177</v>
      </c>
      <c r="GX213" t="s">
        <v>152</v>
      </c>
      <c r="GY213" t="s">
        <v>152</v>
      </c>
      <c r="GZ213" t="s">
        <v>885</v>
      </c>
      <c r="HA213" s="117" t="s">
        <v>1693</v>
      </c>
      <c r="HB213" s="117" t="s">
        <v>2282</v>
      </c>
      <c r="HC213" s="117"/>
      <c r="HD213" s="116" t="s">
        <v>1858</v>
      </c>
      <c r="HE213" s="116">
        <v>4.8330520000000003</v>
      </c>
      <c r="HF213" s="116">
        <v>33.763824999999997</v>
      </c>
    </row>
    <row r="214" spans="1:214" x14ac:dyDescent="0.25">
      <c r="A214" t="s">
        <v>155</v>
      </c>
      <c r="B214" t="s">
        <v>156</v>
      </c>
      <c r="C214" t="s">
        <v>576</v>
      </c>
      <c r="D214" t="s">
        <v>258</v>
      </c>
      <c r="E214" t="s">
        <v>886</v>
      </c>
      <c r="F214" t="s">
        <v>887</v>
      </c>
      <c r="G214" s="116">
        <f t="shared" si="6"/>
        <v>7.9303299999999997</v>
      </c>
      <c r="H214" s="116">
        <f t="shared" si="7"/>
        <v>31.495200000000001</v>
      </c>
      <c r="I214">
        <v>9</v>
      </c>
      <c r="J214">
        <v>9</v>
      </c>
      <c r="K214" t="s">
        <v>159</v>
      </c>
      <c r="L214">
        <v>643</v>
      </c>
      <c r="M214" s="116">
        <f>SUM(Table1[[#Headers],[c- IDP previously displ. abroad present]])</f>
        <v>0</v>
      </c>
      <c r="N214">
        <v>4828</v>
      </c>
      <c r="O214" s="116">
        <f>(Table1[[#This Row],[a- IDP individuals]])-(Table1[[#This Row],[displ. Abroad]])</f>
        <v>4828</v>
      </c>
      <c r="P214">
        <v>643</v>
      </c>
      <c r="Q214">
        <v>4828</v>
      </c>
      <c r="R214" t="s">
        <v>156</v>
      </c>
      <c r="S214" t="s">
        <v>258</v>
      </c>
      <c r="T214">
        <v>0</v>
      </c>
      <c r="U214">
        <v>0</v>
      </c>
      <c r="V214" t="s">
        <v>147</v>
      </c>
      <c r="W214" t="s">
        <v>147</v>
      </c>
      <c r="X214">
        <v>0</v>
      </c>
      <c r="Y214">
        <v>0</v>
      </c>
      <c r="Z214" t="s">
        <v>147</v>
      </c>
      <c r="AA214" t="s">
        <v>147</v>
      </c>
      <c r="AB214">
        <v>0</v>
      </c>
      <c r="AC214">
        <v>0</v>
      </c>
      <c r="AD214" t="s">
        <v>147</v>
      </c>
      <c r="AE214" t="s">
        <v>147</v>
      </c>
      <c r="AF214">
        <v>0</v>
      </c>
      <c r="AG214">
        <v>0</v>
      </c>
      <c r="AH214" t="s">
        <v>147</v>
      </c>
      <c r="AI214" t="s">
        <v>147</v>
      </c>
      <c r="AJ214">
        <v>0</v>
      </c>
      <c r="AK214">
        <v>0</v>
      </c>
      <c r="AL214" t="s">
        <v>147</v>
      </c>
      <c r="AM214" t="s">
        <v>147</v>
      </c>
      <c r="AN214">
        <v>0</v>
      </c>
      <c r="AO214">
        <v>0</v>
      </c>
      <c r="AP214" t="s">
        <v>146</v>
      </c>
      <c r="AQ214">
        <v>0</v>
      </c>
      <c r="AR214">
        <v>0</v>
      </c>
      <c r="AS214">
        <v>0</v>
      </c>
      <c r="AT214">
        <v>0</v>
      </c>
      <c r="AU214" t="s">
        <v>147</v>
      </c>
      <c r="AV214" t="s">
        <v>147</v>
      </c>
      <c r="AW214">
        <v>0</v>
      </c>
      <c r="AX214">
        <v>0</v>
      </c>
      <c r="AY214" t="s">
        <v>147</v>
      </c>
      <c r="AZ214" t="s">
        <v>147</v>
      </c>
      <c r="BA214">
        <v>0</v>
      </c>
      <c r="BB214">
        <v>0</v>
      </c>
      <c r="BC214" t="s">
        <v>147</v>
      </c>
      <c r="BD214" t="s">
        <v>147</v>
      </c>
      <c r="BE214">
        <v>0</v>
      </c>
      <c r="BF214">
        <v>0</v>
      </c>
      <c r="BG214" t="s">
        <v>147</v>
      </c>
      <c r="BH214" t="s">
        <v>147</v>
      </c>
      <c r="BI214">
        <v>0</v>
      </c>
      <c r="BJ214">
        <v>0</v>
      </c>
      <c r="BK214" t="s">
        <v>147</v>
      </c>
      <c r="BL214" t="s">
        <v>147</v>
      </c>
      <c r="BM214">
        <v>0</v>
      </c>
      <c r="BN214">
        <v>0</v>
      </c>
      <c r="BO214" s="116">
        <f>SUM(Table1[[#This Row],[2014-2015 Conflict]],Table1[[#This Row],[2016-2017 conflict]],Table1[[#This Row],[2018 pre R conflict]],Table1[[#This Row],[2018 post R conflict]],Table1[[#This Row],[2019 conflict]],Table1[[#This Row],[2020 conflict]])</f>
        <v>4828</v>
      </c>
      <c r="BP214" s="116">
        <f>SUM(Table1[[#This Row],[2014-2015  C - clashes]],Table1[[#This Row],[2016-2017  c-clashes]],Table1[[#This Row],[2018 pre R C-clashes]],Table1[[#This Row],[2018 post R C-clashes]],Table1[[#This Row],[2019 C-clashes]],Table1[[#This Row],[2020 C-clashes]])</f>
        <v>0</v>
      </c>
      <c r="BQ214" s="116">
        <f>SUM(Table1[[#This Row],[2014-2015 disaster]],Table1[[#This Row],[2016-2017 disaster]],Table1[[#This Row],[2018 pre R disaster]],Table1[[#This Row],[2018 post R disaster]],Table1[[#This Row],[2019 disaster]],Table1[[#This Row],[2020 disaster]])</f>
        <v>0</v>
      </c>
      <c r="BR214" s="116">
        <f>SUM(Table1[[#This Row],[2014-2015 unknown]],Table1[[#This Row],[2016-2017  unknown ]],Table1[[#This Row],[2018 pre R unknown]],Table1[[#This Row],[2018 post R unknown]],Table1[[#This Row],[2019 unknown]],Table1[[#This Row],[2020 unknown]])</f>
        <v>0</v>
      </c>
      <c r="BS214">
        <v>4828</v>
      </c>
      <c r="BT214">
        <v>0</v>
      </c>
      <c r="BU214">
        <v>0</v>
      </c>
      <c r="BV214">
        <v>0</v>
      </c>
      <c r="BW214" t="s">
        <v>146</v>
      </c>
      <c r="BX214">
        <v>0</v>
      </c>
      <c r="BY214">
        <v>0</v>
      </c>
      <c r="BZ214">
        <v>0</v>
      </c>
      <c r="CA214">
        <v>0</v>
      </c>
      <c r="CB214" t="s">
        <v>146</v>
      </c>
      <c r="CC214">
        <v>0</v>
      </c>
      <c r="CD214">
        <v>0</v>
      </c>
      <c r="CE214">
        <v>0</v>
      </c>
      <c r="CF214">
        <v>0</v>
      </c>
      <c r="CG214" t="s">
        <v>146</v>
      </c>
      <c r="CH214">
        <v>0</v>
      </c>
      <c r="CI214">
        <v>0</v>
      </c>
      <c r="CJ214">
        <v>0</v>
      </c>
      <c r="CK214">
        <v>0</v>
      </c>
      <c r="CL214" t="s">
        <v>146</v>
      </c>
      <c r="CM214">
        <v>0</v>
      </c>
      <c r="CN214">
        <v>0</v>
      </c>
      <c r="CO214">
        <v>0</v>
      </c>
      <c r="CP214">
        <v>0</v>
      </c>
      <c r="CQ214" t="s">
        <v>146</v>
      </c>
      <c r="CR214">
        <v>0</v>
      </c>
      <c r="CS214">
        <v>0</v>
      </c>
      <c r="CT214">
        <v>0</v>
      </c>
      <c r="CU214">
        <v>0</v>
      </c>
      <c r="CV214" t="s">
        <v>146</v>
      </c>
      <c r="CW214" t="s">
        <v>147</v>
      </c>
      <c r="CX214">
        <v>0</v>
      </c>
      <c r="CY214">
        <v>0</v>
      </c>
      <c r="CZ214">
        <v>0</v>
      </c>
      <c r="DA214">
        <v>643</v>
      </c>
      <c r="DB214">
        <v>4828</v>
      </c>
      <c r="DC214" t="s">
        <v>146</v>
      </c>
      <c r="DD214">
        <v>0</v>
      </c>
      <c r="DE214">
        <v>0</v>
      </c>
      <c r="DF214">
        <v>0</v>
      </c>
      <c r="DG214">
        <v>0</v>
      </c>
      <c r="DH214" t="s">
        <v>159</v>
      </c>
      <c r="DI214">
        <f>Table1[[#This Row],[i- returnees internal present household]]+Table1[[#This Row],[k- abroad returnee household]]</f>
        <v>634</v>
      </c>
      <c r="DJ214">
        <f>Table1[[#This Row],[ returnees internal ]]+Table1[[#This Row],[abroad returnee ]]</f>
        <v>4447</v>
      </c>
      <c r="DK214" t="s">
        <v>159</v>
      </c>
      <c r="DL214">
        <v>606</v>
      </c>
      <c r="DM214">
        <v>4249</v>
      </c>
      <c r="DN214">
        <v>321</v>
      </c>
      <c r="DO214">
        <v>2247</v>
      </c>
      <c r="DP214" t="s">
        <v>156</v>
      </c>
      <c r="DQ214" t="s">
        <v>258</v>
      </c>
      <c r="DR214" t="s">
        <v>150</v>
      </c>
      <c r="DS214" t="s">
        <v>147</v>
      </c>
      <c r="DT214">
        <v>126</v>
      </c>
      <c r="DU214">
        <v>882</v>
      </c>
      <c r="DV214" t="s">
        <v>156</v>
      </c>
      <c r="DW214" t="s">
        <v>195</v>
      </c>
      <c r="DX214" t="s">
        <v>150</v>
      </c>
      <c r="DY214" t="s">
        <v>147</v>
      </c>
      <c r="DZ214">
        <v>78</v>
      </c>
      <c r="EA214">
        <v>546</v>
      </c>
      <c r="EB214" t="s">
        <v>187</v>
      </c>
      <c r="EC214" t="s">
        <v>254</v>
      </c>
      <c r="ED214" t="s">
        <v>150</v>
      </c>
      <c r="EE214" t="s">
        <v>147</v>
      </c>
      <c r="EF214">
        <v>81</v>
      </c>
      <c r="EG214">
        <v>574</v>
      </c>
      <c r="EH214" t="s">
        <v>156</v>
      </c>
      <c r="EI214" t="s">
        <v>195</v>
      </c>
      <c r="EJ214" t="s">
        <v>150</v>
      </c>
      <c r="EK214" t="s">
        <v>147</v>
      </c>
      <c r="EL214">
        <v>0</v>
      </c>
      <c r="EM214">
        <v>0</v>
      </c>
      <c r="EN214" t="s">
        <v>147</v>
      </c>
      <c r="EO214" t="s">
        <v>147</v>
      </c>
      <c r="EP214" t="s">
        <v>147</v>
      </c>
      <c r="EQ214" t="s">
        <v>147</v>
      </c>
      <c r="ER214">
        <v>0</v>
      </c>
      <c r="ES214">
        <v>0</v>
      </c>
      <c r="ET214" t="s">
        <v>159</v>
      </c>
      <c r="EU214">
        <v>28</v>
      </c>
      <c r="EV214">
        <v>198</v>
      </c>
      <c r="EW214">
        <v>9</v>
      </c>
      <c r="EX214">
        <v>63</v>
      </c>
      <c r="EY214" t="s">
        <v>221</v>
      </c>
      <c r="EZ214" t="s">
        <v>424</v>
      </c>
      <c r="FA214" t="s">
        <v>150</v>
      </c>
      <c r="FB214" t="s">
        <v>147</v>
      </c>
      <c r="FC214">
        <v>11</v>
      </c>
      <c r="FD214">
        <v>77</v>
      </c>
      <c r="FE214" t="s">
        <v>221</v>
      </c>
      <c r="FF214" t="s">
        <v>424</v>
      </c>
      <c r="FG214" t="s">
        <v>150</v>
      </c>
      <c r="FH214" t="s">
        <v>147</v>
      </c>
      <c r="FI214">
        <v>8</v>
      </c>
      <c r="FJ214">
        <v>58</v>
      </c>
      <c r="FK214" t="s">
        <v>221</v>
      </c>
      <c r="FL214" t="s">
        <v>424</v>
      </c>
      <c r="FM214" t="s">
        <v>150</v>
      </c>
      <c r="FN214" t="s">
        <v>147</v>
      </c>
      <c r="FO214">
        <v>0</v>
      </c>
      <c r="FP214">
        <v>0</v>
      </c>
      <c r="FQ214" t="s">
        <v>147</v>
      </c>
      <c r="FR214" t="s">
        <v>147</v>
      </c>
      <c r="FS214" t="s">
        <v>147</v>
      </c>
      <c r="FT214" t="s">
        <v>147</v>
      </c>
      <c r="FU214">
        <v>0</v>
      </c>
      <c r="FV214">
        <v>0</v>
      </c>
      <c r="FW214" t="s">
        <v>147</v>
      </c>
      <c r="FX214" t="s">
        <v>147</v>
      </c>
      <c r="FY214" t="s">
        <v>147</v>
      </c>
      <c r="FZ214" t="s">
        <v>147</v>
      </c>
      <c r="GA214">
        <v>0</v>
      </c>
      <c r="GB214">
        <v>0</v>
      </c>
      <c r="GC214">
        <v>324</v>
      </c>
      <c r="GD214">
        <v>2268</v>
      </c>
      <c r="GE214">
        <v>109</v>
      </c>
      <c r="GF214">
        <v>763</v>
      </c>
      <c r="GG214">
        <v>201</v>
      </c>
      <c r="GH214">
        <v>1416</v>
      </c>
      <c r="GI214">
        <v>0</v>
      </c>
      <c r="GJ214">
        <v>0</v>
      </c>
      <c r="GK214" t="s">
        <v>159</v>
      </c>
      <c r="GL214">
        <v>112</v>
      </c>
      <c r="GM214">
        <v>761</v>
      </c>
      <c r="GN214" t="s">
        <v>159</v>
      </c>
      <c r="GO214" t="s">
        <v>187</v>
      </c>
      <c r="GP214" t="s">
        <v>254</v>
      </c>
      <c r="GQ214" t="s">
        <v>146</v>
      </c>
      <c r="GR214" t="s">
        <v>147</v>
      </c>
      <c r="GS214" t="s">
        <v>159</v>
      </c>
      <c r="GT214">
        <v>14</v>
      </c>
      <c r="GU214">
        <v>98</v>
      </c>
      <c r="GV214" t="s">
        <v>146</v>
      </c>
      <c r="GW214" t="s">
        <v>152</v>
      </c>
      <c r="GX214" t="s">
        <v>152</v>
      </c>
      <c r="GY214" t="s">
        <v>152</v>
      </c>
      <c r="GZ214" t="s">
        <v>160</v>
      </c>
      <c r="HA214" s="117" t="s">
        <v>1693</v>
      </c>
      <c r="HB214" s="117" t="s">
        <v>2284</v>
      </c>
      <c r="HC214" s="117"/>
      <c r="HD214" s="116" t="s">
        <v>1858</v>
      </c>
      <c r="HE214" s="116">
        <v>4.7604090000000001</v>
      </c>
      <c r="HF214" s="116">
        <v>33.851599999999998</v>
      </c>
    </row>
    <row r="215" spans="1:214" x14ac:dyDescent="0.25">
      <c r="A215" t="s">
        <v>155</v>
      </c>
      <c r="B215" t="s">
        <v>156</v>
      </c>
      <c r="C215" t="s">
        <v>349</v>
      </c>
      <c r="D215" t="s">
        <v>350</v>
      </c>
      <c r="E215" t="s">
        <v>888</v>
      </c>
      <c r="F215" t="s">
        <v>889</v>
      </c>
      <c r="G215" s="116">
        <f t="shared" si="6"/>
        <v>8.0934999919999999</v>
      </c>
      <c r="H215" s="116">
        <f t="shared" si="7"/>
        <v>32.386333299999997</v>
      </c>
      <c r="I215">
        <v>9</v>
      </c>
      <c r="J215">
        <v>9</v>
      </c>
      <c r="K215" t="s">
        <v>159</v>
      </c>
      <c r="L215">
        <v>77</v>
      </c>
      <c r="M215" s="116">
        <f>SUM(Table1[[#Headers],[c- IDP previously displ. abroad present]])</f>
        <v>0</v>
      </c>
      <c r="N215">
        <v>480</v>
      </c>
      <c r="O215" s="116">
        <f>(Table1[[#This Row],[a- IDP individuals]])-(Table1[[#This Row],[displ. Abroad]])</f>
        <v>480</v>
      </c>
      <c r="P215">
        <v>15</v>
      </c>
      <c r="Q215">
        <v>93</v>
      </c>
      <c r="R215" t="s">
        <v>156</v>
      </c>
      <c r="S215" t="s">
        <v>195</v>
      </c>
      <c r="T215">
        <v>0</v>
      </c>
      <c r="U215">
        <v>0</v>
      </c>
      <c r="V215" t="s">
        <v>147</v>
      </c>
      <c r="W215" t="s">
        <v>147</v>
      </c>
      <c r="X215">
        <v>21</v>
      </c>
      <c r="Y215">
        <v>131</v>
      </c>
      <c r="Z215" t="s">
        <v>156</v>
      </c>
      <c r="AA215" t="s">
        <v>195</v>
      </c>
      <c r="AB215">
        <v>0</v>
      </c>
      <c r="AC215">
        <v>0</v>
      </c>
      <c r="AD215" t="s">
        <v>147</v>
      </c>
      <c r="AE215" t="s">
        <v>147</v>
      </c>
      <c r="AF215">
        <v>12</v>
      </c>
      <c r="AG215">
        <v>75</v>
      </c>
      <c r="AH215" t="s">
        <v>193</v>
      </c>
      <c r="AI215" t="s">
        <v>194</v>
      </c>
      <c r="AJ215">
        <v>29</v>
      </c>
      <c r="AK215">
        <v>181</v>
      </c>
      <c r="AL215" t="s">
        <v>156</v>
      </c>
      <c r="AM215" t="s">
        <v>163</v>
      </c>
      <c r="AN215">
        <v>0</v>
      </c>
      <c r="AO215">
        <v>0</v>
      </c>
      <c r="AP215" t="s">
        <v>146</v>
      </c>
      <c r="AQ215">
        <v>0</v>
      </c>
      <c r="AR215">
        <v>0</v>
      </c>
      <c r="AS215">
        <v>0</v>
      </c>
      <c r="AT215">
        <v>0</v>
      </c>
      <c r="AU215" t="s">
        <v>147</v>
      </c>
      <c r="AV215" t="s">
        <v>147</v>
      </c>
      <c r="AW215">
        <v>0</v>
      </c>
      <c r="AX215">
        <v>0</v>
      </c>
      <c r="AY215" t="s">
        <v>147</v>
      </c>
      <c r="AZ215" t="s">
        <v>147</v>
      </c>
      <c r="BA215">
        <v>0</v>
      </c>
      <c r="BB215">
        <v>0</v>
      </c>
      <c r="BC215" t="s">
        <v>147</v>
      </c>
      <c r="BD215" t="s">
        <v>147</v>
      </c>
      <c r="BE215">
        <v>0</v>
      </c>
      <c r="BF215">
        <v>0</v>
      </c>
      <c r="BG215" t="s">
        <v>147</v>
      </c>
      <c r="BH215" t="s">
        <v>147</v>
      </c>
      <c r="BI215">
        <v>0</v>
      </c>
      <c r="BJ215">
        <v>0</v>
      </c>
      <c r="BK215" t="s">
        <v>147</v>
      </c>
      <c r="BL215" t="s">
        <v>147</v>
      </c>
      <c r="BM215">
        <v>0</v>
      </c>
      <c r="BN215">
        <v>0</v>
      </c>
      <c r="BO215" s="116">
        <f>SUM(Table1[[#This Row],[2014-2015 Conflict]],Table1[[#This Row],[2016-2017 conflict]],Table1[[#This Row],[2018 pre R conflict]],Table1[[#This Row],[2018 post R conflict]],Table1[[#This Row],[2019 conflict]],Table1[[#This Row],[2020 conflict]])</f>
        <v>224</v>
      </c>
      <c r="BP215" s="116">
        <f>SUM(Table1[[#This Row],[2014-2015  C - clashes]],Table1[[#This Row],[2016-2017  c-clashes]],Table1[[#This Row],[2018 pre R C-clashes]],Table1[[#This Row],[2018 post R C-clashes]],Table1[[#This Row],[2019 C-clashes]],Table1[[#This Row],[2020 C-clashes]])</f>
        <v>256</v>
      </c>
      <c r="BQ215" s="116">
        <f>SUM(Table1[[#This Row],[2014-2015 disaster]],Table1[[#This Row],[2016-2017 disaster]],Table1[[#This Row],[2018 pre R disaster]],Table1[[#This Row],[2018 post R disaster]],Table1[[#This Row],[2019 disaster]],Table1[[#This Row],[2020 disaster]])</f>
        <v>0</v>
      </c>
      <c r="BR215" s="116">
        <f>SUM(Table1[[#This Row],[2014-2015 unknown]],Table1[[#This Row],[2016-2017  unknown ]],Table1[[#This Row],[2018 pre R unknown]],Table1[[#This Row],[2018 post R unknown]],Table1[[#This Row],[2019 unknown]],Table1[[#This Row],[2020 unknown]])</f>
        <v>0</v>
      </c>
      <c r="BS215">
        <v>93</v>
      </c>
      <c r="BT215">
        <v>0</v>
      </c>
      <c r="BU215">
        <v>0</v>
      </c>
      <c r="BV215">
        <v>0</v>
      </c>
      <c r="BW215" t="s">
        <v>146</v>
      </c>
      <c r="BX215">
        <v>0</v>
      </c>
      <c r="BY215">
        <v>0</v>
      </c>
      <c r="BZ215">
        <v>0</v>
      </c>
      <c r="CA215">
        <v>0</v>
      </c>
      <c r="CB215" t="s">
        <v>146</v>
      </c>
      <c r="CC215">
        <v>131</v>
      </c>
      <c r="CD215">
        <v>0</v>
      </c>
      <c r="CE215">
        <v>0</v>
      </c>
      <c r="CF215">
        <v>0</v>
      </c>
      <c r="CG215" t="s">
        <v>146</v>
      </c>
      <c r="CH215">
        <v>0</v>
      </c>
      <c r="CI215">
        <v>0</v>
      </c>
      <c r="CJ215">
        <v>0</v>
      </c>
      <c r="CK215">
        <v>0</v>
      </c>
      <c r="CL215" t="s">
        <v>146</v>
      </c>
      <c r="CM215">
        <v>0</v>
      </c>
      <c r="CN215">
        <v>75</v>
      </c>
      <c r="CO215">
        <v>0</v>
      </c>
      <c r="CP215">
        <v>0</v>
      </c>
      <c r="CQ215" t="s">
        <v>146</v>
      </c>
      <c r="CR215">
        <v>0</v>
      </c>
      <c r="CS215">
        <v>181</v>
      </c>
      <c r="CT215">
        <v>0</v>
      </c>
      <c r="CU215">
        <v>0</v>
      </c>
      <c r="CV215" t="s">
        <v>146</v>
      </c>
      <c r="CW215" t="s">
        <v>147</v>
      </c>
      <c r="CX215">
        <v>0</v>
      </c>
      <c r="CY215">
        <v>0</v>
      </c>
      <c r="CZ215">
        <v>0</v>
      </c>
      <c r="DA215">
        <v>77</v>
      </c>
      <c r="DB215">
        <v>480</v>
      </c>
      <c r="DC215" t="s">
        <v>146</v>
      </c>
      <c r="DD215">
        <v>0</v>
      </c>
      <c r="DE215">
        <v>0</v>
      </c>
      <c r="DF215">
        <v>157</v>
      </c>
      <c r="DG215">
        <v>1825</v>
      </c>
      <c r="DH215" t="s">
        <v>159</v>
      </c>
      <c r="DI215">
        <f>Table1[[#This Row],[i- returnees internal present household]]+Table1[[#This Row],[k- abroad returnee household]]</f>
        <v>158</v>
      </c>
      <c r="DJ215">
        <f>Table1[[#This Row],[ returnees internal ]]+Table1[[#This Row],[abroad returnee ]]</f>
        <v>924</v>
      </c>
      <c r="DK215" t="s">
        <v>159</v>
      </c>
      <c r="DL215">
        <v>88</v>
      </c>
      <c r="DM215">
        <v>477</v>
      </c>
      <c r="DN215">
        <v>0</v>
      </c>
      <c r="DO215">
        <v>0</v>
      </c>
      <c r="DP215" t="s">
        <v>147</v>
      </c>
      <c r="DQ215" t="s">
        <v>147</v>
      </c>
      <c r="DR215" t="s">
        <v>147</v>
      </c>
      <c r="DS215" t="s">
        <v>147</v>
      </c>
      <c r="DT215">
        <v>8</v>
      </c>
      <c r="DU215">
        <v>43</v>
      </c>
      <c r="DV215" t="s">
        <v>193</v>
      </c>
      <c r="DW215" t="s">
        <v>194</v>
      </c>
      <c r="DX215" t="s">
        <v>150</v>
      </c>
      <c r="DY215" t="s">
        <v>147</v>
      </c>
      <c r="DZ215">
        <v>10</v>
      </c>
      <c r="EA215">
        <v>55</v>
      </c>
      <c r="EB215" t="s">
        <v>156</v>
      </c>
      <c r="EC215" t="s">
        <v>195</v>
      </c>
      <c r="ED215" t="s">
        <v>150</v>
      </c>
      <c r="EE215" t="s">
        <v>147</v>
      </c>
      <c r="EF215">
        <v>7</v>
      </c>
      <c r="EG215">
        <v>38</v>
      </c>
      <c r="EH215" t="s">
        <v>143</v>
      </c>
      <c r="EI215" t="s">
        <v>226</v>
      </c>
      <c r="EJ215" t="s">
        <v>150</v>
      </c>
      <c r="EK215" t="s">
        <v>147</v>
      </c>
      <c r="EL215">
        <v>63</v>
      </c>
      <c r="EM215">
        <v>341</v>
      </c>
      <c r="EN215" t="s">
        <v>156</v>
      </c>
      <c r="EO215" t="s">
        <v>258</v>
      </c>
      <c r="EP215" t="s">
        <v>182</v>
      </c>
      <c r="EQ215" t="s">
        <v>147</v>
      </c>
      <c r="ER215">
        <v>0</v>
      </c>
      <c r="ES215">
        <v>0</v>
      </c>
      <c r="ET215" t="s">
        <v>159</v>
      </c>
      <c r="EU215">
        <v>70</v>
      </c>
      <c r="EV215">
        <v>447</v>
      </c>
      <c r="EW215">
        <v>0</v>
      </c>
      <c r="EX215">
        <v>0</v>
      </c>
      <c r="EY215" t="s">
        <v>147</v>
      </c>
      <c r="EZ215" t="s">
        <v>147</v>
      </c>
      <c r="FA215" t="s">
        <v>147</v>
      </c>
      <c r="FB215" t="s">
        <v>147</v>
      </c>
      <c r="FC215">
        <v>20</v>
      </c>
      <c r="FD215">
        <v>121</v>
      </c>
      <c r="FE215" t="s">
        <v>148</v>
      </c>
      <c r="FF215" t="s">
        <v>149</v>
      </c>
      <c r="FG215" t="s">
        <v>150</v>
      </c>
      <c r="FH215" t="s">
        <v>147</v>
      </c>
      <c r="FI215">
        <v>8</v>
      </c>
      <c r="FJ215">
        <v>34</v>
      </c>
      <c r="FK215" t="s">
        <v>217</v>
      </c>
      <c r="FL215" t="s">
        <v>485</v>
      </c>
      <c r="FM215" t="s">
        <v>150</v>
      </c>
      <c r="FN215" t="s">
        <v>147</v>
      </c>
      <c r="FO215">
        <v>14</v>
      </c>
      <c r="FP215">
        <v>82</v>
      </c>
      <c r="FQ215" t="s">
        <v>148</v>
      </c>
      <c r="FR215" t="s">
        <v>149</v>
      </c>
      <c r="FS215" t="s">
        <v>150</v>
      </c>
      <c r="FT215" t="s">
        <v>147</v>
      </c>
      <c r="FU215">
        <v>28</v>
      </c>
      <c r="FV215">
        <v>210</v>
      </c>
      <c r="FW215" t="s">
        <v>148</v>
      </c>
      <c r="FX215" t="s">
        <v>149</v>
      </c>
      <c r="FY215" t="s">
        <v>304</v>
      </c>
      <c r="FZ215" t="s">
        <v>147</v>
      </c>
      <c r="GA215">
        <v>0</v>
      </c>
      <c r="GB215">
        <v>0</v>
      </c>
      <c r="GC215">
        <v>81</v>
      </c>
      <c r="GD215">
        <v>456</v>
      </c>
      <c r="GE215">
        <v>52</v>
      </c>
      <c r="GF215">
        <v>304</v>
      </c>
      <c r="GG215">
        <v>25</v>
      </c>
      <c r="GH215">
        <v>164</v>
      </c>
      <c r="GI215">
        <v>0</v>
      </c>
      <c r="GJ215">
        <v>0</v>
      </c>
      <c r="GK215" t="s">
        <v>159</v>
      </c>
      <c r="GL215">
        <v>251</v>
      </c>
      <c r="GM215">
        <v>1604</v>
      </c>
      <c r="GN215" t="s">
        <v>159</v>
      </c>
      <c r="GO215" t="s">
        <v>156</v>
      </c>
      <c r="GP215" t="s">
        <v>195</v>
      </c>
      <c r="GQ215" t="s">
        <v>159</v>
      </c>
      <c r="GR215" t="s">
        <v>148</v>
      </c>
      <c r="GS215" t="s">
        <v>159</v>
      </c>
      <c r="GT215">
        <v>15</v>
      </c>
      <c r="GU215">
        <v>98</v>
      </c>
      <c r="GV215" t="s">
        <v>146</v>
      </c>
      <c r="GW215" t="s">
        <v>152</v>
      </c>
      <c r="GX215" t="s">
        <v>151</v>
      </c>
      <c r="GY215" t="s">
        <v>152</v>
      </c>
      <c r="GZ215" t="s">
        <v>160</v>
      </c>
      <c r="HA215" s="117" t="s">
        <v>1693</v>
      </c>
      <c r="HB215" s="117" t="s">
        <v>2286</v>
      </c>
      <c r="HC215" s="117"/>
      <c r="HD215" s="116" t="s">
        <v>1858</v>
      </c>
      <c r="HE215" s="116">
        <v>4.674836</v>
      </c>
      <c r="HF215" s="116">
        <v>33.884721999999996</v>
      </c>
    </row>
    <row r="216" spans="1:214" x14ac:dyDescent="0.25">
      <c r="A216" t="s">
        <v>329</v>
      </c>
      <c r="B216" t="s">
        <v>175</v>
      </c>
      <c r="C216" t="s">
        <v>891</v>
      </c>
      <c r="D216" t="s">
        <v>892</v>
      </c>
      <c r="E216" t="s">
        <v>890</v>
      </c>
      <c r="F216" t="s">
        <v>893</v>
      </c>
      <c r="G216" s="116">
        <f t="shared" si="6"/>
        <v>9.5729348299999995</v>
      </c>
      <c r="H216" s="116">
        <f t="shared" si="7"/>
        <v>29.903227399999999</v>
      </c>
      <c r="I216">
        <v>9</v>
      </c>
      <c r="J216">
        <v>9</v>
      </c>
      <c r="K216" t="s">
        <v>159</v>
      </c>
      <c r="L216">
        <v>419</v>
      </c>
      <c r="M216" s="116">
        <f>SUM(Table1[[#Headers],[c- IDP previously displ. abroad present]])</f>
        <v>0</v>
      </c>
      <c r="N216">
        <v>2514</v>
      </c>
      <c r="O216" s="116">
        <f>(Table1[[#This Row],[a- IDP individuals]])-(Table1[[#This Row],[displ. Abroad]])</f>
        <v>1710</v>
      </c>
      <c r="P216">
        <v>268</v>
      </c>
      <c r="Q216">
        <v>1608</v>
      </c>
      <c r="R216" t="s">
        <v>175</v>
      </c>
      <c r="S216" t="s">
        <v>892</v>
      </c>
      <c r="T216">
        <v>151</v>
      </c>
      <c r="U216">
        <v>906</v>
      </c>
      <c r="V216" t="s">
        <v>175</v>
      </c>
      <c r="W216" t="s">
        <v>892</v>
      </c>
      <c r="X216">
        <v>0</v>
      </c>
      <c r="Y216">
        <v>0</v>
      </c>
      <c r="Z216" t="s">
        <v>147</v>
      </c>
      <c r="AA216" t="s">
        <v>147</v>
      </c>
      <c r="AB216">
        <v>0</v>
      </c>
      <c r="AC216">
        <v>0</v>
      </c>
      <c r="AD216" t="s">
        <v>147</v>
      </c>
      <c r="AE216" t="s">
        <v>147</v>
      </c>
      <c r="AF216">
        <v>0</v>
      </c>
      <c r="AG216">
        <v>0</v>
      </c>
      <c r="AH216" t="s">
        <v>147</v>
      </c>
      <c r="AI216" t="s">
        <v>147</v>
      </c>
      <c r="AJ216">
        <v>0</v>
      </c>
      <c r="AK216">
        <v>0</v>
      </c>
      <c r="AL216" t="s">
        <v>147</v>
      </c>
      <c r="AM216" t="s">
        <v>147</v>
      </c>
      <c r="AN216">
        <v>0</v>
      </c>
      <c r="AO216">
        <v>0</v>
      </c>
      <c r="AP216" t="s">
        <v>159</v>
      </c>
      <c r="AQ216">
        <v>134</v>
      </c>
      <c r="AR216">
        <v>804</v>
      </c>
      <c r="AS216">
        <v>134</v>
      </c>
      <c r="AT216">
        <v>804</v>
      </c>
      <c r="AU216" t="s">
        <v>217</v>
      </c>
      <c r="AV216" t="s">
        <v>218</v>
      </c>
      <c r="AW216">
        <v>0</v>
      </c>
      <c r="AX216">
        <v>0</v>
      </c>
      <c r="AY216" t="s">
        <v>147</v>
      </c>
      <c r="AZ216" t="s">
        <v>147</v>
      </c>
      <c r="BA216">
        <v>0</v>
      </c>
      <c r="BB216">
        <v>0</v>
      </c>
      <c r="BC216" t="s">
        <v>147</v>
      </c>
      <c r="BD216" t="s">
        <v>147</v>
      </c>
      <c r="BE216">
        <v>0</v>
      </c>
      <c r="BF216">
        <v>0</v>
      </c>
      <c r="BG216" t="s">
        <v>147</v>
      </c>
      <c r="BH216" t="s">
        <v>147</v>
      </c>
      <c r="BI216">
        <v>0</v>
      </c>
      <c r="BJ216">
        <v>0</v>
      </c>
      <c r="BK216" t="s">
        <v>147</v>
      </c>
      <c r="BL216" t="s">
        <v>147</v>
      </c>
      <c r="BM216">
        <v>0</v>
      </c>
      <c r="BN216">
        <v>0</v>
      </c>
      <c r="BO216" s="116">
        <f>SUM(Table1[[#This Row],[2014-2015 Conflict]],Table1[[#This Row],[2016-2017 conflict]],Table1[[#This Row],[2018 pre R conflict]],Table1[[#This Row],[2018 post R conflict]],Table1[[#This Row],[2019 conflict]],Table1[[#This Row],[2020 conflict]])</f>
        <v>2514</v>
      </c>
      <c r="BP216" s="116">
        <f>SUM(Table1[[#This Row],[2014-2015  C - clashes]],Table1[[#This Row],[2016-2017  c-clashes]],Table1[[#This Row],[2018 pre R C-clashes]],Table1[[#This Row],[2018 post R C-clashes]],Table1[[#This Row],[2019 C-clashes]],Table1[[#This Row],[2020 C-clashes]])</f>
        <v>0</v>
      </c>
      <c r="BQ216" s="116">
        <f>SUM(Table1[[#This Row],[2014-2015 disaster]],Table1[[#This Row],[2016-2017 disaster]],Table1[[#This Row],[2018 pre R disaster]],Table1[[#This Row],[2018 post R disaster]],Table1[[#This Row],[2019 disaster]],Table1[[#This Row],[2020 disaster]])</f>
        <v>0</v>
      </c>
      <c r="BR216" s="116">
        <f>SUM(Table1[[#This Row],[2014-2015 unknown]],Table1[[#This Row],[2016-2017  unknown ]],Table1[[#This Row],[2018 pre R unknown]],Table1[[#This Row],[2018 post R unknown]],Table1[[#This Row],[2019 unknown]],Table1[[#This Row],[2020 unknown]])</f>
        <v>0</v>
      </c>
      <c r="BS216">
        <v>1608</v>
      </c>
      <c r="BT216">
        <v>0</v>
      </c>
      <c r="BU216">
        <v>0</v>
      </c>
      <c r="BV216">
        <v>0</v>
      </c>
      <c r="BW216" t="s">
        <v>146</v>
      </c>
      <c r="BX216">
        <v>906</v>
      </c>
      <c r="BY216">
        <v>0</v>
      </c>
      <c r="BZ216">
        <v>0</v>
      </c>
      <c r="CA216">
        <v>0</v>
      </c>
      <c r="CB216" t="s">
        <v>146</v>
      </c>
      <c r="CC216">
        <v>0</v>
      </c>
      <c r="CD216">
        <v>0</v>
      </c>
      <c r="CE216">
        <v>0</v>
      </c>
      <c r="CF216">
        <v>0</v>
      </c>
      <c r="CG216" t="s">
        <v>146</v>
      </c>
      <c r="CH216">
        <v>0</v>
      </c>
      <c r="CI216">
        <v>0</v>
      </c>
      <c r="CJ216">
        <v>0</v>
      </c>
      <c r="CK216">
        <v>0</v>
      </c>
      <c r="CL216" t="s">
        <v>146</v>
      </c>
      <c r="CM216">
        <v>0</v>
      </c>
      <c r="CN216">
        <v>0</v>
      </c>
      <c r="CO216">
        <v>0</v>
      </c>
      <c r="CP216">
        <v>0</v>
      </c>
      <c r="CQ216" t="s">
        <v>146</v>
      </c>
      <c r="CR216">
        <v>0</v>
      </c>
      <c r="CS216">
        <v>0</v>
      </c>
      <c r="CT216">
        <v>0</v>
      </c>
      <c r="CU216">
        <v>0</v>
      </c>
      <c r="CV216" t="s">
        <v>146</v>
      </c>
      <c r="CW216" t="s">
        <v>147</v>
      </c>
      <c r="CX216">
        <v>0</v>
      </c>
      <c r="CY216">
        <v>0</v>
      </c>
      <c r="CZ216">
        <v>0</v>
      </c>
      <c r="DA216">
        <v>419</v>
      </c>
      <c r="DB216">
        <v>2514</v>
      </c>
      <c r="DC216" t="s">
        <v>159</v>
      </c>
      <c r="DD216">
        <v>120</v>
      </c>
      <c r="DE216">
        <v>840</v>
      </c>
      <c r="DF216">
        <v>638</v>
      </c>
      <c r="DG216">
        <v>3828</v>
      </c>
      <c r="DH216" t="s">
        <v>159</v>
      </c>
      <c r="DI216">
        <f>Table1[[#This Row],[i- returnees internal present household]]+Table1[[#This Row],[k- abroad returnee household]]</f>
        <v>367</v>
      </c>
      <c r="DJ216">
        <f>Table1[[#This Row],[ returnees internal ]]+Table1[[#This Row],[abroad returnee ]]</f>
        <v>2202</v>
      </c>
      <c r="DK216" t="s">
        <v>159</v>
      </c>
      <c r="DL216">
        <v>229</v>
      </c>
      <c r="DM216">
        <v>1374</v>
      </c>
      <c r="DN216">
        <v>40</v>
      </c>
      <c r="DO216">
        <v>240</v>
      </c>
      <c r="DP216" t="s">
        <v>193</v>
      </c>
      <c r="DQ216" t="s">
        <v>196</v>
      </c>
      <c r="DR216" t="s">
        <v>150</v>
      </c>
      <c r="DS216" t="s">
        <v>147</v>
      </c>
      <c r="DT216">
        <v>80</v>
      </c>
      <c r="DU216">
        <v>480</v>
      </c>
      <c r="DV216" t="s">
        <v>193</v>
      </c>
      <c r="DW216" t="s">
        <v>194</v>
      </c>
      <c r="DX216" t="s">
        <v>150</v>
      </c>
      <c r="DY216" t="s">
        <v>147</v>
      </c>
      <c r="DZ216">
        <v>40</v>
      </c>
      <c r="EA216">
        <v>240</v>
      </c>
      <c r="EB216" t="s">
        <v>228</v>
      </c>
      <c r="EC216" t="s">
        <v>586</v>
      </c>
      <c r="ED216" t="s">
        <v>150</v>
      </c>
      <c r="EE216" t="s">
        <v>147</v>
      </c>
      <c r="EF216">
        <v>50</v>
      </c>
      <c r="EG216">
        <v>300</v>
      </c>
      <c r="EH216" t="s">
        <v>228</v>
      </c>
      <c r="EI216" t="s">
        <v>586</v>
      </c>
      <c r="EJ216" t="s">
        <v>150</v>
      </c>
      <c r="EK216" t="s">
        <v>147</v>
      </c>
      <c r="EL216">
        <v>19</v>
      </c>
      <c r="EM216">
        <v>114</v>
      </c>
      <c r="EN216" t="s">
        <v>324</v>
      </c>
      <c r="EO216" t="s">
        <v>641</v>
      </c>
      <c r="EP216" t="s">
        <v>150</v>
      </c>
      <c r="EQ216" t="s">
        <v>147</v>
      </c>
      <c r="ER216">
        <v>0</v>
      </c>
      <c r="ES216">
        <v>0</v>
      </c>
      <c r="ET216" t="s">
        <v>159</v>
      </c>
      <c r="EU216">
        <v>138</v>
      </c>
      <c r="EV216">
        <v>828</v>
      </c>
      <c r="EW216">
        <v>20</v>
      </c>
      <c r="EX216">
        <v>120</v>
      </c>
      <c r="EY216" t="s">
        <v>217</v>
      </c>
      <c r="EZ216" t="s">
        <v>218</v>
      </c>
      <c r="FA216" t="s">
        <v>150</v>
      </c>
      <c r="FB216" t="s">
        <v>147</v>
      </c>
      <c r="FC216">
        <v>15</v>
      </c>
      <c r="FD216">
        <v>90</v>
      </c>
      <c r="FE216" t="s">
        <v>217</v>
      </c>
      <c r="FF216" t="s">
        <v>218</v>
      </c>
      <c r="FG216" t="s">
        <v>150</v>
      </c>
      <c r="FH216" t="s">
        <v>147</v>
      </c>
      <c r="FI216">
        <v>25</v>
      </c>
      <c r="FJ216">
        <v>150</v>
      </c>
      <c r="FK216" t="s">
        <v>148</v>
      </c>
      <c r="FL216" t="s">
        <v>149</v>
      </c>
      <c r="FM216" t="s">
        <v>150</v>
      </c>
      <c r="FN216" t="s">
        <v>147</v>
      </c>
      <c r="FO216">
        <v>60</v>
      </c>
      <c r="FP216">
        <v>360</v>
      </c>
      <c r="FQ216" t="s">
        <v>219</v>
      </c>
      <c r="FR216" t="s">
        <v>354</v>
      </c>
      <c r="FS216" t="s">
        <v>150</v>
      </c>
      <c r="FT216" t="s">
        <v>147</v>
      </c>
      <c r="FU216">
        <v>18</v>
      </c>
      <c r="FV216">
        <v>108</v>
      </c>
      <c r="FW216" t="s">
        <v>219</v>
      </c>
      <c r="FX216" t="s">
        <v>354</v>
      </c>
      <c r="FY216" t="s">
        <v>150</v>
      </c>
      <c r="FZ216" t="s">
        <v>147</v>
      </c>
      <c r="GA216">
        <v>0</v>
      </c>
      <c r="GB216">
        <v>0</v>
      </c>
      <c r="GC216">
        <v>120</v>
      </c>
      <c r="GD216">
        <v>720</v>
      </c>
      <c r="GE216">
        <v>100</v>
      </c>
      <c r="GF216">
        <v>600</v>
      </c>
      <c r="GG216">
        <v>147</v>
      </c>
      <c r="GH216">
        <v>882</v>
      </c>
      <c r="GI216">
        <v>0</v>
      </c>
      <c r="GJ216">
        <v>0</v>
      </c>
      <c r="GK216" t="s">
        <v>159</v>
      </c>
      <c r="GL216">
        <v>186</v>
      </c>
      <c r="GM216">
        <v>1116</v>
      </c>
      <c r="GN216" t="s">
        <v>159</v>
      </c>
      <c r="GO216" t="s">
        <v>193</v>
      </c>
      <c r="GP216" t="s">
        <v>194</v>
      </c>
      <c r="GQ216" t="s">
        <v>159</v>
      </c>
      <c r="GR216" t="s">
        <v>219</v>
      </c>
      <c r="GS216" t="s">
        <v>159</v>
      </c>
      <c r="GT216">
        <v>67</v>
      </c>
      <c r="GU216">
        <v>437</v>
      </c>
      <c r="GV216" t="s">
        <v>159</v>
      </c>
      <c r="GW216" t="s">
        <v>152</v>
      </c>
      <c r="GX216" t="s">
        <v>197</v>
      </c>
      <c r="GY216" t="s">
        <v>197</v>
      </c>
      <c r="GZ216" t="s">
        <v>160</v>
      </c>
      <c r="HA216" s="117" t="s">
        <v>1681</v>
      </c>
      <c r="HB216" s="117" t="s">
        <v>2288</v>
      </c>
      <c r="HC216" s="117"/>
      <c r="HD216" s="116" t="s">
        <v>1858</v>
      </c>
      <c r="HE216" s="116">
        <v>5.3967510000000001</v>
      </c>
      <c r="HF216" s="116">
        <v>34.578546000000003</v>
      </c>
    </row>
    <row r="217" spans="1:214" x14ac:dyDescent="0.25">
      <c r="A217" t="s">
        <v>155</v>
      </c>
      <c r="B217" t="s">
        <v>156</v>
      </c>
      <c r="C217" t="s">
        <v>895</v>
      </c>
      <c r="D217" t="s">
        <v>195</v>
      </c>
      <c r="E217" t="s">
        <v>894</v>
      </c>
      <c r="F217" t="s">
        <v>896</v>
      </c>
      <c r="G217" s="116">
        <f t="shared" si="6"/>
        <v>6.5636200000000002</v>
      </c>
      <c r="H217" s="116">
        <f t="shared" si="7"/>
        <v>31.5276</v>
      </c>
      <c r="I217">
        <v>9</v>
      </c>
      <c r="J217">
        <v>9</v>
      </c>
      <c r="K217" t="s">
        <v>159</v>
      </c>
      <c r="L217">
        <v>617</v>
      </c>
      <c r="M217" s="116">
        <f>SUM(Table1[[#Headers],[c- IDP previously displ. abroad present]])</f>
        <v>0</v>
      </c>
      <c r="N217">
        <v>3700</v>
      </c>
      <c r="O217" s="116">
        <f>(Table1[[#This Row],[a- IDP individuals]])-(Table1[[#This Row],[displ. Abroad]])</f>
        <v>3700</v>
      </c>
      <c r="P217">
        <v>37</v>
      </c>
      <c r="Q217">
        <v>219</v>
      </c>
      <c r="R217" t="s">
        <v>156</v>
      </c>
      <c r="S217" t="s">
        <v>195</v>
      </c>
      <c r="T217">
        <v>153</v>
      </c>
      <c r="U217">
        <v>915</v>
      </c>
      <c r="V217" t="s">
        <v>156</v>
      </c>
      <c r="W217" t="s">
        <v>195</v>
      </c>
      <c r="X217">
        <v>194</v>
      </c>
      <c r="Y217">
        <v>1165</v>
      </c>
      <c r="Z217" t="s">
        <v>156</v>
      </c>
      <c r="AA217" t="s">
        <v>195</v>
      </c>
      <c r="AB217">
        <v>162</v>
      </c>
      <c r="AC217">
        <v>980</v>
      </c>
      <c r="AD217" t="s">
        <v>156</v>
      </c>
      <c r="AE217" t="s">
        <v>195</v>
      </c>
      <c r="AF217">
        <v>71</v>
      </c>
      <c r="AG217">
        <v>421</v>
      </c>
      <c r="AH217" t="s">
        <v>156</v>
      </c>
      <c r="AI217" t="s">
        <v>195</v>
      </c>
      <c r="AJ217">
        <v>0</v>
      </c>
      <c r="AK217">
        <v>0</v>
      </c>
      <c r="AL217" t="s">
        <v>147</v>
      </c>
      <c r="AM217" t="s">
        <v>147</v>
      </c>
      <c r="AN217">
        <v>0</v>
      </c>
      <c r="AO217">
        <v>0</v>
      </c>
      <c r="AP217" t="s">
        <v>146</v>
      </c>
      <c r="AQ217">
        <v>0</v>
      </c>
      <c r="AR217">
        <v>0</v>
      </c>
      <c r="AS217">
        <v>0</v>
      </c>
      <c r="AT217">
        <v>0</v>
      </c>
      <c r="AU217" t="s">
        <v>147</v>
      </c>
      <c r="AV217" t="s">
        <v>147</v>
      </c>
      <c r="AW217">
        <v>0</v>
      </c>
      <c r="AX217">
        <v>0</v>
      </c>
      <c r="AY217" t="s">
        <v>147</v>
      </c>
      <c r="AZ217" t="s">
        <v>147</v>
      </c>
      <c r="BA217">
        <v>0</v>
      </c>
      <c r="BB217">
        <v>0</v>
      </c>
      <c r="BC217" t="s">
        <v>147</v>
      </c>
      <c r="BD217" t="s">
        <v>147</v>
      </c>
      <c r="BE217">
        <v>0</v>
      </c>
      <c r="BF217">
        <v>0</v>
      </c>
      <c r="BG217" t="s">
        <v>147</v>
      </c>
      <c r="BH217" t="s">
        <v>147</v>
      </c>
      <c r="BI217">
        <v>0</v>
      </c>
      <c r="BJ217">
        <v>0</v>
      </c>
      <c r="BK217" t="s">
        <v>147</v>
      </c>
      <c r="BL217" t="s">
        <v>147</v>
      </c>
      <c r="BM217">
        <v>0</v>
      </c>
      <c r="BN217">
        <v>0</v>
      </c>
      <c r="BO217" s="116">
        <f>SUM(Table1[[#This Row],[2014-2015 Conflict]],Table1[[#This Row],[2016-2017 conflict]],Table1[[#This Row],[2018 pre R conflict]],Table1[[#This Row],[2018 post R conflict]],Table1[[#This Row],[2019 conflict]],Table1[[#This Row],[2020 conflict]])</f>
        <v>219</v>
      </c>
      <c r="BP217" s="116">
        <f>SUM(Table1[[#This Row],[2014-2015  C - clashes]],Table1[[#This Row],[2016-2017  c-clashes]],Table1[[#This Row],[2018 pre R C-clashes]],Table1[[#This Row],[2018 post R C-clashes]],Table1[[#This Row],[2019 C-clashes]],Table1[[#This Row],[2020 C-clashes]])</f>
        <v>3481</v>
      </c>
      <c r="BQ217" s="116">
        <f>SUM(Table1[[#This Row],[2014-2015 disaster]],Table1[[#This Row],[2016-2017 disaster]],Table1[[#This Row],[2018 pre R disaster]],Table1[[#This Row],[2018 post R disaster]],Table1[[#This Row],[2019 disaster]],Table1[[#This Row],[2020 disaster]])</f>
        <v>0</v>
      </c>
      <c r="BR217" s="116">
        <f>SUM(Table1[[#This Row],[2014-2015 unknown]],Table1[[#This Row],[2016-2017  unknown ]],Table1[[#This Row],[2018 pre R unknown]],Table1[[#This Row],[2018 post R unknown]],Table1[[#This Row],[2019 unknown]],Table1[[#This Row],[2020 unknown]])</f>
        <v>0</v>
      </c>
      <c r="BS217">
        <v>219</v>
      </c>
      <c r="BT217">
        <v>0</v>
      </c>
      <c r="BU217">
        <v>0</v>
      </c>
      <c r="BV217">
        <v>0</v>
      </c>
      <c r="BW217" t="s">
        <v>146</v>
      </c>
      <c r="BX217">
        <v>0</v>
      </c>
      <c r="BY217">
        <v>915</v>
      </c>
      <c r="BZ217">
        <v>0</v>
      </c>
      <c r="CA217">
        <v>0</v>
      </c>
      <c r="CB217" t="s">
        <v>146</v>
      </c>
      <c r="CC217">
        <v>0</v>
      </c>
      <c r="CD217">
        <v>1165</v>
      </c>
      <c r="CE217">
        <v>0</v>
      </c>
      <c r="CF217">
        <v>0</v>
      </c>
      <c r="CG217" t="s">
        <v>146</v>
      </c>
      <c r="CH217">
        <v>0</v>
      </c>
      <c r="CI217">
        <v>980</v>
      </c>
      <c r="CJ217">
        <v>0</v>
      </c>
      <c r="CK217">
        <v>0</v>
      </c>
      <c r="CL217" t="s">
        <v>146</v>
      </c>
      <c r="CM217">
        <v>0</v>
      </c>
      <c r="CN217">
        <v>421</v>
      </c>
      <c r="CO217">
        <v>0</v>
      </c>
      <c r="CP217">
        <v>0</v>
      </c>
      <c r="CQ217" t="s">
        <v>146</v>
      </c>
      <c r="CR217">
        <v>0</v>
      </c>
      <c r="CS217">
        <v>0</v>
      </c>
      <c r="CT217">
        <v>0</v>
      </c>
      <c r="CU217">
        <v>0</v>
      </c>
      <c r="CV217" t="s">
        <v>146</v>
      </c>
      <c r="CW217" t="s">
        <v>147</v>
      </c>
      <c r="CX217">
        <v>0</v>
      </c>
      <c r="CY217">
        <v>0</v>
      </c>
      <c r="CZ217">
        <v>0</v>
      </c>
      <c r="DA217">
        <v>617</v>
      </c>
      <c r="DB217">
        <v>3700</v>
      </c>
      <c r="DC217" t="s">
        <v>159</v>
      </c>
      <c r="DD217">
        <v>37</v>
      </c>
      <c r="DE217">
        <v>219</v>
      </c>
      <c r="DF217">
        <v>272</v>
      </c>
      <c r="DG217">
        <v>1630</v>
      </c>
      <c r="DH217" t="s">
        <v>159</v>
      </c>
      <c r="DI217">
        <f>Table1[[#This Row],[i- returnees internal present household]]+Table1[[#This Row],[k- abroad returnee household]]</f>
        <v>158</v>
      </c>
      <c r="DJ217">
        <f>Table1[[#This Row],[ returnees internal ]]+Table1[[#This Row],[abroad returnee ]]</f>
        <v>947</v>
      </c>
      <c r="DK217" t="s">
        <v>159</v>
      </c>
      <c r="DL217">
        <v>143</v>
      </c>
      <c r="DM217">
        <v>862</v>
      </c>
      <c r="DN217">
        <v>11</v>
      </c>
      <c r="DO217">
        <v>68</v>
      </c>
      <c r="DP217" t="s">
        <v>187</v>
      </c>
      <c r="DQ217" t="s">
        <v>254</v>
      </c>
      <c r="DR217" t="s">
        <v>150</v>
      </c>
      <c r="DS217" t="s">
        <v>147</v>
      </c>
      <c r="DT217">
        <v>56</v>
      </c>
      <c r="DU217">
        <v>335</v>
      </c>
      <c r="DV217" t="s">
        <v>187</v>
      </c>
      <c r="DW217" t="s">
        <v>254</v>
      </c>
      <c r="DX217" t="s">
        <v>150</v>
      </c>
      <c r="DY217" t="s">
        <v>147</v>
      </c>
      <c r="DZ217">
        <v>38</v>
      </c>
      <c r="EA217">
        <v>228</v>
      </c>
      <c r="EB217" t="s">
        <v>187</v>
      </c>
      <c r="EC217" t="s">
        <v>254</v>
      </c>
      <c r="ED217" t="s">
        <v>150</v>
      </c>
      <c r="EE217" t="s">
        <v>147</v>
      </c>
      <c r="EF217">
        <v>38</v>
      </c>
      <c r="EG217">
        <v>231</v>
      </c>
      <c r="EH217" t="s">
        <v>187</v>
      </c>
      <c r="EI217" t="s">
        <v>254</v>
      </c>
      <c r="EJ217" t="s">
        <v>150</v>
      </c>
      <c r="EK217" t="s">
        <v>147</v>
      </c>
      <c r="EL217">
        <v>0</v>
      </c>
      <c r="EM217">
        <v>0</v>
      </c>
      <c r="EN217" t="s">
        <v>147</v>
      </c>
      <c r="EO217" t="s">
        <v>147</v>
      </c>
      <c r="EP217" t="s">
        <v>147</v>
      </c>
      <c r="EQ217" t="s">
        <v>147</v>
      </c>
      <c r="ER217">
        <v>0</v>
      </c>
      <c r="ES217">
        <v>0</v>
      </c>
      <c r="ET217" t="s">
        <v>159</v>
      </c>
      <c r="EU217">
        <v>15</v>
      </c>
      <c r="EV217">
        <v>85</v>
      </c>
      <c r="EW217">
        <v>1</v>
      </c>
      <c r="EX217">
        <v>4</v>
      </c>
      <c r="EY217" t="s">
        <v>221</v>
      </c>
      <c r="EZ217" t="s">
        <v>424</v>
      </c>
      <c r="FA217" t="s">
        <v>150</v>
      </c>
      <c r="FB217" t="s">
        <v>147</v>
      </c>
      <c r="FC217">
        <v>5</v>
      </c>
      <c r="FD217">
        <v>27</v>
      </c>
      <c r="FE217" t="s">
        <v>221</v>
      </c>
      <c r="FF217" t="s">
        <v>424</v>
      </c>
      <c r="FG217" t="s">
        <v>150</v>
      </c>
      <c r="FH217" t="s">
        <v>147</v>
      </c>
      <c r="FI217">
        <v>8</v>
      </c>
      <c r="FJ217">
        <v>49</v>
      </c>
      <c r="FK217" t="s">
        <v>221</v>
      </c>
      <c r="FL217" t="s">
        <v>424</v>
      </c>
      <c r="FM217" t="s">
        <v>150</v>
      </c>
      <c r="FN217" t="s">
        <v>147</v>
      </c>
      <c r="FO217">
        <v>1</v>
      </c>
      <c r="FP217">
        <v>5</v>
      </c>
      <c r="FQ217" t="s">
        <v>221</v>
      </c>
      <c r="FR217" t="s">
        <v>333</v>
      </c>
      <c r="FS217" t="s">
        <v>150</v>
      </c>
      <c r="FT217" t="s">
        <v>147</v>
      </c>
      <c r="FU217">
        <v>0</v>
      </c>
      <c r="FV217">
        <v>0</v>
      </c>
      <c r="FW217" t="s">
        <v>147</v>
      </c>
      <c r="FX217" t="s">
        <v>147</v>
      </c>
      <c r="FY217" t="s">
        <v>147</v>
      </c>
      <c r="FZ217" t="s">
        <v>147</v>
      </c>
      <c r="GA217">
        <v>0</v>
      </c>
      <c r="GB217">
        <v>0</v>
      </c>
      <c r="GC217">
        <v>68</v>
      </c>
      <c r="GD217">
        <v>436</v>
      </c>
      <c r="GE217">
        <v>50</v>
      </c>
      <c r="GF217">
        <v>268</v>
      </c>
      <c r="GG217">
        <v>40</v>
      </c>
      <c r="GH217">
        <v>243</v>
      </c>
      <c r="GI217">
        <v>0</v>
      </c>
      <c r="GJ217">
        <v>0</v>
      </c>
      <c r="GK217" t="s">
        <v>159</v>
      </c>
      <c r="GL217">
        <v>285</v>
      </c>
      <c r="GM217">
        <v>1651</v>
      </c>
      <c r="GN217" t="s">
        <v>159</v>
      </c>
      <c r="GO217" t="s">
        <v>187</v>
      </c>
      <c r="GP217" t="s">
        <v>254</v>
      </c>
      <c r="GQ217" t="s">
        <v>159</v>
      </c>
      <c r="GR217" t="s">
        <v>221</v>
      </c>
      <c r="GS217" t="s">
        <v>159</v>
      </c>
      <c r="GT217">
        <v>12</v>
      </c>
      <c r="GU217">
        <v>78</v>
      </c>
      <c r="GV217" t="s">
        <v>159</v>
      </c>
      <c r="GW217" t="s">
        <v>152</v>
      </c>
      <c r="GX217" t="s">
        <v>152</v>
      </c>
      <c r="GY217" t="s">
        <v>151</v>
      </c>
      <c r="GZ217" t="s">
        <v>897</v>
      </c>
      <c r="HA217" s="117" t="s">
        <v>1681</v>
      </c>
      <c r="HB217" s="117" t="s">
        <v>2291</v>
      </c>
      <c r="HC217" s="117"/>
      <c r="HD217" s="116" t="s">
        <v>1858</v>
      </c>
      <c r="HE217" s="116">
        <v>5.517347</v>
      </c>
      <c r="HF217" s="116">
        <v>34.791175000000003</v>
      </c>
    </row>
    <row r="218" spans="1:214" x14ac:dyDescent="0.25">
      <c r="A218" t="s">
        <v>329</v>
      </c>
      <c r="B218" t="s">
        <v>175</v>
      </c>
      <c r="C218" t="s">
        <v>899</v>
      </c>
      <c r="D218" t="s">
        <v>900</v>
      </c>
      <c r="E218" t="s">
        <v>898</v>
      </c>
      <c r="F218" t="s">
        <v>901</v>
      </c>
      <c r="G218" s="116">
        <f t="shared" si="6"/>
        <v>9.4604219999999994</v>
      </c>
      <c r="H218" s="116">
        <f t="shared" si="7"/>
        <v>28.886129</v>
      </c>
      <c r="I218">
        <v>9</v>
      </c>
      <c r="J218">
        <v>9</v>
      </c>
      <c r="K218" t="s">
        <v>159</v>
      </c>
      <c r="L218">
        <v>784</v>
      </c>
      <c r="M218" s="116">
        <f>SUM(Table1[[#Headers],[c- IDP previously displ. abroad present]])</f>
        <v>0</v>
      </c>
      <c r="N218">
        <v>4039</v>
      </c>
      <c r="O218" s="116">
        <f>(Table1[[#This Row],[a- IDP individuals]])-(Table1[[#This Row],[displ. Abroad]])</f>
        <v>4039</v>
      </c>
      <c r="P218">
        <v>313</v>
      </c>
      <c r="Q218">
        <v>1626</v>
      </c>
      <c r="R218" t="s">
        <v>175</v>
      </c>
      <c r="S218" t="s">
        <v>900</v>
      </c>
      <c r="T218">
        <v>290</v>
      </c>
      <c r="U218">
        <v>1479</v>
      </c>
      <c r="V218" t="s">
        <v>175</v>
      </c>
      <c r="W218" t="s">
        <v>900</v>
      </c>
      <c r="X218">
        <v>76</v>
      </c>
      <c r="Y218">
        <v>380</v>
      </c>
      <c r="Z218" t="s">
        <v>175</v>
      </c>
      <c r="AA218" t="s">
        <v>900</v>
      </c>
      <c r="AB218">
        <v>55</v>
      </c>
      <c r="AC218">
        <v>287</v>
      </c>
      <c r="AD218" t="s">
        <v>175</v>
      </c>
      <c r="AE218" t="s">
        <v>900</v>
      </c>
      <c r="AF218">
        <v>50</v>
      </c>
      <c r="AG218">
        <v>267</v>
      </c>
      <c r="AH218" t="s">
        <v>175</v>
      </c>
      <c r="AI218" t="s">
        <v>900</v>
      </c>
      <c r="AJ218">
        <v>0</v>
      </c>
      <c r="AK218">
        <v>0</v>
      </c>
      <c r="AL218" t="s">
        <v>147</v>
      </c>
      <c r="AM218" t="s">
        <v>147</v>
      </c>
      <c r="AN218">
        <v>0</v>
      </c>
      <c r="AO218">
        <v>0</v>
      </c>
      <c r="AP218" t="s">
        <v>146</v>
      </c>
      <c r="AQ218">
        <v>0</v>
      </c>
      <c r="AR218">
        <v>0</v>
      </c>
      <c r="AS218">
        <v>0</v>
      </c>
      <c r="AT218">
        <v>0</v>
      </c>
      <c r="AU218" t="s">
        <v>147</v>
      </c>
      <c r="AV218" t="s">
        <v>147</v>
      </c>
      <c r="AW218">
        <v>0</v>
      </c>
      <c r="AX218">
        <v>0</v>
      </c>
      <c r="AY218" t="s">
        <v>147</v>
      </c>
      <c r="AZ218" t="s">
        <v>147</v>
      </c>
      <c r="BA218">
        <v>0</v>
      </c>
      <c r="BB218">
        <v>0</v>
      </c>
      <c r="BC218" t="s">
        <v>147</v>
      </c>
      <c r="BD218" t="s">
        <v>147</v>
      </c>
      <c r="BE218">
        <v>0</v>
      </c>
      <c r="BF218">
        <v>0</v>
      </c>
      <c r="BG218" t="s">
        <v>147</v>
      </c>
      <c r="BH218" t="s">
        <v>147</v>
      </c>
      <c r="BI218">
        <v>0</v>
      </c>
      <c r="BJ218">
        <v>0</v>
      </c>
      <c r="BK218" t="s">
        <v>147</v>
      </c>
      <c r="BL218" t="s">
        <v>147</v>
      </c>
      <c r="BM218">
        <v>0</v>
      </c>
      <c r="BN218">
        <v>0</v>
      </c>
      <c r="BO218" s="116">
        <f>SUM(Table1[[#This Row],[2014-2015 Conflict]],Table1[[#This Row],[2016-2017 conflict]],Table1[[#This Row],[2018 pre R conflict]],Table1[[#This Row],[2018 post R conflict]],Table1[[#This Row],[2019 conflict]],Table1[[#This Row],[2020 conflict]])</f>
        <v>0</v>
      </c>
      <c r="BP218" s="116">
        <f>SUM(Table1[[#This Row],[2014-2015  C - clashes]],Table1[[#This Row],[2016-2017  c-clashes]],Table1[[#This Row],[2018 pre R C-clashes]],Table1[[#This Row],[2018 post R C-clashes]],Table1[[#This Row],[2019 C-clashes]],Table1[[#This Row],[2020 C-clashes]])</f>
        <v>4039</v>
      </c>
      <c r="BQ218" s="116">
        <f>SUM(Table1[[#This Row],[2014-2015 disaster]],Table1[[#This Row],[2016-2017 disaster]],Table1[[#This Row],[2018 pre R disaster]],Table1[[#This Row],[2018 post R disaster]],Table1[[#This Row],[2019 disaster]],Table1[[#This Row],[2020 disaster]])</f>
        <v>0</v>
      </c>
      <c r="BR218" s="116">
        <f>SUM(Table1[[#This Row],[2014-2015 unknown]],Table1[[#This Row],[2016-2017  unknown ]],Table1[[#This Row],[2018 pre R unknown]],Table1[[#This Row],[2018 post R unknown]],Table1[[#This Row],[2019 unknown]],Table1[[#This Row],[2020 unknown]])</f>
        <v>0</v>
      </c>
      <c r="BS218">
        <v>0</v>
      </c>
      <c r="BT218">
        <v>1626</v>
      </c>
      <c r="BU218">
        <v>0</v>
      </c>
      <c r="BV218">
        <v>0</v>
      </c>
      <c r="BW218" t="s">
        <v>146</v>
      </c>
      <c r="BX218">
        <v>0</v>
      </c>
      <c r="BY218">
        <v>1479</v>
      </c>
      <c r="BZ218">
        <v>0</v>
      </c>
      <c r="CA218">
        <v>0</v>
      </c>
      <c r="CB218" t="s">
        <v>146</v>
      </c>
      <c r="CC218">
        <v>0</v>
      </c>
      <c r="CD218">
        <v>380</v>
      </c>
      <c r="CE218">
        <v>0</v>
      </c>
      <c r="CF218">
        <v>0</v>
      </c>
      <c r="CG218" t="s">
        <v>146</v>
      </c>
      <c r="CH218">
        <v>0</v>
      </c>
      <c r="CI218">
        <v>287</v>
      </c>
      <c r="CJ218">
        <v>0</v>
      </c>
      <c r="CK218">
        <v>0</v>
      </c>
      <c r="CL218" t="s">
        <v>146</v>
      </c>
      <c r="CM218">
        <v>0</v>
      </c>
      <c r="CN218">
        <v>267</v>
      </c>
      <c r="CO218">
        <v>0</v>
      </c>
      <c r="CP218">
        <v>0</v>
      </c>
      <c r="CQ218" t="s">
        <v>146</v>
      </c>
      <c r="CR218">
        <v>0</v>
      </c>
      <c r="CS218">
        <v>0</v>
      </c>
      <c r="CT218">
        <v>0</v>
      </c>
      <c r="CU218">
        <v>0</v>
      </c>
      <c r="CV218" t="s">
        <v>146</v>
      </c>
      <c r="CW218" t="s">
        <v>147</v>
      </c>
      <c r="CX218">
        <v>0</v>
      </c>
      <c r="CY218">
        <v>0</v>
      </c>
      <c r="CZ218">
        <v>0</v>
      </c>
      <c r="DA218">
        <v>784</v>
      </c>
      <c r="DB218">
        <v>4039</v>
      </c>
      <c r="DC218" t="s">
        <v>146</v>
      </c>
      <c r="DD218">
        <v>0</v>
      </c>
      <c r="DE218">
        <v>0</v>
      </c>
      <c r="DF218">
        <v>767</v>
      </c>
      <c r="DG218">
        <v>5125</v>
      </c>
      <c r="DH218" t="s">
        <v>159</v>
      </c>
      <c r="DI218">
        <f>Table1[[#This Row],[i- returnees internal present household]]+Table1[[#This Row],[k- abroad returnee household]]</f>
        <v>334</v>
      </c>
      <c r="DJ218">
        <f>Table1[[#This Row],[ returnees internal ]]+Table1[[#This Row],[abroad returnee ]]</f>
        <v>1606</v>
      </c>
      <c r="DK218" t="s">
        <v>159</v>
      </c>
      <c r="DL218">
        <v>334</v>
      </c>
      <c r="DM218">
        <v>1606</v>
      </c>
      <c r="DN218">
        <v>163</v>
      </c>
      <c r="DO218">
        <v>845</v>
      </c>
      <c r="DP218" t="s">
        <v>175</v>
      </c>
      <c r="DQ218" t="s">
        <v>900</v>
      </c>
      <c r="DR218" t="s">
        <v>150</v>
      </c>
      <c r="DS218" t="s">
        <v>147</v>
      </c>
      <c r="DT218">
        <v>142</v>
      </c>
      <c r="DU218">
        <v>571</v>
      </c>
      <c r="DV218" t="s">
        <v>175</v>
      </c>
      <c r="DW218" t="s">
        <v>900</v>
      </c>
      <c r="DX218" t="s">
        <v>182</v>
      </c>
      <c r="DY218" t="s">
        <v>147</v>
      </c>
      <c r="DZ218">
        <v>11</v>
      </c>
      <c r="EA218">
        <v>65</v>
      </c>
      <c r="EB218" t="s">
        <v>175</v>
      </c>
      <c r="EC218" t="s">
        <v>900</v>
      </c>
      <c r="ED218" t="s">
        <v>182</v>
      </c>
      <c r="EE218" t="s">
        <v>147</v>
      </c>
      <c r="EF218">
        <v>14</v>
      </c>
      <c r="EG218">
        <v>86</v>
      </c>
      <c r="EH218" t="s">
        <v>175</v>
      </c>
      <c r="EI218" t="s">
        <v>900</v>
      </c>
      <c r="EJ218" t="s">
        <v>182</v>
      </c>
      <c r="EK218" t="s">
        <v>147</v>
      </c>
      <c r="EL218">
        <v>4</v>
      </c>
      <c r="EM218">
        <v>39</v>
      </c>
      <c r="EN218" t="s">
        <v>175</v>
      </c>
      <c r="EO218" t="s">
        <v>900</v>
      </c>
      <c r="EP218" t="s">
        <v>182</v>
      </c>
      <c r="EQ218" t="s">
        <v>147</v>
      </c>
      <c r="ER218">
        <v>0</v>
      </c>
      <c r="ES218">
        <v>0</v>
      </c>
      <c r="ET218" t="s">
        <v>146</v>
      </c>
      <c r="EU218">
        <v>0</v>
      </c>
      <c r="EV218">
        <v>0</v>
      </c>
      <c r="EW218">
        <v>0</v>
      </c>
      <c r="EX218">
        <v>0</v>
      </c>
      <c r="EY218" t="s">
        <v>147</v>
      </c>
      <c r="EZ218" t="s">
        <v>147</v>
      </c>
      <c r="FA218" t="s">
        <v>147</v>
      </c>
      <c r="FB218" t="s">
        <v>147</v>
      </c>
      <c r="FC218">
        <v>0</v>
      </c>
      <c r="FD218">
        <v>0</v>
      </c>
      <c r="FE218" t="s">
        <v>147</v>
      </c>
      <c r="FF218" t="s">
        <v>147</v>
      </c>
      <c r="FG218" t="s">
        <v>147</v>
      </c>
      <c r="FH218" t="s">
        <v>147</v>
      </c>
      <c r="FI218">
        <v>0</v>
      </c>
      <c r="FJ218">
        <v>0</v>
      </c>
      <c r="FK218" t="s">
        <v>147</v>
      </c>
      <c r="FL218" t="s">
        <v>147</v>
      </c>
      <c r="FM218" t="s">
        <v>147</v>
      </c>
      <c r="FN218" t="s">
        <v>147</v>
      </c>
      <c r="FO218">
        <v>0</v>
      </c>
      <c r="FP218">
        <v>0</v>
      </c>
      <c r="FQ218" t="s">
        <v>147</v>
      </c>
      <c r="FR218" t="s">
        <v>147</v>
      </c>
      <c r="FS218" t="s">
        <v>147</v>
      </c>
      <c r="FT218" t="s">
        <v>147</v>
      </c>
      <c r="FU218">
        <v>0</v>
      </c>
      <c r="FV218">
        <v>0</v>
      </c>
      <c r="FW218" t="s">
        <v>147</v>
      </c>
      <c r="FX218" t="s">
        <v>147</v>
      </c>
      <c r="FY218" t="s">
        <v>147</v>
      </c>
      <c r="FZ218" t="s">
        <v>147</v>
      </c>
      <c r="GA218">
        <v>0</v>
      </c>
      <c r="GB218">
        <v>0</v>
      </c>
      <c r="GC218">
        <v>167</v>
      </c>
      <c r="GD218">
        <v>884</v>
      </c>
      <c r="GE218">
        <v>142</v>
      </c>
      <c r="GF218">
        <v>571</v>
      </c>
      <c r="GG218">
        <v>25</v>
      </c>
      <c r="GH218">
        <v>151</v>
      </c>
      <c r="GI218">
        <v>0</v>
      </c>
      <c r="GJ218">
        <v>0</v>
      </c>
      <c r="GK218" t="s">
        <v>159</v>
      </c>
      <c r="GL218">
        <v>14</v>
      </c>
      <c r="GM218">
        <v>92</v>
      </c>
      <c r="GN218" t="s">
        <v>159</v>
      </c>
      <c r="GO218" t="s">
        <v>175</v>
      </c>
      <c r="GP218" t="s">
        <v>900</v>
      </c>
      <c r="GQ218" t="s">
        <v>146</v>
      </c>
      <c r="GR218" t="s">
        <v>147</v>
      </c>
      <c r="GS218" t="s">
        <v>159</v>
      </c>
      <c r="GT218">
        <v>15</v>
      </c>
      <c r="GU218">
        <v>96</v>
      </c>
      <c r="GV218" t="s">
        <v>146</v>
      </c>
      <c r="GW218" t="s">
        <v>177</v>
      </c>
      <c r="GX218" t="s">
        <v>152</v>
      </c>
      <c r="GY218" t="s">
        <v>152</v>
      </c>
      <c r="GZ218" t="s">
        <v>160</v>
      </c>
      <c r="HA218" s="117" t="s">
        <v>1681</v>
      </c>
      <c r="HB218" s="117" t="s">
        <v>2293</v>
      </c>
      <c r="HC218" s="117"/>
      <c r="HD218" s="116" t="s">
        <v>1858</v>
      </c>
      <c r="HE218" s="116">
        <v>5.5687110000000004</v>
      </c>
      <c r="HF218" s="116">
        <v>34.978841000000003</v>
      </c>
    </row>
    <row r="219" spans="1:214" x14ac:dyDescent="0.25">
      <c r="A219" t="s">
        <v>329</v>
      </c>
      <c r="B219" t="s">
        <v>175</v>
      </c>
      <c r="C219" t="s">
        <v>551</v>
      </c>
      <c r="D219" t="s">
        <v>240</v>
      </c>
      <c r="E219" t="s">
        <v>902</v>
      </c>
      <c r="F219" t="s">
        <v>903</v>
      </c>
      <c r="G219" s="116">
        <f t="shared" si="6"/>
        <v>7.3576829999999998</v>
      </c>
      <c r="H219" s="116">
        <f t="shared" si="7"/>
        <v>30.454367000000001</v>
      </c>
      <c r="I219">
        <v>9</v>
      </c>
      <c r="J219">
        <v>9</v>
      </c>
      <c r="K219" t="s">
        <v>159</v>
      </c>
      <c r="L219">
        <v>172</v>
      </c>
      <c r="M219" s="116">
        <f>SUM(Table1[[#Headers],[c- IDP previously displ. abroad present]])</f>
        <v>0</v>
      </c>
      <c r="N219">
        <v>1181</v>
      </c>
      <c r="O219" s="116">
        <f>(Table1[[#This Row],[a- IDP individuals]])-(Table1[[#This Row],[displ. Abroad]])</f>
        <v>1181</v>
      </c>
      <c r="P219">
        <v>29</v>
      </c>
      <c r="Q219">
        <v>172</v>
      </c>
      <c r="R219" t="s">
        <v>175</v>
      </c>
      <c r="S219" t="s">
        <v>394</v>
      </c>
      <c r="T219">
        <v>20</v>
      </c>
      <c r="U219">
        <v>120</v>
      </c>
      <c r="V219" t="s">
        <v>175</v>
      </c>
      <c r="W219" t="s">
        <v>385</v>
      </c>
      <c r="X219">
        <v>25</v>
      </c>
      <c r="Y219">
        <v>150</v>
      </c>
      <c r="Z219" t="s">
        <v>175</v>
      </c>
      <c r="AA219" t="s">
        <v>240</v>
      </c>
      <c r="AB219">
        <v>0</v>
      </c>
      <c r="AC219">
        <v>0</v>
      </c>
      <c r="AD219" t="s">
        <v>147</v>
      </c>
      <c r="AE219" t="s">
        <v>147</v>
      </c>
      <c r="AF219">
        <v>2</v>
      </c>
      <c r="AG219">
        <v>14</v>
      </c>
      <c r="AH219" t="s">
        <v>156</v>
      </c>
      <c r="AI219" t="s">
        <v>439</v>
      </c>
      <c r="AJ219">
        <v>96</v>
      </c>
      <c r="AK219">
        <v>725</v>
      </c>
      <c r="AL219" t="s">
        <v>175</v>
      </c>
      <c r="AM219" t="s">
        <v>240</v>
      </c>
      <c r="AN219">
        <v>0</v>
      </c>
      <c r="AO219">
        <v>0</v>
      </c>
      <c r="AP219" t="s">
        <v>146</v>
      </c>
      <c r="AQ219">
        <v>0</v>
      </c>
      <c r="AR219">
        <v>0</v>
      </c>
      <c r="AS219">
        <v>0</v>
      </c>
      <c r="AT219">
        <v>0</v>
      </c>
      <c r="AU219" t="s">
        <v>147</v>
      </c>
      <c r="AV219" t="s">
        <v>147</v>
      </c>
      <c r="AW219">
        <v>0</v>
      </c>
      <c r="AX219">
        <v>0</v>
      </c>
      <c r="AY219" t="s">
        <v>147</v>
      </c>
      <c r="AZ219" t="s">
        <v>147</v>
      </c>
      <c r="BA219">
        <v>0</v>
      </c>
      <c r="BB219">
        <v>0</v>
      </c>
      <c r="BC219" t="s">
        <v>147</v>
      </c>
      <c r="BD219" t="s">
        <v>147</v>
      </c>
      <c r="BE219">
        <v>0</v>
      </c>
      <c r="BF219">
        <v>0</v>
      </c>
      <c r="BG219" t="s">
        <v>147</v>
      </c>
      <c r="BH219" t="s">
        <v>147</v>
      </c>
      <c r="BI219">
        <v>0</v>
      </c>
      <c r="BJ219">
        <v>0</v>
      </c>
      <c r="BK219" t="s">
        <v>147</v>
      </c>
      <c r="BL219" t="s">
        <v>147</v>
      </c>
      <c r="BM219">
        <v>0</v>
      </c>
      <c r="BN219">
        <v>0</v>
      </c>
      <c r="BO219" s="116">
        <f>SUM(Table1[[#This Row],[2014-2015 Conflict]],Table1[[#This Row],[2016-2017 conflict]],Table1[[#This Row],[2018 pre R conflict]],Table1[[#This Row],[2018 post R conflict]],Table1[[#This Row],[2019 conflict]],Table1[[#This Row],[2020 conflict]])</f>
        <v>442</v>
      </c>
      <c r="BP219" s="116">
        <f>SUM(Table1[[#This Row],[2014-2015  C - clashes]],Table1[[#This Row],[2016-2017  c-clashes]],Table1[[#This Row],[2018 pre R C-clashes]],Table1[[#This Row],[2018 post R C-clashes]],Table1[[#This Row],[2019 C-clashes]],Table1[[#This Row],[2020 C-clashes]])</f>
        <v>14</v>
      </c>
      <c r="BQ219" s="116">
        <f>SUM(Table1[[#This Row],[2014-2015 disaster]],Table1[[#This Row],[2016-2017 disaster]],Table1[[#This Row],[2018 pre R disaster]],Table1[[#This Row],[2018 post R disaster]],Table1[[#This Row],[2019 disaster]],Table1[[#This Row],[2020 disaster]])</f>
        <v>725</v>
      </c>
      <c r="BR219" s="116">
        <f>SUM(Table1[[#This Row],[2014-2015 unknown]],Table1[[#This Row],[2016-2017  unknown ]],Table1[[#This Row],[2018 pre R unknown]],Table1[[#This Row],[2018 post R unknown]],Table1[[#This Row],[2019 unknown]],Table1[[#This Row],[2020 unknown]])</f>
        <v>0</v>
      </c>
      <c r="BS219">
        <v>172</v>
      </c>
      <c r="BT219">
        <v>0</v>
      </c>
      <c r="BU219">
        <v>0</v>
      </c>
      <c r="BV219">
        <v>0</v>
      </c>
      <c r="BW219" t="s">
        <v>146</v>
      </c>
      <c r="BX219">
        <v>120</v>
      </c>
      <c r="BY219">
        <v>0</v>
      </c>
      <c r="BZ219">
        <v>0</v>
      </c>
      <c r="CA219">
        <v>0</v>
      </c>
      <c r="CB219" t="s">
        <v>146</v>
      </c>
      <c r="CC219">
        <v>150</v>
      </c>
      <c r="CD219">
        <v>0</v>
      </c>
      <c r="CE219">
        <v>0</v>
      </c>
      <c r="CF219">
        <v>0</v>
      </c>
      <c r="CG219" t="s">
        <v>146</v>
      </c>
      <c r="CH219">
        <v>0</v>
      </c>
      <c r="CI219">
        <v>0</v>
      </c>
      <c r="CJ219">
        <v>0</v>
      </c>
      <c r="CK219">
        <v>0</v>
      </c>
      <c r="CL219" t="s">
        <v>146</v>
      </c>
      <c r="CM219">
        <v>0</v>
      </c>
      <c r="CN219">
        <v>14</v>
      </c>
      <c r="CO219">
        <v>0</v>
      </c>
      <c r="CP219">
        <v>0</v>
      </c>
      <c r="CQ219" t="s">
        <v>146</v>
      </c>
      <c r="CR219">
        <v>0</v>
      </c>
      <c r="CS219">
        <v>0</v>
      </c>
      <c r="CT219">
        <v>725</v>
      </c>
      <c r="CU219">
        <v>0</v>
      </c>
      <c r="CV219" t="s">
        <v>146</v>
      </c>
      <c r="CW219" t="s">
        <v>147</v>
      </c>
      <c r="CX219">
        <v>0</v>
      </c>
      <c r="CY219">
        <v>0</v>
      </c>
      <c r="CZ219">
        <v>0</v>
      </c>
      <c r="DA219">
        <v>172</v>
      </c>
      <c r="DB219">
        <v>1181</v>
      </c>
      <c r="DC219" t="s">
        <v>159</v>
      </c>
      <c r="DD219">
        <v>4</v>
      </c>
      <c r="DE219">
        <v>32</v>
      </c>
      <c r="DF219">
        <v>2627</v>
      </c>
      <c r="DG219">
        <v>21012</v>
      </c>
      <c r="DH219" t="s">
        <v>159</v>
      </c>
      <c r="DI219">
        <f>Table1[[#This Row],[i- returnees internal present household]]+Table1[[#This Row],[k- abroad returnee household]]</f>
        <v>316</v>
      </c>
      <c r="DJ219">
        <f>Table1[[#This Row],[ returnees internal ]]+Table1[[#This Row],[abroad returnee ]]</f>
        <v>2203</v>
      </c>
      <c r="DK219" t="s">
        <v>159</v>
      </c>
      <c r="DL219">
        <v>283</v>
      </c>
      <c r="DM219">
        <v>1981</v>
      </c>
      <c r="DN219">
        <v>60</v>
      </c>
      <c r="DO219">
        <v>695</v>
      </c>
      <c r="DP219" t="s">
        <v>193</v>
      </c>
      <c r="DQ219" t="s">
        <v>194</v>
      </c>
      <c r="DR219" t="s">
        <v>150</v>
      </c>
      <c r="DS219" t="s">
        <v>147</v>
      </c>
      <c r="DT219">
        <v>10</v>
      </c>
      <c r="DU219">
        <v>50</v>
      </c>
      <c r="DV219" t="s">
        <v>175</v>
      </c>
      <c r="DW219" t="s">
        <v>332</v>
      </c>
      <c r="DX219" t="s">
        <v>150</v>
      </c>
      <c r="DY219" t="s">
        <v>147</v>
      </c>
      <c r="DZ219">
        <v>42</v>
      </c>
      <c r="EA219">
        <v>210</v>
      </c>
      <c r="EB219" t="s">
        <v>193</v>
      </c>
      <c r="EC219" t="s">
        <v>194</v>
      </c>
      <c r="ED219" t="s">
        <v>150</v>
      </c>
      <c r="EE219" t="s">
        <v>147</v>
      </c>
      <c r="EF219">
        <v>28</v>
      </c>
      <c r="EG219">
        <v>168</v>
      </c>
      <c r="EH219" t="s">
        <v>193</v>
      </c>
      <c r="EI219" t="s">
        <v>194</v>
      </c>
      <c r="EJ219" t="s">
        <v>182</v>
      </c>
      <c r="EK219" t="s">
        <v>147</v>
      </c>
      <c r="EL219">
        <v>143</v>
      </c>
      <c r="EM219">
        <v>858</v>
      </c>
      <c r="EN219" t="s">
        <v>175</v>
      </c>
      <c r="EO219" t="s">
        <v>332</v>
      </c>
      <c r="EP219" t="s">
        <v>304</v>
      </c>
      <c r="EQ219" t="s">
        <v>147</v>
      </c>
      <c r="ER219">
        <v>0</v>
      </c>
      <c r="ES219">
        <v>0</v>
      </c>
      <c r="ET219" t="s">
        <v>159</v>
      </c>
      <c r="EU219">
        <v>33</v>
      </c>
      <c r="EV219">
        <v>222</v>
      </c>
      <c r="EW219">
        <v>0</v>
      </c>
      <c r="EX219">
        <v>0</v>
      </c>
      <c r="EY219" t="s">
        <v>147</v>
      </c>
      <c r="EZ219" t="s">
        <v>147</v>
      </c>
      <c r="FA219" t="s">
        <v>147</v>
      </c>
      <c r="FB219" t="s">
        <v>147</v>
      </c>
      <c r="FC219">
        <v>2</v>
      </c>
      <c r="FD219">
        <v>10</v>
      </c>
      <c r="FE219" t="s">
        <v>217</v>
      </c>
      <c r="FF219" t="s">
        <v>218</v>
      </c>
      <c r="FG219" t="s">
        <v>150</v>
      </c>
      <c r="FH219" t="s">
        <v>147</v>
      </c>
      <c r="FI219">
        <v>6</v>
      </c>
      <c r="FJ219">
        <v>30</v>
      </c>
      <c r="FK219" t="s">
        <v>217</v>
      </c>
      <c r="FL219" t="s">
        <v>218</v>
      </c>
      <c r="FM219" t="s">
        <v>150</v>
      </c>
      <c r="FN219" t="s">
        <v>147</v>
      </c>
      <c r="FO219">
        <v>10</v>
      </c>
      <c r="FP219">
        <v>60</v>
      </c>
      <c r="FQ219" t="s">
        <v>221</v>
      </c>
      <c r="FR219" t="s">
        <v>333</v>
      </c>
      <c r="FS219" t="s">
        <v>150</v>
      </c>
      <c r="FT219" t="s">
        <v>147</v>
      </c>
      <c r="FU219">
        <v>15</v>
      </c>
      <c r="FV219">
        <v>122</v>
      </c>
      <c r="FW219" t="s">
        <v>217</v>
      </c>
      <c r="FX219" t="s">
        <v>218</v>
      </c>
      <c r="FY219" t="s">
        <v>150</v>
      </c>
      <c r="FZ219" t="s">
        <v>147</v>
      </c>
      <c r="GA219">
        <v>0</v>
      </c>
      <c r="GB219">
        <v>0</v>
      </c>
      <c r="GC219">
        <v>197</v>
      </c>
      <c r="GD219">
        <v>1576</v>
      </c>
      <c r="GE219">
        <v>21</v>
      </c>
      <c r="GF219">
        <v>130</v>
      </c>
      <c r="GG219">
        <v>98</v>
      </c>
      <c r="GH219">
        <v>497</v>
      </c>
      <c r="GI219">
        <v>0</v>
      </c>
      <c r="GJ219">
        <v>0</v>
      </c>
      <c r="GK219" t="s">
        <v>159</v>
      </c>
      <c r="GL219">
        <v>124</v>
      </c>
      <c r="GM219">
        <v>861</v>
      </c>
      <c r="GN219" t="s">
        <v>159</v>
      </c>
      <c r="GO219" t="s">
        <v>175</v>
      </c>
      <c r="GP219" t="s">
        <v>240</v>
      </c>
      <c r="GQ219" t="s">
        <v>159</v>
      </c>
      <c r="GR219" t="s">
        <v>217</v>
      </c>
      <c r="GS219" t="s">
        <v>159</v>
      </c>
      <c r="GT219">
        <v>23</v>
      </c>
      <c r="GU219">
        <v>147</v>
      </c>
      <c r="GV219" t="s">
        <v>159</v>
      </c>
      <c r="GW219" t="s">
        <v>197</v>
      </c>
      <c r="GX219" t="s">
        <v>197</v>
      </c>
      <c r="GY219" t="s">
        <v>197</v>
      </c>
      <c r="GZ219" t="s">
        <v>904</v>
      </c>
      <c r="HA219" s="117" t="s">
        <v>1681</v>
      </c>
      <c r="HB219" s="117" t="s">
        <v>2295</v>
      </c>
      <c r="HC219" s="117"/>
      <c r="HD219" s="116" t="s">
        <v>1858</v>
      </c>
      <c r="HE219" s="116">
        <v>5.49</v>
      </c>
      <c r="HF219" s="116">
        <v>34.81</v>
      </c>
    </row>
    <row r="220" spans="1:214" x14ac:dyDescent="0.25">
      <c r="A220" t="s">
        <v>171</v>
      </c>
      <c r="B220" t="s">
        <v>172</v>
      </c>
      <c r="C220" t="s">
        <v>170</v>
      </c>
      <c r="D220" t="s">
        <v>173</v>
      </c>
      <c r="E220" t="s">
        <v>905</v>
      </c>
      <c r="F220" t="s">
        <v>906</v>
      </c>
      <c r="G220" s="116">
        <f t="shared" si="6"/>
        <v>9.1654680000000006</v>
      </c>
      <c r="H220" s="116">
        <f t="shared" si="7"/>
        <v>28.325914999999998</v>
      </c>
      <c r="I220">
        <v>9</v>
      </c>
      <c r="J220">
        <v>9</v>
      </c>
      <c r="K220" t="s">
        <v>159</v>
      </c>
      <c r="L220">
        <v>493</v>
      </c>
      <c r="M220" s="116">
        <f>SUM(Table1[[#Headers],[c- IDP previously displ. abroad present]])</f>
        <v>0</v>
      </c>
      <c r="N220">
        <v>2284</v>
      </c>
      <c r="O220" s="116">
        <f>(Table1[[#This Row],[a- IDP individuals]])-(Table1[[#This Row],[displ. Abroad]])</f>
        <v>2284</v>
      </c>
      <c r="P220">
        <v>188</v>
      </c>
      <c r="Q220">
        <v>957</v>
      </c>
      <c r="R220" t="s">
        <v>175</v>
      </c>
      <c r="S220" t="s">
        <v>176</v>
      </c>
      <c r="T220">
        <v>67</v>
      </c>
      <c r="U220">
        <v>275</v>
      </c>
      <c r="V220" t="s">
        <v>175</v>
      </c>
      <c r="W220" t="s">
        <v>176</v>
      </c>
      <c r="X220">
        <v>73</v>
      </c>
      <c r="Y220">
        <v>251</v>
      </c>
      <c r="Z220" t="s">
        <v>175</v>
      </c>
      <c r="AA220" t="s">
        <v>176</v>
      </c>
      <c r="AB220">
        <v>165</v>
      </c>
      <c r="AC220">
        <v>801</v>
      </c>
      <c r="AD220" t="s">
        <v>175</v>
      </c>
      <c r="AE220" t="s">
        <v>176</v>
      </c>
      <c r="AF220">
        <v>0</v>
      </c>
      <c r="AG220">
        <v>0</v>
      </c>
      <c r="AH220" t="s">
        <v>147</v>
      </c>
      <c r="AI220" t="s">
        <v>147</v>
      </c>
      <c r="AJ220">
        <v>0</v>
      </c>
      <c r="AK220">
        <v>0</v>
      </c>
      <c r="AL220" t="s">
        <v>147</v>
      </c>
      <c r="AM220" t="s">
        <v>147</v>
      </c>
      <c r="AN220">
        <v>0</v>
      </c>
      <c r="AO220">
        <v>0</v>
      </c>
      <c r="AP220" t="s">
        <v>146</v>
      </c>
      <c r="AQ220">
        <v>0</v>
      </c>
      <c r="AR220">
        <v>0</v>
      </c>
      <c r="AS220">
        <v>0</v>
      </c>
      <c r="AT220">
        <v>0</v>
      </c>
      <c r="AU220" t="s">
        <v>147</v>
      </c>
      <c r="AV220" t="s">
        <v>147</v>
      </c>
      <c r="AW220">
        <v>0</v>
      </c>
      <c r="AX220">
        <v>0</v>
      </c>
      <c r="AY220" t="s">
        <v>147</v>
      </c>
      <c r="AZ220" t="s">
        <v>147</v>
      </c>
      <c r="BA220">
        <v>0</v>
      </c>
      <c r="BB220">
        <v>0</v>
      </c>
      <c r="BC220" t="s">
        <v>147</v>
      </c>
      <c r="BD220" t="s">
        <v>147</v>
      </c>
      <c r="BE220">
        <v>0</v>
      </c>
      <c r="BF220">
        <v>0</v>
      </c>
      <c r="BG220" t="s">
        <v>147</v>
      </c>
      <c r="BH220" t="s">
        <v>147</v>
      </c>
      <c r="BI220">
        <v>0</v>
      </c>
      <c r="BJ220">
        <v>0</v>
      </c>
      <c r="BK220" t="s">
        <v>147</v>
      </c>
      <c r="BL220" t="s">
        <v>147</v>
      </c>
      <c r="BM220">
        <v>0</v>
      </c>
      <c r="BN220">
        <v>0</v>
      </c>
      <c r="BO220" s="116">
        <f>SUM(Table1[[#This Row],[2014-2015 Conflict]],Table1[[#This Row],[2016-2017 conflict]],Table1[[#This Row],[2018 pre R conflict]],Table1[[#This Row],[2018 post R conflict]],Table1[[#This Row],[2019 conflict]],Table1[[#This Row],[2020 conflict]])</f>
        <v>0</v>
      </c>
      <c r="BP220" s="116">
        <f>SUM(Table1[[#This Row],[2014-2015  C - clashes]],Table1[[#This Row],[2016-2017  c-clashes]],Table1[[#This Row],[2018 pre R C-clashes]],Table1[[#This Row],[2018 post R C-clashes]],Table1[[#This Row],[2019 C-clashes]],Table1[[#This Row],[2020 C-clashes]])</f>
        <v>2284</v>
      </c>
      <c r="BQ220" s="116">
        <f>SUM(Table1[[#This Row],[2014-2015 disaster]],Table1[[#This Row],[2016-2017 disaster]],Table1[[#This Row],[2018 pre R disaster]],Table1[[#This Row],[2018 post R disaster]],Table1[[#This Row],[2019 disaster]],Table1[[#This Row],[2020 disaster]])</f>
        <v>0</v>
      </c>
      <c r="BR220" s="116">
        <f>SUM(Table1[[#This Row],[2014-2015 unknown]],Table1[[#This Row],[2016-2017  unknown ]],Table1[[#This Row],[2018 pre R unknown]],Table1[[#This Row],[2018 post R unknown]],Table1[[#This Row],[2019 unknown]],Table1[[#This Row],[2020 unknown]])</f>
        <v>0</v>
      </c>
      <c r="BS220">
        <v>0</v>
      </c>
      <c r="BT220">
        <v>957</v>
      </c>
      <c r="BU220">
        <v>0</v>
      </c>
      <c r="BV220">
        <v>0</v>
      </c>
      <c r="BW220" t="s">
        <v>146</v>
      </c>
      <c r="BX220">
        <v>0</v>
      </c>
      <c r="BY220">
        <v>275</v>
      </c>
      <c r="BZ220">
        <v>0</v>
      </c>
      <c r="CA220">
        <v>0</v>
      </c>
      <c r="CB220" t="s">
        <v>146</v>
      </c>
      <c r="CC220">
        <v>0</v>
      </c>
      <c r="CD220">
        <v>251</v>
      </c>
      <c r="CE220">
        <v>0</v>
      </c>
      <c r="CF220">
        <v>0</v>
      </c>
      <c r="CG220" t="s">
        <v>146</v>
      </c>
      <c r="CH220">
        <v>0</v>
      </c>
      <c r="CI220">
        <v>801</v>
      </c>
      <c r="CJ220">
        <v>0</v>
      </c>
      <c r="CK220">
        <v>0</v>
      </c>
      <c r="CL220" t="s">
        <v>146</v>
      </c>
      <c r="CM220">
        <v>0</v>
      </c>
      <c r="CN220">
        <v>0</v>
      </c>
      <c r="CO220">
        <v>0</v>
      </c>
      <c r="CP220">
        <v>0</v>
      </c>
      <c r="CQ220" t="s">
        <v>146</v>
      </c>
      <c r="CR220">
        <v>0</v>
      </c>
      <c r="CS220">
        <v>0</v>
      </c>
      <c r="CT220">
        <v>0</v>
      </c>
      <c r="CU220">
        <v>0</v>
      </c>
      <c r="CV220" t="s">
        <v>146</v>
      </c>
      <c r="CW220" t="s">
        <v>147</v>
      </c>
      <c r="CX220">
        <v>0</v>
      </c>
      <c r="CY220">
        <v>188</v>
      </c>
      <c r="CZ220">
        <v>957</v>
      </c>
      <c r="DA220">
        <v>305</v>
      </c>
      <c r="DB220">
        <v>1327</v>
      </c>
      <c r="DC220" t="s">
        <v>146</v>
      </c>
      <c r="DD220">
        <v>0</v>
      </c>
      <c r="DE220">
        <v>0</v>
      </c>
      <c r="DF220">
        <v>873</v>
      </c>
      <c r="DG220">
        <v>6513</v>
      </c>
      <c r="DH220" t="s">
        <v>159</v>
      </c>
      <c r="DI220">
        <f>Table1[[#This Row],[i- returnees internal present household]]+Table1[[#This Row],[k- abroad returnee household]]</f>
        <v>24</v>
      </c>
      <c r="DJ220">
        <f>Table1[[#This Row],[ returnees internal ]]+Table1[[#This Row],[abroad returnee ]]</f>
        <v>129</v>
      </c>
      <c r="DK220" t="s">
        <v>159</v>
      </c>
      <c r="DL220">
        <v>24</v>
      </c>
      <c r="DM220">
        <v>129</v>
      </c>
      <c r="DN220">
        <v>7</v>
      </c>
      <c r="DO220">
        <v>37</v>
      </c>
      <c r="DP220" t="s">
        <v>172</v>
      </c>
      <c r="DQ220" t="s">
        <v>173</v>
      </c>
      <c r="DR220" t="s">
        <v>150</v>
      </c>
      <c r="DS220" t="s">
        <v>147</v>
      </c>
      <c r="DT220">
        <v>8</v>
      </c>
      <c r="DU220">
        <v>35</v>
      </c>
      <c r="DV220" t="s">
        <v>172</v>
      </c>
      <c r="DW220" t="s">
        <v>173</v>
      </c>
      <c r="DX220" t="s">
        <v>182</v>
      </c>
      <c r="DY220" t="s">
        <v>147</v>
      </c>
      <c r="DZ220">
        <v>9</v>
      </c>
      <c r="EA220">
        <v>57</v>
      </c>
      <c r="EB220" t="s">
        <v>172</v>
      </c>
      <c r="EC220" t="s">
        <v>173</v>
      </c>
      <c r="ED220" t="s">
        <v>150</v>
      </c>
      <c r="EE220" t="s">
        <v>147</v>
      </c>
      <c r="EF220">
        <v>0</v>
      </c>
      <c r="EG220">
        <v>0</v>
      </c>
      <c r="EH220" t="s">
        <v>147</v>
      </c>
      <c r="EI220" t="s">
        <v>147</v>
      </c>
      <c r="EJ220" t="s">
        <v>147</v>
      </c>
      <c r="EK220" t="s">
        <v>147</v>
      </c>
      <c r="EL220">
        <v>0</v>
      </c>
      <c r="EM220">
        <v>0</v>
      </c>
      <c r="EN220" t="s">
        <v>147</v>
      </c>
      <c r="EO220" t="s">
        <v>147</v>
      </c>
      <c r="EP220" t="s">
        <v>147</v>
      </c>
      <c r="EQ220" t="s">
        <v>147</v>
      </c>
      <c r="ER220">
        <v>0</v>
      </c>
      <c r="ES220">
        <v>0</v>
      </c>
      <c r="ET220" t="s">
        <v>146</v>
      </c>
      <c r="EU220">
        <v>0</v>
      </c>
      <c r="EV220">
        <v>0</v>
      </c>
      <c r="EW220">
        <v>0</v>
      </c>
      <c r="EX220">
        <v>0</v>
      </c>
      <c r="EY220" t="s">
        <v>147</v>
      </c>
      <c r="EZ220" t="s">
        <v>147</v>
      </c>
      <c r="FA220" t="s">
        <v>147</v>
      </c>
      <c r="FB220" t="s">
        <v>147</v>
      </c>
      <c r="FC220">
        <v>0</v>
      </c>
      <c r="FD220">
        <v>0</v>
      </c>
      <c r="FE220" t="s">
        <v>147</v>
      </c>
      <c r="FF220" t="s">
        <v>147</v>
      </c>
      <c r="FG220" t="s">
        <v>147</v>
      </c>
      <c r="FH220" t="s">
        <v>147</v>
      </c>
      <c r="FI220">
        <v>0</v>
      </c>
      <c r="FJ220">
        <v>0</v>
      </c>
      <c r="FK220" t="s">
        <v>147</v>
      </c>
      <c r="FL220" t="s">
        <v>147</v>
      </c>
      <c r="FM220" t="s">
        <v>147</v>
      </c>
      <c r="FN220" t="s">
        <v>147</v>
      </c>
      <c r="FO220">
        <v>0</v>
      </c>
      <c r="FP220">
        <v>0</v>
      </c>
      <c r="FQ220" t="s">
        <v>147</v>
      </c>
      <c r="FR220" t="s">
        <v>147</v>
      </c>
      <c r="FS220" t="s">
        <v>147</v>
      </c>
      <c r="FT220" t="s">
        <v>147</v>
      </c>
      <c r="FU220">
        <v>0</v>
      </c>
      <c r="FV220">
        <v>0</v>
      </c>
      <c r="FW220" t="s">
        <v>147</v>
      </c>
      <c r="FX220" t="s">
        <v>147</v>
      </c>
      <c r="FY220" t="s">
        <v>147</v>
      </c>
      <c r="FZ220" t="s">
        <v>147</v>
      </c>
      <c r="GA220">
        <v>0</v>
      </c>
      <c r="GB220">
        <v>0</v>
      </c>
      <c r="GC220">
        <v>9</v>
      </c>
      <c r="GD220">
        <v>57</v>
      </c>
      <c r="GE220">
        <v>8</v>
      </c>
      <c r="GF220">
        <v>35</v>
      </c>
      <c r="GG220">
        <v>7</v>
      </c>
      <c r="GH220">
        <v>37</v>
      </c>
      <c r="GI220">
        <v>0</v>
      </c>
      <c r="GJ220">
        <v>0</v>
      </c>
      <c r="GK220" t="s">
        <v>159</v>
      </c>
      <c r="GL220">
        <v>30</v>
      </c>
      <c r="GM220">
        <v>107</v>
      </c>
      <c r="GN220" t="s">
        <v>159</v>
      </c>
      <c r="GO220" t="s">
        <v>172</v>
      </c>
      <c r="GP220" t="s">
        <v>173</v>
      </c>
      <c r="GQ220" t="s">
        <v>159</v>
      </c>
      <c r="GR220" t="s">
        <v>217</v>
      </c>
      <c r="GS220" t="s">
        <v>159</v>
      </c>
      <c r="GT220">
        <v>13</v>
      </c>
      <c r="GU220">
        <v>83</v>
      </c>
      <c r="GV220" t="s">
        <v>146</v>
      </c>
      <c r="GW220" t="s">
        <v>152</v>
      </c>
      <c r="GX220" t="s">
        <v>152</v>
      </c>
      <c r="GY220" t="s">
        <v>152</v>
      </c>
      <c r="GZ220" t="s">
        <v>907</v>
      </c>
      <c r="HA220" s="117" t="s">
        <v>1681</v>
      </c>
      <c r="HB220" s="117" t="s">
        <v>2297</v>
      </c>
      <c r="HC220" s="117"/>
      <c r="HD220" s="116" t="s">
        <v>1858</v>
      </c>
      <c r="HE220" s="116">
        <v>5.7063639999999998</v>
      </c>
      <c r="HF220" s="116">
        <v>34.565254000000003</v>
      </c>
    </row>
    <row r="221" spans="1:214" x14ac:dyDescent="0.25">
      <c r="A221" t="s">
        <v>323</v>
      </c>
      <c r="B221" t="s">
        <v>324</v>
      </c>
      <c r="C221" t="s">
        <v>335</v>
      </c>
      <c r="D221" t="s">
        <v>336</v>
      </c>
      <c r="E221" t="s">
        <v>908</v>
      </c>
      <c r="F221" t="s">
        <v>909</v>
      </c>
      <c r="G221" s="116">
        <f t="shared" si="6"/>
        <v>8.8088289999999994</v>
      </c>
      <c r="H221" s="116">
        <f t="shared" si="7"/>
        <v>27.358929</v>
      </c>
      <c r="I221">
        <v>9</v>
      </c>
      <c r="J221">
        <v>9</v>
      </c>
      <c r="K221" t="s">
        <v>159</v>
      </c>
      <c r="L221">
        <v>752</v>
      </c>
      <c r="M221" s="116">
        <f>SUM(Table1[[#Headers],[c- IDP previously displ. abroad present]])</f>
        <v>0</v>
      </c>
      <c r="N221">
        <v>2899</v>
      </c>
      <c r="O221" s="116">
        <f>(Table1[[#This Row],[a- IDP individuals]])-(Table1[[#This Row],[displ. Abroad]])</f>
        <v>2899</v>
      </c>
      <c r="P221">
        <v>0</v>
      </c>
      <c r="Q221">
        <v>0</v>
      </c>
      <c r="R221" t="s">
        <v>147</v>
      </c>
      <c r="S221" t="s">
        <v>147</v>
      </c>
      <c r="T221">
        <v>752</v>
      </c>
      <c r="U221">
        <v>2899</v>
      </c>
      <c r="V221" t="s">
        <v>324</v>
      </c>
      <c r="W221" t="s">
        <v>336</v>
      </c>
      <c r="X221">
        <v>0</v>
      </c>
      <c r="Y221">
        <v>0</v>
      </c>
      <c r="Z221" t="s">
        <v>147</v>
      </c>
      <c r="AA221" t="s">
        <v>147</v>
      </c>
      <c r="AB221">
        <v>0</v>
      </c>
      <c r="AC221">
        <v>0</v>
      </c>
      <c r="AD221" t="s">
        <v>147</v>
      </c>
      <c r="AE221" t="s">
        <v>147</v>
      </c>
      <c r="AF221">
        <v>0</v>
      </c>
      <c r="AG221">
        <v>0</v>
      </c>
      <c r="AH221" t="s">
        <v>147</v>
      </c>
      <c r="AI221" t="s">
        <v>147</v>
      </c>
      <c r="AJ221">
        <v>0</v>
      </c>
      <c r="AK221">
        <v>0</v>
      </c>
      <c r="AL221" t="s">
        <v>147</v>
      </c>
      <c r="AM221" t="s">
        <v>147</v>
      </c>
      <c r="AN221">
        <v>0</v>
      </c>
      <c r="AO221">
        <v>0</v>
      </c>
      <c r="AP221" t="s">
        <v>146</v>
      </c>
      <c r="AQ221">
        <v>0</v>
      </c>
      <c r="AR221">
        <v>0</v>
      </c>
      <c r="AS221">
        <v>0</v>
      </c>
      <c r="AT221">
        <v>0</v>
      </c>
      <c r="AU221" t="s">
        <v>147</v>
      </c>
      <c r="AV221" t="s">
        <v>147</v>
      </c>
      <c r="AW221">
        <v>0</v>
      </c>
      <c r="AX221">
        <v>0</v>
      </c>
      <c r="AY221" t="s">
        <v>147</v>
      </c>
      <c r="AZ221" t="s">
        <v>147</v>
      </c>
      <c r="BA221">
        <v>0</v>
      </c>
      <c r="BB221">
        <v>0</v>
      </c>
      <c r="BC221" t="s">
        <v>147</v>
      </c>
      <c r="BD221" t="s">
        <v>147</v>
      </c>
      <c r="BE221">
        <v>0</v>
      </c>
      <c r="BF221">
        <v>0</v>
      </c>
      <c r="BG221" t="s">
        <v>147</v>
      </c>
      <c r="BH221" t="s">
        <v>147</v>
      </c>
      <c r="BI221">
        <v>0</v>
      </c>
      <c r="BJ221">
        <v>0</v>
      </c>
      <c r="BK221" t="s">
        <v>147</v>
      </c>
      <c r="BL221" t="s">
        <v>147</v>
      </c>
      <c r="BM221">
        <v>0</v>
      </c>
      <c r="BN221">
        <v>0</v>
      </c>
      <c r="BO221" s="116">
        <f>SUM(Table1[[#This Row],[2014-2015 Conflict]],Table1[[#This Row],[2016-2017 conflict]],Table1[[#This Row],[2018 pre R conflict]],Table1[[#This Row],[2018 post R conflict]],Table1[[#This Row],[2019 conflict]],Table1[[#This Row],[2020 conflict]])</f>
        <v>2899</v>
      </c>
      <c r="BP221" s="116">
        <f>SUM(Table1[[#This Row],[2014-2015  C - clashes]],Table1[[#This Row],[2016-2017  c-clashes]],Table1[[#This Row],[2018 pre R C-clashes]],Table1[[#This Row],[2018 post R C-clashes]],Table1[[#This Row],[2019 C-clashes]],Table1[[#This Row],[2020 C-clashes]])</f>
        <v>0</v>
      </c>
      <c r="BQ221" s="116">
        <f>SUM(Table1[[#This Row],[2014-2015 disaster]],Table1[[#This Row],[2016-2017 disaster]],Table1[[#This Row],[2018 pre R disaster]],Table1[[#This Row],[2018 post R disaster]],Table1[[#This Row],[2019 disaster]],Table1[[#This Row],[2020 disaster]])</f>
        <v>0</v>
      </c>
      <c r="BR221" s="116">
        <f>SUM(Table1[[#This Row],[2014-2015 unknown]],Table1[[#This Row],[2016-2017  unknown ]],Table1[[#This Row],[2018 pre R unknown]],Table1[[#This Row],[2018 post R unknown]],Table1[[#This Row],[2019 unknown]],Table1[[#This Row],[2020 unknown]])</f>
        <v>0</v>
      </c>
      <c r="BS221">
        <v>0</v>
      </c>
      <c r="BT221">
        <v>0</v>
      </c>
      <c r="BU221">
        <v>0</v>
      </c>
      <c r="BV221">
        <v>0</v>
      </c>
      <c r="BW221" t="s">
        <v>146</v>
      </c>
      <c r="BX221">
        <v>2899</v>
      </c>
      <c r="BY221">
        <v>0</v>
      </c>
      <c r="BZ221">
        <v>0</v>
      </c>
      <c r="CA221">
        <v>0</v>
      </c>
      <c r="CB221" t="s">
        <v>146</v>
      </c>
      <c r="CC221">
        <v>0</v>
      </c>
      <c r="CD221">
        <v>0</v>
      </c>
      <c r="CE221">
        <v>0</v>
      </c>
      <c r="CF221">
        <v>0</v>
      </c>
      <c r="CG221" t="s">
        <v>146</v>
      </c>
      <c r="CH221">
        <v>0</v>
      </c>
      <c r="CI221">
        <v>0</v>
      </c>
      <c r="CJ221">
        <v>0</v>
      </c>
      <c r="CK221">
        <v>0</v>
      </c>
      <c r="CL221" t="s">
        <v>146</v>
      </c>
      <c r="CM221">
        <v>0</v>
      </c>
      <c r="CN221">
        <v>0</v>
      </c>
      <c r="CO221">
        <v>0</v>
      </c>
      <c r="CP221">
        <v>0</v>
      </c>
      <c r="CQ221" t="s">
        <v>146</v>
      </c>
      <c r="CR221">
        <v>0</v>
      </c>
      <c r="CS221">
        <v>0</v>
      </c>
      <c r="CT221">
        <v>0</v>
      </c>
      <c r="CU221">
        <v>0</v>
      </c>
      <c r="CV221" t="s">
        <v>146</v>
      </c>
      <c r="CW221" t="s">
        <v>147</v>
      </c>
      <c r="CX221">
        <v>0</v>
      </c>
      <c r="CY221">
        <v>0</v>
      </c>
      <c r="CZ221">
        <v>0</v>
      </c>
      <c r="DA221">
        <v>752</v>
      </c>
      <c r="DB221">
        <v>2899</v>
      </c>
      <c r="DC221" t="s">
        <v>146</v>
      </c>
      <c r="DD221">
        <v>0</v>
      </c>
      <c r="DE221">
        <v>0</v>
      </c>
      <c r="DF221">
        <v>1313</v>
      </c>
      <c r="DG221">
        <v>7221</v>
      </c>
      <c r="DH221" t="s">
        <v>159</v>
      </c>
      <c r="DI221">
        <f>Table1[[#This Row],[i- returnees internal present household]]+Table1[[#This Row],[k- abroad returnee household]]</f>
        <v>530</v>
      </c>
      <c r="DJ221">
        <f>Table1[[#This Row],[ returnees internal ]]+Table1[[#This Row],[abroad returnee ]]</f>
        <v>2919</v>
      </c>
      <c r="DK221" t="s">
        <v>159</v>
      </c>
      <c r="DL221">
        <v>183</v>
      </c>
      <c r="DM221">
        <v>1009</v>
      </c>
      <c r="DN221">
        <v>0</v>
      </c>
      <c r="DO221">
        <v>0</v>
      </c>
      <c r="DP221" t="s">
        <v>147</v>
      </c>
      <c r="DQ221" t="s">
        <v>147</v>
      </c>
      <c r="DR221" t="s">
        <v>147</v>
      </c>
      <c r="DS221" t="s">
        <v>147</v>
      </c>
      <c r="DT221">
        <v>0</v>
      </c>
      <c r="DU221">
        <v>0</v>
      </c>
      <c r="DV221" t="s">
        <v>147</v>
      </c>
      <c r="DW221" t="s">
        <v>147</v>
      </c>
      <c r="DX221" t="s">
        <v>147</v>
      </c>
      <c r="DY221" t="s">
        <v>147</v>
      </c>
      <c r="DZ221">
        <v>0</v>
      </c>
      <c r="EA221">
        <v>0</v>
      </c>
      <c r="EB221" t="s">
        <v>147</v>
      </c>
      <c r="EC221" t="s">
        <v>147</v>
      </c>
      <c r="ED221" t="s">
        <v>147</v>
      </c>
      <c r="EE221" t="s">
        <v>147</v>
      </c>
      <c r="EF221">
        <v>162</v>
      </c>
      <c r="EG221">
        <v>892</v>
      </c>
      <c r="EH221" t="s">
        <v>324</v>
      </c>
      <c r="EI221" t="s">
        <v>336</v>
      </c>
      <c r="EJ221" t="s">
        <v>150</v>
      </c>
      <c r="EK221" t="s">
        <v>147</v>
      </c>
      <c r="EL221">
        <v>21</v>
      </c>
      <c r="EM221">
        <v>117</v>
      </c>
      <c r="EN221" t="s">
        <v>324</v>
      </c>
      <c r="EO221" t="s">
        <v>336</v>
      </c>
      <c r="EP221" t="s">
        <v>150</v>
      </c>
      <c r="EQ221" t="s">
        <v>147</v>
      </c>
      <c r="ER221">
        <v>0</v>
      </c>
      <c r="ES221">
        <v>0</v>
      </c>
      <c r="ET221" t="s">
        <v>159</v>
      </c>
      <c r="EU221">
        <v>347</v>
      </c>
      <c r="EV221">
        <v>1910</v>
      </c>
      <c r="EW221">
        <v>0</v>
      </c>
      <c r="EX221">
        <v>0</v>
      </c>
      <c r="EY221" t="s">
        <v>147</v>
      </c>
      <c r="EZ221" t="s">
        <v>147</v>
      </c>
      <c r="FA221" t="s">
        <v>147</v>
      </c>
      <c r="FB221" t="s">
        <v>147</v>
      </c>
      <c r="FC221">
        <v>0</v>
      </c>
      <c r="FD221">
        <v>0</v>
      </c>
      <c r="FE221" t="s">
        <v>147</v>
      </c>
      <c r="FF221" t="s">
        <v>147</v>
      </c>
      <c r="FG221" t="s">
        <v>147</v>
      </c>
      <c r="FH221" t="s">
        <v>147</v>
      </c>
      <c r="FI221">
        <v>62</v>
      </c>
      <c r="FJ221">
        <v>341</v>
      </c>
      <c r="FK221" t="s">
        <v>217</v>
      </c>
      <c r="FL221" t="s">
        <v>218</v>
      </c>
      <c r="FM221" t="s">
        <v>150</v>
      </c>
      <c r="FN221" t="s">
        <v>147</v>
      </c>
      <c r="FO221">
        <v>181</v>
      </c>
      <c r="FP221">
        <v>998</v>
      </c>
      <c r="FQ221" t="s">
        <v>217</v>
      </c>
      <c r="FR221" t="s">
        <v>218</v>
      </c>
      <c r="FS221" t="s">
        <v>150</v>
      </c>
      <c r="FT221" t="s">
        <v>147</v>
      </c>
      <c r="FU221">
        <v>104</v>
      </c>
      <c r="FV221">
        <v>571</v>
      </c>
      <c r="FW221" t="s">
        <v>217</v>
      </c>
      <c r="FX221" t="s">
        <v>218</v>
      </c>
      <c r="FY221" t="s">
        <v>150</v>
      </c>
      <c r="FZ221" t="s">
        <v>147</v>
      </c>
      <c r="GA221">
        <v>0</v>
      </c>
      <c r="GB221">
        <v>0</v>
      </c>
      <c r="GC221">
        <v>183</v>
      </c>
      <c r="GD221">
        <v>1009</v>
      </c>
      <c r="GE221">
        <v>347</v>
      </c>
      <c r="GF221">
        <v>1910</v>
      </c>
      <c r="GG221">
        <v>0</v>
      </c>
      <c r="GH221">
        <v>0</v>
      </c>
      <c r="GI221">
        <v>0</v>
      </c>
      <c r="GJ221">
        <v>0</v>
      </c>
      <c r="GK221" t="s">
        <v>159</v>
      </c>
      <c r="GL221">
        <v>43</v>
      </c>
      <c r="GM221">
        <v>280</v>
      </c>
      <c r="GN221" t="s">
        <v>159</v>
      </c>
      <c r="GO221" t="s">
        <v>324</v>
      </c>
      <c r="GP221" t="s">
        <v>641</v>
      </c>
      <c r="GQ221" t="s">
        <v>159</v>
      </c>
      <c r="GR221" t="s">
        <v>217</v>
      </c>
      <c r="GS221" t="s">
        <v>159</v>
      </c>
      <c r="GT221">
        <v>42</v>
      </c>
      <c r="GU221">
        <v>268</v>
      </c>
      <c r="GV221" t="s">
        <v>146</v>
      </c>
      <c r="GW221" t="s">
        <v>152</v>
      </c>
      <c r="GX221" t="s">
        <v>151</v>
      </c>
      <c r="GY221" t="s">
        <v>152</v>
      </c>
      <c r="GZ221" t="s">
        <v>160</v>
      </c>
      <c r="HA221" s="117" t="s">
        <v>1681</v>
      </c>
      <c r="HB221" s="117" t="s">
        <v>2299</v>
      </c>
      <c r="HC221" s="117"/>
      <c r="HD221" s="116" t="s">
        <v>1858</v>
      </c>
      <c r="HE221" s="116">
        <v>5.0795779999999997</v>
      </c>
      <c r="HF221" s="116">
        <v>34.265667000000001</v>
      </c>
    </row>
    <row r="222" spans="1:214" x14ac:dyDescent="0.25">
      <c r="A222" t="s">
        <v>142</v>
      </c>
      <c r="B222" t="s">
        <v>143</v>
      </c>
      <c r="C222" t="s">
        <v>911</v>
      </c>
      <c r="D222" t="s">
        <v>307</v>
      </c>
      <c r="E222" t="s">
        <v>910</v>
      </c>
      <c r="F222" t="s">
        <v>912</v>
      </c>
      <c r="G222" s="116">
        <f t="shared" si="6"/>
        <v>8.4958600000000004</v>
      </c>
      <c r="H222" s="116">
        <f t="shared" si="7"/>
        <v>33.171999999999997</v>
      </c>
      <c r="I222">
        <v>9</v>
      </c>
      <c r="J222">
        <v>9</v>
      </c>
      <c r="K222" t="s">
        <v>159</v>
      </c>
      <c r="L222">
        <v>485</v>
      </c>
      <c r="M222" s="116">
        <f>SUM(Table1[[#Headers],[c- IDP previously displ. abroad present]])</f>
        <v>0</v>
      </c>
      <c r="N222">
        <v>3328</v>
      </c>
      <c r="O222" s="116">
        <f>(Table1[[#This Row],[a- IDP individuals]])-(Table1[[#This Row],[displ. Abroad]])</f>
        <v>2238</v>
      </c>
      <c r="P222">
        <v>38</v>
      </c>
      <c r="Q222">
        <v>307</v>
      </c>
      <c r="R222" t="s">
        <v>143</v>
      </c>
      <c r="S222" t="s">
        <v>353</v>
      </c>
      <c r="T222">
        <v>78</v>
      </c>
      <c r="U222">
        <v>526</v>
      </c>
      <c r="V222" t="s">
        <v>143</v>
      </c>
      <c r="W222" t="s">
        <v>353</v>
      </c>
      <c r="X222">
        <v>169</v>
      </c>
      <c r="Y222">
        <v>1164</v>
      </c>
      <c r="Z222" t="s">
        <v>143</v>
      </c>
      <c r="AA222" t="s">
        <v>353</v>
      </c>
      <c r="AB222">
        <v>189</v>
      </c>
      <c r="AC222">
        <v>1249</v>
      </c>
      <c r="AD222" t="s">
        <v>143</v>
      </c>
      <c r="AE222" t="s">
        <v>353</v>
      </c>
      <c r="AF222">
        <v>11</v>
      </c>
      <c r="AG222">
        <v>82</v>
      </c>
      <c r="AH222" t="s">
        <v>147</v>
      </c>
      <c r="AI222" t="s">
        <v>147</v>
      </c>
      <c r="AJ222">
        <v>0</v>
      </c>
      <c r="AK222">
        <v>0</v>
      </c>
      <c r="AL222" t="s">
        <v>147</v>
      </c>
      <c r="AM222" t="s">
        <v>147</v>
      </c>
      <c r="AN222">
        <v>0</v>
      </c>
      <c r="AO222">
        <v>0</v>
      </c>
      <c r="AP222" t="s">
        <v>159</v>
      </c>
      <c r="AQ222">
        <v>157</v>
      </c>
      <c r="AR222">
        <v>1090</v>
      </c>
      <c r="AS222">
        <v>24</v>
      </c>
      <c r="AT222">
        <v>166</v>
      </c>
      <c r="AU222" t="s">
        <v>148</v>
      </c>
      <c r="AV222" t="s">
        <v>149</v>
      </c>
      <c r="AW222">
        <v>70</v>
      </c>
      <c r="AX222">
        <v>483</v>
      </c>
      <c r="AY222" t="s">
        <v>148</v>
      </c>
      <c r="AZ222" t="s">
        <v>149</v>
      </c>
      <c r="BA222">
        <v>52</v>
      </c>
      <c r="BB222">
        <v>359</v>
      </c>
      <c r="BC222" t="s">
        <v>148</v>
      </c>
      <c r="BD222" t="s">
        <v>149</v>
      </c>
      <c r="BE222">
        <v>11</v>
      </c>
      <c r="BF222">
        <v>82</v>
      </c>
      <c r="BG222" t="s">
        <v>148</v>
      </c>
      <c r="BH222" t="s">
        <v>149</v>
      </c>
      <c r="BI222">
        <v>0</v>
      </c>
      <c r="BJ222">
        <v>0</v>
      </c>
      <c r="BK222" t="s">
        <v>147</v>
      </c>
      <c r="BL222" t="s">
        <v>147</v>
      </c>
      <c r="BM222">
        <v>0</v>
      </c>
      <c r="BN222">
        <v>0</v>
      </c>
      <c r="BO222" s="116">
        <f>SUM(Table1[[#This Row],[2014-2015 Conflict]],Table1[[#This Row],[2016-2017 conflict]],Table1[[#This Row],[2018 pre R conflict]],Table1[[#This Row],[2018 post R conflict]],Table1[[#This Row],[2019 conflict]],Table1[[#This Row],[2020 conflict]])</f>
        <v>2492</v>
      </c>
      <c r="BP222" s="116">
        <f>SUM(Table1[[#This Row],[2014-2015  C - clashes]],Table1[[#This Row],[2016-2017  c-clashes]],Table1[[#This Row],[2018 pre R C-clashes]],Table1[[#This Row],[2018 post R C-clashes]],Table1[[#This Row],[2019 C-clashes]],Table1[[#This Row],[2020 C-clashes]])</f>
        <v>0</v>
      </c>
      <c r="BQ222" s="116">
        <f>SUM(Table1[[#This Row],[2014-2015 disaster]],Table1[[#This Row],[2016-2017 disaster]],Table1[[#This Row],[2018 pre R disaster]],Table1[[#This Row],[2018 post R disaster]],Table1[[#This Row],[2019 disaster]],Table1[[#This Row],[2020 disaster]])</f>
        <v>0</v>
      </c>
      <c r="BR222" s="116">
        <f>SUM(Table1[[#This Row],[2014-2015 unknown]],Table1[[#This Row],[2016-2017  unknown ]],Table1[[#This Row],[2018 pre R unknown]],Table1[[#This Row],[2018 post R unknown]],Table1[[#This Row],[2019 unknown]],Table1[[#This Row],[2020 unknown]])</f>
        <v>836</v>
      </c>
      <c r="BS222">
        <v>307</v>
      </c>
      <c r="BT222">
        <v>0</v>
      </c>
      <c r="BU222">
        <v>0</v>
      </c>
      <c r="BV222">
        <v>0</v>
      </c>
      <c r="BW222" t="s">
        <v>146</v>
      </c>
      <c r="BX222">
        <v>402</v>
      </c>
      <c r="BY222">
        <v>0</v>
      </c>
      <c r="BZ222">
        <v>0</v>
      </c>
      <c r="CA222">
        <v>124</v>
      </c>
      <c r="CB222" t="s">
        <v>146</v>
      </c>
      <c r="CC222">
        <v>802</v>
      </c>
      <c r="CD222">
        <v>0</v>
      </c>
      <c r="CE222">
        <v>0</v>
      </c>
      <c r="CF222">
        <v>362</v>
      </c>
      <c r="CG222" t="s">
        <v>146</v>
      </c>
      <c r="CH222">
        <v>981</v>
      </c>
      <c r="CI222">
        <v>0</v>
      </c>
      <c r="CJ222">
        <v>0</v>
      </c>
      <c r="CK222">
        <v>268</v>
      </c>
      <c r="CL222" t="s">
        <v>146</v>
      </c>
      <c r="CM222">
        <v>0</v>
      </c>
      <c r="CN222">
        <v>0</v>
      </c>
      <c r="CO222">
        <v>0</v>
      </c>
      <c r="CP222">
        <v>82</v>
      </c>
      <c r="CQ222" t="s">
        <v>146</v>
      </c>
      <c r="CR222">
        <v>0</v>
      </c>
      <c r="CS222">
        <v>0</v>
      </c>
      <c r="CT222">
        <v>0</v>
      </c>
      <c r="CU222">
        <v>0</v>
      </c>
      <c r="CV222" t="s">
        <v>146</v>
      </c>
      <c r="CW222" t="s">
        <v>147</v>
      </c>
      <c r="CX222">
        <v>0</v>
      </c>
      <c r="CY222">
        <v>0</v>
      </c>
      <c r="CZ222">
        <v>0</v>
      </c>
      <c r="DA222">
        <v>485</v>
      </c>
      <c r="DB222">
        <v>3328</v>
      </c>
      <c r="DC222" t="s">
        <v>159</v>
      </c>
      <c r="DD222">
        <v>10</v>
      </c>
      <c r="DE222">
        <v>60</v>
      </c>
      <c r="DF222">
        <v>50</v>
      </c>
      <c r="DG222">
        <v>300</v>
      </c>
      <c r="DH222" t="s">
        <v>159</v>
      </c>
      <c r="DI222">
        <f>Table1[[#This Row],[i- returnees internal present household]]+Table1[[#This Row],[k- abroad returnee household]]</f>
        <v>1178</v>
      </c>
      <c r="DJ222">
        <f>Table1[[#This Row],[ returnees internal ]]+Table1[[#This Row],[abroad returnee ]]</f>
        <v>6980</v>
      </c>
      <c r="DK222" t="s">
        <v>159</v>
      </c>
      <c r="DL222">
        <v>905</v>
      </c>
      <c r="DM222">
        <v>5332</v>
      </c>
      <c r="DN222">
        <v>0</v>
      </c>
      <c r="DO222">
        <v>0</v>
      </c>
      <c r="DP222" t="s">
        <v>147</v>
      </c>
      <c r="DQ222" t="s">
        <v>147</v>
      </c>
      <c r="DR222" t="s">
        <v>147</v>
      </c>
      <c r="DS222" t="s">
        <v>147</v>
      </c>
      <c r="DT222">
        <v>300</v>
      </c>
      <c r="DU222">
        <v>1420</v>
      </c>
      <c r="DV222" t="s">
        <v>143</v>
      </c>
      <c r="DW222" t="s">
        <v>307</v>
      </c>
      <c r="DX222" t="s">
        <v>150</v>
      </c>
      <c r="DY222" t="s">
        <v>147</v>
      </c>
      <c r="DZ222">
        <v>250</v>
      </c>
      <c r="EA222">
        <v>1460</v>
      </c>
      <c r="EB222" t="s">
        <v>143</v>
      </c>
      <c r="EC222" t="s">
        <v>307</v>
      </c>
      <c r="ED222" t="s">
        <v>150</v>
      </c>
      <c r="EE222" t="s">
        <v>147</v>
      </c>
      <c r="EF222">
        <v>250</v>
      </c>
      <c r="EG222">
        <v>1800</v>
      </c>
      <c r="EH222" t="s">
        <v>143</v>
      </c>
      <c r="EI222" t="s">
        <v>307</v>
      </c>
      <c r="EJ222" t="s">
        <v>150</v>
      </c>
      <c r="EK222" t="s">
        <v>147</v>
      </c>
      <c r="EL222">
        <v>105</v>
      </c>
      <c r="EM222">
        <v>652</v>
      </c>
      <c r="EN222" t="s">
        <v>143</v>
      </c>
      <c r="EO222" t="s">
        <v>307</v>
      </c>
      <c r="EP222" t="s">
        <v>150</v>
      </c>
      <c r="EQ222" t="s">
        <v>147</v>
      </c>
      <c r="ER222">
        <v>0</v>
      </c>
      <c r="ES222">
        <v>0</v>
      </c>
      <c r="ET222" t="s">
        <v>159</v>
      </c>
      <c r="EU222">
        <v>273</v>
      </c>
      <c r="EV222">
        <v>1648</v>
      </c>
      <c r="EW222">
        <v>0</v>
      </c>
      <c r="EX222">
        <v>0</v>
      </c>
      <c r="EY222" t="s">
        <v>147</v>
      </c>
      <c r="EZ222" t="s">
        <v>147</v>
      </c>
      <c r="FA222" t="s">
        <v>147</v>
      </c>
      <c r="FB222" t="s">
        <v>147</v>
      </c>
      <c r="FC222">
        <v>70</v>
      </c>
      <c r="FD222">
        <v>350</v>
      </c>
      <c r="FE222" t="s">
        <v>148</v>
      </c>
      <c r="FF222" t="s">
        <v>149</v>
      </c>
      <c r="FG222" t="s">
        <v>150</v>
      </c>
      <c r="FH222" t="s">
        <v>147</v>
      </c>
      <c r="FI222">
        <v>62</v>
      </c>
      <c r="FJ222">
        <v>310</v>
      </c>
      <c r="FK222" t="s">
        <v>148</v>
      </c>
      <c r="FL222" t="s">
        <v>149</v>
      </c>
      <c r="FM222" t="s">
        <v>150</v>
      </c>
      <c r="FN222" t="s">
        <v>147</v>
      </c>
      <c r="FO222">
        <v>68</v>
      </c>
      <c r="FP222">
        <v>415</v>
      </c>
      <c r="FQ222" t="s">
        <v>148</v>
      </c>
      <c r="FR222" t="s">
        <v>149</v>
      </c>
      <c r="FS222" t="s">
        <v>150</v>
      </c>
      <c r="FT222" t="s">
        <v>147</v>
      </c>
      <c r="FU222">
        <v>73</v>
      </c>
      <c r="FV222">
        <v>573</v>
      </c>
      <c r="FW222" t="s">
        <v>148</v>
      </c>
      <c r="FX222" t="s">
        <v>149</v>
      </c>
      <c r="FY222" t="s">
        <v>150</v>
      </c>
      <c r="FZ222" t="s">
        <v>147</v>
      </c>
      <c r="GA222">
        <v>0</v>
      </c>
      <c r="GB222">
        <v>0</v>
      </c>
      <c r="GC222">
        <v>638</v>
      </c>
      <c r="GD222">
        <v>3782</v>
      </c>
      <c r="GE222">
        <v>269</v>
      </c>
      <c r="GF222">
        <v>1599</v>
      </c>
      <c r="GG222">
        <v>271</v>
      </c>
      <c r="GH222">
        <v>1599</v>
      </c>
      <c r="GI222">
        <v>0</v>
      </c>
      <c r="GJ222">
        <v>0</v>
      </c>
      <c r="GK222" t="s">
        <v>159</v>
      </c>
      <c r="GL222">
        <v>18</v>
      </c>
      <c r="GM222">
        <v>110</v>
      </c>
      <c r="GN222" t="s">
        <v>159</v>
      </c>
      <c r="GO222" t="s">
        <v>143</v>
      </c>
      <c r="GP222" t="s">
        <v>307</v>
      </c>
      <c r="GQ222" t="s">
        <v>159</v>
      </c>
      <c r="GR222" t="s">
        <v>148</v>
      </c>
      <c r="GS222" t="s">
        <v>159</v>
      </c>
      <c r="GT222">
        <v>16</v>
      </c>
      <c r="GU222">
        <v>102</v>
      </c>
      <c r="GV222" t="s">
        <v>159</v>
      </c>
      <c r="GW222" t="s">
        <v>152</v>
      </c>
      <c r="GX222" t="s">
        <v>197</v>
      </c>
      <c r="GY222" t="s">
        <v>197</v>
      </c>
      <c r="GZ222" t="s">
        <v>913</v>
      </c>
      <c r="HA222" s="117" t="s">
        <v>312</v>
      </c>
      <c r="HB222" s="117" t="s">
        <v>2301</v>
      </c>
      <c r="HC222" s="117" t="s">
        <v>2302</v>
      </c>
      <c r="HD222" s="116" t="s">
        <v>1858</v>
      </c>
      <c r="HE222" s="116">
        <v>5.3709600000000002</v>
      </c>
      <c r="HF222" s="116">
        <v>34.90699</v>
      </c>
    </row>
    <row r="223" spans="1:214" x14ac:dyDescent="0.25">
      <c r="A223" t="s">
        <v>329</v>
      </c>
      <c r="B223" t="s">
        <v>175</v>
      </c>
      <c r="C223" t="s">
        <v>551</v>
      </c>
      <c r="D223" t="s">
        <v>240</v>
      </c>
      <c r="E223" t="s">
        <v>914</v>
      </c>
      <c r="F223" t="s">
        <v>915</v>
      </c>
      <c r="G223" s="116">
        <f t="shared" si="6"/>
        <v>7.4366250000000003</v>
      </c>
      <c r="H223" s="116">
        <f t="shared" si="7"/>
        <v>30.4176</v>
      </c>
      <c r="I223">
        <v>9</v>
      </c>
      <c r="J223">
        <v>9</v>
      </c>
      <c r="K223" t="s">
        <v>159</v>
      </c>
      <c r="L223">
        <v>179</v>
      </c>
      <c r="M223" s="116">
        <f>SUM(Table1[[#Headers],[c- IDP previously displ. abroad present]])</f>
        <v>0</v>
      </c>
      <c r="N223">
        <v>1189</v>
      </c>
      <c r="O223" s="116">
        <f>(Table1[[#This Row],[a- IDP individuals]])-(Table1[[#This Row],[displ. Abroad]])</f>
        <v>1189</v>
      </c>
      <c r="P223">
        <v>61</v>
      </c>
      <c r="Q223">
        <v>326</v>
      </c>
      <c r="R223" t="s">
        <v>175</v>
      </c>
      <c r="S223" t="s">
        <v>394</v>
      </c>
      <c r="T223">
        <v>16</v>
      </c>
      <c r="U223">
        <v>183</v>
      </c>
      <c r="V223" t="s">
        <v>175</v>
      </c>
      <c r="W223" t="s">
        <v>385</v>
      </c>
      <c r="X223">
        <v>0</v>
      </c>
      <c r="Y223">
        <v>0</v>
      </c>
      <c r="Z223" t="s">
        <v>147</v>
      </c>
      <c r="AA223" t="s">
        <v>147</v>
      </c>
      <c r="AB223">
        <v>0</v>
      </c>
      <c r="AC223">
        <v>0</v>
      </c>
      <c r="AD223" t="s">
        <v>147</v>
      </c>
      <c r="AE223" t="s">
        <v>147</v>
      </c>
      <c r="AF223">
        <v>0</v>
      </c>
      <c r="AG223">
        <v>0</v>
      </c>
      <c r="AH223" t="s">
        <v>147</v>
      </c>
      <c r="AI223" t="s">
        <v>147</v>
      </c>
      <c r="AJ223">
        <v>102</v>
      </c>
      <c r="AK223">
        <v>680</v>
      </c>
      <c r="AL223" t="s">
        <v>175</v>
      </c>
      <c r="AM223" t="s">
        <v>240</v>
      </c>
      <c r="AN223">
        <v>0</v>
      </c>
      <c r="AO223">
        <v>0</v>
      </c>
      <c r="AP223" t="s">
        <v>146</v>
      </c>
      <c r="AQ223">
        <v>0</v>
      </c>
      <c r="AR223">
        <v>0</v>
      </c>
      <c r="AS223">
        <v>0</v>
      </c>
      <c r="AT223">
        <v>0</v>
      </c>
      <c r="AU223" t="s">
        <v>147</v>
      </c>
      <c r="AV223" t="s">
        <v>147</v>
      </c>
      <c r="AW223">
        <v>0</v>
      </c>
      <c r="AX223">
        <v>0</v>
      </c>
      <c r="AY223" t="s">
        <v>147</v>
      </c>
      <c r="AZ223" t="s">
        <v>147</v>
      </c>
      <c r="BA223">
        <v>0</v>
      </c>
      <c r="BB223">
        <v>0</v>
      </c>
      <c r="BC223" t="s">
        <v>147</v>
      </c>
      <c r="BD223" t="s">
        <v>147</v>
      </c>
      <c r="BE223">
        <v>0</v>
      </c>
      <c r="BF223">
        <v>0</v>
      </c>
      <c r="BG223" t="s">
        <v>147</v>
      </c>
      <c r="BH223" t="s">
        <v>147</v>
      </c>
      <c r="BI223">
        <v>0</v>
      </c>
      <c r="BJ223">
        <v>0</v>
      </c>
      <c r="BK223" t="s">
        <v>147</v>
      </c>
      <c r="BL223" t="s">
        <v>147</v>
      </c>
      <c r="BM223">
        <v>0</v>
      </c>
      <c r="BN223">
        <v>0</v>
      </c>
      <c r="BO223" s="116">
        <f>SUM(Table1[[#This Row],[2014-2015 Conflict]],Table1[[#This Row],[2016-2017 conflict]],Table1[[#This Row],[2018 pre R conflict]],Table1[[#This Row],[2018 post R conflict]],Table1[[#This Row],[2019 conflict]],Table1[[#This Row],[2020 conflict]])</f>
        <v>509</v>
      </c>
      <c r="BP223" s="116">
        <f>SUM(Table1[[#This Row],[2014-2015  C - clashes]],Table1[[#This Row],[2016-2017  c-clashes]],Table1[[#This Row],[2018 pre R C-clashes]],Table1[[#This Row],[2018 post R C-clashes]],Table1[[#This Row],[2019 C-clashes]],Table1[[#This Row],[2020 C-clashes]])</f>
        <v>0</v>
      </c>
      <c r="BQ223" s="116">
        <f>SUM(Table1[[#This Row],[2014-2015 disaster]],Table1[[#This Row],[2016-2017 disaster]],Table1[[#This Row],[2018 pre R disaster]],Table1[[#This Row],[2018 post R disaster]],Table1[[#This Row],[2019 disaster]],Table1[[#This Row],[2020 disaster]])</f>
        <v>680</v>
      </c>
      <c r="BR223" s="116">
        <f>SUM(Table1[[#This Row],[2014-2015 unknown]],Table1[[#This Row],[2016-2017  unknown ]],Table1[[#This Row],[2018 pre R unknown]],Table1[[#This Row],[2018 post R unknown]],Table1[[#This Row],[2019 unknown]],Table1[[#This Row],[2020 unknown]])</f>
        <v>0</v>
      </c>
      <c r="BS223">
        <v>326</v>
      </c>
      <c r="BT223">
        <v>0</v>
      </c>
      <c r="BU223">
        <v>0</v>
      </c>
      <c r="BV223">
        <v>0</v>
      </c>
      <c r="BW223" t="s">
        <v>146</v>
      </c>
      <c r="BX223">
        <v>183</v>
      </c>
      <c r="BY223">
        <v>0</v>
      </c>
      <c r="BZ223">
        <v>0</v>
      </c>
      <c r="CA223">
        <v>0</v>
      </c>
      <c r="CB223" t="s">
        <v>146</v>
      </c>
      <c r="CC223">
        <v>0</v>
      </c>
      <c r="CD223">
        <v>0</v>
      </c>
      <c r="CE223">
        <v>0</v>
      </c>
      <c r="CF223">
        <v>0</v>
      </c>
      <c r="CG223" t="s">
        <v>146</v>
      </c>
      <c r="CH223">
        <v>0</v>
      </c>
      <c r="CI223">
        <v>0</v>
      </c>
      <c r="CJ223">
        <v>0</v>
      </c>
      <c r="CK223">
        <v>0</v>
      </c>
      <c r="CL223" t="s">
        <v>146</v>
      </c>
      <c r="CM223">
        <v>0</v>
      </c>
      <c r="CN223">
        <v>0</v>
      </c>
      <c r="CO223">
        <v>0</v>
      </c>
      <c r="CP223">
        <v>0</v>
      </c>
      <c r="CQ223" t="s">
        <v>146</v>
      </c>
      <c r="CR223">
        <v>0</v>
      </c>
      <c r="CS223">
        <v>0</v>
      </c>
      <c r="CT223">
        <v>680</v>
      </c>
      <c r="CU223">
        <v>0</v>
      </c>
      <c r="CV223" t="s">
        <v>146</v>
      </c>
      <c r="CW223" t="s">
        <v>147</v>
      </c>
      <c r="CX223">
        <v>0</v>
      </c>
      <c r="CY223">
        <v>0</v>
      </c>
      <c r="CZ223">
        <v>0</v>
      </c>
      <c r="DA223">
        <v>179</v>
      </c>
      <c r="DB223">
        <v>1189</v>
      </c>
      <c r="DC223" t="s">
        <v>146</v>
      </c>
      <c r="DD223">
        <v>0</v>
      </c>
      <c r="DE223">
        <v>0</v>
      </c>
      <c r="DF223">
        <v>932</v>
      </c>
      <c r="DG223">
        <v>6522</v>
      </c>
      <c r="DH223" t="s">
        <v>159</v>
      </c>
      <c r="DI223">
        <f>Table1[[#This Row],[i- returnees internal present household]]+Table1[[#This Row],[k- abroad returnee household]]</f>
        <v>100</v>
      </c>
      <c r="DJ223">
        <f>Table1[[#This Row],[ returnees internal ]]+Table1[[#This Row],[abroad returnee ]]</f>
        <v>645</v>
      </c>
      <c r="DK223" t="s">
        <v>159</v>
      </c>
      <c r="DL223">
        <v>77</v>
      </c>
      <c r="DM223">
        <v>506</v>
      </c>
      <c r="DN223">
        <v>3</v>
      </c>
      <c r="DO223">
        <v>19</v>
      </c>
      <c r="DP223" t="s">
        <v>193</v>
      </c>
      <c r="DQ223" t="s">
        <v>194</v>
      </c>
      <c r="DR223" t="s">
        <v>150</v>
      </c>
      <c r="DS223" t="s">
        <v>147</v>
      </c>
      <c r="DT223">
        <v>15</v>
      </c>
      <c r="DU223">
        <v>90</v>
      </c>
      <c r="DV223" t="s">
        <v>193</v>
      </c>
      <c r="DW223" t="s">
        <v>194</v>
      </c>
      <c r="DX223" t="s">
        <v>150</v>
      </c>
      <c r="DY223" t="s">
        <v>147</v>
      </c>
      <c r="DZ223">
        <v>2</v>
      </c>
      <c r="EA223">
        <v>12</v>
      </c>
      <c r="EB223" t="s">
        <v>193</v>
      </c>
      <c r="EC223" t="s">
        <v>194</v>
      </c>
      <c r="ED223" t="s">
        <v>150</v>
      </c>
      <c r="EE223" t="s">
        <v>147</v>
      </c>
      <c r="EF223">
        <v>30</v>
      </c>
      <c r="EG223">
        <v>210</v>
      </c>
      <c r="EH223" t="s">
        <v>175</v>
      </c>
      <c r="EI223" t="s">
        <v>332</v>
      </c>
      <c r="EJ223" t="s">
        <v>150</v>
      </c>
      <c r="EK223" t="s">
        <v>147</v>
      </c>
      <c r="EL223">
        <v>27</v>
      </c>
      <c r="EM223">
        <v>175</v>
      </c>
      <c r="EN223" t="s">
        <v>175</v>
      </c>
      <c r="EO223" t="s">
        <v>332</v>
      </c>
      <c r="EP223" t="s">
        <v>150</v>
      </c>
      <c r="EQ223" t="s">
        <v>147</v>
      </c>
      <c r="ER223">
        <v>0</v>
      </c>
      <c r="ES223">
        <v>0</v>
      </c>
      <c r="ET223" t="s">
        <v>159</v>
      </c>
      <c r="EU223">
        <v>23</v>
      </c>
      <c r="EV223">
        <v>139</v>
      </c>
      <c r="EW223">
        <v>0</v>
      </c>
      <c r="EX223">
        <v>0</v>
      </c>
      <c r="EY223" t="s">
        <v>147</v>
      </c>
      <c r="EZ223" t="s">
        <v>147</v>
      </c>
      <c r="FA223" t="s">
        <v>147</v>
      </c>
      <c r="FB223" t="s">
        <v>147</v>
      </c>
      <c r="FC223">
        <v>14</v>
      </c>
      <c r="FD223">
        <v>80</v>
      </c>
      <c r="FE223" t="s">
        <v>219</v>
      </c>
      <c r="FF223" t="s">
        <v>354</v>
      </c>
      <c r="FG223" t="s">
        <v>150</v>
      </c>
      <c r="FH223" t="s">
        <v>147</v>
      </c>
      <c r="FI223">
        <v>2</v>
      </c>
      <c r="FJ223">
        <v>14</v>
      </c>
      <c r="FK223" t="s">
        <v>221</v>
      </c>
      <c r="FL223" t="s">
        <v>376</v>
      </c>
      <c r="FM223" t="s">
        <v>150</v>
      </c>
      <c r="FN223" t="s">
        <v>147</v>
      </c>
      <c r="FO223">
        <v>2</v>
      </c>
      <c r="FP223">
        <v>13</v>
      </c>
      <c r="FQ223" t="s">
        <v>221</v>
      </c>
      <c r="FR223" t="s">
        <v>376</v>
      </c>
      <c r="FS223" t="s">
        <v>150</v>
      </c>
      <c r="FT223" t="s">
        <v>147</v>
      </c>
      <c r="FU223">
        <v>5</v>
      </c>
      <c r="FV223">
        <v>32</v>
      </c>
      <c r="FW223" t="s">
        <v>219</v>
      </c>
      <c r="FX223" t="s">
        <v>354</v>
      </c>
      <c r="FY223" t="s">
        <v>150</v>
      </c>
      <c r="FZ223" t="s">
        <v>147</v>
      </c>
      <c r="GA223">
        <v>0</v>
      </c>
      <c r="GB223">
        <v>0</v>
      </c>
      <c r="GC223">
        <v>19</v>
      </c>
      <c r="GD223">
        <v>59</v>
      </c>
      <c r="GE223">
        <v>50</v>
      </c>
      <c r="GF223">
        <v>380</v>
      </c>
      <c r="GG223">
        <v>31</v>
      </c>
      <c r="GH223">
        <v>206</v>
      </c>
      <c r="GI223">
        <v>0</v>
      </c>
      <c r="GJ223">
        <v>0</v>
      </c>
      <c r="GK223" t="s">
        <v>159</v>
      </c>
      <c r="GL223">
        <v>34</v>
      </c>
      <c r="GM223">
        <v>243</v>
      </c>
      <c r="GN223" t="s">
        <v>159</v>
      </c>
      <c r="GO223" t="s">
        <v>175</v>
      </c>
      <c r="GP223" t="s">
        <v>240</v>
      </c>
      <c r="GQ223" t="s">
        <v>159</v>
      </c>
      <c r="GR223" t="s">
        <v>219</v>
      </c>
      <c r="GS223" t="s">
        <v>159</v>
      </c>
      <c r="GT223">
        <v>10</v>
      </c>
      <c r="GU223">
        <v>63</v>
      </c>
      <c r="GV223" t="s">
        <v>159</v>
      </c>
      <c r="GW223" t="s">
        <v>152</v>
      </c>
      <c r="GX223" t="s">
        <v>151</v>
      </c>
      <c r="GY223" t="s">
        <v>152</v>
      </c>
      <c r="GZ223" t="s">
        <v>916</v>
      </c>
      <c r="HA223" s="117" t="s">
        <v>312</v>
      </c>
      <c r="HB223" s="117" t="s">
        <v>2304</v>
      </c>
      <c r="HC223" s="117"/>
      <c r="HD223" s="116" t="s">
        <v>1858</v>
      </c>
      <c r="HE223" s="116">
        <v>5.4838500000000003</v>
      </c>
      <c r="HF223" s="116">
        <v>34.987450000000003</v>
      </c>
    </row>
    <row r="224" spans="1:214" x14ac:dyDescent="0.25">
      <c r="A224" t="s">
        <v>155</v>
      </c>
      <c r="B224" t="s">
        <v>156</v>
      </c>
      <c r="C224" t="s">
        <v>373</v>
      </c>
      <c r="D224" t="s">
        <v>374</v>
      </c>
      <c r="E224" t="s">
        <v>917</v>
      </c>
      <c r="F224" t="s">
        <v>918</v>
      </c>
      <c r="G224" s="116">
        <f t="shared" si="6"/>
        <v>8.5407499999999992</v>
      </c>
      <c r="H224" s="116">
        <f t="shared" si="7"/>
        <v>31.942440000000001</v>
      </c>
      <c r="I224">
        <v>9</v>
      </c>
      <c r="J224">
        <v>9</v>
      </c>
      <c r="K224" t="s">
        <v>159</v>
      </c>
      <c r="L224">
        <v>1020</v>
      </c>
      <c r="M224" s="116">
        <f>SUM(Table1[[#Headers],[c- IDP previously displ. abroad present]])</f>
        <v>0</v>
      </c>
      <c r="N224">
        <v>6116</v>
      </c>
      <c r="O224" s="116">
        <f>(Table1[[#This Row],[a- IDP individuals]])-(Table1[[#This Row],[displ. Abroad]])</f>
        <v>6116</v>
      </c>
      <c r="P224">
        <v>441</v>
      </c>
      <c r="Q224">
        <v>2645</v>
      </c>
      <c r="R224" t="s">
        <v>156</v>
      </c>
      <c r="S224" t="s">
        <v>195</v>
      </c>
      <c r="T224">
        <v>411</v>
      </c>
      <c r="U224">
        <v>2465</v>
      </c>
      <c r="V224" t="s">
        <v>143</v>
      </c>
      <c r="W224" t="s">
        <v>226</v>
      </c>
      <c r="X224">
        <v>0</v>
      </c>
      <c r="Y224">
        <v>0</v>
      </c>
      <c r="Z224" t="s">
        <v>147</v>
      </c>
      <c r="AA224" t="s">
        <v>147</v>
      </c>
      <c r="AB224">
        <v>77</v>
      </c>
      <c r="AC224">
        <v>461</v>
      </c>
      <c r="AD224" t="s">
        <v>193</v>
      </c>
      <c r="AE224" t="s">
        <v>194</v>
      </c>
      <c r="AF224">
        <v>91</v>
      </c>
      <c r="AG224">
        <v>545</v>
      </c>
      <c r="AH224" t="s">
        <v>193</v>
      </c>
      <c r="AI224" t="s">
        <v>194</v>
      </c>
      <c r="AJ224">
        <v>0</v>
      </c>
      <c r="AK224">
        <v>0</v>
      </c>
      <c r="AL224" t="s">
        <v>147</v>
      </c>
      <c r="AM224" t="s">
        <v>147</v>
      </c>
      <c r="AN224">
        <v>0</v>
      </c>
      <c r="AO224">
        <v>0</v>
      </c>
      <c r="AP224" t="s">
        <v>146</v>
      </c>
      <c r="AQ224">
        <v>0</v>
      </c>
      <c r="AR224">
        <v>0</v>
      </c>
      <c r="AS224">
        <v>0</v>
      </c>
      <c r="AT224">
        <v>0</v>
      </c>
      <c r="AU224" t="s">
        <v>147</v>
      </c>
      <c r="AV224" t="s">
        <v>147</v>
      </c>
      <c r="AW224">
        <v>0</v>
      </c>
      <c r="AX224">
        <v>0</v>
      </c>
      <c r="AY224" t="s">
        <v>147</v>
      </c>
      <c r="AZ224" t="s">
        <v>147</v>
      </c>
      <c r="BA224">
        <v>0</v>
      </c>
      <c r="BB224">
        <v>0</v>
      </c>
      <c r="BC224" t="s">
        <v>147</v>
      </c>
      <c r="BD224" t="s">
        <v>147</v>
      </c>
      <c r="BE224">
        <v>0</v>
      </c>
      <c r="BF224">
        <v>0</v>
      </c>
      <c r="BG224" t="s">
        <v>147</v>
      </c>
      <c r="BH224" t="s">
        <v>147</v>
      </c>
      <c r="BI224">
        <v>0</v>
      </c>
      <c r="BJ224">
        <v>0</v>
      </c>
      <c r="BK224" t="s">
        <v>147</v>
      </c>
      <c r="BL224" t="s">
        <v>147</v>
      </c>
      <c r="BM224">
        <v>0</v>
      </c>
      <c r="BN224">
        <v>0</v>
      </c>
      <c r="BO224" s="116">
        <f>SUM(Table1[[#This Row],[2014-2015 Conflict]],Table1[[#This Row],[2016-2017 conflict]],Table1[[#This Row],[2018 pre R conflict]],Table1[[#This Row],[2018 post R conflict]],Table1[[#This Row],[2019 conflict]],Table1[[#This Row],[2020 conflict]])</f>
        <v>6116</v>
      </c>
      <c r="BP224" s="116">
        <f>SUM(Table1[[#This Row],[2014-2015  C - clashes]],Table1[[#This Row],[2016-2017  c-clashes]],Table1[[#This Row],[2018 pre R C-clashes]],Table1[[#This Row],[2018 post R C-clashes]],Table1[[#This Row],[2019 C-clashes]],Table1[[#This Row],[2020 C-clashes]])</f>
        <v>0</v>
      </c>
      <c r="BQ224" s="116">
        <f>SUM(Table1[[#This Row],[2014-2015 disaster]],Table1[[#This Row],[2016-2017 disaster]],Table1[[#This Row],[2018 pre R disaster]],Table1[[#This Row],[2018 post R disaster]],Table1[[#This Row],[2019 disaster]],Table1[[#This Row],[2020 disaster]])</f>
        <v>0</v>
      </c>
      <c r="BR224" s="116">
        <f>SUM(Table1[[#This Row],[2014-2015 unknown]],Table1[[#This Row],[2016-2017  unknown ]],Table1[[#This Row],[2018 pre R unknown]],Table1[[#This Row],[2018 post R unknown]],Table1[[#This Row],[2019 unknown]],Table1[[#This Row],[2020 unknown]])</f>
        <v>0</v>
      </c>
      <c r="BS224">
        <v>2645</v>
      </c>
      <c r="BT224">
        <v>0</v>
      </c>
      <c r="BU224">
        <v>0</v>
      </c>
      <c r="BV224">
        <v>0</v>
      </c>
      <c r="BW224" t="s">
        <v>146</v>
      </c>
      <c r="BX224">
        <v>2465</v>
      </c>
      <c r="BY224">
        <v>0</v>
      </c>
      <c r="BZ224">
        <v>0</v>
      </c>
      <c r="CA224">
        <v>0</v>
      </c>
      <c r="CB224" t="s">
        <v>146</v>
      </c>
      <c r="CC224">
        <v>0</v>
      </c>
      <c r="CD224">
        <v>0</v>
      </c>
      <c r="CE224">
        <v>0</v>
      </c>
      <c r="CF224">
        <v>0</v>
      </c>
      <c r="CG224" t="s">
        <v>146</v>
      </c>
      <c r="CH224">
        <v>461</v>
      </c>
      <c r="CI224">
        <v>0</v>
      </c>
      <c r="CJ224">
        <v>0</v>
      </c>
      <c r="CK224">
        <v>0</v>
      </c>
      <c r="CL224" t="s">
        <v>146</v>
      </c>
      <c r="CM224">
        <v>545</v>
      </c>
      <c r="CN224">
        <v>0</v>
      </c>
      <c r="CO224">
        <v>0</v>
      </c>
      <c r="CP224">
        <v>0</v>
      </c>
      <c r="CQ224" t="s">
        <v>146</v>
      </c>
      <c r="CR224">
        <v>0</v>
      </c>
      <c r="CS224">
        <v>0</v>
      </c>
      <c r="CT224">
        <v>0</v>
      </c>
      <c r="CU224">
        <v>0</v>
      </c>
      <c r="CV224" t="s">
        <v>146</v>
      </c>
      <c r="CW224" t="s">
        <v>147</v>
      </c>
      <c r="CX224">
        <v>0</v>
      </c>
      <c r="CY224">
        <v>503</v>
      </c>
      <c r="CZ224">
        <v>3015</v>
      </c>
      <c r="DA224">
        <v>517</v>
      </c>
      <c r="DB224">
        <v>3101</v>
      </c>
      <c r="DC224" t="s">
        <v>146</v>
      </c>
      <c r="DD224">
        <v>0</v>
      </c>
      <c r="DE224">
        <v>0</v>
      </c>
      <c r="DF224">
        <v>1590</v>
      </c>
      <c r="DG224">
        <v>9530</v>
      </c>
      <c r="DH224" t="s">
        <v>159</v>
      </c>
      <c r="DI224">
        <f>Table1[[#This Row],[i- returnees internal present household]]+Table1[[#This Row],[k- abroad returnee household]]</f>
        <v>193</v>
      </c>
      <c r="DJ224">
        <f>Table1[[#This Row],[ returnees internal ]]+Table1[[#This Row],[abroad returnee ]]</f>
        <v>1142</v>
      </c>
      <c r="DK224" t="s">
        <v>159</v>
      </c>
      <c r="DL224">
        <v>120</v>
      </c>
      <c r="DM224">
        <v>707</v>
      </c>
      <c r="DN224">
        <v>0</v>
      </c>
      <c r="DO224">
        <v>0</v>
      </c>
      <c r="DP224" t="s">
        <v>147</v>
      </c>
      <c r="DQ224" t="s">
        <v>147</v>
      </c>
      <c r="DR224" t="s">
        <v>147</v>
      </c>
      <c r="DS224" t="s">
        <v>147</v>
      </c>
      <c r="DT224">
        <v>32</v>
      </c>
      <c r="DU224">
        <v>190</v>
      </c>
      <c r="DV224" t="s">
        <v>156</v>
      </c>
      <c r="DW224" t="s">
        <v>195</v>
      </c>
      <c r="DX224" t="s">
        <v>150</v>
      </c>
      <c r="DY224" t="s">
        <v>147</v>
      </c>
      <c r="DZ224">
        <v>19</v>
      </c>
      <c r="EA224">
        <v>112</v>
      </c>
      <c r="EB224" t="s">
        <v>143</v>
      </c>
      <c r="EC224" t="s">
        <v>226</v>
      </c>
      <c r="ED224" t="s">
        <v>150</v>
      </c>
      <c r="EE224" t="s">
        <v>147</v>
      </c>
      <c r="EF224">
        <v>56</v>
      </c>
      <c r="EG224">
        <v>326</v>
      </c>
      <c r="EH224" t="s">
        <v>193</v>
      </c>
      <c r="EI224" t="s">
        <v>194</v>
      </c>
      <c r="EJ224" t="s">
        <v>150</v>
      </c>
      <c r="EK224" t="s">
        <v>147</v>
      </c>
      <c r="EL224">
        <v>13</v>
      </c>
      <c r="EM224">
        <v>79</v>
      </c>
      <c r="EN224" t="s">
        <v>193</v>
      </c>
      <c r="EO224" t="s">
        <v>194</v>
      </c>
      <c r="EP224" t="s">
        <v>150</v>
      </c>
      <c r="EQ224" t="s">
        <v>147</v>
      </c>
      <c r="ER224">
        <v>0</v>
      </c>
      <c r="ES224">
        <v>0</v>
      </c>
      <c r="ET224" t="s">
        <v>159</v>
      </c>
      <c r="EU224">
        <v>73</v>
      </c>
      <c r="EV224">
        <v>435</v>
      </c>
      <c r="EW224">
        <v>0</v>
      </c>
      <c r="EX224">
        <v>0</v>
      </c>
      <c r="EY224" t="s">
        <v>147</v>
      </c>
      <c r="EZ224" t="s">
        <v>147</v>
      </c>
      <c r="FA224" t="s">
        <v>147</v>
      </c>
      <c r="FB224" t="s">
        <v>147</v>
      </c>
      <c r="FC224">
        <v>11</v>
      </c>
      <c r="FD224">
        <v>62</v>
      </c>
      <c r="FE224" t="s">
        <v>221</v>
      </c>
      <c r="FF224" t="s">
        <v>333</v>
      </c>
      <c r="FG224" t="s">
        <v>150</v>
      </c>
      <c r="FH224" t="s">
        <v>147</v>
      </c>
      <c r="FI224">
        <v>14</v>
      </c>
      <c r="FJ224">
        <v>84</v>
      </c>
      <c r="FK224" t="s">
        <v>217</v>
      </c>
      <c r="FL224" t="s">
        <v>218</v>
      </c>
      <c r="FM224" t="s">
        <v>150</v>
      </c>
      <c r="FN224" t="s">
        <v>147</v>
      </c>
      <c r="FO224">
        <v>40</v>
      </c>
      <c r="FP224">
        <v>243</v>
      </c>
      <c r="FQ224" t="s">
        <v>148</v>
      </c>
      <c r="FR224" t="s">
        <v>149</v>
      </c>
      <c r="FS224" t="s">
        <v>150</v>
      </c>
      <c r="FT224" t="s">
        <v>147</v>
      </c>
      <c r="FU224">
        <v>8</v>
      </c>
      <c r="FV224">
        <v>46</v>
      </c>
      <c r="FW224" t="s">
        <v>217</v>
      </c>
      <c r="FX224" t="s">
        <v>218</v>
      </c>
      <c r="FY224" t="s">
        <v>150</v>
      </c>
      <c r="FZ224" t="s">
        <v>147</v>
      </c>
      <c r="GA224">
        <v>0</v>
      </c>
      <c r="GB224">
        <v>0</v>
      </c>
      <c r="GC224">
        <v>108</v>
      </c>
      <c r="GD224">
        <v>648</v>
      </c>
      <c r="GE224">
        <v>39</v>
      </c>
      <c r="GF224">
        <v>230</v>
      </c>
      <c r="GG224">
        <v>46</v>
      </c>
      <c r="GH224">
        <v>264</v>
      </c>
      <c r="GI224">
        <v>0</v>
      </c>
      <c r="GJ224">
        <v>0</v>
      </c>
      <c r="GK224" t="s">
        <v>159</v>
      </c>
      <c r="GL224">
        <v>26</v>
      </c>
      <c r="GM224">
        <v>156</v>
      </c>
      <c r="GN224" t="s">
        <v>159</v>
      </c>
      <c r="GO224" t="s">
        <v>156</v>
      </c>
      <c r="GP224" t="s">
        <v>350</v>
      </c>
      <c r="GQ224" t="s">
        <v>159</v>
      </c>
      <c r="GR224" t="s">
        <v>148</v>
      </c>
      <c r="GS224" t="s">
        <v>159</v>
      </c>
      <c r="GT224">
        <v>16</v>
      </c>
      <c r="GU224">
        <v>100</v>
      </c>
      <c r="GV224" t="s">
        <v>146</v>
      </c>
      <c r="GW224" t="s">
        <v>152</v>
      </c>
      <c r="GX224" t="s">
        <v>151</v>
      </c>
      <c r="GY224" t="s">
        <v>151</v>
      </c>
      <c r="GZ224" t="s">
        <v>919</v>
      </c>
      <c r="HA224" s="117" t="s">
        <v>312</v>
      </c>
      <c r="HB224" s="117" t="s">
        <v>2306</v>
      </c>
      <c r="HC224" s="117"/>
      <c r="HD224" s="116" t="s">
        <v>1858</v>
      </c>
      <c r="HE224" s="116">
        <v>5.5500170000000004</v>
      </c>
      <c r="HF224" s="116">
        <v>35.126390999999998</v>
      </c>
    </row>
    <row r="225" spans="1:214" x14ac:dyDescent="0.25">
      <c r="A225" t="s">
        <v>155</v>
      </c>
      <c r="B225" t="s">
        <v>156</v>
      </c>
      <c r="C225" t="s">
        <v>373</v>
      </c>
      <c r="D225" t="s">
        <v>374</v>
      </c>
      <c r="E225" t="s">
        <v>920</v>
      </c>
      <c r="F225" t="s">
        <v>921</v>
      </c>
      <c r="G225" s="116">
        <f t="shared" si="6"/>
        <v>8.4775700000000001</v>
      </c>
      <c r="H225" s="116">
        <f t="shared" si="7"/>
        <v>32.072139999999997</v>
      </c>
      <c r="I225">
        <v>9</v>
      </c>
      <c r="J225">
        <v>9</v>
      </c>
      <c r="K225" t="s">
        <v>159</v>
      </c>
      <c r="L225">
        <v>523</v>
      </c>
      <c r="M225" s="116">
        <f>SUM(Table1[[#Headers],[c- IDP previously displ. abroad present]])</f>
        <v>0</v>
      </c>
      <c r="N225">
        <v>3142</v>
      </c>
      <c r="O225" s="116">
        <f>(Table1[[#This Row],[a- IDP individuals]])-(Table1[[#This Row],[displ. Abroad]])</f>
        <v>3142</v>
      </c>
      <c r="P225">
        <v>123</v>
      </c>
      <c r="Q225">
        <v>738</v>
      </c>
      <c r="R225" t="s">
        <v>156</v>
      </c>
      <c r="S225" t="s">
        <v>163</v>
      </c>
      <c r="T225">
        <v>140</v>
      </c>
      <c r="U225">
        <v>841</v>
      </c>
      <c r="V225" t="s">
        <v>143</v>
      </c>
      <c r="W225" t="s">
        <v>226</v>
      </c>
      <c r="X225">
        <v>78</v>
      </c>
      <c r="Y225">
        <v>473</v>
      </c>
      <c r="Z225" t="s">
        <v>156</v>
      </c>
      <c r="AA225" t="s">
        <v>374</v>
      </c>
      <c r="AB225">
        <v>96</v>
      </c>
      <c r="AC225">
        <v>579</v>
      </c>
      <c r="AD225" t="s">
        <v>156</v>
      </c>
      <c r="AE225" t="s">
        <v>374</v>
      </c>
      <c r="AF225">
        <v>86</v>
      </c>
      <c r="AG225">
        <v>511</v>
      </c>
      <c r="AH225" t="s">
        <v>156</v>
      </c>
      <c r="AI225" t="s">
        <v>374</v>
      </c>
      <c r="AJ225">
        <v>0</v>
      </c>
      <c r="AK225">
        <v>0</v>
      </c>
      <c r="AL225" t="s">
        <v>147</v>
      </c>
      <c r="AM225" t="s">
        <v>147</v>
      </c>
      <c r="AN225">
        <v>0</v>
      </c>
      <c r="AO225">
        <v>0</v>
      </c>
      <c r="AP225" t="s">
        <v>146</v>
      </c>
      <c r="AQ225">
        <v>0</v>
      </c>
      <c r="AR225">
        <v>0</v>
      </c>
      <c r="AS225">
        <v>0</v>
      </c>
      <c r="AT225">
        <v>0</v>
      </c>
      <c r="AU225" t="s">
        <v>147</v>
      </c>
      <c r="AV225" t="s">
        <v>147</v>
      </c>
      <c r="AW225">
        <v>0</v>
      </c>
      <c r="AX225">
        <v>0</v>
      </c>
      <c r="AY225" t="s">
        <v>147</v>
      </c>
      <c r="AZ225" t="s">
        <v>147</v>
      </c>
      <c r="BA225">
        <v>0</v>
      </c>
      <c r="BB225">
        <v>0</v>
      </c>
      <c r="BC225" t="s">
        <v>147</v>
      </c>
      <c r="BD225" t="s">
        <v>147</v>
      </c>
      <c r="BE225">
        <v>0</v>
      </c>
      <c r="BF225">
        <v>0</v>
      </c>
      <c r="BG225" t="s">
        <v>147</v>
      </c>
      <c r="BH225" t="s">
        <v>147</v>
      </c>
      <c r="BI225">
        <v>0</v>
      </c>
      <c r="BJ225">
        <v>0</v>
      </c>
      <c r="BK225" t="s">
        <v>147</v>
      </c>
      <c r="BL225" t="s">
        <v>147</v>
      </c>
      <c r="BM225">
        <v>0</v>
      </c>
      <c r="BN225">
        <v>0</v>
      </c>
      <c r="BO225" s="116">
        <f>SUM(Table1[[#This Row],[2014-2015 Conflict]],Table1[[#This Row],[2016-2017 conflict]],Table1[[#This Row],[2018 pre R conflict]],Table1[[#This Row],[2018 post R conflict]],Table1[[#This Row],[2019 conflict]],Table1[[#This Row],[2020 conflict]])</f>
        <v>3142</v>
      </c>
      <c r="BP225" s="116">
        <f>SUM(Table1[[#This Row],[2014-2015  C - clashes]],Table1[[#This Row],[2016-2017  c-clashes]],Table1[[#This Row],[2018 pre R C-clashes]],Table1[[#This Row],[2018 post R C-clashes]],Table1[[#This Row],[2019 C-clashes]],Table1[[#This Row],[2020 C-clashes]])</f>
        <v>0</v>
      </c>
      <c r="BQ225" s="116">
        <f>SUM(Table1[[#This Row],[2014-2015 disaster]],Table1[[#This Row],[2016-2017 disaster]],Table1[[#This Row],[2018 pre R disaster]],Table1[[#This Row],[2018 post R disaster]],Table1[[#This Row],[2019 disaster]],Table1[[#This Row],[2020 disaster]])</f>
        <v>0</v>
      </c>
      <c r="BR225" s="116">
        <f>SUM(Table1[[#This Row],[2014-2015 unknown]],Table1[[#This Row],[2016-2017  unknown ]],Table1[[#This Row],[2018 pre R unknown]],Table1[[#This Row],[2018 post R unknown]],Table1[[#This Row],[2019 unknown]],Table1[[#This Row],[2020 unknown]])</f>
        <v>0</v>
      </c>
      <c r="BS225">
        <v>738</v>
      </c>
      <c r="BT225">
        <v>0</v>
      </c>
      <c r="BU225">
        <v>0</v>
      </c>
      <c r="BV225">
        <v>0</v>
      </c>
      <c r="BW225" t="s">
        <v>146</v>
      </c>
      <c r="BX225">
        <v>841</v>
      </c>
      <c r="BY225">
        <v>0</v>
      </c>
      <c r="BZ225">
        <v>0</v>
      </c>
      <c r="CA225">
        <v>0</v>
      </c>
      <c r="CB225" t="s">
        <v>146</v>
      </c>
      <c r="CC225">
        <v>473</v>
      </c>
      <c r="CD225">
        <v>0</v>
      </c>
      <c r="CE225">
        <v>0</v>
      </c>
      <c r="CF225">
        <v>0</v>
      </c>
      <c r="CG225" t="s">
        <v>146</v>
      </c>
      <c r="CH225">
        <v>579</v>
      </c>
      <c r="CI225">
        <v>0</v>
      </c>
      <c r="CJ225">
        <v>0</v>
      </c>
      <c r="CK225">
        <v>0</v>
      </c>
      <c r="CL225" t="s">
        <v>146</v>
      </c>
      <c r="CM225">
        <v>511</v>
      </c>
      <c r="CN225">
        <v>0</v>
      </c>
      <c r="CO225">
        <v>0</v>
      </c>
      <c r="CP225">
        <v>0</v>
      </c>
      <c r="CQ225" t="s">
        <v>146</v>
      </c>
      <c r="CR225">
        <v>0</v>
      </c>
      <c r="CS225">
        <v>0</v>
      </c>
      <c r="CT225">
        <v>0</v>
      </c>
      <c r="CU225">
        <v>0</v>
      </c>
      <c r="CV225" t="s">
        <v>146</v>
      </c>
      <c r="CW225" t="s">
        <v>147</v>
      </c>
      <c r="CX225">
        <v>0</v>
      </c>
      <c r="CY225">
        <v>21</v>
      </c>
      <c r="CZ225">
        <v>132</v>
      </c>
      <c r="DA225">
        <v>502</v>
      </c>
      <c r="DB225">
        <v>3010</v>
      </c>
      <c r="DC225" t="s">
        <v>146</v>
      </c>
      <c r="DD225">
        <v>0</v>
      </c>
      <c r="DE225">
        <v>0</v>
      </c>
      <c r="DF225">
        <v>1452</v>
      </c>
      <c r="DG225">
        <v>8566</v>
      </c>
      <c r="DH225" t="s">
        <v>159</v>
      </c>
      <c r="DI225">
        <f>Table1[[#This Row],[i- returnees internal present household]]+Table1[[#This Row],[k- abroad returnee household]]</f>
        <v>654</v>
      </c>
      <c r="DJ225">
        <f>Table1[[#This Row],[ returnees internal ]]+Table1[[#This Row],[abroad returnee ]]</f>
        <v>3998</v>
      </c>
      <c r="DK225" t="s">
        <v>159</v>
      </c>
      <c r="DL225">
        <v>472</v>
      </c>
      <c r="DM225">
        <v>2885</v>
      </c>
      <c r="DN225">
        <v>153</v>
      </c>
      <c r="DO225">
        <v>942</v>
      </c>
      <c r="DP225" t="s">
        <v>143</v>
      </c>
      <c r="DQ225" t="s">
        <v>226</v>
      </c>
      <c r="DR225" t="s">
        <v>150</v>
      </c>
      <c r="DS225" t="s">
        <v>147</v>
      </c>
      <c r="DT225">
        <v>122</v>
      </c>
      <c r="DU225">
        <v>745</v>
      </c>
      <c r="DV225" t="s">
        <v>193</v>
      </c>
      <c r="DW225" t="s">
        <v>194</v>
      </c>
      <c r="DX225" t="s">
        <v>150</v>
      </c>
      <c r="DY225" t="s">
        <v>147</v>
      </c>
      <c r="DZ225">
        <v>99</v>
      </c>
      <c r="EA225">
        <v>601</v>
      </c>
      <c r="EB225" t="s">
        <v>156</v>
      </c>
      <c r="EC225" t="s">
        <v>195</v>
      </c>
      <c r="ED225" t="s">
        <v>150</v>
      </c>
      <c r="EE225" t="s">
        <v>147</v>
      </c>
      <c r="EF225">
        <v>82</v>
      </c>
      <c r="EG225">
        <v>498</v>
      </c>
      <c r="EH225" t="s">
        <v>143</v>
      </c>
      <c r="EI225" t="s">
        <v>410</v>
      </c>
      <c r="EJ225" t="s">
        <v>150</v>
      </c>
      <c r="EK225" t="s">
        <v>147</v>
      </c>
      <c r="EL225">
        <v>16</v>
      </c>
      <c r="EM225">
        <v>99</v>
      </c>
      <c r="EN225" t="s">
        <v>156</v>
      </c>
      <c r="EO225" t="s">
        <v>350</v>
      </c>
      <c r="EP225" t="s">
        <v>150</v>
      </c>
      <c r="EQ225" t="s">
        <v>147</v>
      </c>
      <c r="ER225">
        <v>0</v>
      </c>
      <c r="ES225">
        <v>0</v>
      </c>
      <c r="ET225" t="s">
        <v>159</v>
      </c>
      <c r="EU225">
        <v>182</v>
      </c>
      <c r="EV225">
        <v>1113</v>
      </c>
      <c r="EW225">
        <v>39</v>
      </c>
      <c r="EX225">
        <v>241</v>
      </c>
      <c r="EY225" t="s">
        <v>221</v>
      </c>
      <c r="EZ225" t="s">
        <v>612</v>
      </c>
      <c r="FA225" t="s">
        <v>150</v>
      </c>
      <c r="FB225" t="s">
        <v>147</v>
      </c>
      <c r="FC225">
        <v>64</v>
      </c>
      <c r="FD225">
        <v>389</v>
      </c>
      <c r="FE225" t="s">
        <v>219</v>
      </c>
      <c r="FF225" t="s">
        <v>354</v>
      </c>
      <c r="FG225" t="s">
        <v>150</v>
      </c>
      <c r="FH225" t="s">
        <v>147</v>
      </c>
      <c r="FI225">
        <v>45</v>
      </c>
      <c r="FJ225">
        <v>272</v>
      </c>
      <c r="FK225" t="s">
        <v>148</v>
      </c>
      <c r="FL225" t="s">
        <v>149</v>
      </c>
      <c r="FM225" t="s">
        <v>150</v>
      </c>
      <c r="FN225" t="s">
        <v>147</v>
      </c>
      <c r="FO225">
        <v>30</v>
      </c>
      <c r="FP225">
        <v>183</v>
      </c>
      <c r="FQ225" t="s">
        <v>148</v>
      </c>
      <c r="FR225" t="s">
        <v>149</v>
      </c>
      <c r="FS225" t="s">
        <v>150</v>
      </c>
      <c r="FT225" t="s">
        <v>147</v>
      </c>
      <c r="FU225">
        <v>4</v>
      </c>
      <c r="FV225">
        <v>28</v>
      </c>
      <c r="FW225" t="s">
        <v>148</v>
      </c>
      <c r="FX225" t="s">
        <v>149</v>
      </c>
      <c r="FY225" t="s">
        <v>150</v>
      </c>
      <c r="FZ225" t="s">
        <v>147</v>
      </c>
      <c r="GA225">
        <v>0</v>
      </c>
      <c r="GB225">
        <v>0</v>
      </c>
      <c r="GC225">
        <v>323</v>
      </c>
      <c r="GD225">
        <v>1973</v>
      </c>
      <c r="GE225">
        <v>247</v>
      </c>
      <c r="GF225">
        <v>1517</v>
      </c>
      <c r="GG225">
        <v>84</v>
      </c>
      <c r="GH225">
        <v>508</v>
      </c>
      <c r="GI225">
        <v>0</v>
      </c>
      <c r="GJ225">
        <v>0</v>
      </c>
      <c r="GK225" t="s">
        <v>159</v>
      </c>
      <c r="GL225">
        <v>156</v>
      </c>
      <c r="GM225">
        <v>949</v>
      </c>
      <c r="GN225" t="s">
        <v>159</v>
      </c>
      <c r="GO225" t="s">
        <v>143</v>
      </c>
      <c r="GP225" t="s">
        <v>318</v>
      </c>
      <c r="GQ225" t="s">
        <v>159</v>
      </c>
      <c r="GR225" t="s">
        <v>148</v>
      </c>
      <c r="GS225" t="s">
        <v>159</v>
      </c>
      <c r="GT225">
        <v>52</v>
      </c>
      <c r="GU225">
        <v>320</v>
      </c>
      <c r="GV225" t="s">
        <v>146</v>
      </c>
      <c r="GW225" t="s">
        <v>152</v>
      </c>
      <c r="GX225" t="s">
        <v>152</v>
      </c>
      <c r="GY225" t="s">
        <v>152</v>
      </c>
      <c r="GZ225" t="s">
        <v>922</v>
      </c>
      <c r="HA225" s="117" t="s">
        <v>312</v>
      </c>
      <c r="HB225" s="117" t="s">
        <v>2308</v>
      </c>
      <c r="HC225" s="117"/>
      <c r="HD225" s="116" t="s">
        <v>1858</v>
      </c>
      <c r="HE225" s="116">
        <v>5.6167759999999998</v>
      </c>
      <c r="HF225" s="116">
        <v>35.066733999999997</v>
      </c>
    </row>
    <row r="226" spans="1:214" x14ac:dyDescent="0.25">
      <c r="A226" t="s">
        <v>192</v>
      </c>
      <c r="B226" t="s">
        <v>193</v>
      </c>
      <c r="C226" t="s">
        <v>191</v>
      </c>
      <c r="D226" t="s">
        <v>194</v>
      </c>
      <c r="E226" t="s">
        <v>923</v>
      </c>
      <c r="F226" t="s">
        <v>924</v>
      </c>
      <c r="G226" s="116">
        <f t="shared" si="6"/>
        <v>4.8735299999999997</v>
      </c>
      <c r="H226" s="116">
        <f t="shared" si="7"/>
        <v>31.57723</v>
      </c>
      <c r="I226">
        <v>9</v>
      </c>
      <c r="J226">
        <v>9</v>
      </c>
      <c r="K226" t="s">
        <v>159</v>
      </c>
      <c r="L226">
        <v>51</v>
      </c>
      <c r="M226" s="116">
        <f>SUM(Table1[[#Headers],[c- IDP previously displ. abroad present]])</f>
        <v>0</v>
      </c>
      <c r="N226">
        <v>305</v>
      </c>
      <c r="O226" s="116">
        <f>(Table1[[#This Row],[a- IDP individuals]])-(Table1[[#This Row],[displ. Abroad]])</f>
        <v>305</v>
      </c>
      <c r="P226">
        <v>36</v>
      </c>
      <c r="Q226">
        <v>214</v>
      </c>
      <c r="R226" t="s">
        <v>143</v>
      </c>
      <c r="S226" t="s">
        <v>226</v>
      </c>
      <c r="T226">
        <v>15</v>
      </c>
      <c r="U226">
        <v>91</v>
      </c>
      <c r="V226" t="s">
        <v>211</v>
      </c>
      <c r="W226" t="s">
        <v>423</v>
      </c>
      <c r="X226">
        <v>0</v>
      </c>
      <c r="Y226">
        <v>0</v>
      </c>
      <c r="Z226" t="s">
        <v>147</v>
      </c>
      <c r="AA226" t="s">
        <v>147</v>
      </c>
      <c r="AB226">
        <v>0</v>
      </c>
      <c r="AC226">
        <v>0</v>
      </c>
      <c r="AD226" t="s">
        <v>147</v>
      </c>
      <c r="AE226" t="s">
        <v>147</v>
      </c>
      <c r="AF226">
        <v>0</v>
      </c>
      <c r="AG226">
        <v>0</v>
      </c>
      <c r="AH226" t="s">
        <v>147</v>
      </c>
      <c r="AI226" t="s">
        <v>147</v>
      </c>
      <c r="AJ226">
        <v>0</v>
      </c>
      <c r="AK226">
        <v>0</v>
      </c>
      <c r="AL226" t="s">
        <v>147</v>
      </c>
      <c r="AM226" t="s">
        <v>147</v>
      </c>
      <c r="AN226">
        <v>0</v>
      </c>
      <c r="AO226">
        <v>0</v>
      </c>
      <c r="AP226" t="s">
        <v>146</v>
      </c>
      <c r="AQ226">
        <v>0</v>
      </c>
      <c r="AR226">
        <v>0</v>
      </c>
      <c r="AS226">
        <v>0</v>
      </c>
      <c r="AT226">
        <v>0</v>
      </c>
      <c r="AU226" t="s">
        <v>147</v>
      </c>
      <c r="AV226" t="s">
        <v>147</v>
      </c>
      <c r="AW226">
        <v>0</v>
      </c>
      <c r="AX226">
        <v>0</v>
      </c>
      <c r="AY226" t="s">
        <v>147</v>
      </c>
      <c r="AZ226" t="s">
        <v>147</v>
      </c>
      <c r="BA226">
        <v>0</v>
      </c>
      <c r="BB226">
        <v>0</v>
      </c>
      <c r="BC226" t="s">
        <v>147</v>
      </c>
      <c r="BD226" t="s">
        <v>147</v>
      </c>
      <c r="BE226">
        <v>0</v>
      </c>
      <c r="BF226">
        <v>0</v>
      </c>
      <c r="BG226" t="s">
        <v>147</v>
      </c>
      <c r="BH226" t="s">
        <v>147</v>
      </c>
      <c r="BI226">
        <v>0</v>
      </c>
      <c r="BJ226">
        <v>0</v>
      </c>
      <c r="BK226" t="s">
        <v>147</v>
      </c>
      <c r="BL226" t="s">
        <v>147</v>
      </c>
      <c r="BM226">
        <v>0</v>
      </c>
      <c r="BN226">
        <v>0</v>
      </c>
      <c r="BO226" s="116">
        <f>SUM(Table1[[#This Row],[2014-2015 Conflict]],Table1[[#This Row],[2016-2017 conflict]],Table1[[#This Row],[2018 pre R conflict]],Table1[[#This Row],[2018 post R conflict]],Table1[[#This Row],[2019 conflict]],Table1[[#This Row],[2020 conflict]])</f>
        <v>305</v>
      </c>
      <c r="BP226" s="116">
        <f>SUM(Table1[[#This Row],[2014-2015  C - clashes]],Table1[[#This Row],[2016-2017  c-clashes]],Table1[[#This Row],[2018 pre R C-clashes]],Table1[[#This Row],[2018 post R C-clashes]],Table1[[#This Row],[2019 C-clashes]],Table1[[#This Row],[2020 C-clashes]])</f>
        <v>0</v>
      </c>
      <c r="BQ226" s="116">
        <f>SUM(Table1[[#This Row],[2014-2015 disaster]],Table1[[#This Row],[2016-2017 disaster]],Table1[[#This Row],[2018 pre R disaster]],Table1[[#This Row],[2018 post R disaster]],Table1[[#This Row],[2019 disaster]],Table1[[#This Row],[2020 disaster]])</f>
        <v>0</v>
      </c>
      <c r="BR226" s="116">
        <f>SUM(Table1[[#This Row],[2014-2015 unknown]],Table1[[#This Row],[2016-2017  unknown ]],Table1[[#This Row],[2018 pre R unknown]],Table1[[#This Row],[2018 post R unknown]],Table1[[#This Row],[2019 unknown]],Table1[[#This Row],[2020 unknown]])</f>
        <v>0</v>
      </c>
      <c r="BS226">
        <v>214</v>
      </c>
      <c r="BT226">
        <v>0</v>
      </c>
      <c r="BU226">
        <v>0</v>
      </c>
      <c r="BV226">
        <v>0</v>
      </c>
      <c r="BW226" t="s">
        <v>146</v>
      </c>
      <c r="BX226">
        <v>91</v>
      </c>
      <c r="BY226">
        <v>0</v>
      </c>
      <c r="BZ226">
        <v>0</v>
      </c>
      <c r="CA226">
        <v>0</v>
      </c>
      <c r="CB226" t="s">
        <v>146</v>
      </c>
      <c r="CC226">
        <v>0</v>
      </c>
      <c r="CD226">
        <v>0</v>
      </c>
      <c r="CE226">
        <v>0</v>
      </c>
      <c r="CF226">
        <v>0</v>
      </c>
      <c r="CG226" t="s">
        <v>146</v>
      </c>
      <c r="CH226">
        <v>0</v>
      </c>
      <c r="CI226">
        <v>0</v>
      </c>
      <c r="CJ226">
        <v>0</v>
      </c>
      <c r="CK226">
        <v>0</v>
      </c>
      <c r="CL226" t="s">
        <v>146</v>
      </c>
      <c r="CM226">
        <v>0</v>
      </c>
      <c r="CN226">
        <v>0</v>
      </c>
      <c r="CO226">
        <v>0</v>
      </c>
      <c r="CP226">
        <v>0</v>
      </c>
      <c r="CQ226" t="s">
        <v>146</v>
      </c>
      <c r="CR226">
        <v>0</v>
      </c>
      <c r="CS226">
        <v>0</v>
      </c>
      <c r="CT226">
        <v>0</v>
      </c>
      <c r="CU226">
        <v>0</v>
      </c>
      <c r="CV226" t="s">
        <v>146</v>
      </c>
      <c r="CW226" t="s">
        <v>147</v>
      </c>
      <c r="CX226">
        <v>0</v>
      </c>
      <c r="CY226">
        <v>0</v>
      </c>
      <c r="CZ226">
        <v>0</v>
      </c>
      <c r="DA226">
        <v>51</v>
      </c>
      <c r="DB226">
        <v>305</v>
      </c>
      <c r="DC226" t="s">
        <v>146</v>
      </c>
      <c r="DD226">
        <v>0</v>
      </c>
      <c r="DE226">
        <v>0</v>
      </c>
      <c r="DF226">
        <v>21481</v>
      </c>
      <c r="DG226">
        <v>118145</v>
      </c>
      <c r="DH226" t="s">
        <v>159</v>
      </c>
      <c r="DI226">
        <f>Table1[[#This Row],[i- returnees internal present household]]+Table1[[#This Row],[k- abroad returnee household]]</f>
        <v>2075</v>
      </c>
      <c r="DJ226">
        <f>Table1[[#This Row],[ returnees internal ]]+Table1[[#This Row],[abroad returnee ]]</f>
        <v>11422</v>
      </c>
      <c r="DK226" t="s">
        <v>159</v>
      </c>
      <c r="DL226">
        <v>1599</v>
      </c>
      <c r="DM226">
        <v>8611</v>
      </c>
      <c r="DN226">
        <v>0</v>
      </c>
      <c r="DO226">
        <v>0</v>
      </c>
      <c r="DP226" t="s">
        <v>147</v>
      </c>
      <c r="DQ226" t="s">
        <v>147</v>
      </c>
      <c r="DR226" t="s">
        <v>147</v>
      </c>
      <c r="DS226" t="s">
        <v>147</v>
      </c>
      <c r="DT226">
        <v>634</v>
      </c>
      <c r="DU226">
        <v>3414</v>
      </c>
      <c r="DV226" t="s">
        <v>211</v>
      </c>
      <c r="DW226" t="s">
        <v>423</v>
      </c>
      <c r="DX226" t="s">
        <v>150</v>
      </c>
      <c r="DY226" t="s">
        <v>147</v>
      </c>
      <c r="DZ226">
        <v>531</v>
      </c>
      <c r="EA226">
        <v>2874</v>
      </c>
      <c r="EB226" t="s">
        <v>193</v>
      </c>
      <c r="EC226" t="s">
        <v>194</v>
      </c>
      <c r="ED226" t="s">
        <v>150</v>
      </c>
      <c r="EE226" t="s">
        <v>147</v>
      </c>
      <c r="EF226">
        <v>386</v>
      </c>
      <c r="EG226">
        <v>2075</v>
      </c>
      <c r="EH226" t="s">
        <v>193</v>
      </c>
      <c r="EI226" t="s">
        <v>196</v>
      </c>
      <c r="EJ226" t="s">
        <v>150</v>
      </c>
      <c r="EK226" t="s">
        <v>147</v>
      </c>
      <c r="EL226">
        <v>48</v>
      </c>
      <c r="EM226">
        <v>248</v>
      </c>
      <c r="EN226" t="s">
        <v>193</v>
      </c>
      <c r="EO226" t="s">
        <v>210</v>
      </c>
      <c r="EP226" t="s">
        <v>150</v>
      </c>
      <c r="EQ226" t="s">
        <v>147</v>
      </c>
      <c r="ER226">
        <v>0</v>
      </c>
      <c r="ES226">
        <v>0</v>
      </c>
      <c r="ET226" t="s">
        <v>159</v>
      </c>
      <c r="EU226">
        <v>476</v>
      </c>
      <c r="EV226">
        <v>2811</v>
      </c>
      <c r="EW226">
        <v>0</v>
      </c>
      <c r="EX226">
        <v>0</v>
      </c>
      <c r="EY226" t="s">
        <v>147</v>
      </c>
      <c r="EZ226" t="s">
        <v>147</v>
      </c>
      <c r="FA226" t="s">
        <v>147</v>
      </c>
      <c r="FB226" t="s">
        <v>147</v>
      </c>
      <c r="FC226">
        <v>0</v>
      </c>
      <c r="FD226">
        <v>0</v>
      </c>
      <c r="FE226" t="s">
        <v>147</v>
      </c>
      <c r="FF226" t="s">
        <v>147</v>
      </c>
      <c r="FG226" t="s">
        <v>147</v>
      </c>
      <c r="FH226" t="s">
        <v>147</v>
      </c>
      <c r="FI226">
        <v>41</v>
      </c>
      <c r="FJ226">
        <v>249</v>
      </c>
      <c r="FK226" t="s">
        <v>221</v>
      </c>
      <c r="FL226" t="s">
        <v>424</v>
      </c>
      <c r="FM226" t="s">
        <v>150</v>
      </c>
      <c r="FN226" t="s">
        <v>147</v>
      </c>
      <c r="FO226">
        <v>435</v>
      </c>
      <c r="FP226">
        <v>2562</v>
      </c>
      <c r="FQ226" t="s">
        <v>221</v>
      </c>
      <c r="FR226" t="s">
        <v>333</v>
      </c>
      <c r="FS226" t="s">
        <v>150</v>
      </c>
      <c r="FT226" t="s">
        <v>147</v>
      </c>
      <c r="FU226">
        <v>0</v>
      </c>
      <c r="FV226">
        <v>0</v>
      </c>
      <c r="FW226" t="s">
        <v>147</v>
      </c>
      <c r="FX226" t="s">
        <v>147</v>
      </c>
      <c r="FY226" t="s">
        <v>147</v>
      </c>
      <c r="FZ226" t="s">
        <v>147</v>
      </c>
      <c r="GA226">
        <v>0</v>
      </c>
      <c r="GB226">
        <v>0</v>
      </c>
      <c r="GC226">
        <v>1599</v>
      </c>
      <c r="GD226">
        <v>8611</v>
      </c>
      <c r="GE226">
        <v>476</v>
      </c>
      <c r="GF226">
        <v>2811</v>
      </c>
      <c r="GG226">
        <v>0</v>
      </c>
      <c r="GH226">
        <v>0</v>
      </c>
      <c r="GI226">
        <v>0</v>
      </c>
      <c r="GJ226">
        <v>0</v>
      </c>
      <c r="GK226" t="s">
        <v>159</v>
      </c>
      <c r="GL226">
        <v>511</v>
      </c>
      <c r="GM226">
        <v>3116</v>
      </c>
      <c r="GN226" t="s">
        <v>159</v>
      </c>
      <c r="GO226" t="s">
        <v>193</v>
      </c>
      <c r="GP226" t="s">
        <v>194</v>
      </c>
      <c r="GQ226" t="s">
        <v>159</v>
      </c>
      <c r="GR226" t="s">
        <v>221</v>
      </c>
      <c r="GS226" t="s">
        <v>159</v>
      </c>
      <c r="GT226">
        <v>530</v>
      </c>
      <c r="GU226">
        <v>3256</v>
      </c>
      <c r="GV226" t="s">
        <v>146</v>
      </c>
      <c r="GW226" t="s">
        <v>152</v>
      </c>
      <c r="GX226" t="s">
        <v>151</v>
      </c>
      <c r="GY226" t="s">
        <v>152</v>
      </c>
      <c r="GZ226" t="s">
        <v>925</v>
      </c>
      <c r="HA226" s="117" t="s">
        <v>1540</v>
      </c>
      <c r="HB226" s="117" t="s">
        <v>2310</v>
      </c>
      <c r="HC226" s="117"/>
      <c r="HD226" s="116" t="s">
        <v>1858</v>
      </c>
      <c r="HE226" s="116">
        <v>5.0710119999999996</v>
      </c>
      <c r="HF226" s="116">
        <v>33.859295000000003</v>
      </c>
    </row>
    <row r="227" spans="1:214" x14ac:dyDescent="0.25">
      <c r="A227" t="s">
        <v>186</v>
      </c>
      <c r="B227" t="s">
        <v>187</v>
      </c>
      <c r="C227" t="s">
        <v>231</v>
      </c>
      <c r="D227" t="s">
        <v>232</v>
      </c>
      <c r="E227" t="s">
        <v>926</v>
      </c>
      <c r="F227" t="s">
        <v>927</v>
      </c>
      <c r="G227" s="116">
        <f t="shared" si="6"/>
        <v>7.012778</v>
      </c>
      <c r="H227" s="116">
        <f t="shared" si="7"/>
        <v>29.250833</v>
      </c>
      <c r="I227">
        <v>9</v>
      </c>
      <c r="J227">
        <v>9</v>
      </c>
      <c r="K227" t="s">
        <v>159</v>
      </c>
      <c r="L227">
        <v>39</v>
      </c>
      <c r="M227" s="116">
        <f>SUM(Table1[[#Headers],[c- IDP previously displ. abroad present]])</f>
        <v>0</v>
      </c>
      <c r="N227">
        <v>159</v>
      </c>
      <c r="O227" s="116">
        <f>(Table1[[#This Row],[a- IDP individuals]])-(Table1[[#This Row],[displ. Abroad]])</f>
        <v>153</v>
      </c>
      <c r="P227">
        <v>10</v>
      </c>
      <c r="Q227">
        <v>41</v>
      </c>
      <c r="R227" t="s">
        <v>187</v>
      </c>
      <c r="S227" t="s">
        <v>232</v>
      </c>
      <c r="T227">
        <v>8</v>
      </c>
      <c r="U227">
        <v>33</v>
      </c>
      <c r="V227" t="s">
        <v>187</v>
      </c>
      <c r="W227" t="s">
        <v>232</v>
      </c>
      <c r="X227">
        <v>6</v>
      </c>
      <c r="Y227">
        <v>24</v>
      </c>
      <c r="Z227" t="s">
        <v>187</v>
      </c>
      <c r="AA227" t="s">
        <v>232</v>
      </c>
      <c r="AB227">
        <v>7</v>
      </c>
      <c r="AC227">
        <v>29</v>
      </c>
      <c r="AD227" t="s">
        <v>187</v>
      </c>
      <c r="AE227" t="s">
        <v>232</v>
      </c>
      <c r="AF227">
        <v>4</v>
      </c>
      <c r="AG227">
        <v>16</v>
      </c>
      <c r="AH227" t="s">
        <v>187</v>
      </c>
      <c r="AI227" t="s">
        <v>232</v>
      </c>
      <c r="AJ227">
        <v>4</v>
      </c>
      <c r="AK227">
        <v>16</v>
      </c>
      <c r="AL227" t="s">
        <v>187</v>
      </c>
      <c r="AM227" t="s">
        <v>232</v>
      </c>
      <c r="AN227">
        <v>0</v>
      </c>
      <c r="AO227">
        <v>0</v>
      </c>
      <c r="AP227" t="s">
        <v>159</v>
      </c>
      <c r="AQ227">
        <v>1</v>
      </c>
      <c r="AR227">
        <v>6</v>
      </c>
      <c r="AS227">
        <v>0</v>
      </c>
      <c r="AT227">
        <v>0</v>
      </c>
      <c r="AU227" t="s">
        <v>147</v>
      </c>
      <c r="AV227" t="s">
        <v>147</v>
      </c>
      <c r="AW227">
        <v>0</v>
      </c>
      <c r="AX227">
        <v>0</v>
      </c>
      <c r="AY227" t="s">
        <v>147</v>
      </c>
      <c r="AZ227" t="s">
        <v>147</v>
      </c>
      <c r="BA227">
        <v>0</v>
      </c>
      <c r="BB227">
        <v>0</v>
      </c>
      <c r="BC227" t="s">
        <v>147</v>
      </c>
      <c r="BD227" t="s">
        <v>147</v>
      </c>
      <c r="BE227">
        <v>0</v>
      </c>
      <c r="BF227">
        <v>0</v>
      </c>
      <c r="BG227" t="s">
        <v>147</v>
      </c>
      <c r="BH227" t="s">
        <v>147</v>
      </c>
      <c r="BI227">
        <v>1</v>
      </c>
      <c r="BJ227">
        <v>6</v>
      </c>
      <c r="BK227" t="s">
        <v>217</v>
      </c>
      <c r="BL227" t="s">
        <v>485</v>
      </c>
      <c r="BM227">
        <v>0</v>
      </c>
      <c r="BN227">
        <v>0</v>
      </c>
      <c r="BO227" s="116">
        <f>SUM(Table1[[#This Row],[2014-2015 Conflict]],Table1[[#This Row],[2016-2017 conflict]],Table1[[#This Row],[2018 pre R conflict]],Table1[[#This Row],[2018 post R conflict]],Table1[[#This Row],[2019 conflict]],Table1[[#This Row],[2020 conflict]])</f>
        <v>98</v>
      </c>
      <c r="BP227" s="116">
        <f>SUM(Table1[[#This Row],[2014-2015  C - clashes]],Table1[[#This Row],[2016-2017  c-clashes]],Table1[[#This Row],[2018 pre R C-clashes]],Table1[[#This Row],[2018 post R C-clashes]],Table1[[#This Row],[2019 C-clashes]],Table1[[#This Row],[2020 C-clashes]])</f>
        <v>61</v>
      </c>
      <c r="BQ227" s="116">
        <f>SUM(Table1[[#This Row],[2014-2015 disaster]],Table1[[#This Row],[2016-2017 disaster]],Table1[[#This Row],[2018 pre R disaster]],Table1[[#This Row],[2018 post R disaster]],Table1[[#This Row],[2019 disaster]],Table1[[#This Row],[2020 disaster]])</f>
        <v>0</v>
      </c>
      <c r="BR227" s="116">
        <f>SUM(Table1[[#This Row],[2014-2015 unknown]],Table1[[#This Row],[2016-2017  unknown ]],Table1[[#This Row],[2018 pre R unknown]],Table1[[#This Row],[2018 post R unknown]],Table1[[#This Row],[2019 unknown]],Table1[[#This Row],[2020 unknown]])</f>
        <v>0</v>
      </c>
      <c r="BS227">
        <v>41</v>
      </c>
      <c r="BT227">
        <v>0</v>
      </c>
      <c r="BU227">
        <v>0</v>
      </c>
      <c r="BV227">
        <v>0</v>
      </c>
      <c r="BW227" t="s">
        <v>146</v>
      </c>
      <c r="BX227">
        <v>33</v>
      </c>
      <c r="BY227">
        <v>0</v>
      </c>
      <c r="BZ227">
        <v>0</v>
      </c>
      <c r="CA227">
        <v>0</v>
      </c>
      <c r="CB227" t="s">
        <v>146</v>
      </c>
      <c r="CC227">
        <v>24</v>
      </c>
      <c r="CD227">
        <v>0</v>
      </c>
      <c r="CE227">
        <v>0</v>
      </c>
      <c r="CF227">
        <v>0</v>
      </c>
      <c r="CG227" t="s">
        <v>146</v>
      </c>
      <c r="CH227">
        <v>0</v>
      </c>
      <c r="CI227">
        <v>29</v>
      </c>
      <c r="CJ227">
        <v>0</v>
      </c>
      <c r="CK227">
        <v>0</v>
      </c>
      <c r="CL227" t="s">
        <v>146</v>
      </c>
      <c r="CM227">
        <v>0</v>
      </c>
      <c r="CN227">
        <v>16</v>
      </c>
      <c r="CO227">
        <v>0</v>
      </c>
      <c r="CP227">
        <v>0</v>
      </c>
      <c r="CQ227" t="s">
        <v>146</v>
      </c>
      <c r="CR227">
        <v>0</v>
      </c>
      <c r="CS227">
        <v>16</v>
      </c>
      <c r="CT227">
        <v>0</v>
      </c>
      <c r="CU227">
        <v>0</v>
      </c>
      <c r="CV227" t="s">
        <v>146</v>
      </c>
      <c r="CW227" t="s">
        <v>147</v>
      </c>
      <c r="CX227">
        <v>0</v>
      </c>
      <c r="CY227">
        <v>0</v>
      </c>
      <c r="CZ227">
        <v>0</v>
      </c>
      <c r="DA227">
        <v>39</v>
      </c>
      <c r="DB227">
        <v>159</v>
      </c>
      <c r="DC227" t="s">
        <v>146</v>
      </c>
      <c r="DD227">
        <v>0</v>
      </c>
      <c r="DE227">
        <v>0</v>
      </c>
      <c r="DF227">
        <v>21</v>
      </c>
      <c r="DG227">
        <v>65</v>
      </c>
      <c r="DH227" t="s">
        <v>159</v>
      </c>
      <c r="DI227">
        <f>Table1[[#This Row],[i- returnees internal present household]]+Table1[[#This Row],[k- abroad returnee household]]</f>
        <v>197</v>
      </c>
      <c r="DJ227">
        <f>Table1[[#This Row],[ returnees internal ]]+Table1[[#This Row],[abroad returnee ]]</f>
        <v>792</v>
      </c>
      <c r="DK227" t="s">
        <v>159</v>
      </c>
      <c r="DL227">
        <v>195</v>
      </c>
      <c r="DM227">
        <v>780</v>
      </c>
      <c r="DN227">
        <v>42</v>
      </c>
      <c r="DO227">
        <v>168</v>
      </c>
      <c r="DP227" t="s">
        <v>228</v>
      </c>
      <c r="DQ227" t="s">
        <v>586</v>
      </c>
      <c r="DR227" t="s">
        <v>150</v>
      </c>
      <c r="DS227" t="s">
        <v>147</v>
      </c>
      <c r="DT227">
        <v>45</v>
      </c>
      <c r="DU227">
        <v>180</v>
      </c>
      <c r="DV227" t="s">
        <v>228</v>
      </c>
      <c r="DW227" t="s">
        <v>586</v>
      </c>
      <c r="DX227" t="s">
        <v>150</v>
      </c>
      <c r="DY227" t="s">
        <v>147</v>
      </c>
      <c r="DZ227">
        <v>21</v>
      </c>
      <c r="EA227">
        <v>84</v>
      </c>
      <c r="EB227" t="s">
        <v>175</v>
      </c>
      <c r="EC227" t="s">
        <v>332</v>
      </c>
      <c r="ED227" t="s">
        <v>150</v>
      </c>
      <c r="EE227" t="s">
        <v>147</v>
      </c>
      <c r="EF227">
        <v>48</v>
      </c>
      <c r="EG227">
        <v>192</v>
      </c>
      <c r="EH227" t="s">
        <v>193</v>
      </c>
      <c r="EI227" t="s">
        <v>194</v>
      </c>
      <c r="EJ227" t="s">
        <v>150</v>
      </c>
      <c r="EK227" t="s">
        <v>147</v>
      </c>
      <c r="EL227">
        <v>39</v>
      </c>
      <c r="EM227">
        <v>156</v>
      </c>
      <c r="EN227" t="s">
        <v>211</v>
      </c>
      <c r="EO227" t="s">
        <v>297</v>
      </c>
      <c r="EP227" t="s">
        <v>150</v>
      </c>
      <c r="EQ227" t="s">
        <v>147</v>
      </c>
      <c r="ER227">
        <v>0</v>
      </c>
      <c r="ES227">
        <v>0</v>
      </c>
      <c r="ET227" t="s">
        <v>159</v>
      </c>
      <c r="EU227">
        <v>2</v>
      </c>
      <c r="EV227">
        <v>12</v>
      </c>
      <c r="EW227">
        <v>0</v>
      </c>
      <c r="EX227">
        <v>0</v>
      </c>
      <c r="EY227" t="s">
        <v>147</v>
      </c>
      <c r="EZ227" t="s">
        <v>147</v>
      </c>
      <c r="FA227" t="s">
        <v>147</v>
      </c>
      <c r="FB227" t="s">
        <v>147</v>
      </c>
      <c r="FC227">
        <v>0</v>
      </c>
      <c r="FD227">
        <v>0</v>
      </c>
      <c r="FE227" t="s">
        <v>147</v>
      </c>
      <c r="FF227" t="s">
        <v>147</v>
      </c>
      <c r="FG227" t="s">
        <v>147</v>
      </c>
      <c r="FH227" t="s">
        <v>147</v>
      </c>
      <c r="FI227">
        <v>0</v>
      </c>
      <c r="FJ227">
        <v>0</v>
      </c>
      <c r="FK227" t="s">
        <v>147</v>
      </c>
      <c r="FL227" t="s">
        <v>147</v>
      </c>
      <c r="FM227" t="s">
        <v>147</v>
      </c>
      <c r="FN227" t="s">
        <v>147</v>
      </c>
      <c r="FO227">
        <v>2</v>
      </c>
      <c r="FP227">
        <v>12</v>
      </c>
      <c r="FQ227" t="s">
        <v>217</v>
      </c>
      <c r="FR227" t="s">
        <v>485</v>
      </c>
      <c r="FS227" t="s">
        <v>150</v>
      </c>
      <c r="FT227" t="s">
        <v>147</v>
      </c>
      <c r="FU227">
        <v>0</v>
      </c>
      <c r="FV227">
        <v>0</v>
      </c>
      <c r="FW227" t="s">
        <v>147</v>
      </c>
      <c r="FX227" t="s">
        <v>147</v>
      </c>
      <c r="FY227" t="s">
        <v>147</v>
      </c>
      <c r="FZ227" t="s">
        <v>147</v>
      </c>
      <c r="GA227">
        <v>0</v>
      </c>
      <c r="GB227">
        <v>0</v>
      </c>
      <c r="GC227">
        <v>148</v>
      </c>
      <c r="GD227">
        <v>595</v>
      </c>
      <c r="GE227">
        <v>29</v>
      </c>
      <c r="GF227">
        <v>117</v>
      </c>
      <c r="GG227">
        <v>20</v>
      </c>
      <c r="GH227">
        <v>80</v>
      </c>
      <c r="GI227">
        <v>0</v>
      </c>
      <c r="GJ227">
        <v>0</v>
      </c>
      <c r="GK227" t="s">
        <v>159</v>
      </c>
      <c r="GL227">
        <v>8</v>
      </c>
      <c r="GM227">
        <v>34</v>
      </c>
      <c r="GN227" t="s">
        <v>159</v>
      </c>
      <c r="GO227" t="s">
        <v>228</v>
      </c>
      <c r="GP227" t="s">
        <v>586</v>
      </c>
      <c r="GQ227" t="s">
        <v>146</v>
      </c>
      <c r="GR227" t="s">
        <v>147</v>
      </c>
      <c r="GS227" t="s">
        <v>159</v>
      </c>
      <c r="GT227">
        <v>10</v>
      </c>
      <c r="GU227">
        <v>61</v>
      </c>
      <c r="GV227" t="s">
        <v>146</v>
      </c>
      <c r="GW227" t="s">
        <v>152</v>
      </c>
      <c r="GX227" t="s">
        <v>152</v>
      </c>
      <c r="GY227" t="s">
        <v>151</v>
      </c>
      <c r="GZ227" t="s">
        <v>928</v>
      </c>
      <c r="HA227" s="117" t="s">
        <v>1540</v>
      </c>
      <c r="HB227" s="117" t="s">
        <v>2312</v>
      </c>
      <c r="HC227" s="117"/>
      <c r="HD227" s="116" t="s">
        <v>1858</v>
      </c>
      <c r="HE227" s="116">
        <v>5.1285400000000001</v>
      </c>
      <c r="HF227" s="116">
        <v>33.784289999999999</v>
      </c>
    </row>
    <row r="228" spans="1:214" x14ac:dyDescent="0.25">
      <c r="A228" t="s">
        <v>323</v>
      </c>
      <c r="B228" t="s">
        <v>324</v>
      </c>
      <c r="C228" t="s">
        <v>930</v>
      </c>
      <c r="D228" t="s">
        <v>641</v>
      </c>
      <c r="E228" t="s">
        <v>929</v>
      </c>
      <c r="F228" t="s">
        <v>931</v>
      </c>
      <c r="G228" s="116">
        <f t="shared" si="6"/>
        <v>8.7105099999999993</v>
      </c>
      <c r="H228" s="116">
        <f t="shared" si="7"/>
        <v>27.285900000000002</v>
      </c>
      <c r="I228">
        <v>9</v>
      </c>
      <c r="J228">
        <v>9</v>
      </c>
      <c r="K228" t="s">
        <v>159</v>
      </c>
      <c r="L228">
        <v>294</v>
      </c>
      <c r="M228" s="116">
        <f>SUM(Table1[[#Headers],[c- IDP previously displ. abroad present]])</f>
        <v>0</v>
      </c>
      <c r="N228">
        <v>1564</v>
      </c>
      <c r="O228" s="116">
        <f>(Table1[[#This Row],[a- IDP individuals]])-(Table1[[#This Row],[displ. Abroad]])</f>
        <v>273</v>
      </c>
      <c r="P228">
        <v>13</v>
      </c>
      <c r="Q228">
        <v>62</v>
      </c>
      <c r="R228" t="s">
        <v>228</v>
      </c>
      <c r="S228" t="s">
        <v>586</v>
      </c>
      <c r="T228">
        <v>39</v>
      </c>
      <c r="U228">
        <v>205</v>
      </c>
      <c r="V228" t="s">
        <v>172</v>
      </c>
      <c r="W228" t="s">
        <v>774</v>
      </c>
      <c r="X228">
        <v>31</v>
      </c>
      <c r="Y228">
        <v>153</v>
      </c>
      <c r="Z228" t="s">
        <v>228</v>
      </c>
      <c r="AA228" t="s">
        <v>584</v>
      </c>
      <c r="AB228">
        <v>42</v>
      </c>
      <c r="AC228">
        <v>220</v>
      </c>
      <c r="AD228" t="s">
        <v>324</v>
      </c>
      <c r="AE228" t="s">
        <v>706</v>
      </c>
      <c r="AF228">
        <v>136</v>
      </c>
      <c r="AG228">
        <v>749</v>
      </c>
      <c r="AH228" t="s">
        <v>324</v>
      </c>
      <c r="AI228" t="s">
        <v>325</v>
      </c>
      <c r="AJ228">
        <v>33</v>
      </c>
      <c r="AK228">
        <v>175</v>
      </c>
      <c r="AL228" t="s">
        <v>324</v>
      </c>
      <c r="AM228" t="s">
        <v>325</v>
      </c>
      <c r="AN228">
        <v>0</v>
      </c>
      <c r="AO228">
        <v>0</v>
      </c>
      <c r="AP228" t="s">
        <v>159</v>
      </c>
      <c r="AQ228">
        <v>234</v>
      </c>
      <c r="AR228">
        <v>1291</v>
      </c>
      <c r="AS228">
        <v>27</v>
      </c>
      <c r="AT228">
        <v>151</v>
      </c>
      <c r="AU228" t="s">
        <v>217</v>
      </c>
      <c r="AV228" t="s">
        <v>218</v>
      </c>
      <c r="AW228">
        <v>10</v>
      </c>
      <c r="AX228">
        <v>54</v>
      </c>
      <c r="AY228" t="s">
        <v>217</v>
      </c>
      <c r="AZ228" t="s">
        <v>932</v>
      </c>
      <c r="BA228">
        <v>32</v>
      </c>
      <c r="BB228">
        <v>174</v>
      </c>
      <c r="BC228" t="s">
        <v>221</v>
      </c>
      <c r="BD228" t="s">
        <v>222</v>
      </c>
      <c r="BE228">
        <v>136</v>
      </c>
      <c r="BF228">
        <v>749</v>
      </c>
      <c r="BG228" t="s">
        <v>219</v>
      </c>
      <c r="BH228" t="s">
        <v>727</v>
      </c>
      <c r="BI228">
        <v>29</v>
      </c>
      <c r="BJ228">
        <v>163</v>
      </c>
      <c r="BK228" t="s">
        <v>217</v>
      </c>
      <c r="BL228" t="s">
        <v>932</v>
      </c>
      <c r="BM228">
        <v>0</v>
      </c>
      <c r="BN228">
        <v>0</v>
      </c>
      <c r="BO228" s="116">
        <f>SUM(Table1[[#This Row],[2014-2015 Conflict]],Table1[[#This Row],[2016-2017 conflict]],Table1[[#This Row],[2018 pre R conflict]],Table1[[#This Row],[2018 post R conflict]],Table1[[#This Row],[2019 conflict]],Table1[[#This Row],[2020 conflict]])</f>
        <v>194</v>
      </c>
      <c r="BP228" s="116">
        <f>SUM(Table1[[#This Row],[2014-2015  C - clashes]],Table1[[#This Row],[2016-2017  c-clashes]],Table1[[#This Row],[2018 pre R C-clashes]],Table1[[#This Row],[2018 post R C-clashes]],Table1[[#This Row],[2019 C-clashes]],Table1[[#This Row],[2020 C-clashes]])</f>
        <v>506</v>
      </c>
      <c r="BQ228" s="116">
        <f>SUM(Table1[[#This Row],[2014-2015 disaster]],Table1[[#This Row],[2016-2017 disaster]],Table1[[#This Row],[2018 pre R disaster]],Table1[[#This Row],[2018 post R disaster]],Table1[[#This Row],[2019 disaster]],Table1[[#This Row],[2020 disaster]])</f>
        <v>89</v>
      </c>
      <c r="BR228" s="116">
        <f>SUM(Table1[[#This Row],[2014-2015 unknown]],Table1[[#This Row],[2016-2017  unknown ]],Table1[[#This Row],[2018 pre R unknown]],Table1[[#This Row],[2018 post R unknown]],Table1[[#This Row],[2019 unknown]],Table1[[#This Row],[2020 unknown]])</f>
        <v>775</v>
      </c>
      <c r="BS228">
        <v>62</v>
      </c>
      <c r="BT228">
        <v>0</v>
      </c>
      <c r="BU228">
        <v>0</v>
      </c>
      <c r="BV228">
        <v>0</v>
      </c>
      <c r="BW228" t="s">
        <v>146</v>
      </c>
      <c r="BX228">
        <v>132</v>
      </c>
      <c r="BY228">
        <v>0</v>
      </c>
      <c r="BZ228">
        <v>0</v>
      </c>
      <c r="CA228">
        <v>73</v>
      </c>
      <c r="CB228" t="s">
        <v>146</v>
      </c>
      <c r="CC228">
        <v>0</v>
      </c>
      <c r="CD228">
        <v>131</v>
      </c>
      <c r="CE228">
        <v>0</v>
      </c>
      <c r="CF228">
        <v>22</v>
      </c>
      <c r="CG228" t="s">
        <v>146</v>
      </c>
      <c r="CH228">
        <v>0</v>
      </c>
      <c r="CI228">
        <v>134</v>
      </c>
      <c r="CJ228">
        <v>0</v>
      </c>
      <c r="CK228">
        <v>86</v>
      </c>
      <c r="CL228" t="s">
        <v>146</v>
      </c>
      <c r="CM228">
        <v>0</v>
      </c>
      <c r="CN228">
        <v>241</v>
      </c>
      <c r="CO228">
        <v>0</v>
      </c>
      <c r="CP228">
        <v>508</v>
      </c>
      <c r="CQ228" t="s">
        <v>146</v>
      </c>
      <c r="CR228">
        <v>0</v>
      </c>
      <c r="CS228">
        <v>0</v>
      </c>
      <c r="CT228">
        <v>89</v>
      </c>
      <c r="CU228">
        <v>86</v>
      </c>
      <c r="CV228" t="s">
        <v>146</v>
      </c>
      <c r="CW228" t="s">
        <v>147</v>
      </c>
      <c r="CX228">
        <v>0</v>
      </c>
      <c r="CY228">
        <v>123</v>
      </c>
      <c r="CZ228">
        <v>620</v>
      </c>
      <c r="DA228">
        <v>171</v>
      </c>
      <c r="DB228">
        <v>944</v>
      </c>
      <c r="DC228" t="s">
        <v>159</v>
      </c>
      <c r="DD228">
        <v>122</v>
      </c>
      <c r="DE228">
        <v>721</v>
      </c>
      <c r="DF228">
        <v>0</v>
      </c>
      <c r="DG228">
        <v>0</v>
      </c>
      <c r="DH228" t="s">
        <v>159</v>
      </c>
      <c r="DI228">
        <f>Table1[[#This Row],[i- returnees internal present household]]+Table1[[#This Row],[k- abroad returnee household]]</f>
        <v>677</v>
      </c>
      <c r="DJ228">
        <f>Table1[[#This Row],[ returnees internal ]]+Table1[[#This Row],[abroad returnee ]]</f>
        <v>4141</v>
      </c>
      <c r="DK228" t="s">
        <v>159</v>
      </c>
      <c r="DL228">
        <v>444</v>
      </c>
      <c r="DM228">
        <v>2982</v>
      </c>
      <c r="DN228">
        <v>96</v>
      </c>
      <c r="DO228">
        <v>645</v>
      </c>
      <c r="DP228" t="s">
        <v>228</v>
      </c>
      <c r="DQ228" t="s">
        <v>586</v>
      </c>
      <c r="DR228" t="s">
        <v>150</v>
      </c>
      <c r="DS228" t="s">
        <v>147</v>
      </c>
      <c r="DT228">
        <v>108</v>
      </c>
      <c r="DU228">
        <v>725</v>
      </c>
      <c r="DV228" t="s">
        <v>228</v>
      </c>
      <c r="DW228" t="s">
        <v>584</v>
      </c>
      <c r="DX228" t="s">
        <v>182</v>
      </c>
      <c r="DY228" t="s">
        <v>147</v>
      </c>
      <c r="DZ228">
        <v>110</v>
      </c>
      <c r="EA228">
        <v>739</v>
      </c>
      <c r="EB228" t="s">
        <v>172</v>
      </c>
      <c r="EC228" t="s">
        <v>774</v>
      </c>
      <c r="ED228" t="s">
        <v>150</v>
      </c>
      <c r="EE228" t="s">
        <v>147</v>
      </c>
      <c r="EF228">
        <v>104</v>
      </c>
      <c r="EG228">
        <v>698</v>
      </c>
      <c r="EH228" t="s">
        <v>324</v>
      </c>
      <c r="EI228" t="s">
        <v>641</v>
      </c>
      <c r="EJ228" t="s">
        <v>150</v>
      </c>
      <c r="EK228" t="s">
        <v>147</v>
      </c>
      <c r="EL228">
        <v>26</v>
      </c>
      <c r="EM228">
        <v>175</v>
      </c>
      <c r="EN228" t="s">
        <v>228</v>
      </c>
      <c r="EO228" t="s">
        <v>586</v>
      </c>
      <c r="EP228" t="s">
        <v>431</v>
      </c>
      <c r="EQ228" t="s">
        <v>147</v>
      </c>
      <c r="ER228">
        <v>0</v>
      </c>
      <c r="ES228">
        <v>0</v>
      </c>
      <c r="ET228" t="s">
        <v>159</v>
      </c>
      <c r="EU228">
        <v>233</v>
      </c>
      <c r="EV228">
        <v>1159</v>
      </c>
      <c r="EW228">
        <v>58</v>
      </c>
      <c r="EX228">
        <v>288</v>
      </c>
      <c r="EY228" t="s">
        <v>217</v>
      </c>
      <c r="EZ228" t="s">
        <v>218</v>
      </c>
      <c r="FA228" t="s">
        <v>150</v>
      </c>
      <c r="FB228" t="s">
        <v>147</v>
      </c>
      <c r="FC228">
        <v>94</v>
      </c>
      <c r="FD228">
        <v>468</v>
      </c>
      <c r="FE228" t="s">
        <v>217</v>
      </c>
      <c r="FF228" t="s">
        <v>587</v>
      </c>
      <c r="FG228" t="s">
        <v>150</v>
      </c>
      <c r="FH228" t="s">
        <v>147</v>
      </c>
      <c r="FI228">
        <v>68</v>
      </c>
      <c r="FJ228">
        <v>338</v>
      </c>
      <c r="FK228" t="s">
        <v>221</v>
      </c>
      <c r="FL228" t="s">
        <v>424</v>
      </c>
      <c r="FM228" t="s">
        <v>182</v>
      </c>
      <c r="FN228" t="s">
        <v>147</v>
      </c>
      <c r="FO228">
        <v>13</v>
      </c>
      <c r="FP228">
        <v>65</v>
      </c>
      <c r="FQ228" t="s">
        <v>221</v>
      </c>
      <c r="FR228" t="s">
        <v>222</v>
      </c>
      <c r="FS228" t="s">
        <v>150</v>
      </c>
      <c r="FT228" t="s">
        <v>147</v>
      </c>
      <c r="FU228">
        <v>0</v>
      </c>
      <c r="FV228">
        <v>0</v>
      </c>
      <c r="FW228" t="s">
        <v>217</v>
      </c>
      <c r="FX228" t="s">
        <v>218</v>
      </c>
      <c r="FY228" t="s">
        <v>431</v>
      </c>
      <c r="FZ228" t="s">
        <v>147</v>
      </c>
      <c r="GA228">
        <v>0</v>
      </c>
      <c r="GB228">
        <v>0</v>
      </c>
      <c r="GC228">
        <v>264</v>
      </c>
      <c r="GD228">
        <v>1615</v>
      </c>
      <c r="GE228">
        <v>215</v>
      </c>
      <c r="GF228">
        <v>1315</v>
      </c>
      <c r="GG228">
        <v>198</v>
      </c>
      <c r="GH228">
        <v>1211</v>
      </c>
      <c r="GI228">
        <v>0</v>
      </c>
      <c r="GJ228">
        <v>0</v>
      </c>
      <c r="GK228" t="s">
        <v>146</v>
      </c>
      <c r="GL228">
        <v>0</v>
      </c>
      <c r="GM228">
        <v>0</v>
      </c>
      <c r="GN228" t="s">
        <v>146</v>
      </c>
      <c r="GO228" t="s">
        <v>147</v>
      </c>
      <c r="GP228" t="s">
        <v>147</v>
      </c>
      <c r="GQ228" t="s">
        <v>146</v>
      </c>
      <c r="GR228" t="s">
        <v>147</v>
      </c>
      <c r="GS228" t="s">
        <v>159</v>
      </c>
      <c r="GT228">
        <v>39</v>
      </c>
      <c r="GU228">
        <v>235</v>
      </c>
      <c r="GV228" t="s">
        <v>159</v>
      </c>
      <c r="GW228" t="s">
        <v>152</v>
      </c>
      <c r="GX228" t="s">
        <v>197</v>
      </c>
      <c r="GY228" t="s">
        <v>151</v>
      </c>
      <c r="GZ228" t="s">
        <v>933</v>
      </c>
      <c r="HA228" s="117" t="s">
        <v>1540</v>
      </c>
      <c r="HB228" s="117" t="s">
        <v>2314</v>
      </c>
      <c r="HC228" s="117"/>
      <c r="HD228" s="116" t="s">
        <v>1858</v>
      </c>
      <c r="HE228" s="116">
        <v>4.9802030000000004</v>
      </c>
      <c r="HF228" s="116">
        <v>33.814563</v>
      </c>
    </row>
    <row r="229" spans="1:214" x14ac:dyDescent="0.25">
      <c r="A229" t="s">
        <v>142</v>
      </c>
      <c r="B229" t="s">
        <v>143</v>
      </c>
      <c r="C229" t="s">
        <v>317</v>
      </c>
      <c r="D229" t="s">
        <v>318</v>
      </c>
      <c r="E229" t="s">
        <v>934</v>
      </c>
      <c r="F229" t="s">
        <v>935</v>
      </c>
      <c r="G229" s="116">
        <f t="shared" si="6"/>
        <v>10.11333333</v>
      </c>
      <c r="H229" s="116">
        <f t="shared" si="7"/>
        <v>33.460500000000003</v>
      </c>
      <c r="I229">
        <v>9</v>
      </c>
      <c r="J229">
        <v>9</v>
      </c>
      <c r="K229" t="s">
        <v>159</v>
      </c>
      <c r="L229">
        <v>638</v>
      </c>
      <c r="M229" s="116">
        <f>SUM(Table1[[#Headers],[c- IDP previously displ. abroad present]])</f>
        <v>0</v>
      </c>
      <c r="N229">
        <v>3201</v>
      </c>
      <c r="O229" s="116">
        <f>(Table1[[#This Row],[a- IDP individuals]])-(Table1[[#This Row],[displ. Abroad]])</f>
        <v>3201</v>
      </c>
      <c r="P229">
        <v>91</v>
      </c>
      <c r="Q229">
        <v>457</v>
      </c>
      <c r="R229" t="s">
        <v>143</v>
      </c>
      <c r="S229" t="s">
        <v>318</v>
      </c>
      <c r="T229">
        <v>547</v>
      </c>
      <c r="U229">
        <v>2744</v>
      </c>
      <c r="V229" t="s">
        <v>143</v>
      </c>
      <c r="W229" t="s">
        <v>318</v>
      </c>
      <c r="X229">
        <v>0</v>
      </c>
      <c r="Y229">
        <v>0</v>
      </c>
      <c r="Z229" t="s">
        <v>147</v>
      </c>
      <c r="AA229" t="s">
        <v>147</v>
      </c>
      <c r="AB229">
        <v>0</v>
      </c>
      <c r="AC229">
        <v>0</v>
      </c>
      <c r="AD229" t="s">
        <v>147</v>
      </c>
      <c r="AE229" t="s">
        <v>147</v>
      </c>
      <c r="AF229">
        <v>0</v>
      </c>
      <c r="AG229">
        <v>0</v>
      </c>
      <c r="AH229" t="s">
        <v>147</v>
      </c>
      <c r="AI229" t="s">
        <v>147</v>
      </c>
      <c r="AJ229">
        <v>0</v>
      </c>
      <c r="AK229">
        <v>0</v>
      </c>
      <c r="AL229" t="s">
        <v>147</v>
      </c>
      <c r="AM229" t="s">
        <v>147</v>
      </c>
      <c r="AN229">
        <v>0</v>
      </c>
      <c r="AO229">
        <v>0</v>
      </c>
      <c r="AP229" t="s">
        <v>146</v>
      </c>
      <c r="AQ229">
        <v>0</v>
      </c>
      <c r="AR229">
        <v>0</v>
      </c>
      <c r="AS229">
        <v>0</v>
      </c>
      <c r="AT229">
        <v>0</v>
      </c>
      <c r="AU229" t="s">
        <v>147</v>
      </c>
      <c r="AV229" t="s">
        <v>147</v>
      </c>
      <c r="AW229">
        <v>0</v>
      </c>
      <c r="AX229">
        <v>0</v>
      </c>
      <c r="AY229" t="s">
        <v>147</v>
      </c>
      <c r="AZ229" t="s">
        <v>147</v>
      </c>
      <c r="BA229">
        <v>0</v>
      </c>
      <c r="BB229">
        <v>0</v>
      </c>
      <c r="BC229" t="s">
        <v>147</v>
      </c>
      <c r="BD229" t="s">
        <v>147</v>
      </c>
      <c r="BE229">
        <v>0</v>
      </c>
      <c r="BF229">
        <v>0</v>
      </c>
      <c r="BG229" t="s">
        <v>147</v>
      </c>
      <c r="BH229" t="s">
        <v>147</v>
      </c>
      <c r="BI229">
        <v>0</v>
      </c>
      <c r="BJ229">
        <v>0</v>
      </c>
      <c r="BK229" t="s">
        <v>147</v>
      </c>
      <c r="BL229" t="s">
        <v>147</v>
      </c>
      <c r="BM229">
        <v>0</v>
      </c>
      <c r="BN229">
        <v>0</v>
      </c>
      <c r="BO229" s="116">
        <f>SUM(Table1[[#This Row],[2014-2015 Conflict]],Table1[[#This Row],[2016-2017 conflict]],Table1[[#This Row],[2018 pre R conflict]],Table1[[#This Row],[2018 post R conflict]],Table1[[#This Row],[2019 conflict]],Table1[[#This Row],[2020 conflict]])</f>
        <v>3201</v>
      </c>
      <c r="BP229" s="116">
        <f>SUM(Table1[[#This Row],[2014-2015  C - clashes]],Table1[[#This Row],[2016-2017  c-clashes]],Table1[[#This Row],[2018 pre R C-clashes]],Table1[[#This Row],[2018 post R C-clashes]],Table1[[#This Row],[2019 C-clashes]],Table1[[#This Row],[2020 C-clashes]])</f>
        <v>0</v>
      </c>
      <c r="BQ229" s="116">
        <f>SUM(Table1[[#This Row],[2014-2015 disaster]],Table1[[#This Row],[2016-2017 disaster]],Table1[[#This Row],[2018 pre R disaster]],Table1[[#This Row],[2018 post R disaster]],Table1[[#This Row],[2019 disaster]],Table1[[#This Row],[2020 disaster]])</f>
        <v>0</v>
      </c>
      <c r="BR229" s="116">
        <f>SUM(Table1[[#This Row],[2014-2015 unknown]],Table1[[#This Row],[2016-2017  unknown ]],Table1[[#This Row],[2018 pre R unknown]],Table1[[#This Row],[2018 post R unknown]],Table1[[#This Row],[2019 unknown]],Table1[[#This Row],[2020 unknown]])</f>
        <v>0</v>
      </c>
      <c r="BS229">
        <v>457</v>
      </c>
      <c r="BT229">
        <v>0</v>
      </c>
      <c r="BU229">
        <v>0</v>
      </c>
      <c r="BV229">
        <v>0</v>
      </c>
      <c r="BW229" t="s">
        <v>146</v>
      </c>
      <c r="BX229">
        <v>2744</v>
      </c>
      <c r="BY229">
        <v>0</v>
      </c>
      <c r="BZ229">
        <v>0</v>
      </c>
      <c r="CA229">
        <v>0</v>
      </c>
      <c r="CB229" t="s">
        <v>146</v>
      </c>
      <c r="CC229">
        <v>0</v>
      </c>
      <c r="CD229">
        <v>0</v>
      </c>
      <c r="CE229">
        <v>0</v>
      </c>
      <c r="CF229">
        <v>0</v>
      </c>
      <c r="CG229" t="s">
        <v>146</v>
      </c>
      <c r="CH229">
        <v>0</v>
      </c>
      <c r="CI229">
        <v>0</v>
      </c>
      <c r="CJ229">
        <v>0</v>
      </c>
      <c r="CK229">
        <v>0</v>
      </c>
      <c r="CL229" t="s">
        <v>146</v>
      </c>
      <c r="CM229">
        <v>0</v>
      </c>
      <c r="CN229">
        <v>0</v>
      </c>
      <c r="CO229">
        <v>0</v>
      </c>
      <c r="CP229">
        <v>0</v>
      </c>
      <c r="CQ229" t="s">
        <v>146</v>
      </c>
      <c r="CR229">
        <v>0</v>
      </c>
      <c r="CS229">
        <v>0</v>
      </c>
      <c r="CT229">
        <v>0</v>
      </c>
      <c r="CU229">
        <v>0</v>
      </c>
      <c r="CV229" t="s">
        <v>146</v>
      </c>
      <c r="CW229" t="s">
        <v>147</v>
      </c>
      <c r="CX229">
        <v>0</v>
      </c>
      <c r="CY229">
        <v>414</v>
      </c>
      <c r="CZ229">
        <v>2075</v>
      </c>
      <c r="DA229">
        <v>224</v>
      </c>
      <c r="DB229">
        <v>1126</v>
      </c>
      <c r="DC229" t="s">
        <v>159</v>
      </c>
      <c r="DD229">
        <v>9</v>
      </c>
      <c r="DE229">
        <v>50</v>
      </c>
      <c r="DF229">
        <v>2183</v>
      </c>
      <c r="DG229">
        <v>10916</v>
      </c>
      <c r="DH229" t="s">
        <v>159</v>
      </c>
      <c r="DI229">
        <f>Table1[[#This Row],[i- returnees internal present household]]+Table1[[#This Row],[k- abroad returnee household]]</f>
        <v>439</v>
      </c>
      <c r="DJ229">
        <f>Table1[[#This Row],[ returnees internal ]]+Table1[[#This Row],[abroad returnee ]]</f>
        <v>2261</v>
      </c>
      <c r="DK229" t="s">
        <v>159</v>
      </c>
      <c r="DL229">
        <v>439</v>
      </c>
      <c r="DM229">
        <v>2261</v>
      </c>
      <c r="DN229">
        <v>0</v>
      </c>
      <c r="DO229">
        <v>0</v>
      </c>
      <c r="DP229" t="s">
        <v>147</v>
      </c>
      <c r="DQ229" t="s">
        <v>147</v>
      </c>
      <c r="DR229" t="s">
        <v>147</v>
      </c>
      <c r="DS229" t="s">
        <v>147</v>
      </c>
      <c r="DT229">
        <v>0</v>
      </c>
      <c r="DU229">
        <v>0</v>
      </c>
      <c r="DV229" t="s">
        <v>147</v>
      </c>
      <c r="DW229" t="s">
        <v>147</v>
      </c>
      <c r="DX229" t="s">
        <v>147</v>
      </c>
      <c r="DY229" t="s">
        <v>147</v>
      </c>
      <c r="DZ229">
        <v>0</v>
      </c>
      <c r="EA229">
        <v>0</v>
      </c>
      <c r="EB229" t="s">
        <v>147</v>
      </c>
      <c r="EC229" t="s">
        <v>147</v>
      </c>
      <c r="ED229" t="s">
        <v>147</v>
      </c>
      <c r="EE229" t="s">
        <v>147</v>
      </c>
      <c r="EF229">
        <v>409</v>
      </c>
      <c r="EG229">
        <v>2089</v>
      </c>
      <c r="EH229" t="s">
        <v>143</v>
      </c>
      <c r="EI229" t="s">
        <v>144</v>
      </c>
      <c r="EJ229" t="s">
        <v>150</v>
      </c>
      <c r="EK229" t="s">
        <v>147</v>
      </c>
      <c r="EL229">
        <v>30</v>
      </c>
      <c r="EM229">
        <v>172</v>
      </c>
      <c r="EN229" t="s">
        <v>143</v>
      </c>
      <c r="EO229" t="s">
        <v>144</v>
      </c>
      <c r="EP229" t="s">
        <v>304</v>
      </c>
      <c r="EQ229" t="s">
        <v>147</v>
      </c>
      <c r="ER229">
        <v>0</v>
      </c>
      <c r="ES229">
        <v>0</v>
      </c>
      <c r="ET229" t="s">
        <v>146</v>
      </c>
      <c r="EU229">
        <v>0</v>
      </c>
      <c r="EV229">
        <v>0</v>
      </c>
      <c r="EW229">
        <v>0</v>
      </c>
      <c r="EX229">
        <v>0</v>
      </c>
      <c r="EY229" t="s">
        <v>147</v>
      </c>
      <c r="EZ229" t="s">
        <v>147</v>
      </c>
      <c r="FA229" t="s">
        <v>147</v>
      </c>
      <c r="FB229" t="s">
        <v>147</v>
      </c>
      <c r="FC229">
        <v>0</v>
      </c>
      <c r="FD229">
        <v>0</v>
      </c>
      <c r="FE229" t="s">
        <v>147</v>
      </c>
      <c r="FF229" t="s">
        <v>147</v>
      </c>
      <c r="FG229" t="s">
        <v>147</v>
      </c>
      <c r="FH229" t="s">
        <v>147</v>
      </c>
      <c r="FI229">
        <v>0</v>
      </c>
      <c r="FJ229">
        <v>0</v>
      </c>
      <c r="FK229" t="s">
        <v>147</v>
      </c>
      <c r="FL229" t="s">
        <v>147</v>
      </c>
      <c r="FM229" t="s">
        <v>147</v>
      </c>
      <c r="FN229" t="s">
        <v>147</v>
      </c>
      <c r="FO229">
        <v>0</v>
      </c>
      <c r="FP229">
        <v>0</v>
      </c>
      <c r="FQ229" t="s">
        <v>147</v>
      </c>
      <c r="FR229" t="s">
        <v>147</v>
      </c>
      <c r="FS229" t="s">
        <v>147</v>
      </c>
      <c r="FT229" t="s">
        <v>147</v>
      </c>
      <c r="FU229">
        <v>0</v>
      </c>
      <c r="FV229">
        <v>0</v>
      </c>
      <c r="FW229" t="s">
        <v>147</v>
      </c>
      <c r="FX229" t="s">
        <v>147</v>
      </c>
      <c r="FY229" t="s">
        <v>147</v>
      </c>
      <c r="FZ229" t="s">
        <v>147</v>
      </c>
      <c r="GA229">
        <v>0</v>
      </c>
      <c r="GB229">
        <v>0</v>
      </c>
      <c r="GC229">
        <v>0</v>
      </c>
      <c r="GD229">
        <v>0</v>
      </c>
      <c r="GE229">
        <v>439</v>
      </c>
      <c r="GF229">
        <v>2261</v>
      </c>
      <c r="GG229">
        <v>0</v>
      </c>
      <c r="GH229">
        <v>0</v>
      </c>
      <c r="GI229">
        <v>0</v>
      </c>
      <c r="GJ229">
        <v>0</v>
      </c>
      <c r="GK229" t="s">
        <v>146</v>
      </c>
      <c r="GL229">
        <v>0</v>
      </c>
      <c r="GM229">
        <v>0</v>
      </c>
      <c r="GN229" t="s">
        <v>146</v>
      </c>
      <c r="GO229" t="s">
        <v>147</v>
      </c>
      <c r="GP229" t="s">
        <v>147</v>
      </c>
      <c r="GQ229" t="s">
        <v>146</v>
      </c>
      <c r="GR229" t="s">
        <v>147</v>
      </c>
      <c r="GS229" t="s">
        <v>159</v>
      </c>
      <c r="GT229">
        <v>1</v>
      </c>
      <c r="GU229">
        <v>6</v>
      </c>
      <c r="GV229" t="s">
        <v>146</v>
      </c>
      <c r="GW229" t="s">
        <v>152</v>
      </c>
      <c r="GX229" t="s">
        <v>152</v>
      </c>
      <c r="GY229" t="s">
        <v>152</v>
      </c>
      <c r="GZ229" t="s">
        <v>160</v>
      </c>
      <c r="HA229" s="117" t="s">
        <v>1540</v>
      </c>
      <c r="HB229" s="117" t="s">
        <v>2316</v>
      </c>
      <c r="HC229" s="117"/>
      <c r="HD229" s="116" t="s">
        <v>1858</v>
      </c>
      <c r="HE229" s="116">
        <v>5.0190900000000003</v>
      </c>
      <c r="HF229" s="116">
        <v>33.84187</v>
      </c>
    </row>
    <row r="230" spans="1:214" x14ac:dyDescent="0.25">
      <c r="A230" t="s">
        <v>329</v>
      </c>
      <c r="B230" t="s">
        <v>175</v>
      </c>
      <c r="C230" t="s">
        <v>471</v>
      </c>
      <c r="D230" t="s">
        <v>385</v>
      </c>
      <c r="E230" t="s">
        <v>936</v>
      </c>
      <c r="F230" t="s">
        <v>937</v>
      </c>
      <c r="G230" s="116">
        <f t="shared" si="6"/>
        <v>8.3849999999999998</v>
      </c>
      <c r="H230" s="116">
        <f t="shared" si="7"/>
        <v>30.117083000000001</v>
      </c>
      <c r="I230">
        <v>9</v>
      </c>
      <c r="J230">
        <v>9</v>
      </c>
      <c r="K230" t="s">
        <v>159</v>
      </c>
      <c r="L230">
        <v>63</v>
      </c>
      <c r="M230" s="116">
        <f>SUM(Table1[[#Headers],[c- IDP previously displ. abroad present]])</f>
        <v>0</v>
      </c>
      <c r="N230">
        <v>447</v>
      </c>
      <c r="O230" s="116">
        <f>(Table1[[#This Row],[a- IDP individuals]])-(Table1[[#This Row],[displ. Abroad]])</f>
        <v>420</v>
      </c>
      <c r="P230">
        <v>33</v>
      </c>
      <c r="Q230">
        <v>237</v>
      </c>
      <c r="R230" t="s">
        <v>175</v>
      </c>
      <c r="S230" t="s">
        <v>394</v>
      </c>
      <c r="T230">
        <v>25</v>
      </c>
      <c r="U230">
        <v>175</v>
      </c>
      <c r="V230" t="s">
        <v>175</v>
      </c>
      <c r="W230" t="s">
        <v>332</v>
      </c>
      <c r="X230">
        <v>5</v>
      </c>
      <c r="Y230">
        <v>35</v>
      </c>
      <c r="Z230" t="s">
        <v>175</v>
      </c>
      <c r="AA230" t="s">
        <v>340</v>
      </c>
      <c r="AB230">
        <v>0</v>
      </c>
      <c r="AC230">
        <v>0</v>
      </c>
      <c r="AD230" t="s">
        <v>147</v>
      </c>
      <c r="AE230" t="s">
        <v>147</v>
      </c>
      <c r="AF230">
        <v>0</v>
      </c>
      <c r="AG230">
        <v>0</v>
      </c>
      <c r="AH230" t="s">
        <v>147</v>
      </c>
      <c r="AI230" t="s">
        <v>147</v>
      </c>
      <c r="AJ230">
        <v>0</v>
      </c>
      <c r="AK230">
        <v>0</v>
      </c>
      <c r="AL230" t="s">
        <v>147</v>
      </c>
      <c r="AM230" t="s">
        <v>147</v>
      </c>
      <c r="AN230">
        <v>0</v>
      </c>
      <c r="AO230">
        <v>0</v>
      </c>
      <c r="AP230" t="s">
        <v>159</v>
      </c>
      <c r="AQ230">
        <v>4</v>
      </c>
      <c r="AR230">
        <v>27</v>
      </c>
      <c r="AS230">
        <v>1</v>
      </c>
      <c r="AT230">
        <v>7</v>
      </c>
      <c r="AU230" t="s">
        <v>217</v>
      </c>
      <c r="AV230" t="s">
        <v>938</v>
      </c>
      <c r="AW230">
        <v>3</v>
      </c>
      <c r="AX230">
        <v>20</v>
      </c>
      <c r="AY230" t="s">
        <v>217</v>
      </c>
      <c r="AZ230" t="s">
        <v>932</v>
      </c>
      <c r="BA230">
        <v>0</v>
      </c>
      <c r="BB230">
        <v>0</v>
      </c>
      <c r="BC230" t="s">
        <v>147</v>
      </c>
      <c r="BD230" t="s">
        <v>147</v>
      </c>
      <c r="BE230">
        <v>0</v>
      </c>
      <c r="BF230">
        <v>0</v>
      </c>
      <c r="BG230" t="s">
        <v>147</v>
      </c>
      <c r="BH230" t="s">
        <v>147</v>
      </c>
      <c r="BI230">
        <v>0</v>
      </c>
      <c r="BJ230">
        <v>0</v>
      </c>
      <c r="BK230" t="s">
        <v>147</v>
      </c>
      <c r="BL230" t="s">
        <v>147</v>
      </c>
      <c r="BM230">
        <v>0</v>
      </c>
      <c r="BN230">
        <v>0</v>
      </c>
      <c r="BO230" s="116">
        <f>SUM(Table1[[#This Row],[2014-2015 Conflict]],Table1[[#This Row],[2016-2017 conflict]],Table1[[#This Row],[2018 pre R conflict]],Table1[[#This Row],[2018 post R conflict]],Table1[[#This Row],[2019 conflict]],Table1[[#This Row],[2020 conflict]])</f>
        <v>447</v>
      </c>
      <c r="BP230" s="116">
        <f>SUM(Table1[[#This Row],[2014-2015  C - clashes]],Table1[[#This Row],[2016-2017  c-clashes]],Table1[[#This Row],[2018 pre R C-clashes]],Table1[[#This Row],[2018 post R C-clashes]],Table1[[#This Row],[2019 C-clashes]],Table1[[#This Row],[2020 C-clashes]])</f>
        <v>0</v>
      </c>
      <c r="BQ230" s="116">
        <f>SUM(Table1[[#This Row],[2014-2015 disaster]],Table1[[#This Row],[2016-2017 disaster]],Table1[[#This Row],[2018 pre R disaster]],Table1[[#This Row],[2018 post R disaster]],Table1[[#This Row],[2019 disaster]],Table1[[#This Row],[2020 disaster]])</f>
        <v>0</v>
      </c>
      <c r="BR230" s="116">
        <f>SUM(Table1[[#This Row],[2014-2015 unknown]],Table1[[#This Row],[2016-2017  unknown ]],Table1[[#This Row],[2018 pre R unknown]],Table1[[#This Row],[2018 post R unknown]],Table1[[#This Row],[2019 unknown]],Table1[[#This Row],[2020 unknown]])</f>
        <v>0</v>
      </c>
      <c r="BS230">
        <v>237</v>
      </c>
      <c r="BT230">
        <v>0</v>
      </c>
      <c r="BU230">
        <v>0</v>
      </c>
      <c r="BV230">
        <v>0</v>
      </c>
      <c r="BW230" t="s">
        <v>146</v>
      </c>
      <c r="BX230">
        <v>175</v>
      </c>
      <c r="BY230">
        <v>0</v>
      </c>
      <c r="BZ230">
        <v>0</v>
      </c>
      <c r="CA230">
        <v>0</v>
      </c>
      <c r="CB230" t="s">
        <v>146</v>
      </c>
      <c r="CC230">
        <v>35</v>
      </c>
      <c r="CD230">
        <v>0</v>
      </c>
      <c r="CE230">
        <v>0</v>
      </c>
      <c r="CF230">
        <v>0</v>
      </c>
      <c r="CG230" t="s">
        <v>146</v>
      </c>
      <c r="CH230">
        <v>0</v>
      </c>
      <c r="CI230">
        <v>0</v>
      </c>
      <c r="CJ230">
        <v>0</v>
      </c>
      <c r="CK230">
        <v>0</v>
      </c>
      <c r="CL230" t="s">
        <v>146</v>
      </c>
      <c r="CM230">
        <v>0</v>
      </c>
      <c r="CN230">
        <v>0</v>
      </c>
      <c r="CO230">
        <v>0</v>
      </c>
      <c r="CP230">
        <v>0</v>
      </c>
      <c r="CQ230" t="s">
        <v>146</v>
      </c>
      <c r="CR230">
        <v>0</v>
      </c>
      <c r="CS230">
        <v>0</v>
      </c>
      <c r="CT230">
        <v>0</v>
      </c>
      <c r="CU230">
        <v>0</v>
      </c>
      <c r="CV230" t="s">
        <v>146</v>
      </c>
      <c r="CW230" t="s">
        <v>147</v>
      </c>
      <c r="CX230">
        <v>0</v>
      </c>
      <c r="CY230">
        <v>0</v>
      </c>
      <c r="CZ230">
        <v>0</v>
      </c>
      <c r="DA230">
        <v>63</v>
      </c>
      <c r="DB230">
        <v>447</v>
      </c>
      <c r="DC230" t="s">
        <v>146</v>
      </c>
      <c r="DD230">
        <v>0</v>
      </c>
      <c r="DE230">
        <v>0</v>
      </c>
      <c r="DF230">
        <v>534</v>
      </c>
      <c r="DG230">
        <v>4806</v>
      </c>
      <c r="DH230" t="s">
        <v>159</v>
      </c>
      <c r="DI230">
        <f>Table1[[#This Row],[i- returnees internal present household]]+Table1[[#This Row],[k- abroad returnee household]]</f>
        <v>552</v>
      </c>
      <c r="DJ230">
        <f>Table1[[#This Row],[ returnees internal ]]+Table1[[#This Row],[abroad returnee ]]</f>
        <v>3800</v>
      </c>
      <c r="DK230" t="s">
        <v>159</v>
      </c>
      <c r="DL230">
        <v>513</v>
      </c>
      <c r="DM230">
        <v>3543</v>
      </c>
      <c r="DN230">
        <v>13</v>
      </c>
      <c r="DO230">
        <v>91</v>
      </c>
      <c r="DP230" t="s">
        <v>175</v>
      </c>
      <c r="DQ230" t="s">
        <v>332</v>
      </c>
      <c r="DR230" t="s">
        <v>150</v>
      </c>
      <c r="DS230" t="s">
        <v>147</v>
      </c>
      <c r="DT230">
        <v>79</v>
      </c>
      <c r="DU230">
        <v>553</v>
      </c>
      <c r="DV230" t="s">
        <v>175</v>
      </c>
      <c r="DW230" t="s">
        <v>394</v>
      </c>
      <c r="DX230" t="s">
        <v>150</v>
      </c>
      <c r="DY230" t="s">
        <v>147</v>
      </c>
      <c r="DZ230">
        <v>135</v>
      </c>
      <c r="EA230">
        <v>940</v>
      </c>
      <c r="EB230" t="s">
        <v>175</v>
      </c>
      <c r="EC230" t="s">
        <v>240</v>
      </c>
      <c r="ED230" t="s">
        <v>150</v>
      </c>
      <c r="EE230" t="s">
        <v>147</v>
      </c>
      <c r="EF230">
        <v>216</v>
      </c>
      <c r="EG230">
        <v>1469</v>
      </c>
      <c r="EH230" t="s">
        <v>175</v>
      </c>
      <c r="EI230" t="s">
        <v>240</v>
      </c>
      <c r="EJ230" t="s">
        <v>150</v>
      </c>
      <c r="EK230" t="s">
        <v>147</v>
      </c>
      <c r="EL230">
        <v>70</v>
      </c>
      <c r="EM230">
        <v>490</v>
      </c>
      <c r="EN230" t="s">
        <v>175</v>
      </c>
      <c r="EO230" t="s">
        <v>332</v>
      </c>
      <c r="EP230" t="s">
        <v>150</v>
      </c>
      <c r="EQ230" t="s">
        <v>147</v>
      </c>
      <c r="ER230">
        <v>0</v>
      </c>
      <c r="ES230">
        <v>0</v>
      </c>
      <c r="ET230" t="s">
        <v>159</v>
      </c>
      <c r="EU230">
        <v>39</v>
      </c>
      <c r="EV230">
        <v>257</v>
      </c>
      <c r="EW230">
        <v>0</v>
      </c>
      <c r="EX230">
        <v>0</v>
      </c>
      <c r="EY230" t="s">
        <v>147</v>
      </c>
      <c r="EZ230" t="s">
        <v>147</v>
      </c>
      <c r="FA230" t="s">
        <v>147</v>
      </c>
      <c r="FB230" t="s">
        <v>147</v>
      </c>
      <c r="FC230">
        <v>0</v>
      </c>
      <c r="FD230">
        <v>0</v>
      </c>
      <c r="FE230" t="s">
        <v>147</v>
      </c>
      <c r="FF230" t="s">
        <v>147</v>
      </c>
      <c r="FG230" t="s">
        <v>147</v>
      </c>
      <c r="FH230" t="s">
        <v>147</v>
      </c>
      <c r="FI230">
        <v>10</v>
      </c>
      <c r="FJ230">
        <v>72</v>
      </c>
      <c r="FK230" t="s">
        <v>221</v>
      </c>
      <c r="FL230" t="s">
        <v>376</v>
      </c>
      <c r="FM230" t="s">
        <v>150</v>
      </c>
      <c r="FN230" t="s">
        <v>147</v>
      </c>
      <c r="FO230">
        <v>19</v>
      </c>
      <c r="FP230">
        <v>136</v>
      </c>
      <c r="FQ230" t="s">
        <v>217</v>
      </c>
      <c r="FR230" t="s">
        <v>218</v>
      </c>
      <c r="FS230" t="s">
        <v>150</v>
      </c>
      <c r="FT230" t="s">
        <v>147</v>
      </c>
      <c r="FU230">
        <v>10</v>
      </c>
      <c r="FV230">
        <v>49</v>
      </c>
      <c r="FW230" t="s">
        <v>217</v>
      </c>
      <c r="FX230" t="s">
        <v>218</v>
      </c>
      <c r="FY230" t="s">
        <v>150</v>
      </c>
      <c r="FZ230" t="s">
        <v>147</v>
      </c>
      <c r="GA230">
        <v>0</v>
      </c>
      <c r="GB230">
        <v>0</v>
      </c>
      <c r="GC230">
        <v>513</v>
      </c>
      <c r="GD230">
        <v>3515</v>
      </c>
      <c r="GE230">
        <v>33</v>
      </c>
      <c r="GF230">
        <v>245</v>
      </c>
      <c r="GG230">
        <v>6</v>
      </c>
      <c r="GH230">
        <v>40</v>
      </c>
      <c r="GI230">
        <v>0</v>
      </c>
      <c r="GJ230">
        <v>0</v>
      </c>
      <c r="GK230" t="s">
        <v>159</v>
      </c>
      <c r="GL230">
        <v>197</v>
      </c>
      <c r="GM230">
        <v>1393</v>
      </c>
      <c r="GN230" t="s">
        <v>159</v>
      </c>
      <c r="GO230" t="s">
        <v>175</v>
      </c>
      <c r="GP230" t="s">
        <v>240</v>
      </c>
      <c r="GQ230" t="s">
        <v>159</v>
      </c>
      <c r="GR230" t="s">
        <v>217</v>
      </c>
      <c r="GS230" t="s">
        <v>159</v>
      </c>
      <c r="GT230">
        <v>9</v>
      </c>
      <c r="GU230">
        <v>54</v>
      </c>
      <c r="GV230" t="s">
        <v>159</v>
      </c>
      <c r="GW230" t="s">
        <v>152</v>
      </c>
      <c r="GX230" t="s">
        <v>151</v>
      </c>
      <c r="GY230" t="s">
        <v>152</v>
      </c>
      <c r="GZ230" t="s">
        <v>160</v>
      </c>
      <c r="HA230" s="117" t="s">
        <v>1540</v>
      </c>
      <c r="HB230" s="117" t="s">
        <v>2318</v>
      </c>
      <c r="HC230" s="117"/>
      <c r="HD230" s="116" t="s">
        <v>1858</v>
      </c>
      <c r="HE230" s="116">
        <v>5.0310969999999999</v>
      </c>
      <c r="HF230" s="116">
        <v>33.769903999999997</v>
      </c>
    </row>
    <row r="231" spans="1:214" x14ac:dyDescent="0.25">
      <c r="A231" t="s">
        <v>155</v>
      </c>
      <c r="B231" t="s">
        <v>156</v>
      </c>
      <c r="C231" t="s">
        <v>895</v>
      </c>
      <c r="D231" t="s">
        <v>195</v>
      </c>
      <c r="E231" t="s">
        <v>939</v>
      </c>
      <c r="F231" t="s">
        <v>940</v>
      </c>
      <c r="G231" s="116">
        <f t="shared" si="6"/>
        <v>6.42753</v>
      </c>
      <c r="H231" s="116">
        <f t="shared" si="7"/>
        <v>31.552700000000002</v>
      </c>
      <c r="I231">
        <v>9</v>
      </c>
      <c r="J231">
        <v>9</v>
      </c>
      <c r="K231" t="s">
        <v>159</v>
      </c>
      <c r="L231">
        <v>92</v>
      </c>
      <c r="M231" s="116">
        <f>SUM(Table1[[#Headers],[c- IDP previously displ. abroad present]])</f>
        <v>0</v>
      </c>
      <c r="N231">
        <v>506</v>
      </c>
      <c r="O231" s="116">
        <f>(Table1[[#This Row],[a- IDP individuals]])-(Table1[[#This Row],[displ. Abroad]])</f>
        <v>506</v>
      </c>
      <c r="P231">
        <v>43</v>
      </c>
      <c r="Q231">
        <v>207</v>
      </c>
      <c r="R231" t="s">
        <v>156</v>
      </c>
      <c r="S231" t="s">
        <v>195</v>
      </c>
      <c r="T231">
        <v>46</v>
      </c>
      <c r="U231">
        <v>279</v>
      </c>
      <c r="V231" t="s">
        <v>156</v>
      </c>
      <c r="W231" t="s">
        <v>195</v>
      </c>
      <c r="X231">
        <v>0</v>
      </c>
      <c r="Y231">
        <v>0</v>
      </c>
      <c r="Z231" t="s">
        <v>147</v>
      </c>
      <c r="AA231" t="s">
        <v>147</v>
      </c>
      <c r="AB231">
        <v>3</v>
      </c>
      <c r="AC231">
        <v>20</v>
      </c>
      <c r="AD231" t="s">
        <v>156</v>
      </c>
      <c r="AE231" t="s">
        <v>195</v>
      </c>
      <c r="AF231">
        <v>0</v>
      </c>
      <c r="AG231">
        <v>0</v>
      </c>
      <c r="AH231" t="s">
        <v>147</v>
      </c>
      <c r="AI231" t="s">
        <v>147</v>
      </c>
      <c r="AJ231">
        <v>0</v>
      </c>
      <c r="AK231">
        <v>0</v>
      </c>
      <c r="AL231" t="s">
        <v>147</v>
      </c>
      <c r="AM231" t="s">
        <v>147</v>
      </c>
      <c r="AN231">
        <v>0</v>
      </c>
      <c r="AO231">
        <v>0</v>
      </c>
      <c r="AP231" t="s">
        <v>146</v>
      </c>
      <c r="AQ231">
        <v>0</v>
      </c>
      <c r="AR231">
        <v>0</v>
      </c>
      <c r="AS231">
        <v>0</v>
      </c>
      <c r="AT231">
        <v>0</v>
      </c>
      <c r="AU231" t="s">
        <v>147</v>
      </c>
      <c r="AV231" t="s">
        <v>147</v>
      </c>
      <c r="AW231">
        <v>0</v>
      </c>
      <c r="AX231">
        <v>0</v>
      </c>
      <c r="AY231" t="s">
        <v>147</v>
      </c>
      <c r="AZ231" t="s">
        <v>147</v>
      </c>
      <c r="BA231">
        <v>0</v>
      </c>
      <c r="BB231">
        <v>0</v>
      </c>
      <c r="BC231" t="s">
        <v>147</v>
      </c>
      <c r="BD231" t="s">
        <v>147</v>
      </c>
      <c r="BE231">
        <v>0</v>
      </c>
      <c r="BF231">
        <v>0</v>
      </c>
      <c r="BG231" t="s">
        <v>147</v>
      </c>
      <c r="BH231" t="s">
        <v>147</v>
      </c>
      <c r="BI231">
        <v>0</v>
      </c>
      <c r="BJ231">
        <v>0</v>
      </c>
      <c r="BK231" t="s">
        <v>147</v>
      </c>
      <c r="BL231" t="s">
        <v>147</v>
      </c>
      <c r="BM231">
        <v>0</v>
      </c>
      <c r="BN231">
        <v>0</v>
      </c>
      <c r="BO231" s="116">
        <f>SUM(Table1[[#This Row],[2014-2015 Conflict]],Table1[[#This Row],[2016-2017 conflict]],Table1[[#This Row],[2018 pre R conflict]],Table1[[#This Row],[2018 post R conflict]],Table1[[#This Row],[2019 conflict]],Table1[[#This Row],[2020 conflict]])</f>
        <v>0</v>
      </c>
      <c r="BP231" s="116">
        <f>SUM(Table1[[#This Row],[2014-2015  C - clashes]],Table1[[#This Row],[2016-2017  c-clashes]],Table1[[#This Row],[2018 pre R C-clashes]],Table1[[#This Row],[2018 post R C-clashes]],Table1[[#This Row],[2019 C-clashes]],Table1[[#This Row],[2020 C-clashes]])</f>
        <v>506</v>
      </c>
      <c r="BQ231" s="116">
        <f>SUM(Table1[[#This Row],[2014-2015 disaster]],Table1[[#This Row],[2016-2017 disaster]],Table1[[#This Row],[2018 pre R disaster]],Table1[[#This Row],[2018 post R disaster]],Table1[[#This Row],[2019 disaster]],Table1[[#This Row],[2020 disaster]])</f>
        <v>0</v>
      </c>
      <c r="BR231" s="116">
        <f>SUM(Table1[[#This Row],[2014-2015 unknown]],Table1[[#This Row],[2016-2017  unknown ]],Table1[[#This Row],[2018 pre R unknown]],Table1[[#This Row],[2018 post R unknown]],Table1[[#This Row],[2019 unknown]],Table1[[#This Row],[2020 unknown]])</f>
        <v>0</v>
      </c>
      <c r="BS231">
        <v>0</v>
      </c>
      <c r="BT231">
        <v>207</v>
      </c>
      <c r="BU231">
        <v>0</v>
      </c>
      <c r="BV231">
        <v>0</v>
      </c>
      <c r="BW231" t="s">
        <v>146</v>
      </c>
      <c r="BX231">
        <v>0</v>
      </c>
      <c r="BY231">
        <v>279</v>
      </c>
      <c r="BZ231">
        <v>0</v>
      </c>
      <c r="CA231">
        <v>0</v>
      </c>
      <c r="CB231" t="s">
        <v>146</v>
      </c>
      <c r="CC231">
        <v>0</v>
      </c>
      <c r="CD231">
        <v>0</v>
      </c>
      <c r="CE231">
        <v>0</v>
      </c>
      <c r="CF231">
        <v>0</v>
      </c>
      <c r="CG231" t="s">
        <v>146</v>
      </c>
      <c r="CH231">
        <v>0</v>
      </c>
      <c r="CI231">
        <v>20</v>
      </c>
      <c r="CJ231">
        <v>0</v>
      </c>
      <c r="CK231">
        <v>0</v>
      </c>
      <c r="CL231" t="s">
        <v>146</v>
      </c>
      <c r="CM231">
        <v>0</v>
      </c>
      <c r="CN231">
        <v>0</v>
      </c>
      <c r="CO231">
        <v>0</v>
      </c>
      <c r="CP231">
        <v>0</v>
      </c>
      <c r="CQ231" t="s">
        <v>146</v>
      </c>
      <c r="CR231">
        <v>0</v>
      </c>
      <c r="CS231">
        <v>0</v>
      </c>
      <c r="CT231">
        <v>0</v>
      </c>
      <c r="CU231">
        <v>0</v>
      </c>
      <c r="CV231" t="s">
        <v>146</v>
      </c>
      <c r="CW231" t="s">
        <v>147</v>
      </c>
      <c r="CX231">
        <v>0</v>
      </c>
      <c r="CY231">
        <v>0</v>
      </c>
      <c r="CZ231">
        <v>0</v>
      </c>
      <c r="DA231">
        <v>92</v>
      </c>
      <c r="DB231">
        <v>506</v>
      </c>
      <c r="DC231" t="s">
        <v>146</v>
      </c>
      <c r="DD231">
        <v>0</v>
      </c>
      <c r="DE231">
        <v>0</v>
      </c>
      <c r="DF231">
        <v>2235</v>
      </c>
      <c r="DG231">
        <v>13456</v>
      </c>
      <c r="DH231" t="s">
        <v>159</v>
      </c>
      <c r="DI231">
        <f>Table1[[#This Row],[i- returnees internal present household]]+Table1[[#This Row],[k- abroad returnee household]]</f>
        <v>2052</v>
      </c>
      <c r="DJ231">
        <f>Table1[[#This Row],[ returnees internal ]]+Table1[[#This Row],[abroad returnee ]]</f>
        <v>12209</v>
      </c>
      <c r="DK231" t="s">
        <v>159</v>
      </c>
      <c r="DL231">
        <v>1835</v>
      </c>
      <c r="DM231">
        <v>10940</v>
      </c>
      <c r="DN231">
        <v>1309</v>
      </c>
      <c r="DO231">
        <v>7723</v>
      </c>
      <c r="DP231" t="s">
        <v>187</v>
      </c>
      <c r="DQ231" t="s">
        <v>254</v>
      </c>
      <c r="DR231" t="s">
        <v>150</v>
      </c>
      <c r="DS231" t="s">
        <v>147</v>
      </c>
      <c r="DT231">
        <v>135</v>
      </c>
      <c r="DU231">
        <v>797</v>
      </c>
      <c r="DV231" t="s">
        <v>187</v>
      </c>
      <c r="DW231" t="s">
        <v>254</v>
      </c>
      <c r="DX231" t="s">
        <v>150</v>
      </c>
      <c r="DY231" t="s">
        <v>147</v>
      </c>
      <c r="DZ231">
        <v>215</v>
      </c>
      <c r="EA231">
        <v>1269</v>
      </c>
      <c r="EB231" t="s">
        <v>187</v>
      </c>
      <c r="EC231" t="s">
        <v>254</v>
      </c>
      <c r="ED231" t="s">
        <v>150</v>
      </c>
      <c r="EE231" t="s">
        <v>147</v>
      </c>
      <c r="EF231">
        <v>176</v>
      </c>
      <c r="EG231">
        <v>1151</v>
      </c>
      <c r="EH231" t="s">
        <v>156</v>
      </c>
      <c r="EI231" t="s">
        <v>195</v>
      </c>
      <c r="EJ231" t="s">
        <v>150</v>
      </c>
      <c r="EK231" t="s">
        <v>147</v>
      </c>
      <c r="EL231">
        <v>0</v>
      </c>
      <c r="EM231">
        <v>0</v>
      </c>
      <c r="EN231" t="s">
        <v>147</v>
      </c>
      <c r="EO231" t="s">
        <v>147</v>
      </c>
      <c r="EP231" t="s">
        <v>147</v>
      </c>
      <c r="EQ231" t="s">
        <v>147</v>
      </c>
      <c r="ER231">
        <v>0</v>
      </c>
      <c r="ES231">
        <v>0</v>
      </c>
      <c r="ET231" t="s">
        <v>159</v>
      </c>
      <c r="EU231">
        <v>217</v>
      </c>
      <c r="EV231">
        <v>1269</v>
      </c>
      <c r="EW231">
        <v>102</v>
      </c>
      <c r="EX231">
        <v>592</v>
      </c>
      <c r="EY231" t="s">
        <v>221</v>
      </c>
      <c r="EZ231" t="s">
        <v>424</v>
      </c>
      <c r="FA231" t="s">
        <v>150</v>
      </c>
      <c r="FB231" t="s">
        <v>147</v>
      </c>
      <c r="FC231">
        <v>35</v>
      </c>
      <c r="FD231">
        <v>203</v>
      </c>
      <c r="FE231" t="s">
        <v>221</v>
      </c>
      <c r="FF231" t="s">
        <v>424</v>
      </c>
      <c r="FG231" t="s">
        <v>150</v>
      </c>
      <c r="FH231" t="s">
        <v>147</v>
      </c>
      <c r="FI231">
        <v>62</v>
      </c>
      <c r="FJ231">
        <v>360</v>
      </c>
      <c r="FK231" t="s">
        <v>221</v>
      </c>
      <c r="FL231" t="s">
        <v>424</v>
      </c>
      <c r="FM231" t="s">
        <v>150</v>
      </c>
      <c r="FN231" t="s">
        <v>147</v>
      </c>
      <c r="FO231">
        <v>18</v>
      </c>
      <c r="FP231">
        <v>114</v>
      </c>
      <c r="FQ231" t="s">
        <v>221</v>
      </c>
      <c r="FR231" t="s">
        <v>424</v>
      </c>
      <c r="FS231" t="s">
        <v>150</v>
      </c>
      <c r="FT231" t="s">
        <v>147</v>
      </c>
      <c r="FU231">
        <v>0</v>
      </c>
      <c r="FV231">
        <v>0</v>
      </c>
      <c r="FW231" t="s">
        <v>147</v>
      </c>
      <c r="FX231" t="s">
        <v>147</v>
      </c>
      <c r="FY231" t="s">
        <v>147</v>
      </c>
      <c r="FZ231" t="s">
        <v>147</v>
      </c>
      <c r="GA231">
        <v>0</v>
      </c>
      <c r="GB231">
        <v>0</v>
      </c>
      <c r="GC231">
        <v>1274</v>
      </c>
      <c r="GD231">
        <v>7517</v>
      </c>
      <c r="GE231">
        <v>160</v>
      </c>
      <c r="GF231">
        <v>944</v>
      </c>
      <c r="GG231">
        <v>618</v>
      </c>
      <c r="GH231">
        <v>3748</v>
      </c>
      <c r="GI231">
        <v>0</v>
      </c>
      <c r="GJ231">
        <v>0</v>
      </c>
      <c r="GK231" t="s">
        <v>159</v>
      </c>
      <c r="GL231">
        <v>405</v>
      </c>
      <c r="GM231">
        <v>2555</v>
      </c>
      <c r="GN231" t="s">
        <v>159</v>
      </c>
      <c r="GO231" t="s">
        <v>187</v>
      </c>
      <c r="GP231" t="s">
        <v>254</v>
      </c>
      <c r="GQ231" t="s">
        <v>159</v>
      </c>
      <c r="GR231" t="s">
        <v>221</v>
      </c>
      <c r="GS231" t="s">
        <v>159</v>
      </c>
      <c r="GT231">
        <v>22</v>
      </c>
      <c r="GU231">
        <v>132</v>
      </c>
      <c r="GV231" t="s">
        <v>159</v>
      </c>
      <c r="GW231" t="s">
        <v>177</v>
      </c>
      <c r="GX231" t="s">
        <v>177</v>
      </c>
      <c r="GY231" t="s">
        <v>152</v>
      </c>
      <c r="GZ231" t="s">
        <v>941</v>
      </c>
      <c r="HA231" s="117" t="s">
        <v>1540</v>
      </c>
      <c r="HB231" s="117" t="s">
        <v>2320</v>
      </c>
      <c r="HC231" s="117" t="s">
        <v>2321</v>
      </c>
      <c r="HD231" s="116" t="s">
        <v>1858</v>
      </c>
      <c r="HE231" s="116">
        <v>5.0786440009999998</v>
      </c>
      <c r="HF231" s="116">
        <v>33.983565589999998</v>
      </c>
    </row>
    <row r="232" spans="1:214" x14ac:dyDescent="0.25">
      <c r="A232" t="s">
        <v>142</v>
      </c>
      <c r="B232" t="s">
        <v>143</v>
      </c>
      <c r="C232" t="s">
        <v>911</v>
      </c>
      <c r="D232" t="s">
        <v>307</v>
      </c>
      <c r="E232" t="s">
        <v>942</v>
      </c>
      <c r="F232" t="s">
        <v>943</v>
      </c>
      <c r="G232" s="116">
        <f t="shared" si="6"/>
        <v>9.0587664350000008</v>
      </c>
      <c r="H232" s="116">
        <f t="shared" si="7"/>
        <v>32.883923789000001</v>
      </c>
      <c r="I232">
        <v>9</v>
      </c>
      <c r="J232">
        <v>9</v>
      </c>
      <c r="K232" t="s">
        <v>159</v>
      </c>
      <c r="L232">
        <v>157</v>
      </c>
      <c r="M232" s="116">
        <f>SUM(Table1[[#Headers],[c- IDP previously displ. abroad present]])</f>
        <v>0</v>
      </c>
      <c r="N232">
        <v>1064</v>
      </c>
      <c r="O232" s="116">
        <f>(Table1[[#This Row],[a- IDP individuals]])-(Table1[[#This Row],[displ. Abroad]])</f>
        <v>470</v>
      </c>
      <c r="P232">
        <v>29</v>
      </c>
      <c r="Q232">
        <v>195</v>
      </c>
      <c r="R232" t="s">
        <v>143</v>
      </c>
      <c r="S232" t="s">
        <v>307</v>
      </c>
      <c r="T232">
        <v>48</v>
      </c>
      <c r="U232">
        <v>348</v>
      </c>
      <c r="V232" t="s">
        <v>143</v>
      </c>
      <c r="W232" t="s">
        <v>307</v>
      </c>
      <c r="X232">
        <v>48</v>
      </c>
      <c r="Y232">
        <v>321</v>
      </c>
      <c r="Z232" t="s">
        <v>143</v>
      </c>
      <c r="AA232" t="s">
        <v>307</v>
      </c>
      <c r="AB232">
        <v>0</v>
      </c>
      <c r="AC232">
        <v>0</v>
      </c>
      <c r="AD232" t="s">
        <v>147</v>
      </c>
      <c r="AE232" t="s">
        <v>147</v>
      </c>
      <c r="AF232">
        <v>32</v>
      </c>
      <c r="AG232">
        <v>200</v>
      </c>
      <c r="AH232" t="s">
        <v>147</v>
      </c>
      <c r="AI232" t="s">
        <v>147</v>
      </c>
      <c r="AJ232">
        <v>0</v>
      </c>
      <c r="AK232">
        <v>0</v>
      </c>
      <c r="AL232" t="s">
        <v>147</v>
      </c>
      <c r="AM232" t="s">
        <v>147</v>
      </c>
      <c r="AN232">
        <v>0</v>
      </c>
      <c r="AO232">
        <v>0</v>
      </c>
      <c r="AP232" t="s">
        <v>159</v>
      </c>
      <c r="AQ232">
        <v>91</v>
      </c>
      <c r="AR232">
        <v>594</v>
      </c>
      <c r="AS232">
        <v>31</v>
      </c>
      <c r="AT232">
        <v>206</v>
      </c>
      <c r="AU232" t="s">
        <v>148</v>
      </c>
      <c r="AV232" t="s">
        <v>149</v>
      </c>
      <c r="AW232">
        <v>28</v>
      </c>
      <c r="AX232">
        <v>188</v>
      </c>
      <c r="AY232" t="s">
        <v>148</v>
      </c>
      <c r="AZ232" t="s">
        <v>149</v>
      </c>
      <c r="BA232">
        <v>0</v>
      </c>
      <c r="BB232">
        <v>0</v>
      </c>
      <c r="BC232" t="s">
        <v>147</v>
      </c>
      <c r="BD232" t="s">
        <v>147</v>
      </c>
      <c r="BE232">
        <v>32</v>
      </c>
      <c r="BF232">
        <v>200</v>
      </c>
      <c r="BG232" t="s">
        <v>148</v>
      </c>
      <c r="BH232" t="s">
        <v>149</v>
      </c>
      <c r="BI232">
        <v>0</v>
      </c>
      <c r="BJ232">
        <v>0</v>
      </c>
      <c r="BK232" t="s">
        <v>147</v>
      </c>
      <c r="BL232" t="s">
        <v>147</v>
      </c>
      <c r="BM232">
        <v>0</v>
      </c>
      <c r="BN232">
        <v>0</v>
      </c>
      <c r="BO232" s="116">
        <f>SUM(Table1[[#This Row],[2014-2015 Conflict]],Table1[[#This Row],[2016-2017 conflict]],Table1[[#This Row],[2018 pre R conflict]],Table1[[#This Row],[2018 post R conflict]],Table1[[#This Row],[2019 conflict]],Table1[[#This Row],[2020 conflict]])</f>
        <v>626</v>
      </c>
      <c r="BP232" s="116">
        <f>SUM(Table1[[#This Row],[2014-2015  C - clashes]],Table1[[#This Row],[2016-2017  c-clashes]],Table1[[#This Row],[2018 pre R C-clashes]],Table1[[#This Row],[2018 post R C-clashes]],Table1[[#This Row],[2019 C-clashes]],Table1[[#This Row],[2020 C-clashes]])</f>
        <v>0</v>
      </c>
      <c r="BQ232" s="116">
        <f>SUM(Table1[[#This Row],[2014-2015 disaster]],Table1[[#This Row],[2016-2017 disaster]],Table1[[#This Row],[2018 pre R disaster]],Table1[[#This Row],[2018 post R disaster]],Table1[[#This Row],[2019 disaster]],Table1[[#This Row],[2020 disaster]])</f>
        <v>0</v>
      </c>
      <c r="BR232" s="116">
        <f>SUM(Table1[[#This Row],[2014-2015 unknown]],Table1[[#This Row],[2016-2017  unknown ]],Table1[[#This Row],[2018 pre R unknown]],Table1[[#This Row],[2018 post R unknown]],Table1[[#This Row],[2019 unknown]],Table1[[#This Row],[2020 unknown]])</f>
        <v>438</v>
      </c>
      <c r="BS232">
        <v>195</v>
      </c>
      <c r="BT232">
        <v>0</v>
      </c>
      <c r="BU232">
        <v>0</v>
      </c>
      <c r="BV232">
        <v>0</v>
      </c>
      <c r="BW232" t="s">
        <v>146</v>
      </c>
      <c r="BX232">
        <v>224</v>
      </c>
      <c r="BY232">
        <v>0</v>
      </c>
      <c r="BZ232">
        <v>0</v>
      </c>
      <c r="CA232">
        <v>124</v>
      </c>
      <c r="CB232" t="s">
        <v>146</v>
      </c>
      <c r="CC232">
        <v>207</v>
      </c>
      <c r="CD232">
        <v>0</v>
      </c>
      <c r="CE232">
        <v>0</v>
      </c>
      <c r="CF232">
        <v>114</v>
      </c>
      <c r="CG232" t="s">
        <v>146</v>
      </c>
      <c r="CH232">
        <v>0</v>
      </c>
      <c r="CI232">
        <v>0</v>
      </c>
      <c r="CJ232">
        <v>0</v>
      </c>
      <c r="CK232">
        <v>0</v>
      </c>
      <c r="CL232" t="s">
        <v>146</v>
      </c>
      <c r="CM232">
        <v>0</v>
      </c>
      <c r="CN232">
        <v>0</v>
      </c>
      <c r="CO232">
        <v>0</v>
      </c>
      <c r="CP232">
        <v>200</v>
      </c>
      <c r="CQ232" t="s">
        <v>146</v>
      </c>
      <c r="CR232">
        <v>0</v>
      </c>
      <c r="CS232">
        <v>0</v>
      </c>
      <c r="CT232">
        <v>0</v>
      </c>
      <c r="CU232">
        <v>0</v>
      </c>
      <c r="CV232" t="s">
        <v>146</v>
      </c>
      <c r="CW232" t="s">
        <v>147</v>
      </c>
      <c r="CX232">
        <v>0</v>
      </c>
      <c r="CY232">
        <v>0</v>
      </c>
      <c r="CZ232">
        <v>0</v>
      </c>
      <c r="DA232">
        <v>157</v>
      </c>
      <c r="DB232">
        <v>1064</v>
      </c>
      <c r="DC232" t="s">
        <v>159</v>
      </c>
      <c r="DD232">
        <v>19</v>
      </c>
      <c r="DE232">
        <v>114</v>
      </c>
      <c r="DF232">
        <v>518</v>
      </c>
      <c r="DG232">
        <v>3108</v>
      </c>
      <c r="DH232" t="s">
        <v>159</v>
      </c>
      <c r="DI232">
        <f>Table1[[#This Row],[i- returnees internal present household]]+Table1[[#This Row],[k- abroad returnee household]]</f>
        <v>385</v>
      </c>
      <c r="DJ232">
        <f>Table1[[#This Row],[ returnees internal ]]+Table1[[#This Row],[abroad returnee ]]</f>
        <v>2347</v>
      </c>
      <c r="DK232" t="s">
        <v>159</v>
      </c>
      <c r="DL232">
        <v>330</v>
      </c>
      <c r="DM232">
        <v>2038</v>
      </c>
      <c r="DN232">
        <v>0</v>
      </c>
      <c r="DO232">
        <v>0</v>
      </c>
      <c r="DP232" t="s">
        <v>147</v>
      </c>
      <c r="DQ232" t="s">
        <v>147</v>
      </c>
      <c r="DR232" t="s">
        <v>147</v>
      </c>
      <c r="DS232" t="s">
        <v>147</v>
      </c>
      <c r="DT232">
        <v>100</v>
      </c>
      <c r="DU232">
        <v>516</v>
      </c>
      <c r="DV232" t="s">
        <v>143</v>
      </c>
      <c r="DW232" t="s">
        <v>307</v>
      </c>
      <c r="DX232" t="s">
        <v>150</v>
      </c>
      <c r="DY232" t="s">
        <v>147</v>
      </c>
      <c r="DZ232">
        <v>140</v>
      </c>
      <c r="EA232">
        <v>882</v>
      </c>
      <c r="EB232" t="s">
        <v>143</v>
      </c>
      <c r="EC232" t="s">
        <v>307</v>
      </c>
      <c r="ED232" t="s">
        <v>150</v>
      </c>
      <c r="EE232" t="s">
        <v>147</v>
      </c>
      <c r="EF232">
        <v>90</v>
      </c>
      <c r="EG232">
        <v>640</v>
      </c>
      <c r="EH232" t="s">
        <v>143</v>
      </c>
      <c r="EI232" t="s">
        <v>307</v>
      </c>
      <c r="EJ232" t="s">
        <v>150</v>
      </c>
      <c r="EK232" t="s">
        <v>147</v>
      </c>
      <c r="EL232">
        <v>0</v>
      </c>
      <c r="EM232">
        <v>0</v>
      </c>
      <c r="EN232" t="s">
        <v>147</v>
      </c>
      <c r="EO232" t="s">
        <v>147</v>
      </c>
      <c r="EP232" t="s">
        <v>147</v>
      </c>
      <c r="EQ232" t="s">
        <v>147</v>
      </c>
      <c r="ER232">
        <v>0</v>
      </c>
      <c r="ES232">
        <v>0</v>
      </c>
      <c r="ET232" t="s">
        <v>159</v>
      </c>
      <c r="EU232">
        <v>55</v>
      </c>
      <c r="EV232">
        <v>309</v>
      </c>
      <c r="EW232">
        <v>0</v>
      </c>
      <c r="EX232">
        <v>0</v>
      </c>
      <c r="EY232" t="s">
        <v>147</v>
      </c>
      <c r="EZ232" t="s">
        <v>147</v>
      </c>
      <c r="FA232" t="s">
        <v>147</v>
      </c>
      <c r="FB232" t="s">
        <v>147</v>
      </c>
      <c r="FC232">
        <v>20</v>
      </c>
      <c r="FD232">
        <v>124</v>
      </c>
      <c r="FE232" t="s">
        <v>148</v>
      </c>
      <c r="FF232" t="s">
        <v>149</v>
      </c>
      <c r="FG232" t="s">
        <v>150</v>
      </c>
      <c r="FH232" t="s">
        <v>147</v>
      </c>
      <c r="FI232">
        <v>20</v>
      </c>
      <c r="FJ232">
        <v>105</v>
      </c>
      <c r="FK232" t="s">
        <v>148</v>
      </c>
      <c r="FL232" t="s">
        <v>149</v>
      </c>
      <c r="FM232" t="s">
        <v>150</v>
      </c>
      <c r="FN232" t="s">
        <v>147</v>
      </c>
      <c r="FO232">
        <v>15</v>
      </c>
      <c r="FP232">
        <v>80</v>
      </c>
      <c r="FQ232" t="s">
        <v>148</v>
      </c>
      <c r="FR232" t="s">
        <v>149</v>
      </c>
      <c r="FS232" t="s">
        <v>150</v>
      </c>
      <c r="FT232" t="s">
        <v>147</v>
      </c>
      <c r="FU232">
        <v>0</v>
      </c>
      <c r="FV232">
        <v>0</v>
      </c>
      <c r="FW232" t="s">
        <v>147</v>
      </c>
      <c r="FX232" t="s">
        <v>147</v>
      </c>
      <c r="FY232" t="s">
        <v>147</v>
      </c>
      <c r="FZ232" t="s">
        <v>147</v>
      </c>
      <c r="GA232">
        <v>0</v>
      </c>
      <c r="GB232">
        <v>0</v>
      </c>
      <c r="GC232">
        <v>25</v>
      </c>
      <c r="GD232">
        <v>150</v>
      </c>
      <c r="GE232">
        <v>183</v>
      </c>
      <c r="GF232">
        <v>1098</v>
      </c>
      <c r="GG232">
        <v>177</v>
      </c>
      <c r="GH232">
        <v>1099</v>
      </c>
      <c r="GI232">
        <v>0</v>
      </c>
      <c r="GJ232">
        <v>0</v>
      </c>
      <c r="GK232" t="s">
        <v>159</v>
      </c>
      <c r="GL232">
        <v>12</v>
      </c>
      <c r="GM232">
        <v>74</v>
      </c>
      <c r="GN232" t="s">
        <v>159</v>
      </c>
      <c r="GO232" t="s">
        <v>143</v>
      </c>
      <c r="GP232" t="s">
        <v>307</v>
      </c>
      <c r="GQ232" t="s">
        <v>159</v>
      </c>
      <c r="GR232" t="s">
        <v>148</v>
      </c>
      <c r="GS232" t="s">
        <v>159</v>
      </c>
      <c r="GT232">
        <v>12</v>
      </c>
      <c r="GU232">
        <v>72</v>
      </c>
      <c r="GV232" t="s">
        <v>146</v>
      </c>
      <c r="GW232" t="s">
        <v>151</v>
      </c>
      <c r="GX232" t="s">
        <v>197</v>
      </c>
      <c r="GY232" t="s">
        <v>151</v>
      </c>
      <c r="GZ232" t="s">
        <v>160</v>
      </c>
      <c r="HA232" s="117" t="s">
        <v>1540</v>
      </c>
      <c r="HB232" s="117" t="s">
        <v>2323</v>
      </c>
      <c r="HC232" s="117"/>
      <c r="HD232" s="116" t="s">
        <v>1858</v>
      </c>
      <c r="HE232" s="116">
        <v>5.0786439999999997</v>
      </c>
      <c r="HF232" s="116">
        <v>33.983566000000003</v>
      </c>
    </row>
    <row r="233" spans="1:214" x14ac:dyDescent="0.25">
      <c r="A233" t="s">
        <v>142</v>
      </c>
      <c r="B233" t="s">
        <v>143</v>
      </c>
      <c r="C233" t="s">
        <v>911</v>
      </c>
      <c r="D233" t="s">
        <v>307</v>
      </c>
      <c r="E233" t="s">
        <v>944</v>
      </c>
      <c r="F233" t="s">
        <v>945</v>
      </c>
      <c r="G233" s="116">
        <f t="shared" si="6"/>
        <v>8.8272519999999997</v>
      </c>
      <c r="H233" s="116">
        <f t="shared" si="7"/>
        <v>33.103693999999997</v>
      </c>
      <c r="I233">
        <v>9</v>
      </c>
      <c r="J233">
        <v>9</v>
      </c>
      <c r="K233" t="s">
        <v>159</v>
      </c>
      <c r="L233">
        <v>125</v>
      </c>
      <c r="M233" s="116">
        <f>SUM(Table1[[#Headers],[c- IDP previously displ. abroad present]])</f>
        <v>0</v>
      </c>
      <c r="N233">
        <v>902</v>
      </c>
      <c r="O233" s="116">
        <f>(Table1[[#This Row],[a- IDP individuals]])-(Table1[[#This Row],[displ. Abroad]])</f>
        <v>690</v>
      </c>
      <c r="P233">
        <v>30</v>
      </c>
      <c r="Q233">
        <v>229</v>
      </c>
      <c r="R233" t="s">
        <v>143</v>
      </c>
      <c r="S233" t="s">
        <v>307</v>
      </c>
      <c r="T233">
        <v>31</v>
      </c>
      <c r="U233">
        <v>220</v>
      </c>
      <c r="V233" t="s">
        <v>143</v>
      </c>
      <c r="W233" t="s">
        <v>307</v>
      </c>
      <c r="X233">
        <v>33</v>
      </c>
      <c r="Y233">
        <v>241</v>
      </c>
      <c r="Z233" t="s">
        <v>143</v>
      </c>
      <c r="AA233" t="s">
        <v>307</v>
      </c>
      <c r="AB233">
        <v>21</v>
      </c>
      <c r="AC233">
        <v>138</v>
      </c>
      <c r="AD233" t="s">
        <v>143</v>
      </c>
      <c r="AE233" t="s">
        <v>307</v>
      </c>
      <c r="AF233">
        <v>10</v>
      </c>
      <c r="AG233">
        <v>74</v>
      </c>
      <c r="AH233" t="s">
        <v>147</v>
      </c>
      <c r="AI233" t="s">
        <v>147</v>
      </c>
      <c r="AJ233">
        <v>0</v>
      </c>
      <c r="AK233">
        <v>0</v>
      </c>
      <c r="AL233" t="s">
        <v>147</v>
      </c>
      <c r="AM233" t="s">
        <v>147</v>
      </c>
      <c r="AN233">
        <v>0</v>
      </c>
      <c r="AO233">
        <v>0</v>
      </c>
      <c r="AP233" t="s">
        <v>159</v>
      </c>
      <c r="AQ233">
        <v>34</v>
      </c>
      <c r="AR233">
        <v>212</v>
      </c>
      <c r="AS233">
        <v>9</v>
      </c>
      <c r="AT233">
        <v>59</v>
      </c>
      <c r="AU233" t="s">
        <v>148</v>
      </c>
      <c r="AV233" t="s">
        <v>149</v>
      </c>
      <c r="AW233">
        <v>4</v>
      </c>
      <c r="AX233">
        <v>21</v>
      </c>
      <c r="AY233" t="s">
        <v>148</v>
      </c>
      <c r="AZ233" t="s">
        <v>149</v>
      </c>
      <c r="BA233">
        <v>11</v>
      </c>
      <c r="BB233">
        <v>58</v>
      </c>
      <c r="BC233" t="s">
        <v>148</v>
      </c>
      <c r="BD233" t="s">
        <v>149</v>
      </c>
      <c r="BE233">
        <v>10</v>
      </c>
      <c r="BF233">
        <v>74</v>
      </c>
      <c r="BG233" t="s">
        <v>148</v>
      </c>
      <c r="BH233" t="s">
        <v>149</v>
      </c>
      <c r="BI233">
        <v>0</v>
      </c>
      <c r="BJ233">
        <v>0</v>
      </c>
      <c r="BK233" t="s">
        <v>147</v>
      </c>
      <c r="BL233" t="s">
        <v>147</v>
      </c>
      <c r="BM233">
        <v>0</v>
      </c>
      <c r="BN233">
        <v>0</v>
      </c>
      <c r="BO233" s="116">
        <f>SUM(Table1[[#This Row],[2014-2015 Conflict]],Table1[[#This Row],[2016-2017 conflict]],Table1[[#This Row],[2018 pre R conflict]],Table1[[#This Row],[2018 post R conflict]],Table1[[#This Row],[2019 conflict]],Table1[[#This Row],[2020 conflict]])</f>
        <v>718</v>
      </c>
      <c r="BP233" s="116">
        <f>SUM(Table1[[#This Row],[2014-2015  C - clashes]],Table1[[#This Row],[2016-2017  c-clashes]],Table1[[#This Row],[2018 pre R C-clashes]],Table1[[#This Row],[2018 post R C-clashes]],Table1[[#This Row],[2019 C-clashes]],Table1[[#This Row],[2020 C-clashes]])</f>
        <v>0</v>
      </c>
      <c r="BQ233" s="116">
        <f>SUM(Table1[[#This Row],[2014-2015 disaster]],Table1[[#This Row],[2016-2017 disaster]],Table1[[#This Row],[2018 pre R disaster]],Table1[[#This Row],[2018 post R disaster]],Table1[[#This Row],[2019 disaster]],Table1[[#This Row],[2020 disaster]])</f>
        <v>0</v>
      </c>
      <c r="BR233" s="116">
        <f>SUM(Table1[[#This Row],[2014-2015 unknown]],Table1[[#This Row],[2016-2017  unknown ]],Table1[[#This Row],[2018 pre R unknown]],Table1[[#This Row],[2018 post R unknown]],Table1[[#This Row],[2019 unknown]],Table1[[#This Row],[2020 unknown]])</f>
        <v>184</v>
      </c>
      <c r="BS233">
        <v>229</v>
      </c>
      <c r="BT233">
        <v>0</v>
      </c>
      <c r="BU233">
        <v>0</v>
      </c>
      <c r="BV233">
        <v>0</v>
      </c>
      <c r="BW233" t="s">
        <v>146</v>
      </c>
      <c r="BX233">
        <v>173</v>
      </c>
      <c r="BY233">
        <v>0</v>
      </c>
      <c r="BZ233">
        <v>0</v>
      </c>
      <c r="CA233">
        <v>47</v>
      </c>
      <c r="CB233" t="s">
        <v>146</v>
      </c>
      <c r="CC233">
        <v>224</v>
      </c>
      <c r="CD233">
        <v>0</v>
      </c>
      <c r="CE233">
        <v>0</v>
      </c>
      <c r="CF233">
        <v>17</v>
      </c>
      <c r="CG233" t="s">
        <v>146</v>
      </c>
      <c r="CH233">
        <v>92</v>
      </c>
      <c r="CI233">
        <v>0</v>
      </c>
      <c r="CJ233">
        <v>0</v>
      </c>
      <c r="CK233">
        <v>46</v>
      </c>
      <c r="CL233" t="s">
        <v>146</v>
      </c>
      <c r="CM233">
        <v>0</v>
      </c>
      <c r="CN233">
        <v>0</v>
      </c>
      <c r="CO233">
        <v>0</v>
      </c>
      <c r="CP233">
        <v>74</v>
      </c>
      <c r="CQ233" t="s">
        <v>146</v>
      </c>
      <c r="CR233">
        <v>0</v>
      </c>
      <c r="CS233">
        <v>0</v>
      </c>
      <c r="CT233">
        <v>0</v>
      </c>
      <c r="CU233">
        <v>0</v>
      </c>
      <c r="CV233" t="s">
        <v>146</v>
      </c>
      <c r="CW233" t="s">
        <v>147</v>
      </c>
      <c r="CX233">
        <v>0</v>
      </c>
      <c r="CY233">
        <v>0</v>
      </c>
      <c r="CZ233">
        <v>0</v>
      </c>
      <c r="DA233">
        <v>125</v>
      </c>
      <c r="DB233">
        <v>902</v>
      </c>
      <c r="DC233" t="s">
        <v>159</v>
      </c>
      <c r="DD233">
        <v>14</v>
      </c>
      <c r="DE233">
        <v>84</v>
      </c>
      <c r="DF233">
        <v>807</v>
      </c>
      <c r="DG233">
        <v>4842</v>
      </c>
      <c r="DH233" t="s">
        <v>159</v>
      </c>
      <c r="DI233">
        <f>Table1[[#This Row],[i- returnees internal present household]]+Table1[[#This Row],[k- abroad returnee household]]</f>
        <v>301</v>
      </c>
      <c r="DJ233">
        <f>Table1[[#This Row],[ returnees internal ]]+Table1[[#This Row],[abroad returnee ]]</f>
        <v>2056</v>
      </c>
      <c r="DK233" t="s">
        <v>159</v>
      </c>
      <c r="DL233">
        <v>176</v>
      </c>
      <c r="DM233">
        <v>1188</v>
      </c>
      <c r="DN233">
        <v>0</v>
      </c>
      <c r="DO233">
        <v>0</v>
      </c>
      <c r="DP233" t="s">
        <v>147</v>
      </c>
      <c r="DQ233" t="s">
        <v>147</v>
      </c>
      <c r="DR233" t="s">
        <v>147</v>
      </c>
      <c r="DS233" t="s">
        <v>147</v>
      </c>
      <c r="DT233">
        <v>55</v>
      </c>
      <c r="DU233">
        <v>372</v>
      </c>
      <c r="DV233" t="s">
        <v>143</v>
      </c>
      <c r="DW233" t="s">
        <v>226</v>
      </c>
      <c r="DX233" t="s">
        <v>150</v>
      </c>
      <c r="DY233" t="s">
        <v>147</v>
      </c>
      <c r="DZ233">
        <v>10</v>
      </c>
      <c r="EA233">
        <v>53</v>
      </c>
      <c r="EB233" t="s">
        <v>143</v>
      </c>
      <c r="EC233" t="s">
        <v>226</v>
      </c>
      <c r="ED233" t="s">
        <v>150</v>
      </c>
      <c r="EE233" t="s">
        <v>147</v>
      </c>
      <c r="EF233">
        <v>69</v>
      </c>
      <c r="EG233">
        <v>472</v>
      </c>
      <c r="EH233" t="s">
        <v>143</v>
      </c>
      <c r="EI233" t="s">
        <v>226</v>
      </c>
      <c r="EJ233" t="s">
        <v>150</v>
      </c>
      <c r="EK233" t="s">
        <v>147</v>
      </c>
      <c r="EL233">
        <v>42</v>
      </c>
      <c r="EM233">
        <v>291</v>
      </c>
      <c r="EN233" t="s">
        <v>143</v>
      </c>
      <c r="EO233" t="s">
        <v>226</v>
      </c>
      <c r="EP233" t="s">
        <v>150</v>
      </c>
      <c r="EQ233" t="s">
        <v>147</v>
      </c>
      <c r="ER233">
        <v>0</v>
      </c>
      <c r="ES233">
        <v>0</v>
      </c>
      <c r="ET233" t="s">
        <v>159</v>
      </c>
      <c r="EU233">
        <v>125</v>
      </c>
      <c r="EV233">
        <v>868</v>
      </c>
      <c r="EW233">
        <v>0</v>
      </c>
      <c r="EX233">
        <v>0</v>
      </c>
      <c r="EY233" t="s">
        <v>147</v>
      </c>
      <c r="EZ233" t="s">
        <v>147</v>
      </c>
      <c r="FA233" t="s">
        <v>147</v>
      </c>
      <c r="FB233" t="s">
        <v>147</v>
      </c>
      <c r="FC233">
        <v>50</v>
      </c>
      <c r="FD233">
        <v>368</v>
      </c>
      <c r="FE233" t="s">
        <v>148</v>
      </c>
      <c r="FF233" t="s">
        <v>149</v>
      </c>
      <c r="FG233" t="s">
        <v>150</v>
      </c>
      <c r="FH233" t="s">
        <v>147</v>
      </c>
      <c r="FI233">
        <v>4</v>
      </c>
      <c r="FJ233">
        <v>20</v>
      </c>
      <c r="FK233" t="s">
        <v>148</v>
      </c>
      <c r="FL233" t="s">
        <v>149</v>
      </c>
      <c r="FM233" t="s">
        <v>150</v>
      </c>
      <c r="FN233" t="s">
        <v>147</v>
      </c>
      <c r="FO233">
        <v>21</v>
      </c>
      <c r="FP233">
        <v>200</v>
      </c>
      <c r="FQ233" t="s">
        <v>148</v>
      </c>
      <c r="FR233" t="s">
        <v>149</v>
      </c>
      <c r="FS233" t="s">
        <v>150</v>
      </c>
      <c r="FT233" t="s">
        <v>147</v>
      </c>
      <c r="FU233">
        <v>50</v>
      </c>
      <c r="FV233">
        <v>280</v>
      </c>
      <c r="FW233" t="s">
        <v>148</v>
      </c>
      <c r="FX233" t="s">
        <v>149</v>
      </c>
      <c r="FY233" t="s">
        <v>150</v>
      </c>
      <c r="FZ233" t="s">
        <v>147</v>
      </c>
      <c r="GA233">
        <v>0</v>
      </c>
      <c r="GB233">
        <v>0</v>
      </c>
      <c r="GC233">
        <v>51</v>
      </c>
      <c r="GD233">
        <v>306</v>
      </c>
      <c r="GE233">
        <v>102</v>
      </c>
      <c r="GF233">
        <v>612</v>
      </c>
      <c r="GG233">
        <v>148</v>
      </c>
      <c r="GH233">
        <v>1138</v>
      </c>
      <c r="GI233">
        <v>0</v>
      </c>
      <c r="GJ233">
        <v>0</v>
      </c>
      <c r="GK233" t="s">
        <v>159</v>
      </c>
      <c r="GL233">
        <v>16</v>
      </c>
      <c r="GM233">
        <v>96</v>
      </c>
      <c r="GN233" t="s">
        <v>159</v>
      </c>
      <c r="GO233" t="s">
        <v>143</v>
      </c>
      <c r="GP233" t="s">
        <v>307</v>
      </c>
      <c r="GQ233" t="s">
        <v>159</v>
      </c>
      <c r="GR233" t="s">
        <v>148</v>
      </c>
      <c r="GS233" t="s">
        <v>159</v>
      </c>
      <c r="GT233">
        <v>13</v>
      </c>
      <c r="GU233">
        <v>78</v>
      </c>
      <c r="GV233" t="s">
        <v>159</v>
      </c>
      <c r="GW233" t="s">
        <v>197</v>
      </c>
      <c r="GX233" t="s">
        <v>197</v>
      </c>
      <c r="GY233" t="s">
        <v>197</v>
      </c>
      <c r="GZ233" t="s">
        <v>946</v>
      </c>
      <c r="HA233" s="117" t="s">
        <v>1533</v>
      </c>
      <c r="HB233" s="117" t="s">
        <v>2325</v>
      </c>
      <c r="HC233" s="117"/>
      <c r="HD233" s="116" t="s">
        <v>1858</v>
      </c>
      <c r="HE233" s="116">
        <v>4.8454519999999999</v>
      </c>
      <c r="HF233" s="116">
        <v>34.342495999999997</v>
      </c>
    </row>
    <row r="234" spans="1:214" x14ac:dyDescent="0.25">
      <c r="A234" t="s">
        <v>142</v>
      </c>
      <c r="B234" t="s">
        <v>143</v>
      </c>
      <c r="C234" t="s">
        <v>911</v>
      </c>
      <c r="D234" t="s">
        <v>307</v>
      </c>
      <c r="E234" t="s">
        <v>947</v>
      </c>
      <c r="F234" t="s">
        <v>948</v>
      </c>
      <c r="G234" s="116">
        <f t="shared" si="6"/>
        <v>8.7128410540000001</v>
      </c>
      <c r="H234" s="116">
        <f t="shared" si="7"/>
        <v>33.210524470000003</v>
      </c>
      <c r="I234">
        <v>9</v>
      </c>
      <c r="J234">
        <v>9</v>
      </c>
      <c r="K234" t="s">
        <v>159</v>
      </c>
      <c r="L234">
        <v>368</v>
      </c>
      <c r="M234" s="116">
        <f>SUM(Table1[[#Headers],[c- IDP previously displ. abroad present]])</f>
        <v>0</v>
      </c>
      <c r="N234">
        <v>2566</v>
      </c>
      <c r="O234" s="116">
        <f>(Table1[[#This Row],[a- IDP individuals]])-(Table1[[#This Row],[displ. Abroad]])</f>
        <v>1833</v>
      </c>
      <c r="P234">
        <v>86</v>
      </c>
      <c r="Q234">
        <v>483</v>
      </c>
      <c r="R234" t="s">
        <v>143</v>
      </c>
      <c r="S234" t="s">
        <v>307</v>
      </c>
      <c r="T234">
        <v>103</v>
      </c>
      <c r="U234">
        <v>677</v>
      </c>
      <c r="V234" t="s">
        <v>143</v>
      </c>
      <c r="W234" t="s">
        <v>307</v>
      </c>
      <c r="X234">
        <v>103</v>
      </c>
      <c r="Y234">
        <v>780</v>
      </c>
      <c r="Z234" t="s">
        <v>143</v>
      </c>
      <c r="AA234" t="s">
        <v>307</v>
      </c>
      <c r="AB234">
        <v>66</v>
      </c>
      <c r="AC234">
        <v>542</v>
      </c>
      <c r="AD234" t="s">
        <v>143</v>
      </c>
      <c r="AE234" t="s">
        <v>307</v>
      </c>
      <c r="AF234">
        <v>10</v>
      </c>
      <c r="AG234">
        <v>84</v>
      </c>
      <c r="AH234" t="s">
        <v>147</v>
      </c>
      <c r="AI234" t="s">
        <v>147</v>
      </c>
      <c r="AJ234">
        <v>0</v>
      </c>
      <c r="AK234">
        <v>0</v>
      </c>
      <c r="AL234" t="s">
        <v>147</v>
      </c>
      <c r="AM234" t="s">
        <v>147</v>
      </c>
      <c r="AN234">
        <v>0</v>
      </c>
      <c r="AO234">
        <v>0</v>
      </c>
      <c r="AP234" t="s">
        <v>159</v>
      </c>
      <c r="AQ234">
        <v>86</v>
      </c>
      <c r="AR234">
        <v>733</v>
      </c>
      <c r="AS234">
        <v>27</v>
      </c>
      <c r="AT234">
        <v>209</v>
      </c>
      <c r="AU234" t="s">
        <v>148</v>
      </c>
      <c r="AV234" t="s">
        <v>149</v>
      </c>
      <c r="AW234">
        <v>18</v>
      </c>
      <c r="AX234">
        <v>200</v>
      </c>
      <c r="AY234" t="s">
        <v>148</v>
      </c>
      <c r="AZ234" t="s">
        <v>149</v>
      </c>
      <c r="BA234">
        <v>31</v>
      </c>
      <c r="BB234">
        <v>240</v>
      </c>
      <c r="BC234" t="s">
        <v>148</v>
      </c>
      <c r="BD234" t="s">
        <v>149</v>
      </c>
      <c r="BE234">
        <v>10</v>
      </c>
      <c r="BF234">
        <v>84</v>
      </c>
      <c r="BG234" t="s">
        <v>148</v>
      </c>
      <c r="BH234" t="s">
        <v>149</v>
      </c>
      <c r="BI234">
        <v>0</v>
      </c>
      <c r="BJ234">
        <v>0</v>
      </c>
      <c r="BK234" t="s">
        <v>147</v>
      </c>
      <c r="BL234" t="s">
        <v>147</v>
      </c>
      <c r="BM234">
        <v>0</v>
      </c>
      <c r="BN234">
        <v>0</v>
      </c>
      <c r="BO234" s="116">
        <f>SUM(Table1[[#This Row],[2014-2015 Conflict]],Table1[[#This Row],[2016-2017 conflict]],Table1[[#This Row],[2018 pre R conflict]],Table1[[#This Row],[2018 post R conflict]],Table1[[#This Row],[2019 conflict]],Table1[[#This Row],[2020 conflict]])</f>
        <v>1979</v>
      </c>
      <c r="BP234" s="116">
        <f>SUM(Table1[[#This Row],[2014-2015  C - clashes]],Table1[[#This Row],[2016-2017  c-clashes]],Table1[[#This Row],[2018 pre R C-clashes]],Table1[[#This Row],[2018 post R C-clashes]],Table1[[#This Row],[2019 C-clashes]],Table1[[#This Row],[2020 C-clashes]])</f>
        <v>0</v>
      </c>
      <c r="BQ234" s="116">
        <f>SUM(Table1[[#This Row],[2014-2015 disaster]],Table1[[#This Row],[2016-2017 disaster]],Table1[[#This Row],[2018 pre R disaster]],Table1[[#This Row],[2018 post R disaster]],Table1[[#This Row],[2019 disaster]],Table1[[#This Row],[2020 disaster]])</f>
        <v>0</v>
      </c>
      <c r="BR234" s="116">
        <f>SUM(Table1[[#This Row],[2014-2015 unknown]],Table1[[#This Row],[2016-2017  unknown ]],Table1[[#This Row],[2018 pre R unknown]],Table1[[#This Row],[2018 post R unknown]],Table1[[#This Row],[2019 unknown]],Table1[[#This Row],[2020 unknown]])</f>
        <v>587</v>
      </c>
      <c r="BS234">
        <v>483</v>
      </c>
      <c r="BT234">
        <v>0</v>
      </c>
      <c r="BU234">
        <v>0</v>
      </c>
      <c r="BV234">
        <v>0</v>
      </c>
      <c r="BW234" t="s">
        <v>146</v>
      </c>
      <c r="BX234">
        <v>515</v>
      </c>
      <c r="BY234">
        <v>0</v>
      </c>
      <c r="BZ234">
        <v>0</v>
      </c>
      <c r="CA234">
        <v>162</v>
      </c>
      <c r="CB234" t="s">
        <v>146</v>
      </c>
      <c r="CC234">
        <v>625</v>
      </c>
      <c r="CD234">
        <v>0</v>
      </c>
      <c r="CE234">
        <v>0</v>
      </c>
      <c r="CF234">
        <v>155</v>
      </c>
      <c r="CG234" t="s">
        <v>146</v>
      </c>
      <c r="CH234">
        <v>356</v>
      </c>
      <c r="CI234">
        <v>0</v>
      </c>
      <c r="CJ234">
        <v>0</v>
      </c>
      <c r="CK234">
        <v>186</v>
      </c>
      <c r="CL234" t="s">
        <v>146</v>
      </c>
      <c r="CM234">
        <v>0</v>
      </c>
      <c r="CN234">
        <v>0</v>
      </c>
      <c r="CO234">
        <v>0</v>
      </c>
      <c r="CP234">
        <v>84</v>
      </c>
      <c r="CQ234" t="s">
        <v>146</v>
      </c>
      <c r="CR234">
        <v>0</v>
      </c>
      <c r="CS234">
        <v>0</v>
      </c>
      <c r="CT234">
        <v>0</v>
      </c>
      <c r="CU234">
        <v>0</v>
      </c>
      <c r="CV234" t="s">
        <v>146</v>
      </c>
      <c r="CW234" t="s">
        <v>147</v>
      </c>
      <c r="CX234">
        <v>0</v>
      </c>
      <c r="CY234">
        <v>0</v>
      </c>
      <c r="CZ234">
        <v>0</v>
      </c>
      <c r="DA234">
        <v>368</v>
      </c>
      <c r="DB234">
        <v>2566</v>
      </c>
      <c r="DC234" t="s">
        <v>159</v>
      </c>
      <c r="DD234">
        <v>9</v>
      </c>
      <c r="DE234">
        <v>54</v>
      </c>
      <c r="DF234">
        <v>191</v>
      </c>
      <c r="DG234">
        <v>1146</v>
      </c>
      <c r="DH234" t="s">
        <v>159</v>
      </c>
      <c r="DI234">
        <f>Table1[[#This Row],[i- returnees internal present household]]+Table1[[#This Row],[k- abroad returnee household]]</f>
        <v>425</v>
      </c>
      <c r="DJ234">
        <f>Table1[[#This Row],[ returnees internal ]]+Table1[[#This Row],[abroad returnee ]]</f>
        <v>2663</v>
      </c>
      <c r="DK234" t="s">
        <v>159</v>
      </c>
      <c r="DL234">
        <v>211</v>
      </c>
      <c r="DM234">
        <v>1287</v>
      </c>
      <c r="DN234">
        <v>0</v>
      </c>
      <c r="DO234">
        <v>0</v>
      </c>
      <c r="DP234" t="s">
        <v>147</v>
      </c>
      <c r="DQ234" t="s">
        <v>147</v>
      </c>
      <c r="DR234" t="s">
        <v>147</v>
      </c>
      <c r="DS234" t="s">
        <v>147</v>
      </c>
      <c r="DT234">
        <v>60</v>
      </c>
      <c r="DU234">
        <v>362</v>
      </c>
      <c r="DV234" t="s">
        <v>143</v>
      </c>
      <c r="DW234" t="s">
        <v>307</v>
      </c>
      <c r="DX234" t="s">
        <v>150</v>
      </c>
      <c r="DY234" t="s">
        <v>147</v>
      </c>
      <c r="DZ234">
        <v>53</v>
      </c>
      <c r="EA234">
        <v>324</v>
      </c>
      <c r="EB234" t="s">
        <v>143</v>
      </c>
      <c r="EC234" t="s">
        <v>307</v>
      </c>
      <c r="ED234" t="s">
        <v>150</v>
      </c>
      <c r="EE234" t="s">
        <v>147</v>
      </c>
      <c r="EF234">
        <v>58</v>
      </c>
      <c r="EG234">
        <v>350</v>
      </c>
      <c r="EH234" t="s">
        <v>143</v>
      </c>
      <c r="EI234" t="s">
        <v>307</v>
      </c>
      <c r="EJ234" t="s">
        <v>150</v>
      </c>
      <c r="EK234" t="s">
        <v>147</v>
      </c>
      <c r="EL234">
        <v>40</v>
      </c>
      <c r="EM234">
        <v>251</v>
      </c>
      <c r="EN234" t="s">
        <v>143</v>
      </c>
      <c r="EO234" t="s">
        <v>307</v>
      </c>
      <c r="EP234" t="s">
        <v>150</v>
      </c>
      <c r="EQ234" t="s">
        <v>147</v>
      </c>
      <c r="ER234">
        <v>0</v>
      </c>
      <c r="ES234">
        <v>0</v>
      </c>
      <c r="ET234" t="s">
        <v>159</v>
      </c>
      <c r="EU234">
        <v>214</v>
      </c>
      <c r="EV234">
        <v>1376</v>
      </c>
      <c r="EW234">
        <v>0</v>
      </c>
      <c r="EX234">
        <v>0</v>
      </c>
      <c r="EY234" t="s">
        <v>147</v>
      </c>
      <c r="EZ234" t="s">
        <v>147</v>
      </c>
      <c r="FA234" t="s">
        <v>147</v>
      </c>
      <c r="FB234" t="s">
        <v>147</v>
      </c>
      <c r="FC234">
        <v>80</v>
      </c>
      <c r="FD234">
        <v>528</v>
      </c>
      <c r="FE234" t="s">
        <v>148</v>
      </c>
      <c r="FF234" t="s">
        <v>149</v>
      </c>
      <c r="FG234" t="s">
        <v>150</v>
      </c>
      <c r="FH234" t="s">
        <v>147</v>
      </c>
      <c r="FI234">
        <v>30</v>
      </c>
      <c r="FJ234">
        <v>180</v>
      </c>
      <c r="FK234" t="s">
        <v>148</v>
      </c>
      <c r="FL234" t="s">
        <v>149</v>
      </c>
      <c r="FM234" t="s">
        <v>150</v>
      </c>
      <c r="FN234" t="s">
        <v>147</v>
      </c>
      <c r="FO234">
        <v>40</v>
      </c>
      <c r="FP234">
        <v>300</v>
      </c>
      <c r="FQ234" t="s">
        <v>217</v>
      </c>
      <c r="FR234" t="s">
        <v>218</v>
      </c>
      <c r="FS234" t="s">
        <v>150</v>
      </c>
      <c r="FT234" t="s">
        <v>147</v>
      </c>
      <c r="FU234">
        <v>64</v>
      </c>
      <c r="FV234">
        <v>368</v>
      </c>
      <c r="FW234" t="s">
        <v>217</v>
      </c>
      <c r="FX234" t="s">
        <v>218</v>
      </c>
      <c r="FY234" t="s">
        <v>150</v>
      </c>
      <c r="FZ234" t="s">
        <v>147</v>
      </c>
      <c r="GA234">
        <v>0</v>
      </c>
      <c r="GB234">
        <v>0</v>
      </c>
      <c r="GC234">
        <v>123</v>
      </c>
      <c r="GD234">
        <v>738</v>
      </c>
      <c r="GE234">
        <v>139</v>
      </c>
      <c r="GF234">
        <v>834</v>
      </c>
      <c r="GG234">
        <v>163</v>
      </c>
      <c r="GH234">
        <v>1091</v>
      </c>
      <c r="GI234">
        <v>0</v>
      </c>
      <c r="GJ234">
        <v>0</v>
      </c>
      <c r="GK234" t="s">
        <v>159</v>
      </c>
      <c r="GL234">
        <v>15</v>
      </c>
      <c r="GM234">
        <v>90</v>
      </c>
      <c r="GN234" t="s">
        <v>159</v>
      </c>
      <c r="GO234" t="s">
        <v>143</v>
      </c>
      <c r="GP234" t="s">
        <v>307</v>
      </c>
      <c r="GQ234" t="s">
        <v>159</v>
      </c>
      <c r="GR234" t="s">
        <v>148</v>
      </c>
      <c r="GS234" t="s">
        <v>159</v>
      </c>
      <c r="GT234">
        <v>14</v>
      </c>
      <c r="GU234">
        <v>84</v>
      </c>
      <c r="GV234" t="s">
        <v>146</v>
      </c>
      <c r="GW234" t="s">
        <v>197</v>
      </c>
      <c r="GX234" t="s">
        <v>197</v>
      </c>
      <c r="GY234" t="s">
        <v>197</v>
      </c>
      <c r="GZ234" t="s">
        <v>160</v>
      </c>
      <c r="HA234" s="117" t="s">
        <v>1533</v>
      </c>
      <c r="HB234" s="117" t="s">
        <v>2327</v>
      </c>
      <c r="HC234" s="117"/>
      <c r="HD234" s="116" t="s">
        <v>1858</v>
      </c>
      <c r="HE234" s="116">
        <v>4.6661299999999999</v>
      </c>
      <c r="HF234" s="116">
        <v>34.019590000000001</v>
      </c>
    </row>
    <row r="235" spans="1:214" x14ac:dyDescent="0.25">
      <c r="A235" t="s">
        <v>155</v>
      </c>
      <c r="B235" t="s">
        <v>156</v>
      </c>
      <c r="C235" t="s">
        <v>373</v>
      </c>
      <c r="D235" t="s">
        <v>374</v>
      </c>
      <c r="E235" t="s">
        <v>949</v>
      </c>
      <c r="F235" t="s">
        <v>950</v>
      </c>
      <c r="G235" s="116">
        <f t="shared" si="6"/>
        <v>8.9883299999999995</v>
      </c>
      <c r="H235" s="116">
        <f t="shared" si="7"/>
        <v>32.417169999999999</v>
      </c>
      <c r="I235">
        <v>9</v>
      </c>
      <c r="J235">
        <v>9</v>
      </c>
      <c r="K235" t="s">
        <v>159</v>
      </c>
      <c r="L235">
        <v>968</v>
      </c>
      <c r="M235" s="116">
        <f>SUM(Table1[[#Headers],[c- IDP previously displ. abroad present]])</f>
        <v>0</v>
      </c>
      <c r="N235">
        <v>5082</v>
      </c>
      <c r="O235" s="116">
        <f>(Table1[[#This Row],[a- IDP individuals]])-(Table1[[#This Row],[displ. Abroad]])</f>
        <v>5082</v>
      </c>
      <c r="P235">
        <v>194</v>
      </c>
      <c r="Q235">
        <v>1017</v>
      </c>
      <c r="R235" t="s">
        <v>143</v>
      </c>
      <c r="S235" t="s">
        <v>226</v>
      </c>
      <c r="T235">
        <v>153</v>
      </c>
      <c r="U235">
        <v>824</v>
      </c>
      <c r="V235" t="s">
        <v>156</v>
      </c>
      <c r="W235" t="s">
        <v>374</v>
      </c>
      <c r="X235">
        <v>148</v>
      </c>
      <c r="Y235">
        <v>779</v>
      </c>
      <c r="Z235" t="s">
        <v>143</v>
      </c>
      <c r="AA235" t="s">
        <v>226</v>
      </c>
      <c r="AB235">
        <v>182</v>
      </c>
      <c r="AC235">
        <v>930</v>
      </c>
      <c r="AD235" t="s">
        <v>143</v>
      </c>
      <c r="AE235" t="s">
        <v>144</v>
      </c>
      <c r="AF235">
        <v>291</v>
      </c>
      <c r="AG235">
        <v>1532</v>
      </c>
      <c r="AH235" t="s">
        <v>143</v>
      </c>
      <c r="AI235" t="s">
        <v>144</v>
      </c>
      <c r="AJ235">
        <v>0</v>
      </c>
      <c r="AK235">
        <v>0</v>
      </c>
      <c r="AL235" t="s">
        <v>147</v>
      </c>
      <c r="AM235" t="s">
        <v>147</v>
      </c>
      <c r="AN235">
        <v>0</v>
      </c>
      <c r="AO235">
        <v>0</v>
      </c>
      <c r="AP235" t="s">
        <v>146</v>
      </c>
      <c r="AQ235">
        <v>0</v>
      </c>
      <c r="AR235">
        <v>0</v>
      </c>
      <c r="AS235">
        <v>0</v>
      </c>
      <c r="AT235">
        <v>0</v>
      </c>
      <c r="AU235" t="s">
        <v>147</v>
      </c>
      <c r="AV235" t="s">
        <v>147</v>
      </c>
      <c r="AW235">
        <v>0</v>
      </c>
      <c r="AX235">
        <v>0</v>
      </c>
      <c r="AY235" t="s">
        <v>147</v>
      </c>
      <c r="AZ235" t="s">
        <v>147</v>
      </c>
      <c r="BA235">
        <v>0</v>
      </c>
      <c r="BB235">
        <v>0</v>
      </c>
      <c r="BC235" t="s">
        <v>147</v>
      </c>
      <c r="BD235" t="s">
        <v>147</v>
      </c>
      <c r="BE235">
        <v>0</v>
      </c>
      <c r="BF235">
        <v>0</v>
      </c>
      <c r="BG235" t="s">
        <v>147</v>
      </c>
      <c r="BH235" t="s">
        <v>147</v>
      </c>
      <c r="BI235">
        <v>0</v>
      </c>
      <c r="BJ235">
        <v>0</v>
      </c>
      <c r="BK235" t="s">
        <v>147</v>
      </c>
      <c r="BL235" t="s">
        <v>147</v>
      </c>
      <c r="BM235">
        <v>0</v>
      </c>
      <c r="BN235">
        <v>0</v>
      </c>
      <c r="BO235" s="116">
        <f>SUM(Table1[[#This Row],[2014-2015 Conflict]],Table1[[#This Row],[2016-2017 conflict]],Table1[[#This Row],[2018 pre R conflict]],Table1[[#This Row],[2018 post R conflict]],Table1[[#This Row],[2019 conflict]],Table1[[#This Row],[2020 conflict]])</f>
        <v>3550</v>
      </c>
      <c r="BP235" s="116">
        <f>SUM(Table1[[#This Row],[2014-2015  C - clashes]],Table1[[#This Row],[2016-2017  c-clashes]],Table1[[#This Row],[2018 pre R C-clashes]],Table1[[#This Row],[2018 post R C-clashes]],Table1[[#This Row],[2019 C-clashes]],Table1[[#This Row],[2020 C-clashes]])</f>
        <v>1532</v>
      </c>
      <c r="BQ235" s="116">
        <f>SUM(Table1[[#This Row],[2014-2015 disaster]],Table1[[#This Row],[2016-2017 disaster]],Table1[[#This Row],[2018 pre R disaster]],Table1[[#This Row],[2018 post R disaster]],Table1[[#This Row],[2019 disaster]],Table1[[#This Row],[2020 disaster]])</f>
        <v>0</v>
      </c>
      <c r="BR235" s="116">
        <f>SUM(Table1[[#This Row],[2014-2015 unknown]],Table1[[#This Row],[2016-2017  unknown ]],Table1[[#This Row],[2018 pre R unknown]],Table1[[#This Row],[2018 post R unknown]],Table1[[#This Row],[2019 unknown]],Table1[[#This Row],[2020 unknown]])</f>
        <v>0</v>
      </c>
      <c r="BS235">
        <v>1017</v>
      </c>
      <c r="BT235">
        <v>0</v>
      </c>
      <c r="BU235">
        <v>0</v>
      </c>
      <c r="BV235">
        <v>0</v>
      </c>
      <c r="BW235" t="s">
        <v>146</v>
      </c>
      <c r="BX235">
        <v>824</v>
      </c>
      <c r="BY235">
        <v>0</v>
      </c>
      <c r="BZ235">
        <v>0</v>
      </c>
      <c r="CA235">
        <v>0</v>
      </c>
      <c r="CB235" t="s">
        <v>146</v>
      </c>
      <c r="CC235">
        <v>779</v>
      </c>
      <c r="CD235">
        <v>0</v>
      </c>
      <c r="CE235">
        <v>0</v>
      </c>
      <c r="CF235">
        <v>0</v>
      </c>
      <c r="CG235" t="s">
        <v>146</v>
      </c>
      <c r="CH235">
        <v>930</v>
      </c>
      <c r="CI235">
        <v>0</v>
      </c>
      <c r="CJ235">
        <v>0</v>
      </c>
      <c r="CK235">
        <v>0</v>
      </c>
      <c r="CL235" t="s">
        <v>146</v>
      </c>
      <c r="CM235">
        <v>0</v>
      </c>
      <c r="CN235">
        <v>1532</v>
      </c>
      <c r="CO235">
        <v>0</v>
      </c>
      <c r="CP235">
        <v>0</v>
      </c>
      <c r="CQ235" t="s">
        <v>146</v>
      </c>
      <c r="CR235">
        <v>0</v>
      </c>
      <c r="CS235">
        <v>0</v>
      </c>
      <c r="CT235">
        <v>0</v>
      </c>
      <c r="CU235">
        <v>0</v>
      </c>
      <c r="CV235" t="s">
        <v>146</v>
      </c>
      <c r="CW235" t="s">
        <v>147</v>
      </c>
      <c r="CX235">
        <v>0</v>
      </c>
      <c r="CY235">
        <v>0</v>
      </c>
      <c r="CZ235">
        <v>0</v>
      </c>
      <c r="DA235">
        <v>968</v>
      </c>
      <c r="DB235">
        <v>5082</v>
      </c>
      <c r="DC235" t="s">
        <v>146</v>
      </c>
      <c r="DD235">
        <v>0</v>
      </c>
      <c r="DE235">
        <v>0</v>
      </c>
      <c r="DF235">
        <v>1302</v>
      </c>
      <c r="DG235">
        <v>7812</v>
      </c>
      <c r="DH235" t="s">
        <v>159</v>
      </c>
      <c r="DI235">
        <f>Table1[[#This Row],[i- returnees internal present household]]+Table1[[#This Row],[k- abroad returnee household]]</f>
        <v>292</v>
      </c>
      <c r="DJ235">
        <f>Table1[[#This Row],[ returnees internal ]]+Table1[[#This Row],[abroad returnee ]]</f>
        <v>1587</v>
      </c>
      <c r="DK235" t="s">
        <v>159</v>
      </c>
      <c r="DL235">
        <v>240</v>
      </c>
      <c r="DM235">
        <v>1277</v>
      </c>
      <c r="DN235">
        <v>78</v>
      </c>
      <c r="DO235">
        <v>438</v>
      </c>
      <c r="DP235" t="s">
        <v>143</v>
      </c>
      <c r="DQ235" t="s">
        <v>226</v>
      </c>
      <c r="DR235" t="s">
        <v>150</v>
      </c>
      <c r="DS235" t="s">
        <v>147</v>
      </c>
      <c r="DT235">
        <v>66</v>
      </c>
      <c r="DU235">
        <v>381</v>
      </c>
      <c r="DV235" t="s">
        <v>156</v>
      </c>
      <c r="DW235" t="s">
        <v>195</v>
      </c>
      <c r="DX235" t="s">
        <v>150</v>
      </c>
      <c r="DY235" t="s">
        <v>147</v>
      </c>
      <c r="DZ235">
        <v>40</v>
      </c>
      <c r="EA235">
        <v>188</v>
      </c>
      <c r="EB235" t="s">
        <v>156</v>
      </c>
      <c r="EC235" t="s">
        <v>195</v>
      </c>
      <c r="ED235" t="s">
        <v>150</v>
      </c>
      <c r="EE235" t="s">
        <v>147</v>
      </c>
      <c r="EF235">
        <v>42</v>
      </c>
      <c r="EG235">
        <v>202</v>
      </c>
      <c r="EH235" t="s">
        <v>156</v>
      </c>
      <c r="EI235" t="s">
        <v>374</v>
      </c>
      <c r="EJ235" t="s">
        <v>182</v>
      </c>
      <c r="EK235" t="s">
        <v>147</v>
      </c>
      <c r="EL235">
        <v>14</v>
      </c>
      <c r="EM235">
        <v>68</v>
      </c>
      <c r="EN235" t="s">
        <v>156</v>
      </c>
      <c r="EO235" t="s">
        <v>195</v>
      </c>
      <c r="EP235" t="s">
        <v>150</v>
      </c>
      <c r="EQ235" t="s">
        <v>147</v>
      </c>
      <c r="ER235">
        <v>0</v>
      </c>
      <c r="ES235">
        <v>0</v>
      </c>
      <c r="ET235" t="s">
        <v>159</v>
      </c>
      <c r="EU235">
        <v>52</v>
      </c>
      <c r="EV235">
        <v>310</v>
      </c>
      <c r="EW235">
        <v>11</v>
      </c>
      <c r="EX235">
        <v>66</v>
      </c>
      <c r="EY235" t="s">
        <v>221</v>
      </c>
      <c r="EZ235" t="s">
        <v>333</v>
      </c>
      <c r="FA235" t="s">
        <v>150</v>
      </c>
      <c r="FB235" t="s">
        <v>147</v>
      </c>
      <c r="FC235">
        <v>13</v>
      </c>
      <c r="FD235">
        <v>78</v>
      </c>
      <c r="FE235" t="s">
        <v>219</v>
      </c>
      <c r="FF235" t="s">
        <v>354</v>
      </c>
      <c r="FG235" t="s">
        <v>150</v>
      </c>
      <c r="FH235" t="s">
        <v>147</v>
      </c>
      <c r="FI235">
        <v>9</v>
      </c>
      <c r="FJ235">
        <v>52</v>
      </c>
      <c r="FK235" t="s">
        <v>148</v>
      </c>
      <c r="FL235" t="s">
        <v>149</v>
      </c>
      <c r="FM235" t="s">
        <v>150</v>
      </c>
      <c r="FN235" t="s">
        <v>147</v>
      </c>
      <c r="FO235">
        <v>12</v>
      </c>
      <c r="FP235">
        <v>72</v>
      </c>
      <c r="FQ235" t="s">
        <v>217</v>
      </c>
      <c r="FR235" t="s">
        <v>218</v>
      </c>
      <c r="FS235" t="s">
        <v>150</v>
      </c>
      <c r="FT235" t="s">
        <v>147</v>
      </c>
      <c r="FU235">
        <v>7</v>
      </c>
      <c r="FV235">
        <v>42</v>
      </c>
      <c r="FW235" t="s">
        <v>217</v>
      </c>
      <c r="FX235" t="s">
        <v>218</v>
      </c>
      <c r="FY235" t="s">
        <v>150</v>
      </c>
      <c r="FZ235" t="s">
        <v>147</v>
      </c>
      <c r="GA235">
        <v>0</v>
      </c>
      <c r="GB235">
        <v>0</v>
      </c>
      <c r="GC235">
        <v>154</v>
      </c>
      <c r="GD235">
        <v>844</v>
      </c>
      <c r="GE235">
        <v>86</v>
      </c>
      <c r="GF235">
        <v>411</v>
      </c>
      <c r="GG235">
        <v>52</v>
      </c>
      <c r="GH235">
        <v>332</v>
      </c>
      <c r="GI235">
        <v>0</v>
      </c>
      <c r="GJ235">
        <v>0</v>
      </c>
      <c r="GK235" t="s">
        <v>159</v>
      </c>
      <c r="GL235">
        <v>86</v>
      </c>
      <c r="GM235">
        <v>516</v>
      </c>
      <c r="GN235" t="s">
        <v>159</v>
      </c>
      <c r="GO235" t="s">
        <v>156</v>
      </c>
      <c r="GP235" t="s">
        <v>374</v>
      </c>
      <c r="GQ235" t="s">
        <v>159</v>
      </c>
      <c r="GR235" t="s">
        <v>148</v>
      </c>
      <c r="GS235" t="s">
        <v>159</v>
      </c>
      <c r="GT235">
        <v>20</v>
      </c>
      <c r="GU235">
        <v>120</v>
      </c>
      <c r="GV235" t="s">
        <v>146</v>
      </c>
      <c r="GW235" t="s">
        <v>197</v>
      </c>
      <c r="GX235" t="s">
        <v>151</v>
      </c>
      <c r="GY235" t="s">
        <v>197</v>
      </c>
      <c r="GZ235" t="s">
        <v>951</v>
      </c>
      <c r="HA235" s="117" t="s">
        <v>1533</v>
      </c>
      <c r="HB235" s="117" t="s">
        <v>2329</v>
      </c>
      <c r="HC235" s="117" t="s">
        <v>2330</v>
      </c>
      <c r="HD235" s="116" t="s">
        <v>1858</v>
      </c>
      <c r="HE235" s="116">
        <v>4.5341170000000002</v>
      </c>
      <c r="HF235" s="116">
        <v>34.120109999999997</v>
      </c>
    </row>
    <row r="236" spans="1:214" x14ac:dyDescent="0.25">
      <c r="A236" t="s">
        <v>142</v>
      </c>
      <c r="B236" t="s">
        <v>143</v>
      </c>
      <c r="C236" t="s">
        <v>953</v>
      </c>
      <c r="D236" t="s">
        <v>353</v>
      </c>
      <c r="E236" t="s">
        <v>952</v>
      </c>
      <c r="F236" t="s">
        <v>353</v>
      </c>
      <c r="G236" s="116">
        <f t="shared" si="6"/>
        <v>8.7194400000000005</v>
      </c>
      <c r="H236" s="116">
        <f t="shared" si="7"/>
        <v>33.733330000000002</v>
      </c>
      <c r="I236">
        <v>9</v>
      </c>
      <c r="J236">
        <v>9</v>
      </c>
      <c r="K236" t="s">
        <v>159</v>
      </c>
      <c r="L236">
        <v>355</v>
      </c>
      <c r="M236" s="116">
        <f>SUM(Table1[[#Headers],[c- IDP previously displ. abroad present]])</f>
        <v>0</v>
      </c>
      <c r="N236">
        <v>2130</v>
      </c>
      <c r="O236" s="116">
        <f>(Table1[[#This Row],[a- IDP individuals]])-(Table1[[#This Row],[displ. Abroad]])</f>
        <v>1272</v>
      </c>
      <c r="P236">
        <v>83</v>
      </c>
      <c r="Q236">
        <v>496</v>
      </c>
      <c r="R236" t="s">
        <v>143</v>
      </c>
      <c r="S236" t="s">
        <v>353</v>
      </c>
      <c r="T236">
        <v>103</v>
      </c>
      <c r="U236">
        <v>621</v>
      </c>
      <c r="V236" t="s">
        <v>143</v>
      </c>
      <c r="W236" t="s">
        <v>353</v>
      </c>
      <c r="X236">
        <v>41</v>
      </c>
      <c r="Y236">
        <v>245</v>
      </c>
      <c r="Z236" t="s">
        <v>143</v>
      </c>
      <c r="AA236" t="s">
        <v>353</v>
      </c>
      <c r="AB236">
        <v>83</v>
      </c>
      <c r="AC236">
        <v>498</v>
      </c>
      <c r="AD236" t="s">
        <v>143</v>
      </c>
      <c r="AE236" t="s">
        <v>353</v>
      </c>
      <c r="AF236">
        <v>45</v>
      </c>
      <c r="AG236">
        <v>270</v>
      </c>
      <c r="AH236" t="s">
        <v>147</v>
      </c>
      <c r="AI236" t="s">
        <v>147</v>
      </c>
      <c r="AJ236">
        <v>0</v>
      </c>
      <c r="AK236">
        <v>0</v>
      </c>
      <c r="AL236" t="s">
        <v>147</v>
      </c>
      <c r="AM236" t="s">
        <v>147</v>
      </c>
      <c r="AN236">
        <v>0</v>
      </c>
      <c r="AO236">
        <v>0</v>
      </c>
      <c r="AP236" t="s">
        <v>159</v>
      </c>
      <c r="AQ236">
        <v>143</v>
      </c>
      <c r="AR236">
        <v>858</v>
      </c>
      <c r="AS236">
        <v>45</v>
      </c>
      <c r="AT236">
        <v>270</v>
      </c>
      <c r="AU236" t="s">
        <v>148</v>
      </c>
      <c r="AV236" t="s">
        <v>149</v>
      </c>
      <c r="AW236">
        <v>23</v>
      </c>
      <c r="AX236">
        <v>138</v>
      </c>
      <c r="AY236" t="s">
        <v>148</v>
      </c>
      <c r="AZ236" t="s">
        <v>149</v>
      </c>
      <c r="BA236">
        <v>30</v>
      </c>
      <c r="BB236">
        <v>180</v>
      </c>
      <c r="BC236" t="s">
        <v>148</v>
      </c>
      <c r="BD236" t="s">
        <v>149</v>
      </c>
      <c r="BE236">
        <v>45</v>
      </c>
      <c r="BF236">
        <v>270</v>
      </c>
      <c r="BG236" t="s">
        <v>148</v>
      </c>
      <c r="BH236" t="s">
        <v>149</v>
      </c>
      <c r="BI236">
        <v>0</v>
      </c>
      <c r="BJ236">
        <v>0</v>
      </c>
      <c r="BK236" t="s">
        <v>147</v>
      </c>
      <c r="BL236" t="s">
        <v>147</v>
      </c>
      <c r="BM236">
        <v>0</v>
      </c>
      <c r="BN236">
        <v>0</v>
      </c>
      <c r="BO236" s="116">
        <f>SUM(Table1[[#This Row],[2014-2015 Conflict]],Table1[[#This Row],[2016-2017 conflict]],Table1[[#This Row],[2018 pre R conflict]],Table1[[#This Row],[2018 post R conflict]],Table1[[#This Row],[2019 conflict]],Table1[[#This Row],[2020 conflict]])</f>
        <v>1455</v>
      </c>
      <c r="BP236" s="116">
        <f>SUM(Table1[[#This Row],[2014-2015  C - clashes]],Table1[[#This Row],[2016-2017  c-clashes]],Table1[[#This Row],[2018 pre R C-clashes]],Table1[[#This Row],[2018 post R C-clashes]],Table1[[#This Row],[2019 C-clashes]],Table1[[#This Row],[2020 C-clashes]])</f>
        <v>0</v>
      </c>
      <c r="BQ236" s="116">
        <f>SUM(Table1[[#This Row],[2014-2015 disaster]],Table1[[#This Row],[2016-2017 disaster]],Table1[[#This Row],[2018 pre R disaster]],Table1[[#This Row],[2018 post R disaster]],Table1[[#This Row],[2019 disaster]],Table1[[#This Row],[2020 disaster]])</f>
        <v>0</v>
      </c>
      <c r="BR236" s="116">
        <f>SUM(Table1[[#This Row],[2014-2015 unknown]],Table1[[#This Row],[2016-2017  unknown ]],Table1[[#This Row],[2018 pre R unknown]],Table1[[#This Row],[2018 post R unknown]],Table1[[#This Row],[2019 unknown]],Table1[[#This Row],[2020 unknown]])</f>
        <v>675</v>
      </c>
      <c r="BS236">
        <v>496</v>
      </c>
      <c r="BT236">
        <v>0</v>
      </c>
      <c r="BU236">
        <v>0</v>
      </c>
      <c r="BV236">
        <v>0</v>
      </c>
      <c r="BW236" t="s">
        <v>146</v>
      </c>
      <c r="BX236">
        <v>434</v>
      </c>
      <c r="BY236">
        <v>0</v>
      </c>
      <c r="BZ236">
        <v>0</v>
      </c>
      <c r="CA236">
        <v>187</v>
      </c>
      <c r="CB236" t="s">
        <v>146</v>
      </c>
      <c r="CC236">
        <v>150</v>
      </c>
      <c r="CD236">
        <v>0</v>
      </c>
      <c r="CE236">
        <v>0</v>
      </c>
      <c r="CF236">
        <v>95</v>
      </c>
      <c r="CG236" t="s">
        <v>146</v>
      </c>
      <c r="CH236">
        <v>375</v>
      </c>
      <c r="CI236">
        <v>0</v>
      </c>
      <c r="CJ236">
        <v>0</v>
      </c>
      <c r="CK236">
        <v>123</v>
      </c>
      <c r="CL236" t="s">
        <v>146</v>
      </c>
      <c r="CM236">
        <v>0</v>
      </c>
      <c r="CN236">
        <v>0</v>
      </c>
      <c r="CO236">
        <v>0</v>
      </c>
      <c r="CP236">
        <v>270</v>
      </c>
      <c r="CQ236" t="s">
        <v>146</v>
      </c>
      <c r="CR236">
        <v>0</v>
      </c>
      <c r="CS236">
        <v>0</v>
      </c>
      <c r="CT236">
        <v>0</v>
      </c>
      <c r="CU236">
        <v>0</v>
      </c>
      <c r="CV236" t="s">
        <v>146</v>
      </c>
      <c r="CW236" t="s">
        <v>147</v>
      </c>
      <c r="CX236">
        <v>0</v>
      </c>
      <c r="CY236">
        <v>0</v>
      </c>
      <c r="CZ236">
        <v>0</v>
      </c>
      <c r="DA236">
        <v>355</v>
      </c>
      <c r="DB236">
        <v>2130</v>
      </c>
      <c r="DC236" t="s">
        <v>159</v>
      </c>
      <c r="DD236">
        <v>35</v>
      </c>
      <c r="DE236">
        <v>210</v>
      </c>
      <c r="DF236">
        <v>1250</v>
      </c>
      <c r="DG236">
        <v>7500</v>
      </c>
      <c r="DH236" t="s">
        <v>159</v>
      </c>
      <c r="DI236">
        <f>Table1[[#This Row],[i- returnees internal present household]]+Table1[[#This Row],[k- abroad returnee household]]</f>
        <v>861</v>
      </c>
      <c r="DJ236">
        <f>Table1[[#This Row],[ returnees internal ]]+Table1[[#This Row],[abroad returnee ]]</f>
        <v>5182</v>
      </c>
      <c r="DK236" t="s">
        <v>159</v>
      </c>
      <c r="DL236">
        <v>416</v>
      </c>
      <c r="DM236">
        <v>2496</v>
      </c>
      <c r="DN236">
        <v>0</v>
      </c>
      <c r="DO236">
        <v>0</v>
      </c>
      <c r="DP236" t="s">
        <v>147</v>
      </c>
      <c r="DQ236" t="s">
        <v>147</v>
      </c>
      <c r="DR236" t="s">
        <v>147</v>
      </c>
      <c r="DS236" t="s">
        <v>147</v>
      </c>
      <c r="DT236">
        <v>125</v>
      </c>
      <c r="DU236">
        <v>750</v>
      </c>
      <c r="DV236" t="s">
        <v>143</v>
      </c>
      <c r="DW236" t="s">
        <v>307</v>
      </c>
      <c r="DX236" t="s">
        <v>150</v>
      </c>
      <c r="DY236" t="s">
        <v>147</v>
      </c>
      <c r="DZ236">
        <v>155</v>
      </c>
      <c r="EA236">
        <v>930</v>
      </c>
      <c r="EB236" t="s">
        <v>143</v>
      </c>
      <c r="EC236" t="s">
        <v>307</v>
      </c>
      <c r="ED236" t="s">
        <v>150</v>
      </c>
      <c r="EE236" t="s">
        <v>147</v>
      </c>
      <c r="EF236">
        <v>48</v>
      </c>
      <c r="EG236">
        <v>288</v>
      </c>
      <c r="EH236" t="s">
        <v>143</v>
      </c>
      <c r="EI236" t="s">
        <v>307</v>
      </c>
      <c r="EJ236" t="s">
        <v>150</v>
      </c>
      <c r="EK236" t="s">
        <v>147</v>
      </c>
      <c r="EL236">
        <v>88</v>
      </c>
      <c r="EM236">
        <v>528</v>
      </c>
      <c r="EN236" t="s">
        <v>143</v>
      </c>
      <c r="EO236" t="s">
        <v>307</v>
      </c>
      <c r="EP236" t="s">
        <v>150</v>
      </c>
      <c r="EQ236" t="s">
        <v>147</v>
      </c>
      <c r="ER236">
        <v>0</v>
      </c>
      <c r="ES236">
        <v>0</v>
      </c>
      <c r="ET236" t="s">
        <v>159</v>
      </c>
      <c r="EU236">
        <v>445</v>
      </c>
      <c r="EV236">
        <v>2686</v>
      </c>
      <c r="EW236">
        <v>0</v>
      </c>
      <c r="EX236">
        <v>0</v>
      </c>
      <c r="EY236" t="s">
        <v>147</v>
      </c>
      <c r="EZ236" t="s">
        <v>147</v>
      </c>
      <c r="FA236" t="s">
        <v>147</v>
      </c>
      <c r="FB236" t="s">
        <v>147</v>
      </c>
      <c r="FC236">
        <v>135</v>
      </c>
      <c r="FD236">
        <v>826</v>
      </c>
      <c r="FE236" t="s">
        <v>148</v>
      </c>
      <c r="FF236" t="s">
        <v>149</v>
      </c>
      <c r="FG236" t="s">
        <v>150</v>
      </c>
      <c r="FH236" t="s">
        <v>147</v>
      </c>
      <c r="FI236">
        <v>148</v>
      </c>
      <c r="FJ236">
        <v>888</v>
      </c>
      <c r="FK236" t="s">
        <v>148</v>
      </c>
      <c r="FL236" t="s">
        <v>149</v>
      </c>
      <c r="FM236" t="s">
        <v>150</v>
      </c>
      <c r="FN236" t="s">
        <v>147</v>
      </c>
      <c r="FO236">
        <v>121</v>
      </c>
      <c r="FP236">
        <v>726</v>
      </c>
      <c r="FQ236" t="s">
        <v>148</v>
      </c>
      <c r="FR236" t="s">
        <v>149</v>
      </c>
      <c r="FS236" t="s">
        <v>150</v>
      </c>
      <c r="FT236" t="s">
        <v>147</v>
      </c>
      <c r="FU236">
        <v>41</v>
      </c>
      <c r="FV236">
        <v>246</v>
      </c>
      <c r="FW236" t="s">
        <v>148</v>
      </c>
      <c r="FX236" t="s">
        <v>149</v>
      </c>
      <c r="FY236" t="s">
        <v>150</v>
      </c>
      <c r="FZ236" t="s">
        <v>147</v>
      </c>
      <c r="GA236">
        <v>0</v>
      </c>
      <c r="GB236">
        <v>0</v>
      </c>
      <c r="GC236">
        <v>148</v>
      </c>
      <c r="GD236">
        <v>888</v>
      </c>
      <c r="GE236">
        <v>130</v>
      </c>
      <c r="GF236">
        <v>780</v>
      </c>
      <c r="GG236">
        <v>583</v>
      </c>
      <c r="GH236">
        <v>3514</v>
      </c>
      <c r="GI236">
        <v>0</v>
      </c>
      <c r="GJ236">
        <v>0</v>
      </c>
      <c r="GK236" t="s">
        <v>159</v>
      </c>
      <c r="GL236">
        <v>9</v>
      </c>
      <c r="GM236">
        <v>54</v>
      </c>
      <c r="GN236" t="s">
        <v>159</v>
      </c>
      <c r="GO236" t="s">
        <v>143</v>
      </c>
      <c r="GP236" t="s">
        <v>307</v>
      </c>
      <c r="GQ236" t="s">
        <v>159</v>
      </c>
      <c r="GR236" t="s">
        <v>148</v>
      </c>
      <c r="GS236" t="s">
        <v>159</v>
      </c>
      <c r="GT236">
        <v>41</v>
      </c>
      <c r="GU236">
        <v>246</v>
      </c>
      <c r="GV236" t="s">
        <v>159</v>
      </c>
      <c r="GW236" t="s">
        <v>197</v>
      </c>
      <c r="GX236" t="s">
        <v>197</v>
      </c>
      <c r="GY236" t="s">
        <v>197</v>
      </c>
      <c r="GZ236" t="s">
        <v>160</v>
      </c>
      <c r="HA236" s="117" t="s">
        <v>1533</v>
      </c>
      <c r="HB236" s="117" t="s">
        <v>2332</v>
      </c>
      <c r="HC236" s="117"/>
      <c r="HD236" s="116" t="s">
        <v>1858</v>
      </c>
      <c r="HE236" s="116">
        <v>4.4808329999999996</v>
      </c>
      <c r="HF236" s="116">
        <v>34.173889000000003</v>
      </c>
    </row>
    <row r="237" spans="1:214" x14ac:dyDescent="0.25">
      <c r="A237" t="s">
        <v>142</v>
      </c>
      <c r="B237" t="s">
        <v>143</v>
      </c>
      <c r="C237" t="s">
        <v>955</v>
      </c>
      <c r="D237" t="s">
        <v>181</v>
      </c>
      <c r="E237" t="s">
        <v>954</v>
      </c>
      <c r="F237" t="s">
        <v>353</v>
      </c>
      <c r="G237" s="116">
        <f t="shared" si="6"/>
        <v>8.7194400000000005</v>
      </c>
      <c r="H237" s="116">
        <f t="shared" si="7"/>
        <v>33.733330000000002</v>
      </c>
      <c r="I237">
        <v>9</v>
      </c>
      <c r="J237">
        <v>9</v>
      </c>
      <c r="K237" t="s">
        <v>159</v>
      </c>
      <c r="L237">
        <v>223</v>
      </c>
      <c r="M237" s="116">
        <f>SUM(Table1[[#Headers],[c- IDP previously displ. abroad present]])</f>
        <v>0</v>
      </c>
      <c r="N237">
        <v>1154</v>
      </c>
      <c r="O237" s="116">
        <f>(Table1[[#This Row],[a- IDP individuals]])-(Table1[[#This Row],[displ. Abroad]])</f>
        <v>518</v>
      </c>
      <c r="P237">
        <v>17</v>
      </c>
      <c r="Q237">
        <v>89</v>
      </c>
      <c r="R237" t="s">
        <v>143</v>
      </c>
      <c r="S237" t="s">
        <v>181</v>
      </c>
      <c r="T237">
        <v>51</v>
      </c>
      <c r="U237">
        <v>266</v>
      </c>
      <c r="V237" t="s">
        <v>143</v>
      </c>
      <c r="W237" t="s">
        <v>181</v>
      </c>
      <c r="X237">
        <v>36</v>
      </c>
      <c r="Y237">
        <v>193</v>
      </c>
      <c r="Z237" t="s">
        <v>143</v>
      </c>
      <c r="AA237" t="s">
        <v>181</v>
      </c>
      <c r="AB237">
        <v>64</v>
      </c>
      <c r="AC237">
        <v>324</v>
      </c>
      <c r="AD237" t="s">
        <v>143</v>
      </c>
      <c r="AE237" t="s">
        <v>181</v>
      </c>
      <c r="AF237">
        <v>15</v>
      </c>
      <c r="AG237">
        <v>81</v>
      </c>
      <c r="AH237" t="s">
        <v>143</v>
      </c>
      <c r="AI237" t="s">
        <v>181</v>
      </c>
      <c r="AJ237">
        <v>40</v>
      </c>
      <c r="AK237">
        <v>201</v>
      </c>
      <c r="AL237" t="s">
        <v>143</v>
      </c>
      <c r="AM237" t="s">
        <v>181</v>
      </c>
      <c r="AN237">
        <v>0</v>
      </c>
      <c r="AO237">
        <v>0</v>
      </c>
      <c r="AP237" t="s">
        <v>159</v>
      </c>
      <c r="AQ237">
        <v>121</v>
      </c>
      <c r="AR237">
        <v>636</v>
      </c>
      <c r="AS237">
        <v>24</v>
      </c>
      <c r="AT237">
        <v>126</v>
      </c>
      <c r="AU237" t="s">
        <v>148</v>
      </c>
      <c r="AV237" t="s">
        <v>149</v>
      </c>
      <c r="AW237">
        <v>12</v>
      </c>
      <c r="AX237">
        <v>72</v>
      </c>
      <c r="AY237" t="s">
        <v>148</v>
      </c>
      <c r="AZ237" t="s">
        <v>149</v>
      </c>
      <c r="BA237">
        <v>50</v>
      </c>
      <c r="BB237">
        <v>252</v>
      </c>
      <c r="BC237" t="s">
        <v>148</v>
      </c>
      <c r="BD237" t="s">
        <v>149</v>
      </c>
      <c r="BE237">
        <v>9</v>
      </c>
      <c r="BF237">
        <v>54</v>
      </c>
      <c r="BG237" t="s">
        <v>217</v>
      </c>
      <c r="BH237" t="s">
        <v>218</v>
      </c>
      <c r="BI237">
        <v>26</v>
      </c>
      <c r="BJ237">
        <v>132</v>
      </c>
      <c r="BK237" t="s">
        <v>219</v>
      </c>
      <c r="BL237" t="s">
        <v>220</v>
      </c>
      <c r="BM237">
        <v>0</v>
      </c>
      <c r="BN237">
        <v>0</v>
      </c>
      <c r="BO237" s="116">
        <f>SUM(Table1[[#This Row],[2014-2015 Conflict]],Table1[[#This Row],[2016-2017 conflict]],Table1[[#This Row],[2018 pre R conflict]],Table1[[#This Row],[2018 post R conflict]],Table1[[#This Row],[2019 conflict]],Table1[[#This Row],[2020 conflict]])</f>
        <v>744</v>
      </c>
      <c r="BP237" s="116">
        <f>SUM(Table1[[#This Row],[2014-2015  C - clashes]],Table1[[#This Row],[2016-2017  c-clashes]],Table1[[#This Row],[2018 pre R C-clashes]],Table1[[#This Row],[2018 post R C-clashes]],Table1[[#This Row],[2019 C-clashes]],Table1[[#This Row],[2020 C-clashes]])</f>
        <v>0</v>
      </c>
      <c r="BQ237" s="116">
        <f>SUM(Table1[[#This Row],[2014-2015 disaster]],Table1[[#This Row],[2016-2017 disaster]],Table1[[#This Row],[2018 pre R disaster]],Table1[[#This Row],[2018 post R disaster]],Table1[[#This Row],[2019 disaster]],Table1[[#This Row],[2020 disaster]])</f>
        <v>0</v>
      </c>
      <c r="BR237" s="116">
        <f>SUM(Table1[[#This Row],[2014-2015 unknown]],Table1[[#This Row],[2016-2017  unknown ]],Table1[[#This Row],[2018 pre R unknown]],Table1[[#This Row],[2018 post R unknown]],Table1[[#This Row],[2019 unknown]],Table1[[#This Row],[2020 unknown]])</f>
        <v>410</v>
      </c>
      <c r="BS237">
        <v>89</v>
      </c>
      <c r="BT237">
        <v>0</v>
      </c>
      <c r="BU237">
        <v>0</v>
      </c>
      <c r="BV237">
        <v>0</v>
      </c>
      <c r="BW237" t="s">
        <v>146</v>
      </c>
      <c r="BX237">
        <v>185</v>
      </c>
      <c r="BY237">
        <v>0</v>
      </c>
      <c r="BZ237">
        <v>0</v>
      </c>
      <c r="CA237">
        <v>81</v>
      </c>
      <c r="CB237" t="s">
        <v>146</v>
      </c>
      <c r="CC237">
        <v>147</v>
      </c>
      <c r="CD237">
        <v>0</v>
      </c>
      <c r="CE237">
        <v>0</v>
      </c>
      <c r="CF237">
        <v>46</v>
      </c>
      <c r="CG237" t="s">
        <v>146</v>
      </c>
      <c r="CH237">
        <v>161</v>
      </c>
      <c r="CI237">
        <v>0</v>
      </c>
      <c r="CJ237">
        <v>0</v>
      </c>
      <c r="CK237">
        <v>163</v>
      </c>
      <c r="CL237" t="s">
        <v>146</v>
      </c>
      <c r="CM237">
        <v>46</v>
      </c>
      <c r="CN237">
        <v>0</v>
      </c>
      <c r="CO237">
        <v>0</v>
      </c>
      <c r="CP237">
        <v>35</v>
      </c>
      <c r="CQ237" t="s">
        <v>146</v>
      </c>
      <c r="CR237">
        <v>116</v>
      </c>
      <c r="CS237">
        <v>0</v>
      </c>
      <c r="CT237">
        <v>0</v>
      </c>
      <c r="CU237">
        <v>85</v>
      </c>
      <c r="CV237" t="s">
        <v>146</v>
      </c>
      <c r="CW237" t="s">
        <v>147</v>
      </c>
      <c r="CX237">
        <v>0</v>
      </c>
      <c r="CY237">
        <v>0</v>
      </c>
      <c r="CZ237">
        <v>0</v>
      </c>
      <c r="DA237">
        <v>223</v>
      </c>
      <c r="DB237">
        <v>1154</v>
      </c>
      <c r="DC237" t="s">
        <v>159</v>
      </c>
      <c r="DD237">
        <v>23</v>
      </c>
      <c r="DE237">
        <v>138</v>
      </c>
      <c r="DF237">
        <v>614</v>
      </c>
      <c r="DG237">
        <v>3684</v>
      </c>
      <c r="DH237" t="s">
        <v>159</v>
      </c>
      <c r="DI237">
        <f>Table1[[#This Row],[i- returnees internal present household]]+Table1[[#This Row],[k- abroad returnee household]]</f>
        <v>448</v>
      </c>
      <c r="DJ237">
        <f>Table1[[#This Row],[ returnees internal ]]+Table1[[#This Row],[abroad returnee ]]</f>
        <v>2688</v>
      </c>
      <c r="DK237" t="s">
        <v>159</v>
      </c>
      <c r="DL237">
        <v>215</v>
      </c>
      <c r="DM237">
        <v>1290</v>
      </c>
      <c r="DN237">
        <v>25</v>
      </c>
      <c r="DO237">
        <v>150</v>
      </c>
      <c r="DP237" t="s">
        <v>143</v>
      </c>
      <c r="DQ237" t="s">
        <v>181</v>
      </c>
      <c r="DR237" t="s">
        <v>150</v>
      </c>
      <c r="DS237" t="s">
        <v>147</v>
      </c>
      <c r="DT237">
        <v>45</v>
      </c>
      <c r="DU237">
        <v>270</v>
      </c>
      <c r="DV237" t="s">
        <v>143</v>
      </c>
      <c r="DW237" t="s">
        <v>181</v>
      </c>
      <c r="DX237" t="s">
        <v>150</v>
      </c>
      <c r="DY237" t="s">
        <v>147</v>
      </c>
      <c r="DZ237">
        <v>72</v>
      </c>
      <c r="EA237">
        <v>432</v>
      </c>
      <c r="EB237" t="s">
        <v>143</v>
      </c>
      <c r="EC237" t="s">
        <v>181</v>
      </c>
      <c r="ED237" t="s">
        <v>150</v>
      </c>
      <c r="EE237" t="s">
        <v>147</v>
      </c>
      <c r="EF237">
        <v>23</v>
      </c>
      <c r="EG237">
        <v>138</v>
      </c>
      <c r="EH237" t="s">
        <v>143</v>
      </c>
      <c r="EI237" t="s">
        <v>181</v>
      </c>
      <c r="EJ237" t="s">
        <v>150</v>
      </c>
      <c r="EK237" t="s">
        <v>147</v>
      </c>
      <c r="EL237">
        <v>50</v>
      </c>
      <c r="EM237">
        <v>300</v>
      </c>
      <c r="EN237" t="s">
        <v>143</v>
      </c>
      <c r="EO237" t="s">
        <v>181</v>
      </c>
      <c r="EP237" t="s">
        <v>150</v>
      </c>
      <c r="EQ237" t="s">
        <v>147</v>
      </c>
      <c r="ER237">
        <v>0</v>
      </c>
      <c r="ES237">
        <v>0</v>
      </c>
      <c r="ET237" t="s">
        <v>159</v>
      </c>
      <c r="EU237">
        <v>233</v>
      </c>
      <c r="EV237">
        <v>1398</v>
      </c>
      <c r="EW237">
        <v>23</v>
      </c>
      <c r="EX237">
        <v>138</v>
      </c>
      <c r="EY237" t="s">
        <v>148</v>
      </c>
      <c r="EZ237" t="s">
        <v>149</v>
      </c>
      <c r="FA237" t="s">
        <v>150</v>
      </c>
      <c r="FB237" t="s">
        <v>147</v>
      </c>
      <c r="FC237">
        <v>56</v>
      </c>
      <c r="FD237">
        <v>336</v>
      </c>
      <c r="FE237" t="s">
        <v>148</v>
      </c>
      <c r="FF237" t="s">
        <v>149</v>
      </c>
      <c r="FG237" t="s">
        <v>150</v>
      </c>
      <c r="FH237" t="s">
        <v>147</v>
      </c>
      <c r="FI237">
        <v>65</v>
      </c>
      <c r="FJ237">
        <v>390</v>
      </c>
      <c r="FK237" t="s">
        <v>148</v>
      </c>
      <c r="FL237" t="s">
        <v>149</v>
      </c>
      <c r="FM237" t="s">
        <v>150</v>
      </c>
      <c r="FN237" t="s">
        <v>147</v>
      </c>
      <c r="FO237">
        <v>66</v>
      </c>
      <c r="FP237">
        <v>396</v>
      </c>
      <c r="FQ237" t="s">
        <v>148</v>
      </c>
      <c r="FR237" t="s">
        <v>149</v>
      </c>
      <c r="FS237" t="s">
        <v>150</v>
      </c>
      <c r="FT237" t="s">
        <v>147</v>
      </c>
      <c r="FU237">
        <v>23</v>
      </c>
      <c r="FV237">
        <v>138</v>
      </c>
      <c r="FW237" t="s">
        <v>148</v>
      </c>
      <c r="FX237" t="s">
        <v>149</v>
      </c>
      <c r="FY237" t="s">
        <v>150</v>
      </c>
      <c r="FZ237" t="s">
        <v>147</v>
      </c>
      <c r="GA237">
        <v>0</v>
      </c>
      <c r="GB237">
        <v>0</v>
      </c>
      <c r="GC237">
        <v>123</v>
      </c>
      <c r="GD237">
        <v>738</v>
      </c>
      <c r="GE237">
        <v>160</v>
      </c>
      <c r="GF237">
        <v>960</v>
      </c>
      <c r="GG237">
        <v>165</v>
      </c>
      <c r="GH237">
        <v>990</v>
      </c>
      <c r="GI237">
        <v>0</v>
      </c>
      <c r="GJ237">
        <v>0</v>
      </c>
      <c r="GK237" t="s">
        <v>159</v>
      </c>
      <c r="GL237">
        <v>47</v>
      </c>
      <c r="GM237">
        <v>282</v>
      </c>
      <c r="GN237" t="s">
        <v>159</v>
      </c>
      <c r="GO237" t="s">
        <v>143</v>
      </c>
      <c r="GP237" t="s">
        <v>181</v>
      </c>
      <c r="GQ237" t="s">
        <v>159</v>
      </c>
      <c r="GR237" t="s">
        <v>148</v>
      </c>
      <c r="GS237" t="s">
        <v>159</v>
      </c>
      <c r="GT237">
        <v>45</v>
      </c>
      <c r="GU237">
        <v>270</v>
      </c>
      <c r="GV237" t="s">
        <v>146</v>
      </c>
      <c r="GW237" t="s">
        <v>152</v>
      </c>
      <c r="GX237" t="s">
        <v>152</v>
      </c>
      <c r="GY237" t="s">
        <v>151</v>
      </c>
      <c r="GZ237" t="s">
        <v>160</v>
      </c>
      <c r="HA237" s="117" t="s">
        <v>1533</v>
      </c>
      <c r="HB237" s="117" t="s">
        <v>2334</v>
      </c>
      <c r="HC237" s="117"/>
      <c r="HD237" s="116" t="s">
        <v>1858</v>
      </c>
      <c r="HE237" s="116">
        <v>4.5069999999999997</v>
      </c>
      <c r="HF237" s="116">
        <v>34.159739999999999</v>
      </c>
    </row>
    <row r="238" spans="1:214" x14ac:dyDescent="0.25">
      <c r="A238" t="s">
        <v>329</v>
      </c>
      <c r="B238" t="s">
        <v>175</v>
      </c>
      <c r="C238" t="s">
        <v>891</v>
      </c>
      <c r="D238" t="s">
        <v>892</v>
      </c>
      <c r="E238" t="s">
        <v>956</v>
      </c>
      <c r="F238" t="s">
        <v>957</v>
      </c>
      <c r="G238" s="116">
        <f t="shared" si="6"/>
        <v>10.0395</v>
      </c>
      <c r="H238" s="116">
        <f t="shared" si="7"/>
        <v>29.990659999999998</v>
      </c>
      <c r="I238">
        <v>9</v>
      </c>
      <c r="J238">
        <v>9</v>
      </c>
      <c r="K238" t="s">
        <v>159</v>
      </c>
      <c r="L238">
        <v>700</v>
      </c>
      <c r="M238" s="116">
        <f>SUM(Table1[[#Headers],[c- IDP previously displ. abroad present]])</f>
        <v>0</v>
      </c>
      <c r="N238">
        <v>4893</v>
      </c>
      <c r="O238" s="116">
        <f>(Table1[[#This Row],[a- IDP individuals]])-(Table1[[#This Row],[displ. Abroad]])</f>
        <v>1813</v>
      </c>
      <c r="P238">
        <v>259</v>
      </c>
      <c r="Q238">
        <v>1813</v>
      </c>
      <c r="R238" t="s">
        <v>175</v>
      </c>
      <c r="S238" t="s">
        <v>892</v>
      </c>
      <c r="T238">
        <v>441</v>
      </c>
      <c r="U238">
        <v>3080</v>
      </c>
      <c r="V238" t="s">
        <v>175</v>
      </c>
      <c r="W238" t="s">
        <v>892</v>
      </c>
      <c r="X238">
        <v>0</v>
      </c>
      <c r="Y238">
        <v>0</v>
      </c>
      <c r="Z238" t="s">
        <v>147</v>
      </c>
      <c r="AA238" t="s">
        <v>147</v>
      </c>
      <c r="AB238">
        <v>0</v>
      </c>
      <c r="AC238">
        <v>0</v>
      </c>
      <c r="AD238" t="s">
        <v>147</v>
      </c>
      <c r="AE238" t="s">
        <v>147</v>
      </c>
      <c r="AF238">
        <v>0</v>
      </c>
      <c r="AG238">
        <v>0</v>
      </c>
      <c r="AH238" t="s">
        <v>147</v>
      </c>
      <c r="AI238" t="s">
        <v>147</v>
      </c>
      <c r="AJ238">
        <v>0</v>
      </c>
      <c r="AK238">
        <v>0</v>
      </c>
      <c r="AL238" t="s">
        <v>147</v>
      </c>
      <c r="AM238" t="s">
        <v>147</v>
      </c>
      <c r="AN238">
        <v>0</v>
      </c>
      <c r="AO238">
        <v>0</v>
      </c>
      <c r="AP238" t="s">
        <v>159</v>
      </c>
      <c r="AQ238">
        <v>440</v>
      </c>
      <c r="AR238">
        <v>3080</v>
      </c>
      <c r="AS238">
        <v>440</v>
      </c>
      <c r="AT238">
        <v>3080</v>
      </c>
      <c r="AU238" t="s">
        <v>217</v>
      </c>
      <c r="AV238" t="s">
        <v>218</v>
      </c>
      <c r="AW238">
        <v>0</v>
      </c>
      <c r="AX238">
        <v>0</v>
      </c>
      <c r="AY238" t="s">
        <v>147</v>
      </c>
      <c r="AZ238" t="s">
        <v>147</v>
      </c>
      <c r="BA238">
        <v>0</v>
      </c>
      <c r="BB238">
        <v>0</v>
      </c>
      <c r="BC238" t="s">
        <v>147</v>
      </c>
      <c r="BD238" t="s">
        <v>147</v>
      </c>
      <c r="BE238">
        <v>0</v>
      </c>
      <c r="BF238">
        <v>0</v>
      </c>
      <c r="BG238" t="s">
        <v>147</v>
      </c>
      <c r="BH238" t="s">
        <v>147</v>
      </c>
      <c r="BI238">
        <v>0</v>
      </c>
      <c r="BJ238">
        <v>0</v>
      </c>
      <c r="BK238" t="s">
        <v>147</v>
      </c>
      <c r="BL238" t="s">
        <v>147</v>
      </c>
      <c r="BM238">
        <v>0</v>
      </c>
      <c r="BN238">
        <v>0</v>
      </c>
      <c r="BO238" s="116">
        <f>SUM(Table1[[#This Row],[2014-2015 Conflict]],Table1[[#This Row],[2016-2017 conflict]],Table1[[#This Row],[2018 pre R conflict]],Table1[[#This Row],[2018 post R conflict]],Table1[[#This Row],[2019 conflict]],Table1[[#This Row],[2020 conflict]])</f>
        <v>4893</v>
      </c>
      <c r="BP238" s="116">
        <f>SUM(Table1[[#This Row],[2014-2015  C - clashes]],Table1[[#This Row],[2016-2017  c-clashes]],Table1[[#This Row],[2018 pre R C-clashes]],Table1[[#This Row],[2018 post R C-clashes]],Table1[[#This Row],[2019 C-clashes]],Table1[[#This Row],[2020 C-clashes]])</f>
        <v>0</v>
      </c>
      <c r="BQ238" s="116">
        <f>SUM(Table1[[#This Row],[2014-2015 disaster]],Table1[[#This Row],[2016-2017 disaster]],Table1[[#This Row],[2018 pre R disaster]],Table1[[#This Row],[2018 post R disaster]],Table1[[#This Row],[2019 disaster]],Table1[[#This Row],[2020 disaster]])</f>
        <v>0</v>
      </c>
      <c r="BR238" s="116">
        <f>SUM(Table1[[#This Row],[2014-2015 unknown]],Table1[[#This Row],[2016-2017  unknown ]],Table1[[#This Row],[2018 pre R unknown]],Table1[[#This Row],[2018 post R unknown]],Table1[[#This Row],[2019 unknown]],Table1[[#This Row],[2020 unknown]])</f>
        <v>0</v>
      </c>
      <c r="BS238">
        <v>1813</v>
      </c>
      <c r="BT238">
        <v>0</v>
      </c>
      <c r="BU238">
        <v>0</v>
      </c>
      <c r="BV238">
        <v>0</v>
      </c>
      <c r="BW238" t="s">
        <v>146</v>
      </c>
      <c r="BX238">
        <v>3080</v>
      </c>
      <c r="BY238">
        <v>0</v>
      </c>
      <c r="BZ238">
        <v>0</v>
      </c>
      <c r="CA238">
        <v>0</v>
      </c>
      <c r="CB238" t="s">
        <v>146</v>
      </c>
      <c r="CC238">
        <v>0</v>
      </c>
      <c r="CD238">
        <v>0</v>
      </c>
      <c r="CE238">
        <v>0</v>
      </c>
      <c r="CF238">
        <v>0</v>
      </c>
      <c r="CG238" t="s">
        <v>146</v>
      </c>
      <c r="CH238">
        <v>0</v>
      </c>
      <c r="CI238">
        <v>0</v>
      </c>
      <c r="CJ238">
        <v>0</v>
      </c>
      <c r="CK238">
        <v>0</v>
      </c>
      <c r="CL238" t="s">
        <v>146</v>
      </c>
      <c r="CM238">
        <v>0</v>
      </c>
      <c r="CN238">
        <v>0</v>
      </c>
      <c r="CO238">
        <v>0</v>
      </c>
      <c r="CP238">
        <v>0</v>
      </c>
      <c r="CQ238" t="s">
        <v>146</v>
      </c>
      <c r="CR238">
        <v>0</v>
      </c>
      <c r="CS238">
        <v>0</v>
      </c>
      <c r="CT238">
        <v>0</v>
      </c>
      <c r="CU238">
        <v>0</v>
      </c>
      <c r="CV238" t="s">
        <v>146</v>
      </c>
      <c r="CW238" t="s">
        <v>147</v>
      </c>
      <c r="CX238">
        <v>0</v>
      </c>
      <c r="CY238">
        <v>0</v>
      </c>
      <c r="CZ238">
        <v>0</v>
      </c>
      <c r="DA238">
        <v>700</v>
      </c>
      <c r="DB238">
        <v>4893</v>
      </c>
      <c r="DC238" t="s">
        <v>159</v>
      </c>
      <c r="DD238">
        <v>119</v>
      </c>
      <c r="DE238">
        <v>833</v>
      </c>
      <c r="DF238">
        <v>1400</v>
      </c>
      <c r="DG238">
        <v>9800</v>
      </c>
      <c r="DH238" t="s">
        <v>159</v>
      </c>
      <c r="DI238">
        <f>Table1[[#This Row],[i- returnees internal present household]]+Table1[[#This Row],[k- abroad returnee household]]</f>
        <v>689</v>
      </c>
      <c r="DJ238">
        <f>Table1[[#This Row],[ returnees internal ]]+Table1[[#This Row],[abroad returnee ]]</f>
        <v>4134</v>
      </c>
      <c r="DK238" t="s">
        <v>159</v>
      </c>
      <c r="DL238">
        <v>464</v>
      </c>
      <c r="DM238">
        <v>2784</v>
      </c>
      <c r="DN238">
        <v>61</v>
      </c>
      <c r="DO238">
        <v>366</v>
      </c>
      <c r="DP238" t="s">
        <v>228</v>
      </c>
      <c r="DQ238" t="s">
        <v>586</v>
      </c>
      <c r="DR238" t="s">
        <v>150</v>
      </c>
      <c r="DS238" t="s">
        <v>147</v>
      </c>
      <c r="DT238">
        <v>50</v>
      </c>
      <c r="DU238">
        <v>300</v>
      </c>
      <c r="DV238" t="s">
        <v>193</v>
      </c>
      <c r="DW238" t="s">
        <v>196</v>
      </c>
      <c r="DX238" t="s">
        <v>150</v>
      </c>
      <c r="DY238" t="s">
        <v>147</v>
      </c>
      <c r="DZ238">
        <v>70</v>
      </c>
      <c r="EA238">
        <v>420</v>
      </c>
      <c r="EB238" t="s">
        <v>193</v>
      </c>
      <c r="EC238" t="s">
        <v>196</v>
      </c>
      <c r="ED238" t="s">
        <v>150</v>
      </c>
      <c r="EE238" t="s">
        <v>147</v>
      </c>
      <c r="EF238">
        <v>200</v>
      </c>
      <c r="EG238">
        <v>1200</v>
      </c>
      <c r="EH238" t="s">
        <v>193</v>
      </c>
      <c r="EI238" t="s">
        <v>194</v>
      </c>
      <c r="EJ238" t="s">
        <v>150</v>
      </c>
      <c r="EK238" t="s">
        <v>147</v>
      </c>
      <c r="EL238">
        <v>83</v>
      </c>
      <c r="EM238">
        <v>498</v>
      </c>
      <c r="EN238" t="s">
        <v>228</v>
      </c>
      <c r="EO238" t="s">
        <v>586</v>
      </c>
      <c r="EP238" t="s">
        <v>150</v>
      </c>
      <c r="EQ238" t="s">
        <v>147</v>
      </c>
      <c r="ER238">
        <v>0</v>
      </c>
      <c r="ES238">
        <v>0</v>
      </c>
      <c r="ET238" t="s">
        <v>159</v>
      </c>
      <c r="EU238">
        <v>225</v>
      </c>
      <c r="EV238">
        <v>1350</v>
      </c>
      <c r="EW238">
        <v>40</v>
      </c>
      <c r="EX238">
        <v>240</v>
      </c>
      <c r="EY238" t="s">
        <v>217</v>
      </c>
      <c r="EZ238" t="s">
        <v>218</v>
      </c>
      <c r="FA238" t="s">
        <v>150</v>
      </c>
      <c r="FB238" t="s">
        <v>147</v>
      </c>
      <c r="FC238">
        <v>30</v>
      </c>
      <c r="FD238">
        <v>180</v>
      </c>
      <c r="FE238" t="s">
        <v>217</v>
      </c>
      <c r="FF238" t="s">
        <v>218</v>
      </c>
      <c r="FG238" t="s">
        <v>150</v>
      </c>
      <c r="FH238" t="s">
        <v>147</v>
      </c>
      <c r="FI238">
        <v>35</v>
      </c>
      <c r="FJ238">
        <v>210</v>
      </c>
      <c r="FK238" t="s">
        <v>148</v>
      </c>
      <c r="FL238" t="s">
        <v>149</v>
      </c>
      <c r="FM238" t="s">
        <v>150</v>
      </c>
      <c r="FN238" t="s">
        <v>147</v>
      </c>
      <c r="FO238">
        <v>90</v>
      </c>
      <c r="FP238">
        <v>540</v>
      </c>
      <c r="FQ238" t="s">
        <v>221</v>
      </c>
      <c r="FR238" t="s">
        <v>333</v>
      </c>
      <c r="FS238" t="s">
        <v>150</v>
      </c>
      <c r="FT238" t="s">
        <v>147</v>
      </c>
      <c r="FU238">
        <v>30</v>
      </c>
      <c r="FV238">
        <v>180</v>
      </c>
      <c r="FW238" t="s">
        <v>219</v>
      </c>
      <c r="FX238" t="s">
        <v>354</v>
      </c>
      <c r="FY238" t="s">
        <v>150</v>
      </c>
      <c r="FZ238" t="s">
        <v>147</v>
      </c>
      <c r="GA238">
        <v>0</v>
      </c>
      <c r="GB238">
        <v>0</v>
      </c>
      <c r="GC238">
        <v>93</v>
      </c>
      <c r="GD238">
        <v>534</v>
      </c>
      <c r="GE238">
        <v>346</v>
      </c>
      <c r="GF238">
        <v>2100</v>
      </c>
      <c r="GG238">
        <v>250</v>
      </c>
      <c r="GH238">
        <v>1500</v>
      </c>
      <c r="GI238">
        <v>0</v>
      </c>
      <c r="GJ238">
        <v>0</v>
      </c>
      <c r="GK238" t="s">
        <v>159</v>
      </c>
      <c r="GL238">
        <v>434</v>
      </c>
      <c r="GM238">
        <v>2604</v>
      </c>
      <c r="GN238" t="s">
        <v>159</v>
      </c>
      <c r="GO238" t="s">
        <v>193</v>
      </c>
      <c r="GP238" t="s">
        <v>196</v>
      </c>
      <c r="GQ238" t="s">
        <v>159</v>
      </c>
      <c r="GR238" t="s">
        <v>217</v>
      </c>
      <c r="GS238" t="s">
        <v>159</v>
      </c>
      <c r="GT238">
        <v>114</v>
      </c>
      <c r="GU238">
        <v>684</v>
      </c>
      <c r="GV238" t="s">
        <v>159</v>
      </c>
      <c r="GW238" t="s">
        <v>177</v>
      </c>
      <c r="GX238" t="s">
        <v>197</v>
      </c>
      <c r="GY238" t="s">
        <v>197</v>
      </c>
      <c r="GZ238" t="s">
        <v>958</v>
      </c>
      <c r="HA238" s="117" t="s">
        <v>1674</v>
      </c>
      <c r="HB238" s="117" t="s">
        <v>2336</v>
      </c>
      <c r="HC238" s="117"/>
      <c r="HD238" s="116" t="s">
        <v>1858</v>
      </c>
      <c r="HE238" s="116">
        <v>4.2088770000000002</v>
      </c>
      <c r="HF238" s="116">
        <v>33.960030000000003</v>
      </c>
    </row>
    <row r="239" spans="1:214" x14ac:dyDescent="0.25">
      <c r="A239" t="s">
        <v>155</v>
      </c>
      <c r="B239" t="s">
        <v>156</v>
      </c>
      <c r="C239" t="s">
        <v>558</v>
      </c>
      <c r="D239" t="s">
        <v>251</v>
      </c>
      <c r="E239" t="s">
        <v>959</v>
      </c>
      <c r="F239" t="s">
        <v>960</v>
      </c>
      <c r="G239" s="116">
        <f t="shared" si="6"/>
        <v>6.8881199999999998</v>
      </c>
      <c r="H239" s="116">
        <f t="shared" si="7"/>
        <v>31.373619999999999</v>
      </c>
      <c r="I239">
        <v>9</v>
      </c>
      <c r="J239">
        <v>9</v>
      </c>
      <c r="K239" t="s">
        <v>159</v>
      </c>
      <c r="L239">
        <v>26</v>
      </c>
      <c r="M239" s="116">
        <f>SUM(Table1[[#Headers],[c- IDP previously displ. abroad present]])</f>
        <v>0</v>
      </c>
      <c r="N239">
        <v>158</v>
      </c>
      <c r="O239" s="116">
        <f>(Table1[[#This Row],[a- IDP individuals]])-(Table1[[#This Row],[displ. Abroad]])</f>
        <v>158</v>
      </c>
      <c r="P239">
        <v>8</v>
      </c>
      <c r="Q239">
        <v>48</v>
      </c>
      <c r="R239" t="s">
        <v>156</v>
      </c>
      <c r="S239" t="s">
        <v>251</v>
      </c>
      <c r="T239">
        <v>7</v>
      </c>
      <c r="U239">
        <v>42</v>
      </c>
      <c r="V239" t="s">
        <v>156</v>
      </c>
      <c r="W239" t="s">
        <v>251</v>
      </c>
      <c r="X239">
        <v>5</v>
      </c>
      <c r="Y239">
        <v>30</v>
      </c>
      <c r="Z239" t="s">
        <v>156</v>
      </c>
      <c r="AA239" t="s">
        <v>251</v>
      </c>
      <c r="AB239">
        <v>4</v>
      </c>
      <c r="AC239">
        <v>24</v>
      </c>
      <c r="AD239" t="s">
        <v>156</v>
      </c>
      <c r="AE239" t="s">
        <v>251</v>
      </c>
      <c r="AF239">
        <v>2</v>
      </c>
      <c r="AG239">
        <v>14</v>
      </c>
      <c r="AH239" t="s">
        <v>156</v>
      </c>
      <c r="AI239" t="s">
        <v>251</v>
      </c>
      <c r="AJ239">
        <v>0</v>
      </c>
      <c r="AK239">
        <v>0</v>
      </c>
      <c r="AL239" t="s">
        <v>147</v>
      </c>
      <c r="AM239" t="s">
        <v>147</v>
      </c>
      <c r="AN239">
        <v>0</v>
      </c>
      <c r="AO239">
        <v>0</v>
      </c>
      <c r="AP239" t="s">
        <v>146</v>
      </c>
      <c r="AQ239">
        <v>0</v>
      </c>
      <c r="AR239">
        <v>0</v>
      </c>
      <c r="AS239">
        <v>0</v>
      </c>
      <c r="AT239">
        <v>0</v>
      </c>
      <c r="AU239" t="s">
        <v>147</v>
      </c>
      <c r="AV239" t="s">
        <v>147</v>
      </c>
      <c r="AW239">
        <v>0</v>
      </c>
      <c r="AX239">
        <v>0</v>
      </c>
      <c r="AY239" t="s">
        <v>147</v>
      </c>
      <c r="AZ239" t="s">
        <v>147</v>
      </c>
      <c r="BA239">
        <v>0</v>
      </c>
      <c r="BB239">
        <v>0</v>
      </c>
      <c r="BC239" t="s">
        <v>147</v>
      </c>
      <c r="BD239" t="s">
        <v>147</v>
      </c>
      <c r="BE239">
        <v>0</v>
      </c>
      <c r="BF239">
        <v>0</v>
      </c>
      <c r="BG239" t="s">
        <v>147</v>
      </c>
      <c r="BH239" t="s">
        <v>147</v>
      </c>
      <c r="BI239">
        <v>0</v>
      </c>
      <c r="BJ239">
        <v>0</v>
      </c>
      <c r="BK239" t="s">
        <v>147</v>
      </c>
      <c r="BL239" t="s">
        <v>147</v>
      </c>
      <c r="BM239">
        <v>0</v>
      </c>
      <c r="BN239">
        <v>0</v>
      </c>
      <c r="BO239" s="116">
        <f>SUM(Table1[[#This Row],[2014-2015 Conflict]],Table1[[#This Row],[2016-2017 conflict]],Table1[[#This Row],[2018 pre R conflict]],Table1[[#This Row],[2018 post R conflict]],Table1[[#This Row],[2019 conflict]],Table1[[#This Row],[2020 conflict]])</f>
        <v>158</v>
      </c>
      <c r="BP239" s="116">
        <f>SUM(Table1[[#This Row],[2014-2015  C - clashes]],Table1[[#This Row],[2016-2017  c-clashes]],Table1[[#This Row],[2018 pre R C-clashes]],Table1[[#This Row],[2018 post R C-clashes]],Table1[[#This Row],[2019 C-clashes]],Table1[[#This Row],[2020 C-clashes]])</f>
        <v>0</v>
      </c>
      <c r="BQ239" s="116">
        <f>SUM(Table1[[#This Row],[2014-2015 disaster]],Table1[[#This Row],[2016-2017 disaster]],Table1[[#This Row],[2018 pre R disaster]],Table1[[#This Row],[2018 post R disaster]],Table1[[#This Row],[2019 disaster]],Table1[[#This Row],[2020 disaster]])</f>
        <v>0</v>
      </c>
      <c r="BR239" s="116">
        <f>SUM(Table1[[#This Row],[2014-2015 unknown]],Table1[[#This Row],[2016-2017  unknown ]],Table1[[#This Row],[2018 pre R unknown]],Table1[[#This Row],[2018 post R unknown]],Table1[[#This Row],[2019 unknown]],Table1[[#This Row],[2020 unknown]])</f>
        <v>0</v>
      </c>
      <c r="BS239">
        <v>48</v>
      </c>
      <c r="BT239">
        <v>0</v>
      </c>
      <c r="BU239">
        <v>0</v>
      </c>
      <c r="BV239">
        <v>0</v>
      </c>
      <c r="BW239" t="s">
        <v>146</v>
      </c>
      <c r="BX239">
        <v>42</v>
      </c>
      <c r="BY239">
        <v>0</v>
      </c>
      <c r="BZ239">
        <v>0</v>
      </c>
      <c r="CA239">
        <v>0</v>
      </c>
      <c r="CB239" t="s">
        <v>146</v>
      </c>
      <c r="CC239">
        <v>30</v>
      </c>
      <c r="CD239">
        <v>0</v>
      </c>
      <c r="CE239">
        <v>0</v>
      </c>
      <c r="CF239">
        <v>0</v>
      </c>
      <c r="CG239" t="s">
        <v>146</v>
      </c>
      <c r="CH239">
        <v>24</v>
      </c>
      <c r="CI239">
        <v>0</v>
      </c>
      <c r="CJ239">
        <v>0</v>
      </c>
      <c r="CK239">
        <v>0</v>
      </c>
      <c r="CL239" t="s">
        <v>146</v>
      </c>
      <c r="CM239">
        <v>14</v>
      </c>
      <c r="CN239">
        <v>0</v>
      </c>
      <c r="CO239">
        <v>0</v>
      </c>
      <c r="CP239">
        <v>0</v>
      </c>
      <c r="CQ239" t="s">
        <v>146</v>
      </c>
      <c r="CR239">
        <v>0</v>
      </c>
      <c r="CS239">
        <v>0</v>
      </c>
      <c r="CT239">
        <v>0</v>
      </c>
      <c r="CU239">
        <v>0</v>
      </c>
      <c r="CV239" t="s">
        <v>146</v>
      </c>
      <c r="CW239" t="s">
        <v>147</v>
      </c>
      <c r="CX239">
        <v>0</v>
      </c>
      <c r="CY239">
        <v>0</v>
      </c>
      <c r="CZ239">
        <v>0</v>
      </c>
      <c r="DA239">
        <v>26</v>
      </c>
      <c r="DB239">
        <v>158</v>
      </c>
      <c r="DC239" t="s">
        <v>146</v>
      </c>
      <c r="DD239">
        <v>0</v>
      </c>
      <c r="DE239">
        <v>0</v>
      </c>
      <c r="DF239">
        <v>344</v>
      </c>
      <c r="DG239">
        <v>2051</v>
      </c>
      <c r="DH239" t="s">
        <v>159</v>
      </c>
      <c r="DI239">
        <f>Table1[[#This Row],[i- returnees internal present household]]+Table1[[#This Row],[k- abroad returnee household]]</f>
        <v>317</v>
      </c>
      <c r="DJ239">
        <f>Table1[[#This Row],[ returnees internal ]]+Table1[[#This Row],[abroad returnee ]]</f>
        <v>1903</v>
      </c>
      <c r="DK239" t="s">
        <v>159</v>
      </c>
      <c r="DL239">
        <v>244</v>
      </c>
      <c r="DM239">
        <v>1465</v>
      </c>
      <c r="DN239">
        <v>75</v>
      </c>
      <c r="DO239">
        <v>452</v>
      </c>
      <c r="DP239" t="s">
        <v>187</v>
      </c>
      <c r="DQ239" t="s">
        <v>254</v>
      </c>
      <c r="DR239" t="s">
        <v>150</v>
      </c>
      <c r="DS239" t="s">
        <v>147</v>
      </c>
      <c r="DT239">
        <v>65</v>
      </c>
      <c r="DU239">
        <v>394</v>
      </c>
      <c r="DV239" t="s">
        <v>202</v>
      </c>
      <c r="DW239" t="s">
        <v>464</v>
      </c>
      <c r="DX239" t="s">
        <v>150</v>
      </c>
      <c r="DY239" t="s">
        <v>147</v>
      </c>
      <c r="DZ239">
        <v>57</v>
      </c>
      <c r="EA239">
        <v>344</v>
      </c>
      <c r="EB239" t="s">
        <v>193</v>
      </c>
      <c r="EC239" t="s">
        <v>194</v>
      </c>
      <c r="ED239" t="s">
        <v>150</v>
      </c>
      <c r="EE239" t="s">
        <v>147</v>
      </c>
      <c r="EF239">
        <v>47</v>
      </c>
      <c r="EG239">
        <v>275</v>
      </c>
      <c r="EH239" t="s">
        <v>187</v>
      </c>
      <c r="EI239" t="s">
        <v>254</v>
      </c>
      <c r="EJ239" t="s">
        <v>150</v>
      </c>
      <c r="EK239" t="s">
        <v>147</v>
      </c>
      <c r="EL239">
        <v>0</v>
      </c>
      <c r="EM239">
        <v>0</v>
      </c>
      <c r="EN239" t="s">
        <v>147</v>
      </c>
      <c r="EO239" t="s">
        <v>147</v>
      </c>
      <c r="EP239" t="s">
        <v>147</v>
      </c>
      <c r="EQ239" t="s">
        <v>147</v>
      </c>
      <c r="ER239">
        <v>0</v>
      </c>
      <c r="ES239">
        <v>0</v>
      </c>
      <c r="ET239" t="s">
        <v>159</v>
      </c>
      <c r="EU239">
        <v>73</v>
      </c>
      <c r="EV239">
        <v>438</v>
      </c>
      <c r="EW239">
        <v>13</v>
      </c>
      <c r="EX239">
        <v>78</v>
      </c>
      <c r="EY239" t="s">
        <v>219</v>
      </c>
      <c r="EZ239" t="s">
        <v>220</v>
      </c>
      <c r="FA239" t="s">
        <v>150</v>
      </c>
      <c r="FB239" t="s">
        <v>147</v>
      </c>
      <c r="FC239">
        <v>16</v>
      </c>
      <c r="FD239">
        <v>96</v>
      </c>
      <c r="FE239" t="s">
        <v>221</v>
      </c>
      <c r="FF239" t="s">
        <v>333</v>
      </c>
      <c r="FG239" t="s">
        <v>150</v>
      </c>
      <c r="FH239" t="s">
        <v>147</v>
      </c>
      <c r="FI239">
        <v>21</v>
      </c>
      <c r="FJ239">
        <v>126</v>
      </c>
      <c r="FK239" t="s">
        <v>219</v>
      </c>
      <c r="FL239" t="s">
        <v>220</v>
      </c>
      <c r="FM239" t="s">
        <v>150</v>
      </c>
      <c r="FN239" t="s">
        <v>147</v>
      </c>
      <c r="FO239">
        <v>23</v>
      </c>
      <c r="FP239">
        <v>138</v>
      </c>
      <c r="FQ239" t="s">
        <v>221</v>
      </c>
      <c r="FR239" t="s">
        <v>961</v>
      </c>
      <c r="FS239" t="s">
        <v>150</v>
      </c>
      <c r="FT239" t="s">
        <v>147</v>
      </c>
      <c r="FU239">
        <v>0</v>
      </c>
      <c r="FV239">
        <v>0</v>
      </c>
      <c r="FW239" t="s">
        <v>147</v>
      </c>
      <c r="FX239" t="s">
        <v>147</v>
      </c>
      <c r="FY239" t="s">
        <v>147</v>
      </c>
      <c r="FZ239" t="s">
        <v>147</v>
      </c>
      <c r="GA239">
        <v>0</v>
      </c>
      <c r="GB239">
        <v>0</v>
      </c>
      <c r="GC239">
        <v>21</v>
      </c>
      <c r="GD239">
        <v>127</v>
      </c>
      <c r="GE239">
        <v>119</v>
      </c>
      <c r="GF239">
        <v>714</v>
      </c>
      <c r="GG239">
        <v>177</v>
      </c>
      <c r="GH239">
        <v>1062</v>
      </c>
      <c r="GI239">
        <v>0</v>
      </c>
      <c r="GJ239">
        <v>0</v>
      </c>
      <c r="GK239" t="s">
        <v>159</v>
      </c>
      <c r="GL239">
        <v>135</v>
      </c>
      <c r="GM239">
        <v>810</v>
      </c>
      <c r="GN239" t="s">
        <v>159</v>
      </c>
      <c r="GO239" t="s">
        <v>187</v>
      </c>
      <c r="GP239" t="s">
        <v>254</v>
      </c>
      <c r="GQ239" t="s">
        <v>159</v>
      </c>
      <c r="GR239" t="s">
        <v>221</v>
      </c>
      <c r="GS239" t="s">
        <v>159</v>
      </c>
      <c r="GT239">
        <v>75</v>
      </c>
      <c r="GU239">
        <v>450</v>
      </c>
      <c r="GV239" t="s">
        <v>159</v>
      </c>
      <c r="GW239" t="s">
        <v>151</v>
      </c>
      <c r="GX239" t="s">
        <v>152</v>
      </c>
      <c r="GY239" t="s">
        <v>151</v>
      </c>
      <c r="GZ239" t="s">
        <v>962</v>
      </c>
      <c r="HA239" s="117" t="s">
        <v>1674</v>
      </c>
      <c r="HB239" s="117" t="s">
        <v>2338</v>
      </c>
      <c r="HC239" s="117"/>
      <c r="HD239" s="116" t="s">
        <v>1858</v>
      </c>
      <c r="HE239" s="116">
        <v>4.3858090000000001</v>
      </c>
      <c r="HF239" s="116">
        <v>33.980100999999998</v>
      </c>
    </row>
    <row r="240" spans="1:214" x14ac:dyDescent="0.25">
      <c r="A240" t="s">
        <v>201</v>
      </c>
      <c r="B240" t="s">
        <v>202</v>
      </c>
      <c r="C240" t="s">
        <v>301</v>
      </c>
      <c r="D240" t="s">
        <v>302</v>
      </c>
      <c r="E240" t="s">
        <v>963</v>
      </c>
      <c r="F240" t="s">
        <v>964</v>
      </c>
      <c r="G240" s="116">
        <f t="shared" si="6"/>
        <v>4.3932209999999996</v>
      </c>
      <c r="H240" s="116">
        <f t="shared" si="7"/>
        <v>32.287948</v>
      </c>
      <c r="I240">
        <v>9</v>
      </c>
      <c r="J240">
        <v>9</v>
      </c>
      <c r="K240" t="s">
        <v>159</v>
      </c>
      <c r="L240">
        <v>47</v>
      </c>
      <c r="M240" s="116">
        <f>SUM(Table1[[#Headers],[c- IDP previously displ. abroad present]])</f>
        <v>0</v>
      </c>
      <c r="N240">
        <v>329</v>
      </c>
      <c r="O240" s="116">
        <f>(Table1[[#This Row],[a- IDP individuals]])-(Table1[[#This Row],[displ. Abroad]])</f>
        <v>329</v>
      </c>
      <c r="P240">
        <v>22</v>
      </c>
      <c r="Q240">
        <v>154</v>
      </c>
      <c r="R240" t="s">
        <v>193</v>
      </c>
      <c r="S240" t="s">
        <v>194</v>
      </c>
      <c r="T240">
        <v>25</v>
      </c>
      <c r="U240">
        <v>175</v>
      </c>
      <c r="V240" t="s">
        <v>202</v>
      </c>
      <c r="W240" t="s">
        <v>302</v>
      </c>
      <c r="X240">
        <v>0</v>
      </c>
      <c r="Y240">
        <v>0</v>
      </c>
      <c r="Z240" t="s">
        <v>147</v>
      </c>
      <c r="AA240" t="s">
        <v>147</v>
      </c>
      <c r="AB240">
        <v>0</v>
      </c>
      <c r="AC240">
        <v>0</v>
      </c>
      <c r="AD240" t="s">
        <v>147</v>
      </c>
      <c r="AE240" t="s">
        <v>147</v>
      </c>
      <c r="AF240">
        <v>0</v>
      </c>
      <c r="AG240">
        <v>0</v>
      </c>
      <c r="AH240" t="s">
        <v>147</v>
      </c>
      <c r="AI240" t="s">
        <v>147</v>
      </c>
      <c r="AJ240">
        <v>0</v>
      </c>
      <c r="AK240">
        <v>0</v>
      </c>
      <c r="AL240" t="s">
        <v>147</v>
      </c>
      <c r="AM240" t="s">
        <v>147</v>
      </c>
      <c r="AN240">
        <v>0</v>
      </c>
      <c r="AO240">
        <v>0</v>
      </c>
      <c r="AP240" t="s">
        <v>146</v>
      </c>
      <c r="AQ240">
        <v>0</v>
      </c>
      <c r="AR240">
        <v>0</v>
      </c>
      <c r="AS240">
        <v>0</v>
      </c>
      <c r="AT240">
        <v>0</v>
      </c>
      <c r="AU240" t="s">
        <v>147</v>
      </c>
      <c r="AV240" t="s">
        <v>147</v>
      </c>
      <c r="AW240">
        <v>0</v>
      </c>
      <c r="AX240">
        <v>0</v>
      </c>
      <c r="AY240" t="s">
        <v>147</v>
      </c>
      <c r="AZ240" t="s">
        <v>147</v>
      </c>
      <c r="BA240">
        <v>0</v>
      </c>
      <c r="BB240">
        <v>0</v>
      </c>
      <c r="BC240" t="s">
        <v>147</v>
      </c>
      <c r="BD240" t="s">
        <v>147</v>
      </c>
      <c r="BE240">
        <v>0</v>
      </c>
      <c r="BF240">
        <v>0</v>
      </c>
      <c r="BG240" t="s">
        <v>147</v>
      </c>
      <c r="BH240" t="s">
        <v>147</v>
      </c>
      <c r="BI240">
        <v>0</v>
      </c>
      <c r="BJ240">
        <v>0</v>
      </c>
      <c r="BK240" t="s">
        <v>147</v>
      </c>
      <c r="BL240" t="s">
        <v>147</v>
      </c>
      <c r="BM240">
        <v>0</v>
      </c>
      <c r="BN240">
        <v>0</v>
      </c>
      <c r="BO240" s="116">
        <f>SUM(Table1[[#This Row],[2014-2015 Conflict]],Table1[[#This Row],[2016-2017 conflict]],Table1[[#This Row],[2018 pre R conflict]],Table1[[#This Row],[2018 post R conflict]],Table1[[#This Row],[2019 conflict]],Table1[[#This Row],[2020 conflict]])</f>
        <v>154</v>
      </c>
      <c r="BP240" s="116">
        <f>SUM(Table1[[#This Row],[2014-2015  C - clashes]],Table1[[#This Row],[2016-2017  c-clashes]],Table1[[#This Row],[2018 pre R C-clashes]],Table1[[#This Row],[2018 post R C-clashes]],Table1[[#This Row],[2019 C-clashes]],Table1[[#This Row],[2020 C-clashes]])</f>
        <v>0</v>
      </c>
      <c r="BQ240" s="116">
        <f>SUM(Table1[[#This Row],[2014-2015 disaster]],Table1[[#This Row],[2016-2017 disaster]],Table1[[#This Row],[2018 pre R disaster]],Table1[[#This Row],[2018 post R disaster]],Table1[[#This Row],[2019 disaster]],Table1[[#This Row],[2020 disaster]])</f>
        <v>175</v>
      </c>
      <c r="BR240" s="116">
        <f>SUM(Table1[[#This Row],[2014-2015 unknown]],Table1[[#This Row],[2016-2017  unknown ]],Table1[[#This Row],[2018 pre R unknown]],Table1[[#This Row],[2018 post R unknown]],Table1[[#This Row],[2019 unknown]],Table1[[#This Row],[2020 unknown]])</f>
        <v>0</v>
      </c>
      <c r="BS240">
        <v>154</v>
      </c>
      <c r="BT240">
        <v>0</v>
      </c>
      <c r="BU240">
        <v>0</v>
      </c>
      <c r="BV240">
        <v>0</v>
      </c>
      <c r="BW240" t="s">
        <v>146</v>
      </c>
      <c r="BX240">
        <v>0</v>
      </c>
      <c r="BY240">
        <v>0</v>
      </c>
      <c r="BZ240">
        <v>175</v>
      </c>
      <c r="CA240">
        <v>0</v>
      </c>
      <c r="CB240" t="s">
        <v>146</v>
      </c>
      <c r="CC240">
        <v>0</v>
      </c>
      <c r="CD240">
        <v>0</v>
      </c>
      <c r="CE240">
        <v>0</v>
      </c>
      <c r="CF240">
        <v>0</v>
      </c>
      <c r="CG240" t="s">
        <v>146</v>
      </c>
      <c r="CH240">
        <v>0</v>
      </c>
      <c r="CI240">
        <v>0</v>
      </c>
      <c r="CJ240">
        <v>0</v>
      </c>
      <c r="CK240">
        <v>0</v>
      </c>
      <c r="CL240" t="s">
        <v>146</v>
      </c>
      <c r="CM240">
        <v>0</v>
      </c>
      <c r="CN240">
        <v>0</v>
      </c>
      <c r="CO240">
        <v>0</v>
      </c>
      <c r="CP240">
        <v>0</v>
      </c>
      <c r="CQ240" t="s">
        <v>146</v>
      </c>
      <c r="CR240">
        <v>0</v>
      </c>
      <c r="CS240">
        <v>0</v>
      </c>
      <c r="CT240">
        <v>0</v>
      </c>
      <c r="CU240">
        <v>0</v>
      </c>
      <c r="CV240" t="s">
        <v>146</v>
      </c>
      <c r="CW240" t="s">
        <v>147</v>
      </c>
      <c r="CX240">
        <v>0</v>
      </c>
      <c r="CY240">
        <v>0</v>
      </c>
      <c r="CZ240">
        <v>0</v>
      </c>
      <c r="DA240">
        <v>47</v>
      </c>
      <c r="DB240">
        <v>329</v>
      </c>
      <c r="DC240" t="s">
        <v>159</v>
      </c>
      <c r="DD240">
        <v>13</v>
      </c>
      <c r="DE240">
        <v>91</v>
      </c>
      <c r="DF240">
        <v>382</v>
      </c>
      <c r="DG240">
        <v>2674</v>
      </c>
      <c r="DH240" t="s">
        <v>159</v>
      </c>
      <c r="DI240">
        <f>Table1[[#This Row],[i- returnees internal present household]]+Table1[[#This Row],[k- abroad returnee household]]</f>
        <v>60</v>
      </c>
      <c r="DJ240">
        <f>Table1[[#This Row],[ returnees internal ]]+Table1[[#This Row],[abroad returnee ]]</f>
        <v>360</v>
      </c>
      <c r="DK240" t="s">
        <v>159</v>
      </c>
      <c r="DL240">
        <v>21</v>
      </c>
      <c r="DM240">
        <v>126</v>
      </c>
      <c r="DN240">
        <v>0</v>
      </c>
      <c r="DO240">
        <v>0</v>
      </c>
      <c r="DP240" t="s">
        <v>147</v>
      </c>
      <c r="DQ240" t="s">
        <v>147</v>
      </c>
      <c r="DR240" t="s">
        <v>147</v>
      </c>
      <c r="DS240" t="s">
        <v>147</v>
      </c>
      <c r="DT240">
        <v>9</v>
      </c>
      <c r="DU240">
        <v>54</v>
      </c>
      <c r="DV240" t="s">
        <v>193</v>
      </c>
      <c r="DW240" t="s">
        <v>194</v>
      </c>
      <c r="DX240" t="s">
        <v>150</v>
      </c>
      <c r="DY240" t="s">
        <v>147</v>
      </c>
      <c r="DZ240">
        <v>0</v>
      </c>
      <c r="EA240">
        <v>0</v>
      </c>
      <c r="EB240" t="s">
        <v>147</v>
      </c>
      <c r="EC240" t="s">
        <v>147</v>
      </c>
      <c r="ED240" t="s">
        <v>147</v>
      </c>
      <c r="EE240" t="s">
        <v>147</v>
      </c>
      <c r="EF240">
        <v>12</v>
      </c>
      <c r="EG240">
        <v>72</v>
      </c>
      <c r="EH240" t="s">
        <v>193</v>
      </c>
      <c r="EI240" t="s">
        <v>194</v>
      </c>
      <c r="EJ240" t="s">
        <v>150</v>
      </c>
      <c r="EK240" t="s">
        <v>147</v>
      </c>
      <c r="EL240">
        <v>0</v>
      </c>
      <c r="EM240">
        <v>0</v>
      </c>
      <c r="EN240" t="s">
        <v>147</v>
      </c>
      <c r="EO240" t="s">
        <v>147</v>
      </c>
      <c r="EP240" t="s">
        <v>147</v>
      </c>
      <c r="EQ240" t="s">
        <v>147</v>
      </c>
      <c r="ER240">
        <v>0</v>
      </c>
      <c r="ES240">
        <v>0</v>
      </c>
      <c r="ET240" t="s">
        <v>159</v>
      </c>
      <c r="EU240">
        <v>39</v>
      </c>
      <c r="EV240">
        <v>234</v>
      </c>
      <c r="EW240">
        <v>0</v>
      </c>
      <c r="EX240">
        <v>0</v>
      </c>
      <c r="EY240" t="s">
        <v>147</v>
      </c>
      <c r="EZ240" t="s">
        <v>147</v>
      </c>
      <c r="FA240" t="s">
        <v>147</v>
      </c>
      <c r="FB240" t="s">
        <v>147</v>
      </c>
      <c r="FC240">
        <v>0</v>
      </c>
      <c r="FD240">
        <v>0</v>
      </c>
      <c r="FE240" t="s">
        <v>147</v>
      </c>
      <c r="FF240" t="s">
        <v>147</v>
      </c>
      <c r="FG240" t="s">
        <v>147</v>
      </c>
      <c r="FH240" t="s">
        <v>147</v>
      </c>
      <c r="FI240">
        <v>8</v>
      </c>
      <c r="FJ240">
        <v>48</v>
      </c>
      <c r="FK240" t="s">
        <v>221</v>
      </c>
      <c r="FL240" t="s">
        <v>685</v>
      </c>
      <c r="FM240" t="s">
        <v>150</v>
      </c>
      <c r="FN240" t="s">
        <v>147</v>
      </c>
      <c r="FO240">
        <v>27</v>
      </c>
      <c r="FP240">
        <v>162</v>
      </c>
      <c r="FQ240" t="s">
        <v>221</v>
      </c>
      <c r="FR240" t="s">
        <v>424</v>
      </c>
      <c r="FS240" t="s">
        <v>150</v>
      </c>
      <c r="FT240" t="s">
        <v>147</v>
      </c>
      <c r="FU240">
        <v>4</v>
      </c>
      <c r="FV240">
        <v>24</v>
      </c>
      <c r="FW240" t="s">
        <v>221</v>
      </c>
      <c r="FX240" t="s">
        <v>424</v>
      </c>
      <c r="FY240" t="s">
        <v>150</v>
      </c>
      <c r="FZ240" t="s">
        <v>147</v>
      </c>
      <c r="GA240">
        <v>0</v>
      </c>
      <c r="GB240">
        <v>0</v>
      </c>
      <c r="GC240">
        <v>17</v>
      </c>
      <c r="GD240">
        <v>102</v>
      </c>
      <c r="GE240">
        <v>14</v>
      </c>
      <c r="GF240">
        <v>84</v>
      </c>
      <c r="GG240">
        <v>29</v>
      </c>
      <c r="GH240">
        <v>174</v>
      </c>
      <c r="GI240">
        <v>0</v>
      </c>
      <c r="GJ240">
        <v>0</v>
      </c>
      <c r="GK240" t="s">
        <v>159</v>
      </c>
      <c r="GL240">
        <v>72</v>
      </c>
      <c r="GM240">
        <v>432</v>
      </c>
      <c r="GN240" t="s">
        <v>159</v>
      </c>
      <c r="GO240" t="s">
        <v>193</v>
      </c>
      <c r="GP240" t="s">
        <v>194</v>
      </c>
      <c r="GQ240" t="s">
        <v>159</v>
      </c>
      <c r="GR240" t="s">
        <v>221</v>
      </c>
      <c r="GS240" t="s">
        <v>159</v>
      </c>
      <c r="GT240">
        <v>13</v>
      </c>
      <c r="GU240">
        <v>78</v>
      </c>
      <c r="GV240" t="s">
        <v>159</v>
      </c>
      <c r="GW240" t="s">
        <v>152</v>
      </c>
      <c r="GX240" t="s">
        <v>151</v>
      </c>
      <c r="GY240" t="s">
        <v>152</v>
      </c>
      <c r="GZ240" t="s">
        <v>160</v>
      </c>
      <c r="HA240" s="117" t="s">
        <v>1674</v>
      </c>
      <c r="HB240" s="117" t="s">
        <v>1674</v>
      </c>
      <c r="HC240" s="117" t="s">
        <v>2340</v>
      </c>
      <c r="HD240" s="116" t="s">
        <v>1858</v>
      </c>
      <c r="HE240" s="116">
        <v>4.2419079999999996</v>
      </c>
      <c r="HF240" s="116">
        <v>33.956313000000002</v>
      </c>
    </row>
    <row r="241" spans="1:214" x14ac:dyDescent="0.25">
      <c r="A241" t="s">
        <v>201</v>
      </c>
      <c r="B241" t="s">
        <v>202</v>
      </c>
      <c r="C241" t="s">
        <v>509</v>
      </c>
      <c r="D241" t="s">
        <v>510</v>
      </c>
      <c r="E241" t="s">
        <v>965</v>
      </c>
      <c r="F241" t="s">
        <v>966</v>
      </c>
      <c r="G241" s="116">
        <f t="shared" si="6"/>
        <v>4.86693</v>
      </c>
      <c r="H241" s="116">
        <f t="shared" si="7"/>
        <v>32.702010000000001</v>
      </c>
      <c r="I241">
        <v>9</v>
      </c>
      <c r="J241">
        <v>9</v>
      </c>
      <c r="K241" t="s">
        <v>159</v>
      </c>
      <c r="L241">
        <v>93</v>
      </c>
      <c r="M241" s="116">
        <f>SUM(Table1[[#Headers],[c- IDP previously displ. abroad present]])</f>
        <v>0</v>
      </c>
      <c r="N241">
        <v>558</v>
      </c>
      <c r="O241" s="116">
        <f>(Table1[[#This Row],[a- IDP individuals]])-(Table1[[#This Row],[displ. Abroad]])</f>
        <v>450</v>
      </c>
      <c r="P241">
        <v>2</v>
      </c>
      <c r="Q241">
        <v>15</v>
      </c>
      <c r="R241" t="s">
        <v>193</v>
      </c>
      <c r="S241" t="s">
        <v>194</v>
      </c>
      <c r="T241">
        <v>13</v>
      </c>
      <c r="U241">
        <v>76</v>
      </c>
      <c r="V241" t="s">
        <v>202</v>
      </c>
      <c r="W241" t="s">
        <v>302</v>
      </c>
      <c r="X241">
        <v>23</v>
      </c>
      <c r="Y241">
        <v>141</v>
      </c>
      <c r="Z241" t="s">
        <v>202</v>
      </c>
      <c r="AA241" t="s">
        <v>302</v>
      </c>
      <c r="AB241">
        <v>37</v>
      </c>
      <c r="AC241">
        <v>221</v>
      </c>
      <c r="AD241" t="s">
        <v>202</v>
      </c>
      <c r="AE241" t="s">
        <v>302</v>
      </c>
      <c r="AF241">
        <v>11</v>
      </c>
      <c r="AG241">
        <v>65</v>
      </c>
      <c r="AH241" t="s">
        <v>202</v>
      </c>
      <c r="AI241" t="s">
        <v>510</v>
      </c>
      <c r="AJ241">
        <v>7</v>
      </c>
      <c r="AK241">
        <v>40</v>
      </c>
      <c r="AL241" t="s">
        <v>202</v>
      </c>
      <c r="AM241" t="s">
        <v>510</v>
      </c>
      <c r="AN241">
        <v>0</v>
      </c>
      <c r="AO241">
        <v>0</v>
      </c>
      <c r="AP241" t="s">
        <v>159</v>
      </c>
      <c r="AQ241">
        <v>18</v>
      </c>
      <c r="AR241">
        <v>108</v>
      </c>
      <c r="AS241">
        <v>8</v>
      </c>
      <c r="AT241">
        <v>48</v>
      </c>
      <c r="AU241" t="s">
        <v>221</v>
      </c>
      <c r="AV241" t="s">
        <v>612</v>
      </c>
      <c r="AW241">
        <v>2</v>
      </c>
      <c r="AX241">
        <v>12</v>
      </c>
      <c r="AY241" t="s">
        <v>221</v>
      </c>
      <c r="AZ241" t="s">
        <v>424</v>
      </c>
      <c r="BA241">
        <v>6</v>
      </c>
      <c r="BB241">
        <v>36</v>
      </c>
      <c r="BC241" t="s">
        <v>221</v>
      </c>
      <c r="BD241" t="s">
        <v>376</v>
      </c>
      <c r="BE241">
        <v>2</v>
      </c>
      <c r="BF241">
        <v>12</v>
      </c>
      <c r="BG241" t="s">
        <v>221</v>
      </c>
      <c r="BH241" t="s">
        <v>376</v>
      </c>
      <c r="BI241">
        <v>0</v>
      </c>
      <c r="BJ241">
        <v>0</v>
      </c>
      <c r="BK241" t="s">
        <v>147</v>
      </c>
      <c r="BL241" t="s">
        <v>147</v>
      </c>
      <c r="BM241">
        <v>0</v>
      </c>
      <c r="BN241">
        <v>0</v>
      </c>
      <c r="BO241" s="116">
        <f>SUM(Table1[[#This Row],[2014-2015 Conflict]],Table1[[#This Row],[2016-2017 conflict]],Table1[[#This Row],[2018 pre R conflict]],Table1[[#This Row],[2018 post R conflict]],Table1[[#This Row],[2019 conflict]],Table1[[#This Row],[2020 conflict]])</f>
        <v>15</v>
      </c>
      <c r="BP241" s="116">
        <f>SUM(Table1[[#This Row],[2014-2015  C - clashes]],Table1[[#This Row],[2016-2017  c-clashes]],Table1[[#This Row],[2018 pre R C-clashes]],Table1[[#This Row],[2018 post R C-clashes]],Table1[[#This Row],[2019 C-clashes]],Table1[[#This Row],[2020 C-clashes]])</f>
        <v>35</v>
      </c>
      <c r="BQ241" s="116">
        <f>SUM(Table1[[#This Row],[2014-2015 disaster]],Table1[[#This Row],[2016-2017 disaster]],Table1[[#This Row],[2018 pre R disaster]],Table1[[#This Row],[2018 post R disaster]],Table1[[#This Row],[2019 disaster]],Table1[[#This Row],[2020 disaster]])</f>
        <v>417</v>
      </c>
      <c r="BR241" s="116">
        <f>SUM(Table1[[#This Row],[2014-2015 unknown]],Table1[[#This Row],[2016-2017  unknown ]],Table1[[#This Row],[2018 pre R unknown]],Table1[[#This Row],[2018 post R unknown]],Table1[[#This Row],[2019 unknown]],Table1[[#This Row],[2020 unknown]])</f>
        <v>91</v>
      </c>
      <c r="BS241">
        <v>15</v>
      </c>
      <c r="BT241">
        <v>0</v>
      </c>
      <c r="BU241">
        <v>0</v>
      </c>
      <c r="BV241">
        <v>0</v>
      </c>
      <c r="BW241" t="s">
        <v>146</v>
      </c>
      <c r="BX241">
        <v>0</v>
      </c>
      <c r="BY241">
        <v>35</v>
      </c>
      <c r="BZ241">
        <v>0</v>
      </c>
      <c r="CA241">
        <v>41</v>
      </c>
      <c r="CB241" t="s">
        <v>146</v>
      </c>
      <c r="CC241">
        <v>0</v>
      </c>
      <c r="CD241">
        <v>0</v>
      </c>
      <c r="CE241">
        <v>131</v>
      </c>
      <c r="CF241">
        <v>10</v>
      </c>
      <c r="CG241" t="s">
        <v>146</v>
      </c>
      <c r="CH241">
        <v>0</v>
      </c>
      <c r="CI241">
        <v>0</v>
      </c>
      <c r="CJ241">
        <v>191</v>
      </c>
      <c r="CK241">
        <v>30</v>
      </c>
      <c r="CL241" t="s">
        <v>146</v>
      </c>
      <c r="CM241">
        <v>0</v>
      </c>
      <c r="CN241">
        <v>0</v>
      </c>
      <c r="CO241">
        <v>55</v>
      </c>
      <c r="CP241">
        <v>10</v>
      </c>
      <c r="CQ241" t="s">
        <v>146</v>
      </c>
      <c r="CR241">
        <v>0</v>
      </c>
      <c r="CS241">
        <v>0</v>
      </c>
      <c r="CT241">
        <v>40</v>
      </c>
      <c r="CU241">
        <v>0</v>
      </c>
      <c r="CV241" t="s">
        <v>146</v>
      </c>
      <c r="CW241" t="s">
        <v>147</v>
      </c>
      <c r="CX241">
        <v>0</v>
      </c>
      <c r="CY241">
        <v>0</v>
      </c>
      <c r="CZ241">
        <v>0</v>
      </c>
      <c r="DA241">
        <v>93</v>
      </c>
      <c r="DB241">
        <v>558</v>
      </c>
      <c r="DC241" t="s">
        <v>146</v>
      </c>
      <c r="DD241">
        <v>0</v>
      </c>
      <c r="DE241">
        <v>0</v>
      </c>
      <c r="DF241">
        <v>1713</v>
      </c>
      <c r="DG241">
        <v>16278</v>
      </c>
      <c r="DH241" t="s">
        <v>159</v>
      </c>
      <c r="DI241">
        <f>Table1[[#This Row],[i- returnees internal present household]]+Table1[[#This Row],[k- abroad returnee household]]</f>
        <v>168</v>
      </c>
      <c r="DJ241">
        <f>Table1[[#This Row],[ returnees internal ]]+Table1[[#This Row],[abroad returnee ]]</f>
        <v>1008</v>
      </c>
      <c r="DK241" t="s">
        <v>159</v>
      </c>
      <c r="DL241">
        <v>106</v>
      </c>
      <c r="DM241">
        <v>636</v>
      </c>
      <c r="DN241">
        <v>23</v>
      </c>
      <c r="DO241">
        <v>138</v>
      </c>
      <c r="DP241" t="s">
        <v>193</v>
      </c>
      <c r="DQ241" t="s">
        <v>194</v>
      </c>
      <c r="DR241" t="s">
        <v>304</v>
      </c>
      <c r="DS241" t="s">
        <v>147</v>
      </c>
      <c r="DT241">
        <v>32</v>
      </c>
      <c r="DU241">
        <v>192</v>
      </c>
      <c r="DV241" t="s">
        <v>202</v>
      </c>
      <c r="DW241" t="s">
        <v>302</v>
      </c>
      <c r="DX241" t="s">
        <v>304</v>
      </c>
      <c r="DY241" t="s">
        <v>147</v>
      </c>
      <c r="DZ241">
        <v>27</v>
      </c>
      <c r="EA241">
        <v>162</v>
      </c>
      <c r="EB241" t="s">
        <v>202</v>
      </c>
      <c r="EC241" t="s">
        <v>302</v>
      </c>
      <c r="ED241" t="s">
        <v>304</v>
      </c>
      <c r="EE241" t="s">
        <v>147</v>
      </c>
      <c r="EF241">
        <v>18</v>
      </c>
      <c r="EG241">
        <v>108</v>
      </c>
      <c r="EH241" t="s">
        <v>202</v>
      </c>
      <c r="EI241" t="s">
        <v>510</v>
      </c>
      <c r="EJ241" t="s">
        <v>304</v>
      </c>
      <c r="EK241" t="s">
        <v>147</v>
      </c>
      <c r="EL241">
        <v>6</v>
      </c>
      <c r="EM241">
        <v>36</v>
      </c>
      <c r="EN241" t="s">
        <v>202</v>
      </c>
      <c r="EO241" t="s">
        <v>510</v>
      </c>
      <c r="EP241" t="s">
        <v>304</v>
      </c>
      <c r="EQ241" t="s">
        <v>147</v>
      </c>
      <c r="ER241">
        <v>0</v>
      </c>
      <c r="ES241">
        <v>0</v>
      </c>
      <c r="ET241" t="s">
        <v>159</v>
      </c>
      <c r="EU241">
        <v>62</v>
      </c>
      <c r="EV241">
        <v>372</v>
      </c>
      <c r="EW241">
        <v>16</v>
      </c>
      <c r="EX241">
        <v>96</v>
      </c>
      <c r="EY241" t="s">
        <v>219</v>
      </c>
      <c r="EZ241" t="s">
        <v>354</v>
      </c>
      <c r="FA241" t="s">
        <v>304</v>
      </c>
      <c r="FB241" t="s">
        <v>147</v>
      </c>
      <c r="FC241">
        <v>14</v>
      </c>
      <c r="FD241">
        <v>84</v>
      </c>
      <c r="FE241" t="s">
        <v>219</v>
      </c>
      <c r="FF241" t="s">
        <v>354</v>
      </c>
      <c r="FG241" t="s">
        <v>304</v>
      </c>
      <c r="FH241" t="s">
        <v>147</v>
      </c>
      <c r="FI241">
        <v>19</v>
      </c>
      <c r="FJ241">
        <v>114</v>
      </c>
      <c r="FK241" t="s">
        <v>221</v>
      </c>
      <c r="FL241" t="s">
        <v>612</v>
      </c>
      <c r="FM241" t="s">
        <v>304</v>
      </c>
      <c r="FN241" t="s">
        <v>147</v>
      </c>
      <c r="FO241">
        <v>8</v>
      </c>
      <c r="FP241">
        <v>48</v>
      </c>
      <c r="FQ241" t="s">
        <v>221</v>
      </c>
      <c r="FR241" t="s">
        <v>612</v>
      </c>
      <c r="FS241" t="s">
        <v>304</v>
      </c>
      <c r="FT241" t="s">
        <v>147</v>
      </c>
      <c r="FU241">
        <v>5</v>
      </c>
      <c r="FV241">
        <v>30</v>
      </c>
      <c r="FW241" t="s">
        <v>221</v>
      </c>
      <c r="FX241" t="s">
        <v>967</v>
      </c>
      <c r="FY241" t="s">
        <v>304</v>
      </c>
      <c r="FZ241" t="s">
        <v>147</v>
      </c>
      <c r="GA241">
        <v>0</v>
      </c>
      <c r="GB241">
        <v>0</v>
      </c>
      <c r="GC241">
        <v>36</v>
      </c>
      <c r="GD241">
        <v>216</v>
      </c>
      <c r="GE241">
        <v>84</v>
      </c>
      <c r="GF241">
        <v>504</v>
      </c>
      <c r="GG241">
        <v>48</v>
      </c>
      <c r="GH241">
        <v>288</v>
      </c>
      <c r="GI241">
        <v>0</v>
      </c>
      <c r="GJ241">
        <v>0</v>
      </c>
      <c r="GK241" t="s">
        <v>159</v>
      </c>
      <c r="GL241">
        <v>57</v>
      </c>
      <c r="GM241">
        <v>342</v>
      </c>
      <c r="GN241" t="s">
        <v>159</v>
      </c>
      <c r="GO241" t="s">
        <v>202</v>
      </c>
      <c r="GP241" t="s">
        <v>510</v>
      </c>
      <c r="GQ241" t="s">
        <v>159</v>
      </c>
      <c r="GR241" t="s">
        <v>221</v>
      </c>
      <c r="GS241" t="s">
        <v>159</v>
      </c>
      <c r="GT241">
        <v>11</v>
      </c>
      <c r="GU241">
        <v>66</v>
      </c>
      <c r="GV241" t="s">
        <v>159</v>
      </c>
      <c r="GW241" t="s">
        <v>152</v>
      </c>
      <c r="GX241" t="s">
        <v>152</v>
      </c>
      <c r="GY241" t="s">
        <v>152</v>
      </c>
      <c r="GZ241" t="s">
        <v>160</v>
      </c>
      <c r="HA241" s="117" t="s">
        <v>1674</v>
      </c>
      <c r="HB241" s="117" t="s">
        <v>2310</v>
      </c>
      <c r="HC241" s="117"/>
      <c r="HD241" s="116" t="s">
        <v>1858</v>
      </c>
      <c r="HE241" s="116">
        <v>4.3145239999999996</v>
      </c>
      <c r="HF241" s="116">
        <v>34.003869000000002</v>
      </c>
    </row>
    <row r="242" spans="1:214" x14ac:dyDescent="0.25">
      <c r="A242" t="s">
        <v>329</v>
      </c>
      <c r="B242" t="s">
        <v>175</v>
      </c>
      <c r="C242" t="s">
        <v>891</v>
      </c>
      <c r="D242" t="s">
        <v>892</v>
      </c>
      <c r="E242" t="s">
        <v>968</v>
      </c>
      <c r="F242" t="s">
        <v>969</v>
      </c>
      <c r="G242" s="116">
        <f t="shared" si="6"/>
        <v>9.5800307349999994</v>
      </c>
      <c r="H242" s="116">
        <f t="shared" si="7"/>
        <v>30.214510449999999</v>
      </c>
      <c r="I242">
        <v>9</v>
      </c>
      <c r="J242">
        <v>9</v>
      </c>
      <c r="K242" t="s">
        <v>159</v>
      </c>
      <c r="L242">
        <v>294</v>
      </c>
      <c r="M242" s="116">
        <f>SUM(Table1[[#Headers],[c- IDP previously displ. abroad present]])</f>
        <v>0</v>
      </c>
      <c r="N242">
        <v>2058</v>
      </c>
      <c r="O242" s="116">
        <f>(Table1[[#This Row],[a- IDP individuals]])-(Table1[[#This Row],[displ. Abroad]])</f>
        <v>1518</v>
      </c>
      <c r="P242">
        <v>200</v>
      </c>
      <c r="Q242">
        <v>1400</v>
      </c>
      <c r="R242" t="s">
        <v>175</v>
      </c>
      <c r="S242" t="s">
        <v>892</v>
      </c>
      <c r="T242">
        <v>94</v>
      </c>
      <c r="U242">
        <v>658</v>
      </c>
      <c r="V242" t="s">
        <v>175</v>
      </c>
      <c r="W242" t="s">
        <v>892</v>
      </c>
      <c r="X242">
        <v>0</v>
      </c>
      <c r="Y242">
        <v>0</v>
      </c>
      <c r="Z242" t="s">
        <v>147</v>
      </c>
      <c r="AA242" t="s">
        <v>147</v>
      </c>
      <c r="AB242">
        <v>0</v>
      </c>
      <c r="AC242">
        <v>0</v>
      </c>
      <c r="AD242" t="s">
        <v>147</v>
      </c>
      <c r="AE242" t="s">
        <v>147</v>
      </c>
      <c r="AF242">
        <v>0</v>
      </c>
      <c r="AG242">
        <v>0</v>
      </c>
      <c r="AH242" t="s">
        <v>147</v>
      </c>
      <c r="AI242" t="s">
        <v>147</v>
      </c>
      <c r="AJ242">
        <v>0</v>
      </c>
      <c r="AK242">
        <v>0</v>
      </c>
      <c r="AL242" t="s">
        <v>147</v>
      </c>
      <c r="AM242" t="s">
        <v>147</v>
      </c>
      <c r="AN242">
        <v>0</v>
      </c>
      <c r="AO242">
        <v>0</v>
      </c>
      <c r="AP242" t="s">
        <v>159</v>
      </c>
      <c r="AQ242">
        <v>90</v>
      </c>
      <c r="AR242">
        <v>540</v>
      </c>
      <c r="AS242">
        <v>90</v>
      </c>
      <c r="AT242">
        <v>540</v>
      </c>
      <c r="AU242" t="s">
        <v>217</v>
      </c>
      <c r="AV242" t="s">
        <v>218</v>
      </c>
      <c r="AW242">
        <v>0</v>
      </c>
      <c r="AX242">
        <v>0</v>
      </c>
      <c r="AY242" t="s">
        <v>147</v>
      </c>
      <c r="AZ242" t="s">
        <v>147</v>
      </c>
      <c r="BA242">
        <v>0</v>
      </c>
      <c r="BB242">
        <v>0</v>
      </c>
      <c r="BC242" t="s">
        <v>147</v>
      </c>
      <c r="BD242" t="s">
        <v>147</v>
      </c>
      <c r="BE242">
        <v>0</v>
      </c>
      <c r="BF242">
        <v>0</v>
      </c>
      <c r="BG242" t="s">
        <v>147</v>
      </c>
      <c r="BH242" t="s">
        <v>147</v>
      </c>
      <c r="BI242">
        <v>0</v>
      </c>
      <c r="BJ242">
        <v>0</v>
      </c>
      <c r="BK242" t="s">
        <v>147</v>
      </c>
      <c r="BL242" t="s">
        <v>147</v>
      </c>
      <c r="BM242">
        <v>0</v>
      </c>
      <c r="BN242">
        <v>0</v>
      </c>
      <c r="BO242" s="116">
        <f>SUM(Table1[[#This Row],[2014-2015 Conflict]],Table1[[#This Row],[2016-2017 conflict]],Table1[[#This Row],[2018 pre R conflict]],Table1[[#This Row],[2018 post R conflict]],Table1[[#This Row],[2019 conflict]],Table1[[#This Row],[2020 conflict]])</f>
        <v>2058</v>
      </c>
      <c r="BP242" s="116">
        <f>SUM(Table1[[#This Row],[2014-2015  C - clashes]],Table1[[#This Row],[2016-2017  c-clashes]],Table1[[#This Row],[2018 pre R C-clashes]],Table1[[#This Row],[2018 post R C-clashes]],Table1[[#This Row],[2019 C-clashes]],Table1[[#This Row],[2020 C-clashes]])</f>
        <v>0</v>
      </c>
      <c r="BQ242" s="116">
        <f>SUM(Table1[[#This Row],[2014-2015 disaster]],Table1[[#This Row],[2016-2017 disaster]],Table1[[#This Row],[2018 pre R disaster]],Table1[[#This Row],[2018 post R disaster]],Table1[[#This Row],[2019 disaster]],Table1[[#This Row],[2020 disaster]])</f>
        <v>0</v>
      </c>
      <c r="BR242" s="116">
        <f>SUM(Table1[[#This Row],[2014-2015 unknown]],Table1[[#This Row],[2016-2017  unknown ]],Table1[[#This Row],[2018 pre R unknown]],Table1[[#This Row],[2018 post R unknown]],Table1[[#This Row],[2019 unknown]],Table1[[#This Row],[2020 unknown]])</f>
        <v>0</v>
      </c>
      <c r="BS242">
        <v>1400</v>
      </c>
      <c r="BT242">
        <v>0</v>
      </c>
      <c r="BU242">
        <v>0</v>
      </c>
      <c r="BV242">
        <v>0</v>
      </c>
      <c r="BW242" t="s">
        <v>146</v>
      </c>
      <c r="BX242">
        <v>658</v>
      </c>
      <c r="BY242">
        <v>0</v>
      </c>
      <c r="BZ242">
        <v>0</v>
      </c>
      <c r="CA242">
        <v>0</v>
      </c>
      <c r="CB242" t="s">
        <v>146</v>
      </c>
      <c r="CC242">
        <v>0</v>
      </c>
      <c r="CD242">
        <v>0</v>
      </c>
      <c r="CE242">
        <v>0</v>
      </c>
      <c r="CF242">
        <v>0</v>
      </c>
      <c r="CG242" t="s">
        <v>146</v>
      </c>
      <c r="CH242">
        <v>0</v>
      </c>
      <c r="CI242">
        <v>0</v>
      </c>
      <c r="CJ242">
        <v>0</v>
      </c>
      <c r="CK242">
        <v>0</v>
      </c>
      <c r="CL242" t="s">
        <v>146</v>
      </c>
      <c r="CM242">
        <v>0</v>
      </c>
      <c r="CN242">
        <v>0</v>
      </c>
      <c r="CO242">
        <v>0</v>
      </c>
      <c r="CP242">
        <v>0</v>
      </c>
      <c r="CQ242" t="s">
        <v>146</v>
      </c>
      <c r="CR242">
        <v>0</v>
      </c>
      <c r="CS242">
        <v>0</v>
      </c>
      <c r="CT242">
        <v>0</v>
      </c>
      <c r="CU242">
        <v>0</v>
      </c>
      <c r="CV242" t="s">
        <v>146</v>
      </c>
      <c r="CW242" t="s">
        <v>147</v>
      </c>
      <c r="CX242">
        <v>0</v>
      </c>
      <c r="CY242">
        <v>0</v>
      </c>
      <c r="CZ242">
        <v>0</v>
      </c>
      <c r="DA242">
        <v>294</v>
      </c>
      <c r="DB242">
        <v>2058</v>
      </c>
      <c r="DC242" t="s">
        <v>159</v>
      </c>
      <c r="DD242">
        <v>80</v>
      </c>
      <c r="DE242">
        <v>580</v>
      </c>
      <c r="DF242">
        <v>2000</v>
      </c>
      <c r="DG242">
        <v>14000</v>
      </c>
      <c r="DH242" t="s">
        <v>159</v>
      </c>
      <c r="DI242">
        <f>Table1[[#This Row],[i- returnees internal present household]]+Table1[[#This Row],[k- abroad returnee household]]</f>
        <v>260</v>
      </c>
      <c r="DJ242">
        <f>Table1[[#This Row],[ returnees internal ]]+Table1[[#This Row],[abroad returnee ]]</f>
        <v>1560</v>
      </c>
      <c r="DK242" t="s">
        <v>159</v>
      </c>
      <c r="DL242">
        <v>163</v>
      </c>
      <c r="DM242">
        <v>978</v>
      </c>
      <c r="DN242">
        <v>25</v>
      </c>
      <c r="DO242">
        <v>150</v>
      </c>
      <c r="DP242" t="s">
        <v>193</v>
      </c>
      <c r="DQ242" t="s">
        <v>194</v>
      </c>
      <c r="DR242" t="s">
        <v>150</v>
      </c>
      <c r="DS242" t="s">
        <v>147</v>
      </c>
      <c r="DT242">
        <v>30</v>
      </c>
      <c r="DU242">
        <v>180</v>
      </c>
      <c r="DV242" t="s">
        <v>193</v>
      </c>
      <c r="DW242" t="s">
        <v>194</v>
      </c>
      <c r="DX242" t="s">
        <v>150</v>
      </c>
      <c r="DY242" t="s">
        <v>147</v>
      </c>
      <c r="DZ242">
        <v>50</v>
      </c>
      <c r="EA242">
        <v>300</v>
      </c>
      <c r="EB242" t="s">
        <v>228</v>
      </c>
      <c r="EC242" t="s">
        <v>586</v>
      </c>
      <c r="ED242" t="s">
        <v>150</v>
      </c>
      <c r="EE242" t="s">
        <v>147</v>
      </c>
      <c r="EF242">
        <v>30</v>
      </c>
      <c r="EG242">
        <v>180</v>
      </c>
      <c r="EH242" t="s">
        <v>228</v>
      </c>
      <c r="EI242" t="s">
        <v>586</v>
      </c>
      <c r="EJ242" t="s">
        <v>150</v>
      </c>
      <c r="EK242" t="s">
        <v>147</v>
      </c>
      <c r="EL242">
        <v>28</v>
      </c>
      <c r="EM242">
        <v>168</v>
      </c>
      <c r="EN242" t="s">
        <v>193</v>
      </c>
      <c r="EO242" t="s">
        <v>196</v>
      </c>
      <c r="EP242" t="s">
        <v>150</v>
      </c>
      <c r="EQ242" t="s">
        <v>147</v>
      </c>
      <c r="ER242">
        <v>0</v>
      </c>
      <c r="ES242">
        <v>0</v>
      </c>
      <c r="ET242" t="s">
        <v>159</v>
      </c>
      <c r="EU242">
        <v>97</v>
      </c>
      <c r="EV242">
        <v>582</v>
      </c>
      <c r="EW242">
        <v>15</v>
      </c>
      <c r="EX242">
        <v>90</v>
      </c>
      <c r="EY242" t="s">
        <v>219</v>
      </c>
      <c r="EZ242" t="s">
        <v>354</v>
      </c>
      <c r="FA242" t="s">
        <v>150</v>
      </c>
      <c r="FB242" t="s">
        <v>147</v>
      </c>
      <c r="FC242">
        <v>10</v>
      </c>
      <c r="FD242">
        <v>60</v>
      </c>
      <c r="FE242" t="s">
        <v>217</v>
      </c>
      <c r="FF242" t="s">
        <v>218</v>
      </c>
      <c r="FG242" t="s">
        <v>150</v>
      </c>
      <c r="FH242" t="s">
        <v>147</v>
      </c>
      <c r="FI242">
        <v>5</v>
      </c>
      <c r="FJ242">
        <v>30</v>
      </c>
      <c r="FK242" t="s">
        <v>217</v>
      </c>
      <c r="FL242" t="s">
        <v>218</v>
      </c>
      <c r="FM242" t="s">
        <v>150</v>
      </c>
      <c r="FN242" t="s">
        <v>147</v>
      </c>
      <c r="FO242">
        <v>30</v>
      </c>
      <c r="FP242">
        <v>180</v>
      </c>
      <c r="FQ242" t="s">
        <v>219</v>
      </c>
      <c r="FR242" t="s">
        <v>354</v>
      </c>
      <c r="FS242" t="s">
        <v>150</v>
      </c>
      <c r="FT242" t="s">
        <v>147</v>
      </c>
      <c r="FU242">
        <v>37</v>
      </c>
      <c r="FV242">
        <v>222</v>
      </c>
      <c r="FW242" t="s">
        <v>148</v>
      </c>
      <c r="FX242" t="s">
        <v>149</v>
      </c>
      <c r="FY242" t="s">
        <v>150</v>
      </c>
      <c r="FZ242" t="s">
        <v>147</v>
      </c>
      <c r="GA242">
        <v>0</v>
      </c>
      <c r="GB242">
        <v>0</v>
      </c>
      <c r="GC242">
        <v>80</v>
      </c>
      <c r="GD242">
        <v>480</v>
      </c>
      <c r="GE242">
        <v>100</v>
      </c>
      <c r="GF242">
        <v>600</v>
      </c>
      <c r="GG242">
        <v>80</v>
      </c>
      <c r="GH242">
        <v>480</v>
      </c>
      <c r="GI242">
        <v>0</v>
      </c>
      <c r="GJ242">
        <v>0</v>
      </c>
      <c r="GK242" t="s">
        <v>159</v>
      </c>
      <c r="GL242">
        <v>104</v>
      </c>
      <c r="GM242">
        <v>624</v>
      </c>
      <c r="GN242" t="s">
        <v>159</v>
      </c>
      <c r="GO242" t="s">
        <v>193</v>
      </c>
      <c r="GP242" t="s">
        <v>194</v>
      </c>
      <c r="GQ242" t="s">
        <v>159</v>
      </c>
      <c r="GR242" t="s">
        <v>219</v>
      </c>
      <c r="GS242" t="s">
        <v>159</v>
      </c>
      <c r="GT242">
        <v>24</v>
      </c>
      <c r="GU242">
        <v>144</v>
      </c>
      <c r="GV242" t="s">
        <v>159</v>
      </c>
      <c r="GW242" t="s">
        <v>152</v>
      </c>
      <c r="GX242" t="s">
        <v>197</v>
      </c>
      <c r="GY242" t="s">
        <v>197</v>
      </c>
      <c r="GZ242" t="s">
        <v>970</v>
      </c>
      <c r="HA242" s="117" t="s">
        <v>1663</v>
      </c>
      <c r="HB242" s="117" t="s">
        <v>1663</v>
      </c>
      <c r="HC242" s="117" t="s">
        <v>1663</v>
      </c>
      <c r="HD242" s="116" t="s">
        <v>1858</v>
      </c>
      <c r="HE242" s="116">
        <v>4.8788600000000004</v>
      </c>
      <c r="HF242" s="116">
        <v>33.5184</v>
      </c>
    </row>
    <row r="243" spans="1:214" x14ac:dyDescent="0.25">
      <c r="A243" t="s">
        <v>329</v>
      </c>
      <c r="B243" t="s">
        <v>175</v>
      </c>
      <c r="C243" t="s">
        <v>891</v>
      </c>
      <c r="D243" t="s">
        <v>892</v>
      </c>
      <c r="E243" t="s">
        <v>971</v>
      </c>
      <c r="F243" t="s">
        <v>972</v>
      </c>
      <c r="G243" s="116">
        <f t="shared" si="6"/>
        <v>9.7680140000000009</v>
      </c>
      <c r="H243" s="116">
        <f t="shared" si="7"/>
        <v>29.772300000000001</v>
      </c>
      <c r="I243">
        <v>9</v>
      </c>
      <c r="J243">
        <v>9</v>
      </c>
      <c r="K243" t="s">
        <v>159</v>
      </c>
      <c r="L243">
        <v>839</v>
      </c>
      <c r="M243" s="116">
        <f>SUM(Table1[[#Headers],[c- IDP previously displ. abroad present]])</f>
        <v>0</v>
      </c>
      <c r="N243">
        <v>5034</v>
      </c>
      <c r="O243" s="116">
        <f>(Table1[[#This Row],[a- IDP individuals]])-(Table1[[#This Row],[displ. Abroad]])</f>
        <v>3004</v>
      </c>
      <c r="P243">
        <v>549</v>
      </c>
      <c r="Q243">
        <v>3004</v>
      </c>
      <c r="R243" t="s">
        <v>175</v>
      </c>
      <c r="S243" t="s">
        <v>892</v>
      </c>
      <c r="T243">
        <v>290</v>
      </c>
      <c r="U243">
        <v>2030</v>
      </c>
      <c r="V243" t="s">
        <v>147</v>
      </c>
      <c r="W243" t="s">
        <v>147</v>
      </c>
      <c r="X243">
        <v>0</v>
      </c>
      <c r="Y243">
        <v>0</v>
      </c>
      <c r="Z243" t="s">
        <v>147</v>
      </c>
      <c r="AA243" t="s">
        <v>147</v>
      </c>
      <c r="AB243">
        <v>0</v>
      </c>
      <c r="AC243">
        <v>0</v>
      </c>
      <c r="AD243" t="s">
        <v>147</v>
      </c>
      <c r="AE243" t="s">
        <v>147</v>
      </c>
      <c r="AF243">
        <v>0</v>
      </c>
      <c r="AG243">
        <v>0</v>
      </c>
      <c r="AH243" t="s">
        <v>147</v>
      </c>
      <c r="AI243" t="s">
        <v>147</v>
      </c>
      <c r="AJ243">
        <v>0</v>
      </c>
      <c r="AK243">
        <v>0</v>
      </c>
      <c r="AL243" t="s">
        <v>147</v>
      </c>
      <c r="AM243" t="s">
        <v>147</v>
      </c>
      <c r="AN243">
        <v>0</v>
      </c>
      <c r="AO243">
        <v>0</v>
      </c>
      <c r="AP243" t="s">
        <v>159</v>
      </c>
      <c r="AQ243">
        <v>290</v>
      </c>
      <c r="AR243">
        <v>2030</v>
      </c>
      <c r="AS243">
        <v>290</v>
      </c>
      <c r="AT243">
        <v>2030</v>
      </c>
      <c r="AU243" t="s">
        <v>217</v>
      </c>
      <c r="AV243" t="s">
        <v>218</v>
      </c>
      <c r="AW243">
        <v>0</v>
      </c>
      <c r="AX243">
        <v>0</v>
      </c>
      <c r="AY243" t="s">
        <v>147</v>
      </c>
      <c r="AZ243" t="s">
        <v>147</v>
      </c>
      <c r="BA243">
        <v>0</v>
      </c>
      <c r="BB243">
        <v>0</v>
      </c>
      <c r="BC243" t="s">
        <v>147</v>
      </c>
      <c r="BD243" t="s">
        <v>147</v>
      </c>
      <c r="BE243">
        <v>0</v>
      </c>
      <c r="BF243">
        <v>0</v>
      </c>
      <c r="BG243" t="s">
        <v>147</v>
      </c>
      <c r="BH243" t="s">
        <v>147</v>
      </c>
      <c r="BI243">
        <v>0</v>
      </c>
      <c r="BJ243">
        <v>0</v>
      </c>
      <c r="BK243" t="s">
        <v>147</v>
      </c>
      <c r="BL243" t="s">
        <v>147</v>
      </c>
      <c r="BM243">
        <v>0</v>
      </c>
      <c r="BN243">
        <v>0</v>
      </c>
      <c r="BO243" s="116">
        <f>SUM(Table1[[#This Row],[2014-2015 Conflict]],Table1[[#This Row],[2016-2017 conflict]],Table1[[#This Row],[2018 pre R conflict]],Table1[[#This Row],[2018 post R conflict]],Table1[[#This Row],[2019 conflict]],Table1[[#This Row],[2020 conflict]])</f>
        <v>3004</v>
      </c>
      <c r="BP243" s="116">
        <f>SUM(Table1[[#This Row],[2014-2015  C - clashes]],Table1[[#This Row],[2016-2017  c-clashes]],Table1[[#This Row],[2018 pre R C-clashes]],Table1[[#This Row],[2018 post R C-clashes]],Table1[[#This Row],[2019 C-clashes]],Table1[[#This Row],[2020 C-clashes]])</f>
        <v>0</v>
      </c>
      <c r="BQ243" s="116">
        <f>SUM(Table1[[#This Row],[2014-2015 disaster]],Table1[[#This Row],[2016-2017 disaster]],Table1[[#This Row],[2018 pre R disaster]],Table1[[#This Row],[2018 post R disaster]],Table1[[#This Row],[2019 disaster]],Table1[[#This Row],[2020 disaster]])</f>
        <v>0</v>
      </c>
      <c r="BR243" s="116">
        <f>SUM(Table1[[#This Row],[2014-2015 unknown]],Table1[[#This Row],[2016-2017  unknown ]],Table1[[#This Row],[2018 pre R unknown]],Table1[[#This Row],[2018 post R unknown]],Table1[[#This Row],[2019 unknown]],Table1[[#This Row],[2020 unknown]])</f>
        <v>2030</v>
      </c>
      <c r="BS243">
        <v>3004</v>
      </c>
      <c r="BT243">
        <v>0</v>
      </c>
      <c r="BU243">
        <v>0</v>
      </c>
      <c r="BV243">
        <v>0</v>
      </c>
      <c r="BW243" t="s">
        <v>146</v>
      </c>
      <c r="BX243">
        <v>0</v>
      </c>
      <c r="BY243">
        <v>0</v>
      </c>
      <c r="BZ243">
        <v>0</v>
      </c>
      <c r="CA243">
        <v>2030</v>
      </c>
      <c r="CB243" t="s">
        <v>146</v>
      </c>
      <c r="CC243">
        <v>0</v>
      </c>
      <c r="CD243">
        <v>0</v>
      </c>
      <c r="CE243">
        <v>0</v>
      </c>
      <c r="CF243">
        <v>0</v>
      </c>
      <c r="CG243" t="s">
        <v>146</v>
      </c>
      <c r="CH243">
        <v>0</v>
      </c>
      <c r="CI243">
        <v>0</v>
      </c>
      <c r="CJ243">
        <v>0</v>
      </c>
      <c r="CK243">
        <v>0</v>
      </c>
      <c r="CL243" t="s">
        <v>146</v>
      </c>
      <c r="CM243">
        <v>0</v>
      </c>
      <c r="CN243">
        <v>0</v>
      </c>
      <c r="CO243">
        <v>0</v>
      </c>
      <c r="CP243">
        <v>0</v>
      </c>
      <c r="CQ243" t="s">
        <v>146</v>
      </c>
      <c r="CR243">
        <v>0</v>
      </c>
      <c r="CS243">
        <v>0</v>
      </c>
      <c r="CT243">
        <v>0</v>
      </c>
      <c r="CU243">
        <v>0</v>
      </c>
      <c r="CV243" t="s">
        <v>146</v>
      </c>
      <c r="CW243" t="s">
        <v>147</v>
      </c>
      <c r="CX243">
        <v>0</v>
      </c>
      <c r="CY243">
        <v>0</v>
      </c>
      <c r="CZ243">
        <v>0</v>
      </c>
      <c r="DA243">
        <v>839</v>
      </c>
      <c r="DB243">
        <v>5034</v>
      </c>
      <c r="DC243" t="s">
        <v>159</v>
      </c>
      <c r="DD243">
        <v>300</v>
      </c>
      <c r="DE243">
        <v>1800</v>
      </c>
      <c r="DF243">
        <v>4000</v>
      </c>
      <c r="DG243">
        <v>28000</v>
      </c>
      <c r="DH243" t="s">
        <v>159</v>
      </c>
      <c r="DI243">
        <f>Table1[[#This Row],[i- returnees internal present household]]+Table1[[#This Row],[k- abroad returnee household]]</f>
        <v>1010</v>
      </c>
      <c r="DJ243">
        <f>Table1[[#This Row],[ returnees internal ]]+Table1[[#This Row],[abroad returnee ]]</f>
        <v>6060</v>
      </c>
      <c r="DK243" t="s">
        <v>159</v>
      </c>
      <c r="DL243">
        <v>660</v>
      </c>
      <c r="DM243">
        <v>3960</v>
      </c>
      <c r="DN243">
        <v>100</v>
      </c>
      <c r="DO243">
        <v>600</v>
      </c>
      <c r="DP243" t="s">
        <v>193</v>
      </c>
      <c r="DQ243" t="s">
        <v>194</v>
      </c>
      <c r="DR243" t="s">
        <v>150</v>
      </c>
      <c r="DS243" t="s">
        <v>147</v>
      </c>
      <c r="DT243">
        <v>80</v>
      </c>
      <c r="DU243">
        <v>480</v>
      </c>
      <c r="DV243" t="s">
        <v>193</v>
      </c>
      <c r="DW243" t="s">
        <v>194</v>
      </c>
      <c r="DX243" t="s">
        <v>150</v>
      </c>
      <c r="DY243" t="s">
        <v>147</v>
      </c>
      <c r="DZ243">
        <v>100</v>
      </c>
      <c r="EA243">
        <v>600</v>
      </c>
      <c r="EB243" t="s">
        <v>228</v>
      </c>
      <c r="EC243" t="s">
        <v>586</v>
      </c>
      <c r="ED243" t="s">
        <v>150</v>
      </c>
      <c r="EE243" t="s">
        <v>147</v>
      </c>
      <c r="EF243">
        <v>170</v>
      </c>
      <c r="EG243">
        <v>1020</v>
      </c>
      <c r="EH243" t="s">
        <v>193</v>
      </c>
      <c r="EI243" t="s">
        <v>194</v>
      </c>
      <c r="EJ243" t="s">
        <v>150</v>
      </c>
      <c r="EK243" t="s">
        <v>147</v>
      </c>
      <c r="EL243">
        <v>210</v>
      </c>
      <c r="EM243">
        <v>1260</v>
      </c>
      <c r="EN243" t="s">
        <v>193</v>
      </c>
      <c r="EO243" t="s">
        <v>194</v>
      </c>
      <c r="EP243" t="s">
        <v>150</v>
      </c>
      <c r="EQ243" t="s">
        <v>147</v>
      </c>
      <c r="ER243">
        <v>0</v>
      </c>
      <c r="ES243">
        <v>0</v>
      </c>
      <c r="ET243" t="s">
        <v>159</v>
      </c>
      <c r="EU243">
        <v>350</v>
      </c>
      <c r="EV243">
        <v>2100</v>
      </c>
      <c r="EW243">
        <v>100</v>
      </c>
      <c r="EX243">
        <v>600</v>
      </c>
      <c r="EY243" t="s">
        <v>217</v>
      </c>
      <c r="EZ243" t="s">
        <v>218</v>
      </c>
      <c r="FA243" t="s">
        <v>150</v>
      </c>
      <c r="FB243" t="s">
        <v>147</v>
      </c>
      <c r="FC243">
        <v>60</v>
      </c>
      <c r="FD243">
        <v>360</v>
      </c>
      <c r="FE243" t="s">
        <v>217</v>
      </c>
      <c r="FF243" t="s">
        <v>218</v>
      </c>
      <c r="FG243" t="s">
        <v>150</v>
      </c>
      <c r="FH243" t="s">
        <v>147</v>
      </c>
      <c r="FI243">
        <v>80</v>
      </c>
      <c r="FJ243">
        <v>480</v>
      </c>
      <c r="FK243" t="s">
        <v>219</v>
      </c>
      <c r="FL243" t="s">
        <v>354</v>
      </c>
      <c r="FM243" t="s">
        <v>150</v>
      </c>
      <c r="FN243" t="s">
        <v>147</v>
      </c>
      <c r="FO243">
        <v>80</v>
      </c>
      <c r="FP243">
        <v>480</v>
      </c>
      <c r="FQ243" t="s">
        <v>217</v>
      </c>
      <c r="FR243" t="s">
        <v>218</v>
      </c>
      <c r="FS243" t="s">
        <v>150</v>
      </c>
      <c r="FT243" t="s">
        <v>147</v>
      </c>
      <c r="FU243">
        <v>30</v>
      </c>
      <c r="FV243">
        <v>180</v>
      </c>
      <c r="FW243" t="s">
        <v>217</v>
      </c>
      <c r="FX243" t="s">
        <v>218</v>
      </c>
      <c r="FY243" t="s">
        <v>150</v>
      </c>
      <c r="FZ243" t="s">
        <v>147</v>
      </c>
      <c r="GA243">
        <v>0</v>
      </c>
      <c r="GB243">
        <v>0</v>
      </c>
      <c r="GC243">
        <v>300</v>
      </c>
      <c r="GD243">
        <v>1800</v>
      </c>
      <c r="GE243">
        <v>210</v>
      </c>
      <c r="GF243">
        <v>1260</v>
      </c>
      <c r="GG243">
        <v>500</v>
      </c>
      <c r="GH243">
        <v>3000</v>
      </c>
      <c r="GI243">
        <v>0</v>
      </c>
      <c r="GJ243">
        <v>0</v>
      </c>
      <c r="GK243" t="s">
        <v>159</v>
      </c>
      <c r="GL243">
        <v>397</v>
      </c>
      <c r="GM243">
        <v>2382</v>
      </c>
      <c r="GN243" t="s">
        <v>159</v>
      </c>
      <c r="GO243" t="s">
        <v>193</v>
      </c>
      <c r="GP243" t="s">
        <v>194</v>
      </c>
      <c r="GQ243" t="s">
        <v>159</v>
      </c>
      <c r="GR243" t="s">
        <v>217</v>
      </c>
      <c r="GS243" t="s">
        <v>159</v>
      </c>
      <c r="GT243">
        <v>67</v>
      </c>
      <c r="GU243">
        <v>402</v>
      </c>
      <c r="GV243" t="s">
        <v>159</v>
      </c>
      <c r="GW243" t="s">
        <v>177</v>
      </c>
      <c r="GX243" t="s">
        <v>177</v>
      </c>
      <c r="GY243" t="s">
        <v>197</v>
      </c>
      <c r="GZ243" t="s">
        <v>160</v>
      </c>
      <c r="HA243" s="117" t="s">
        <v>1663</v>
      </c>
      <c r="HB243" s="117" t="s">
        <v>2344</v>
      </c>
      <c r="HC243" s="117"/>
      <c r="HD243" s="116" t="s">
        <v>1858</v>
      </c>
      <c r="HE243" s="116">
        <v>4.9315759999999997</v>
      </c>
      <c r="HF243" s="116">
        <v>33.575612999999997</v>
      </c>
    </row>
    <row r="244" spans="1:214" x14ac:dyDescent="0.25">
      <c r="A244" t="s">
        <v>329</v>
      </c>
      <c r="B244" t="s">
        <v>175</v>
      </c>
      <c r="C244" t="s">
        <v>891</v>
      </c>
      <c r="D244" t="s">
        <v>892</v>
      </c>
      <c r="E244" t="s">
        <v>973</v>
      </c>
      <c r="F244" t="s">
        <v>974</v>
      </c>
      <c r="G244" s="116">
        <f t="shared" si="6"/>
        <v>9.9189500000000006</v>
      </c>
      <c r="H244" s="116">
        <f t="shared" si="7"/>
        <v>29.983750000000001</v>
      </c>
      <c r="I244">
        <v>9</v>
      </c>
      <c r="J244">
        <v>9</v>
      </c>
      <c r="K244" t="s">
        <v>159</v>
      </c>
      <c r="L244">
        <v>93</v>
      </c>
      <c r="M244" s="116">
        <f>SUM(Table1[[#Headers],[c- IDP previously displ. abroad present]])</f>
        <v>0</v>
      </c>
      <c r="N244">
        <v>558</v>
      </c>
      <c r="O244" s="116">
        <f>(Table1[[#This Row],[a- IDP individuals]])-(Table1[[#This Row],[displ. Abroad]])</f>
        <v>282</v>
      </c>
      <c r="P244">
        <v>31</v>
      </c>
      <c r="Q244">
        <v>186</v>
      </c>
      <c r="R244" t="s">
        <v>175</v>
      </c>
      <c r="S244" t="s">
        <v>332</v>
      </c>
      <c r="T244">
        <v>34</v>
      </c>
      <c r="U244">
        <v>204</v>
      </c>
      <c r="V244" t="s">
        <v>175</v>
      </c>
      <c r="W244" t="s">
        <v>332</v>
      </c>
      <c r="X244">
        <v>0</v>
      </c>
      <c r="Y244">
        <v>0</v>
      </c>
      <c r="Z244" t="s">
        <v>147</v>
      </c>
      <c r="AA244" t="s">
        <v>147</v>
      </c>
      <c r="AB244">
        <v>13</v>
      </c>
      <c r="AC244">
        <v>78</v>
      </c>
      <c r="AD244" t="s">
        <v>175</v>
      </c>
      <c r="AE244" t="s">
        <v>332</v>
      </c>
      <c r="AF244">
        <v>15</v>
      </c>
      <c r="AG244">
        <v>90</v>
      </c>
      <c r="AH244" t="s">
        <v>175</v>
      </c>
      <c r="AI244" t="s">
        <v>332</v>
      </c>
      <c r="AJ244">
        <v>0</v>
      </c>
      <c r="AK244">
        <v>0</v>
      </c>
      <c r="AL244" t="s">
        <v>147</v>
      </c>
      <c r="AM244" t="s">
        <v>147</v>
      </c>
      <c r="AN244">
        <v>0</v>
      </c>
      <c r="AO244">
        <v>0</v>
      </c>
      <c r="AP244" t="s">
        <v>159</v>
      </c>
      <c r="AQ244">
        <v>46</v>
      </c>
      <c r="AR244">
        <v>276</v>
      </c>
      <c r="AS244">
        <v>26</v>
      </c>
      <c r="AT244">
        <v>156</v>
      </c>
      <c r="AU244" t="s">
        <v>217</v>
      </c>
      <c r="AV244" t="s">
        <v>218</v>
      </c>
      <c r="AW244">
        <v>0</v>
      </c>
      <c r="AX244">
        <v>0</v>
      </c>
      <c r="AY244" t="s">
        <v>147</v>
      </c>
      <c r="AZ244" t="s">
        <v>147</v>
      </c>
      <c r="BA244">
        <v>8</v>
      </c>
      <c r="BB244">
        <v>48</v>
      </c>
      <c r="BC244" t="s">
        <v>217</v>
      </c>
      <c r="BD244" t="s">
        <v>218</v>
      </c>
      <c r="BE244">
        <v>12</v>
      </c>
      <c r="BF244">
        <v>72</v>
      </c>
      <c r="BG244" t="s">
        <v>217</v>
      </c>
      <c r="BH244" t="s">
        <v>218</v>
      </c>
      <c r="BI244">
        <v>0</v>
      </c>
      <c r="BJ244">
        <v>0</v>
      </c>
      <c r="BK244" t="s">
        <v>147</v>
      </c>
      <c r="BL244" t="s">
        <v>147</v>
      </c>
      <c r="BM244">
        <v>0</v>
      </c>
      <c r="BN244">
        <v>0</v>
      </c>
      <c r="BO244" s="116">
        <f>SUM(Table1[[#This Row],[2014-2015 Conflict]],Table1[[#This Row],[2016-2017 conflict]],Table1[[#This Row],[2018 pre R conflict]],Table1[[#This Row],[2018 post R conflict]],Table1[[#This Row],[2019 conflict]],Table1[[#This Row],[2020 conflict]])</f>
        <v>418</v>
      </c>
      <c r="BP244" s="116">
        <f>SUM(Table1[[#This Row],[2014-2015  C - clashes]],Table1[[#This Row],[2016-2017  c-clashes]],Table1[[#This Row],[2018 pre R C-clashes]],Table1[[#This Row],[2018 post R C-clashes]],Table1[[#This Row],[2019 C-clashes]],Table1[[#This Row],[2020 C-clashes]])</f>
        <v>126</v>
      </c>
      <c r="BQ244" s="116">
        <f>SUM(Table1[[#This Row],[2014-2015 disaster]],Table1[[#This Row],[2016-2017 disaster]],Table1[[#This Row],[2018 pre R disaster]],Table1[[#This Row],[2018 post R disaster]],Table1[[#This Row],[2019 disaster]],Table1[[#This Row],[2020 disaster]])</f>
        <v>14</v>
      </c>
      <c r="BR244" s="116">
        <f>SUM(Table1[[#This Row],[2014-2015 unknown]],Table1[[#This Row],[2016-2017  unknown ]],Table1[[#This Row],[2018 pre R unknown]],Table1[[#This Row],[2018 post R unknown]],Table1[[#This Row],[2019 unknown]],Table1[[#This Row],[2020 unknown]])</f>
        <v>0</v>
      </c>
      <c r="BS244">
        <v>186</v>
      </c>
      <c r="BT244">
        <v>0</v>
      </c>
      <c r="BU244">
        <v>0</v>
      </c>
      <c r="BV244">
        <v>0</v>
      </c>
      <c r="BW244" t="s">
        <v>146</v>
      </c>
      <c r="BX244">
        <v>169</v>
      </c>
      <c r="BY244">
        <v>35</v>
      </c>
      <c r="BZ244">
        <v>0</v>
      </c>
      <c r="CA244">
        <v>0</v>
      </c>
      <c r="CB244" t="s">
        <v>146</v>
      </c>
      <c r="CC244">
        <v>0</v>
      </c>
      <c r="CD244">
        <v>0</v>
      </c>
      <c r="CE244">
        <v>0</v>
      </c>
      <c r="CF244">
        <v>0</v>
      </c>
      <c r="CG244" t="s">
        <v>146</v>
      </c>
      <c r="CH244">
        <v>63</v>
      </c>
      <c r="CI244">
        <v>5</v>
      </c>
      <c r="CJ244">
        <v>10</v>
      </c>
      <c r="CK244">
        <v>0</v>
      </c>
      <c r="CL244" t="s">
        <v>146</v>
      </c>
      <c r="CM244">
        <v>0</v>
      </c>
      <c r="CN244">
        <v>86</v>
      </c>
      <c r="CO244">
        <v>4</v>
      </c>
      <c r="CP244">
        <v>0</v>
      </c>
      <c r="CQ244" t="s">
        <v>146</v>
      </c>
      <c r="CR244">
        <v>0</v>
      </c>
      <c r="CS244">
        <v>0</v>
      </c>
      <c r="CT244">
        <v>0</v>
      </c>
      <c r="CU244">
        <v>0</v>
      </c>
      <c r="CV244" t="s">
        <v>146</v>
      </c>
      <c r="CW244" t="s">
        <v>147</v>
      </c>
      <c r="CX244">
        <v>0</v>
      </c>
      <c r="CY244">
        <v>0</v>
      </c>
      <c r="CZ244">
        <v>0</v>
      </c>
      <c r="DA244">
        <v>93</v>
      </c>
      <c r="DB244">
        <v>558</v>
      </c>
      <c r="DC244" t="s">
        <v>159</v>
      </c>
      <c r="DD244">
        <v>40</v>
      </c>
      <c r="DE244">
        <v>280</v>
      </c>
      <c r="DF244">
        <v>3500</v>
      </c>
      <c r="DG244">
        <v>17500</v>
      </c>
      <c r="DH244" t="s">
        <v>159</v>
      </c>
      <c r="DI244">
        <f>Table1[[#This Row],[i- returnees internal present household]]+Table1[[#This Row],[k- abroad returnee household]]</f>
        <v>375</v>
      </c>
      <c r="DJ244">
        <f>Table1[[#This Row],[ returnees internal ]]+Table1[[#This Row],[abroad returnee ]]</f>
        <v>2250</v>
      </c>
      <c r="DK244" t="s">
        <v>159</v>
      </c>
      <c r="DL244">
        <v>255</v>
      </c>
      <c r="DM244">
        <v>1530</v>
      </c>
      <c r="DN244">
        <v>80</v>
      </c>
      <c r="DO244">
        <v>480</v>
      </c>
      <c r="DP244" t="s">
        <v>193</v>
      </c>
      <c r="DQ244" t="s">
        <v>196</v>
      </c>
      <c r="DR244" t="s">
        <v>150</v>
      </c>
      <c r="DS244" t="s">
        <v>147</v>
      </c>
      <c r="DT244">
        <v>40</v>
      </c>
      <c r="DU244">
        <v>240</v>
      </c>
      <c r="DV244" t="s">
        <v>193</v>
      </c>
      <c r="DW244" t="s">
        <v>194</v>
      </c>
      <c r="DX244" t="s">
        <v>150</v>
      </c>
      <c r="DY244" t="s">
        <v>147</v>
      </c>
      <c r="DZ244">
        <v>30</v>
      </c>
      <c r="EA244">
        <v>180</v>
      </c>
      <c r="EB244" t="s">
        <v>193</v>
      </c>
      <c r="EC244" t="s">
        <v>196</v>
      </c>
      <c r="ED244" t="s">
        <v>150</v>
      </c>
      <c r="EE244" t="s">
        <v>147</v>
      </c>
      <c r="EF244">
        <v>80</v>
      </c>
      <c r="EG244">
        <v>480</v>
      </c>
      <c r="EH244" t="s">
        <v>175</v>
      </c>
      <c r="EI244" t="s">
        <v>332</v>
      </c>
      <c r="EJ244" t="s">
        <v>150</v>
      </c>
      <c r="EK244" t="s">
        <v>147</v>
      </c>
      <c r="EL244">
        <v>25</v>
      </c>
      <c r="EM244">
        <v>150</v>
      </c>
      <c r="EN244" t="s">
        <v>193</v>
      </c>
      <c r="EO244" t="s">
        <v>194</v>
      </c>
      <c r="EP244" t="s">
        <v>150</v>
      </c>
      <c r="EQ244" t="s">
        <v>147</v>
      </c>
      <c r="ER244">
        <v>0</v>
      </c>
      <c r="ES244">
        <v>0</v>
      </c>
      <c r="ET244" t="s">
        <v>159</v>
      </c>
      <c r="EU244">
        <v>120</v>
      </c>
      <c r="EV244">
        <v>720</v>
      </c>
      <c r="EW244">
        <v>20</v>
      </c>
      <c r="EX244">
        <v>120</v>
      </c>
      <c r="EY244" t="s">
        <v>217</v>
      </c>
      <c r="EZ244" t="s">
        <v>218</v>
      </c>
      <c r="FA244" t="s">
        <v>150</v>
      </c>
      <c r="FB244" t="s">
        <v>147</v>
      </c>
      <c r="FC244">
        <v>25</v>
      </c>
      <c r="FD244">
        <v>150</v>
      </c>
      <c r="FE244" t="s">
        <v>219</v>
      </c>
      <c r="FF244" t="s">
        <v>354</v>
      </c>
      <c r="FG244" t="s">
        <v>150</v>
      </c>
      <c r="FH244" t="s">
        <v>147</v>
      </c>
      <c r="FI244">
        <v>20</v>
      </c>
      <c r="FJ244">
        <v>120</v>
      </c>
      <c r="FK244" t="s">
        <v>221</v>
      </c>
      <c r="FL244" t="s">
        <v>333</v>
      </c>
      <c r="FM244" t="s">
        <v>150</v>
      </c>
      <c r="FN244" t="s">
        <v>147</v>
      </c>
      <c r="FO244">
        <v>30</v>
      </c>
      <c r="FP244">
        <v>180</v>
      </c>
      <c r="FQ244" t="s">
        <v>219</v>
      </c>
      <c r="FR244" t="s">
        <v>354</v>
      </c>
      <c r="FS244" t="s">
        <v>150</v>
      </c>
      <c r="FT244" t="s">
        <v>147</v>
      </c>
      <c r="FU244">
        <v>25</v>
      </c>
      <c r="FV244">
        <v>150</v>
      </c>
      <c r="FW244" t="s">
        <v>217</v>
      </c>
      <c r="FX244" t="s">
        <v>218</v>
      </c>
      <c r="FY244" t="s">
        <v>150</v>
      </c>
      <c r="FZ244" t="s">
        <v>147</v>
      </c>
      <c r="GA244">
        <v>0</v>
      </c>
      <c r="GB244">
        <v>0</v>
      </c>
      <c r="GC244">
        <v>65</v>
      </c>
      <c r="GD244">
        <v>390</v>
      </c>
      <c r="GE244">
        <v>180</v>
      </c>
      <c r="GF244">
        <v>1080</v>
      </c>
      <c r="GG244">
        <v>130</v>
      </c>
      <c r="GH244">
        <v>780</v>
      </c>
      <c r="GI244">
        <v>0</v>
      </c>
      <c r="GJ244">
        <v>0</v>
      </c>
      <c r="GK244" t="s">
        <v>159</v>
      </c>
      <c r="GL244">
        <v>163</v>
      </c>
      <c r="GM244">
        <v>978</v>
      </c>
      <c r="GN244" t="s">
        <v>159</v>
      </c>
      <c r="GO244" t="s">
        <v>193</v>
      </c>
      <c r="GP244" t="s">
        <v>194</v>
      </c>
      <c r="GQ244" t="s">
        <v>159</v>
      </c>
      <c r="GR244" t="s">
        <v>217</v>
      </c>
      <c r="GS244" t="s">
        <v>159</v>
      </c>
      <c r="GT244">
        <v>36</v>
      </c>
      <c r="GU244">
        <v>216</v>
      </c>
      <c r="GV244" t="s">
        <v>159</v>
      </c>
      <c r="GW244" t="s">
        <v>177</v>
      </c>
      <c r="GX244" t="s">
        <v>151</v>
      </c>
      <c r="GY244" t="s">
        <v>197</v>
      </c>
      <c r="GZ244" t="s">
        <v>160</v>
      </c>
      <c r="HA244" s="117" t="s">
        <v>1663</v>
      </c>
      <c r="HB244" s="117" t="s">
        <v>2346</v>
      </c>
      <c r="HC244" s="117"/>
      <c r="HD244" s="116" t="s">
        <v>1858</v>
      </c>
      <c r="HE244" s="116">
        <v>4.8788600000000004</v>
      </c>
      <c r="HF244" s="116">
        <v>33.518439999999998</v>
      </c>
    </row>
    <row r="245" spans="1:214" x14ac:dyDescent="0.25">
      <c r="A245" t="s">
        <v>329</v>
      </c>
      <c r="B245" t="s">
        <v>175</v>
      </c>
      <c r="C245" t="s">
        <v>891</v>
      </c>
      <c r="D245" t="s">
        <v>892</v>
      </c>
      <c r="E245" t="s">
        <v>975</v>
      </c>
      <c r="F245" t="s">
        <v>976</v>
      </c>
      <c r="G245" s="116">
        <f t="shared" si="6"/>
        <v>9.8773599999999995</v>
      </c>
      <c r="H245" s="116">
        <f t="shared" si="7"/>
        <v>30.072423000000001</v>
      </c>
      <c r="I245">
        <v>9</v>
      </c>
      <c r="J245">
        <v>9</v>
      </c>
      <c r="K245" t="s">
        <v>159</v>
      </c>
      <c r="L245">
        <v>325</v>
      </c>
      <c r="M245" s="116">
        <f>SUM(Table1[[#Headers],[c- IDP previously displ. abroad present]])</f>
        <v>0</v>
      </c>
      <c r="N245">
        <v>2218</v>
      </c>
      <c r="O245" s="116">
        <f>(Table1[[#This Row],[a- IDP individuals]])-(Table1[[#This Row],[displ. Abroad]])</f>
        <v>1406</v>
      </c>
      <c r="P245">
        <v>209</v>
      </c>
      <c r="Q245">
        <v>1406</v>
      </c>
      <c r="R245" t="s">
        <v>175</v>
      </c>
      <c r="S245" t="s">
        <v>892</v>
      </c>
      <c r="T245">
        <v>116</v>
      </c>
      <c r="U245">
        <v>812</v>
      </c>
      <c r="V245" t="s">
        <v>147</v>
      </c>
      <c r="W245" t="s">
        <v>147</v>
      </c>
      <c r="X245">
        <v>0</v>
      </c>
      <c r="Y245">
        <v>0</v>
      </c>
      <c r="Z245" t="s">
        <v>147</v>
      </c>
      <c r="AA245" t="s">
        <v>147</v>
      </c>
      <c r="AB245">
        <v>0</v>
      </c>
      <c r="AC245">
        <v>0</v>
      </c>
      <c r="AD245" t="s">
        <v>147</v>
      </c>
      <c r="AE245" t="s">
        <v>147</v>
      </c>
      <c r="AF245">
        <v>0</v>
      </c>
      <c r="AG245">
        <v>0</v>
      </c>
      <c r="AH245" t="s">
        <v>147</v>
      </c>
      <c r="AI245" t="s">
        <v>147</v>
      </c>
      <c r="AJ245">
        <v>0</v>
      </c>
      <c r="AK245">
        <v>0</v>
      </c>
      <c r="AL245" t="s">
        <v>147</v>
      </c>
      <c r="AM245" t="s">
        <v>147</v>
      </c>
      <c r="AN245">
        <v>0</v>
      </c>
      <c r="AO245">
        <v>0</v>
      </c>
      <c r="AP245" t="s">
        <v>159</v>
      </c>
      <c r="AQ245">
        <v>116</v>
      </c>
      <c r="AR245">
        <v>812</v>
      </c>
      <c r="AS245">
        <v>116</v>
      </c>
      <c r="AT245">
        <v>812</v>
      </c>
      <c r="AU245" t="s">
        <v>217</v>
      </c>
      <c r="AV245" t="s">
        <v>218</v>
      </c>
      <c r="AW245">
        <v>0</v>
      </c>
      <c r="AX245">
        <v>0</v>
      </c>
      <c r="AY245" t="s">
        <v>147</v>
      </c>
      <c r="AZ245" t="s">
        <v>147</v>
      </c>
      <c r="BA245">
        <v>0</v>
      </c>
      <c r="BB245">
        <v>0</v>
      </c>
      <c r="BC245" t="s">
        <v>147</v>
      </c>
      <c r="BD245" t="s">
        <v>147</v>
      </c>
      <c r="BE245">
        <v>0</v>
      </c>
      <c r="BF245">
        <v>0</v>
      </c>
      <c r="BG245" t="s">
        <v>147</v>
      </c>
      <c r="BH245" t="s">
        <v>147</v>
      </c>
      <c r="BI245">
        <v>0</v>
      </c>
      <c r="BJ245">
        <v>0</v>
      </c>
      <c r="BK245" t="s">
        <v>147</v>
      </c>
      <c r="BL245" t="s">
        <v>147</v>
      </c>
      <c r="BM245">
        <v>0</v>
      </c>
      <c r="BN245">
        <v>0</v>
      </c>
      <c r="BO245" s="116">
        <f>SUM(Table1[[#This Row],[2014-2015 Conflict]],Table1[[#This Row],[2016-2017 conflict]],Table1[[#This Row],[2018 pre R conflict]],Table1[[#This Row],[2018 post R conflict]],Table1[[#This Row],[2019 conflict]],Table1[[#This Row],[2020 conflict]])</f>
        <v>1406</v>
      </c>
      <c r="BP245" s="116">
        <f>SUM(Table1[[#This Row],[2014-2015  C - clashes]],Table1[[#This Row],[2016-2017  c-clashes]],Table1[[#This Row],[2018 pre R C-clashes]],Table1[[#This Row],[2018 post R C-clashes]],Table1[[#This Row],[2019 C-clashes]],Table1[[#This Row],[2020 C-clashes]])</f>
        <v>0</v>
      </c>
      <c r="BQ245" s="116">
        <f>SUM(Table1[[#This Row],[2014-2015 disaster]],Table1[[#This Row],[2016-2017 disaster]],Table1[[#This Row],[2018 pre R disaster]],Table1[[#This Row],[2018 post R disaster]],Table1[[#This Row],[2019 disaster]],Table1[[#This Row],[2020 disaster]])</f>
        <v>0</v>
      </c>
      <c r="BR245" s="116">
        <f>SUM(Table1[[#This Row],[2014-2015 unknown]],Table1[[#This Row],[2016-2017  unknown ]],Table1[[#This Row],[2018 pre R unknown]],Table1[[#This Row],[2018 post R unknown]],Table1[[#This Row],[2019 unknown]],Table1[[#This Row],[2020 unknown]])</f>
        <v>812</v>
      </c>
      <c r="BS245">
        <v>1406</v>
      </c>
      <c r="BT245">
        <v>0</v>
      </c>
      <c r="BU245">
        <v>0</v>
      </c>
      <c r="BV245">
        <v>0</v>
      </c>
      <c r="BW245" t="s">
        <v>146</v>
      </c>
      <c r="BX245">
        <v>0</v>
      </c>
      <c r="BY245">
        <v>0</v>
      </c>
      <c r="BZ245">
        <v>0</v>
      </c>
      <c r="CA245">
        <v>812</v>
      </c>
      <c r="CB245" t="s">
        <v>146</v>
      </c>
      <c r="CC245">
        <v>0</v>
      </c>
      <c r="CD245">
        <v>0</v>
      </c>
      <c r="CE245">
        <v>0</v>
      </c>
      <c r="CF245">
        <v>0</v>
      </c>
      <c r="CG245" t="s">
        <v>146</v>
      </c>
      <c r="CH245">
        <v>0</v>
      </c>
      <c r="CI245">
        <v>0</v>
      </c>
      <c r="CJ245">
        <v>0</v>
      </c>
      <c r="CK245">
        <v>0</v>
      </c>
      <c r="CL245" t="s">
        <v>146</v>
      </c>
      <c r="CM245">
        <v>0</v>
      </c>
      <c r="CN245">
        <v>0</v>
      </c>
      <c r="CO245">
        <v>0</v>
      </c>
      <c r="CP245">
        <v>0</v>
      </c>
      <c r="CQ245" t="s">
        <v>146</v>
      </c>
      <c r="CR245">
        <v>0</v>
      </c>
      <c r="CS245">
        <v>0</v>
      </c>
      <c r="CT245">
        <v>0</v>
      </c>
      <c r="CU245">
        <v>0</v>
      </c>
      <c r="CV245" t="s">
        <v>146</v>
      </c>
      <c r="CW245" t="s">
        <v>147</v>
      </c>
      <c r="CX245">
        <v>0</v>
      </c>
      <c r="CY245">
        <v>0</v>
      </c>
      <c r="CZ245">
        <v>0</v>
      </c>
      <c r="DA245">
        <v>325</v>
      </c>
      <c r="DB245">
        <v>2218</v>
      </c>
      <c r="DC245" t="s">
        <v>159</v>
      </c>
      <c r="DD245">
        <v>25</v>
      </c>
      <c r="DE245">
        <v>175</v>
      </c>
      <c r="DF245">
        <v>2220</v>
      </c>
      <c r="DG245">
        <v>15540</v>
      </c>
      <c r="DH245" t="s">
        <v>159</v>
      </c>
      <c r="DI245">
        <f>Table1[[#This Row],[i- returnees internal present household]]+Table1[[#This Row],[k- abroad returnee household]]</f>
        <v>501</v>
      </c>
      <c r="DJ245">
        <f>Table1[[#This Row],[ returnees internal ]]+Table1[[#This Row],[abroad returnee ]]</f>
        <v>3006</v>
      </c>
      <c r="DK245" t="s">
        <v>159</v>
      </c>
      <c r="DL245">
        <v>294</v>
      </c>
      <c r="DM245">
        <v>1764</v>
      </c>
      <c r="DN245">
        <v>67</v>
      </c>
      <c r="DO245">
        <v>402</v>
      </c>
      <c r="DP245" t="s">
        <v>193</v>
      </c>
      <c r="DQ245" t="s">
        <v>194</v>
      </c>
      <c r="DR245" t="s">
        <v>150</v>
      </c>
      <c r="DS245" t="s">
        <v>147</v>
      </c>
      <c r="DT245">
        <v>69</v>
      </c>
      <c r="DU245">
        <v>444</v>
      </c>
      <c r="DV245" t="s">
        <v>193</v>
      </c>
      <c r="DW245" t="s">
        <v>196</v>
      </c>
      <c r="DX245" t="s">
        <v>150</v>
      </c>
      <c r="DY245" t="s">
        <v>147</v>
      </c>
      <c r="DZ245">
        <v>66</v>
      </c>
      <c r="EA245">
        <v>396</v>
      </c>
      <c r="EB245" t="s">
        <v>228</v>
      </c>
      <c r="EC245" t="s">
        <v>586</v>
      </c>
      <c r="ED245" t="s">
        <v>150</v>
      </c>
      <c r="EE245" t="s">
        <v>147</v>
      </c>
      <c r="EF245">
        <v>55</v>
      </c>
      <c r="EG245">
        <v>330</v>
      </c>
      <c r="EH245" t="s">
        <v>175</v>
      </c>
      <c r="EI245" t="s">
        <v>332</v>
      </c>
      <c r="EJ245" t="s">
        <v>150</v>
      </c>
      <c r="EK245" t="s">
        <v>147</v>
      </c>
      <c r="EL245">
        <v>37</v>
      </c>
      <c r="EM245">
        <v>192</v>
      </c>
      <c r="EN245" t="s">
        <v>193</v>
      </c>
      <c r="EO245" t="s">
        <v>194</v>
      </c>
      <c r="EP245" t="s">
        <v>150</v>
      </c>
      <c r="EQ245" t="s">
        <v>147</v>
      </c>
      <c r="ER245">
        <v>0</v>
      </c>
      <c r="ES245">
        <v>0</v>
      </c>
      <c r="ET245" t="s">
        <v>159</v>
      </c>
      <c r="EU245">
        <v>207</v>
      </c>
      <c r="EV245">
        <v>1242</v>
      </c>
      <c r="EW245">
        <v>66</v>
      </c>
      <c r="EX245">
        <v>396</v>
      </c>
      <c r="EY245" t="s">
        <v>217</v>
      </c>
      <c r="EZ245" t="s">
        <v>218</v>
      </c>
      <c r="FA245" t="s">
        <v>150</v>
      </c>
      <c r="FB245" t="s">
        <v>147</v>
      </c>
      <c r="FC245">
        <v>25</v>
      </c>
      <c r="FD245">
        <v>150</v>
      </c>
      <c r="FE245" t="s">
        <v>219</v>
      </c>
      <c r="FF245" t="s">
        <v>354</v>
      </c>
      <c r="FG245" t="s">
        <v>150</v>
      </c>
      <c r="FH245" t="s">
        <v>147</v>
      </c>
      <c r="FI245">
        <v>21</v>
      </c>
      <c r="FJ245">
        <v>126</v>
      </c>
      <c r="FK245" t="s">
        <v>217</v>
      </c>
      <c r="FL245" t="s">
        <v>218</v>
      </c>
      <c r="FM245" t="s">
        <v>150</v>
      </c>
      <c r="FN245" t="s">
        <v>147</v>
      </c>
      <c r="FO245">
        <v>66</v>
      </c>
      <c r="FP245">
        <v>396</v>
      </c>
      <c r="FQ245" t="s">
        <v>217</v>
      </c>
      <c r="FR245" t="s">
        <v>218</v>
      </c>
      <c r="FS245" t="s">
        <v>150</v>
      </c>
      <c r="FT245" t="s">
        <v>147</v>
      </c>
      <c r="FU245">
        <v>29</v>
      </c>
      <c r="FV245">
        <v>174</v>
      </c>
      <c r="FW245" t="s">
        <v>217</v>
      </c>
      <c r="FX245" t="s">
        <v>218</v>
      </c>
      <c r="FY245" t="s">
        <v>150</v>
      </c>
      <c r="FZ245" t="s">
        <v>147</v>
      </c>
      <c r="GA245">
        <v>0</v>
      </c>
      <c r="GB245">
        <v>0</v>
      </c>
      <c r="GC245">
        <v>175</v>
      </c>
      <c r="GD245">
        <v>1050</v>
      </c>
      <c r="GE245">
        <v>145</v>
      </c>
      <c r="GF245">
        <v>870</v>
      </c>
      <c r="GG245">
        <v>181</v>
      </c>
      <c r="GH245">
        <v>1086</v>
      </c>
      <c r="GI245">
        <v>0</v>
      </c>
      <c r="GJ245">
        <v>0</v>
      </c>
      <c r="GK245" t="s">
        <v>159</v>
      </c>
      <c r="GL245">
        <v>267</v>
      </c>
      <c r="GM245">
        <v>1602</v>
      </c>
      <c r="GN245" t="s">
        <v>159</v>
      </c>
      <c r="GO245" t="s">
        <v>193</v>
      </c>
      <c r="GP245" t="s">
        <v>196</v>
      </c>
      <c r="GQ245" t="s">
        <v>146</v>
      </c>
      <c r="GR245" t="s">
        <v>147</v>
      </c>
      <c r="GS245" t="s">
        <v>159</v>
      </c>
      <c r="GT245">
        <v>112</v>
      </c>
      <c r="GU245">
        <v>672</v>
      </c>
      <c r="GV245" t="s">
        <v>159</v>
      </c>
      <c r="GW245" t="s">
        <v>177</v>
      </c>
      <c r="GX245" t="s">
        <v>197</v>
      </c>
      <c r="GY245" t="s">
        <v>197</v>
      </c>
      <c r="GZ245" t="s">
        <v>160</v>
      </c>
      <c r="HA245" s="117" t="s">
        <v>1663</v>
      </c>
      <c r="HB245" s="117" t="s">
        <v>2348</v>
      </c>
      <c r="HC245" s="117"/>
      <c r="HD245" s="116" t="s">
        <v>1858</v>
      </c>
      <c r="HE245" s="116">
        <v>4.8836652000000003</v>
      </c>
      <c r="HF245" s="116">
        <v>33.518574100000002</v>
      </c>
    </row>
    <row r="246" spans="1:214" x14ac:dyDescent="0.25">
      <c r="A246" t="s">
        <v>142</v>
      </c>
      <c r="B246" t="s">
        <v>143</v>
      </c>
      <c r="C246" t="s">
        <v>953</v>
      </c>
      <c r="D246" t="s">
        <v>353</v>
      </c>
      <c r="E246" t="s">
        <v>977</v>
      </c>
      <c r="F246" t="s">
        <v>978</v>
      </c>
      <c r="G246" s="116">
        <f t="shared" si="6"/>
        <v>8.8817245239999991</v>
      </c>
      <c r="H246" s="116">
        <f t="shared" si="7"/>
        <v>32.645999541000002</v>
      </c>
      <c r="I246">
        <v>9</v>
      </c>
      <c r="J246">
        <v>9</v>
      </c>
      <c r="K246" t="s">
        <v>159</v>
      </c>
      <c r="L246">
        <v>598</v>
      </c>
      <c r="M246" s="116">
        <f>SUM(Table1[[#Headers],[c- IDP previously displ. abroad present]])</f>
        <v>0</v>
      </c>
      <c r="N246">
        <v>3606</v>
      </c>
      <c r="O246" s="116">
        <f>(Table1[[#This Row],[a- IDP individuals]])-(Table1[[#This Row],[displ. Abroad]])</f>
        <v>2718</v>
      </c>
      <c r="P246">
        <v>82</v>
      </c>
      <c r="Q246">
        <v>491</v>
      </c>
      <c r="R246" t="s">
        <v>143</v>
      </c>
      <c r="S246" t="s">
        <v>353</v>
      </c>
      <c r="T246">
        <v>135</v>
      </c>
      <c r="U246">
        <v>809</v>
      </c>
      <c r="V246" t="s">
        <v>143</v>
      </c>
      <c r="W246" t="s">
        <v>353</v>
      </c>
      <c r="X246">
        <v>162</v>
      </c>
      <c r="Y246">
        <v>973</v>
      </c>
      <c r="Z246" t="s">
        <v>143</v>
      </c>
      <c r="AA246" t="s">
        <v>353</v>
      </c>
      <c r="AB246">
        <v>93</v>
      </c>
      <c r="AC246">
        <v>558</v>
      </c>
      <c r="AD246" t="s">
        <v>143</v>
      </c>
      <c r="AE246" t="s">
        <v>353</v>
      </c>
      <c r="AF246">
        <v>74</v>
      </c>
      <c r="AG246">
        <v>448</v>
      </c>
      <c r="AH246" t="s">
        <v>143</v>
      </c>
      <c r="AI246" t="s">
        <v>353</v>
      </c>
      <c r="AJ246">
        <v>52</v>
      </c>
      <c r="AK246">
        <v>327</v>
      </c>
      <c r="AL246" t="s">
        <v>143</v>
      </c>
      <c r="AM246" t="s">
        <v>353</v>
      </c>
      <c r="AN246">
        <v>0</v>
      </c>
      <c r="AO246">
        <v>0</v>
      </c>
      <c r="AP246" t="s">
        <v>159</v>
      </c>
      <c r="AQ246">
        <v>148</v>
      </c>
      <c r="AR246">
        <v>888</v>
      </c>
      <c r="AS246">
        <v>23</v>
      </c>
      <c r="AT246">
        <v>138</v>
      </c>
      <c r="AU246" t="s">
        <v>148</v>
      </c>
      <c r="AV246" t="s">
        <v>315</v>
      </c>
      <c r="AW246">
        <v>12</v>
      </c>
      <c r="AX246">
        <v>72</v>
      </c>
      <c r="AY246" t="s">
        <v>148</v>
      </c>
      <c r="AZ246" t="s">
        <v>315</v>
      </c>
      <c r="BA246">
        <v>84</v>
      </c>
      <c r="BB246">
        <v>504</v>
      </c>
      <c r="BC246" t="s">
        <v>148</v>
      </c>
      <c r="BD246" t="s">
        <v>315</v>
      </c>
      <c r="BE246">
        <v>10</v>
      </c>
      <c r="BF246">
        <v>60</v>
      </c>
      <c r="BG246" t="s">
        <v>148</v>
      </c>
      <c r="BH246" t="s">
        <v>315</v>
      </c>
      <c r="BI246">
        <v>19</v>
      </c>
      <c r="BJ246">
        <v>114</v>
      </c>
      <c r="BK246" t="s">
        <v>148</v>
      </c>
      <c r="BL246" t="s">
        <v>315</v>
      </c>
      <c r="BM246">
        <v>0</v>
      </c>
      <c r="BN246">
        <v>0</v>
      </c>
      <c r="BO246" s="116">
        <f>SUM(Table1[[#This Row],[2014-2015 Conflict]],Table1[[#This Row],[2016-2017 conflict]],Table1[[#This Row],[2018 pre R conflict]],Table1[[#This Row],[2018 post R conflict]],Table1[[#This Row],[2019 conflict]],Table1[[#This Row],[2020 conflict]])</f>
        <v>2894</v>
      </c>
      <c r="BP246" s="116">
        <f>SUM(Table1[[#This Row],[2014-2015  C - clashes]],Table1[[#This Row],[2016-2017  c-clashes]],Table1[[#This Row],[2018 pre R C-clashes]],Table1[[#This Row],[2018 post R C-clashes]],Table1[[#This Row],[2019 C-clashes]],Table1[[#This Row],[2020 C-clashes]])</f>
        <v>0</v>
      </c>
      <c r="BQ246" s="116">
        <f>SUM(Table1[[#This Row],[2014-2015 disaster]],Table1[[#This Row],[2016-2017 disaster]],Table1[[#This Row],[2018 pre R disaster]],Table1[[#This Row],[2018 post R disaster]],Table1[[#This Row],[2019 disaster]],Table1[[#This Row],[2020 disaster]])</f>
        <v>0</v>
      </c>
      <c r="BR246" s="116">
        <f>SUM(Table1[[#This Row],[2014-2015 unknown]],Table1[[#This Row],[2016-2017  unknown ]],Table1[[#This Row],[2018 pre R unknown]],Table1[[#This Row],[2018 post R unknown]],Table1[[#This Row],[2019 unknown]],Table1[[#This Row],[2020 unknown]])</f>
        <v>712</v>
      </c>
      <c r="BS246">
        <v>491</v>
      </c>
      <c r="BT246">
        <v>0</v>
      </c>
      <c r="BU246">
        <v>0</v>
      </c>
      <c r="BV246">
        <v>0</v>
      </c>
      <c r="BW246" t="s">
        <v>146</v>
      </c>
      <c r="BX246">
        <v>698</v>
      </c>
      <c r="BY246">
        <v>0</v>
      </c>
      <c r="BZ246">
        <v>0</v>
      </c>
      <c r="CA246">
        <v>111</v>
      </c>
      <c r="CB246" t="s">
        <v>146</v>
      </c>
      <c r="CC246">
        <v>915</v>
      </c>
      <c r="CD246">
        <v>0</v>
      </c>
      <c r="CE246">
        <v>0</v>
      </c>
      <c r="CF246">
        <v>58</v>
      </c>
      <c r="CG246" t="s">
        <v>146</v>
      </c>
      <c r="CH246">
        <v>154</v>
      </c>
      <c r="CI246">
        <v>0</v>
      </c>
      <c r="CJ246">
        <v>0</v>
      </c>
      <c r="CK246">
        <v>404</v>
      </c>
      <c r="CL246" t="s">
        <v>146</v>
      </c>
      <c r="CM246">
        <v>400</v>
      </c>
      <c r="CN246">
        <v>0</v>
      </c>
      <c r="CO246">
        <v>0</v>
      </c>
      <c r="CP246">
        <v>48</v>
      </c>
      <c r="CQ246" t="s">
        <v>146</v>
      </c>
      <c r="CR246">
        <v>236</v>
      </c>
      <c r="CS246">
        <v>0</v>
      </c>
      <c r="CT246">
        <v>0</v>
      </c>
      <c r="CU246">
        <v>91</v>
      </c>
      <c r="CV246" t="s">
        <v>146</v>
      </c>
      <c r="CW246" t="s">
        <v>147</v>
      </c>
      <c r="CX246">
        <v>0</v>
      </c>
      <c r="CY246">
        <v>0</v>
      </c>
      <c r="CZ246">
        <v>0</v>
      </c>
      <c r="DA246">
        <v>598</v>
      </c>
      <c r="DB246">
        <v>3606</v>
      </c>
      <c r="DC246" t="s">
        <v>159</v>
      </c>
      <c r="DD246">
        <v>25</v>
      </c>
      <c r="DE246">
        <v>150</v>
      </c>
      <c r="DF246">
        <v>466</v>
      </c>
      <c r="DG246">
        <v>2796</v>
      </c>
      <c r="DH246" t="s">
        <v>159</v>
      </c>
      <c r="DI246">
        <f>Table1[[#This Row],[i- returnees internal present household]]+Table1[[#This Row],[k- abroad returnee household]]</f>
        <v>1325</v>
      </c>
      <c r="DJ246">
        <f>Table1[[#This Row],[ returnees internal ]]+Table1[[#This Row],[abroad returnee ]]</f>
        <v>7726</v>
      </c>
      <c r="DK246" t="s">
        <v>159</v>
      </c>
      <c r="DL246">
        <v>541</v>
      </c>
      <c r="DM246">
        <v>3246</v>
      </c>
      <c r="DN246">
        <v>21</v>
      </c>
      <c r="DO246">
        <v>126</v>
      </c>
      <c r="DP246" t="s">
        <v>143</v>
      </c>
      <c r="DQ246" t="s">
        <v>307</v>
      </c>
      <c r="DR246" t="s">
        <v>150</v>
      </c>
      <c r="DS246" t="s">
        <v>147</v>
      </c>
      <c r="DT246">
        <v>40</v>
      </c>
      <c r="DU246">
        <v>240</v>
      </c>
      <c r="DV246" t="s">
        <v>143</v>
      </c>
      <c r="DW246" t="s">
        <v>307</v>
      </c>
      <c r="DX246" t="s">
        <v>150</v>
      </c>
      <c r="DY246" t="s">
        <v>147</v>
      </c>
      <c r="DZ246">
        <v>180</v>
      </c>
      <c r="EA246">
        <v>1080</v>
      </c>
      <c r="EB246" t="s">
        <v>143</v>
      </c>
      <c r="EC246" t="s">
        <v>307</v>
      </c>
      <c r="ED246" t="s">
        <v>150</v>
      </c>
      <c r="EE246" t="s">
        <v>147</v>
      </c>
      <c r="EF246">
        <v>250</v>
      </c>
      <c r="EG246">
        <v>1500</v>
      </c>
      <c r="EH246" t="s">
        <v>143</v>
      </c>
      <c r="EI246" t="s">
        <v>307</v>
      </c>
      <c r="EJ246" t="s">
        <v>150</v>
      </c>
      <c r="EK246" t="s">
        <v>147</v>
      </c>
      <c r="EL246">
        <v>50</v>
      </c>
      <c r="EM246">
        <v>300</v>
      </c>
      <c r="EN246" t="s">
        <v>143</v>
      </c>
      <c r="EO246" t="s">
        <v>307</v>
      </c>
      <c r="EP246" t="s">
        <v>150</v>
      </c>
      <c r="EQ246" t="s">
        <v>147</v>
      </c>
      <c r="ER246">
        <v>0</v>
      </c>
      <c r="ES246">
        <v>0</v>
      </c>
      <c r="ET246" t="s">
        <v>159</v>
      </c>
      <c r="EU246">
        <v>784</v>
      </c>
      <c r="EV246">
        <v>4480</v>
      </c>
      <c r="EW246">
        <v>21</v>
      </c>
      <c r="EX246">
        <v>126</v>
      </c>
      <c r="EY246" t="s">
        <v>148</v>
      </c>
      <c r="EZ246" t="s">
        <v>149</v>
      </c>
      <c r="FA246" t="s">
        <v>150</v>
      </c>
      <c r="FB246" t="s">
        <v>147</v>
      </c>
      <c r="FC246">
        <v>45</v>
      </c>
      <c r="FD246">
        <v>270</v>
      </c>
      <c r="FE246" t="s">
        <v>148</v>
      </c>
      <c r="FF246" t="s">
        <v>149</v>
      </c>
      <c r="FG246" t="s">
        <v>150</v>
      </c>
      <c r="FH246" t="s">
        <v>147</v>
      </c>
      <c r="FI246">
        <v>210</v>
      </c>
      <c r="FJ246">
        <v>1260</v>
      </c>
      <c r="FK246" t="s">
        <v>148</v>
      </c>
      <c r="FL246" t="s">
        <v>149</v>
      </c>
      <c r="FM246" t="s">
        <v>150</v>
      </c>
      <c r="FN246" t="s">
        <v>147</v>
      </c>
      <c r="FO246">
        <v>299</v>
      </c>
      <c r="FP246">
        <v>1682</v>
      </c>
      <c r="FQ246" t="s">
        <v>148</v>
      </c>
      <c r="FR246" t="s">
        <v>149</v>
      </c>
      <c r="FS246" t="s">
        <v>150</v>
      </c>
      <c r="FT246" t="s">
        <v>147</v>
      </c>
      <c r="FU246">
        <v>209</v>
      </c>
      <c r="FV246">
        <v>1142</v>
      </c>
      <c r="FW246" t="s">
        <v>148</v>
      </c>
      <c r="FX246" t="s">
        <v>149</v>
      </c>
      <c r="FY246" t="s">
        <v>150</v>
      </c>
      <c r="FZ246" t="s">
        <v>147</v>
      </c>
      <c r="GA246">
        <v>0</v>
      </c>
      <c r="GB246">
        <v>0</v>
      </c>
      <c r="GC246">
        <v>439</v>
      </c>
      <c r="GD246">
        <v>2410</v>
      </c>
      <c r="GE246">
        <v>421</v>
      </c>
      <c r="GF246">
        <v>2526</v>
      </c>
      <c r="GG246">
        <v>465</v>
      </c>
      <c r="GH246">
        <v>2790</v>
      </c>
      <c r="GI246">
        <v>0</v>
      </c>
      <c r="GJ246">
        <v>0</v>
      </c>
      <c r="GK246" t="s">
        <v>159</v>
      </c>
      <c r="GL246">
        <v>30</v>
      </c>
      <c r="GM246">
        <v>180</v>
      </c>
      <c r="GN246" t="s">
        <v>159</v>
      </c>
      <c r="GO246" t="s">
        <v>143</v>
      </c>
      <c r="GP246" t="s">
        <v>307</v>
      </c>
      <c r="GQ246" t="s">
        <v>159</v>
      </c>
      <c r="GR246" t="s">
        <v>148</v>
      </c>
      <c r="GS246" t="s">
        <v>159</v>
      </c>
      <c r="GT246">
        <v>28</v>
      </c>
      <c r="GU246">
        <v>168</v>
      </c>
      <c r="GV246" t="s">
        <v>146</v>
      </c>
      <c r="GW246" t="s">
        <v>197</v>
      </c>
      <c r="GX246" t="s">
        <v>197</v>
      </c>
      <c r="GY246" t="s">
        <v>197</v>
      </c>
      <c r="GZ246" t="s">
        <v>979</v>
      </c>
      <c r="HA246" s="117" t="s">
        <v>1663</v>
      </c>
      <c r="HB246" s="117" t="s">
        <v>2350</v>
      </c>
      <c r="HC246" s="117"/>
      <c r="HD246" s="116" t="s">
        <v>1858</v>
      </c>
      <c r="HE246" s="116">
        <v>4.8885719999999999</v>
      </c>
      <c r="HF246" s="116">
        <v>33.534602999999997</v>
      </c>
    </row>
    <row r="247" spans="1:214" x14ac:dyDescent="0.25">
      <c r="A247" t="s">
        <v>142</v>
      </c>
      <c r="B247" t="s">
        <v>143</v>
      </c>
      <c r="C247" t="s">
        <v>953</v>
      </c>
      <c r="D247" t="s">
        <v>353</v>
      </c>
      <c r="E247" t="s">
        <v>980</v>
      </c>
      <c r="F247" t="s">
        <v>981</v>
      </c>
      <c r="G247" s="116">
        <f t="shared" si="6"/>
        <v>8.3531600000000008</v>
      </c>
      <c r="H247" s="116">
        <f t="shared" si="7"/>
        <v>33.188800000000001</v>
      </c>
      <c r="I247">
        <v>9</v>
      </c>
      <c r="J247">
        <v>9</v>
      </c>
      <c r="K247" t="s">
        <v>159</v>
      </c>
      <c r="L247">
        <v>200</v>
      </c>
      <c r="M247" s="116">
        <f>SUM(Table1[[#Headers],[c- IDP previously displ. abroad present]])</f>
        <v>0</v>
      </c>
      <c r="N247">
        <v>1200</v>
      </c>
      <c r="O247" s="116">
        <f>(Table1[[#This Row],[a- IDP individuals]])-(Table1[[#This Row],[displ. Abroad]])</f>
        <v>300</v>
      </c>
      <c r="P247">
        <v>47</v>
      </c>
      <c r="Q247">
        <v>283</v>
      </c>
      <c r="R247" t="s">
        <v>143</v>
      </c>
      <c r="S247" t="s">
        <v>353</v>
      </c>
      <c r="T247">
        <v>103</v>
      </c>
      <c r="U247">
        <v>617</v>
      </c>
      <c r="V247" t="s">
        <v>143</v>
      </c>
      <c r="W247" t="s">
        <v>353</v>
      </c>
      <c r="X247">
        <v>0</v>
      </c>
      <c r="Y247">
        <v>0</v>
      </c>
      <c r="Z247" t="s">
        <v>147</v>
      </c>
      <c r="AA247" t="s">
        <v>147</v>
      </c>
      <c r="AB247">
        <v>0</v>
      </c>
      <c r="AC247">
        <v>0</v>
      </c>
      <c r="AD247" t="s">
        <v>147</v>
      </c>
      <c r="AE247" t="s">
        <v>147</v>
      </c>
      <c r="AF247">
        <v>50</v>
      </c>
      <c r="AG247">
        <v>300</v>
      </c>
      <c r="AH247" t="s">
        <v>147</v>
      </c>
      <c r="AI247" t="s">
        <v>147</v>
      </c>
      <c r="AJ247">
        <v>0</v>
      </c>
      <c r="AK247">
        <v>0</v>
      </c>
      <c r="AL247" t="s">
        <v>147</v>
      </c>
      <c r="AM247" t="s">
        <v>147</v>
      </c>
      <c r="AN247">
        <v>0</v>
      </c>
      <c r="AO247">
        <v>0</v>
      </c>
      <c r="AP247" t="s">
        <v>159</v>
      </c>
      <c r="AQ247">
        <v>150</v>
      </c>
      <c r="AR247">
        <v>900</v>
      </c>
      <c r="AS247">
        <v>100</v>
      </c>
      <c r="AT247">
        <v>600</v>
      </c>
      <c r="AU247" t="s">
        <v>148</v>
      </c>
      <c r="AV247" t="s">
        <v>149</v>
      </c>
      <c r="AW247">
        <v>0</v>
      </c>
      <c r="AX247">
        <v>0</v>
      </c>
      <c r="AY247" t="s">
        <v>147</v>
      </c>
      <c r="AZ247" t="s">
        <v>147</v>
      </c>
      <c r="BA247">
        <v>0</v>
      </c>
      <c r="BB247">
        <v>0</v>
      </c>
      <c r="BC247" t="s">
        <v>147</v>
      </c>
      <c r="BD247" t="s">
        <v>147</v>
      </c>
      <c r="BE247">
        <v>50</v>
      </c>
      <c r="BF247">
        <v>300</v>
      </c>
      <c r="BG247" t="s">
        <v>148</v>
      </c>
      <c r="BH247" t="s">
        <v>149</v>
      </c>
      <c r="BI247">
        <v>0</v>
      </c>
      <c r="BJ247">
        <v>0</v>
      </c>
      <c r="BK247" t="s">
        <v>147</v>
      </c>
      <c r="BL247" t="s">
        <v>147</v>
      </c>
      <c r="BM247">
        <v>0</v>
      </c>
      <c r="BN247">
        <v>0</v>
      </c>
      <c r="BO247" s="116">
        <f>SUM(Table1[[#This Row],[2014-2015 Conflict]],Table1[[#This Row],[2016-2017 conflict]],Table1[[#This Row],[2018 pre R conflict]],Table1[[#This Row],[2018 post R conflict]],Table1[[#This Row],[2019 conflict]],Table1[[#This Row],[2020 conflict]])</f>
        <v>557</v>
      </c>
      <c r="BP247" s="116">
        <f>SUM(Table1[[#This Row],[2014-2015  C - clashes]],Table1[[#This Row],[2016-2017  c-clashes]],Table1[[#This Row],[2018 pre R C-clashes]],Table1[[#This Row],[2018 post R C-clashes]],Table1[[#This Row],[2019 C-clashes]],Table1[[#This Row],[2020 C-clashes]])</f>
        <v>0</v>
      </c>
      <c r="BQ247" s="116">
        <f>SUM(Table1[[#This Row],[2014-2015 disaster]],Table1[[#This Row],[2016-2017 disaster]],Table1[[#This Row],[2018 pre R disaster]],Table1[[#This Row],[2018 post R disaster]],Table1[[#This Row],[2019 disaster]],Table1[[#This Row],[2020 disaster]])</f>
        <v>0</v>
      </c>
      <c r="BR247" s="116">
        <f>SUM(Table1[[#This Row],[2014-2015 unknown]],Table1[[#This Row],[2016-2017  unknown ]],Table1[[#This Row],[2018 pre R unknown]],Table1[[#This Row],[2018 post R unknown]],Table1[[#This Row],[2019 unknown]],Table1[[#This Row],[2020 unknown]])</f>
        <v>643</v>
      </c>
      <c r="BS247">
        <v>283</v>
      </c>
      <c r="BT247">
        <v>0</v>
      </c>
      <c r="BU247">
        <v>0</v>
      </c>
      <c r="BV247">
        <v>0</v>
      </c>
      <c r="BW247" t="s">
        <v>146</v>
      </c>
      <c r="BX247">
        <v>274</v>
      </c>
      <c r="BY247">
        <v>0</v>
      </c>
      <c r="BZ247">
        <v>0</v>
      </c>
      <c r="CA247">
        <v>343</v>
      </c>
      <c r="CB247" t="s">
        <v>146</v>
      </c>
      <c r="CC247">
        <v>0</v>
      </c>
      <c r="CD247">
        <v>0</v>
      </c>
      <c r="CE247">
        <v>0</v>
      </c>
      <c r="CF247">
        <v>0</v>
      </c>
      <c r="CG247" t="s">
        <v>146</v>
      </c>
      <c r="CH247">
        <v>0</v>
      </c>
      <c r="CI247">
        <v>0</v>
      </c>
      <c r="CJ247">
        <v>0</v>
      </c>
      <c r="CK247">
        <v>0</v>
      </c>
      <c r="CL247" t="s">
        <v>146</v>
      </c>
      <c r="CM247">
        <v>0</v>
      </c>
      <c r="CN247">
        <v>0</v>
      </c>
      <c r="CO247">
        <v>0</v>
      </c>
      <c r="CP247">
        <v>300</v>
      </c>
      <c r="CQ247" t="s">
        <v>146</v>
      </c>
      <c r="CR247">
        <v>0</v>
      </c>
      <c r="CS247">
        <v>0</v>
      </c>
      <c r="CT247">
        <v>0</v>
      </c>
      <c r="CU247">
        <v>0</v>
      </c>
      <c r="CV247" t="s">
        <v>146</v>
      </c>
      <c r="CW247" t="s">
        <v>147</v>
      </c>
      <c r="CX247">
        <v>0</v>
      </c>
      <c r="CY247">
        <v>0</v>
      </c>
      <c r="CZ247">
        <v>0</v>
      </c>
      <c r="DA247">
        <v>200</v>
      </c>
      <c r="DB247">
        <v>1200</v>
      </c>
      <c r="DC247" t="s">
        <v>159</v>
      </c>
      <c r="DD247">
        <v>14</v>
      </c>
      <c r="DE247">
        <v>84</v>
      </c>
      <c r="DF247">
        <v>955</v>
      </c>
      <c r="DG247">
        <v>5730</v>
      </c>
      <c r="DH247" t="s">
        <v>159</v>
      </c>
      <c r="DI247">
        <f>Table1[[#This Row],[i- returnees internal present household]]+Table1[[#This Row],[k- abroad returnee household]]</f>
        <v>755</v>
      </c>
      <c r="DJ247">
        <f>Table1[[#This Row],[ returnees internal ]]+Table1[[#This Row],[abroad returnee ]]</f>
        <v>4215</v>
      </c>
      <c r="DK247" t="s">
        <v>159</v>
      </c>
      <c r="DL247">
        <v>270</v>
      </c>
      <c r="DM247">
        <v>1550</v>
      </c>
      <c r="DN247">
        <v>77</v>
      </c>
      <c r="DO247">
        <v>462</v>
      </c>
      <c r="DP247" t="s">
        <v>143</v>
      </c>
      <c r="DQ247" t="s">
        <v>353</v>
      </c>
      <c r="DR247" t="s">
        <v>150</v>
      </c>
      <c r="DS247" t="s">
        <v>147</v>
      </c>
      <c r="DT247">
        <v>0</v>
      </c>
      <c r="DU247">
        <v>0</v>
      </c>
      <c r="DV247" t="s">
        <v>147</v>
      </c>
      <c r="DW247" t="s">
        <v>147</v>
      </c>
      <c r="DX247" t="s">
        <v>147</v>
      </c>
      <c r="DY247" t="s">
        <v>147</v>
      </c>
      <c r="DZ247">
        <v>150</v>
      </c>
      <c r="EA247">
        <v>830</v>
      </c>
      <c r="EB247" t="s">
        <v>143</v>
      </c>
      <c r="EC247" t="s">
        <v>353</v>
      </c>
      <c r="ED247" t="s">
        <v>150</v>
      </c>
      <c r="EE247" t="s">
        <v>147</v>
      </c>
      <c r="EF247">
        <v>43</v>
      </c>
      <c r="EG247">
        <v>258</v>
      </c>
      <c r="EH247" t="s">
        <v>143</v>
      </c>
      <c r="EI247" t="s">
        <v>353</v>
      </c>
      <c r="EJ247" t="s">
        <v>150</v>
      </c>
      <c r="EK247" t="s">
        <v>147</v>
      </c>
      <c r="EL247">
        <v>0</v>
      </c>
      <c r="EM247">
        <v>0</v>
      </c>
      <c r="EN247" t="s">
        <v>147</v>
      </c>
      <c r="EO247" t="s">
        <v>147</v>
      </c>
      <c r="EP247" t="s">
        <v>147</v>
      </c>
      <c r="EQ247" t="s">
        <v>147</v>
      </c>
      <c r="ER247">
        <v>0</v>
      </c>
      <c r="ES247">
        <v>0</v>
      </c>
      <c r="ET247" t="s">
        <v>159</v>
      </c>
      <c r="EU247">
        <v>485</v>
      </c>
      <c r="EV247">
        <v>2665</v>
      </c>
      <c r="EW247">
        <v>90</v>
      </c>
      <c r="EX247">
        <v>540</v>
      </c>
      <c r="EY247" t="s">
        <v>148</v>
      </c>
      <c r="EZ247" t="s">
        <v>149</v>
      </c>
      <c r="FA247" t="s">
        <v>150</v>
      </c>
      <c r="FB247" t="s">
        <v>147</v>
      </c>
      <c r="FC247">
        <v>0</v>
      </c>
      <c r="FD247">
        <v>0</v>
      </c>
      <c r="FE247" t="s">
        <v>147</v>
      </c>
      <c r="FF247" t="s">
        <v>147</v>
      </c>
      <c r="FG247" t="s">
        <v>147</v>
      </c>
      <c r="FH247" t="s">
        <v>147</v>
      </c>
      <c r="FI247">
        <v>349</v>
      </c>
      <c r="FJ247">
        <v>1849</v>
      </c>
      <c r="FK247" t="s">
        <v>148</v>
      </c>
      <c r="FL247" t="s">
        <v>149</v>
      </c>
      <c r="FM247" t="s">
        <v>150</v>
      </c>
      <c r="FN247" t="s">
        <v>147</v>
      </c>
      <c r="FO247">
        <v>46</v>
      </c>
      <c r="FP247">
        <v>276</v>
      </c>
      <c r="FQ247" t="s">
        <v>148</v>
      </c>
      <c r="FR247" t="s">
        <v>149</v>
      </c>
      <c r="FS247" t="s">
        <v>150</v>
      </c>
      <c r="FT247" t="s">
        <v>147</v>
      </c>
      <c r="FU247">
        <v>0</v>
      </c>
      <c r="FV247">
        <v>0</v>
      </c>
      <c r="FW247" t="s">
        <v>147</v>
      </c>
      <c r="FX247" t="s">
        <v>147</v>
      </c>
      <c r="FY247" t="s">
        <v>147</v>
      </c>
      <c r="FZ247" t="s">
        <v>147</v>
      </c>
      <c r="GA247">
        <v>0</v>
      </c>
      <c r="GB247">
        <v>0</v>
      </c>
      <c r="GC247">
        <v>549</v>
      </c>
      <c r="GD247">
        <v>2979</v>
      </c>
      <c r="GE247">
        <v>75</v>
      </c>
      <c r="GF247">
        <v>450</v>
      </c>
      <c r="GG247">
        <v>131</v>
      </c>
      <c r="GH247">
        <v>786</v>
      </c>
      <c r="GI247">
        <v>0</v>
      </c>
      <c r="GJ247">
        <v>0</v>
      </c>
      <c r="GK247" t="s">
        <v>159</v>
      </c>
      <c r="GL247">
        <v>44</v>
      </c>
      <c r="GM247">
        <v>264</v>
      </c>
      <c r="GN247" t="s">
        <v>159</v>
      </c>
      <c r="GO247" t="s">
        <v>143</v>
      </c>
      <c r="GP247" t="s">
        <v>353</v>
      </c>
      <c r="GQ247" t="s">
        <v>159</v>
      </c>
      <c r="GR247" t="s">
        <v>148</v>
      </c>
      <c r="GS247" t="s">
        <v>159</v>
      </c>
      <c r="GT247">
        <v>30</v>
      </c>
      <c r="GU247">
        <v>180</v>
      </c>
      <c r="GV247" t="s">
        <v>159</v>
      </c>
      <c r="GW247" t="s">
        <v>151</v>
      </c>
      <c r="GX247" t="s">
        <v>152</v>
      </c>
      <c r="GY247" t="s">
        <v>197</v>
      </c>
      <c r="GZ247" t="s">
        <v>160</v>
      </c>
      <c r="HA247" s="117" t="s">
        <v>1544</v>
      </c>
      <c r="HB247" s="117" t="s">
        <v>2352</v>
      </c>
      <c r="HC247" s="117"/>
      <c r="HD247" s="116" t="s">
        <v>1858</v>
      </c>
      <c r="HE247" s="116">
        <v>5.21835</v>
      </c>
      <c r="HF247" s="116">
        <v>33.332900000000002</v>
      </c>
    </row>
    <row r="248" spans="1:214" x14ac:dyDescent="0.25">
      <c r="A248" t="s">
        <v>171</v>
      </c>
      <c r="B248" t="s">
        <v>172</v>
      </c>
      <c r="C248" t="s">
        <v>983</v>
      </c>
      <c r="D248" t="s">
        <v>984</v>
      </c>
      <c r="E248" t="s">
        <v>982</v>
      </c>
      <c r="F248" t="s">
        <v>985</v>
      </c>
      <c r="G248" s="116">
        <f t="shared" si="6"/>
        <v>7.6068899999999999</v>
      </c>
      <c r="H248" s="116">
        <f t="shared" si="7"/>
        <v>28.809519999999999</v>
      </c>
      <c r="I248">
        <v>9</v>
      </c>
      <c r="J248">
        <v>9</v>
      </c>
      <c r="K248" t="s">
        <v>159</v>
      </c>
      <c r="L248">
        <v>236</v>
      </c>
      <c r="M248" s="116">
        <f>SUM(Table1[[#Headers],[c- IDP previously displ. abroad present]])</f>
        <v>0</v>
      </c>
      <c r="N248">
        <v>1209</v>
      </c>
      <c r="O248" s="116">
        <f>(Table1[[#This Row],[a- IDP individuals]])-(Table1[[#This Row],[displ. Abroad]])</f>
        <v>1209</v>
      </c>
      <c r="P248">
        <v>21</v>
      </c>
      <c r="Q248">
        <v>105</v>
      </c>
      <c r="R248" t="s">
        <v>172</v>
      </c>
      <c r="S248" t="s">
        <v>984</v>
      </c>
      <c r="T248">
        <v>32</v>
      </c>
      <c r="U248">
        <v>160</v>
      </c>
      <c r="V248" t="s">
        <v>172</v>
      </c>
      <c r="W248" t="s">
        <v>984</v>
      </c>
      <c r="X248">
        <v>15</v>
      </c>
      <c r="Y248">
        <v>75</v>
      </c>
      <c r="Z248" t="s">
        <v>172</v>
      </c>
      <c r="AA248" t="s">
        <v>984</v>
      </c>
      <c r="AB248">
        <v>29</v>
      </c>
      <c r="AC248">
        <v>145</v>
      </c>
      <c r="AD248" t="s">
        <v>172</v>
      </c>
      <c r="AE248" t="s">
        <v>984</v>
      </c>
      <c r="AF248">
        <v>46</v>
      </c>
      <c r="AG248">
        <v>231</v>
      </c>
      <c r="AH248" t="s">
        <v>172</v>
      </c>
      <c r="AI248" t="s">
        <v>984</v>
      </c>
      <c r="AJ248">
        <v>93</v>
      </c>
      <c r="AK248">
        <v>493</v>
      </c>
      <c r="AL248" t="s">
        <v>172</v>
      </c>
      <c r="AM248" t="s">
        <v>984</v>
      </c>
      <c r="AN248">
        <v>0</v>
      </c>
      <c r="AO248">
        <v>0</v>
      </c>
      <c r="AP248" t="s">
        <v>146</v>
      </c>
      <c r="AQ248">
        <v>0</v>
      </c>
      <c r="AR248">
        <v>0</v>
      </c>
      <c r="AS248">
        <v>0</v>
      </c>
      <c r="AT248">
        <v>0</v>
      </c>
      <c r="AU248" t="s">
        <v>147</v>
      </c>
      <c r="AV248" t="s">
        <v>147</v>
      </c>
      <c r="AW248">
        <v>0</v>
      </c>
      <c r="AX248">
        <v>0</v>
      </c>
      <c r="AY248" t="s">
        <v>147</v>
      </c>
      <c r="AZ248" t="s">
        <v>147</v>
      </c>
      <c r="BA248">
        <v>0</v>
      </c>
      <c r="BB248">
        <v>0</v>
      </c>
      <c r="BC248" t="s">
        <v>147</v>
      </c>
      <c r="BD248" t="s">
        <v>147</v>
      </c>
      <c r="BE248">
        <v>0</v>
      </c>
      <c r="BF248">
        <v>0</v>
      </c>
      <c r="BG248" t="s">
        <v>147</v>
      </c>
      <c r="BH248" t="s">
        <v>147</v>
      </c>
      <c r="BI248">
        <v>0</v>
      </c>
      <c r="BJ248">
        <v>0</v>
      </c>
      <c r="BK248" t="s">
        <v>147</v>
      </c>
      <c r="BL248" t="s">
        <v>147</v>
      </c>
      <c r="BM248">
        <v>0</v>
      </c>
      <c r="BN248">
        <v>0</v>
      </c>
      <c r="BO248" s="116">
        <f>SUM(Table1[[#This Row],[2014-2015 Conflict]],Table1[[#This Row],[2016-2017 conflict]],Table1[[#This Row],[2018 pre R conflict]],Table1[[#This Row],[2018 post R conflict]],Table1[[#This Row],[2019 conflict]],Table1[[#This Row],[2020 conflict]])</f>
        <v>0</v>
      </c>
      <c r="BP248" s="116">
        <f>SUM(Table1[[#This Row],[2014-2015  C - clashes]],Table1[[#This Row],[2016-2017  c-clashes]],Table1[[#This Row],[2018 pre R C-clashes]],Table1[[#This Row],[2018 post R C-clashes]],Table1[[#This Row],[2019 C-clashes]],Table1[[#This Row],[2020 C-clashes]])</f>
        <v>1064</v>
      </c>
      <c r="BQ248" s="116">
        <f>SUM(Table1[[#This Row],[2014-2015 disaster]],Table1[[#This Row],[2016-2017 disaster]],Table1[[#This Row],[2018 pre R disaster]],Table1[[#This Row],[2018 post R disaster]],Table1[[#This Row],[2019 disaster]],Table1[[#This Row],[2020 disaster]])</f>
        <v>145</v>
      </c>
      <c r="BR248" s="116">
        <f>SUM(Table1[[#This Row],[2014-2015 unknown]],Table1[[#This Row],[2016-2017  unknown ]],Table1[[#This Row],[2018 pre R unknown]],Table1[[#This Row],[2018 post R unknown]],Table1[[#This Row],[2019 unknown]],Table1[[#This Row],[2020 unknown]])</f>
        <v>0</v>
      </c>
      <c r="BS248">
        <v>0</v>
      </c>
      <c r="BT248">
        <v>105</v>
      </c>
      <c r="BU248">
        <v>0</v>
      </c>
      <c r="BV248">
        <v>0</v>
      </c>
      <c r="BW248" t="s">
        <v>146</v>
      </c>
      <c r="BX248">
        <v>0</v>
      </c>
      <c r="BY248">
        <v>160</v>
      </c>
      <c r="BZ248">
        <v>0</v>
      </c>
      <c r="CA248">
        <v>0</v>
      </c>
      <c r="CB248" t="s">
        <v>146</v>
      </c>
      <c r="CC248">
        <v>0</v>
      </c>
      <c r="CD248">
        <v>75</v>
      </c>
      <c r="CE248">
        <v>0</v>
      </c>
      <c r="CF248">
        <v>0</v>
      </c>
      <c r="CG248" t="s">
        <v>146</v>
      </c>
      <c r="CH248">
        <v>0</v>
      </c>
      <c r="CI248">
        <v>0</v>
      </c>
      <c r="CJ248">
        <v>145</v>
      </c>
      <c r="CK248">
        <v>0</v>
      </c>
      <c r="CL248" t="s">
        <v>146</v>
      </c>
      <c r="CM248">
        <v>0</v>
      </c>
      <c r="CN248">
        <v>231</v>
      </c>
      <c r="CO248">
        <v>0</v>
      </c>
      <c r="CP248">
        <v>0</v>
      </c>
      <c r="CQ248" t="s">
        <v>146</v>
      </c>
      <c r="CR248">
        <v>0</v>
      </c>
      <c r="CS248">
        <v>493</v>
      </c>
      <c r="CT248">
        <v>0</v>
      </c>
      <c r="CU248">
        <v>0</v>
      </c>
      <c r="CV248" t="s">
        <v>146</v>
      </c>
      <c r="CW248" t="s">
        <v>147</v>
      </c>
      <c r="CX248">
        <v>0</v>
      </c>
      <c r="CY248">
        <v>0</v>
      </c>
      <c r="CZ248">
        <v>0</v>
      </c>
      <c r="DA248">
        <v>236</v>
      </c>
      <c r="DB248">
        <v>1209</v>
      </c>
      <c r="DC248" t="s">
        <v>146</v>
      </c>
      <c r="DD248">
        <v>0</v>
      </c>
      <c r="DE248">
        <v>0</v>
      </c>
      <c r="DF248">
        <v>2489</v>
      </c>
      <c r="DG248">
        <v>16204</v>
      </c>
      <c r="DH248" t="s">
        <v>159</v>
      </c>
      <c r="DI248">
        <f>Table1[[#This Row],[i- returnees internal present household]]+Table1[[#This Row],[k- abroad returnee household]]</f>
        <v>23</v>
      </c>
      <c r="DJ248">
        <f>Table1[[#This Row],[ returnees internal ]]+Table1[[#This Row],[abroad returnee ]]</f>
        <v>136</v>
      </c>
      <c r="DK248" t="s">
        <v>159</v>
      </c>
      <c r="DL248">
        <v>23</v>
      </c>
      <c r="DM248">
        <v>136</v>
      </c>
      <c r="DN248">
        <v>7</v>
      </c>
      <c r="DO248">
        <v>42</v>
      </c>
      <c r="DP248" t="s">
        <v>172</v>
      </c>
      <c r="DQ248" t="s">
        <v>984</v>
      </c>
      <c r="DR248" t="s">
        <v>150</v>
      </c>
      <c r="DS248" t="s">
        <v>147</v>
      </c>
      <c r="DT248">
        <v>6</v>
      </c>
      <c r="DU248">
        <v>35</v>
      </c>
      <c r="DV248" t="s">
        <v>172</v>
      </c>
      <c r="DW248" t="s">
        <v>984</v>
      </c>
      <c r="DX248" t="s">
        <v>182</v>
      </c>
      <c r="DY248" t="s">
        <v>147</v>
      </c>
      <c r="DZ248">
        <v>2</v>
      </c>
      <c r="EA248">
        <v>12</v>
      </c>
      <c r="EB248" t="s">
        <v>172</v>
      </c>
      <c r="EC248" t="s">
        <v>984</v>
      </c>
      <c r="ED248" t="s">
        <v>182</v>
      </c>
      <c r="EE248" t="s">
        <v>147</v>
      </c>
      <c r="EF248">
        <v>8</v>
      </c>
      <c r="EG248">
        <v>47</v>
      </c>
      <c r="EH248" t="s">
        <v>172</v>
      </c>
      <c r="EI248" t="s">
        <v>984</v>
      </c>
      <c r="EJ248" t="s">
        <v>182</v>
      </c>
      <c r="EK248" t="s">
        <v>147</v>
      </c>
      <c r="EL248">
        <v>0</v>
      </c>
      <c r="EM248">
        <v>0</v>
      </c>
      <c r="EN248" t="s">
        <v>147</v>
      </c>
      <c r="EO248" t="s">
        <v>147</v>
      </c>
      <c r="EP248" t="s">
        <v>147</v>
      </c>
      <c r="EQ248" t="s">
        <v>147</v>
      </c>
      <c r="ER248">
        <v>0</v>
      </c>
      <c r="ES248">
        <v>0</v>
      </c>
      <c r="ET248" t="s">
        <v>146</v>
      </c>
      <c r="EU248">
        <v>0</v>
      </c>
      <c r="EV248">
        <v>0</v>
      </c>
      <c r="EW248">
        <v>0</v>
      </c>
      <c r="EX248">
        <v>0</v>
      </c>
      <c r="EY248" t="s">
        <v>147</v>
      </c>
      <c r="EZ248" t="s">
        <v>147</v>
      </c>
      <c r="FA248" t="s">
        <v>147</v>
      </c>
      <c r="FB248" t="s">
        <v>147</v>
      </c>
      <c r="FC248">
        <v>0</v>
      </c>
      <c r="FD248">
        <v>0</v>
      </c>
      <c r="FE248" t="s">
        <v>147</v>
      </c>
      <c r="FF248" t="s">
        <v>147</v>
      </c>
      <c r="FG248" t="s">
        <v>147</v>
      </c>
      <c r="FH248" t="s">
        <v>147</v>
      </c>
      <c r="FI248">
        <v>0</v>
      </c>
      <c r="FJ248">
        <v>0</v>
      </c>
      <c r="FK248" t="s">
        <v>147</v>
      </c>
      <c r="FL248" t="s">
        <v>147</v>
      </c>
      <c r="FM248" t="s">
        <v>147</v>
      </c>
      <c r="FN248" t="s">
        <v>147</v>
      </c>
      <c r="FO248">
        <v>0</v>
      </c>
      <c r="FP248">
        <v>0</v>
      </c>
      <c r="FQ248" t="s">
        <v>147</v>
      </c>
      <c r="FR248" t="s">
        <v>147</v>
      </c>
      <c r="FS248" t="s">
        <v>147</v>
      </c>
      <c r="FT248" t="s">
        <v>147</v>
      </c>
      <c r="FU248">
        <v>0</v>
      </c>
      <c r="FV248">
        <v>0</v>
      </c>
      <c r="FW248" t="s">
        <v>147</v>
      </c>
      <c r="FX248" t="s">
        <v>147</v>
      </c>
      <c r="FY248" t="s">
        <v>147</v>
      </c>
      <c r="FZ248" t="s">
        <v>147</v>
      </c>
      <c r="GA248">
        <v>0</v>
      </c>
      <c r="GB248">
        <v>0</v>
      </c>
      <c r="GC248">
        <v>13</v>
      </c>
      <c r="GD248">
        <v>77</v>
      </c>
      <c r="GE248">
        <v>7</v>
      </c>
      <c r="GF248">
        <v>41</v>
      </c>
      <c r="GG248">
        <v>3</v>
      </c>
      <c r="GH248">
        <v>18</v>
      </c>
      <c r="GI248">
        <v>0</v>
      </c>
      <c r="GJ248">
        <v>0</v>
      </c>
      <c r="GK248" t="s">
        <v>159</v>
      </c>
      <c r="GL248">
        <v>132</v>
      </c>
      <c r="GM248">
        <v>792</v>
      </c>
      <c r="GN248" t="s">
        <v>159</v>
      </c>
      <c r="GO248" t="s">
        <v>172</v>
      </c>
      <c r="GP248" t="s">
        <v>984</v>
      </c>
      <c r="GQ248" t="s">
        <v>146</v>
      </c>
      <c r="GR248" t="s">
        <v>147</v>
      </c>
      <c r="GS248" t="s">
        <v>159</v>
      </c>
      <c r="GT248">
        <v>113</v>
      </c>
      <c r="GU248">
        <v>678</v>
      </c>
      <c r="GV248" t="s">
        <v>159</v>
      </c>
      <c r="GW248" t="s">
        <v>152</v>
      </c>
      <c r="GX248" t="s">
        <v>152</v>
      </c>
      <c r="GY248" t="s">
        <v>177</v>
      </c>
      <c r="GZ248" t="s">
        <v>986</v>
      </c>
      <c r="HA248" s="117" t="s">
        <v>1544</v>
      </c>
      <c r="HB248" s="117" t="s">
        <v>2354</v>
      </c>
      <c r="HC248" s="117"/>
      <c r="HD248" s="116" t="s">
        <v>1858</v>
      </c>
      <c r="HE248" s="116">
        <v>5.1445499999999997</v>
      </c>
      <c r="HF248" s="116">
        <v>33.519613</v>
      </c>
    </row>
    <row r="249" spans="1:214" x14ac:dyDescent="0.25">
      <c r="A249" t="s">
        <v>155</v>
      </c>
      <c r="B249" t="s">
        <v>156</v>
      </c>
      <c r="C249" t="s">
        <v>558</v>
      </c>
      <c r="D249" t="s">
        <v>251</v>
      </c>
      <c r="E249" t="s">
        <v>987</v>
      </c>
      <c r="F249" t="s">
        <v>988</v>
      </c>
      <c r="G249" s="116">
        <f t="shared" si="6"/>
        <v>6.9542999999999999</v>
      </c>
      <c r="H249" s="116">
        <f t="shared" si="7"/>
        <v>31.366160000000001</v>
      </c>
      <c r="I249">
        <v>9</v>
      </c>
      <c r="J249">
        <v>9</v>
      </c>
      <c r="K249" t="s">
        <v>159</v>
      </c>
      <c r="L249">
        <v>54</v>
      </c>
      <c r="M249" s="116">
        <f>SUM(Table1[[#Headers],[c- IDP previously displ. abroad present]])</f>
        <v>0</v>
      </c>
      <c r="N249">
        <v>328</v>
      </c>
      <c r="O249" s="116">
        <f>(Table1[[#This Row],[a- IDP individuals]])-(Table1[[#This Row],[displ. Abroad]])</f>
        <v>328</v>
      </c>
      <c r="P249">
        <v>14</v>
      </c>
      <c r="Q249">
        <v>85</v>
      </c>
      <c r="R249" t="s">
        <v>156</v>
      </c>
      <c r="S249" t="s">
        <v>251</v>
      </c>
      <c r="T249">
        <v>13</v>
      </c>
      <c r="U249">
        <v>79</v>
      </c>
      <c r="V249" t="s">
        <v>156</v>
      </c>
      <c r="W249" t="s">
        <v>251</v>
      </c>
      <c r="X249">
        <v>12</v>
      </c>
      <c r="Y249">
        <v>73</v>
      </c>
      <c r="Z249" t="s">
        <v>156</v>
      </c>
      <c r="AA249" t="s">
        <v>251</v>
      </c>
      <c r="AB249">
        <v>8</v>
      </c>
      <c r="AC249">
        <v>49</v>
      </c>
      <c r="AD249" t="s">
        <v>156</v>
      </c>
      <c r="AE249" t="s">
        <v>251</v>
      </c>
      <c r="AF249">
        <v>7</v>
      </c>
      <c r="AG249">
        <v>42</v>
      </c>
      <c r="AH249" t="s">
        <v>156</v>
      </c>
      <c r="AI249" t="s">
        <v>251</v>
      </c>
      <c r="AJ249">
        <v>0</v>
      </c>
      <c r="AK249">
        <v>0</v>
      </c>
      <c r="AL249" t="s">
        <v>147</v>
      </c>
      <c r="AM249" t="s">
        <v>147</v>
      </c>
      <c r="AN249">
        <v>0</v>
      </c>
      <c r="AO249">
        <v>0</v>
      </c>
      <c r="AP249" t="s">
        <v>146</v>
      </c>
      <c r="AQ249">
        <v>0</v>
      </c>
      <c r="AR249">
        <v>0</v>
      </c>
      <c r="AS249">
        <v>0</v>
      </c>
      <c r="AT249">
        <v>0</v>
      </c>
      <c r="AU249" t="s">
        <v>147</v>
      </c>
      <c r="AV249" t="s">
        <v>147</v>
      </c>
      <c r="AW249">
        <v>0</v>
      </c>
      <c r="AX249">
        <v>0</v>
      </c>
      <c r="AY249" t="s">
        <v>147</v>
      </c>
      <c r="AZ249" t="s">
        <v>147</v>
      </c>
      <c r="BA249">
        <v>0</v>
      </c>
      <c r="BB249">
        <v>0</v>
      </c>
      <c r="BC249" t="s">
        <v>147</v>
      </c>
      <c r="BD249" t="s">
        <v>147</v>
      </c>
      <c r="BE249">
        <v>0</v>
      </c>
      <c r="BF249">
        <v>0</v>
      </c>
      <c r="BG249" t="s">
        <v>147</v>
      </c>
      <c r="BH249" t="s">
        <v>147</v>
      </c>
      <c r="BI249">
        <v>0</v>
      </c>
      <c r="BJ249">
        <v>0</v>
      </c>
      <c r="BK249" t="s">
        <v>147</v>
      </c>
      <c r="BL249" t="s">
        <v>147</v>
      </c>
      <c r="BM249">
        <v>0</v>
      </c>
      <c r="BN249">
        <v>0</v>
      </c>
      <c r="BO249" s="116">
        <f>SUM(Table1[[#This Row],[2014-2015 Conflict]],Table1[[#This Row],[2016-2017 conflict]],Table1[[#This Row],[2018 pre R conflict]],Table1[[#This Row],[2018 post R conflict]],Table1[[#This Row],[2019 conflict]],Table1[[#This Row],[2020 conflict]])</f>
        <v>328</v>
      </c>
      <c r="BP249" s="116">
        <f>SUM(Table1[[#This Row],[2014-2015  C - clashes]],Table1[[#This Row],[2016-2017  c-clashes]],Table1[[#This Row],[2018 pre R C-clashes]],Table1[[#This Row],[2018 post R C-clashes]],Table1[[#This Row],[2019 C-clashes]],Table1[[#This Row],[2020 C-clashes]])</f>
        <v>0</v>
      </c>
      <c r="BQ249" s="116">
        <f>SUM(Table1[[#This Row],[2014-2015 disaster]],Table1[[#This Row],[2016-2017 disaster]],Table1[[#This Row],[2018 pre R disaster]],Table1[[#This Row],[2018 post R disaster]],Table1[[#This Row],[2019 disaster]],Table1[[#This Row],[2020 disaster]])</f>
        <v>0</v>
      </c>
      <c r="BR249" s="116">
        <f>SUM(Table1[[#This Row],[2014-2015 unknown]],Table1[[#This Row],[2016-2017  unknown ]],Table1[[#This Row],[2018 pre R unknown]],Table1[[#This Row],[2018 post R unknown]],Table1[[#This Row],[2019 unknown]],Table1[[#This Row],[2020 unknown]])</f>
        <v>0</v>
      </c>
      <c r="BS249">
        <v>85</v>
      </c>
      <c r="BT249">
        <v>0</v>
      </c>
      <c r="BU249">
        <v>0</v>
      </c>
      <c r="BV249">
        <v>0</v>
      </c>
      <c r="BW249" t="s">
        <v>146</v>
      </c>
      <c r="BX249">
        <v>79</v>
      </c>
      <c r="BY249">
        <v>0</v>
      </c>
      <c r="BZ249">
        <v>0</v>
      </c>
      <c r="CA249">
        <v>0</v>
      </c>
      <c r="CB249" t="s">
        <v>146</v>
      </c>
      <c r="CC249">
        <v>73</v>
      </c>
      <c r="CD249">
        <v>0</v>
      </c>
      <c r="CE249">
        <v>0</v>
      </c>
      <c r="CF249">
        <v>0</v>
      </c>
      <c r="CG249" t="s">
        <v>146</v>
      </c>
      <c r="CH249">
        <v>49</v>
      </c>
      <c r="CI249">
        <v>0</v>
      </c>
      <c r="CJ249">
        <v>0</v>
      </c>
      <c r="CK249">
        <v>0</v>
      </c>
      <c r="CL249" t="s">
        <v>146</v>
      </c>
      <c r="CM249">
        <v>42</v>
      </c>
      <c r="CN249">
        <v>0</v>
      </c>
      <c r="CO249">
        <v>0</v>
      </c>
      <c r="CP249">
        <v>0</v>
      </c>
      <c r="CQ249" t="s">
        <v>146</v>
      </c>
      <c r="CR249">
        <v>0</v>
      </c>
      <c r="CS249">
        <v>0</v>
      </c>
      <c r="CT249">
        <v>0</v>
      </c>
      <c r="CU249">
        <v>0</v>
      </c>
      <c r="CV249" t="s">
        <v>146</v>
      </c>
      <c r="CW249" t="s">
        <v>147</v>
      </c>
      <c r="CX249">
        <v>0</v>
      </c>
      <c r="CY249">
        <v>0</v>
      </c>
      <c r="CZ249">
        <v>0</v>
      </c>
      <c r="DA249">
        <v>54</v>
      </c>
      <c r="DB249">
        <v>328</v>
      </c>
      <c r="DC249" t="s">
        <v>146</v>
      </c>
      <c r="DD249">
        <v>0</v>
      </c>
      <c r="DE249">
        <v>0</v>
      </c>
      <c r="DF249">
        <v>317</v>
      </c>
      <c r="DG249">
        <v>1905</v>
      </c>
      <c r="DH249" t="s">
        <v>159</v>
      </c>
      <c r="DI249">
        <f>Table1[[#This Row],[i- returnees internal present household]]+Table1[[#This Row],[k- abroad returnee household]]</f>
        <v>222</v>
      </c>
      <c r="DJ249">
        <f>Table1[[#This Row],[ returnees internal ]]+Table1[[#This Row],[abroad returnee ]]</f>
        <v>1329</v>
      </c>
      <c r="DK249" t="s">
        <v>159</v>
      </c>
      <c r="DL249">
        <v>165</v>
      </c>
      <c r="DM249">
        <v>987</v>
      </c>
      <c r="DN249">
        <v>59</v>
      </c>
      <c r="DO249">
        <v>354</v>
      </c>
      <c r="DP249" t="s">
        <v>187</v>
      </c>
      <c r="DQ249" t="s">
        <v>254</v>
      </c>
      <c r="DR249" t="s">
        <v>150</v>
      </c>
      <c r="DS249" t="s">
        <v>147</v>
      </c>
      <c r="DT249">
        <v>49</v>
      </c>
      <c r="DU249">
        <v>294</v>
      </c>
      <c r="DV249" t="s">
        <v>193</v>
      </c>
      <c r="DW249" t="s">
        <v>194</v>
      </c>
      <c r="DX249" t="s">
        <v>150</v>
      </c>
      <c r="DY249" t="s">
        <v>147</v>
      </c>
      <c r="DZ249">
        <v>43</v>
      </c>
      <c r="EA249">
        <v>258</v>
      </c>
      <c r="EB249" t="s">
        <v>187</v>
      </c>
      <c r="EC249" t="s">
        <v>254</v>
      </c>
      <c r="ED249" t="s">
        <v>150</v>
      </c>
      <c r="EE249" t="s">
        <v>147</v>
      </c>
      <c r="EF249">
        <v>14</v>
      </c>
      <c r="EG249">
        <v>81</v>
      </c>
      <c r="EH249" t="s">
        <v>193</v>
      </c>
      <c r="EI249" t="s">
        <v>194</v>
      </c>
      <c r="EJ249" t="s">
        <v>150</v>
      </c>
      <c r="EK249" t="s">
        <v>147</v>
      </c>
      <c r="EL249">
        <v>0</v>
      </c>
      <c r="EM249">
        <v>0</v>
      </c>
      <c r="EN249" t="s">
        <v>147</v>
      </c>
      <c r="EO249" t="s">
        <v>147</v>
      </c>
      <c r="EP249" t="s">
        <v>147</v>
      </c>
      <c r="EQ249" t="s">
        <v>147</v>
      </c>
      <c r="ER249">
        <v>0</v>
      </c>
      <c r="ES249">
        <v>0</v>
      </c>
      <c r="ET249" t="s">
        <v>159</v>
      </c>
      <c r="EU249">
        <v>57</v>
      </c>
      <c r="EV249">
        <v>342</v>
      </c>
      <c r="EW249">
        <v>16</v>
      </c>
      <c r="EX249">
        <v>95</v>
      </c>
      <c r="EY249" t="s">
        <v>219</v>
      </c>
      <c r="EZ249" t="s">
        <v>354</v>
      </c>
      <c r="FA249" t="s">
        <v>150</v>
      </c>
      <c r="FB249" t="s">
        <v>147</v>
      </c>
      <c r="FC249">
        <v>13</v>
      </c>
      <c r="FD249">
        <v>76</v>
      </c>
      <c r="FE249" t="s">
        <v>221</v>
      </c>
      <c r="FF249" t="s">
        <v>424</v>
      </c>
      <c r="FG249" t="s">
        <v>150</v>
      </c>
      <c r="FH249" t="s">
        <v>147</v>
      </c>
      <c r="FI249">
        <v>9</v>
      </c>
      <c r="FJ249">
        <v>53</v>
      </c>
      <c r="FK249" t="s">
        <v>219</v>
      </c>
      <c r="FL249" t="s">
        <v>220</v>
      </c>
      <c r="FM249" t="s">
        <v>150</v>
      </c>
      <c r="FN249" t="s">
        <v>147</v>
      </c>
      <c r="FO249">
        <v>19</v>
      </c>
      <c r="FP249">
        <v>118</v>
      </c>
      <c r="FQ249" t="s">
        <v>221</v>
      </c>
      <c r="FR249" t="s">
        <v>424</v>
      </c>
      <c r="FS249" t="s">
        <v>150</v>
      </c>
      <c r="FT249" t="s">
        <v>147</v>
      </c>
      <c r="FU249">
        <v>0</v>
      </c>
      <c r="FV249">
        <v>0</v>
      </c>
      <c r="FW249" t="s">
        <v>147</v>
      </c>
      <c r="FX249" t="s">
        <v>147</v>
      </c>
      <c r="FY249" t="s">
        <v>147</v>
      </c>
      <c r="FZ249" t="s">
        <v>147</v>
      </c>
      <c r="GA249">
        <v>0</v>
      </c>
      <c r="GB249">
        <v>0</v>
      </c>
      <c r="GC249">
        <v>16</v>
      </c>
      <c r="GD249">
        <v>96</v>
      </c>
      <c r="GE249">
        <v>78</v>
      </c>
      <c r="GF249">
        <v>468</v>
      </c>
      <c r="GG249">
        <v>128</v>
      </c>
      <c r="GH249">
        <v>765</v>
      </c>
      <c r="GI249">
        <v>0</v>
      </c>
      <c r="GJ249">
        <v>0</v>
      </c>
      <c r="GK249" t="s">
        <v>159</v>
      </c>
      <c r="GL249">
        <v>14</v>
      </c>
      <c r="GM249">
        <v>84</v>
      </c>
      <c r="GN249" t="s">
        <v>159</v>
      </c>
      <c r="GO249" t="s">
        <v>187</v>
      </c>
      <c r="GP249" t="s">
        <v>254</v>
      </c>
      <c r="GQ249" t="s">
        <v>159</v>
      </c>
      <c r="GR249" t="s">
        <v>221</v>
      </c>
      <c r="GS249" t="s">
        <v>159</v>
      </c>
      <c r="GT249">
        <v>24</v>
      </c>
      <c r="GU249">
        <v>144</v>
      </c>
      <c r="GV249" t="s">
        <v>159</v>
      </c>
      <c r="GW249" t="s">
        <v>151</v>
      </c>
      <c r="GX249" t="s">
        <v>152</v>
      </c>
      <c r="GY249" t="s">
        <v>197</v>
      </c>
      <c r="GZ249" t="s">
        <v>989</v>
      </c>
      <c r="HA249" s="117" t="s">
        <v>1519</v>
      </c>
      <c r="HB249" s="117" t="s">
        <v>1519</v>
      </c>
      <c r="HC249" s="117"/>
      <c r="HD249" s="116" t="s">
        <v>1858</v>
      </c>
      <c r="HE249" s="116">
        <v>4.915</v>
      </c>
      <c r="HF249" s="116">
        <v>33.453055599999999</v>
      </c>
    </row>
    <row r="250" spans="1:214" x14ac:dyDescent="0.25">
      <c r="A250" t="s">
        <v>142</v>
      </c>
      <c r="B250" t="s">
        <v>143</v>
      </c>
      <c r="C250" t="s">
        <v>911</v>
      </c>
      <c r="D250" t="s">
        <v>307</v>
      </c>
      <c r="E250" t="s">
        <v>990</v>
      </c>
      <c r="F250" t="s">
        <v>991</v>
      </c>
      <c r="G250" s="116">
        <f t="shared" si="6"/>
        <v>8.6293644569999994</v>
      </c>
      <c r="H250" s="116">
        <f t="shared" si="7"/>
        <v>33.049400380000002</v>
      </c>
      <c r="I250">
        <v>9</v>
      </c>
      <c r="J250">
        <v>9</v>
      </c>
      <c r="K250" t="s">
        <v>159</v>
      </c>
      <c r="L250">
        <v>98</v>
      </c>
      <c r="M250" s="116">
        <f>SUM(Table1[[#Headers],[c- IDP previously displ. abroad present]])</f>
        <v>0</v>
      </c>
      <c r="N250">
        <v>650</v>
      </c>
      <c r="O250" s="116">
        <f>(Table1[[#This Row],[a- IDP individuals]])-(Table1[[#This Row],[displ. Abroad]])</f>
        <v>340</v>
      </c>
      <c r="P250">
        <v>22</v>
      </c>
      <c r="Q250">
        <v>156</v>
      </c>
      <c r="R250" t="s">
        <v>143</v>
      </c>
      <c r="S250" t="s">
        <v>307</v>
      </c>
      <c r="T250">
        <v>37</v>
      </c>
      <c r="U250">
        <v>230</v>
      </c>
      <c r="V250" t="s">
        <v>143</v>
      </c>
      <c r="W250" t="s">
        <v>307</v>
      </c>
      <c r="X250">
        <v>27</v>
      </c>
      <c r="Y250">
        <v>174</v>
      </c>
      <c r="Z250" t="s">
        <v>143</v>
      </c>
      <c r="AA250" t="s">
        <v>307</v>
      </c>
      <c r="AB250">
        <v>12</v>
      </c>
      <c r="AC250">
        <v>90</v>
      </c>
      <c r="AD250" t="s">
        <v>147</v>
      </c>
      <c r="AE250" t="s">
        <v>147</v>
      </c>
      <c r="AF250">
        <v>0</v>
      </c>
      <c r="AG250">
        <v>0</v>
      </c>
      <c r="AH250" t="s">
        <v>147</v>
      </c>
      <c r="AI250" t="s">
        <v>147</v>
      </c>
      <c r="AJ250">
        <v>0</v>
      </c>
      <c r="AK250">
        <v>0</v>
      </c>
      <c r="AL250" t="s">
        <v>147</v>
      </c>
      <c r="AM250" t="s">
        <v>147</v>
      </c>
      <c r="AN250">
        <v>0</v>
      </c>
      <c r="AO250">
        <v>0</v>
      </c>
      <c r="AP250" t="s">
        <v>159</v>
      </c>
      <c r="AQ250">
        <v>47</v>
      </c>
      <c r="AR250">
        <v>310</v>
      </c>
      <c r="AS250">
        <v>25</v>
      </c>
      <c r="AT250">
        <v>150</v>
      </c>
      <c r="AU250" t="s">
        <v>148</v>
      </c>
      <c r="AV250" t="s">
        <v>149</v>
      </c>
      <c r="AW250">
        <v>10</v>
      </c>
      <c r="AX250">
        <v>70</v>
      </c>
      <c r="AY250" t="s">
        <v>148</v>
      </c>
      <c r="AZ250" t="s">
        <v>149</v>
      </c>
      <c r="BA250">
        <v>12</v>
      </c>
      <c r="BB250">
        <v>90</v>
      </c>
      <c r="BC250" t="s">
        <v>148</v>
      </c>
      <c r="BD250" t="s">
        <v>149</v>
      </c>
      <c r="BE250">
        <v>0</v>
      </c>
      <c r="BF250">
        <v>0</v>
      </c>
      <c r="BG250" t="s">
        <v>147</v>
      </c>
      <c r="BH250" t="s">
        <v>147</v>
      </c>
      <c r="BI250">
        <v>0</v>
      </c>
      <c r="BJ250">
        <v>0</v>
      </c>
      <c r="BK250" t="s">
        <v>147</v>
      </c>
      <c r="BL250" t="s">
        <v>147</v>
      </c>
      <c r="BM250">
        <v>0</v>
      </c>
      <c r="BN250">
        <v>0</v>
      </c>
      <c r="BO250" s="116">
        <f>SUM(Table1[[#This Row],[2014-2015 Conflict]],Table1[[#This Row],[2016-2017 conflict]],Table1[[#This Row],[2018 pre R conflict]],Table1[[#This Row],[2018 post R conflict]],Table1[[#This Row],[2019 conflict]],Table1[[#This Row],[2020 conflict]])</f>
        <v>416</v>
      </c>
      <c r="BP250" s="116">
        <f>SUM(Table1[[#This Row],[2014-2015  C - clashes]],Table1[[#This Row],[2016-2017  c-clashes]],Table1[[#This Row],[2018 pre R C-clashes]],Table1[[#This Row],[2018 post R C-clashes]],Table1[[#This Row],[2019 C-clashes]],Table1[[#This Row],[2020 C-clashes]])</f>
        <v>0</v>
      </c>
      <c r="BQ250" s="116">
        <f>SUM(Table1[[#This Row],[2014-2015 disaster]],Table1[[#This Row],[2016-2017 disaster]],Table1[[#This Row],[2018 pre R disaster]],Table1[[#This Row],[2018 post R disaster]],Table1[[#This Row],[2019 disaster]],Table1[[#This Row],[2020 disaster]])</f>
        <v>0</v>
      </c>
      <c r="BR250" s="116">
        <f>SUM(Table1[[#This Row],[2014-2015 unknown]],Table1[[#This Row],[2016-2017  unknown ]],Table1[[#This Row],[2018 pre R unknown]],Table1[[#This Row],[2018 post R unknown]],Table1[[#This Row],[2019 unknown]],Table1[[#This Row],[2020 unknown]])</f>
        <v>234</v>
      </c>
      <c r="BS250">
        <v>156</v>
      </c>
      <c r="BT250">
        <v>0</v>
      </c>
      <c r="BU250">
        <v>0</v>
      </c>
      <c r="BV250">
        <v>0</v>
      </c>
      <c r="BW250" t="s">
        <v>146</v>
      </c>
      <c r="BX250">
        <v>131</v>
      </c>
      <c r="BY250">
        <v>0</v>
      </c>
      <c r="BZ250">
        <v>0</v>
      </c>
      <c r="CA250">
        <v>99</v>
      </c>
      <c r="CB250" t="s">
        <v>146</v>
      </c>
      <c r="CC250">
        <v>129</v>
      </c>
      <c r="CD250">
        <v>0</v>
      </c>
      <c r="CE250">
        <v>0</v>
      </c>
      <c r="CF250">
        <v>45</v>
      </c>
      <c r="CG250" t="s">
        <v>146</v>
      </c>
      <c r="CH250">
        <v>0</v>
      </c>
      <c r="CI250">
        <v>0</v>
      </c>
      <c r="CJ250">
        <v>0</v>
      </c>
      <c r="CK250">
        <v>90</v>
      </c>
      <c r="CL250" t="s">
        <v>146</v>
      </c>
      <c r="CM250">
        <v>0</v>
      </c>
      <c r="CN250">
        <v>0</v>
      </c>
      <c r="CO250">
        <v>0</v>
      </c>
      <c r="CP250">
        <v>0</v>
      </c>
      <c r="CQ250" t="s">
        <v>146</v>
      </c>
      <c r="CR250">
        <v>0</v>
      </c>
      <c r="CS250">
        <v>0</v>
      </c>
      <c r="CT250">
        <v>0</v>
      </c>
      <c r="CU250">
        <v>0</v>
      </c>
      <c r="CV250" t="s">
        <v>146</v>
      </c>
      <c r="CW250" t="s">
        <v>147</v>
      </c>
      <c r="CX250">
        <v>0</v>
      </c>
      <c r="CY250">
        <v>0</v>
      </c>
      <c r="CZ250">
        <v>0</v>
      </c>
      <c r="DA250">
        <v>98</v>
      </c>
      <c r="DB250">
        <v>650</v>
      </c>
      <c r="DC250" t="s">
        <v>159</v>
      </c>
      <c r="DD250">
        <v>40</v>
      </c>
      <c r="DE250">
        <v>240</v>
      </c>
      <c r="DF250">
        <v>191</v>
      </c>
      <c r="DG250">
        <v>1146</v>
      </c>
      <c r="DH250" t="s">
        <v>159</v>
      </c>
      <c r="DI250">
        <f>Table1[[#This Row],[i- returnees internal present household]]+Table1[[#This Row],[k- abroad returnee household]]</f>
        <v>665</v>
      </c>
      <c r="DJ250">
        <f>Table1[[#This Row],[ returnees internal ]]+Table1[[#This Row],[abroad returnee ]]</f>
        <v>3690</v>
      </c>
      <c r="DK250" t="s">
        <v>159</v>
      </c>
      <c r="DL250">
        <v>415</v>
      </c>
      <c r="DM250">
        <v>2370</v>
      </c>
      <c r="DN250">
        <v>0</v>
      </c>
      <c r="DO250">
        <v>0</v>
      </c>
      <c r="DP250" t="s">
        <v>147</v>
      </c>
      <c r="DQ250" t="s">
        <v>147</v>
      </c>
      <c r="DR250" t="s">
        <v>147</v>
      </c>
      <c r="DS250" t="s">
        <v>147</v>
      </c>
      <c r="DT250">
        <v>0</v>
      </c>
      <c r="DU250">
        <v>0</v>
      </c>
      <c r="DV250" t="s">
        <v>147</v>
      </c>
      <c r="DW250" t="s">
        <v>147</v>
      </c>
      <c r="DX250" t="s">
        <v>147</v>
      </c>
      <c r="DY250" t="s">
        <v>147</v>
      </c>
      <c r="DZ250">
        <v>100</v>
      </c>
      <c r="EA250">
        <v>600</v>
      </c>
      <c r="EB250" t="s">
        <v>143</v>
      </c>
      <c r="EC250" t="s">
        <v>307</v>
      </c>
      <c r="ED250" t="s">
        <v>150</v>
      </c>
      <c r="EE250" t="s">
        <v>147</v>
      </c>
      <c r="EF250">
        <v>115</v>
      </c>
      <c r="EG250">
        <v>620</v>
      </c>
      <c r="EH250" t="s">
        <v>143</v>
      </c>
      <c r="EI250" t="s">
        <v>307</v>
      </c>
      <c r="EJ250" t="s">
        <v>150</v>
      </c>
      <c r="EK250" t="s">
        <v>147</v>
      </c>
      <c r="EL250">
        <v>200</v>
      </c>
      <c r="EM250">
        <v>1150</v>
      </c>
      <c r="EN250" t="s">
        <v>143</v>
      </c>
      <c r="EO250" t="s">
        <v>307</v>
      </c>
      <c r="EP250" t="s">
        <v>150</v>
      </c>
      <c r="EQ250" t="s">
        <v>147</v>
      </c>
      <c r="ER250">
        <v>0</v>
      </c>
      <c r="ES250">
        <v>0</v>
      </c>
      <c r="ET250" t="s">
        <v>159</v>
      </c>
      <c r="EU250">
        <v>250</v>
      </c>
      <c r="EV250">
        <v>1320</v>
      </c>
      <c r="EW250">
        <v>0</v>
      </c>
      <c r="EX250">
        <v>0</v>
      </c>
      <c r="EY250" t="s">
        <v>147</v>
      </c>
      <c r="EZ250" t="s">
        <v>147</v>
      </c>
      <c r="FA250" t="s">
        <v>147</v>
      </c>
      <c r="FB250" t="s">
        <v>147</v>
      </c>
      <c r="FC250">
        <v>0</v>
      </c>
      <c r="FD250">
        <v>0</v>
      </c>
      <c r="FE250" t="s">
        <v>147</v>
      </c>
      <c r="FF250" t="s">
        <v>147</v>
      </c>
      <c r="FG250" t="s">
        <v>147</v>
      </c>
      <c r="FH250" t="s">
        <v>147</v>
      </c>
      <c r="FI250">
        <v>150</v>
      </c>
      <c r="FJ250">
        <v>780</v>
      </c>
      <c r="FK250" t="s">
        <v>217</v>
      </c>
      <c r="FL250" t="s">
        <v>218</v>
      </c>
      <c r="FM250" t="s">
        <v>150</v>
      </c>
      <c r="FN250" t="s">
        <v>147</v>
      </c>
      <c r="FO250">
        <v>0</v>
      </c>
      <c r="FP250">
        <v>0</v>
      </c>
      <c r="FQ250" t="s">
        <v>147</v>
      </c>
      <c r="FR250" t="s">
        <v>147</v>
      </c>
      <c r="FS250" t="s">
        <v>147</v>
      </c>
      <c r="FT250" t="s">
        <v>147</v>
      </c>
      <c r="FU250">
        <v>100</v>
      </c>
      <c r="FV250">
        <v>540</v>
      </c>
      <c r="FW250" t="s">
        <v>217</v>
      </c>
      <c r="FX250" t="s">
        <v>218</v>
      </c>
      <c r="FY250" t="s">
        <v>150</v>
      </c>
      <c r="FZ250" t="s">
        <v>147</v>
      </c>
      <c r="GA250">
        <v>0</v>
      </c>
      <c r="GB250">
        <v>0</v>
      </c>
      <c r="GC250">
        <v>321</v>
      </c>
      <c r="GD250">
        <v>1766</v>
      </c>
      <c r="GE250">
        <v>150</v>
      </c>
      <c r="GF250">
        <v>825</v>
      </c>
      <c r="GG250">
        <v>194</v>
      </c>
      <c r="GH250">
        <v>1099</v>
      </c>
      <c r="GI250">
        <v>0</v>
      </c>
      <c r="GJ250">
        <v>0</v>
      </c>
      <c r="GK250" t="s">
        <v>159</v>
      </c>
      <c r="GL250">
        <v>34</v>
      </c>
      <c r="GM250">
        <v>204</v>
      </c>
      <c r="GN250" t="s">
        <v>159</v>
      </c>
      <c r="GO250" t="s">
        <v>143</v>
      </c>
      <c r="GP250" t="s">
        <v>307</v>
      </c>
      <c r="GQ250" t="s">
        <v>159</v>
      </c>
      <c r="GR250" t="s">
        <v>148</v>
      </c>
      <c r="GS250" t="s">
        <v>159</v>
      </c>
      <c r="GT250">
        <v>42</v>
      </c>
      <c r="GU250">
        <v>252</v>
      </c>
      <c r="GV250" t="s">
        <v>159</v>
      </c>
      <c r="GW250" t="s">
        <v>151</v>
      </c>
      <c r="GX250" t="s">
        <v>151</v>
      </c>
      <c r="GY250" t="s">
        <v>151</v>
      </c>
      <c r="GZ250" t="s">
        <v>992</v>
      </c>
      <c r="HA250" s="117" t="s">
        <v>1519</v>
      </c>
      <c r="HB250" s="117" t="s">
        <v>2357</v>
      </c>
      <c r="HC250" s="117"/>
      <c r="HD250" s="116" t="s">
        <v>1858</v>
      </c>
      <c r="HE250" s="116">
        <v>4.9052417300000002</v>
      </c>
      <c r="HF250" s="116">
        <v>33.464223787000002</v>
      </c>
    </row>
    <row r="251" spans="1:214" x14ac:dyDescent="0.25">
      <c r="A251" t="s">
        <v>142</v>
      </c>
      <c r="B251" t="s">
        <v>143</v>
      </c>
      <c r="C251" t="s">
        <v>911</v>
      </c>
      <c r="D251" t="s">
        <v>307</v>
      </c>
      <c r="E251" t="s">
        <v>993</v>
      </c>
      <c r="F251" t="s">
        <v>994</v>
      </c>
      <c r="G251" s="116">
        <f t="shared" si="6"/>
        <v>8.77</v>
      </c>
      <c r="H251" s="116">
        <f t="shared" si="7"/>
        <v>33.32</v>
      </c>
      <c r="I251">
        <v>9</v>
      </c>
      <c r="J251">
        <v>9</v>
      </c>
      <c r="K251" t="s">
        <v>159</v>
      </c>
      <c r="L251">
        <v>3</v>
      </c>
      <c r="M251" s="116">
        <f>SUM(Table1[[#Headers],[c- IDP previously displ. abroad present]])</f>
        <v>0</v>
      </c>
      <c r="N251">
        <v>18</v>
      </c>
      <c r="O251" s="116">
        <f>(Table1[[#This Row],[a- IDP individuals]])-(Table1[[#This Row],[displ. Abroad]])</f>
        <v>18</v>
      </c>
      <c r="P251">
        <v>0</v>
      </c>
      <c r="Q251">
        <v>0</v>
      </c>
      <c r="R251" t="s">
        <v>147</v>
      </c>
      <c r="S251" t="s">
        <v>147</v>
      </c>
      <c r="T251">
        <v>0</v>
      </c>
      <c r="U251">
        <v>0</v>
      </c>
      <c r="V251" t="s">
        <v>147</v>
      </c>
      <c r="W251" t="s">
        <v>147</v>
      </c>
      <c r="X251">
        <v>0</v>
      </c>
      <c r="Y251">
        <v>0</v>
      </c>
      <c r="Z251" t="s">
        <v>147</v>
      </c>
      <c r="AA251" t="s">
        <v>147</v>
      </c>
      <c r="AB251">
        <v>0</v>
      </c>
      <c r="AC251">
        <v>0</v>
      </c>
      <c r="AD251" t="s">
        <v>147</v>
      </c>
      <c r="AE251" t="s">
        <v>147</v>
      </c>
      <c r="AF251">
        <v>0</v>
      </c>
      <c r="AG251">
        <v>0</v>
      </c>
      <c r="AH251" t="s">
        <v>147</v>
      </c>
      <c r="AI251" t="s">
        <v>147</v>
      </c>
      <c r="AJ251">
        <v>3</v>
      </c>
      <c r="AK251">
        <v>18</v>
      </c>
      <c r="AL251" t="s">
        <v>143</v>
      </c>
      <c r="AM251" t="s">
        <v>307</v>
      </c>
      <c r="AN251">
        <v>0</v>
      </c>
      <c r="AO251">
        <v>0</v>
      </c>
      <c r="AP251" t="s">
        <v>146</v>
      </c>
      <c r="AQ251">
        <v>0</v>
      </c>
      <c r="AR251">
        <v>0</v>
      </c>
      <c r="AS251">
        <v>0</v>
      </c>
      <c r="AT251">
        <v>0</v>
      </c>
      <c r="AU251" t="s">
        <v>147</v>
      </c>
      <c r="AV251" t="s">
        <v>147</v>
      </c>
      <c r="AW251">
        <v>0</v>
      </c>
      <c r="AX251">
        <v>0</v>
      </c>
      <c r="AY251" t="s">
        <v>147</v>
      </c>
      <c r="AZ251" t="s">
        <v>147</v>
      </c>
      <c r="BA251">
        <v>0</v>
      </c>
      <c r="BB251">
        <v>0</v>
      </c>
      <c r="BC251" t="s">
        <v>147</v>
      </c>
      <c r="BD251" t="s">
        <v>147</v>
      </c>
      <c r="BE251">
        <v>0</v>
      </c>
      <c r="BF251">
        <v>0</v>
      </c>
      <c r="BG251" t="s">
        <v>147</v>
      </c>
      <c r="BH251" t="s">
        <v>147</v>
      </c>
      <c r="BI251">
        <v>0</v>
      </c>
      <c r="BJ251">
        <v>0</v>
      </c>
      <c r="BK251" t="s">
        <v>147</v>
      </c>
      <c r="BL251" t="s">
        <v>147</v>
      </c>
      <c r="BM251">
        <v>0</v>
      </c>
      <c r="BN251">
        <v>0</v>
      </c>
      <c r="BO251" s="116">
        <f>SUM(Table1[[#This Row],[2014-2015 Conflict]],Table1[[#This Row],[2016-2017 conflict]],Table1[[#This Row],[2018 pre R conflict]],Table1[[#This Row],[2018 post R conflict]],Table1[[#This Row],[2019 conflict]],Table1[[#This Row],[2020 conflict]])</f>
        <v>18</v>
      </c>
      <c r="BP251" s="116">
        <f>SUM(Table1[[#This Row],[2014-2015  C - clashes]],Table1[[#This Row],[2016-2017  c-clashes]],Table1[[#This Row],[2018 pre R C-clashes]],Table1[[#This Row],[2018 post R C-clashes]],Table1[[#This Row],[2019 C-clashes]],Table1[[#This Row],[2020 C-clashes]])</f>
        <v>0</v>
      </c>
      <c r="BQ251" s="116">
        <f>SUM(Table1[[#This Row],[2014-2015 disaster]],Table1[[#This Row],[2016-2017 disaster]],Table1[[#This Row],[2018 pre R disaster]],Table1[[#This Row],[2018 post R disaster]],Table1[[#This Row],[2019 disaster]],Table1[[#This Row],[2020 disaster]])</f>
        <v>0</v>
      </c>
      <c r="BR251" s="116">
        <f>SUM(Table1[[#This Row],[2014-2015 unknown]],Table1[[#This Row],[2016-2017  unknown ]],Table1[[#This Row],[2018 pre R unknown]],Table1[[#This Row],[2018 post R unknown]],Table1[[#This Row],[2019 unknown]],Table1[[#This Row],[2020 unknown]])</f>
        <v>0</v>
      </c>
      <c r="BS251">
        <v>0</v>
      </c>
      <c r="BT251">
        <v>0</v>
      </c>
      <c r="BU251">
        <v>0</v>
      </c>
      <c r="BV251">
        <v>0</v>
      </c>
      <c r="BW251" t="s">
        <v>146</v>
      </c>
      <c r="BX251">
        <v>0</v>
      </c>
      <c r="BY251">
        <v>0</v>
      </c>
      <c r="BZ251">
        <v>0</v>
      </c>
      <c r="CA251">
        <v>0</v>
      </c>
      <c r="CB251" t="s">
        <v>146</v>
      </c>
      <c r="CC251">
        <v>0</v>
      </c>
      <c r="CD251">
        <v>0</v>
      </c>
      <c r="CE251">
        <v>0</v>
      </c>
      <c r="CF251">
        <v>0</v>
      </c>
      <c r="CG251" t="s">
        <v>146</v>
      </c>
      <c r="CH251">
        <v>0</v>
      </c>
      <c r="CI251">
        <v>0</v>
      </c>
      <c r="CJ251">
        <v>0</v>
      </c>
      <c r="CK251">
        <v>0</v>
      </c>
      <c r="CL251" t="s">
        <v>146</v>
      </c>
      <c r="CM251">
        <v>0</v>
      </c>
      <c r="CN251">
        <v>0</v>
      </c>
      <c r="CO251">
        <v>0</v>
      </c>
      <c r="CP251">
        <v>0</v>
      </c>
      <c r="CQ251" t="s">
        <v>146</v>
      </c>
      <c r="CR251">
        <v>18</v>
      </c>
      <c r="CS251">
        <v>0</v>
      </c>
      <c r="CT251">
        <v>0</v>
      </c>
      <c r="CU251">
        <v>0</v>
      </c>
      <c r="CV251" t="s">
        <v>146</v>
      </c>
      <c r="CW251" t="s">
        <v>147</v>
      </c>
      <c r="CX251">
        <v>0</v>
      </c>
      <c r="CY251">
        <v>0</v>
      </c>
      <c r="CZ251">
        <v>0</v>
      </c>
      <c r="DA251">
        <v>3</v>
      </c>
      <c r="DB251">
        <v>18</v>
      </c>
      <c r="DC251" t="s">
        <v>146</v>
      </c>
      <c r="DD251">
        <v>0</v>
      </c>
      <c r="DE251">
        <v>0</v>
      </c>
      <c r="DF251">
        <v>221</v>
      </c>
      <c r="DG251">
        <v>1216</v>
      </c>
      <c r="DH251" t="s">
        <v>159</v>
      </c>
      <c r="DI251">
        <f>Table1[[#This Row],[i- returnees internal present household]]+Table1[[#This Row],[k- abroad returnee household]]</f>
        <v>36</v>
      </c>
      <c r="DJ251">
        <f>Table1[[#This Row],[ returnees internal ]]+Table1[[#This Row],[abroad returnee ]]</f>
        <v>208</v>
      </c>
      <c r="DK251" t="s">
        <v>159</v>
      </c>
      <c r="DL251">
        <v>12</v>
      </c>
      <c r="DM251">
        <v>74</v>
      </c>
      <c r="DN251">
        <v>0</v>
      </c>
      <c r="DO251">
        <v>0</v>
      </c>
      <c r="DP251" t="s">
        <v>147</v>
      </c>
      <c r="DQ251" t="s">
        <v>147</v>
      </c>
      <c r="DR251" t="s">
        <v>147</v>
      </c>
      <c r="DS251" t="s">
        <v>147</v>
      </c>
      <c r="DT251">
        <v>0</v>
      </c>
      <c r="DU251">
        <v>0</v>
      </c>
      <c r="DV251" t="s">
        <v>147</v>
      </c>
      <c r="DW251" t="s">
        <v>147</v>
      </c>
      <c r="DX251" t="s">
        <v>147</v>
      </c>
      <c r="DY251" t="s">
        <v>147</v>
      </c>
      <c r="DZ251">
        <v>0</v>
      </c>
      <c r="EA251">
        <v>0</v>
      </c>
      <c r="EB251" t="s">
        <v>147</v>
      </c>
      <c r="EC251" t="s">
        <v>147</v>
      </c>
      <c r="ED251" t="s">
        <v>147</v>
      </c>
      <c r="EE251" t="s">
        <v>147</v>
      </c>
      <c r="EF251">
        <v>0</v>
      </c>
      <c r="EG251">
        <v>0</v>
      </c>
      <c r="EH251" t="s">
        <v>147</v>
      </c>
      <c r="EI251" t="s">
        <v>147</v>
      </c>
      <c r="EJ251" t="s">
        <v>147</v>
      </c>
      <c r="EK251" t="s">
        <v>147</v>
      </c>
      <c r="EL251">
        <v>12</v>
      </c>
      <c r="EM251">
        <v>74</v>
      </c>
      <c r="EN251" t="s">
        <v>143</v>
      </c>
      <c r="EO251" t="s">
        <v>307</v>
      </c>
      <c r="EP251" t="s">
        <v>150</v>
      </c>
      <c r="EQ251" t="s">
        <v>147</v>
      </c>
      <c r="ER251">
        <v>0</v>
      </c>
      <c r="ES251">
        <v>0</v>
      </c>
      <c r="ET251" t="s">
        <v>159</v>
      </c>
      <c r="EU251">
        <v>24</v>
      </c>
      <c r="EV251">
        <v>134</v>
      </c>
      <c r="EW251">
        <v>0</v>
      </c>
      <c r="EX251">
        <v>0</v>
      </c>
      <c r="EY251" t="s">
        <v>147</v>
      </c>
      <c r="EZ251" t="s">
        <v>147</v>
      </c>
      <c r="FA251" t="s">
        <v>147</v>
      </c>
      <c r="FB251" t="s">
        <v>147</v>
      </c>
      <c r="FC251">
        <v>0</v>
      </c>
      <c r="FD251">
        <v>0</v>
      </c>
      <c r="FE251" t="s">
        <v>147</v>
      </c>
      <c r="FF251" t="s">
        <v>147</v>
      </c>
      <c r="FG251" t="s">
        <v>147</v>
      </c>
      <c r="FH251" t="s">
        <v>147</v>
      </c>
      <c r="FI251">
        <v>0</v>
      </c>
      <c r="FJ251">
        <v>0</v>
      </c>
      <c r="FK251" t="s">
        <v>147</v>
      </c>
      <c r="FL251" t="s">
        <v>147</v>
      </c>
      <c r="FM251" t="s">
        <v>147</v>
      </c>
      <c r="FN251" t="s">
        <v>147</v>
      </c>
      <c r="FO251">
        <v>0</v>
      </c>
      <c r="FP251">
        <v>0</v>
      </c>
      <c r="FQ251" t="s">
        <v>147</v>
      </c>
      <c r="FR251" t="s">
        <v>147</v>
      </c>
      <c r="FS251" t="s">
        <v>147</v>
      </c>
      <c r="FT251" t="s">
        <v>147</v>
      </c>
      <c r="FU251">
        <v>24</v>
      </c>
      <c r="FV251">
        <v>134</v>
      </c>
      <c r="FW251" t="s">
        <v>148</v>
      </c>
      <c r="FX251" t="s">
        <v>149</v>
      </c>
      <c r="FY251" t="s">
        <v>150</v>
      </c>
      <c r="FZ251" t="s">
        <v>147</v>
      </c>
      <c r="GA251">
        <v>0</v>
      </c>
      <c r="GB251">
        <v>0</v>
      </c>
      <c r="GC251">
        <v>18</v>
      </c>
      <c r="GD251">
        <v>99</v>
      </c>
      <c r="GE251">
        <v>11</v>
      </c>
      <c r="GF251">
        <v>71</v>
      </c>
      <c r="GG251">
        <v>7</v>
      </c>
      <c r="GH251">
        <v>38</v>
      </c>
      <c r="GI251">
        <v>0</v>
      </c>
      <c r="GJ251">
        <v>0</v>
      </c>
      <c r="GK251" t="s">
        <v>159</v>
      </c>
      <c r="GL251">
        <v>1</v>
      </c>
      <c r="GM251">
        <v>6</v>
      </c>
      <c r="GN251" t="s">
        <v>159</v>
      </c>
      <c r="GO251" t="s">
        <v>143</v>
      </c>
      <c r="GP251" t="s">
        <v>307</v>
      </c>
      <c r="GQ251" t="s">
        <v>159</v>
      </c>
      <c r="GR251" t="s">
        <v>148</v>
      </c>
      <c r="GS251" t="s">
        <v>159</v>
      </c>
      <c r="GT251">
        <v>3</v>
      </c>
      <c r="GU251">
        <v>18</v>
      </c>
      <c r="GV251" t="s">
        <v>159</v>
      </c>
      <c r="GW251" t="s">
        <v>152</v>
      </c>
      <c r="GX251" t="s">
        <v>197</v>
      </c>
      <c r="GY251" t="s">
        <v>197</v>
      </c>
      <c r="GZ251" t="s">
        <v>995</v>
      </c>
      <c r="HA251" s="117" t="s">
        <v>1519</v>
      </c>
      <c r="HB251" s="117" t="s">
        <v>2359</v>
      </c>
      <c r="HC251" s="117"/>
      <c r="HD251" s="116" t="s">
        <v>1858</v>
      </c>
      <c r="HE251" s="116">
        <v>4.8875919999999997</v>
      </c>
      <c r="HF251" s="116">
        <v>33.409950000000002</v>
      </c>
    </row>
    <row r="252" spans="1:214" x14ac:dyDescent="0.25">
      <c r="A252" t="s">
        <v>171</v>
      </c>
      <c r="B252" t="s">
        <v>172</v>
      </c>
      <c r="C252" t="s">
        <v>983</v>
      </c>
      <c r="D252" t="s">
        <v>984</v>
      </c>
      <c r="E252" t="s">
        <v>996</v>
      </c>
      <c r="F252" t="s">
        <v>997</v>
      </c>
      <c r="G252" s="116">
        <f t="shared" si="6"/>
        <v>7.64818</v>
      </c>
      <c r="H252" s="116">
        <f t="shared" si="7"/>
        <v>28.641341000000001</v>
      </c>
      <c r="I252">
        <v>9</v>
      </c>
      <c r="J252">
        <v>9</v>
      </c>
      <c r="K252" t="s">
        <v>159</v>
      </c>
      <c r="L252">
        <v>1070</v>
      </c>
      <c r="M252" s="116">
        <f>SUM(Table1[[#Headers],[c- IDP previously displ. abroad present]])</f>
        <v>0</v>
      </c>
      <c r="N252">
        <v>6420</v>
      </c>
      <c r="O252" s="116">
        <f>(Table1[[#This Row],[a- IDP individuals]])-(Table1[[#This Row],[displ. Abroad]])</f>
        <v>6420</v>
      </c>
      <c r="P252">
        <v>8</v>
      </c>
      <c r="Q252">
        <v>48</v>
      </c>
      <c r="R252" t="s">
        <v>172</v>
      </c>
      <c r="S252" t="s">
        <v>984</v>
      </c>
      <c r="T252">
        <v>10</v>
      </c>
      <c r="U252">
        <v>60</v>
      </c>
      <c r="V252" t="s">
        <v>172</v>
      </c>
      <c r="W252" t="s">
        <v>984</v>
      </c>
      <c r="X252">
        <v>12</v>
      </c>
      <c r="Y252">
        <v>72</v>
      </c>
      <c r="Z252" t="s">
        <v>172</v>
      </c>
      <c r="AA252" t="s">
        <v>984</v>
      </c>
      <c r="AB252">
        <v>15</v>
      </c>
      <c r="AC252">
        <v>90</v>
      </c>
      <c r="AD252" t="s">
        <v>172</v>
      </c>
      <c r="AE252" t="s">
        <v>998</v>
      </c>
      <c r="AF252">
        <v>17</v>
      </c>
      <c r="AG252">
        <v>102</v>
      </c>
      <c r="AH252" t="s">
        <v>228</v>
      </c>
      <c r="AI252" t="s">
        <v>229</v>
      </c>
      <c r="AJ252">
        <v>1008</v>
      </c>
      <c r="AK252">
        <v>6048</v>
      </c>
      <c r="AL252" t="s">
        <v>172</v>
      </c>
      <c r="AM252" t="s">
        <v>984</v>
      </c>
      <c r="AN252">
        <v>0</v>
      </c>
      <c r="AO252">
        <v>0</v>
      </c>
      <c r="AP252" t="s">
        <v>146</v>
      </c>
      <c r="AQ252">
        <v>0</v>
      </c>
      <c r="AR252">
        <v>0</v>
      </c>
      <c r="AS252">
        <v>0</v>
      </c>
      <c r="AT252">
        <v>0</v>
      </c>
      <c r="AU252" t="s">
        <v>147</v>
      </c>
      <c r="AV252" t="s">
        <v>147</v>
      </c>
      <c r="AW252">
        <v>0</v>
      </c>
      <c r="AX252">
        <v>0</v>
      </c>
      <c r="AY252" t="s">
        <v>147</v>
      </c>
      <c r="AZ252" t="s">
        <v>147</v>
      </c>
      <c r="BA252">
        <v>0</v>
      </c>
      <c r="BB252">
        <v>0</v>
      </c>
      <c r="BC252" t="s">
        <v>147</v>
      </c>
      <c r="BD252" t="s">
        <v>147</v>
      </c>
      <c r="BE252">
        <v>0</v>
      </c>
      <c r="BF252">
        <v>0</v>
      </c>
      <c r="BG252" t="s">
        <v>147</v>
      </c>
      <c r="BH252" t="s">
        <v>147</v>
      </c>
      <c r="BI252">
        <v>0</v>
      </c>
      <c r="BJ252">
        <v>0</v>
      </c>
      <c r="BK252" t="s">
        <v>147</v>
      </c>
      <c r="BL252" t="s">
        <v>147</v>
      </c>
      <c r="BM252">
        <v>0</v>
      </c>
      <c r="BN252">
        <v>0</v>
      </c>
      <c r="BO252" s="116">
        <f>SUM(Table1[[#This Row],[2014-2015 Conflict]],Table1[[#This Row],[2016-2017 conflict]],Table1[[#This Row],[2018 pre R conflict]],Table1[[#This Row],[2018 post R conflict]],Table1[[#This Row],[2019 conflict]],Table1[[#This Row],[2020 conflict]])</f>
        <v>0</v>
      </c>
      <c r="BP252" s="116">
        <f>SUM(Table1[[#This Row],[2014-2015  C - clashes]],Table1[[#This Row],[2016-2017  c-clashes]],Table1[[#This Row],[2018 pre R C-clashes]],Table1[[#This Row],[2018 post R C-clashes]],Table1[[#This Row],[2019 C-clashes]],Table1[[#This Row],[2020 C-clashes]])</f>
        <v>6330</v>
      </c>
      <c r="BQ252" s="116">
        <f>SUM(Table1[[#This Row],[2014-2015 disaster]],Table1[[#This Row],[2016-2017 disaster]],Table1[[#This Row],[2018 pre R disaster]],Table1[[#This Row],[2018 post R disaster]],Table1[[#This Row],[2019 disaster]],Table1[[#This Row],[2020 disaster]])</f>
        <v>90</v>
      </c>
      <c r="BR252" s="116">
        <f>SUM(Table1[[#This Row],[2014-2015 unknown]],Table1[[#This Row],[2016-2017  unknown ]],Table1[[#This Row],[2018 pre R unknown]],Table1[[#This Row],[2018 post R unknown]],Table1[[#This Row],[2019 unknown]],Table1[[#This Row],[2020 unknown]])</f>
        <v>0</v>
      </c>
      <c r="BS252">
        <v>0</v>
      </c>
      <c r="BT252">
        <v>48</v>
      </c>
      <c r="BU252">
        <v>0</v>
      </c>
      <c r="BV252">
        <v>0</v>
      </c>
      <c r="BW252" t="s">
        <v>146</v>
      </c>
      <c r="BX252">
        <v>0</v>
      </c>
      <c r="BY252">
        <v>60</v>
      </c>
      <c r="BZ252">
        <v>0</v>
      </c>
      <c r="CA252">
        <v>0</v>
      </c>
      <c r="CB252" t="s">
        <v>146</v>
      </c>
      <c r="CC252">
        <v>0</v>
      </c>
      <c r="CD252">
        <v>72</v>
      </c>
      <c r="CE252">
        <v>0</v>
      </c>
      <c r="CF252">
        <v>0</v>
      </c>
      <c r="CG252" t="s">
        <v>146</v>
      </c>
      <c r="CH252">
        <v>0</v>
      </c>
      <c r="CI252">
        <v>0</v>
      </c>
      <c r="CJ252">
        <v>90</v>
      </c>
      <c r="CK252">
        <v>0</v>
      </c>
      <c r="CL252" t="s">
        <v>146</v>
      </c>
      <c r="CM252">
        <v>0</v>
      </c>
      <c r="CN252">
        <v>102</v>
      </c>
      <c r="CO252">
        <v>0</v>
      </c>
      <c r="CP252">
        <v>0</v>
      </c>
      <c r="CQ252" t="s">
        <v>146</v>
      </c>
      <c r="CR252">
        <v>0</v>
      </c>
      <c r="CS252">
        <v>6048</v>
      </c>
      <c r="CT252">
        <v>0</v>
      </c>
      <c r="CU252">
        <v>0</v>
      </c>
      <c r="CV252" t="s">
        <v>146</v>
      </c>
      <c r="CW252" t="s">
        <v>147</v>
      </c>
      <c r="CX252">
        <v>0</v>
      </c>
      <c r="CY252">
        <v>0</v>
      </c>
      <c r="CZ252">
        <v>0</v>
      </c>
      <c r="DA252">
        <v>1070</v>
      </c>
      <c r="DB252">
        <v>6420</v>
      </c>
      <c r="DC252" t="s">
        <v>146</v>
      </c>
      <c r="DD252">
        <v>0</v>
      </c>
      <c r="DE252">
        <v>0</v>
      </c>
      <c r="DF252">
        <v>661</v>
      </c>
      <c r="DG252">
        <v>4008</v>
      </c>
      <c r="DH252" t="s">
        <v>159</v>
      </c>
      <c r="DI252">
        <f>Table1[[#This Row],[i- returnees internal present household]]+Table1[[#This Row],[k- abroad returnee household]]</f>
        <v>27</v>
      </c>
      <c r="DJ252">
        <f>Table1[[#This Row],[ returnees internal ]]+Table1[[#This Row],[abroad returnee ]]</f>
        <v>160</v>
      </c>
      <c r="DK252" t="s">
        <v>159</v>
      </c>
      <c r="DL252">
        <v>27</v>
      </c>
      <c r="DM252">
        <v>160</v>
      </c>
      <c r="DN252">
        <v>7</v>
      </c>
      <c r="DO252">
        <v>37</v>
      </c>
      <c r="DP252" t="s">
        <v>172</v>
      </c>
      <c r="DQ252" t="s">
        <v>984</v>
      </c>
      <c r="DR252" t="s">
        <v>182</v>
      </c>
      <c r="DS252" t="s">
        <v>147</v>
      </c>
      <c r="DT252">
        <v>12</v>
      </c>
      <c r="DU252">
        <v>84</v>
      </c>
      <c r="DV252" t="s">
        <v>172</v>
      </c>
      <c r="DW252" t="s">
        <v>984</v>
      </c>
      <c r="DX252" t="s">
        <v>182</v>
      </c>
      <c r="DY252" t="s">
        <v>147</v>
      </c>
      <c r="DZ252">
        <v>8</v>
      </c>
      <c r="EA252">
        <v>39</v>
      </c>
      <c r="EB252" t="s">
        <v>172</v>
      </c>
      <c r="EC252" t="s">
        <v>984</v>
      </c>
      <c r="ED252" t="s">
        <v>304</v>
      </c>
      <c r="EE252" t="s">
        <v>147</v>
      </c>
      <c r="EF252">
        <v>0</v>
      </c>
      <c r="EG252">
        <v>0</v>
      </c>
      <c r="EH252" t="s">
        <v>147</v>
      </c>
      <c r="EI252" t="s">
        <v>147</v>
      </c>
      <c r="EJ252" t="s">
        <v>147</v>
      </c>
      <c r="EK252" t="s">
        <v>147</v>
      </c>
      <c r="EL252">
        <v>0</v>
      </c>
      <c r="EM252">
        <v>0</v>
      </c>
      <c r="EN252" t="s">
        <v>147</v>
      </c>
      <c r="EO252" t="s">
        <v>147</v>
      </c>
      <c r="EP252" t="s">
        <v>147</v>
      </c>
      <c r="EQ252" t="s">
        <v>147</v>
      </c>
      <c r="ER252">
        <v>0</v>
      </c>
      <c r="ES252">
        <v>0</v>
      </c>
      <c r="ET252" t="s">
        <v>146</v>
      </c>
      <c r="EU252">
        <v>0</v>
      </c>
      <c r="EV252">
        <v>0</v>
      </c>
      <c r="EW252">
        <v>0</v>
      </c>
      <c r="EX252">
        <v>0</v>
      </c>
      <c r="EY252" t="s">
        <v>147</v>
      </c>
      <c r="EZ252" t="s">
        <v>147</v>
      </c>
      <c r="FA252" t="s">
        <v>147</v>
      </c>
      <c r="FB252" t="s">
        <v>147</v>
      </c>
      <c r="FC252">
        <v>0</v>
      </c>
      <c r="FD252">
        <v>0</v>
      </c>
      <c r="FE252" t="s">
        <v>147</v>
      </c>
      <c r="FF252" t="s">
        <v>147</v>
      </c>
      <c r="FG252" t="s">
        <v>147</v>
      </c>
      <c r="FH252" t="s">
        <v>147</v>
      </c>
      <c r="FI252">
        <v>0</v>
      </c>
      <c r="FJ252">
        <v>0</v>
      </c>
      <c r="FK252" t="s">
        <v>147</v>
      </c>
      <c r="FL252" t="s">
        <v>147</v>
      </c>
      <c r="FM252" t="s">
        <v>147</v>
      </c>
      <c r="FN252" t="s">
        <v>147</v>
      </c>
      <c r="FO252">
        <v>0</v>
      </c>
      <c r="FP252">
        <v>0</v>
      </c>
      <c r="FQ252" t="s">
        <v>147</v>
      </c>
      <c r="FR252" t="s">
        <v>147</v>
      </c>
      <c r="FS252" t="s">
        <v>147</v>
      </c>
      <c r="FT252" t="s">
        <v>147</v>
      </c>
      <c r="FU252">
        <v>0</v>
      </c>
      <c r="FV252">
        <v>0</v>
      </c>
      <c r="FW252" t="s">
        <v>147</v>
      </c>
      <c r="FX252" t="s">
        <v>147</v>
      </c>
      <c r="FY252" t="s">
        <v>147</v>
      </c>
      <c r="FZ252" t="s">
        <v>147</v>
      </c>
      <c r="GA252">
        <v>0</v>
      </c>
      <c r="GB252">
        <v>0</v>
      </c>
      <c r="GC252">
        <v>12</v>
      </c>
      <c r="GD252">
        <v>84</v>
      </c>
      <c r="GE252">
        <v>8</v>
      </c>
      <c r="GF252">
        <v>39</v>
      </c>
      <c r="GG252">
        <v>7</v>
      </c>
      <c r="GH252">
        <v>37</v>
      </c>
      <c r="GI252">
        <v>0</v>
      </c>
      <c r="GJ252">
        <v>0</v>
      </c>
      <c r="GK252" t="s">
        <v>159</v>
      </c>
      <c r="GL252">
        <v>13</v>
      </c>
      <c r="GM252">
        <v>78</v>
      </c>
      <c r="GN252" t="s">
        <v>159</v>
      </c>
      <c r="GO252" t="s">
        <v>172</v>
      </c>
      <c r="GP252" t="s">
        <v>984</v>
      </c>
      <c r="GQ252" t="s">
        <v>146</v>
      </c>
      <c r="GR252" t="s">
        <v>147</v>
      </c>
      <c r="GS252" t="s">
        <v>159</v>
      </c>
      <c r="GT252">
        <v>15</v>
      </c>
      <c r="GU252">
        <v>90</v>
      </c>
      <c r="GV252" t="s">
        <v>159</v>
      </c>
      <c r="GW252" t="s">
        <v>152</v>
      </c>
      <c r="GX252" t="s">
        <v>152</v>
      </c>
      <c r="GY252" t="s">
        <v>177</v>
      </c>
      <c r="GZ252" t="s">
        <v>999</v>
      </c>
      <c r="HA252" s="117" t="s">
        <v>204</v>
      </c>
      <c r="HB252" s="117" t="s">
        <v>2361</v>
      </c>
      <c r="HC252" s="117" t="s">
        <v>2362</v>
      </c>
      <c r="HD252" s="116" t="s">
        <v>1858</v>
      </c>
      <c r="HE252" s="116">
        <v>4.8758910000000002</v>
      </c>
      <c r="HF252" s="116">
        <v>33.382770000000001</v>
      </c>
    </row>
    <row r="253" spans="1:214" x14ac:dyDescent="0.25">
      <c r="A253" t="s">
        <v>171</v>
      </c>
      <c r="B253" t="s">
        <v>172</v>
      </c>
      <c r="C253" t="s">
        <v>983</v>
      </c>
      <c r="D253" t="s">
        <v>984</v>
      </c>
      <c r="E253" t="s">
        <v>1000</v>
      </c>
      <c r="F253" t="s">
        <v>1001</v>
      </c>
      <c r="G253" s="116">
        <f t="shared" si="6"/>
        <v>7.4807100000000002</v>
      </c>
      <c r="H253" s="116">
        <f t="shared" si="7"/>
        <v>28.783110000000001</v>
      </c>
      <c r="I253">
        <v>9</v>
      </c>
      <c r="J253">
        <v>9</v>
      </c>
      <c r="K253" t="s">
        <v>159</v>
      </c>
      <c r="L253">
        <v>1803</v>
      </c>
      <c r="M253" s="116">
        <f>SUM(Table1[[#Headers],[c- IDP previously displ. abroad present]])</f>
        <v>0</v>
      </c>
      <c r="N253">
        <v>10603</v>
      </c>
      <c r="O253" s="116">
        <f>(Table1[[#This Row],[a- IDP individuals]])-(Table1[[#This Row],[displ. Abroad]])</f>
        <v>10603</v>
      </c>
      <c r="P253">
        <v>49</v>
      </c>
      <c r="Q253">
        <v>245</v>
      </c>
      <c r="R253" t="s">
        <v>172</v>
      </c>
      <c r="S253" t="s">
        <v>984</v>
      </c>
      <c r="T253">
        <v>21</v>
      </c>
      <c r="U253">
        <v>107</v>
      </c>
      <c r="V253" t="s">
        <v>172</v>
      </c>
      <c r="W253" t="s">
        <v>984</v>
      </c>
      <c r="X253">
        <v>0</v>
      </c>
      <c r="Y253">
        <v>0</v>
      </c>
      <c r="Z253" t="s">
        <v>147</v>
      </c>
      <c r="AA253" t="s">
        <v>147</v>
      </c>
      <c r="AB253">
        <v>66</v>
      </c>
      <c r="AC253">
        <v>343</v>
      </c>
      <c r="AD253" t="s">
        <v>172</v>
      </c>
      <c r="AE253" t="s">
        <v>984</v>
      </c>
      <c r="AF253">
        <v>53</v>
      </c>
      <c r="AG253">
        <v>283</v>
      </c>
      <c r="AH253" t="s">
        <v>172</v>
      </c>
      <c r="AI253" t="s">
        <v>984</v>
      </c>
      <c r="AJ253">
        <v>1614</v>
      </c>
      <c r="AK253">
        <v>9625</v>
      </c>
      <c r="AL253" t="s">
        <v>172</v>
      </c>
      <c r="AM253" t="s">
        <v>984</v>
      </c>
      <c r="AN253">
        <v>0</v>
      </c>
      <c r="AO253">
        <v>0</v>
      </c>
      <c r="AP253" t="s">
        <v>146</v>
      </c>
      <c r="AQ253">
        <v>0</v>
      </c>
      <c r="AR253">
        <v>0</v>
      </c>
      <c r="AS253">
        <v>0</v>
      </c>
      <c r="AT253">
        <v>0</v>
      </c>
      <c r="AU253" t="s">
        <v>147</v>
      </c>
      <c r="AV253" t="s">
        <v>147</v>
      </c>
      <c r="AW253">
        <v>0</v>
      </c>
      <c r="AX253">
        <v>0</v>
      </c>
      <c r="AY253" t="s">
        <v>147</v>
      </c>
      <c r="AZ253" t="s">
        <v>147</v>
      </c>
      <c r="BA253">
        <v>0</v>
      </c>
      <c r="BB253">
        <v>0</v>
      </c>
      <c r="BC253" t="s">
        <v>147</v>
      </c>
      <c r="BD253" t="s">
        <v>147</v>
      </c>
      <c r="BE253">
        <v>0</v>
      </c>
      <c r="BF253">
        <v>0</v>
      </c>
      <c r="BG253" t="s">
        <v>147</v>
      </c>
      <c r="BH253" t="s">
        <v>147</v>
      </c>
      <c r="BI253">
        <v>0</v>
      </c>
      <c r="BJ253">
        <v>0</v>
      </c>
      <c r="BK253" t="s">
        <v>147</v>
      </c>
      <c r="BL253" t="s">
        <v>147</v>
      </c>
      <c r="BM253">
        <v>0</v>
      </c>
      <c r="BN253">
        <v>0</v>
      </c>
      <c r="BO253" s="116">
        <f>SUM(Table1[[#This Row],[2014-2015 Conflict]],Table1[[#This Row],[2016-2017 conflict]],Table1[[#This Row],[2018 pre R conflict]],Table1[[#This Row],[2018 post R conflict]],Table1[[#This Row],[2019 conflict]],Table1[[#This Row],[2020 conflict]])</f>
        <v>245</v>
      </c>
      <c r="BP253" s="116">
        <f>SUM(Table1[[#This Row],[2014-2015  C - clashes]],Table1[[#This Row],[2016-2017  c-clashes]],Table1[[#This Row],[2018 pre R C-clashes]],Table1[[#This Row],[2018 post R C-clashes]],Table1[[#This Row],[2019 C-clashes]],Table1[[#This Row],[2020 C-clashes]])</f>
        <v>10358</v>
      </c>
      <c r="BQ253" s="116">
        <f>SUM(Table1[[#This Row],[2014-2015 disaster]],Table1[[#This Row],[2016-2017 disaster]],Table1[[#This Row],[2018 pre R disaster]],Table1[[#This Row],[2018 post R disaster]],Table1[[#This Row],[2019 disaster]],Table1[[#This Row],[2020 disaster]])</f>
        <v>0</v>
      </c>
      <c r="BR253" s="116">
        <f>SUM(Table1[[#This Row],[2014-2015 unknown]],Table1[[#This Row],[2016-2017  unknown ]],Table1[[#This Row],[2018 pre R unknown]],Table1[[#This Row],[2018 post R unknown]],Table1[[#This Row],[2019 unknown]],Table1[[#This Row],[2020 unknown]])</f>
        <v>0</v>
      </c>
      <c r="BS253">
        <v>245</v>
      </c>
      <c r="BT253">
        <v>0</v>
      </c>
      <c r="BU253">
        <v>0</v>
      </c>
      <c r="BV253">
        <v>0</v>
      </c>
      <c r="BW253" t="s">
        <v>146</v>
      </c>
      <c r="BX253">
        <v>0</v>
      </c>
      <c r="BY253">
        <v>107</v>
      </c>
      <c r="BZ253">
        <v>0</v>
      </c>
      <c r="CA253">
        <v>0</v>
      </c>
      <c r="CB253" t="s">
        <v>146</v>
      </c>
      <c r="CC253">
        <v>0</v>
      </c>
      <c r="CD253">
        <v>0</v>
      </c>
      <c r="CE253">
        <v>0</v>
      </c>
      <c r="CF253">
        <v>0</v>
      </c>
      <c r="CG253" t="s">
        <v>146</v>
      </c>
      <c r="CH253">
        <v>0</v>
      </c>
      <c r="CI253">
        <v>343</v>
      </c>
      <c r="CJ253">
        <v>0</v>
      </c>
      <c r="CK253">
        <v>0</v>
      </c>
      <c r="CL253" t="s">
        <v>146</v>
      </c>
      <c r="CM253">
        <v>0</v>
      </c>
      <c r="CN253">
        <v>283</v>
      </c>
      <c r="CO253">
        <v>0</v>
      </c>
      <c r="CP253">
        <v>0</v>
      </c>
      <c r="CQ253" t="s">
        <v>146</v>
      </c>
      <c r="CR253">
        <v>0</v>
      </c>
      <c r="CS253">
        <v>9625</v>
      </c>
      <c r="CT253">
        <v>0</v>
      </c>
      <c r="CU253">
        <v>0</v>
      </c>
      <c r="CV253" t="s">
        <v>146</v>
      </c>
      <c r="CW253" t="s">
        <v>147</v>
      </c>
      <c r="CX253">
        <v>0</v>
      </c>
      <c r="CY253">
        <v>0</v>
      </c>
      <c r="CZ253">
        <v>0</v>
      </c>
      <c r="DA253">
        <v>1803</v>
      </c>
      <c r="DB253">
        <v>10603</v>
      </c>
      <c r="DC253" t="s">
        <v>146</v>
      </c>
      <c r="DD253">
        <v>0</v>
      </c>
      <c r="DE253">
        <v>0</v>
      </c>
      <c r="DF253">
        <v>337</v>
      </c>
      <c r="DG253">
        <v>4071</v>
      </c>
      <c r="DH253" t="s">
        <v>159</v>
      </c>
      <c r="DI253">
        <f>Table1[[#This Row],[i- returnees internal present household]]+Table1[[#This Row],[k- abroad returnee household]]</f>
        <v>48</v>
      </c>
      <c r="DJ253">
        <f>Table1[[#This Row],[ returnees internal ]]+Table1[[#This Row],[abroad returnee ]]</f>
        <v>249</v>
      </c>
      <c r="DK253" t="s">
        <v>159</v>
      </c>
      <c r="DL253">
        <v>48</v>
      </c>
      <c r="DM253">
        <v>249</v>
      </c>
      <c r="DN253">
        <v>15</v>
      </c>
      <c r="DO253">
        <v>76</v>
      </c>
      <c r="DP253" t="s">
        <v>172</v>
      </c>
      <c r="DQ253" t="s">
        <v>984</v>
      </c>
      <c r="DR253" t="s">
        <v>182</v>
      </c>
      <c r="DS253" t="s">
        <v>147</v>
      </c>
      <c r="DT253">
        <v>11</v>
      </c>
      <c r="DU253">
        <v>58</v>
      </c>
      <c r="DV253" t="s">
        <v>172</v>
      </c>
      <c r="DW253" t="s">
        <v>984</v>
      </c>
      <c r="DX253" t="s">
        <v>182</v>
      </c>
      <c r="DY253" t="s">
        <v>147</v>
      </c>
      <c r="DZ253">
        <v>0</v>
      </c>
      <c r="EA253">
        <v>0</v>
      </c>
      <c r="EB253" t="s">
        <v>147</v>
      </c>
      <c r="EC253" t="s">
        <v>147</v>
      </c>
      <c r="ED253" t="s">
        <v>147</v>
      </c>
      <c r="EE253" t="s">
        <v>147</v>
      </c>
      <c r="EF253">
        <v>0</v>
      </c>
      <c r="EG253">
        <v>0</v>
      </c>
      <c r="EH253" t="s">
        <v>147</v>
      </c>
      <c r="EI253" t="s">
        <v>147</v>
      </c>
      <c r="EJ253" t="s">
        <v>147</v>
      </c>
      <c r="EK253" t="s">
        <v>147</v>
      </c>
      <c r="EL253">
        <v>22</v>
      </c>
      <c r="EM253">
        <v>115</v>
      </c>
      <c r="EN253" t="s">
        <v>172</v>
      </c>
      <c r="EO253" t="s">
        <v>984</v>
      </c>
      <c r="EP253" t="s">
        <v>304</v>
      </c>
      <c r="EQ253" t="s">
        <v>147</v>
      </c>
      <c r="ER253">
        <v>0</v>
      </c>
      <c r="ES253">
        <v>0</v>
      </c>
      <c r="ET253" t="s">
        <v>146</v>
      </c>
      <c r="EU253">
        <v>0</v>
      </c>
      <c r="EV253">
        <v>0</v>
      </c>
      <c r="EW253">
        <v>0</v>
      </c>
      <c r="EX253">
        <v>0</v>
      </c>
      <c r="EY253" t="s">
        <v>147</v>
      </c>
      <c r="EZ253" t="s">
        <v>147</v>
      </c>
      <c r="FA253" t="s">
        <v>147</v>
      </c>
      <c r="FB253" t="s">
        <v>147</v>
      </c>
      <c r="FC253">
        <v>0</v>
      </c>
      <c r="FD253">
        <v>0</v>
      </c>
      <c r="FE253" t="s">
        <v>147</v>
      </c>
      <c r="FF253" t="s">
        <v>147</v>
      </c>
      <c r="FG253" t="s">
        <v>147</v>
      </c>
      <c r="FH253" t="s">
        <v>147</v>
      </c>
      <c r="FI253">
        <v>0</v>
      </c>
      <c r="FJ253">
        <v>0</v>
      </c>
      <c r="FK253" t="s">
        <v>147</v>
      </c>
      <c r="FL253" t="s">
        <v>147</v>
      </c>
      <c r="FM253" t="s">
        <v>147</v>
      </c>
      <c r="FN253" t="s">
        <v>147</v>
      </c>
      <c r="FO253">
        <v>0</v>
      </c>
      <c r="FP253">
        <v>0</v>
      </c>
      <c r="FQ253" t="s">
        <v>147</v>
      </c>
      <c r="FR253" t="s">
        <v>147</v>
      </c>
      <c r="FS253" t="s">
        <v>147</v>
      </c>
      <c r="FT253" t="s">
        <v>147</v>
      </c>
      <c r="FU253">
        <v>0</v>
      </c>
      <c r="FV253">
        <v>0</v>
      </c>
      <c r="FW253" t="s">
        <v>147</v>
      </c>
      <c r="FX253" t="s">
        <v>147</v>
      </c>
      <c r="FY253" t="s">
        <v>147</v>
      </c>
      <c r="FZ253" t="s">
        <v>147</v>
      </c>
      <c r="GA253">
        <v>0</v>
      </c>
      <c r="GB253">
        <v>0</v>
      </c>
      <c r="GC253">
        <v>22</v>
      </c>
      <c r="GD253">
        <v>115</v>
      </c>
      <c r="GE253">
        <v>15</v>
      </c>
      <c r="GF253">
        <v>76</v>
      </c>
      <c r="GG253">
        <v>11</v>
      </c>
      <c r="GH253">
        <v>58</v>
      </c>
      <c r="GI253">
        <v>0</v>
      </c>
      <c r="GJ253">
        <v>0</v>
      </c>
      <c r="GK253" t="s">
        <v>159</v>
      </c>
      <c r="GL253">
        <v>92</v>
      </c>
      <c r="GM253">
        <v>552</v>
      </c>
      <c r="GN253" t="s">
        <v>159</v>
      </c>
      <c r="GO253" t="s">
        <v>172</v>
      </c>
      <c r="GP253" t="s">
        <v>984</v>
      </c>
      <c r="GQ253" t="s">
        <v>146</v>
      </c>
      <c r="GR253" t="s">
        <v>147</v>
      </c>
      <c r="GS253" t="s">
        <v>159</v>
      </c>
      <c r="GT253">
        <v>79</v>
      </c>
      <c r="GU253">
        <v>474</v>
      </c>
      <c r="GV253" t="s">
        <v>159</v>
      </c>
      <c r="GW253" t="s">
        <v>152</v>
      </c>
      <c r="GX253" t="s">
        <v>177</v>
      </c>
      <c r="GY253" t="s">
        <v>177</v>
      </c>
      <c r="GZ253" t="s">
        <v>1002</v>
      </c>
      <c r="HA253" s="117" t="s">
        <v>204</v>
      </c>
      <c r="HB253" s="117" t="s">
        <v>2364</v>
      </c>
      <c r="HC253" s="117"/>
      <c r="HD253" s="116" t="s">
        <v>1858</v>
      </c>
      <c r="HE253" s="116">
        <v>4.8758910000000002</v>
      </c>
      <c r="HF253" s="116">
        <v>33.382770000000001</v>
      </c>
    </row>
    <row r="254" spans="1:214" x14ac:dyDescent="0.25">
      <c r="A254" t="s">
        <v>171</v>
      </c>
      <c r="B254" t="s">
        <v>172</v>
      </c>
      <c r="C254" t="s">
        <v>983</v>
      </c>
      <c r="D254" t="s">
        <v>984</v>
      </c>
      <c r="E254" t="s">
        <v>1003</v>
      </c>
      <c r="F254" t="s">
        <v>1004</v>
      </c>
      <c r="G254" s="116">
        <f t="shared" si="6"/>
        <v>7.258</v>
      </c>
      <c r="H254" s="116">
        <f t="shared" si="7"/>
        <v>28.821618000000001</v>
      </c>
      <c r="I254">
        <v>9</v>
      </c>
      <c r="J254">
        <v>9</v>
      </c>
      <c r="K254" t="s">
        <v>159</v>
      </c>
      <c r="L254">
        <v>1926</v>
      </c>
      <c r="M254" s="116">
        <f>SUM(Table1[[#Headers],[c- IDP previously displ. abroad present]])</f>
        <v>0</v>
      </c>
      <c r="N254">
        <v>11248</v>
      </c>
      <c r="O254" s="116">
        <f>(Table1[[#This Row],[a- IDP individuals]])-(Table1[[#This Row],[displ. Abroad]])</f>
        <v>11248</v>
      </c>
      <c r="P254">
        <v>74</v>
      </c>
      <c r="Q254">
        <v>386</v>
      </c>
      <c r="R254" t="s">
        <v>172</v>
      </c>
      <c r="S254" t="s">
        <v>984</v>
      </c>
      <c r="T254">
        <v>17</v>
      </c>
      <c r="U254">
        <v>89</v>
      </c>
      <c r="V254" t="s">
        <v>172</v>
      </c>
      <c r="W254" t="s">
        <v>984</v>
      </c>
      <c r="X254">
        <v>68</v>
      </c>
      <c r="Y254">
        <v>349</v>
      </c>
      <c r="Z254" t="s">
        <v>172</v>
      </c>
      <c r="AA254" t="s">
        <v>984</v>
      </c>
      <c r="AB254">
        <v>57</v>
      </c>
      <c r="AC254">
        <v>297</v>
      </c>
      <c r="AD254" t="s">
        <v>172</v>
      </c>
      <c r="AE254" t="s">
        <v>984</v>
      </c>
      <c r="AF254">
        <v>18</v>
      </c>
      <c r="AG254">
        <v>102</v>
      </c>
      <c r="AH254" t="s">
        <v>172</v>
      </c>
      <c r="AI254" t="s">
        <v>984</v>
      </c>
      <c r="AJ254">
        <v>1692</v>
      </c>
      <c r="AK254">
        <v>10025</v>
      </c>
      <c r="AL254" t="s">
        <v>187</v>
      </c>
      <c r="AM254" t="s">
        <v>232</v>
      </c>
      <c r="AN254">
        <v>0</v>
      </c>
      <c r="AO254">
        <v>0</v>
      </c>
      <c r="AP254" t="s">
        <v>146</v>
      </c>
      <c r="AQ254">
        <v>0</v>
      </c>
      <c r="AR254">
        <v>0</v>
      </c>
      <c r="AS254">
        <v>0</v>
      </c>
      <c r="AT254">
        <v>0</v>
      </c>
      <c r="AU254" t="s">
        <v>147</v>
      </c>
      <c r="AV254" t="s">
        <v>147</v>
      </c>
      <c r="AW254">
        <v>0</v>
      </c>
      <c r="AX254">
        <v>0</v>
      </c>
      <c r="AY254" t="s">
        <v>147</v>
      </c>
      <c r="AZ254" t="s">
        <v>147</v>
      </c>
      <c r="BA254">
        <v>0</v>
      </c>
      <c r="BB254">
        <v>0</v>
      </c>
      <c r="BC254" t="s">
        <v>147</v>
      </c>
      <c r="BD254" t="s">
        <v>147</v>
      </c>
      <c r="BE254">
        <v>0</v>
      </c>
      <c r="BF254">
        <v>0</v>
      </c>
      <c r="BG254" t="s">
        <v>147</v>
      </c>
      <c r="BH254" t="s">
        <v>147</v>
      </c>
      <c r="BI254">
        <v>0</v>
      </c>
      <c r="BJ254">
        <v>0</v>
      </c>
      <c r="BK254" t="s">
        <v>147</v>
      </c>
      <c r="BL254" t="s">
        <v>147</v>
      </c>
      <c r="BM254">
        <v>0</v>
      </c>
      <c r="BN254">
        <v>0</v>
      </c>
      <c r="BO254" s="116">
        <f>SUM(Table1[[#This Row],[2014-2015 Conflict]],Table1[[#This Row],[2016-2017 conflict]],Table1[[#This Row],[2018 pre R conflict]],Table1[[#This Row],[2018 post R conflict]],Table1[[#This Row],[2019 conflict]],Table1[[#This Row],[2020 conflict]])</f>
        <v>0</v>
      </c>
      <c r="BP254" s="116">
        <f>SUM(Table1[[#This Row],[2014-2015  C - clashes]],Table1[[#This Row],[2016-2017  c-clashes]],Table1[[#This Row],[2018 pre R C-clashes]],Table1[[#This Row],[2018 post R C-clashes]],Table1[[#This Row],[2019 C-clashes]],Table1[[#This Row],[2020 C-clashes]])</f>
        <v>11248</v>
      </c>
      <c r="BQ254" s="116">
        <f>SUM(Table1[[#This Row],[2014-2015 disaster]],Table1[[#This Row],[2016-2017 disaster]],Table1[[#This Row],[2018 pre R disaster]],Table1[[#This Row],[2018 post R disaster]],Table1[[#This Row],[2019 disaster]],Table1[[#This Row],[2020 disaster]])</f>
        <v>0</v>
      </c>
      <c r="BR254" s="116">
        <f>SUM(Table1[[#This Row],[2014-2015 unknown]],Table1[[#This Row],[2016-2017  unknown ]],Table1[[#This Row],[2018 pre R unknown]],Table1[[#This Row],[2018 post R unknown]],Table1[[#This Row],[2019 unknown]],Table1[[#This Row],[2020 unknown]])</f>
        <v>0</v>
      </c>
      <c r="BS254">
        <v>0</v>
      </c>
      <c r="BT254">
        <v>386</v>
      </c>
      <c r="BU254">
        <v>0</v>
      </c>
      <c r="BV254">
        <v>0</v>
      </c>
      <c r="BW254" t="s">
        <v>146</v>
      </c>
      <c r="BX254">
        <v>0</v>
      </c>
      <c r="BY254">
        <v>89</v>
      </c>
      <c r="BZ254">
        <v>0</v>
      </c>
      <c r="CA254">
        <v>0</v>
      </c>
      <c r="CB254" t="s">
        <v>146</v>
      </c>
      <c r="CC254">
        <v>0</v>
      </c>
      <c r="CD254">
        <v>349</v>
      </c>
      <c r="CE254">
        <v>0</v>
      </c>
      <c r="CF254">
        <v>0</v>
      </c>
      <c r="CG254" t="s">
        <v>146</v>
      </c>
      <c r="CH254">
        <v>0</v>
      </c>
      <c r="CI254">
        <v>297</v>
      </c>
      <c r="CJ254">
        <v>0</v>
      </c>
      <c r="CK254">
        <v>0</v>
      </c>
      <c r="CL254" t="s">
        <v>146</v>
      </c>
      <c r="CM254">
        <v>0</v>
      </c>
      <c r="CN254">
        <v>102</v>
      </c>
      <c r="CO254">
        <v>0</v>
      </c>
      <c r="CP254">
        <v>0</v>
      </c>
      <c r="CQ254" t="s">
        <v>146</v>
      </c>
      <c r="CR254">
        <v>0</v>
      </c>
      <c r="CS254">
        <v>10025</v>
      </c>
      <c r="CT254">
        <v>0</v>
      </c>
      <c r="CU254">
        <v>0</v>
      </c>
      <c r="CV254" t="s">
        <v>146</v>
      </c>
      <c r="CW254" t="s">
        <v>147</v>
      </c>
      <c r="CX254">
        <v>0</v>
      </c>
      <c r="CY254">
        <v>0</v>
      </c>
      <c r="CZ254">
        <v>0</v>
      </c>
      <c r="DA254">
        <v>1926</v>
      </c>
      <c r="DB254">
        <v>11248</v>
      </c>
      <c r="DC254" t="s">
        <v>146</v>
      </c>
      <c r="DD254">
        <v>0</v>
      </c>
      <c r="DE254">
        <v>0</v>
      </c>
      <c r="DF254">
        <v>736</v>
      </c>
      <c r="DG254">
        <v>5816</v>
      </c>
      <c r="DH254" t="s">
        <v>159</v>
      </c>
      <c r="DI254">
        <f>Table1[[#This Row],[i- returnees internal present household]]+Table1[[#This Row],[k- abroad returnee household]]</f>
        <v>81</v>
      </c>
      <c r="DJ254">
        <f>Table1[[#This Row],[ returnees internal ]]+Table1[[#This Row],[abroad returnee ]]</f>
        <v>413</v>
      </c>
      <c r="DK254" t="s">
        <v>159</v>
      </c>
      <c r="DL254">
        <v>81</v>
      </c>
      <c r="DM254">
        <v>413</v>
      </c>
      <c r="DN254">
        <v>17</v>
      </c>
      <c r="DO254">
        <v>87</v>
      </c>
      <c r="DP254" t="s">
        <v>172</v>
      </c>
      <c r="DQ254" t="s">
        <v>984</v>
      </c>
      <c r="DR254" t="s">
        <v>182</v>
      </c>
      <c r="DS254" t="s">
        <v>147</v>
      </c>
      <c r="DT254">
        <v>13</v>
      </c>
      <c r="DU254">
        <v>65</v>
      </c>
      <c r="DV254" t="s">
        <v>172</v>
      </c>
      <c r="DW254" t="s">
        <v>998</v>
      </c>
      <c r="DX254" t="s">
        <v>150</v>
      </c>
      <c r="DY254" t="s">
        <v>147</v>
      </c>
      <c r="DZ254">
        <v>32</v>
      </c>
      <c r="EA254">
        <v>164</v>
      </c>
      <c r="EB254" t="s">
        <v>172</v>
      </c>
      <c r="EC254" t="s">
        <v>984</v>
      </c>
      <c r="ED254" t="s">
        <v>431</v>
      </c>
      <c r="EE254" t="s">
        <v>147</v>
      </c>
      <c r="EF254">
        <v>19</v>
      </c>
      <c r="EG254">
        <v>97</v>
      </c>
      <c r="EH254" t="s">
        <v>172</v>
      </c>
      <c r="EI254" t="s">
        <v>984</v>
      </c>
      <c r="EJ254" t="s">
        <v>182</v>
      </c>
      <c r="EK254" t="s">
        <v>147</v>
      </c>
      <c r="EL254">
        <v>0</v>
      </c>
      <c r="EM254">
        <v>0</v>
      </c>
      <c r="EN254" t="s">
        <v>147</v>
      </c>
      <c r="EO254" t="s">
        <v>147</v>
      </c>
      <c r="EP254" t="s">
        <v>147</v>
      </c>
      <c r="EQ254" t="s">
        <v>147</v>
      </c>
      <c r="ER254">
        <v>0</v>
      </c>
      <c r="ES254">
        <v>0</v>
      </c>
      <c r="ET254" t="s">
        <v>146</v>
      </c>
      <c r="EU254">
        <v>0</v>
      </c>
      <c r="EV254">
        <v>0</v>
      </c>
      <c r="EW254">
        <v>0</v>
      </c>
      <c r="EX254">
        <v>0</v>
      </c>
      <c r="EY254" t="s">
        <v>147</v>
      </c>
      <c r="EZ254" t="s">
        <v>147</v>
      </c>
      <c r="FA254" t="s">
        <v>147</v>
      </c>
      <c r="FB254" t="s">
        <v>147</v>
      </c>
      <c r="FC254">
        <v>0</v>
      </c>
      <c r="FD254">
        <v>0</v>
      </c>
      <c r="FE254" t="s">
        <v>147</v>
      </c>
      <c r="FF254" t="s">
        <v>147</v>
      </c>
      <c r="FG254" t="s">
        <v>147</v>
      </c>
      <c r="FH254" t="s">
        <v>147</v>
      </c>
      <c r="FI254">
        <v>0</v>
      </c>
      <c r="FJ254">
        <v>0</v>
      </c>
      <c r="FK254" t="s">
        <v>147</v>
      </c>
      <c r="FL254" t="s">
        <v>147</v>
      </c>
      <c r="FM254" t="s">
        <v>147</v>
      </c>
      <c r="FN254" t="s">
        <v>147</v>
      </c>
      <c r="FO254">
        <v>0</v>
      </c>
      <c r="FP254">
        <v>0</v>
      </c>
      <c r="FQ254" t="s">
        <v>147</v>
      </c>
      <c r="FR254" t="s">
        <v>147</v>
      </c>
      <c r="FS254" t="s">
        <v>147</v>
      </c>
      <c r="FT254" t="s">
        <v>147</v>
      </c>
      <c r="FU254">
        <v>0</v>
      </c>
      <c r="FV254">
        <v>0</v>
      </c>
      <c r="FW254" t="s">
        <v>147</v>
      </c>
      <c r="FX254" t="s">
        <v>147</v>
      </c>
      <c r="FY254" t="s">
        <v>147</v>
      </c>
      <c r="FZ254" t="s">
        <v>147</v>
      </c>
      <c r="GA254">
        <v>0</v>
      </c>
      <c r="GB254">
        <v>0</v>
      </c>
      <c r="GC254">
        <v>30</v>
      </c>
      <c r="GD254">
        <v>152</v>
      </c>
      <c r="GE254">
        <v>32</v>
      </c>
      <c r="GF254">
        <v>164</v>
      </c>
      <c r="GG254">
        <v>19</v>
      </c>
      <c r="GH254">
        <v>97</v>
      </c>
      <c r="GI254">
        <v>0</v>
      </c>
      <c r="GJ254">
        <v>0</v>
      </c>
      <c r="GK254" t="s">
        <v>159</v>
      </c>
      <c r="GL254">
        <v>21</v>
      </c>
      <c r="GM254">
        <v>126</v>
      </c>
      <c r="GN254" t="s">
        <v>159</v>
      </c>
      <c r="GO254" t="s">
        <v>172</v>
      </c>
      <c r="GP254" t="s">
        <v>984</v>
      </c>
      <c r="GQ254" t="s">
        <v>146</v>
      </c>
      <c r="GR254" t="s">
        <v>147</v>
      </c>
      <c r="GS254" t="s">
        <v>159</v>
      </c>
      <c r="GT254">
        <v>12</v>
      </c>
      <c r="GU254">
        <v>72</v>
      </c>
      <c r="GV254" t="s">
        <v>159</v>
      </c>
      <c r="GW254" t="s">
        <v>152</v>
      </c>
      <c r="GX254" t="s">
        <v>151</v>
      </c>
      <c r="GY254" t="s">
        <v>152</v>
      </c>
      <c r="GZ254" t="s">
        <v>1005</v>
      </c>
      <c r="HA254" s="117" t="s">
        <v>204</v>
      </c>
      <c r="HB254" s="117" t="s">
        <v>2366</v>
      </c>
      <c r="HC254" s="117"/>
      <c r="HD254" s="116" t="s">
        <v>1858</v>
      </c>
      <c r="HE254" s="116">
        <v>4.8068489999999997</v>
      </c>
      <c r="HF254" s="116">
        <v>33.491604000000002</v>
      </c>
    </row>
    <row r="255" spans="1:214" x14ac:dyDescent="0.25">
      <c r="A255" t="s">
        <v>171</v>
      </c>
      <c r="B255" t="s">
        <v>172</v>
      </c>
      <c r="C255" t="s">
        <v>983</v>
      </c>
      <c r="D255" t="s">
        <v>984</v>
      </c>
      <c r="E255" t="s">
        <v>1006</v>
      </c>
      <c r="F255" t="s">
        <v>1007</v>
      </c>
      <c r="G255" s="116">
        <f t="shared" si="6"/>
        <v>7.2516299999999996</v>
      </c>
      <c r="H255" s="116">
        <f t="shared" si="7"/>
        <v>28.658439999999999</v>
      </c>
      <c r="I255">
        <v>9</v>
      </c>
      <c r="J255">
        <v>9</v>
      </c>
      <c r="K255" t="s">
        <v>159</v>
      </c>
      <c r="L255">
        <v>6834</v>
      </c>
      <c r="M255" s="116">
        <f>SUM(Table1[[#Headers],[c- IDP previously displ. abroad present]])</f>
        <v>0</v>
      </c>
      <c r="N255">
        <v>36036</v>
      </c>
      <c r="O255" s="116">
        <f>(Table1[[#This Row],[a- IDP individuals]])-(Table1[[#This Row],[displ. Abroad]])</f>
        <v>36036</v>
      </c>
      <c r="P255">
        <v>3547</v>
      </c>
      <c r="Q255">
        <v>19174</v>
      </c>
      <c r="R255" t="s">
        <v>172</v>
      </c>
      <c r="S255" t="s">
        <v>984</v>
      </c>
      <c r="T255">
        <v>238</v>
      </c>
      <c r="U255">
        <v>1079</v>
      </c>
      <c r="V255" t="s">
        <v>172</v>
      </c>
      <c r="W255" t="s">
        <v>984</v>
      </c>
      <c r="X255">
        <v>93</v>
      </c>
      <c r="Y255">
        <v>574</v>
      </c>
      <c r="Z255" t="s">
        <v>172</v>
      </c>
      <c r="AA255" t="s">
        <v>984</v>
      </c>
      <c r="AB255">
        <v>66</v>
      </c>
      <c r="AC255">
        <v>339</v>
      </c>
      <c r="AD255" t="s">
        <v>172</v>
      </c>
      <c r="AE255" t="s">
        <v>984</v>
      </c>
      <c r="AF255">
        <v>0</v>
      </c>
      <c r="AG255">
        <v>0</v>
      </c>
      <c r="AH255" t="s">
        <v>147</v>
      </c>
      <c r="AI255" t="s">
        <v>147</v>
      </c>
      <c r="AJ255">
        <v>2890</v>
      </c>
      <c r="AK255">
        <v>14870</v>
      </c>
      <c r="AL255" t="s">
        <v>172</v>
      </c>
      <c r="AM255" t="s">
        <v>984</v>
      </c>
      <c r="AN255">
        <v>0</v>
      </c>
      <c r="AO255">
        <v>0</v>
      </c>
      <c r="AP255" t="s">
        <v>146</v>
      </c>
      <c r="AQ255">
        <v>0</v>
      </c>
      <c r="AR255">
        <v>0</v>
      </c>
      <c r="AS255">
        <v>0</v>
      </c>
      <c r="AT255">
        <v>0</v>
      </c>
      <c r="AU255" t="s">
        <v>147</v>
      </c>
      <c r="AV255" t="s">
        <v>147</v>
      </c>
      <c r="AW255">
        <v>0</v>
      </c>
      <c r="AX255">
        <v>0</v>
      </c>
      <c r="AY255" t="s">
        <v>147</v>
      </c>
      <c r="AZ255" t="s">
        <v>147</v>
      </c>
      <c r="BA255">
        <v>0</v>
      </c>
      <c r="BB255">
        <v>0</v>
      </c>
      <c r="BC255" t="s">
        <v>147</v>
      </c>
      <c r="BD255" t="s">
        <v>147</v>
      </c>
      <c r="BE255">
        <v>0</v>
      </c>
      <c r="BF255">
        <v>0</v>
      </c>
      <c r="BG255" t="s">
        <v>147</v>
      </c>
      <c r="BH255" t="s">
        <v>147</v>
      </c>
      <c r="BI255">
        <v>0</v>
      </c>
      <c r="BJ255">
        <v>0</v>
      </c>
      <c r="BK255" t="s">
        <v>147</v>
      </c>
      <c r="BL255" t="s">
        <v>147</v>
      </c>
      <c r="BM255">
        <v>0</v>
      </c>
      <c r="BN255">
        <v>0</v>
      </c>
      <c r="BO255" s="116">
        <f>SUM(Table1[[#This Row],[2014-2015 Conflict]],Table1[[#This Row],[2016-2017 conflict]],Table1[[#This Row],[2018 pre R conflict]],Table1[[#This Row],[2018 post R conflict]],Table1[[#This Row],[2019 conflict]],Table1[[#This Row],[2020 conflict]])</f>
        <v>20253</v>
      </c>
      <c r="BP255" s="116">
        <f>SUM(Table1[[#This Row],[2014-2015  C - clashes]],Table1[[#This Row],[2016-2017  c-clashes]],Table1[[#This Row],[2018 pre R C-clashes]],Table1[[#This Row],[2018 post R C-clashes]],Table1[[#This Row],[2019 C-clashes]],Table1[[#This Row],[2020 C-clashes]])</f>
        <v>15783</v>
      </c>
      <c r="BQ255" s="116">
        <f>SUM(Table1[[#This Row],[2014-2015 disaster]],Table1[[#This Row],[2016-2017 disaster]],Table1[[#This Row],[2018 pre R disaster]],Table1[[#This Row],[2018 post R disaster]],Table1[[#This Row],[2019 disaster]],Table1[[#This Row],[2020 disaster]])</f>
        <v>0</v>
      </c>
      <c r="BR255" s="116">
        <f>SUM(Table1[[#This Row],[2014-2015 unknown]],Table1[[#This Row],[2016-2017  unknown ]],Table1[[#This Row],[2018 pre R unknown]],Table1[[#This Row],[2018 post R unknown]],Table1[[#This Row],[2019 unknown]],Table1[[#This Row],[2020 unknown]])</f>
        <v>0</v>
      </c>
      <c r="BS255">
        <v>19174</v>
      </c>
      <c r="BT255">
        <v>0</v>
      </c>
      <c r="BU255">
        <v>0</v>
      </c>
      <c r="BV255">
        <v>0</v>
      </c>
      <c r="BW255" t="s">
        <v>146</v>
      </c>
      <c r="BX255">
        <v>1079</v>
      </c>
      <c r="BY255">
        <v>0</v>
      </c>
      <c r="BZ255">
        <v>0</v>
      </c>
      <c r="CA255">
        <v>0</v>
      </c>
      <c r="CB255" t="s">
        <v>146</v>
      </c>
      <c r="CC255">
        <v>0</v>
      </c>
      <c r="CD255">
        <v>574</v>
      </c>
      <c r="CE255">
        <v>0</v>
      </c>
      <c r="CF255">
        <v>0</v>
      </c>
      <c r="CG255" t="s">
        <v>146</v>
      </c>
      <c r="CH255">
        <v>0</v>
      </c>
      <c r="CI255">
        <v>339</v>
      </c>
      <c r="CJ255">
        <v>0</v>
      </c>
      <c r="CK255">
        <v>0</v>
      </c>
      <c r="CL255" t="s">
        <v>146</v>
      </c>
      <c r="CM255">
        <v>0</v>
      </c>
      <c r="CN255">
        <v>0</v>
      </c>
      <c r="CO255">
        <v>0</v>
      </c>
      <c r="CP255">
        <v>0</v>
      </c>
      <c r="CQ255" t="s">
        <v>146</v>
      </c>
      <c r="CR255">
        <v>0</v>
      </c>
      <c r="CS255">
        <v>14870</v>
      </c>
      <c r="CT255">
        <v>0</v>
      </c>
      <c r="CU255">
        <v>0</v>
      </c>
      <c r="CV255" t="s">
        <v>146</v>
      </c>
      <c r="CW255" t="s">
        <v>147</v>
      </c>
      <c r="CX255">
        <v>0</v>
      </c>
      <c r="CY255">
        <v>795</v>
      </c>
      <c r="CZ255">
        <v>4810</v>
      </c>
      <c r="DA255">
        <v>6039</v>
      </c>
      <c r="DB255">
        <v>31226</v>
      </c>
      <c r="DC255" t="s">
        <v>159</v>
      </c>
      <c r="DD255">
        <v>119</v>
      </c>
      <c r="DE255">
        <v>714</v>
      </c>
      <c r="DF255">
        <v>2763</v>
      </c>
      <c r="DG255">
        <v>6578</v>
      </c>
      <c r="DH255" t="s">
        <v>159</v>
      </c>
      <c r="DI255">
        <f>Table1[[#This Row],[i- returnees internal present household]]+Table1[[#This Row],[k- abroad returnee household]]</f>
        <v>113</v>
      </c>
      <c r="DJ255">
        <f>Table1[[#This Row],[ returnees internal ]]+Table1[[#This Row],[abroad returnee ]]</f>
        <v>630</v>
      </c>
      <c r="DK255" t="s">
        <v>159</v>
      </c>
      <c r="DL255">
        <v>113</v>
      </c>
      <c r="DM255">
        <v>630</v>
      </c>
      <c r="DN255">
        <v>32</v>
      </c>
      <c r="DO255">
        <v>166</v>
      </c>
      <c r="DP255" t="s">
        <v>172</v>
      </c>
      <c r="DQ255" t="s">
        <v>984</v>
      </c>
      <c r="DR255" t="s">
        <v>150</v>
      </c>
      <c r="DS255" t="s">
        <v>147</v>
      </c>
      <c r="DT255">
        <v>29</v>
      </c>
      <c r="DU255">
        <v>171</v>
      </c>
      <c r="DV255" t="s">
        <v>172</v>
      </c>
      <c r="DW255" t="s">
        <v>984</v>
      </c>
      <c r="DX255" t="s">
        <v>182</v>
      </c>
      <c r="DY255" t="s">
        <v>147</v>
      </c>
      <c r="DZ255">
        <v>21</v>
      </c>
      <c r="EA255">
        <v>107</v>
      </c>
      <c r="EB255" t="s">
        <v>172</v>
      </c>
      <c r="EC255" t="s">
        <v>984</v>
      </c>
      <c r="ED255" t="s">
        <v>182</v>
      </c>
      <c r="EE255" t="s">
        <v>147</v>
      </c>
      <c r="EF255">
        <v>31</v>
      </c>
      <c r="EG255">
        <v>186</v>
      </c>
      <c r="EH255" t="s">
        <v>172</v>
      </c>
      <c r="EI255" t="s">
        <v>984</v>
      </c>
      <c r="EJ255" t="s">
        <v>182</v>
      </c>
      <c r="EK255" t="s">
        <v>147</v>
      </c>
      <c r="EL255">
        <v>0</v>
      </c>
      <c r="EM255">
        <v>0</v>
      </c>
      <c r="EN255" t="s">
        <v>147</v>
      </c>
      <c r="EO255" t="s">
        <v>147</v>
      </c>
      <c r="EP255" t="s">
        <v>147</v>
      </c>
      <c r="EQ255" t="s">
        <v>147</v>
      </c>
      <c r="ER255">
        <v>0</v>
      </c>
      <c r="ES255">
        <v>0</v>
      </c>
      <c r="ET255" t="s">
        <v>146</v>
      </c>
      <c r="EU255">
        <v>0</v>
      </c>
      <c r="EV255">
        <v>0</v>
      </c>
      <c r="EW255">
        <v>0</v>
      </c>
      <c r="EX255">
        <v>0</v>
      </c>
      <c r="EY255" t="s">
        <v>147</v>
      </c>
      <c r="EZ255" t="s">
        <v>147</v>
      </c>
      <c r="FA255" t="s">
        <v>147</v>
      </c>
      <c r="FB255" t="s">
        <v>147</v>
      </c>
      <c r="FC255">
        <v>0</v>
      </c>
      <c r="FD255">
        <v>0</v>
      </c>
      <c r="FE255" t="s">
        <v>147</v>
      </c>
      <c r="FF255" t="s">
        <v>147</v>
      </c>
      <c r="FG255" t="s">
        <v>147</v>
      </c>
      <c r="FH255" t="s">
        <v>147</v>
      </c>
      <c r="FI255">
        <v>0</v>
      </c>
      <c r="FJ255">
        <v>0</v>
      </c>
      <c r="FK255" t="s">
        <v>147</v>
      </c>
      <c r="FL255" t="s">
        <v>147</v>
      </c>
      <c r="FM255" t="s">
        <v>147</v>
      </c>
      <c r="FN255" t="s">
        <v>147</v>
      </c>
      <c r="FO255">
        <v>0</v>
      </c>
      <c r="FP255">
        <v>0</v>
      </c>
      <c r="FQ255" t="s">
        <v>147</v>
      </c>
      <c r="FR255" t="s">
        <v>147</v>
      </c>
      <c r="FS255" t="s">
        <v>147</v>
      </c>
      <c r="FT255" t="s">
        <v>147</v>
      </c>
      <c r="FU255">
        <v>0</v>
      </c>
      <c r="FV255">
        <v>0</v>
      </c>
      <c r="FW255" t="s">
        <v>147</v>
      </c>
      <c r="FX255" t="s">
        <v>147</v>
      </c>
      <c r="FY255" t="s">
        <v>147</v>
      </c>
      <c r="FZ255" t="s">
        <v>147</v>
      </c>
      <c r="GA255">
        <v>0</v>
      </c>
      <c r="GB255">
        <v>0</v>
      </c>
      <c r="GC255">
        <v>61</v>
      </c>
      <c r="GD255">
        <v>337</v>
      </c>
      <c r="GE255">
        <v>32</v>
      </c>
      <c r="GF255">
        <v>191</v>
      </c>
      <c r="GG255">
        <v>20</v>
      </c>
      <c r="GH255">
        <v>102</v>
      </c>
      <c r="GI255">
        <v>0</v>
      </c>
      <c r="GJ255">
        <v>0</v>
      </c>
      <c r="GK255" t="s">
        <v>159</v>
      </c>
      <c r="GL255">
        <v>75</v>
      </c>
      <c r="GM255">
        <v>450</v>
      </c>
      <c r="GN255" t="s">
        <v>159</v>
      </c>
      <c r="GO255" t="s">
        <v>172</v>
      </c>
      <c r="GP255" t="s">
        <v>984</v>
      </c>
      <c r="GQ255" t="s">
        <v>146</v>
      </c>
      <c r="GR255" t="s">
        <v>147</v>
      </c>
      <c r="GS255" t="s">
        <v>159</v>
      </c>
      <c r="GT255">
        <v>34</v>
      </c>
      <c r="GU255">
        <v>204</v>
      </c>
      <c r="GV255" t="s">
        <v>159</v>
      </c>
      <c r="GW255" t="s">
        <v>152</v>
      </c>
      <c r="GX255" t="s">
        <v>177</v>
      </c>
      <c r="GY255" t="s">
        <v>177</v>
      </c>
      <c r="GZ255" t="s">
        <v>1008</v>
      </c>
      <c r="HA255" s="117" t="s">
        <v>1604</v>
      </c>
      <c r="HB255" s="117" t="s">
        <v>1604</v>
      </c>
      <c r="HC255" s="117"/>
      <c r="HD255" s="116" t="s">
        <v>1858</v>
      </c>
      <c r="HE255" s="116">
        <v>4.87845</v>
      </c>
      <c r="HF255" s="116">
        <v>33.506</v>
      </c>
    </row>
    <row r="256" spans="1:214" x14ac:dyDescent="0.25">
      <c r="A256" t="s">
        <v>142</v>
      </c>
      <c r="B256" t="s">
        <v>143</v>
      </c>
      <c r="C256" t="s">
        <v>953</v>
      </c>
      <c r="D256" t="s">
        <v>353</v>
      </c>
      <c r="E256" t="s">
        <v>1009</v>
      </c>
      <c r="F256" t="s">
        <v>1010</v>
      </c>
      <c r="G256" s="116">
        <f t="shared" si="6"/>
        <v>8.2429199999999998</v>
      </c>
      <c r="H256" s="116">
        <f t="shared" si="7"/>
        <v>33.112099999999998</v>
      </c>
      <c r="I256">
        <v>9</v>
      </c>
      <c r="J256">
        <v>9</v>
      </c>
      <c r="K256" t="s">
        <v>159</v>
      </c>
      <c r="L256">
        <v>196</v>
      </c>
      <c r="M256" s="116">
        <f>SUM(Table1[[#Headers],[c- IDP previously displ. abroad present]])</f>
        <v>0</v>
      </c>
      <c r="N256">
        <v>1176</v>
      </c>
      <c r="O256" s="116">
        <f>(Table1[[#This Row],[a- IDP individuals]])-(Table1[[#This Row],[displ. Abroad]])</f>
        <v>258</v>
      </c>
      <c r="P256">
        <v>39</v>
      </c>
      <c r="Q256">
        <v>232</v>
      </c>
      <c r="R256" t="s">
        <v>143</v>
      </c>
      <c r="S256" t="s">
        <v>353</v>
      </c>
      <c r="T256">
        <v>107</v>
      </c>
      <c r="U256">
        <v>644</v>
      </c>
      <c r="V256" t="s">
        <v>143</v>
      </c>
      <c r="W256" t="s">
        <v>353</v>
      </c>
      <c r="X256">
        <v>0</v>
      </c>
      <c r="Y256">
        <v>0</v>
      </c>
      <c r="Z256" t="s">
        <v>147</v>
      </c>
      <c r="AA256" t="s">
        <v>147</v>
      </c>
      <c r="AB256">
        <v>0</v>
      </c>
      <c r="AC256">
        <v>0</v>
      </c>
      <c r="AD256" t="s">
        <v>147</v>
      </c>
      <c r="AE256" t="s">
        <v>147</v>
      </c>
      <c r="AF256">
        <v>50</v>
      </c>
      <c r="AG256">
        <v>300</v>
      </c>
      <c r="AH256" t="s">
        <v>147</v>
      </c>
      <c r="AI256" t="s">
        <v>147</v>
      </c>
      <c r="AJ256">
        <v>0</v>
      </c>
      <c r="AK256">
        <v>0</v>
      </c>
      <c r="AL256" t="s">
        <v>147</v>
      </c>
      <c r="AM256" t="s">
        <v>147</v>
      </c>
      <c r="AN256">
        <v>0</v>
      </c>
      <c r="AO256">
        <v>0</v>
      </c>
      <c r="AP256" t="s">
        <v>159</v>
      </c>
      <c r="AQ256">
        <v>153</v>
      </c>
      <c r="AR256">
        <v>918</v>
      </c>
      <c r="AS256">
        <v>103</v>
      </c>
      <c r="AT256">
        <v>618</v>
      </c>
      <c r="AU256" t="s">
        <v>148</v>
      </c>
      <c r="AV256" t="s">
        <v>149</v>
      </c>
      <c r="AW256">
        <v>0</v>
      </c>
      <c r="AX256">
        <v>0</v>
      </c>
      <c r="AY256" t="s">
        <v>147</v>
      </c>
      <c r="AZ256" t="s">
        <v>147</v>
      </c>
      <c r="BA256">
        <v>0</v>
      </c>
      <c r="BB256">
        <v>0</v>
      </c>
      <c r="BC256" t="s">
        <v>147</v>
      </c>
      <c r="BD256" t="s">
        <v>147</v>
      </c>
      <c r="BE256">
        <v>50</v>
      </c>
      <c r="BF256">
        <v>300</v>
      </c>
      <c r="BG256" t="s">
        <v>148</v>
      </c>
      <c r="BH256" t="s">
        <v>149</v>
      </c>
      <c r="BI256">
        <v>0</v>
      </c>
      <c r="BJ256">
        <v>0</v>
      </c>
      <c r="BK256" t="s">
        <v>147</v>
      </c>
      <c r="BL256" t="s">
        <v>147</v>
      </c>
      <c r="BM256">
        <v>0</v>
      </c>
      <c r="BN256">
        <v>0</v>
      </c>
      <c r="BO256" s="116">
        <f>SUM(Table1[[#This Row],[2014-2015 Conflict]],Table1[[#This Row],[2016-2017 conflict]],Table1[[#This Row],[2018 pre R conflict]],Table1[[#This Row],[2018 post R conflict]],Table1[[#This Row],[2019 conflict]],Table1[[#This Row],[2020 conflict]])</f>
        <v>529</v>
      </c>
      <c r="BP256" s="116">
        <f>SUM(Table1[[#This Row],[2014-2015  C - clashes]],Table1[[#This Row],[2016-2017  c-clashes]],Table1[[#This Row],[2018 pre R C-clashes]],Table1[[#This Row],[2018 post R C-clashes]],Table1[[#This Row],[2019 C-clashes]],Table1[[#This Row],[2020 C-clashes]])</f>
        <v>0</v>
      </c>
      <c r="BQ256" s="116">
        <f>SUM(Table1[[#This Row],[2014-2015 disaster]],Table1[[#This Row],[2016-2017 disaster]],Table1[[#This Row],[2018 pre R disaster]],Table1[[#This Row],[2018 post R disaster]],Table1[[#This Row],[2019 disaster]],Table1[[#This Row],[2020 disaster]])</f>
        <v>0</v>
      </c>
      <c r="BR256" s="116">
        <f>SUM(Table1[[#This Row],[2014-2015 unknown]],Table1[[#This Row],[2016-2017  unknown ]],Table1[[#This Row],[2018 pre R unknown]],Table1[[#This Row],[2018 post R unknown]],Table1[[#This Row],[2019 unknown]],Table1[[#This Row],[2020 unknown]])</f>
        <v>647</v>
      </c>
      <c r="BS256">
        <v>232</v>
      </c>
      <c r="BT256">
        <v>0</v>
      </c>
      <c r="BU256">
        <v>0</v>
      </c>
      <c r="BV256">
        <v>0</v>
      </c>
      <c r="BW256" t="s">
        <v>146</v>
      </c>
      <c r="BX256">
        <v>297</v>
      </c>
      <c r="BY256">
        <v>0</v>
      </c>
      <c r="BZ256">
        <v>0</v>
      </c>
      <c r="CA256">
        <v>347</v>
      </c>
      <c r="CB256" t="s">
        <v>146</v>
      </c>
      <c r="CC256">
        <v>0</v>
      </c>
      <c r="CD256">
        <v>0</v>
      </c>
      <c r="CE256">
        <v>0</v>
      </c>
      <c r="CF256">
        <v>0</v>
      </c>
      <c r="CG256" t="s">
        <v>146</v>
      </c>
      <c r="CH256">
        <v>0</v>
      </c>
      <c r="CI256">
        <v>0</v>
      </c>
      <c r="CJ256">
        <v>0</v>
      </c>
      <c r="CK256">
        <v>0</v>
      </c>
      <c r="CL256" t="s">
        <v>146</v>
      </c>
      <c r="CM256">
        <v>0</v>
      </c>
      <c r="CN256">
        <v>0</v>
      </c>
      <c r="CO256">
        <v>0</v>
      </c>
      <c r="CP256">
        <v>300</v>
      </c>
      <c r="CQ256" t="s">
        <v>146</v>
      </c>
      <c r="CR256">
        <v>0</v>
      </c>
      <c r="CS256">
        <v>0</v>
      </c>
      <c r="CT256">
        <v>0</v>
      </c>
      <c r="CU256">
        <v>0</v>
      </c>
      <c r="CV256" t="s">
        <v>146</v>
      </c>
      <c r="CW256" t="s">
        <v>147</v>
      </c>
      <c r="CX256">
        <v>0</v>
      </c>
      <c r="CY256">
        <v>0</v>
      </c>
      <c r="CZ256">
        <v>0</v>
      </c>
      <c r="DA256">
        <v>196</v>
      </c>
      <c r="DB256">
        <v>1176</v>
      </c>
      <c r="DC256" t="s">
        <v>159</v>
      </c>
      <c r="DD256">
        <v>46</v>
      </c>
      <c r="DE256">
        <v>276</v>
      </c>
      <c r="DF256">
        <v>1622</v>
      </c>
      <c r="DG256">
        <v>9732</v>
      </c>
      <c r="DH256" t="s">
        <v>159</v>
      </c>
      <c r="DI256">
        <f>Table1[[#This Row],[i- returnees internal present household]]+Table1[[#This Row],[k- abroad returnee household]]</f>
        <v>1274</v>
      </c>
      <c r="DJ256">
        <f>Table1[[#This Row],[ returnees internal ]]+Table1[[#This Row],[abroad returnee ]]</f>
        <v>6955</v>
      </c>
      <c r="DK256" t="s">
        <v>159</v>
      </c>
      <c r="DL256">
        <v>576</v>
      </c>
      <c r="DM256">
        <v>3097</v>
      </c>
      <c r="DN256">
        <v>90</v>
      </c>
      <c r="DO256">
        <v>540</v>
      </c>
      <c r="DP256" t="s">
        <v>143</v>
      </c>
      <c r="DQ256" t="s">
        <v>353</v>
      </c>
      <c r="DR256" t="s">
        <v>150</v>
      </c>
      <c r="DS256" t="s">
        <v>147</v>
      </c>
      <c r="DT256">
        <v>0</v>
      </c>
      <c r="DU256">
        <v>0</v>
      </c>
      <c r="DV256" t="s">
        <v>147</v>
      </c>
      <c r="DW256" t="s">
        <v>147</v>
      </c>
      <c r="DX256" t="s">
        <v>147</v>
      </c>
      <c r="DY256" t="s">
        <v>147</v>
      </c>
      <c r="DZ256">
        <v>441</v>
      </c>
      <c r="EA256">
        <v>2287</v>
      </c>
      <c r="EB256" t="s">
        <v>143</v>
      </c>
      <c r="EC256" t="s">
        <v>353</v>
      </c>
      <c r="ED256" t="s">
        <v>150</v>
      </c>
      <c r="EE256" t="s">
        <v>147</v>
      </c>
      <c r="EF256">
        <v>45</v>
      </c>
      <c r="EG256">
        <v>270</v>
      </c>
      <c r="EH256" t="s">
        <v>143</v>
      </c>
      <c r="EI256" t="s">
        <v>353</v>
      </c>
      <c r="EJ256" t="s">
        <v>150</v>
      </c>
      <c r="EK256" t="s">
        <v>147</v>
      </c>
      <c r="EL256">
        <v>0</v>
      </c>
      <c r="EM256">
        <v>0</v>
      </c>
      <c r="EN256" t="s">
        <v>147</v>
      </c>
      <c r="EO256" t="s">
        <v>147</v>
      </c>
      <c r="EP256" t="s">
        <v>147</v>
      </c>
      <c r="EQ256" t="s">
        <v>147</v>
      </c>
      <c r="ER256">
        <v>0</v>
      </c>
      <c r="ES256">
        <v>0</v>
      </c>
      <c r="ET256" t="s">
        <v>159</v>
      </c>
      <c r="EU256">
        <v>698</v>
      </c>
      <c r="EV256">
        <v>3858</v>
      </c>
      <c r="EW256">
        <v>86</v>
      </c>
      <c r="EX256">
        <v>516</v>
      </c>
      <c r="EY256" t="s">
        <v>148</v>
      </c>
      <c r="EZ256" t="s">
        <v>149</v>
      </c>
      <c r="FA256" t="s">
        <v>150</v>
      </c>
      <c r="FB256" t="s">
        <v>147</v>
      </c>
      <c r="FC256">
        <v>178</v>
      </c>
      <c r="FD256">
        <v>740</v>
      </c>
      <c r="FE256" t="s">
        <v>148</v>
      </c>
      <c r="FF256" t="s">
        <v>149</v>
      </c>
      <c r="FG256" t="s">
        <v>150</v>
      </c>
      <c r="FH256" t="s">
        <v>147</v>
      </c>
      <c r="FI256">
        <v>322</v>
      </c>
      <c r="FJ256">
        <v>1930</v>
      </c>
      <c r="FK256" t="s">
        <v>148</v>
      </c>
      <c r="FL256" t="s">
        <v>149</v>
      </c>
      <c r="FM256" t="s">
        <v>150</v>
      </c>
      <c r="FN256" t="s">
        <v>147</v>
      </c>
      <c r="FO256">
        <v>54</v>
      </c>
      <c r="FP256">
        <v>324</v>
      </c>
      <c r="FQ256" t="s">
        <v>148</v>
      </c>
      <c r="FR256" t="s">
        <v>149</v>
      </c>
      <c r="FS256" t="s">
        <v>150</v>
      </c>
      <c r="FT256" t="s">
        <v>147</v>
      </c>
      <c r="FU256">
        <v>58</v>
      </c>
      <c r="FV256">
        <v>348</v>
      </c>
      <c r="FW256" t="s">
        <v>148</v>
      </c>
      <c r="FX256" t="s">
        <v>149</v>
      </c>
      <c r="FY256" t="s">
        <v>150</v>
      </c>
      <c r="FZ256" t="s">
        <v>147</v>
      </c>
      <c r="GA256">
        <v>0</v>
      </c>
      <c r="GB256">
        <v>0</v>
      </c>
      <c r="GC256">
        <v>618</v>
      </c>
      <c r="GD256">
        <v>3378</v>
      </c>
      <c r="GE256">
        <v>474</v>
      </c>
      <c r="GF256">
        <v>2737</v>
      </c>
      <c r="GG256">
        <v>182</v>
      </c>
      <c r="GH256">
        <v>840</v>
      </c>
      <c r="GI256">
        <v>0</v>
      </c>
      <c r="GJ256">
        <v>0</v>
      </c>
      <c r="GK256" t="s">
        <v>159</v>
      </c>
      <c r="GL256">
        <v>58</v>
      </c>
      <c r="GM256">
        <v>348</v>
      </c>
      <c r="GN256" t="s">
        <v>159</v>
      </c>
      <c r="GO256" t="s">
        <v>143</v>
      </c>
      <c r="GP256" t="s">
        <v>353</v>
      </c>
      <c r="GQ256" t="s">
        <v>159</v>
      </c>
      <c r="GR256" t="s">
        <v>148</v>
      </c>
      <c r="GS256" t="s">
        <v>159</v>
      </c>
      <c r="GT256">
        <v>20</v>
      </c>
      <c r="GU256">
        <v>120</v>
      </c>
      <c r="GV256" t="s">
        <v>159</v>
      </c>
      <c r="GW256" t="s">
        <v>197</v>
      </c>
      <c r="GX256" t="s">
        <v>151</v>
      </c>
      <c r="GY256" t="s">
        <v>151</v>
      </c>
      <c r="GZ256" t="s">
        <v>160</v>
      </c>
      <c r="HA256" s="117" t="s">
        <v>1604</v>
      </c>
      <c r="HB256" s="117" t="s">
        <v>2370</v>
      </c>
      <c r="HC256" s="117"/>
      <c r="HD256" s="116" t="s">
        <v>1858</v>
      </c>
      <c r="HE256" s="116">
        <v>4.9349569999999998</v>
      </c>
      <c r="HF256" s="116">
        <v>33.512253999999999</v>
      </c>
    </row>
    <row r="257" spans="1:214" x14ac:dyDescent="0.25">
      <c r="A257" t="s">
        <v>155</v>
      </c>
      <c r="B257" t="s">
        <v>156</v>
      </c>
      <c r="C257" t="s">
        <v>895</v>
      </c>
      <c r="D257" t="s">
        <v>195</v>
      </c>
      <c r="E257" t="s">
        <v>1011</v>
      </c>
      <c r="F257" t="s">
        <v>472</v>
      </c>
      <c r="G257" s="116">
        <f t="shared" si="6"/>
        <v>6.1458300000000001</v>
      </c>
      <c r="H257" s="116">
        <f t="shared" si="7"/>
        <v>31.577269999999999</v>
      </c>
      <c r="I257">
        <v>9</v>
      </c>
      <c r="J257">
        <v>9</v>
      </c>
      <c r="K257" t="s">
        <v>159</v>
      </c>
      <c r="L257">
        <v>2366</v>
      </c>
      <c r="M257" s="116">
        <f>SUM(Table1[[#Headers],[c- IDP previously displ. abroad present]])</f>
        <v>0</v>
      </c>
      <c r="N257">
        <v>16860</v>
      </c>
      <c r="O257" s="116">
        <f>(Table1[[#This Row],[a- IDP individuals]])-(Table1[[#This Row],[displ. Abroad]])</f>
        <v>16860</v>
      </c>
      <c r="P257">
        <v>209</v>
      </c>
      <c r="Q257">
        <v>1480</v>
      </c>
      <c r="R257" t="s">
        <v>156</v>
      </c>
      <c r="S257" t="s">
        <v>195</v>
      </c>
      <c r="T257">
        <v>187</v>
      </c>
      <c r="U257">
        <v>1110</v>
      </c>
      <c r="V257" t="s">
        <v>156</v>
      </c>
      <c r="W257" t="s">
        <v>195</v>
      </c>
      <c r="X257">
        <v>75</v>
      </c>
      <c r="Y257">
        <v>438</v>
      </c>
      <c r="Z257" t="s">
        <v>156</v>
      </c>
      <c r="AA257" t="s">
        <v>195</v>
      </c>
      <c r="AB257">
        <v>39</v>
      </c>
      <c r="AC257">
        <v>222</v>
      </c>
      <c r="AD257" t="s">
        <v>156</v>
      </c>
      <c r="AE257" t="s">
        <v>195</v>
      </c>
      <c r="AF257">
        <v>85</v>
      </c>
      <c r="AG257">
        <v>510</v>
      </c>
      <c r="AH257" t="s">
        <v>156</v>
      </c>
      <c r="AI257" t="s">
        <v>195</v>
      </c>
      <c r="AJ257">
        <v>1771</v>
      </c>
      <c r="AK257">
        <v>13100</v>
      </c>
      <c r="AL257" t="s">
        <v>156</v>
      </c>
      <c r="AM257" t="s">
        <v>195</v>
      </c>
      <c r="AN257">
        <v>0</v>
      </c>
      <c r="AO257">
        <v>0</v>
      </c>
      <c r="AP257" t="s">
        <v>146</v>
      </c>
      <c r="AQ257">
        <v>0</v>
      </c>
      <c r="AR257">
        <v>0</v>
      </c>
      <c r="AS257">
        <v>0</v>
      </c>
      <c r="AT257">
        <v>0</v>
      </c>
      <c r="AU257" t="s">
        <v>147</v>
      </c>
      <c r="AV257" t="s">
        <v>147</v>
      </c>
      <c r="AW257">
        <v>0</v>
      </c>
      <c r="AX257">
        <v>0</v>
      </c>
      <c r="AY257" t="s">
        <v>147</v>
      </c>
      <c r="AZ257" t="s">
        <v>147</v>
      </c>
      <c r="BA257">
        <v>0</v>
      </c>
      <c r="BB257">
        <v>0</v>
      </c>
      <c r="BC257" t="s">
        <v>147</v>
      </c>
      <c r="BD257" t="s">
        <v>147</v>
      </c>
      <c r="BE257">
        <v>0</v>
      </c>
      <c r="BF257">
        <v>0</v>
      </c>
      <c r="BG257" t="s">
        <v>147</v>
      </c>
      <c r="BH257" t="s">
        <v>147</v>
      </c>
      <c r="BI257">
        <v>0</v>
      </c>
      <c r="BJ257">
        <v>0</v>
      </c>
      <c r="BK257" t="s">
        <v>147</v>
      </c>
      <c r="BL257" t="s">
        <v>147</v>
      </c>
      <c r="BM257">
        <v>0</v>
      </c>
      <c r="BN257">
        <v>0</v>
      </c>
      <c r="BO257" s="116">
        <f>SUM(Table1[[#This Row],[2014-2015 Conflict]],Table1[[#This Row],[2016-2017 conflict]],Table1[[#This Row],[2018 pre R conflict]],Table1[[#This Row],[2018 post R conflict]],Table1[[#This Row],[2019 conflict]],Table1[[#This Row],[2020 conflict]])</f>
        <v>1480</v>
      </c>
      <c r="BP257" s="116">
        <f>SUM(Table1[[#This Row],[2014-2015  C - clashes]],Table1[[#This Row],[2016-2017  c-clashes]],Table1[[#This Row],[2018 pre R C-clashes]],Table1[[#This Row],[2018 post R C-clashes]],Table1[[#This Row],[2019 C-clashes]],Table1[[#This Row],[2020 C-clashes]])</f>
        <v>2328</v>
      </c>
      <c r="BQ257" s="116">
        <f>SUM(Table1[[#This Row],[2014-2015 disaster]],Table1[[#This Row],[2016-2017 disaster]],Table1[[#This Row],[2018 pre R disaster]],Table1[[#This Row],[2018 post R disaster]],Table1[[#This Row],[2019 disaster]],Table1[[#This Row],[2020 disaster]])</f>
        <v>13052</v>
      </c>
      <c r="BR257" s="116">
        <f>SUM(Table1[[#This Row],[2014-2015 unknown]],Table1[[#This Row],[2016-2017  unknown ]],Table1[[#This Row],[2018 pre R unknown]],Table1[[#This Row],[2018 post R unknown]],Table1[[#This Row],[2019 unknown]],Table1[[#This Row],[2020 unknown]])</f>
        <v>0</v>
      </c>
      <c r="BS257">
        <v>1480</v>
      </c>
      <c r="BT257">
        <v>0</v>
      </c>
      <c r="BU257">
        <v>0</v>
      </c>
      <c r="BV257">
        <v>0</v>
      </c>
      <c r="BW257" t="s">
        <v>146</v>
      </c>
      <c r="BX257">
        <v>0</v>
      </c>
      <c r="BY257">
        <v>1110</v>
      </c>
      <c r="BZ257">
        <v>0</v>
      </c>
      <c r="CA257">
        <v>0</v>
      </c>
      <c r="CB257" t="s">
        <v>146</v>
      </c>
      <c r="CC257">
        <v>0</v>
      </c>
      <c r="CD257">
        <v>438</v>
      </c>
      <c r="CE257">
        <v>0</v>
      </c>
      <c r="CF257">
        <v>0</v>
      </c>
      <c r="CG257" t="s">
        <v>146</v>
      </c>
      <c r="CH257">
        <v>0</v>
      </c>
      <c r="CI257">
        <v>222</v>
      </c>
      <c r="CJ257">
        <v>0</v>
      </c>
      <c r="CK257">
        <v>0</v>
      </c>
      <c r="CL257" t="s">
        <v>146</v>
      </c>
      <c r="CM257">
        <v>0</v>
      </c>
      <c r="CN257">
        <v>510</v>
      </c>
      <c r="CO257">
        <v>0</v>
      </c>
      <c r="CP257">
        <v>0</v>
      </c>
      <c r="CQ257" t="s">
        <v>146</v>
      </c>
      <c r="CR257">
        <v>0</v>
      </c>
      <c r="CS257">
        <v>48</v>
      </c>
      <c r="CT257">
        <v>13052</v>
      </c>
      <c r="CU257">
        <v>0</v>
      </c>
      <c r="CV257" t="s">
        <v>146</v>
      </c>
      <c r="CW257" t="s">
        <v>147</v>
      </c>
      <c r="CX257">
        <v>0</v>
      </c>
      <c r="CY257">
        <v>1771</v>
      </c>
      <c r="CZ257">
        <v>13100</v>
      </c>
      <c r="DA257">
        <v>595</v>
      </c>
      <c r="DB257">
        <v>3760</v>
      </c>
      <c r="DC257" t="s">
        <v>159</v>
      </c>
      <c r="DD257">
        <v>498</v>
      </c>
      <c r="DE257">
        <v>2988</v>
      </c>
      <c r="DF257">
        <v>14816</v>
      </c>
      <c r="DG257">
        <v>81458</v>
      </c>
      <c r="DH257" t="s">
        <v>159</v>
      </c>
      <c r="DI257">
        <f>Table1[[#This Row],[i- returnees internal present household]]+Table1[[#This Row],[k- abroad returnee household]]</f>
        <v>1248</v>
      </c>
      <c r="DJ257">
        <f>Table1[[#This Row],[ returnees internal ]]+Table1[[#This Row],[abroad returnee ]]</f>
        <v>7287</v>
      </c>
      <c r="DK257" t="s">
        <v>159</v>
      </c>
      <c r="DL257">
        <v>498</v>
      </c>
      <c r="DM257">
        <v>2988</v>
      </c>
      <c r="DN257">
        <v>275</v>
      </c>
      <c r="DO257">
        <v>1650</v>
      </c>
      <c r="DP257" t="s">
        <v>187</v>
      </c>
      <c r="DQ257" t="s">
        <v>254</v>
      </c>
      <c r="DR257" t="s">
        <v>150</v>
      </c>
      <c r="DS257" t="s">
        <v>147</v>
      </c>
      <c r="DT257">
        <v>69</v>
      </c>
      <c r="DU257">
        <v>414</v>
      </c>
      <c r="DV257" t="s">
        <v>187</v>
      </c>
      <c r="DW257" t="s">
        <v>254</v>
      </c>
      <c r="DX257" t="s">
        <v>150</v>
      </c>
      <c r="DY257" t="s">
        <v>147</v>
      </c>
      <c r="DZ257">
        <v>27</v>
      </c>
      <c r="EA257">
        <v>162</v>
      </c>
      <c r="EB257" t="s">
        <v>187</v>
      </c>
      <c r="EC257" t="s">
        <v>254</v>
      </c>
      <c r="ED257" t="s">
        <v>150</v>
      </c>
      <c r="EE257" t="s">
        <v>147</v>
      </c>
      <c r="EF257">
        <v>112</v>
      </c>
      <c r="EG257">
        <v>690</v>
      </c>
      <c r="EH257" t="s">
        <v>187</v>
      </c>
      <c r="EI257" t="s">
        <v>254</v>
      </c>
      <c r="EJ257" t="s">
        <v>150</v>
      </c>
      <c r="EK257" t="s">
        <v>147</v>
      </c>
      <c r="EL257">
        <v>15</v>
      </c>
      <c r="EM257">
        <v>72</v>
      </c>
      <c r="EN257" t="s">
        <v>187</v>
      </c>
      <c r="EO257" t="s">
        <v>254</v>
      </c>
      <c r="EP257" t="s">
        <v>150</v>
      </c>
      <c r="EQ257" t="s">
        <v>147</v>
      </c>
      <c r="ER257">
        <v>0</v>
      </c>
      <c r="ES257">
        <v>0</v>
      </c>
      <c r="ET257" t="s">
        <v>159</v>
      </c>
      <c r="EU257">
        <v>750</v>
      </c>
      <c r="EV257">
        <v>4299</v>
      </c>
      <c r="EW257">
        <v>358</v>
      </c>
      <c r="EX257">
        <v>1947</v>
      </c>
      <c r="EY257" t="s">
        <v>221</v>
      </c>
      <c r="EZ257" t="s">
        <v>424</v>
      </c>
      <c r="FA257" t="s">
        <v>150</v>
      </c>
      <c r="FB257" t="s">
        <v>147</v>
      </c>
      <c r="FC257">
        <v>89</v>
      </c>
      <c r="FD257">
        <v>534</v>
      </c>
      <c r="FE257" t="s">
        <v>221</v>
      </c>
      <c r="FF257" t="s">
        <v>424</v>
      </c>
      <c r="FG257" t="s">
        <v>150</v>
      </c>
      <c r="FH257" t="s">
        <v>147</v>
      </c>
      <c r="FI257">
        <v>75</v>
      </c>
      <c r="FJ257">
        <v>450</v>
      </c>
      <c r="FK257" t="s">
        <v>221</v>
      </c>
      <c r="FL257" t="s">
        <v>424</v>
      </c>
      <c r="FM257" t="s">
        <v>150</v>
      </c>
      <c r="FN257" t="s">
        <v>147</v>
      </c>
      <c r="FO257">
        <v>218</v>
      </c>
      <c r="FP257">
        <v>1308</v>
      </c>
      <c r="FQ257" t="s">
        <v>221</v>
      </c>
      <c r="FR257" t="s">
        <v>424</v>
      </c>
      <c r="FS257" t="s">
        <v>150</v>
      </c>
      <c r="FT257" t="s">
        <v>147</v>
      </c>
      <c r="FU257">
        <v>10</v>
      </c>
      <c r="FV257">
        <v>60</v>
      </c>
      <c r="FW257" t="s">
        <v>221</v>
      </c>
      <c r="FX257" t="s">
        <v>424</v>
      </c>
      <c r="FY257" t="s">
        <v>150</v>
      </c>
      <c r="FZ257" t="s">
        <v>147</v>
      </c>
      <c r="GA257">
        <v>0</v>
      </c>
      <c r="GB257">
        <v>0</v>
      </c>
      <c r="GC257">
        <v>851</v>
      </c>
      <c r="GD257">
        <v>4905</v>
      </c>
      <c r="GE257">
        <v>242</v>
      </c>
      <c r="GF257">
        <v>1452</v>
      </c>
      <c r="GG257">
        <v>155</v>
      </c>
      <c r="GH257">
        <v>930</v>
      </c>
      <c r="GI257">
        <v>0</v>
      </c>
      <c r="GJ257">
        <v>0</v>
      </c>
      <c r="GK257" t="s">
        <v>159</v>
      </c>
      <c r="GL257">
        <v>867</v>
      </c>
      <c r="GM257">
        <v>5115</v>
      </c>
      <c r="GN257" t="s">
        <v>159</v>
      </c>
      <c r="GO257" t="s">
        <v>187</v>
      </c>
      <c r="GP257" t="s">
        <v>254</v>
      </c>
      <c r="GQ257" t="s">
        <v>159</v>
      </c>
      <c r="GR257" t="s">
        <v>221</v>
      </c>
      <c r="GS257" t="s">
        <v>159</v>
      </c>
      <c r="GT257">
        <v>376</v>
      </c>
      <c r="GU257">
        <v>2256</v>
      </c>
      <c r="GV257" t="s">
        <v>159</v>
      </c>
      <c r="GW257" t="s">
        <v>177</v>
      </c>
      <c r="GX257" t="s">
        <v>177</v>
      </c>
      <c r="GY257" t="s">
        <v>177</v>
      </c>
      <c r="GZ257" t="s">
        <v>160</v>
      </c>
      <c r="HA257" s="117" t="s">
        <v>1604</v>
      </c>
      <c r="HB257" s="117" t="s">
        <v>2372</v>
      </c>
      <c r="HC257" s="117"/>
      <c r="HD257" s="116" t="s">
        <v>1858</v>
      </c>
      <c r="HE257" s="116">
        <v>4.9123530000000004</v>
      </c>
      <c r="HF257" s="116">
        <v>33.491776000000002</v>
      </c>
    </row>
    <row r="258" spans="1:214" x14ac:dyDescent="0.25">
      <c r="A258" t="s">
        <v>155</v>
      </c>
      <c r="B258" t="s">
        <v>156</v>
      </c>
      <c r="C258" t="s">
        <v>895</v>
      </c>
      <c r="D258" t="s">
        <v>195</v>
      </c>
      <c r="E258" t="s">
        <v>1012</v>
      </c>
      <c r="F258" t="s">
        <v>1013</v>
      </c>
      <c r="G258" s="116">
        <f t="shared" ref="G258:G321" si="8">INDEX($HE$2:$HE$2855,MATCH(F258,$HA$2:$HA$2855,0))</f>
        <v>6.1749900000000002</v>
      </c>
      <c r="H258" s="116">
        <f t="shared" ref="H258:H321" si="9">INDEX($HF$2:$HF$2855,MATCH(F258,$HA$2:$HA$2855,0))</f>
        <v>31.866849999999999</v>
      </c>
      <c r="I258">
        <v>9</v>
      </c>
      <c r="J258">
        <v>9</v>
      </c>
      <c r="K258" t="s">
        <v>159</v>
      </c>
      <c r="L258">
        <v>887</v>
      </c>
      <c r="M258" s="116">
        <f>SUM(Table1[[#Headers],[c- IDP previously displ. abroad present]])</f>
        <v>0</v>
      </c>
      <c r="N258">
        <v>2419</v>
      </c>
      <c r="O258" s="116">
        <f>(Table1[[#This Row],[a- IDP individuals]])-(Table1[[#This Row],[displ. Abroad]])</f>
        <v>2419</v>
      </c>
      <c r="P258">
        <v>849</v>
      </c>
      <c r="Q258">
        <v>2191</v>
      </c>
      <c r="R258" t="s">
        <v>156</v>
      </c>
      <c r="S258" t="s">
        <v>195</v>
      </c>
      <c r="T258">
        <v>6</v>
      </c>
      <c r="U258">
        <v>36</v>
      </c>
      <c r="V258" t="s">
        <v>156</v>
      </c>
      <c r="W258" t="s">
        <v>195</v>
      </c>
      <c r="X258">
        <v>9</v>
      </c>
      <c r="Y258">
        <v>54</v>
      </c>
      <c r="Z258" t="s">
        <v>156</v>
      </c>
      <c r="AA258" t="s">
        <v>195</v>
      </c>
      <c r="AB258">
        <v>4</v>
      </c>
      <c r="AC258">
        <v>24</v>
      </c>
      <c r="AD258" t="s">
        <v>156</v>
      </c>
      <c r="AE258" t="s">
        <v>195</v>
      </c>
      <c r="AF258">
        <v>15</v>
      </c>
      <c r="AG258">
        <v>90</v>
      </c>
      <c r="AH258" t="s">
        <v>156</v>
      </c>
      <c r="AI258" t="s">
        <v>195</v>
      </c>
      <c r="AJ258">
        <v>4</v>
      </c>
      <c r="AK258">
        <v>24</v>
      </c>
      <c r="AL258" t="s">
        <v>156</v>
      </c>
      <c r="AM258" t="s">
        <v>195</v>
      </c>
      <c r="AN258">
        <v>0</v>
      </c>
      <c r="AO258">
        <v>0</v>
      </c>
      <c r="AP258" t="s">
        <v>146</v>
      </c>
      <c r="AQ258">
        <v>0</v>
      </c>
      <c r="AR258">
        <v>0</v>
      </c>
      <c r="AS258">
        <v>0</v>
      </c>
      <c r="AT258">
        <v>0</v>
      </c>
      <c r="AU258" t="s">
        <v>147</v>
      </c>
      <c r="AV258" t="s">
        <v>147</v>
      </c>
      <c r="AW258">
        <v>0</v>
      </c>
      <c r="AX258">
        <v>0</v>
      </c>
      <c r="AY258" t="s">
        <v>147</v>
      </c>
      <c r="AZ258" t="s">
        <v>147</v>
      </c>
      <c r="BA258">
        <v>0</v>
      </c>
      <c r="BB258">
        <v>0</v>
      </c>
      <c r="BC258" t="s">
        <v>147</v>
      </c>
      <c r="BD258" t="s">
        <v>147</v>
      </c>
      <c r="BE258">
        <v>0</v>
      </c>
      <c r="BF258">
        <v>0</v>
      </c>
      <c r="BG258" t="s">
        <v>147</v>
      </c>
      <c r="BH258" t="s">
        <v>147</v>
      </c>
      <c r="BI258">
        <v>0</v>
      </c>
      <c r="BJ258">
        <v>0</v>
      </c>
      <c r="BK258" t="s">
        <v>147</v>
      </c>
      <c r="BL258" t="s">
        <v>147</v>
      </c>
      <c r="BM258">
        <v>0</v>
      </c>
      <c r="BN258">
        <v>0</v>
      </c>
      <c r="BO258" s="116">
        <f>SUM(Table1[[#This Row],[2014-2015 Conflict]],Table1[[#This Row],[2016-2017 conflict]],Table1[[#This Row],[2018 pre R conflict]],Table1[[#This Row],[2018 post R conflict]],Table1[[#This Row],[2019 conflict]],Table1[[#This Row],[2020 conflict]])</f>
        <v>2191</v>
      </c>
      <c r="BP258" s="116">
        <f>SUM(Table1[[#This Row],[2014-2015  C - clashes]],Table1[[#This Row],[2016-2017  c-clashes]],Table1[[#This Row],[2018 pre R C-clashes]],Table1[[#This Row],[2018 post R C-clashes]],Table1[[#This Row],[2019 C-clashes]],Table1[[#This Row],[2020 C-clashes]])</f>
        <v>228</v>
      </c>
      <c r="BQ258" s="116">
        <f>SUM(Table1[[#This Row],[2014-2015 disaster]],Table1[[#This Row],[2016-2017 disaster]],Table1[[#This Row],[2018 pre R disaster]],Table1[[#This Row],[2018 post R disaster]],Table1[[#This Row],[2019 disaster]],Table1[[#This Row],[2020 disaster]])</f>
        <v>0</v>
      </c>
      <c r="BR258" s="116">
        <f>SUM(Table1[[#This Row],[2014-2015 unknown]],Table1[[#This Row],[2016-2017  unknown ]],Table1[[#This Row],[2018 pre R unknown]],Table1[[#This Row],[2018 post R unknown]],Table1[[#This Row],[2019 unknown]],Table1[[#This Row],[2020 unknown]])</f>
        <v>0</v>
      </c>
      <c r="BS258">
        <v>2191</v>
      </c>
      <c r="BT258">
        <v>0</v>
      </c>
      <c r="BU258">
        <v>0</v>
      </c>
      <c r="BV258">
        <v>0</v>
      </c>
      <c r="BW258" t="s">
        <v>146</v>
      </c>
      <c r="BX258">
        <v>0</v>
      </c>
      <c r="BY258">
        <v>36</v>
      </c>
      <c r="BZ258">
        <v>0</v>
      </c>
      <c r="CA258">
        <v>0</v>
      </c>
      <c r="CB258" t="s">
        <v>146</v>
      </c>
      <c r="CC258">
        <v>0</v>
      </c>
      <c r="CD258">
        <v>54</v>
      </c>
      <c r="CE258">
        <v>0</v>
      </c>
      <c r="CF258">
        <v>0</v>
      </c>
      <c r="CG258" t="s">
        <v>146</v>
      </c>
      <c r="CH258">
        <v>0</v>
      </c>
      <c r="CI258">
        <v>24</v>
      </c>
      <c r="CJ258">
        <v>0</v>
      </c>
      <c r="CK258">
        <v>0</v>
      </c>
      <c r="CL258" t="s">
        <v>146</v>
      </c>
      <c r="CM258">
        <v>0</v>
      </c>
      <c r="CN258">
        <v>90</v>
      </c>
      <c r="CO258">
        <v>0</v>
      </c>
      <c r="CP258">
        <v>0</v>
      </c>
      <c r="CQ258" t="s">
        <v>146</v>
      </c>
      <c r="CR258">
        <v>0</v>
      </c>
      <c r="CS258">
        <v>24</v>
      </c>
      <c r="CT258">
        <v>0</v>
      </c>
      <c r="CU258">
        <v>0</v>
      </c>
      <c r="CV258" t="s">
        <v>146</v>
      </c>
      <c r="CW258" t="s">
        <v>147</v>
      </c>
      <c r="CX258">
        <v>0</v>
      </c>
      <c r="CY258">
        <v>820</v>
      </c>
      <c r="CZ258">
        <v>2017</v>
      </c>
      <c r="DA258">
        <v>67</v>
      </c>
      <c r="DB258">
        <v>402</v>
      </c>
      <c r="DC258" t="s">
        <v>146</v>
      </c>
      <c r="DD258">
        <v>0</v>
      </c>
      <c r="DE258">
        <v>0</v>
      </c>
      <c r="DF258">
        <v>2219</v>
      </c>
      <c r="DG258">
        <v>13314</v>
      </c>
      <c r="DH258" t="s">
        <v>159</v>
      </c>
      <c r="DI258">
        <f>Table1[[#This Row],[i- returnees internal present household]]+Table1[[#This Row],[k- abroad returnee household]]</f>
        <v>1024</v>
      </c>
      <c r="DJ258">
        <f>Table1[[#This Row],[ returnees internal ]]+Table1[[#This Row],[abroad returnee ]]</f>
        <v>6144</v>
      </c>
      <c r="DK258" t="s">
        <v>159</v>
      </c>
      <c r="DL258">
        <v>130</v>
      </c>
      <c r="DM258">
        <v>780</v>
      </c>
      <c r="DN258">
        <v>4</v>
      </c>
      <c r="DO258">
        <v>24</v>
      </c>
      <c r="DP258" t="s">
        <v>187</v>
      </c>
      <c r="DQ258" t="s">
        <v>254</v>
      </c>
      <c r="DR258" t="s">
        <v>150</v>
      </c>
      <c r="DS258" t="s">
        <v>147</v>
      </c>
      <c r="DT258">
        <v>79</v>
      </c>
      <c r="DU258">
        <v>474</v>
      </c>
      <c r="DV258" t="s">
        <v>187</v>
      </c>
      <c r="DW258" t="s">
        <v>254</v>
      </c>
      <c r="DX258" t="s">
        <v>150</v>
      </c>
      <c r="DY258" t="s">
        <v>147</v>
      </c>
      <c r="DZ258">
        <v>25</v>
      </c>
      <c r="EA258">
        <v>150</v>
      </c>
      <c r="EB258" t="s">
        <v>187</v>
      </c>
      <c r="EC258" t="s">
        <v>254</v>
      </c>
      <c r="ED258" t="s">
        <v>150</v>
      </c>
      <c r="EE258" t="s">
        <v>147</v>
      </c>
      <c r="EF258">
        <v>13</v>
      </c>
      <c r="EG258">
        <v>78</v>
      </c>
      <c r="EH258" t="s">
        <v>187</v>
      </c>
      <c r="EI258" t="s">
        <v>254</v>
      </c>
      <c r="EJ258" t="s">
        <v>150</v>
      </c>
      <c r="EK258" t="s">
        <v>147</v>
      </c>
      <c r="EL258">
        <v>9</v>
      </c>
      <c r="EM258">
        <v>54</v>
      </c>
      <c r="EN258" t="s">
        <v>187</v>
      </c>
      <c r="EO258" t="s">
        <v>254</v>
      </c>
      <c r="EP258" t="s">
        <v>150</v>
      </c>
      <c r="EQ258" t="s">
        <v>147</v>
      </c>
      <c r="ER258">
        <v>0</v>
      </c>
      <c r="ES258">
        <v>0</v>
      </c>
      <c r="ET258" t="s">
        <v>159</v>
      </c>
      <c r="EU258">
        <v>894</v>
      </c>
      <c r="EV258">
        <v>5364</v>
      </c>
      <c r="EW258">
        <v>512</v>
      </c>
      <c r="EX258">
        <v>3072</v>
      </c>
      <c r="EY258" t="s">
        <v>221</v>
      </c>
      <c r="EZ258" t="s">
        <v>424</v>
      </c>
      <c r="FA258" t="s">
        <v>150</v>
      </c>
      <c r="FB258" t="s">
        <v>147</v>
      </c>
      <c r="FC258">
        <v>125</v>
      </c>
      <c r="FD258">
        <v>750</v>
      </c>
      <c r="FE258" t="s">
        <v>221</v>
      </c>
      <c r="FF258" t="s">
        <v>424</v>
      </c>
      <c r="FG258" t="s">
        <v>150</v>
      </c>
      <c r="FH258" t="s">
        <v>147</v>
      </c>
      <c r="FI258">
        <v>95</v>
      </c>
      <c r="FJ258">
        <v>570</v>
      </c>
      <c r="FK258" t="s">
        <v>221</v>
      </c>
      <c r="FL258" t="s">
        <v>424</v>
      </c>
      <c r="FM258" t="s">
        <v>150</v>
      </c>
      <c r="FN258" t="s">
        <v>147</v>
      </c>
      <c r="FO258">
        <v>153</v>
      </c>
      <c r="FP258">
        <v>918</v>
      </c>
      <c r="FQ258" t="s">
        <v>221</v>
      </c>
      <c r="FR258" t="s">
        <v>424</v>
      </c>
      <c r="FS258" t="s">
        <v>150</v>
      </c>
      <c r="FT258" t="s">
        <v>147</v>
      </c>
      <c r="FU258">
        <v>9</v>
      </c>
      <c r="FV258">
        <v>54</v>
      </c>
      <c r="FW258" t="s">
        <v>221</v>
      </c>
      <c r="FX258" t="s">
        <v>424</v>
      </c>
      <c r="FY258" t="s">
        <v>150</v>
      </c>
      <c r="FZ258" t="s">
        <v>147</v>
      </c>
      <c r="GA258">
        <v>0</v>
      </c>
      <c r="GB258">
        <v>0</v>
      </c>
      <c r="GC258">
        <v>616</v>
      </c>
      <c r="GD258">
        <v>3696</v>
      </c>
      <c r="GE258">
        <v>258</v>
      </c>
      <c r="GF258">
        <v>1548</v>
      </c>
      <c r="GG258">
        <v>150</v>
      </c>
      <c r="GH258">
        <v>900</v>
      </c>
      <c r="GI258">
        <v>0</v>
      </c>
      <c r="GJ258">
        <v>0</v>
      </c>
      <c r="GK258" t="s">
        <v>159</v>
      </c>
      <c r="GL258">
        <v>367</v>
      </c>
      <c r="GM258">
        <v>2156</v>
      </c>
      <c r="GN258" t="s">
        <v>159</v>
      </c>
      <c r="GO258" t="s">
        <v>156</v>
      </c>
      <c r="GP258" t="s">
        <v>195</v>
      </c>
      <c r="GQ258" t="s">
        <v>159</v>
      </c>
      <c r="GR258" t="s">
        <v>221</v>
      </c>
      <c r="GS258" t="s">
        <v>159</v>
      </c>
      <c r="GT258">
        <v>43</v>
      </c>
      <c r="GU258">
        <v>258</v>
      </c>
      <c r="GV258" t="s">
        <v>146</v>
      </c>
      <c r="GW258" t="s">
        <v>177</v>
      </c>
      <c r="GX258" t="s">
        <v>177</v>
      </c>
      <c r="GY258" t="s">
        <v>177</v>
      </c>
      <c r="GZ258" t="s">
        <v>1014</v>
      </c>
      <c r="HA258" s="117" t="s">
        <v>1604</v>
      </c>
      <c r="HB258" s="117" t="s">
        <v>2374</v>
      </c>
      <c r="HC258" s="117"/>
      <c r="HD258" s="116" t="s">
        <v>1858</v>
      </c>
      <c r="HE258" s="116">
        <v>4.9115149999999996</v>
      </c>
      <c r="HF258" s="116">
        <v>33.496290999999999</v>
      </c>
    </row>
    <row r="259" spans="1:214" x14ac:dyDescent="0.25">
      <c r="A259" t="s">
        <v>155</v>
      </c>
      <c r="B259" t="s">
        <v>156</v>
      </c>
      <c r="C259" t="s">
        <v>558</v>
      </c>
      <c r="D259" t="s">
        <v>251</v>
      </c>
      <c r="E259" t="s">
        <v>1015</v>
      </c>
      <c r="F259" t="s">
        <v>1016</v>
      </c>
      <c r="G259" s="116">
        <f t="shared" si="8"/>
        <v>7.1682500029999998</v>
      </c>
      <c r="H259" s="116">
        <f t="shared" si="9"/>
        <v>31.390910001000002</v>
      </c>
      <c r="I259">
        <v>9</v>
      </c>
      <c r="J259">
        <v>9</v>
      </c>
      <c r="K259" t="s">
        <v>159</v>
      </c>
      <c r="L259">
        <v>110</v>
      </c>
      <c r="M259" s="116">
        <f>SUM(Table1[[#Headers],[c- IDP previously displ. abroad present]])</f>
        <v>0</v>
      </c>
      <c r="N259">
        <v>662</v>
      </c>
      <c r="O259" s="116">
        <f>(Table1[[#This Row],[a- IDP individuals]])-(Table1[[#This Row],[displ. Abroad]])</f>
        <v>431</v>
      </c>
      <c r="P259">
        <v>12</v>
      </c>
      <c r="Q259">
        <v>74</v>
      </c>
      <c r="R259" t="s">
        <v>156</v>
      </c>
      <c r="S259" t="s">
        <v>251</v>
      </c>
      <c r="T259">
        <v>20</v>
      </c>
      <c r="U259">
        <v>122</v>
      </c>
      <c r="V259" t="s">
        <v>156</v>
      </c>
      <c r="W259" t="s">
        <v>251</v>
      </c>
      <c r="X259">
        <v>8</v>
      </c>
      <c r="Y259">
        <v>48</v>
      </c>
      <c r="Z259" t="s">
        <v>147</v>
      </c>
      <c r="AA259" t="s">
        <v>147</v>
      </c>
      <c r="AB259">
        <v>33</v>
      </c>
      <c r="AC259">
        <v>207</v>
      </c>
      <c r="AD259" t="s">
        <v>156</v>
      </c>
      <c r="AE259" t="s">
        <v>251</v>
      </c>
      <c r="AF259">
        <v>0</v>
      </c>
      <c r="AG259">
        <v>0</v>
      </c>
      <c r="AH259" t="s">
        <v>147</v>
      </c>
      <c r="AI259" t="s">
        <v>147</v>
      </c>
      <c r="AJ259">
        <v>37</v>
      </c>
      <c r="AK259">
        <v>211</v>
      </c>
      <c r="AL259" t="s">
        <v>156</v>
      </c>
      <c r="AM259" t="s">
        <v>251</v>
      </c>
      <c r="AN259">
        <v>0</v>
      </c>
      <c r="AO259">
        <v>0</v>
      </c>
      <c r="AP259" t="s">
        <v>159</v>
      </c>
      <c r="AQ259">
        <v>42</v>
      </c>
      <c r="AR259">
        <v>231</v>
      </c>
      <c r="AS259">
        <v>7</v>
      </c>
      <c r="AT259">
        <v>42</v>
      </c>
      <c r="AU259" t="s">
        <v>221</v>
      </c>
      <c r="AV259" t="s">
        <v>424</v>
      </c>
      <c r="AW259">
        <v>8</v>
      </c>
      <c r="AX259">
        <v>48</v>
      </c>
      <c r="AY259" t="s">
        <v>221</v>
      </c>
      <c r="AZ259" t="s">
        <v>424</v>
      </c>
      <c r="BA259">
        <v>11</v>
      </c>
      <c r="BB259">
        <v>66</v>
      </c>
      <c r="BC259" t="s">
        <v>221</v>
      </c>
      <c r="BD259" t="s">
        <v>424</v>
      </c>
      <c r="BE259">
        <v>0</v>
      </c>
      <c r="BF259">
        <v>0</v>
      </c>
      <c r="BG259" t="s">
        <v>147</v>
      </c>
      <c r="BH259" t="s">
        <v>147</v>
      </c>
      <c r="BI259">
        <v>16</v>
      </c>
      <c r="BJ259">
        <v>75</v>
      </c>
      <c r="BK259" t="s">
        <v>221</v>
      </c>
      <c r="BL259" t="s">
        <v>424</v>
      </c>
      <c r="BM259">
        <v>0</v>
      </c>
      <c r="BN259">
        <v>0</v>
      </c>
      <c r="BO259" s="116">
        <f>SUM(Table1[[#This Row],[2014-2015 Conflict]],Table1[[#This Row],[2016-2017 conflict]],Table1[[#This Row],[2018 pre R conflict]],Table1[[#This Row],[2018 post R conflict]],Table1[[#This Row],[2019 conflict]],Table1[[#This Row],[2020 conflict]])</f>
        <v>481</v>
      </c>
      <c r="BP259" s="116">
        <f>SUM(Table1[[#This Row],[2014-2015  C - clashes]],Table1[[#This Row],[2016-2017  c-clashes]],Table1[[#This Row],[2018 pre R C-clashes]],Table1[[#This Row],[2018 post R C-clashes]],Table1[[#This Row],[2019 C-clashes]],Table1[[#This Row],[2020 C-clashes]])</f>
        <v>0</v>
      </c>
      <c r="BQ259" s="116">
        <f>SUM(Table1[[#This Row],[2014-2015 disaster]],Table1[[#This Row],[2016-2017 disaster]],Table1[[#This Row],[2018 pre R disaster]],Table1[[#This Row],[2018 post R disaster]],Table1[[#This Row],[2019 disaster]],Table1[[#This Row],[2020 disaster]])</f>
        <v>0</v>
      </c>
      <c r="BR259" s="116">
        <f>SUM(Table1[[#This Row],[2014-2015 unknown]],Table1[[#This Row],[2016-2017  unknown ]],Table1[[#This Row],[2018 pre R unknown]],Table1[[#This Row],[2018 post R unknown]],Table1[[#This Row],[2019 unknown]],Table1[[#This Row],[2020 unknown]])</f>
        <v>181</v>
      </c>
      <c r="BS259">
        <v>74</v>
      </c>
      <c r="BT259">
        <v>0</v>
      </c>
      <c r="BU259">
        <v>0</v>
      </c>
      <c r="BV259">
        <v>0</v>
      </c>
      <c r="BW259" t="s">
        <v>146</v>
      </c>
      <c r="BX259">
        <v>92</v>
      </c>
      <c r="BY259">
        <v>0</v>
      </c>
      <c r="BZ259">
        <v>0</v>
      </c>
      <c r="CA259">
        <v>30</v>
      </c>
      <c r="CB259" t="s">
        <v>146</v>
      </c>
      <c r="CC259">
        <v>0</v>
      </c>
      <c r="CD259">
        <v>0</v>
      </c>
      <c r="CE259">
        <v>0</v>
      </c>
      <c r="CF259">
        <v>48</v>
      </c>
      <c r="CG259" t="s">
        <v>146</v>
      </c>
      <c r="CH259">
        <v>159</v>
      </c>
      <c r="CI259">
        <v>0</v>
      </c>
      <c r="CJ259">
        <v>0</v>
      </c>
      <c r="CK259">
        <v>48</v>
      </c>
      <c r="CL259" t="s">
        <v>146</v>
      </c>
      <c r="CM259">
        <v>0</v>
      </c>
      <c r="CN259">
        <v>0</v>
      </c>
      <c r="CO259">
        <v>0</v>
      </c>
      <c r="CP259">
        <v>0</v>
      </c>
      <c r="CQ259" t="s">
        <v>146</v>
      </c>
      <c r="CR259">
        <v>156</v>
      </c>
      <c r="CS259">
        <v>0</v>
      </c>
      <c r="CT259">
        <v>0</v>
      </c>
      <c r="CU259">
        <v>55</v>
      </c>
      <c r="CV259" t="s">
        <v>146</v>
      </c>
      <c r="CW259" t="s">
        <v>147</v>
      </c>
      <c r="CX259">
        <v>0</v>
      </c>
      <c r="CY259">
        <v>0</v>
      </c>
      <c r="CZ259">
        <v>0</v>
      </c>
      <c r="DA259">
        <v>110</v>
      </c>
      <c r="DB259">
        <v>662</v>
      </c>
      <c r="DC259" t="s">
        <v>146</v>
      </c>
      <c r="DD259">
        <v>0</v>
      </c>
      <c r="DE259">
        <v>0</v>
      </c>
      <c r="DF259">
        <v>3272</v>
      </c>
      <c r="DG259">
        <v>16372</v>
      </c>
      <c r="DH259" t="s">
        <v>159</v>
      </c>
      <c r="DI259">
        <f>Table1[[#This Row],[i- returnees internal present household]]+Table1[[#This Row],[k- abroad returnee household]]</f>
        <v>265</v>
      </c>
      <c r="DJ259">
        <f>Table1[[#This Row],[ returnees internal ]]+Table1[[#This Row],[abroad returnee ]]</f>
        <v>1590</v>
      </c>
      <c r="DK259" t="s">
        <v>159</v>
      </c>
      <c r="DL259">
        <v>212</v>
      </c>
      <c r="DM259">
        <v>1272</v>
      </c>
      <c r="DN259">
        <v>43</v>
      </c>
      <c r="DO259">
        <v>258</v>
      </c>
      <c r="DP259" t="s">
        <v>187</v>
      </c>
      <c r="DQ259" t="s">
        <v>254</v>
      </c>
      <c r="DR259" t="s">
        <v>150</v>
      </c>
      <c r="DS259" t="s">
        <v>147</v>
      </c>
      <c r="DT259">
        <v>47</v>
      </c>
      <c r="DU259">
        <v>282</v>
      </c>
      <c r="DV259" t="s">
        <v>187</v>
      </c>
      <c r="DW259" t="s">
        <v>254</v>
      </c>
      <c r="DX259" t="s">
        <v>150</v>
      </c>
      <c r="DY259" t="s">
        <v>147</v>
      </c>
      <c r="DZ259">
        <v>53</v>
      </c>
      <c r="EA259">
        <v>318</v>
      </c>
      <c r="EB259" t="s">
        <v>187</v>
      </c>
      <c r="EC259" t="s">
        <v>254</v>
      </c>
      <c r="ED259" t="s">
        <v>150</v>
      </c>
      <c r="EE259" t="s">
        <v>147</v>
      </c>
      <c r="EF259">
        <v>0</v>
      </c>
      <c r="EG259">
        <v>0</v>
      </c>
      <c r="EH259" t="s">
        <v>147</v>
      </c>
      <c r="EI259" t="s">
        <v>147</v>
      </c>
      <c r="EJ259" t="s">
        <v>147</v>
      </c>
      <c r="EK259" t="s">
        <v>147</v>
      </c>
      <c r="EL259">
        <v>69</v>
      </c>
      <c r="EM259">
        <v>414</v>
      </c>
      <c r="EN259" t="s">
        <v>187</v>
      </c>
      <c r="EO259" t="s">
        <v>254</v>
      </c>
      <c r="EP259" t="s">
        <v>150</v>
      </c>
      <c r="EQ259" t="s">
        <v>147</v>
      </c>
      <c r="ER259">
        <v>0</v>
      </c>
      <c r="ES259">
        <v>0</v>
      </c>
      <c r="ET259" t="s">
        <v>159</v>
      </c>
      <c r="EU259">
        <v>53</v>
      </c>
      <c r="EV259">
        <v>318</v>
      </c>
      <c r="EW259">
        <v>7</v>
      </c>
      <c r="EX259">
        <v>42</v>
      </c>
      <c r="EY259" t="s">
        <v>221</v>
      </c>
      <c r="EZ259" t="s">
        <v>424</v>
      </c>
      <c r="FA259" t="s">
        <v>150</v>
      </c>
      <c r="FB259" t="s">
        <v>147</v>
      </c>
      <c r="FC259">
        <v>8</v>
      </c>
      <c r="FD259">
        <v>48</v>
      </c>
      <c r="FE259" t="s">
        <v>221</v>
      </c>
      <c r="FF259" t="s">
        <v>424</v>
      </c>
      <c r="FG259" t="s">
        <v>150</v>
      </c>
      <c r="FH259" t="s">
        <v>147</v>
      </c>
      <c r="FI259">
        <v>11</v>
      </c>
      <c r="FJ259">
        <v>66</v>
      </c>
      <c r="FK259" t="s">
        <v>221</v>
      </c>
      <c r="FL259" t="s">
        <v>424</v>
      </c>
      <c r="FM259" t="s">
        <v>150</v>
      </c>
      <c r="FN259" t="s">
        <v>147</v>
      </c>
      <c r="FO259">
        <v>0</v>
      </c>
      <c r="FP259">
        <v>0</v>
      </c>
      <c r="FQ259" t="s">
        <v>147</v>
      </c>
      <c r="FR259" t="s">
        <v>147</v>
      </c>
      <c r="FS259" t="s">
        <v>147</v>
      </c>
      <c r="FT259" t="s">
        <v>147</v>
      </c>
      <c r="FU259">
        <v>27</v>
      </c>
      <c r="FV259">
        <v>162</v>
      </c>
      <c r="FW259" t="s">
        <v>221</v>
      </c>
      <c r="FX259" t="s">
        <v>424</v>
      </c>
      <c r="FY259" t="s">
        <v>150</v>
      </c>
      <c r="FZ259" t="s">
        <v>147</v>
      </c>
      <c r="GA259">
        <v>0</v>
      </c>
      <c r="GB259">
        <v>0</v>
      </c>
      <c r="GC259">
        <v>13</v>
      </c>
      <c r="GD259">
        <v>78</v>
      </c>
      <c r="GE259">
        <v>46</v>
      </c>
      <c r="GF259">
        <v>276</v>
      </c>
      <c r="GG259">
        <v>206</v>
      </c>
      <c r="GH259">
        <v>1236</v>
      </c>
      <c r="GI259">
        <v>0</v>
      </c>
      <c r="GJ259">
        <v>0</v>
      </c>
      <c r="GK259" t="s">
        <v>159</v>
      </c>
      <c r="GL259">
        <v>638</v>
      </c>
      <c r="GM259">
        <v>3728</v>
      </c>
      <c r="GN259" t="s">
        <v>159</v>
      </c>
      <c r="GO259" t="s">
        <v>187</v>
      </c>
      <c r="GP259" t="s">
        <v>254</v>
      </c>
      <c r="GQ259" t="s">
        <v>159</v>
      </c>
      <c r="GR259" t="s">
        <v>221</v>
      </c>
      <c r="GS259" t="s">
        <v>159</v>
      </c>
      <c r="GT259">
        <v>7</v>
      </c>
      <c r="GU259">
        <v>42</v>
      </c>
      <c r="GV259" t="s">
        <v>159</v>
      </c>
      <c r="GW259" t="s">
        <v>177</v>
      </c>
      <c r="GX259" t="s">
        <v>152</v>
      </c>
      <c r="GY259" t="s">
        <v>151</v>
      </c>
      <c r="GZ259" t="s">
        <v>1017</v>
      </c>
      <c r="HA259" s="117" t="s">
        <v>1556</v>
      </c>
      <c r="HB259" s="117" t="s">
        <v>1556</v>
      </c>
      <c r="HC259" s="117" t="s">
        <v>2376</v>
      </c>
      <c r="HD259" s="116" t="s">
        <v>1858</v>
      </c>
      <c r="HE259" s="116">
        <v>4.900531</v>
      </c>
      <c r="HF259" s="116">
        <v>33.621887999999998</v>
      </c>
    </row>
    <row r="260" spans="1:214" x14ac:dyDescent="0.25">
      <c r="A260" t="s">
        <v>155</v>
      </c>
      <c r="B260" t="s">
        <v>156</v>
      </c>
      <c r="C260" t="s">
        <v>895</v>
      </c>
      <c r="D260" t="s">
        <v>195</v>
      </c>
      <c r="E260" t="s">
        <v>1018</v>
      </c>
      <c r="F260" t="s">
        <v>1019</v>
      </c>
      <c r="G260" s="116">
        <f t="shared" si="8"/>
        <v>6.2819500000000001</v>
      </c>
      <c r="H260" s="116">
        <f t="shared" si="9"/>
        <v>31.56719</v>
      </c>
      <c r="I260">
        <v>9</v>
      </c>
      <c r="J260">
        <v>9</v>
      </c>
      <c r="K260" t="s">
        <v>159</v>
      </c>
      <c r="L260">
        <v>333</v>
      </c>
      <c r="M260" s="116">
        <f>SUM(Table1[[#Headers],[c- IDP previously displ. abroad present]])</f>
        <v>0</v>
      </c>
      <c r="N260">
        <v>1998</v>
      </c>
      <c r="O260" s="116">
        <f>(Table1[[#This Row],[a- IDP individuals]])-(Table1[[#This Row],[displ. Abroad]])</f>
        <v>1998</v>
      </c>
      <c r="P260">
        <v>121</v>
      </c>
      <c r="Q260">
        <v>726</v>
      </c>
      <c r="R260" t="s">
        <v>156</v>
      </c>
      <c r="S260" t="s">
        <v>195</v>
      </c>
      <c r="T260">
        <v>189</v>
      </c>
      <c r="U260">
        <v>1134</v>
      </c>
      <c r="V260" t="s">
        <v>156</v>
      </c>
      <c r="W260" t="s">
        <v>195</v>
      </c>
      <c r="X260">
        <v>23</v>
      </c>
      <c r="Y260">
        <v>138</v>
      </c>
      <c r="Z260" t="s">
        <v>156</v>
      </c>
      <c r="AA260" t="s">
        <v>195</v>
      </c>
      <c r="AB260">
        <v>0</v>
      </c>
      <c r="AC260">
        <v>0</v>
      </c>
      <c r="AD260" t="s">
        <v>147</v>
      </c>
      <c r="AE260" t="s">
        <v>147</v>
      </c>
      <c r="AF260">
        <v>0</v>
      </c>
      <c r="AG260">
        <v>0</v>
      </c>
      <c r="AH260" t="s">
        <v>147</v>
      </c>
      <c r="AI260" t="s">
        <v>147</v>
      </c>
      <c r="AJ260">
        <v>0</v>
      </c>
      <c r="AK260">
        <v>0</v>
      </c>
      <c r="AL260" t="s">
        <v>147</v>
      </c>
      <c r="AM260" t="s">
        <v>147</v>
      </c>
      <c r="AN260">
        <v>0</v>
      </c>
      <c r="AO260">
        <v>0</v>
      </c>
      <c r="AP260" t="s">
        <v>146</v>
      </c>
      <c r="AQ260">
        <v>0</v>
      </c>
      <c r="AR260">
        <v>0</v>
      </c>
      <c r="AS260">
        <v>0</v>
      </c>
      <c r="AT260">
        <v>0</v>
      </c>
      <c r="AU260" t="s">
        <v>147</v>
      </c>
      <c r="AV260" t="s">
        <v>147</v>
      </c>
      <c r="AW260">
        <v>0</v>
      </c>
      <c r="AX260">
        <v>0</v>
      </c>
      <c r="AY260" t="s">
        <v>147</v>
      </c>
      <c r="AZ260" t="s">
        <v>147</v>
      </c>
      <c r="BA260">
        <v>0</v>
      </c>
      <c r="BB260">
        <v>0</v>
      </c>
      <c r="BC260" t="s">
        <v>147</v>
      </c>
      <c r="BD260" t="s">
        <v>147</v>
      </c>
      <c r="BE260">
        <v>0</v>
      </c>
      <c r="BF260">
        <v>0</v>
      </c>
      <c r="BG260" t="s">
        <v>147</v>
      </c>
      <c r="BH260" t="s">
        <v>147</v>
      </c>
      <c r="BI260">
        <v>0</v>
      </c>
      <c r="BJ260">
        <v>0</v>
      </c>
      <c r="BK260" t="s">
        <v>147</v>
      </c>
      <c r="BL260" t="s">
        <v>147</v>
      </c>
      <c r="BM260">
        <v>0</v>
      </c>
      <c r="BN260">
        <v>0</v>
      </c>
      <c r="BO260" s="116">
        <f>SUM(Table1[[#This Row],[2014-2015 Conflict]],Table1[[#This Row],[2016-2017 conflict]],Table1[[#This Row],[2018 pre R conflict]],Table1[[#This Row],[2018 post R conflict]],Table1[[#This Row],[2019 conflict]],Table1[[#This Row],[2020 conflict]])</f>
        <v>0</v>
      </c>
      <c r="BP260" s="116">
        <f>SUM(Table1[[#This Row],[2014-2015  C - clashes]],Table1[[#This Row],[2016-2017  c-clashes]],Table1[[#This Row],[2018 pre R C-clashes]],Table1[[#This Row],[2018 post R C-clashes]],Table1[[#This Row],[2019 C-clashes]],Table1[[#This Row],[2020 C-clashes]])</f>
        <v>1998</v>
      </c>
      <c r="BQ260" s="116">
        <f>SUM(Table1[[#This Row],[2014-2015 disaster]],Table1[[#This Row],[2016-2017 disaster]],Table1[[#This Row],[2018 pre R disaster]],Table1[[#This Row],[2018 post R disaster]],Table1[[#This Row],[2019 disaster]],Table1[[#This Row],[2020 disaster]])</f>
        <v>0</v>
      </c>
      <c r="BR260" s="116">
        <f>SUM(Table1[[#This Row],[2014-2015 unknown]],Table1[[#This Row],[2016-2017  unknown ]],Table1[[#This Row],[2018 pre R unknown]],Table1[[#This Row],[2018 post R unknown]],Table1[[#This Row],[2019 unknown]],Table1[[#This Row],[2020 unknown]])</f>
        <v>0</v>
      </c>
      <c r="BS260">
        <v>0</v>
      </c>
      <c r="BT260">
        <v>726</v>
      </c>
      <c r="BU260">
        <v>0</v>
      </c>
      <c r="BV260">
        <v>0</v>
      </c>
      <c r="BW260" t="s">
        <v>146</v>
      </c>
      <c r="BX260">
        <v>0</v>
      </c>
      <c r="BY260">
        <v>1134</v>
      </c>
      <c r="BZ260">
        <v>0</v>
      </c>
      <c r="CA260">
        <v>0</v>
      </c>
      <c r="CB260" t="s">
        <v>146</v>
      </c>
      <c r="CC260">
        <v>0</v>
      </c>
      <c r="CD260">
        <v>138</v>
      </c>
      <c r="CE260">
        <v>0</v>
      </c>
      <c r="CF260">
        <v>0</v>
      </c>
      <c r="CG260" t="s">
        <v>146</v>
      </c>
      <c r="CH260">
        <v>0</v>
      </c>
      <c r="CI260">
        <v>0</v>
      </c>
      <c r="CJ260">
        <v>0</v>
      </c>
      <c r="CK260">
        <v>0</v>
      </c>
      <c r="CL260" t="s">
        <v>146</v>
      </c>
      <c r="CM260">
        <v>0</v>
      </c>
      <c r="CN260">
        <v>0</v>
      </c>
      <c r="CO260">
        <v>0</v>
      </c>
      <c r="CP260">
        <v>0</v>
      </c>
      <c r="CQ260" t="s">
        <v>146</v>
      </c>
      <c r="CR260">
        <v>0</v>
      </c>
      <c r="CS260">
        <v>0</v>
      </c>
      <c r="CT260">
        <v>0</v>
      </c>
      <c r="CU260">
        <v>0</v>
      </c>
      <c r="CV260" t="s">
        <v>146</v>
      </c>
      <c r="CW260" t="s">
        <v>147</v>
      </c>
      <c r="CX260">
        <v>0</v>
      </c>
      <c r="CY260">
        <v>0</v>
      </c>
      <c r="CZ260">
        <v>0</v>
      </c>
      <c r="DA260">
        <v>333</v>
      </c>
      <c r="DB260">
        <v>1998</v>
      </c>
      <c r="DC260" t="s">
        <v>146</v>
      </c>
      <c r="DD260">
        <v>0</v>
      </c>
      <c r="DE260">
        <v>0</v>
      </c>
      <c r="DF260">
        <v>355</v>
      </c>
      <c r="DG260">
        <v>2130</v>
      </c>
      <c r="DH260" t="s">
        <v>159</v>
      </c>
      <c r="DI260">
        <f>Table1[[#This Row],[i- returnees internal present household]]+Table1[[#This Row],[k- abroad returnee household]]</f>
        <v>2799</v>
      </c>
      <c r="DJ260">
        <f>Table1[[#This Row],[ returnees internal ]]+Table1[[#This Row],[abroad returnee ]]</f>
        <v>16674</v>
      </c>
      <c r="DK260" t="s">
        <v>159</v>
      </c>
      <c r="DL260">
        <v>2783</v>
      </c>
      <c r="DM260">
        <v>16577</v>
      </c>
      <c r="DN260">
        <v>2304</v>
      </c>
      <c r="DO260">
        <v>13594</v>
      </c>
      <c r="DP260" t="s">
        <v>187</v>
      </c>
      <c r="DQ260" t="s">
        <v>254</v>
      </c>
      <c r="DR260" t="s">
        <v>150</v>
      </c>
      <c r="DS260" t="s">
        <v>147</v>
      </c>
      <c r="DT260">
        <v>250</v>
      </c>
      <c r="DU260">
        <v>1475</v>
      </c>
      <c r="DV260" t="s">
        <v>187</v>
      </c>
      <c r="DW260" t="s">
        <v>254</v>
      </c>
      <c r="DX260" t="s">
        <v>150</v>
      </c>
      <c r="DY260" t="s">
        <v>147</v>
      </c>
      <c r="DZ260">
        <v>200</v>
      </c>
      <c r="EA260">
        <v>1188</v>
      </c>
      <c r="EB260" t="s">
        <v>187</v>
      </c>
      <c r="EC260" t="s">
        <v>254</v>
      </c>
      <c r="ED260" t="s">
        <v>150</v>
      </c>
      <c r="EE260" t="s">
        <v>147</v>
      </c>
      <c r="EF260">
        <v>29</v>
      </c>
      <c r="EG260">
        <v>320</v>
      </c>
      <c r="EH260" t="s">
        <v>187</v>
      </c>
      <c r="EI260" t="s">
        <v>254</v>
      </c>
      <c r="EJ260" t="s">
        <v>150</v>
      </c>
      <c r="EK260" t="s">
        <v>147</v>
      </c>
      <c r="EL260">
        <v>0</v>
      </c>
      <c r="EM260">
        <v>0</v>
      </c>
      <c r="EN260" t="s">
        <v>147</v>
      </c>
      <c r="EO260" t="s">
        <v>147</v>
      </c>
      <c r="EP260" t="s">
        <v>147</v>
      </c>
      <c r="EQ260" t="s">
        <v>147</v>
      </c>
      <c r="ER260">
        <v>0</v>
      </c>
      <c r="ES260">
        <v>0</v>
      </c>
      <c r="ET260" t="s">
        <v>159</v>
      </c>
      <c r="EU260">
        <v>16</v>
      </c>
      <c r="EV260">
        <v>97</v>
      </c>
      <c r="EW260">
        <v>0</v>
      </c>
      <c r="EX260">
        <v>0</v>
      </c>
      <c r="EY260" t="s">
        <v>147</v>
      </c>
      <c r="EZ260" t="s">
        <v>147</v>
      </c>
      <c r="FA260" t="s">
        <v>147</v>
      </c>
      <c r="FB260" t="s">
        <v>147</v>
      </c>
      <c r="FC260">
        <v>0</v>
      </c>
      <c r="FD260">
        <v>0</v>
      </c>
      <c r="FE260" t="s">
        <v>147</v>
      </c>
      <c r="FF260" t="s">
        <v>147</v>
      </c>
      <c r="FG260" t="s">
        <v>147</v>
      </c>
      <c r="FH260" t="s">
        <v>147</v>
      </c>
      <c r="FI260">
        <v>0</v>
      </c>
      <c r="FJ260">
        <v>0</v>
      </c>
      <c r="FK260" t="s">
        <v>147</v>
      </c>
      <c r="FL260" t="s">
        <v>147</v>
      </c>
      <c r="FM260" t="s">
        <v>147</v>
      </c>
      <c r="FN260" t="s">
        <v>147</v>
      </c>
      <c r="FO260">
        <v>16</v>
      </c>
      <c r="FP260">
        <v>97</v>
      </c>
      <c r="FQ260" t="s">
        <v>221</v>
      </c>
      <c r="FR260" t="s">
        <v>424</v>
      </c>
      <c r="FS260" t="s">
        <v>150</v>
      </c>
      <c r="FT260" t="s">
        <v>147</v>
      </c>
      <c r="FU260">
        <v>0</v>
      </c>
      <c r="FV260">
        <v>0</v>
      </c>
      <c r="FW260" t="s">
        <v>147</v>
      </c>
      <c r="FX260" t="s">
        <v>147</v>
      </c>
      <c r="FY260" t="s">
        <v>147</v>
      </c>
      <c r="FZ260" t="s">
        <v>147</v>
      </c>
      <c r="GA260">
        <v>0</v>
      </c>
      <c r="GB260">
        <v>0</v>
      </c>
      <c r="GC260">
        <v>1212</v>
      </c>
      <c r="GD260">
        <v>7151</v>
      </c>
      <c r="GE260">
        <v>1073</v>
      </c>
      <c r="GF260">
        <v>6331</v>
      </c>
      <c r="GG260">
        <v>514</v>
      </c>
      <c r="GH260">
        <v>3192</v>
      </c>
      <c r="GI260">
        <v>0</v>
      </c>
      <c r="GJ260">
        <v>0</v>
      </c>
      <c r="GK260" t="s">
        <v>159</v>
      </c>
      <c r="GL260">
        <v>257</v>
      </c>
      <c r="GM260">
        <v>1499</v>
      </c>
      <c r="GN260" t="s">
        <v>159</v>
      </c>
      <c r="GO260" t="s">
        <v>187</v>
      </c>
      <c r="GP260" t="s">
        <v>254</v>
      </c>
      <c r="GQ260" t="s">
        <v>159</v>
      </c>
      <c r="GR260" t="s">
        <v>221</v>
      </c>
      <c r="GS260" t="s">
        <v>159</v>
      </c>
      <c r="GT260">
        <v>5</v>
      </c>
      <c r="GU260">
        <v>30</v>
      </c>
      <c r="GV260" t="s">
        <v>159</v>
      </c>
      <c r="GW260" t="s">
        <v>152</v>
      </c>
      <c r="GX260" t="s">
        <v>151</v>
      </c>
      <c r="GY260" t="s">
        <v>151</v>
      </c>
      <c r="GZ260" t="s">
        <v>1020</v>
      </c>
      <c r="HA260" s="117" t="s">
        <v>1556</v>
      </c>
      <c r="HB260" s="117" t="s">
        <v>2378</v>
      </c>
      <c r="HC260" s="117"/>
      <c r="HD260" s="116" t="s">
        <v>1858</v>
      </c>
      <c r="HE260" s="116">
        <v>4.8517340000000004</v>
      </c>
      <c r="HF260" s="116">
        <v>33.556828000000003</v>
      </c>
    </row>
    <row r="261" spans="1:214" x14ac:dyDescent="0.25">
      <c r="A261" t="s">
        <v>155</v>
      </c>
      <c r="B261" t="s">
        <v>156</v>
      </c>
      <c r="C261" t="s">
        <v>558</v>
      </c>
      <c r="D261" t="s">
        <v>251</v>
      </c>
      <c r="E261" t="s">
        <v>1021</v>
      </c>
      <c r="F261" t="s">
        <v>1022</v>
      </c>
      <c r="G261" s="116">
        <f t="shared" si="8"/>
        <v>7.3096750000000004</v>
      </c>
      <c r="H261" s="116">
        <f t="shared" si="9"/>
        <v>31.369125</v>
      </c>
      <c r="I261">
        <v>9</v>
      </c>
      <c r="J261">
        <v>9</v>
      </c>
      <c r="K261" t="s">
        <v>146</v>
      </c>
      <c r="L261">
        <v>0</v>
      </c>
      <c r="M261" s="116">
        <f>SUM(Table1[[#Headers],[c- IDP previously displ. abroad present]])</f>
        <v>0</v>
      </c>
      <c r="N261">
        <v>0</v>
      </c>
      <c r="O261" s="116">
        <f>(Table1[[#This Row],[a- IDP individuals]])-(Table1[[#This Row],[displ. Abroad]])</f>
        <v>0</v>
      </c>
      <c r="P261">
        <v>0</v>
      </c>
      <c r="Q261">
        <v>0</v>
      </c>
      <c r="R261" t="s">
        <v>147</v>
      </c>
      <c r="S261" t="s">
        <v>147</v>
      </c>
      <c r="T261">
        <v>0</v>
      </c>
      <c r="U261">
        <v>0</v>
      </c>
      <c r="V261" t="s">
        <v>147</v>
      </c>
      <c r="W261" t="s">
        <v>147</v>
      </c>
      <c r="X261">
        <v>0</v>
      </c>
      <c r="Y261">
        <v>0</v>
      </c>
      <c r="Z261" t="s">
        <v>147</v>
      </c>
      <c r="AA261" t="s">
        <v>147</v>
      </c>
      <c r="AB261">
        <v>0</v>
      </c>
      <c r="AC261">
        <v>0</v>
      </c>
      <c r="AD261" t="s">
        <v>147</v>
      </c>
      <c r="AE261" t="s">
        <v>147</v>
      </c>
      <c r="AF261">
        <v>0</v>
      </c>
      <c r="AG261">
        <v>0</v>
      </c>
      <c r="AH261" t="s">
        <v>147</v>
      </c>
      <c r="AI261" t="s">
        <v>147</v>
      </c>
      <c r="AJ261">
        <v>0</v>
      </c>
      <c r="AK261">
        <v>0</v>
      </c>
      <c r="AL261" t="s">
        <v>147</v>
      </c>
      <c r="AM261" t="s">
        <v>147</v>
      </c>
      <c r="AN261">
        <v>0</v>
      </c>
      <c r="AO261">
        <v>0</v>
      </c>
      <c r="AP261" t="s">
        <v>146</v>
      </c>
      <c r="AQ261">
        <v>0</v>
      </c>
      <c r="AR261">
        <v>0</v>
      </c>
      <c r="AS261">
        <v>0</v>
      </c>
      <c r="AT261">
        <v>0</v>
      </c>
      <c r="AU261" t="s">
        <v>147</v>
      </c>
      <c r="AV261" t="s">
        <v>147</v>
      </c>
      <c r="AW261">
        <v>0</v>
      </c>
      <c r="AX261">
        <v>0</v>
      </c>
      <c r="AY261" t="s">
        <v>147</v>
      </c>
      <c r="AZ261" t="s">
        <v>147</v>
      </c>
      <c r="BA261">
        <v>0</v>
      </c>
      <c r="BB261">
        <v>0</v>
      </c>
      <c r="BC261" t="s">
        <v>147</v>
      </c>
      <c r="BD261" t="s">
        <v>147</v>
      </c>
      <c r="BE261">
        <v>0</v>
      </c>
      <c r="BF261">
        <v>0</v>
      </c>
      <c r="BG261" t="s">
        <v>147</v>
      </c>
      <c r="BH261" t="s">
        <v>147</v>
      </c>
      <c r="BI261">
        <v>0</v>
      </c>
      <c r="BJ261">
        <v>0</v>
      </c>
      <c r="BK261" t="s">
        <v>147</v>
      </c>
      <c r="BL261" t="s">
        <v>147</v>
      </c>
      <c r="BM261">
        <v>0</v>
      </c>
      <c r="BN261">
        <v>0</v>
      </c>
      <c r="BO261" s="116">
        <f>SUM(Table1[[#This Row],[2014-2015 Conflict]],Table1[[#This Row],[2016-2017 conflict]],Table1[[#This Row],[2018 pre R conflict]],Table1[[#This Row],[2018 post R conflict]],Table1[[#This Row],[2019 conflict]],Table1[[#This Row],[2020 conflict]])</f>
        <v>0</v>
      </c>
      <c r="BP261" s="116">
        <f>SUM(Table1[[#This Row],[2014-2015  C - clashes]],Table1[[#This Row],[2016-2017  c-clashes]],Table1[[#This Row],[2018 pre R C-clashes]],Table1[[#This Row],[2018 post R C-clashes]],Table1[[#This Row],[2019 C-clashes]],Table1[[#This Row],[2020 C-clashes]])</f>
        <v>0</v>
      </c>
      <c r="BQ261" s="116">
        <f>SUM(Table1[[#This Row],[2014-2015 disaster]],Table1[[#This Row],[2016-2017 disaster]],Table1[[#This Row],[2018 pre R disaster]],Table1[[#This Row],[2018 post R disaster]],Table1[[#This Row],[2019 disaster]],Table1[[#This Row],[2020 disaster]])</f>
        <v>0</v>
      </c>
      <c r="BR261" s="116">
        <f>SUM(Table1[[#This Row],[2014-2015 unknown]],Table1[[#This Row],[2016-2017  unknown ]],Table1[[#This Row],[2018 pre R unknown]],Table1[[#This Row],[2018 post R unknown]],Table1[[#This Row],[2019 unknown]],Table1[[#This Row],[2020 unknown]])</f>
        <v>0</v>
      </c>
      <c r="BS261">
        <v>0</v>
      </c>
      <c r="BT261">
        <v>0</v>
      </c>
      <c r="BU261">
        <v>0</v>
      </c>
      <c r="BV261">
        <v>0</v>
      </c>
      <c r="BW261" t="s">
        <v>146</v>
      </c>
      <c r="BX261">
        <v>0</v>
      </c>
      <c r="BY261">
        <v>0</v>
      </c>
      <c r="BZ261">
        <v>0</v>
      </c>
      <c r="CA261">
        <v>0</v>
      </c>
      <c r="CB261" t="s">
        <v>146</v>
      </c>
      <c r="CC261">
        <v>0</v>
      </c>
      <c r="CD261">
        <v>0</v>
      </c>
      <c r="CE261">
        <v>0</v>
      </c>
      <c r="CF261">
        <v>0</v>
      </c>
      <c r="CG261" t="s">
        <v>146</v>
      </c>
      <c r="CH261">
        <v>0</v>
      </c>
      <c r="CI261">
        <v>0</v>
      </c>
      <c r="CJ261">
        <v>0</v>
      </c>
      <c r="CK261">
        <v>0</v>
      </c>
      <c r="CL261" t="s">
        <v>146</v>
      </c>
      <c r="CM261">
        <v>0</v>
      </c>
      <c r="CN261">
        <v>0</v>
      </c>
      <c r="CO261">
        <v>0</v>
      </c>
      <c r="CP261">
        <v>0</v>
      </c>
      <c r="CQ261" t="s">
        <v>146</v>
      </c>
      <c r="CR261">
        <v>0</v>
      </c>
      <c r="CS261">
        <v>0</v>
      </c>
      <c r="CT261">
        <v>0</v>
      </c>
      <c r="CU261">
        <v>0</v>
      </c>
      <c r="CV261" t="s">
        <v>146</v>
      </c>
      <c r="CW261" t="s">
        <v>147</v>
      </c>
      <c r="CX261">
        <v>0</v>
      </c>
      <c r="CY261">
        <v>0</v>
      </c>
      <c r="CZ261">
        <v>0</v>
      </c>
      <c r="DA261">
        <v>0</v>
      </c>
      <c r="DB261">
        <v>0</v>
      </c>
      <c r="DC261" t="s">
        <v>146</v>
      </c>
      <c r="DD261">
        <v>0</v>
      </c>
      <c r="DE261">
        <v>0</v>
      </c>
      <c r="DF261">
        <v>0</v>
      </c>
      <c r="DG261">
        <v>0</v>
      </c>
      <c r="DH261" t="s">
        <v>159</v>
      </c>
      <c r="DI261">
        <f>Table1[[#This Row],[i- returnees internal present household]]+Table1[[#This Row],[k- abroad returnee household]]</f>
        <v>353</v>
      </c>
      <c r="DJ261">
        <f>Table1[[#This Row],[ returnees internal ]]+Table1[[#This Row],[abroad returnee ]]</f>
        <v>2118</v>
      </c>
      <c r="DK261" t="s">
        <v>159</v>
      </c>
      <c r="DL261">
        <v>319</v>
      </c>
      <c r="DM261">
        <v>1914</v>
      </c>
      <c r="DN261">
        <v>69</v>
      </c>
      <c r="DO261">
        <v>416</v>
      </c>
      <c r="DP261" t="s">
        <v>187</v>
      </c>
      <c r="DQ261" t="s">
        <v>254</v>
      </c>
      <c r="DR261" t="s">
        <v>150</v>
      </c>
      <c r="DS261" t="s">
        <v>147</v>
      </c>
      <c r="DT261">
        <v>0</v>
      </c>
      <c r="DU261">
        <v>0</v>
      </c>
      <c r="DV261" t="s">
        <v>147</v>
      </c>
      <c r="DW261" t="s">
        <v>147</v>
      </c>
      <c r="DX261" t="s">
        <v>147</v>
      </c>
      <c r="DY261" t="s">
        <v>147</v>
      </c>
      <c r="DZ261">
        <v>99</v>
      </c>
      <c r="EA261">
        <v>592</v>
      </c>
      <c r="EB261" t="s">
        <v>187</v>
      </c>
      <c r="EC261" t="s">
        <v>254</v>
      </c>
      <c r="ED261" t="s">
        <v>150</v>
      </c>
      <c r="EE261" t="s">
        <v>147</v>
      </c>
      <c r="EF261">
        <v>72</v>
      </c>
      <c r="EG261">
        <v>432</v>
      </c>
      <c r="EH261" t="s">
        <v>187</v>
      </c>
      <c r="EI261" t="s">
        <v>254</v>
      </c>
      <c r="EJ261" t="s">
        <v>150</v>
      </c>
      <c r="EK261" t="s">
        <v>147</v>
      </c>
      <c r="EL261">
        <v>79</v>
      </c>
      <c r="EM261">
        <v>474</v>
      </c>
      <c r="EN261" t="s">
        <v>187</v>
      </c>
      <c r="EO261" t="s">
        <v>254</v>
      </c>
      <c r="EP261" t="s">
        <v>150</v>
      </c>
      <c r="EQ261" t="s">
        <v>147</v>
      </c>
      <c r="ER261">
        <v>0</v>
      </c>
      <c r="ES261">
        <v>0</v>
      </c>
      <c r="ET261" t="s">
        <v>159</v>
      </c>
      <c r="EU261">
        <v>34</v>
      </c>
      <c r="EV261">
        <v>204</v>
      </c>
      <c r="EW261">
        <v>5</v>
      </c>
      <c r="EX261">
        <v>30</v>
      </c>
      <c r="EY261" t="s">
        <v>221</v>
      </c>
      <c r="EZ261" t="s">
        <v>424</v>
      </c>
      <c r="FA261" t="s">
        <v>150</v>
      </c>
      <c r="FB261" t="s">
        <v>147</v>
      </c>
      <c r="FC261">
        <v>0</v>
      </c>
      <c r="FD261">
        <v>0</v>
      </c>
      <c r="FE261" t="s">
        <v>147</v>
      </c>
      <c r="FF261" t="s">
        <v>147</v>
      </c>
      <c r="FG261" t="s">
        <v>147</v>
      </c>
      <c r="FH261" t="s">
        <v>147</v>
      </c>
      <c r="FI261">
        <v>8</v>
      </c>
      <c r="FJ261">
        <v>48</v>
      </c>
      <c r="FK261" t="s">
        <v>221</v>
      </c>
      <c r="FL261" t="s">
        <v>424</v>
      </c>
      <c r="FM261" t="s">
        <v>150</v>
      </c>
      <c r="FN261" t="s">
        <v>147</v>
      </c>
      <c r="FO261">
        <v>9</v>
      </c>
      <c r="FP261">
        <v>54</v>
      </c>
      <c r="FQ261" t="s">
        <v>221</v>
      </c>
      <c r="FR261" t="s">
        <v>424</v>
      </c>
      <c r="FS261" t="s">
        <v>150</v>
      </c>
      <c r="FT261" t="s">
        <v>147</v>
      </c>
      <c r="FU261">
        <v>12</v>
      </c>
      <c r="FV261">
        <v>72</v>
      </c>
      <c r="FW261" t="s">
        <v>221</v>
      </c>
      <c r="FX261" t="s">
        <v>424</v>
      </c>
      <c r="FY261" t="s">
        <v>150</v>
      </c>
      <c r="FZ261" t="s">
        <v>147</v>
      </c>
      <c r="GA261">
        <v>0</v>
      </c>
      <c r="GB261">
        <v>0</v>
      </c>
      <c r="GC261">
        <v>8</v>
      </c>
      <c r="GD261">
        <v>51</v>
      </c>
      <c r="GE261">
        <v>21</v>
      </c>
      <c r="GF261">
        <v>138</v>
      </c>
      <c r="GG261">
        <v>324</v>
      </c>
      <c r="GH261">
        <v>1929</v>
      </c>
      <c r="GI261">
        <v>0</v>
      </c>
      <c r="GJ261">
        <v>0</v>
      </c>
      <c r="GK261" t="s">
        <v>159</v>
      </c>
      <c r="GL261">
        <v>686</v>
      </c>
      <c r="GM261">
        <v>3763</v>
      </c>
      <c r="GN261" t="s">
        <v>159</v>
      </c>
      <c r="GO261" t="s">
        <v>187</v>
      </c>
      <c r="GP261" t="s">
        <v>254</v>
      </c>
      <c r="GQ261" t="s">
        <v>159</v>
      </c>
      <c r="GR261" t="s">
        <v>221</v>
      </c>
      <c r="GS261" t="s">
        <v>159</v>
      </c>
      <c r="GT261">
        <v>3</v>
      </c>
      <c r="GU261">
        <v>18</v>
      </c>
      <c r="GV261" t="s">
        <v>159</v>
      </c>
      <c r="GW261" t="s">
        <v>152</v>
      </c>
      <c r="GX261" t="s">
        <v>177</v>
      </c>
      <c r="GY261" t="s">
        <v>151</v>
      </c>
      <c r="GZ261" t="s">
        <v>1023</v>
      </c>
      <c r="HA261" s="117" t="s">
        <v>1556</v>
      </c>
      <c r="HB261" s="117" t="s">
        <v>2380</v>
      </c>
      <c r="HC261" s="117"/>
      <c r="HD261" s="116" t="s">
        <v>1858</v>
      </c>
      <c r="HE261" s="116">
        <v>4.900531</v>
      </c>
      <c r="HF261" s="116">
        <v>33.621887999999998</v>
      </c>
    </row>
    <row r="262" spans="1:214" x14ac:dyDescent="0.25">
      <c r="A262" t="s">
        <v>155</v>
      </c>
      <c r="B262" t="s">
        <v>156</v>
      </c>
      <c r="C262" t="s">
        <v>576</v>
      </c>
      <c r="D262" t="s">
        <v>258</v>
      </c>
      <c r="E262" t="s">
        <v>1024</v>
      </c>
      <c r="F262" t="s">
        <v>1025</v>
      </c>
      <c r="G262" s="116">
        <f t="shared" si="8"/>
        <v>7.7241400000000002</v>
      </c>
      <c r="H262" s="116">
        <f t="shared" si="9"/>
        <v>31.332249999999998</v>
      </c>
      <c r="I262">
        <v>9</v>
      </c>
      <c r="J262">
        <v>9</v>
      </c>
      <c r="K262" t="s">
        <v>159</v>
      </c>
      <c r="L262">
        <v>1064</v>
      </c>
      <c r="M262" s="116">
        <f>SUM(Table1[[#Headers],[c- IDP previously displ. abroad present]])</f>
        <v>0</v>
      </c>
      <c r="N262">
        <v>6839</v>
      </c>
      <c r="O262" s="116">
        <f>(Table1[[#This Row],[a- IDP individuals]])-(Table1[[#This Row],[displ. Abroad]])</f>
        <v>6839</v>
      </c>
      <c r="P262">
        <v>266</v>
      </c>
      <c r="Q262">
        <v>1709</v>
      </c>
      <c r="R262" t="s">
        <v>156</v>
      </c>
      <c r="S262" t="s">
        <v>258</v>
      </c>
      <c r="T262">
        <v>371</v>
      </c>
      <c r="U262">
        <v>2362</v>
      </c>
      <c r="V262" t="s">
        <v>156</v>
      </c>
      <c r="W262" t="s">
        <v>258</v>
      </c>
      <c r="X262">
        <v>218</v>
      </c>
      <c r="Y262">
        <v>1439</v>
      </c>
      <c r="Z262" t="s">
        <v>156</v>
      </c>
      <c r="AA262" t="s">
        <v>258</v>
      </c>
      <c r="AB262">
        <v>209</v>
      </c>
      <c r="AC262">
        <v>1329</v>
      </c>
      <c r="AD262" t="s">
        <v>156</v>
      </c>
      <c r="AE262" t="s">
        <v>258</v>
      </c>
      <c r="AF262">
        <v>0</v>
      </c>
      <c r="AG262">
        <v>0</v>
      </c>
      <c r="AH262" t="s">
        <v>147</v>
      </c>
      <c r="AI262" t="s">
        <v>147</v>
      </c>
      <c r="AJ262">
        <v>0</v>
      </c>
      <c r="AK262">
        <v>0</v>
      </c>
      <c r="AL262" t="s">
        <v>147</v>
      </c>
      <c r="AM262" t="s">
        <v>147</v>
      </c>
      <c r="AN262">
        <v>0</v>
      </c>
      <c r="AO262">
        <v>0</v>
      </c>
      <c r="AP262" t="s">
        <v>146</v>
      </c>
      <c r="AQ262">
        <v>0</v>
      </c>
      <c r="AR262">
        <v>0</v>
      </c>
      <c r="AS262">
        <v>0</v>
      </c>
      <c r="AT262">
        <v>0</v>
      </c>
      <c r="AU262" t="s">
        <v>147</v>
      </c>
      <c r="AV262" t="s">
        <v>147</v>
      </c>
      <c r="AW262">
        <v>0</v>
      </c>
      <c r="AX262">
        <v>0</v>
      </c>
      <c r="AY262" t="s">
        <v>147</v>
      </c>
      <c r="AZ262" t="s">
        <v>147</v>
      </c>
      <c r="BA262">
        <v>0</v>
      </c>
      <c r="BB262">
        <v>0</v>
      </c>
      <c r="BC262" t="s">
        <v>147</v>
      </c>
      <c r="BD262" t="s">
        <v>147</v>
      </c>
      <c r="BE262">
        <v>0</v>
      </c>
      <c r="BF262">
        <v>0</v>
      </c>
      <c r="BG262" t="s">
        <v>147</v>
      </c>
      <c r="BH262" t="s">
        <v>147</v>
      </c>
      <c r="BI262">
        <v>0</v>
      </c>
      <c r="BJ262">
        <v>0</v>
      </c>
      <c r="BK262" t="s">
        <v>147</v>
      </c>
      <c r="BL262" t="s">
        <v>147</v>
      </c>
      <c r="BM262">
        <v>0</v>
      </c>
      <c r="BN262">
        <v>0</v>
      </c>
      <c r="BO262" s="116">
        <f>SUM(Table1[[#This Row],[2014-2015 Conflict]],Table1[[#This Row],[2016-2017 conflict]],Table1[[#This Row],[2018 pre R conflict]],Table1[[#This Row],[2018 post R conflict]],Table1[[#This Row],[2019 conflict]],Table1[[#This Row],[2020 conflict]])</f>
        <v>0</v>
      </c>
      <c r="BP262" s="116">
        <f>SUM(Table1[[#This Row],[2014-2015  C - clashes]],Table1[[#This Row],[2016-2017  c-clashes]],Table1[[#This Row],[2018 pre R C-clashes]],Table1[[#This Row],[2018 post R C-clashes]],Table1[[#This Row],[2019 C-clashes]],Table1[[#This Row],[2020 C-clashes]])</f>
        <v>6839</v>
      </c>
      <c r="BQ262" s="116">
        <f>SUM(Table1[[#This Row],[2014-2015 disaster]],Table1[[#This Row],[2016-2017 disaster]],Table1[[#This Row],[2018 pre R disaster]],Table1[[#This Row],[2018 post R disaster]],Table1[[#This Row],[2019 disaster]],Table1[[#This Row],[2020 disaster]])</f>
        <v>0</v>
      </c>
      <c r="BR262" s="116">
        <f>SUM(Table1[[#This Row],[2014-2015 unknown]],Table1[[#This Row],[2016-2017  unknown ]],Table1[[#This Row],[2018 pre R unknown]],Table1[[#This Row],[2018 post R unknown]],Table1[[#This Row],[2019 unknown]],Table1[[#This Row],[2020 unknown]])</f>
        <v>0</v>
      </c>
      <c r="BS262">
        <v>0</v>
      </c>
      <c r="BT262">
        <v>1709</v>
      </c>
      <c r="BU262">
        <v>0</v>
      </c>
      <c r="BV262">
        <v>0</v>
      </c>
      <c r="BW262" t="s">
        <v>146</v>
      </c>
      <c r="BX262">
        <v>0</v>
      </c>
      <c r="BY262">
        <v>2362</v>
      </c>
      <c r="BZ262">
        <v>0</v>
      </c>
      <c r="CA262">
        <v>0</v>
      </c>
      <c r="CB262" t="s">
        <v>146</v>
      </c>
      <c r="CC262">
        <v>0</v>
      </c>
      <c r="CD262">
        <v>1439</v>
      </c>
      <c r="CE262">
        <v>0</v>
      </c>
      <c r="CF262">
        <v>0</v>
      </c>
      <c r="CG262" t="s">
        <v>146</v>
      </c>
      <c r="CH262">
        <v>0</v>
      </c>
      <c r="CI262">
        <v>1329</v>
      </c>
      <c r="CJ262">
        <v>0</v>
      </c>
      <c r="CK262">
        <v>0</v>
      </c>
      <c r="CL262" t="s">
        <v>146</v>
      </c>
      <c r="CM262">
        <v>0</v>
      </c>
      <c r="CN262">
        <v>0</v>
      </c>
      <c r="CO262">
        <v>0</v>
      </c>
      <c r="CP262">
        <v>0</v>
      </c>
      <c r="CQ262" t="s">
        <v>146</v>
      </c>
      <c r="CR262">
        <v>0</v>
      </c>
      <c r="CS262">
        <v>0</v>
      </c>
      <c r="CT262">
        <v>0</v>
      </c>
      <c r="CU262">
        <v>0</v>
      </c>
      <c r="CV262" t="s">
        <v>146</v>
      </c>
      <c r="CW262" t="s">
        <v>147</v>
      </c>
      <c r="CX262">
        <v>0</v>
      </c>
      <c r="CY262">
        <v>0</v>
      </c>
      <c r="CZ262">
        <v>0</v>
      </c>
      <c r="DA262">
        <v>1064</v>
      </c>
      <c r="DB262">
        <v>6839</v>
      </c>
      <c r="DC262" t="s">
        <v>146</v>
      </c>
      <c r="DD262">
        <v>0</v>
      </c>
      <c r="DE262">
        <v>0</v>
      </c>
      <c r="DF262">
        <v>869</v>
      </c>
      <c r="DG262">
        <v>5214</v>
      </c>
      <c r="DH262" t="s">
        <v>159</v>
      </c>
      <c r="DI262">
        <f>Table1[[#This Row],[i- returnees internal present household]]+Table1[[#This Row],[k- abroad returnee household]]</f>
        <v>2556</v>
      </c>
      <c r="DJ262">
        <f>Table1[[#This Row],[ returnees internal ]]+Table1[[#This Row],[abroad returnee ]]</f>
        <v>15624</v>
      </c>
      <c r="DK262" t="s">
        <v>159</v>
      </c>
      <c r="DL262">
        <v>2181</v>
      </c>
      <c r="DM262">
        <v>13400</v>
      </c>
      <c r="DN262">
        <v>644</v>
      </c>
      <c r="DO262">
        <v>3864</v>
      </c>
      <c r="DP262" t="s">
        <v>187</v>
      </c>
      <c r="DQ262" t="s">
        <v>254</v>
      </c>
      <c r="DR262" t="s">
        <v>150</v>
      </c>
      <c r="DS262" t="s">
        <v>147</v>
      </c>
      <c r="DT262">
        <v>528</v>
      </c>
      <c r="DU262">
        <v>3244</v>
      </c>
      <c r="DV262" t="s">
        <v>187</v>
      </c>
      <c r="DW262" t="s">
        <v>254</v>
      </c>
      <c r="DX262" t="s">
        <v>150</v>
      </c>
      <c r="DY262" t="s">
        <v>147</v>
      </c>
      <c r="DZ262">
        <v>691</v>
      </c>
      <c r="EA262">
        <v>4268</v>
      </c>
      <c r="EB262" t="s">
        <v>187</v>
      </c>
      <c r="EC262" t="s">
        <v>254</v>
      </c>
      <c r="ED262" t="s">
        <v>150</v>
      </c>
      <c r="EE262" t="s">
        <v>147</v>
      </c>
      <c r="EF262">
        <v>318</v>
      </c>
      <c r="EG262">
        <v>2024</v>
      </c>
      <c r="EH262" t="s">
        <v>187</v>
      </c>
      <c r="EI262" t="s">
        <v>254</v>
      </c>
      <c r="EJ262" t="s">
        <v>150</v>
      </c>
      <c r="EK262" t="s">
        <v>147</v>
      </c>
      <c r="EL262">
        <v>0</v>
      </c>
      <c r="EM262">
        <v>0</v>
      </c>
      <c r="EN262" t="s">
        <v>147</v>
      </c>
      <c r="EO262" t="s">
        <v>147</v>
      </c>
      <c r="EP262" t="s">
        <v>147</v>
      </c>
      <c r="EQ262" t="s">
        <v>147</v>
      </c>
      <c r="ER262">
        <v>0</v>
      </c>
      <c r="ES262">
        <v>0</v>
      </c>
      <c r="ET262" t="s">
        <v>159</v>
      </c>
      <c r="EU262">
        <v>375</v>
      </c>
      <c r="EV262">
        <v>2224</v>
      </c>
      <c r="EW262">
        <v>0</v>
      </c>
      <c r="EX262">
        <v>0</v>
      </c>
      <c r="EY262" t="s">
        <v>147</v>
      </c>
      <c r="EZ262" t="s">
        <v>147</v>
      </c>
      <c r="FA262" t="s">
        <v>147</v>
      </c>
      <c r="FB262" t="s">
        <v>147</v>
      </c>
      <c r="FC262">
        <v>36</v>
      </c>
      <c r="FD262">
        <v>190</v>
      </c>
      <c r="FE262" t="s">
        <v>221</v>
      </c>
      <c r="FF262" t="s">
        <v>424</v>
      </c>
      <c r="FG262" t="s">
        <v>150</v>
      </c>
      <c r="FH262" t="s">
        <v>147</v>
      </c>
      <c r="FI262">
        <v>150</v>
      </c>
      <c r="FJ262">
        <v>900</v>
      </c>
      <c r="FK262" t="s">
        <v>221</v>
      </c>
      <c r="FL262" t="s">
        <v>424</v>
      </c>
      <c r="FM262" t="s">
        <v>150</v>
      </c>
      <c r="FN262" t="s">
        <v>147</v>
      </c>
      <c r="FO262">
        <v>189</v>
      </c>
      <c r="FP262">
        <v>1134</v>
      </c>
      <c r="FQ262" t="s">
        <v>219</v>
      </c>
      <c r="FR262" t="s">
        <v>354</v>
      </c>
      <c r="FS262" t="s">
        <v>150</v>
      </c>
      <c r="FT262" t="s">
        <v>147</v>
      </c>
      <c r="FU262">
        <v>0</v>
      </c>
      <c r="FV262">
        <v>0</v>
      </c>
      <c r="FW262" t="s">
        <v>147</v>
      </c>
      <c r="FX262" t="s">
        <v>147</v>
      </c>
      <c r="FY262" t="s">
        <v>147</v>
      </c>
      <c r="FZ262" t="s">
        <v>147</v>
      </c>
      <c r="GA262">
        <v>0</v>
      </c>
      <c r="GB262">
        <v>0</v>
      </c>
      <c r="GC262">
        <v>1300</v>
      </c>
      <c r="GD262">
        <v>7960</v>
      </c>
      <c r="GE262">
        <v>692</v>
      </c>
      <c r="GF262">
        <v>4285</v>
      </c>
      <c r="GG262">
        <v>564</v>
      </c>
      <c r="GH262">
        <v>3379</v>
      </c>
      <c r="GI262">
        <v>0</v>
      </c>
      <c r="GJ262">
        <v>0</v>
      </c>
      <c r="GK262" t="s">
        <v>159</v>
      </c>
      <c r="GL262">
        <v>339</v>
      </c>
      <c r="GM262">
        <v>1859</v>
      </c>
      <c r="GN262" t="s">
        <v>159</v>
      </c>
      <c r="GO262" t="s">
        <v>156</v>
      </c>
      <c r="GP262" t="s">
        <v>258</v>
      </c>
      <c r="GQ262" t="s">
        <v>159</v>
      </c>
      <c r="GR262" t="s">
        <v>221</v>
      </c>
      <c r="GS262" t="s">
        <v>159</v>
      </c>
      <c r="GT262">
        <v>16</v>
      </c>
      <c r="GU262">
        <v>96</v>
      </c>
      <c r="GV262" t="s">
        <v>159</v>
      </c>
      <c r="GW262" t="s">
        <v>152</v>
      </c>
      <c r="GX262" t="s">
        <v>197</v>
      </c>
      <c r="GY262" t="s">
        <v>151</v>
      </c>
      <c r="GZ262" t="s">
        <v>1026</v>
      </c>
      <c r="HA262" s="117" t="s">
        <v>1556</v>
      </c>
      <c r="HB262" s="117" t="s">
        <v>2382</v>
      </c>
      <c r="HC262" s="117"/>
      <c r="HD262" s="116" t="s">
        <v>1858</v>
      </c>
      <c r="HE262" s="116">
        <v>4.8784989999999997</v>
      </c>
      <c r="HF262" s="116">
        <v>33.603119999999997</v>
      </c>
    </row>
    <row r="263" spans="1:214" x14ac:dyDescent="0.25">
      <c r="A263" t="s">
        <v>142</v>
      </c>
      <c r="B263" t="s">
        <v>143</v>
      </c>
      <c r="C263" t="s">
        <v>317</v>
      </c>
      <c r="D263" t="s">
        <v>318</v>
      </c>
      <c r="E263" t="s">
        <v>1027</v>
      </c>
      <c r="F263" t="s">
        <v>1028</v>
      </c>
      <c r="G263" s="116">
        <f t="shared" si="8"/>
        <v>9.9742999999999995</v>
      </c>
      <c r="H263" s="116">
        <f t="shared" si="9"/>
        <v>33.80104</v>
      </c>
      <c r="I263">
        <v>9</v>
      </c>
      <c r="J263">
        <v>9</v>
      </c>
      <c r="K263" t="s">
        <v>159</v>
      </c>
      <c r="L263">
        <v>307</v>
      </c>
      <c r="M263" s="116">
        <f>SUM(Table1[[#Headers],[c- IDP previously displ. abroad present]])</f>
        <v>0</v>
      </c>
      <c r="N263">
        <v>1542</v>
      </c>
      <c r="O263" s="116">
        <f>(Table1[[#This Row],[a- IDP individuals]])-(Table1[[#This Row],[displ. Abroad]])</f>
        <v>1542</v>
      </c>
      <c r="P263">
        <v>0</v>
      </c>
      <c r="Q263">
        <v>0</v>
      </c>
      <c r="R263" t="s">
        <v>147</v>
      </c>
      <c r="S263" t="s">
        <v>147</v>
      </c>
      <c r="T263">
        <v>307</v>
      </c>
      <c r="U263">
        <v>1542</v>
      </c>
      <c r="V263" t="s">
        <v>143</v>
      </c>
      <c r="W263" t="s">
        <v>1029</v>
      </c>
      <c r="X263">
        <v>0</v>
      </c>
      <c r="Y263">
        <v>0</v>
      </c>
      <c r="Z263" t="s">
        <v>147</v>
      </c>
      <c r="AA263" t="s">
        <v>147</v>
      </c>
      <c r="AB263">
        <v>0</v>
      </c>
      <c r="AC263">
        <v>0</v>
      </c>
      <c r="AD263" t="s">
        <v>147</v>
      </c>
      <c r="AE263" t="s">
        <v>147</v>
      </c>
      <c r="AF263">
        <v>0</v>
      </c>
      <c r="AG263">
        <v>0</v>
      </c>
      <c r="AH263" t="s">
        <v>147</v>
      </c>
      <c r="AI263" t="s">
        <v>147</v>
      </c>
      <c r="AJ263">
        <v>0</v>
      </c>
      <c r="AK263">
        <v>0</v>
      </c>
      <c r="AL263" t="s">
        <v>147</v>
      </c>
      <c r="AM263" t="s">
        <v>147</v>
      </c>
      <c r="AN263">
        <v>0</v>
      </c>
      <c r="AO263">
        <v>0</v>
      </c>
      <c r="AP263" t="s">
        <v>146</v>
      </c>
      <c r="AQ263">
        <v>0</v>
      </c>
      <c r="AR263">
        <v>0</v>
      </c>
      <c r="AS263">
        <v>0</v>
      </c>
      <c r="AT263">
        <v>0</v>
      </c>
      <c r="AU263" t="s">
        <v>147</v>
      </c>
      <c r="AV263" t="s">
        <v>147</v>
      </c>
      <c r="AW263">
        <v>0</v>
      </c>
      <c r="AX263">
        <v>0</v>
      </c>
      <c r="AY263" t="s">
        <v>147</v>
      </c>
      <c r="AZ263" t="s">
        <v>147</v>
      </c>
      <c r="BA263">
        <v>0</v>
      </c>
      <c r="BB263">
        <v>0</v>
      </c>
      <c r="BC263" t="s">
        <v>147</v>
      </c>
      <c r="BD263" t="s">
        <v>147</v>
      </c>
      <c r="BE263">
        <v>0</v>
      </c>
      <c r="BF263">
        <v>0</v>
      </c>
      <c r="BG263" t="s">
        <v>147</v>
      </c>
      <c r="BH263" t="s">
        <v>147</v>
      </c>
      <c r="BI263">
        <v>0</v>
      </c>
      <c r="BJ263">
        <v>0</v>
      </c>
      <c r="BK263" t="s">
        <v>147</v>
      </c>
      <c r="BL263" t="s">
        <v>147</v>
      </c>
      <c r="BM263">
        <v>0</v>
      </c>
      <c r="BN263">
        <v>0</v>
      </c>
      <c r="BO263" s="116">
        <f>SUM(Table1[[#This Row],[2014-2015 Conflict]],Table1[[#This Row],[2016-2017 conflict]],Table1[[#This Row],[2018 pre R conflict]],Table1[[#This Row],[2018 post R conflict]],Table1[[#This Row],[2019 conflict]],Table1[[#This Row],[2020 conflict]])</f>
        <v>1542</v>
      </c>
      <c r="BP263" s="116">
        <f>SUM(Table1[[#This Row],[2014-2015  C - clashes]],Table1[[#This Row],[2016-2017  c-clashes]],Table1[[#This Row],[2018 pre R C-clashes]],Table1[[#This Row],[2018 post R C-clashes]],Table1[[#This Row],[2019 C-clashes]],Table1[[#This Row],[2020 C-clashes]])</f>
        <v>0</v>
      </c>
      <c r="BQ263" s="116">
        <f>SUM(Table1[[#This Row],[2014-2015 disaster]],Table1[[#This Row],[2016-2017 disaster]],Table1[[#This Row],[2018 pre R disaster]],Table1[[#This Row],[2018 post R disaster]],Table1[[#This Row],[2019 disaster]],Table1[[#This Row],[2020 disaster]])</f>
        <v>0</v>
      </c>
      <c r="BR263" s="116">
        <f>SUM(Table1[[#This Row],[2014-2015 unknown]],Table1[[#This Row],[2016-2017  unknown ]],Table1[[#This Row],[2018 pre R unknown]],Table1[[#This Row],[2018 post R unknown]],Table1[[#This Row],[2019 unknown]],Table1[[#This Row],[2020 unknown]])</f>
        <v>0</v>
      </c>
      <c r="BS263">
        <v>0</v>
      </c>
      <c r="BT263">
        <v>0</v>
      </c>
      <c r="BU263">
        <v>0</v>
      </c>
      <c r="BV263">
        <v>0</v>
      </c>
      <c r="BW263" t="s">
        <v>146</v>
      </c>
      <c r="BX263">
        <v>1542</v>
      </c>
      <c r="BY263">
        <v>0</v>
      </c>
      <c r="BZ263">
        <v>0</v>
      </c>
      <c r="CA263">
        <v>0</v>
      </c>
      <c r="CB263" t="s">
        <v>146</v>
      </c>
      <c r="CC263">
        <v>0</v>
      </c>
      <c r="CD263">
        <v>0</v>
      </c>
      <c r="CE263">
        <v>0</v>
      </c>
      <c r="CF263">
        <v>0</v>
      </c>
      <c r="CG263" t="s">
        <v>146</v>
      </c>
      <c r="CH263">
        <v>0</v>
      </c>
      <c r="CI263">
        <v>0</v>
      </c>
      <c r="CJ263">
        <v>0</v>
      </c>
      <c r="CK263">
        <v>0</v>
      </c>
      <c r="CL263" t="s">
        <v>146</v>
      </c>
      <c r="CM263">
        <v>0</v>
      </c>
      <c r="CN263">
        <v>0</v>
      </c>
      <c r="CO263">
        <v>0</v>
      </c>
      <c r="CP263">
        <v>0</v>
      </c>
      <c r="CQ263" t="s">
        <v>146</v>
      </c>
      <c r="CR263">
        <v>0</v>
      </c>
      <c r="CS263">
        <v>0</v>
      </c>
      <c r="CT263">
        <v>0</v>
      </c>
      <c r="CU263">
        <v>0</v>
      </c>
      <c r="CV263" t="s">
        <v>146</v>
      </c>
      <c r="CW263" t="s">
        <v>147</v>
      </c>
      <c r="CX263">
        <v>0</v>
      </c>
      <c r="CY263">
        <v>80</v>
      </c>
      <c r="CZ263">
        <v>401</v>
      </c>
      <c r="DA263">
        <v>227</v>
      </c>
      <c r="DB263">
        <v>1141</v>
      </c>
      <c r="DC263" t="s">
        <v>146</v>
      </c>
      <c r="DD263">
        <v>0</v>
      </c>
      <c r="DE263">
        <v>0</v>
      </c>
      <c r="DF263">
        <v>3628</v>
      </c>
      <c r="DG263">
        <v>18143</v>
      </c>
      <c r="DH263" t="s">
        <v>159</v>
      </c>
      <c r="DI263">
        <f>Table1[[#This Row],[i- returnees internal present household]]+Table1[[#This Row],[k- abroad returnee household]]</f>
        <v>338</v>
      </c>
      <c r="DJ263">
        <f>Table1[[#This Row],[ returnees internal ]]+Table1[[#This Row],[abroad returnee ]]</f>
        <v>1690</v>
      </c>
      <c r="DK263" t="s">
        <v>159</v>
      </c>
      <c r="DL263">
        <v>338</v>
      </c>
      <c r="DM263">
        <v>1690</v>
      </c>
      <c r="DN263">
        <v>0</v>
      </c>
      <c r="DO263">
        <v>0</v>
      </c>
      <c r="DP263" t="s">
        <v>147</v>
      </c>
      <c r="DQ263" t="s">
        <v>147</v>
      </c>
      <c r="DR263" t="s">
        <v>147</v>
      </c>
      <c r="DS263" t="s">
        <v>147</v>
      </c>
      <c r="DT263">
        <v>0</v>
      </c>
      <c r="DU263">
        <v>0</v>
      </c>
      <c r="DV263" t="s">
        <v>147</v>
      </c>
      <c r="DW263" t="s">
        <v>147</v>
      </c>
      <c r="DX263" t="s">
        <v>147</v>
      </c>
      <c r="DY263" t="s">
        <v>147</v>
      </c>
      <c r="DZ263">
        <v>0</v>
      </c>
      <c r="EA263">
        <v>0</v>
      </c>
      <c r="EB263" t="s">
        <v>147</v>
      </c>
      <c r="EC263" t="s">
        <v>147</v>
      </c>
      <c r="ED263" t="s">
        <v>147</v>
      </c>
      <c r="EE263" t="s">
        <v>147</v>
      </c>
      <c r="EF263">
        <v>0</v>
      </c>
      <c r="EG263">
        <v>0</v>
      </c>
      <c r="EH263" t="s">
        <v>147</v>
      </c>
      <c r="EI263" t="s">
        <v>147</v>
      </c>
      <c r="EJ263" t="s">
        <v>147</v>
      </c>
      <c r="EK263" t="s">
        <v>147</v>
      </c>
      <c r="EL263">
        <v>338</v>
      </c>
      <c r="EM263">
        <v>1690</v>
      </c>
      <c r="EN263" t="s">
        <v>143</v>
      </c>
      <c r="EO263" t="s">
        <v>1029</v>
      </c>
      <c r="EP263" t="s">
        <v>304</v>
      </c>
      <c r="EQ263" t="s">
        <v>147</v>
      </c>
      <c r="ER263">
        <v>0</v>
      </c>
      <c r="ES263">
        <v>0</v>
      </c>
      <c r="ET263" t="s">
        <v>146</v>
      </c>
      <c r="EU263">
        <v>0</v>
      </c>
      <c r="EV263">
        <v>0</v>
      </c>
      <c r="EW263">
        <v>0</v>
      </c>
      <c r="EX263">
        <v>0</v>
      </c>
      <c r="EY263" t="s">
        <v>147</v>
      </c>
      <c r="EZ263" t="s">
        <v>147</v>
      </c>
      <c r="FA263" t="s">
        <v>147</v>
      </c>
      <c r="FB263" t="s">
        <v>147</v>
      </c>
      <c r="FC263">
        <v>0</v>
      </c>
      <c r="FD263">
        <v>0</v>
      </c>
      <c r="FE263" t="s">
        <v>147</v>
      </c>
      <c r="FF263" t="s">
        <v>147</v>
      </c>
      <c r="FG263" t="s">
        <v>147</v>
      </c>
      <c r="FH263" t="s">
        <v>147</v>
      </c>
      <c r="FI263">
        <v>0</v>
      </c>
      <c r="FJ263">
        <v>0</v>
      </c>
      <c r="FK263" t="s">
        <v>147</v>
      </c>
      <c r="FL263" t="s">
        <v>147</v>
      </c>
      <c r="FM263" t="s">
        <v>147</v>
      </c>
      <c r="FN263" t="s">
        <v>147</v>
      </c>
      <c r="FO263">
        <v>0</v>
      </c>
      <c r="FP263">
        <v>0</v>
      </c>
      <c r="FQ263" t="s">
        <v>147</v>
      </c>
      <c r="FR263" t="s">
        <v>147</v>
      </c>
      <c r="FS263" t="s">
        <v>147</v>
      </c>
      <c r="FT263" t="s">
        <v>147</v>
      </c>
      <c r="FU263">
        <v>0</v>
      </c>
      <c r="FV263">
        <v>0</v>
      </c>
      <c r="FW263" t="s">
        <v>147</v>
      </c>
      <c r="FX263" t="s">
        <v>147</v>
      </c>
      <c r="FY263" t="s">
        <v>147</v>
      </c>
      <c r="FZ263" t="s">
        <v>147</v>
      </c>
      <c r="GA263">
        <v>0</v>
      </c>
      <c r="GB263">
        <v>0</v>
      </c>
      <c r="GC263">
        <v>0</v>
      </c>
      <c r="GD263">
        <v>0</v>
      </c>
      <c r="GE263">
        <v>338</v>
      </c>
      <c r="GF263">
        <v>1690</v>
      </c>
      <c r="GG263">
        <v>0</v>
      </c>
      <c r="GH263">
        <v>0</v>
      </c>
      <c r="GI263">
        <v>0</v>
      </c>
      <c r="GJ263">
        <v>0</v>
      </c>
      <c r="GK263" t="s">
        <v>159</v>
      </c>
      <c r="GL263">
        <v>123</v>
      </c>
      <c r="GM263">
        <v>615</v>
      </c>
      <c r="GN263" t="s">
        <v>159</v>
      </c>
      <c r="GO263" t="s">
        <v>143</v>
      </c>
      <c r="GP263" t="s">
        <v>1029</v>
      </c>
      <c r="GQ263" t="s">
        <v>146</v>
      </c>
      <c r="GR263" t="s">
        <v>147</v>
      </c>
      <c r="GS263" t="s">
        <v>159</v>
      </c>
      <c r="GT263">
        <v>172</v>
      </c>
      <c r="GU263">
        <v>1032</v>
      </c>
      <c r="GV263" t="s">
        <v>146</v>
      </c>
      <c r="GW263" t="s">
        <v>197</v>
      </c>
      <c r="GX263" t="s">
        <v>197</v>
      </c>
      <c r="GY263" t="s">
        <v>197</v>
      </c>
      <c r="GZ263" t="s">
        <v>1030</v>
      </c>
      <c r="HA263" s="117" t="s">
        <v>1697</v>
      </c>
      <c r="HB263" s="117" t="s">
        <v>2384</v>
      </c>
      <c r="HC263" s="117"/>
      <c r="HD263" s="116" t="s">
        <v>1858</v>
      </c>
      <c r="HE263" s="116">
        <v>4.7717000000000001</v>
      </c>
      <c r="HF263" s="116">
        <v>33.591430000000003</v>
      </c>
    </row>
    <row r="264" spans="1:214" x14ac:dyDescent="0.25">
      <c r="A264" t="s">
        <v>186</v>
      </c>
      <c r="B264" t="s">
        <v>187</v>
      </c>
      <c r="C264" t="s">
        <v>442</v>
      </c>
      <c r="D264" t="s">
        <v>250</v>
      </c>
      <c r="E264" t="s">
        <v>1031</v>
      </c>
      <c r="F264" t="s">
        <v>1032</v>
      </c>
      <c r="G264" s="116">
        <f t="shared" si="8"/>
        <v>7.3519100000000002</v>
      </c>
      <c r="H264" s="116">
        <f t="shared" si="9"/>
        <v>29.710170000000002</v>
      </c>
      <c r="I264">
        <v>9</v>
      </c>
      <c r="J264">
        <v>9</v>
      </c>
      <c r="K264" t="s">
        <v>159</v>
      </c>
      <c r="L264">
        <v>1809</v>
      </c>
      <c r="M264" s="116">
        <f>SUM(Table1[[#Headers],[c- IDP previously displ. abroad present]])</f>
        <v>0</v>
      </c>
      <c r="N264">
        <v>9657</v>
      </c>
      <c r="O264" s="116">
        <f>(Table1[[#This Row],[a- IDP individuals]])-(Table1[[#This Row],[displ. Abroad]])</f>
        <v>9657</v>
      </c>
      <c r="P264">
        <v>0</v>
      </c>
      <c r="Q264">
        <v>0</v>
      </c>
      <c r="R264" t="s">
        <v>147</v>
      </c>
      <c r="S264" t="s">
        <v>147</v>
      </c>
      <c r="T264">
        <v>0</v>
      </c>
      <c r="U264">
        <v>0</v>
      </c>
      <c r="V264" t="s">
        <v>147</v>
      </c>
      <c r="W264" t="s">
        <v>147</v>
      </c>
      <c r="X264">
        <v>0</v>
      </c>
      <c r="Y264">
        <v>0</v>
      </c>
      <c r="Z264" t="s">
        <v>147</v>
      </c>
      <c r="AA264" t="s">
        <v>147</v>
      </c>
      <c r="AB264">
        <v>900</v>
      </c>
      <c r="AC264">
        <v>4600</v>
      </c>
      <c r="AD264" t="s">
        <v>187</v>
      </c>
      <c r="AE264" t="s">
        <v>188</v>
      </c>
      <c r="AF264">
        <v>0</v>
      </c>
      <c r="AG264">
        <v>0</v>
      </c>
      <c r="AH264" t="s">
        <v>147</v>
      </c>
      <c r="AI264" t="s">
        <v>147</v>
      </c>
      <c r="AJ264">
        <v>909</v>
      </c>
      <c r="AK264">
        <v>5057</v>
      </c>
      <c r="AL264" t="s">
        <v>187</v>
      </c>
      <c r="AM264" t="s">
        <v>188</v>
      </c>
      <c r="AN264">
        <v>0</v>
      </c>
      <c r="AO264">
        <v>0</v>
      </c>
      <c r="AP264" t="s">
        <v>146</v>
      </c>
      <c r="AQ264">
        <v>0</v>
      </c>
      <c r="AR264">
        <v>0</v>
      </c>
      <c r="AS264">
        <v>0</v>
      </c>
      <c r="AT264">
        <v>0</v>
      </c>
      <c r="AU264" t="s">
        <v>147</v>
      </c>
      <c r="AV264" t="s">
        <v>147</v>
      </c>
      <c r="AW264">
        <v>0</v>
      </c>
      <c r="AX264">
        <v>0</v>
      </c>
      <c r="AY264" t="s">
        <v>147</v>
      </c>
      <c r="AZ264" t="s">
        <v>147</v>
      </c>
      <c r="BA264">
        <v>0</v>
      </c>
      <c r="BB264">
        <v>0</v>
      </c>
      <c r="BC264" t="s">
        <v>147</v>
      </c>
      <c r="BD264" t="s">
        <v>147</v>
      </c>
      <c r="BE264">
        <v>0</v>
      </c>
      <c r="BF264">
        <v>0</v>
      </c>
      <c r="BG264" t="s">
        <v>147</v>
      </c>
      <c r="BH264" t="s">
        <v>147</v>
      </c>
      <c r="BI264">
        <v>0</v>
      </c>
      <c r="BJ264">
        <v>0</v>
      </c>
      <c r="BK264" t="s">
        <v>147</v>
      </c>
      <c r="BL264" t="s">
        <v>147</v>
      </c>
      <c r="BM264">
        <v>0</v>
      </c>
      <c r="BN264">
        <v>0</v>
      </c>
      <c r="BO264" s="116">
        <f>SUM(Table1[[#This Row],[2014-2015 Conflict]],Table1[[#This Row],[2016-2017 conflict]],Table1[[#This Row],[2018 pre R conflict]],Table1[[#This Row],[2018 post R conflict]],Table1[[#This Row],[2019 conflict]],Table1[[#This Row],[2020 conflict]])</f>
        <v>0</v>
      </c>
      <c r="BP264" s="116">
        <f>SUM(Table1[[#This Row],[2014-2015  C - clashes]],Table1[[#This Row],[2016-2017  c-clashes]],Table1[[#This Row],[2018 pre R C-clashes]],Table1[[#This Row],[2018 post R C-clashes]],Table1[[#This Row],[2019 C-clashes]],Table1[[#This Row],[2020 C-clashes]])</f>
        <v>9657</v>
      </c>
      <c r="BQ264" s="116">
        <f>SUM(Table1[[#This Row],[2014-2015 disaster]],Table1[[#This Row],[2016-2017 disaster]],Table1[[#This Row],[2018 pre R disaster]],Table1[[#This Row],[2018 post R disaster]],Table1[[#This Row],[2019 disaster]],Table1[[#This Row],[2020 disaster]])</f>
        <v>0</v>
      </c>
      <c r="BR264" s="116">
        <f>SUM(Table1[[#This Row],[2014-2015 unknown]],Table1[[#This Row],[2016-2017  unknown ]],Table1[[#This Row],[2018 pre R unknown]],Table1[[#This Row],[2018 post R unknown]],Table1[[#This Row],[2019 unknown]],Table1[[#This Row],[2020 unknown]])</f>
        <v>0</v>
      </c>
      <c r="BS264">
        <v>0</v>
      </c>
      <c r="BT264">
        <v>0</v>
      </c>
      <c r="BU264">
        <v>0</v>
      </c>
      <c r="BV264">
        <v>0</v>
      </c>
      <c r="BW264" t="s">
        <v>146</v>
      </c>
      <c r="BX264">
        <v>0</v>
      </c>
      <c r="BY264">
        <v>0</v>
      </c>
      <c r="BZ264">
        <v>0</v>
      </c>
      <c r="CA264">
        <v>0</v>
      </c>
      <c r="CB264" t="s">
        <v>146</v>
      </c>
      <c r="CC264">
        <v>0</v>
      </c>
      <c r="CD264">
        <v>0</v>
      </c>
      <c r="CE264">
        <v>0</v>
      </c>
      <c r="CF264">
        <v>0</v>
      </c>
      <c r="CG264" t="s">
        <v>146</v>
      </c>
      <c r="CH264">
        <v>0</v>
      </c>
      <c r="CI264">
        <v>4600</v>
      </c>
      <c r="CJ264">
        <v>0</v>
      </c>
      <c r="CK264">
        <v>0</v>
      </c>
      <c r="CL264" t="s">
        <v>146</v>
      </c>
      <c r="CM264">
        <v>0</v>
      </c>
      <c r="CN264">
        <v>0</v>
      </c>
      <c r="CO264">
        <v>0</v>
      </c>
      <c r="CP264">
        <v>0</v>
      </c>
      <c r="CQ264" t="s">
        <v>146</v>
      </c>
      <c r="CR264">
        <v>0</v>
      </c>
      <c r="CS264">
        <v>5057</v>
      </c>
      <c r="CT264">
        <v>0</v>
      </c>
      <c r="CU264">
        <v>0</v>
      </c>
      <c r="CV264" t="s">
        <v>146</v>
      </c>
      <c r="CW264" t="s">
        <v>147</v>
      </c>
      <c r="CX264">
        <v>0</v>
      </c>
      <c r="CY264">
        <v>0</v>
      </c>
      <c r="CZ264">
        <v>0</v>
      </c>
      <c r="DA264">
        <v>1809</v>
      </c>
      <c r="DB264">
        <v>9657</v>
      </c>
      <c r="DC264" t="s">
        <v>159</v>
      </c>
      <c r="DD264">
        <v>53</v>
      </c>
      <c r="DE264">
        <v>271</v>
      </c>
      <c r="DF264">
        <v>1728</v>
      </c>
      <c r="DG264">
        <v>9300</v>
      </c>
      <c r="DH264" t="s">
        <v>159</v>
      </c>
      <c r="DI264">
        <f>Table1[[#This Row],[i- returnees internal present household]]+Table1[[#This Row],[k- abroad returnee household]]</f>
        <v>756</v>
      </c>
      <c r="DJ264">
        <f>Table1[[#This Row],[ returnees internal ]]+Table1[[#This Row],[abroad returnee ]]</f>
        <v>4046</v>
      </c>
      <c r="DK264" t="s">
        <v>159</v>
      </c>
      <c r="DL264">
        <v>738</v>
      </c>
      <c r="DM264">
        <v>3950</v>
      </c>
      <c r="DN264">
        <v>0</v>
      </c>
      <c r="DO264">
        <v>0</v>
      </c>
      <c r="DP264" t="s">
        <v>147</v>
      </c>
      <c r="DQ264" t="s">
        <v>147</v>
      </c>
      <c r="DR264" t="s">
        <v>147</v>
      </c>
      <c r="DS264" t="s">
        <v>147</v>
      </c>
      <c r="DT264">
        <v>0</v>
      </c>
      <c r="DU264">
        <v>0</v>
      </c>
      <c r="DV264" t="s">
        <v>147</v>
      </c>
      <c r="DW264" t="s">
        <v>147</v>
      </c>
      <c r="DX264" t="s">
        <v>147</v>
      </c>
      <c r="DY264" t="s">
        <v>147</v>
      </c>
      <c r="DZ264">
        <v>478</v>
      </c>
      <c r="EA264">
        <v>2556</v>
      </c>
      <c r="EB264" t="s">
        <v>187</v>
      </c>
      <c r="EC264" t="s">
        <v>250</v>
      </c>
      <c r="ED264" t="s">
        <v>182</v>
      </c>
      <c r="EE264" t="s">
        <v>147</v>
      </c>
      <c r="EF264">
        <v>248</v>
      </c>
      <c r="EG264">
        <v>1332</v>
      </c>
      <c r="EH264" t="s">
        <v>187</v>
      </c>
      <c r="EI264" t="s">
        <v>188</v>
      </c>
      <c r="EJ264" t="s">
        <v>182</v>
      </c>
      <c r="EK264" t="s">
        <v>147</v>
      </c>
      <c r="EL264">
        <v>12</v>
      </c>
      <c r="EM264">
        <v>62</v>
      </c>
      <c r="EN264" t="s">
        <v>187</v>
      </c>
      <c r="EO264" t="s">
        <v>188</v>
      </c>
      <c r="EP264" t="s">
        <v>182</v>
      </c>
      <c r="EQ264" t="s">
        <v>147</v>
      </c>
      <c r="ER264">
        <v>0</v>
      </c>
      <c r="ES264">
        <v>0</v>
      </c>
      <c r="ET264" t="s">
        <v>159</v>
      </c>
      <c r="EU264">
        <v>18</v>
      </c>
      <c r="EV264">
        <v>96</v>
      </c>
      <c r="EW264">
        <v>0</v>
      </c>
      <c r="EX264">
        <v>0</v>
      </c>
      <c r="EY264" t="s">
        <v>147</v>
      </c>
      <c r="EZ264" t="s">
        <v>147</v>
      </c>
      <c r="FA264" t="s">
        <v>147</v>
      </c>
      <c r="FB264" t="s">
        <v>147</v>
      </c>
      <c r="FC264">
        <v>0</v>
      </c>
      <c r="FD264">
        <v>0</v>
      </c>
      <c r="FE264" t="s">
        <v>147</v>
      </c>
      <c r="FF264" t="s">
        <v>147</v>
      </c>
      <c r="FG264" t="s">
        <v>147</v>
      </c>
      <c r="FH264" t="s">
        <v>147</v>
      </c>
      <c r="FI264">
        <v>0</v>
      </c>
      <c r="FJ264">
        <v>0</v>
      </c>
      <c r="FK264" t="s">
        <v>147</v>
      </c>
      <c r="FL264" t="s">
        <v>147</v>
      </c>
      <c r="FM264" t="s">
        <v>147</v>
      </c>
      <c r="FN264" t="s">
        <v>147</v>
      </c>
      <c r="FO264">
        <v>0</v>
      </c>
      <c r="FP264">
        <v>0</v>
      </c>
      <c r="FQ264" t="s">
        <v>147</v>
      </c>
      <c r="FR264" t="s">
        <v>147</v>
      </c>
      <c r="FS264" t="s">
        <v>147</v>
      </c>
      <c r="FT264" t="s">
        <v>147</v>
      </c>
      <c r="FU264">
        <v>18</v>
      </c>
      <c r="FV264">
        <v>96</v>
      </c>
      <c r="FW264" t="s">
        <v>221</v>
      </c>
      <c r="FX264" t="s">
        <v>222</v>
      </c>
      <c r="FY264" t="s">
        <v>150</v>
      </c>
      <c r="FZ264" t="s">
        <v>147</v>
      </c>
      <c r="GA264">
        <v>0</v>
      </c>
      <c r="GB264">
        <v>0</v>
      </c>
      <c r="GC264">
        <v>391</v>
      </c>
      <c r="GD264">
        <v>2003</v>
      </c>
      <c r="GE264">
        <v>256</v>
      </c>
      <c r="GF264">
        <v>1363</v>
      </c>
      <c r="GG264">
        <v>109</v>
      </c>
      <c r="GH264">
        <v>680</v>
      </c>
      <c r="GI264">
        <v>0</v>
      </c>
      <c r="GJ264">
        <v>0</v>
      </c>
      <c r="GK264" t="s">
        <v>146</v>
      </c>
      <c r="GL264">
        <v>0</v>
      </c>
      <c r="GM264">
        <v>0</v>
      </c>
      <c r="GN264" t="s">
        <v>146</v>
      </c>
      <c r="GO264" t="s">
        <v>147</v>
      </c>
      <c r="GP264" t="s">
        <v>147</v>
      </c>
      <c r="GQ264" t="s">
        <v>146</v>
      </c>
      <c r="GR264" t="s">
        <v>147</v>
      </c>
      <c r="GS264" t="s">
        <v>159</v>
      </c>
      <c r="GT264">
        <v>80</v>
      </c>
      <c r="GU264">
        <v>474</v>
      </c>
      <c r="GV264" t="s">
        <v>146</v>
      </c>
      <c r="GW264" t="s">
        <v>152</v>
      </c>
      <c r="GX264" t="s">
        <v>151</v>
      </c>
      <c r="GY264" t="s">
        <v>152</v>
      </c>
      <c r="GZ264" t="s">
        <v>1033</v>
      </c>
      <c r="HA264" s="117" t="s">
        <v>1697</v>
      </c>
      <c r="HB264" s="117" t="s">
        <v>2386</v>
      </c>
      <c r="HC264" s="117"/>
      <c r="HD264" s="116" t="s">
        <v>1858</v>
      </c>
      <c r="HE264" s="116">
        <v>4.7740099999999996</v>
      </c>
      <c r="HF264" s="116">
        <v>33.589100000000002</v>
      </c>
    </row>
    <row r="265" spans="1:214" x14ac:dyDescent="0.25">
      <c r="A265" t="s">
        <v>171</v>
      </c>
      <c r="B265" t="s">
        <v>172</v>
      </c>
      <c r="C265" t="s">
        <v>1035</v>
      </c>
      <c r="D265" t="s">
        <v>998</v>
      </c>
      <c r="E265" t="s">
        <v>1034</v>
      </c>
      <c r="F265" t="s">
        <v>1036</v>
      </c>
      <c r="G265" s="116">
        <f t="shared" si="8"/>
        <v>7.8772409999999997</v>
      </c>
      <c r="H265" s="116">
        <f t="shared" si="9"/>
        <v>28.816700999999998</v>
      </c>
      <c r="I265">
        <v>9</v>
      </c>
      <c r="J265">
        <v>9</v>
      </c>
      <c r="K265" t="s">
        <v>159</v>
      </c>
      <c r="L265">
        <v>1068</v>
      </c>
      <c r="M265" s="116">
        <f>SUM(Table1[[#Headers],[c- IDP previously displ. abroad present]])</f>
        <v>0</v>
      </c>
      <c r="N265">
        <v>6370</v>
      </c>
      <c r="O265" s="116">
        <f>(Table1[[#This Row],[a- IDP individuals]])-(Table1[[#This Row],[displ. Abroad]])</f>
        <v>6370</v>
      </c>
      <c r="P265">
        <v>327</v>
      </c>
      <c r="Q265">
        <v>2387</v>
      </c>
      <c r="R265" t="s">
        <v>172</v>
      </c>
      <c r="S265" t="s">
        <v>998</v>
      </c>
      <c r="T265">
        <v>226</v>
      </c>
      <c r="U265">
        <v>1215</v>
      </c>
      <c r="V265" t="s">
        <v>172</v>
      </c>
      <c r="W265" t="s">
        <v>998</v>
      </c>
      <c r="X265">
        <v>312</v>
      </c>
      <c r="Y265">
        <v>1676</v>
      </c>
      <c r="Z265" t="s">
        <v>172</v>
      </c>
      <c r="AA265" t="s">
        <v>998</v>
      </c>
      <c r="AB265">
        <v>90</v>
      </c>
      <c r="AC265">
        <v>484</v>
      </c>
      <c r="AD265" t="s">
        <v>172</v>
      </c>
      <c r="AE265" t="s">
        <v>998</v>
      </c>
      <c r="AF265">
        <v>98</v>
      </c>
      <c r="AG265">
        <v>527</v>
      </c>
      <c r="AH265" t="s">
        <v>172</v>
      </c>
      <c r="AI265" t="s">
        <v>998</v>
      </c>
      <c r="AJ265">
        <v>15</v>
      </c>
      <c r="AK265">
        <v>81</v>
      </c>
      <c r="AL265" t="s">
        <v>172</v>
      </c>
      <c r="AM265" t="s">
        <v>998</v>
      </c>
      <c r="AN265">
        <v>0</v>
      </c>
      <c r="AO265">
        <v>0</v>
      </c>
      <c r="AP265" t="s">
        <v>146</v>
      </c>
      <c r="AQ265">
        <v>0</v>
      </c>
      <c r="AR265">
        <v>0</v>
      </c>
      <c r="AS265">
        <v>0</v>
      </c>
      <c r="AT265">
        <v>0</v>
      </c>
      <c r="AU265" t="s">
        <v>147</v>
      </c>
      <c r="AV265" t="s">
        <v>147</v>
      </c>
      <c r="AW265">
        <v>0</v>
      </c>
      <c r="AX265">
        <v>0</v>
      </c>
      <c r="AY265" t="s">
        <v>147</v>
      </c>
      <c r="AZ265" t="s">
        <v>147</v>
      </c>
      <c r="BA265">
        <v>0</v>
      </c>
      <c r="BB265">
        <v>0</v>
      </c>
      <c r="BC265" t="s">
        <v>147</v>
      </c>
      <c r="BD265" t="s">
        <v>147</v>
      </c>
      <c r="BE265">
        <v>0</v>
      </c>
      <c r="BF265">
        <v>0</v>
      </c>
      <c r="BG265" t="s">
        <v>147</v>
      </c>
      <c r="BH265" t="s">
        <v>147</v>
      </c>
      <c r="BI265">
        <v>0</v>
      </c>
      <c r="BJ265">
        <v>0</v>
      </c>
      <c r="BK265" t="s">
        <v>147</v>
      </c>
      <c r="BL265" t="s">
        <v>147</v>
      </c>
      <c r="BM265">
        <v>0</v>
      </c>
      <c r="BN265">
        <v>0</v>
      </c>
      <c r="BO265" s="116">
        <f>SUM(Table1[[#This Row],[2014-2015 Conflict]],Table1[[#This Row],[2016-2017 conflict]],Table1[[#This Row],[2018 pre R conflict]],Table1[[#This Row],[2018 post R conflict]],Table1[[#This Row],[2019 conflict]],Table1[[#This Row],[2020 conflict]])</f>
        <v>0</v>
      </c>
      <c r="BP265" s="116">
        <f>SUM(Table1[[#This Row],[2014-2015  C - clashes]],Table1[[#This Row],[2016-2017  c-clashes]],Table1[[#This Row],[2018 pre R C-clashes]],Table1[[#This Row],[2018 post R C-clashes]],Table1[[#This Row],[2019 C-clashes]],Table1[[#This Row],[2020 C-clashes]])</f>
        <v>6370</v>
      </c>
      <c r="BQ265" s="116">
        <f>SUM(Table1[[#This Row],[2014-2015 disaster]],Table1[[#This Row],[2016-2017 disaster]],Table1[[#This Row],[2018 pre R disaster]],Table1[[#This Row],[2018 post R disaster]],Table1[[#This Row],[2019 disaster]],Table1[[#This Row],[2020 disaster]])</f>
        <v>0</v>
      </c>
      <c r="BR265" s="116">
        <f>SUM(Table1[[#This Row],[2014-2015 unknown]],Table1[[#This Row],[2016-2017  unknown ]],Table1[[#This Row],[2018 pre R unknown]],Table1[[#This Row],[2018 post R unknown]],Table1[[#This Row],[2019 unknown]],Table1[[#This Row],[2020 unknown]])</f>
        <v>0</v>
      </c>
      <c r="BS265">
        <v>0</v>
      </c>
      <c r="BT265">
        <v>2387</v>
      </c>
      <c r="BU265">
        <v>0</v>
      </c>
      <c r="BV265">
        <v>0</v>
      </c>
      <c r="BW265" t="s">
        <v>146</v>
      </c>
      <c r="BX265">
        <v>0</v>
      </c>
      <c r="BY265">
        <v>1215</v>
      </c>
      <c r="BZ265">
        <v>0</v>
      </c>
      <c r="CA265">
        <v>0</v>
      </c>
      <c r="CB265" t="s">
        <v>146</v>
      </c>
      <c r="CC265">
        <v>0</v>
      </c>
      <c r="CD265">
        <v>1676</v>
      </c>
      <c r="CE265">
        <v>0</v>
      </c>
      <c r="CF265">
        <v>0</v>
      </c>
      <c r="CG265" t="s">
        <v>146</v>
      </c>
      <c r="CH265">
        <v>0</v>
      </c>
      <c r="CI265">
        <v>484</v>
      </c>
      <c r="CJ265">
        <v>0</v>
      </c>
      <c r="CK265">
        <v>0</v>
      </c>
      <c r="CL265" t="s">
        <v>146</v>
      </c>
      <c r="CM265">
        <v>0</v>
      </c>
      <c r="CN265">
        <v>527</v>
      </c>
      <c r="CO265">
        <v>0</v>
      </c>
      <c r="CP265">
        <v>0</v>
      </c>
      <c r="CQ265" t="s">
        <v>146</v>
      </c>
      <c r="CR265">
        <v>0</v>
      </c>
      <c r="CS265">
        <v>81</v>
      </c>
      <c r="CT265">
        <v>0</v>
      </c>
      <c r="CU265">
        <v>0</v>
      </c>
      <c r="CV265" t="s">
        <v>146</v>
      </c>
      <c r="CW265" t="s">
        <v>147</v>
      </c>
      <c r="CX265">
        <v>0</v>
      </c>
      <c r="CY265">
        <v>0</v>
      </c>
      <c r="CZ265">
        <v>0</v>
      </c>
      <c r="DA265">
        <v>1068</v>
      </c>
      <c r="DB265">
        <v>6370</v>
      </c>
      <c r="DC265" t="s">
        <v>146</v>
      </c>
      <c r="DD265">
        <v>0</v>
      </c>
      <c r="DE265">
        <v>0</v>
      </c>
      <c r="DF265">
        <v>523</v>
      </c>
      <c r="DG265">
        <v>6065</v>
      </c>
      <c r="DH265" t="s">
        <v>159</v>
      </c>
      <c r="DI265">
        <f>Table1[[#This Row],[i- returnees internal present household]]+Table1[[#This Row],[k- abroad returnee household]]</f>
        <v>163</v>
      </c>
      <c r="DJ265">
        <f>Table1[[#This Row],[ returnees internal ]]+Table1[[#This Row],[abroad returnee ]]</f>
        <v>827</v>
      </c>
      <c r="DK265" t="s">
        <v>159</v>
      </c>
      <c r="DL265">
        <v>151</v>
      </c>
      <c r="DM265">
        <v>758</v>
      </c>
      <c r="DN265">
        <v>68</v>
      </c>
      <c r="DO265">
        <v>345</v>
      </c>
      <c r="DP265" t="s">
        <v>172</v>
      </c>
      <c r="DQ265" t="s">
        <v>998</v>
      </c>
      <c r="DR265" t="s">
        <v>150</v>
      </c>
      <c r="DS265" t="s">
        <v>147</v>
      </c>
      <c r="DT265">
        <v>25</v>
      </c>
      <c r="DU265">
        <v>128</v>
      </c>
      <c r="DV265" t="s">
        <v>172</v>
      </c>
      <c r="DW265" t="s">
        <v>998</v>
      </c>
      <c r="DX265" t="s">
        <v>182</v>
      </c>
      <c r="DY265" t="s">
        <v>147</v>
      </c>
      <c r="DZ265">
        <v>13</v>
      </c>
      <c r="EA265">
        <v>45</v>
      </c>
      <c r="EB265" t="s">
        <v>172</v>
      </c>
      <c r="EC265" t="s">
        <v>998</v>
      </c>
      <c r="ED265" t="s">
        <v>182</v>
      </c>
      <c r="EE265" t="s">
        <v>147</v>
      </c>
      <c r="EF265">
        <v>16</v>
      </c>
      <c r="EG265">
        <v>87</v>
      </c>
      <c r="EH265" t="s">
        <v>172</v>
      </c>
      <c r="EI265" t="s">
        <v>998</v>
      </c>
      <c r="EJ265" t="s">
        <v>182</v>
      </c>
      <c r="EK265" t="s">
        <v>147</v>
      </c>
      <c r="EL265">
        <v>29</v>
      </c>
      <c r="EM265">
        <v>153</v>
      </c>
      <c r="EN265" t="s">
        <v>172</v>
      </c>
      <c r="EO265" t="s">
        <v>998</v>
      </c>
      <c r="EP265" t="s">
        <v>182</v>
      </c>
      <c r="EQ265" t="s">
        <v>147</v>
      </c>
      <c r="ER265">
        <v>0</v>
      </c>
      <c r="ES265">
        <v>0</v>
      </c>
      <c r="ET265" t="s">
        <v>159</v>
      </c>
      <c r="EU265">
        <v>12</v>
      </c>
      <c r="EV265">
        <v>69</v>
      </c>
      <c r="EW265">
        <v>4</v>
      </c>
      <c r="EX265">
        <v>28</v>
      </c>
      <c r="EY265" t="s">
        <v>217</v>
      </c>
      <c r="EZ265" t="s">
        <v>218</v>
      </c>
      <c r="FA265" t="s">
        <v>150</v>
      </c>
      <c r="FB265" t="s">
        <v>147</v>
      </c>
      <c r="FC265">
        <v>3</v>
      </c>
      <c r="FD265">
        <v>11</v>
      </c>
      <c r="FE265" t="s">
        <v>217</v>
      </c>
      <c r="FF265" t="s">
        <v>218</v>
      </c>
      <c r="FG265" t="s">
        <v>182</v>
      </c>
      <c r="FH265" t="s">
        <v>147</v>
      </c>
      <c r="FI265">
        <v>5</v>
      </c>
      <c r="FJ265">
        <v>30</v>
      </c>
      <c r="FK265" t="s">
        <v>217</v>
      </c>
      <c r="FL265" t="s">
        <v>218</v>
      </c>
      <c r="FM265" t="s">
        <v>182</v>
      </c>
      <c r="FN265" t="s">
        <v>147</v>
      </c>
      <c r="FO265">
        <v>0</v>
      </c>
      <c r="FP265">
        <v>0</v>
      </c>
      <c r="FQ265" t="s">
        <v>147</v>
      </c>
      <c r="FR265" t="s">
        <v>147</v>
      </c>
      <c r="FS265" t="s">
        <v>147</v>
      </c>
      <c r="FT265" t="s">
        <v>147</v>
      </c>
      <c r="FU265">
        <v>0</v>
      </c>
      <c r="FV265">
        <v>0</v>
      </c>
      <c r="FW265" t="s">
        <v>147</v>
      </c>
      <c r="FX265" t="s">
        <v>147</v>
      </c>
      <c r="FY265" t="s">
        <v>147</v>
      </c>
      <c r="FZ265" t="s">
        <v>147</v>
      </c>
      <c r="GA265">
        <v>0</v>
      </c>
      <c r="GB265">
        <v>0</v>
      </c>
      <c r="GC265">
        <v>93</v>
      </c>
      <c r="GD265">
        <v>473</v>
      </c>
      <c r="GE265">
        <v>58</v>
      </c>
      <c r="GF265">
        <v>285</v>
      </c>
      <c r="GG265">
        <v>12</v>
      </c>
      <c r="GH265">
        <v>69</v>
      </c>
      <c r="GI265">
        <v>0</v>
      </c>
      <c r="GJ265">
        <v>0</v>
      </c>
      <c r="GK265" t="s">
        <v>159</v>
      </c>
      <c r="GL265">
        <v>43</v>
      </c>
      <c r="GM265">
        <v>224</v>
      </c>
      <c r="GN265" t="s">
        <v>159</v>
      </c>
      <c r="GO265" t="s">
        <v>172</v>
      </c>
      <c r="GP265" t="s">
        <v>998</v>
      </c>
      <c r="GQ265" t="s">
        <v>159</v>
      </c>
      <c r="GR265" t="s">
        <v>217</v>
      </c>
      <c r="GS265" t="s">
        <v>159</v>
      </c>
      <c r="GT265">
        <v>18</v>
      </c>
      <c r="GU265">
        <v>106</v>
      </c>
      <c r="GV265" t="s">
        <v>146</v>
      </c>
      <c r="GW265" t="s">
        <v>197</v>
      </c>
      <c r="GX265" t="s">
        <v>152</v>
      </c>
      <c r="GY265" t="s">
        <v>152</v>
      </c>
      <c r="GZ265" t="s">
        <v>160</v>
      </c>
      <c r="HA265" s="117" t="s">
        <v>1697</v>
      </c>
      <c r="HB265" s="117" t="s">
        <v>2388</v>
      </c>
      <c r="HC265" s="117"/>
      <c r="HD265" s="116" t="s">
        <v>1858</v>
      </c>
      <c r="HE265" s="116">
        <v>4.7673699999999997</v>
      </c>
      <c r="HF265" s="116">
        <v>33.603900000000003</v>
      </c>
    </row>
    <row r="266" spans="1:214" x14ac:dyDescent="0.25">
      <c r="A266" t="s">
        <v>201</v>
      </c>
      <c r="B266" t="s">
        <v>202</v>
      </c>
      <c r="C266" t="s">
        <v>1038</v>
      </c>
      <c r="D266" t="s">
        <v>1039</v>
      </c>
      <c r="E266" t="s">
        <v>1037</v>
      </c>
      <c r="F266" t="s">
        <v>1040</v>
      </c>
      <c r="G266" s="116">
        <f t="shared" si="8"/>
        <v>4.2582899999999997</v>
      </c>
      <c r="H266" s="116">
        <f t="shared" si="9"/>
        <v>33.563560000000003</v>
      </c>
      <c r="I266">
        <v>9</v>
      </c>
      <c r="J266">
        <v>9</v>
      </c>
      <c r="K266" t="s">
        <v>159</v>
      </c>
      <c r="L266">
        <v>145</v>
      </c>
      <c r="M266" s="116">
        <f>SUM(Table1[[#Headers],[c- IDP previously displ. abroad present]])</f>
        <v>0</v>
      </c>
      <c r="N266">
        <v>798</v>
      </c>
      <c r="O266" s="116">
        <f>(Table1[[#This Row],[a- IDP individuals]])-(Table1[[#This Row],[displ. Abroad]])</f>
        <v>638</v>
      </c>
      <c r="P266">
        <v>60</v>
      </c>
      <c r="Q266">
        <v>325</v>
      </c>
      <c r="R266" t="s">
        <v>202</v>
      </c>
      <c r="S266" t="s">
        <v>1039</v>
      </c>
      <c r="T266">
        <v>24</v>
      </c>
      <c r="U266">
        <v>136</v>
      </c>
      <c r="V266" t="s">
        <v>202</v>
      </c>
      <c r="W266" t="s">
        <v>1039</v>
      </c>
      <c r="X266">
        <v>28</v>
      </c>
      <c r="Y266">
        <v>161</v>
      </c>
      <c r="Z266" t="s">
        <v>202</v>
      </c>
      <c r="AA266" t="s">
        <v>302</v>
      </c>
      <c r="AB266">
        <v>13</v>
      </c>
      <c r="AC266">
        <v>81</v>
      </c>
      <c r="AD266" t="s">
        <v>202</v>
      </c>
      <c r="AE266" t="s">
        <v>1039</v>
      </c>
      <c r="AF266">
        <v>5</v>
      </c>
      <c r="AG266">
        <v>25</v>
      </c>
      <c r="AH266" t="s">
        <v>202</v>
      </c>
      <c r="AI266" t="s">
        <v>1039</v>
      </c>
      <c r="AJ266">
        <v>15</v>
      </c>
      <c r="AK266">
        <v>70</v>
      </c>
      <c r="AL266" t="s">
        <v>202</v>
      </c>
      <c r="AM266" t="s">
        <v>464</v>
      </c>
      <c r="AN266">
        <v>0</v>
      </c>
      <c r="AO266">
        <v>0</v>
      </c>
      <c r="AP266" t="s">
        <v>159</v>
      </c>
      <c r="AQ266">
        <v>28</v>
      </c>
      <c r="AR266">
        <v>160</v>
      </c>
      <c r="AS266">
        <v>8</v>
      </c>
      <c r="AT266">
        <v>54</v>
      </c>
      <c r="AU266" t="s">
        <v>219</v>
      </c>
      <c r="AV266" t="s">
        <v>354</v>
      </c>
      <c r="AW266">
        <v>5</v>
      </c>
      <c r="AX266">
        <v>28</v>
      </c>
      <c r="AY266" t="s">
        <v>219</v>
      </c>
      <c r="AZ266" t="s">
        <v>354</v>
      </c>
      <c r="BA266">
        <v>4</v>
      </c>
      <c r="BB266">
        <v>22</v>
      </c>
      <c r="BC266" t="s">
        <v>221</v>
      </c>
      <c r="BD266" t="s">
        <v>651</v>
      </c>
      <c r="BE266">
        <v>4</v>
      </c>
      <c r="BF266">
        <v>17</v>
      </c>
      <c r="BG266" t="s">
        <v>221</v>
      </c>
      <c r="BH266" t="s">
        <v>424</v>
      </c>
      <c r="BI266">
        <v>7</v>
      </c>
      <c r="BJ266">
        <v>39</v>
      </c>
      <c r="BK266" t="s">
        <v>219</v>
      </c>
      <c r="BL266" t="s">
        <v>354</v>
      </c>
      <c r="BM266">
        <v>0</v>
      </c>
      <c r="BN266">
        <v>0</v>
      </c>
      <c r="BO266" s="116">
        <f>SUM(Table1[[#This Row],[2014-2015 Conflict]],Table1[[#This Row],[2016-2017 conflict]],Table1[[#This Row],[2018 pre R conflict]],Table1[[#This Row],[2018 post R conflict]],Table1[[#This Row],[2019 conflict]],Table1[[#This Row],[2020 conflict]])</f>
        <v>461</v>
      </c>
      <c r="BP266" s="116">
        <f>SUM(Table1[[#This Row],[2014-2015  C - clashes]],Table1[[#This Row],[2016-2017  c-clashes]],Table1[[#This Row],[2018 pre R C-clashes]],Table1[[#This Row],[2018 post R C-clashes]],Table1[[#This Row],[2019 C-clashes]],Table1[[#This Row],[2020 C-clashes]])</f>
        <v>267</v>
      </c>
      <c r="BQ266" s="116">
        <f>SUM(Table1[[#This Row],[2014-2015 disaster]],Table1[[#This Row],[2016-2017 disaster]],Table1[[#This Row],[2018 pre R disaster]],Table1[[#This Row],[2018 post R disaster]],Table1[[#This Row],[2019 disaster]],Table1[[#This Row],[2020 disaster]])</f>
        <v>70</v>
      </c>
      <c r="BR266" s="116">
        <f>SUM(Table1[[#This Row],[2014-2015 unknown]],Table1[[#This Row],[2016-2017  unknown ]],Table1[[#This Row],[2018 pre R unknown]],Table1[[#This Row],[2018 post R unknown]],Table1[[#This Row],[2019 unknown]],Table1[[#This Row],[2020 unknown]])</f>
        <v>0</v>
      </c>
      <c r="BS266">
        <v>325</v>
      </c>
      <c r="BT266">
        <v>0</v>
      </c>
      <c r="BU266">
        <v>0</v>
      </c>
      <c r="BV266">
        <v>0</v>
      </c>
      <c r="BW266" t="s">
        <v>146</v>
      </c>
      <c r="BX266">
        <v>136</v>
      </c>
      <c r="BY266">
        <v>0</v>
      </c>
      <c r="BZ266">
        <v>0</v>
      </c>
      <c r="CA266">
        <v>0</v>
      </c>
      <c r="CB266" t="s">
        <v>146</v>
      </c>
      <c r="CC266">
        <v>0</v>
      </c>
      <c r="CD266">
        <v>161</v>
      </c>
      <c r="CE266">
        <v>0</v>
      </c>
      <c r="CF266">
        <v>0</v>
      </c>
      <c r="CG266" t="s">
        <v>146</v>
      </c>
      <c r="CH266">
        <v>0</v>
      </c>
      <c r="CI266">
        <v>81</v>
      </c>
      <c r="CJ266">
        <v>0</v>
      </c>
      <c r="CK266">
        <v>0</v>
      </c>
      <c r="CL266" t="s">
        <v>146</v>
      </c>
      <c r="CM266">
        <v>0</v>
      </c>
      <c r="CN266">
        <v>25</v>
      </c>
      <c r="CO266">
        <v>0</v>
      </c>
      <c r="CP266">
        <v>0</v>
      </c>
      <c r="CQ266" t="s">
        <v>146</v>
      </c>
      <c r="CR266">
        <v>0</v>
      </c>
      <c r="CS266">
        <v>0</v>
      </c>
      <c r="CT266">
        <v>70</v>
      </c>
      <c r="CU266">
        <v>0</v>
      </c>
      <c r="CV266" t="s">
        <v>146</v>
      </c>
      <c r="CW266" t="s">
        <v>147</v>
      </c>
      <c r="CX266">
        <v>0</v>
      </c>
      <c r="CY266">
        <v>0</v>
      </c>
      <c r="CZ266">
        <v>0</v>
      </c>
      <c r="DA266">
        <v>145</v>
      </c>
      <c r="DB266">
        <v>798</v>
      </c>
      <c r="DC266" t="s">
        <v>146</v>
      </c>
      <c r="DD266">
        <v>0</v>
      </c>
      <c r="DE266">
        <v>0</v>
      </c>
      <c r="DF266">
        <v>2102</v>
      </c>
      <c r="DG266">
        <v>10525</v>
      </c>
      <c r="DH266" t="s">
        <v>159</v>
      </c>
      <c r="DI266">
        <f>Table1[[#This Row],[i- returnees internal present household]]+Table1[[#This Row],[k- abroad returnee household]]</f>
        <v>437</v>
      </c>
      <c r="DJ266">
        <f>Table1[[#This Row],[ returnees internal ]]+Table1[[#This Row],[abroad returnee ]]</f>
        <v>2185</v>
      </c>
      <c r="DK266" t="s">
        <v>159</v>
      </c>
      <c r="DL266">
        <v>313</v>
      </c>
      <c r="DM266">
        <v>1565</v>
      </c>
      <c r="DN266">
        <v>98</v>
      </c>
      <c r="DO266">
        <v>490</v>
      </c>
      <c r="DP266" t="s">
        <v>202</v>
      </c>
      <c r="DQ266" t="s">
        <v>302</v>
      </c>
      <c r="DR266" t="s">
        <v>150</v>
      </c>
      <c r="DS266" t="s">
        <v>147</v>
      </c>
      <c r="DT266">
        <v>78</v>
      </c>
      <c r="DU266">
        <v>390</v>
      </c>
      <c r="DV266" t="s">
        <v>202</v>
      </c>
      <c r="DW266" t="s">
        <v>302</v>
      </c>
      <c r="DX266" t="s">
        <v>182</v>
      </c>
      <c r="DY266" t="s">
        <v>147</v>
      </c>
      <c r="DZ266">
        <v>59</v>
      </c>
      <c r="EA266">
        <v>295</v>
      </c>
      <c r="EB266" t="s">
        <v>202</v>
      </c>
      <c r="EC266" t="s">
        <v>1039</v>
      </c>
      <c r="ED266" t="s">
        <v>182</v>
      </c>
      <c r="EE266" t="s">
        <v>147</v>
      </c>
      <c r="EF266">
        <v>57</v>
      </c>
      <c r="EG266">
        <v>285</v>
      </c>
      <c r="EH266" t="s">
        <v>202</v>
      </c>
      <c r="EI266" t="s">
        <v>311</v>
      </c>
      <c r="EJ266" t="s">
        <v>182</v>
      </c>
      <c r="EK266" t="s">
        <v>147</v>
      </c>
      <c r="EL266">
        <v>21</v>
      </c>
      <c r="EM266">
        <v>105</v>
      </c>
      <c r="EN266" t="s">
        <v>202</v>
      </c>
      <c r="EO266" t="s">
        <v>1039</v>
      </c>
      <c r="EP266" t="s">
        <v>304</v>
      </c>
      <c r="EQ266" t="s">
        <v>147</v>
      </c>
      <c r="ER266">
        <v>0</v>
      </c>
      <c r="ES266">
        <v>0</v>
      </c>
      <c r="ET266" t="s">
        <v>159</v>
      </c>
      <c r="EU266">
        <v>124</v>
      </c>
      <c r="EV266">
        <v>620</v>
      </c>
      <c r="EW266">
        <v>23</v>
      </c>
      <c r="EX266">
        <v>115</v>
      </c>
      <c r="EY266" t="s">
        <v>219</v>
      </c>
      <c r="EZ266" t="s">
        <v>354</v>
      </c>
      <c r="FA266" t="s">
        <v>182</v>
      </c>
      <c r="FB266" t="s">
        <v>147</v>
      </c>
      <c r="FC266">
        <v>27</v>
      </c>
      <c r="FD266">
        <v>135</v>
      </c>
      <c r="FE266" t="s">
        <v>221</v>
      </c>
      <c r="FF266" t="s">
        <v>424</v>
      </c>
      <c r="FG266" t="s">
        <v>304</v>
      </c>
      <c r="FH266" t="s">
        <v>147</v>
      </c>
      <c r="FI266">
        <v>24</v>
      </c>
      <c r="FJ266">
        <v>120</v>
      </c>
      <c r="FK266" t="s">
        <v>219</v>
      </c>
      <c r="FL266" t="s">
        <v>354</v>
      </c>
      <c r="FM266" t="s">
        <v>182</v>
      </c>
      <c r="FN266" t="s">
        <v>147</v>
      </c>
      <c r="FO266">
        <v>38</v>
      </c>
      <c r="FP266">
        <v>190</v>
      </c>
      <c r="FQ266" t="s">
        <v>219</v>
      </c>
      <c r="FR266" t="s">
        <v>354</v>
      </c>
      <c r="FS266" t="s">
        <v>182</v>
      </c>
      <c r="FT266" t="s">
        <v>147</v>
      </c>
      <c r="FU266">
        <v>12</v>
      </c>
      <c r="FV266">
        <v>60</v>
      </c>
      <c r="FW266" t="s">
        <v>221</v>
      </c>
      <c r="FX266" t="s">
        <v>651</v>
      </c>
      <c r="FY266" t="s">
        <v>304</v>
      </c>
      <c r="FZ266" t="s">
        <v>147</v>
      </c>
      <c r="GA266">
        <v>0</v>
      </c>
      <c r="GB266">
        <v>0</v>
      </c>
      <c r="GC266">
        <v>31</v>
      </c>
      <c r="GD266">
        <v>155</v>
      </c>
      <c r="GE266">
        <v>211</v>
      </c>
      <c r="GF266">
        <v>1055</v>
      </c>
      <c r="GG266">
        <v>195</v>
      </c>
      <c r="GH266">
        <v>975</v>
      </c>
      <c r="GI266">
        <v>0</v>
      </c>
      <c r="GJ266">
        <v>0</v>
      </c>
      <c r="GK266" t="s">
        <v>159</v>
      </c>
      <c r="GL266">
        <v>106</v>
      </c>
      <c r="GM266">
        <v>530</v>
      </c>
      <c r="GN266" t="s">
        <v>159</v>
      </c>
      <c r="GO266" t="s">
        <v>202</v>
      </c>
      <c r="GP266" t="s">
        <v>1039</v>
      </c>
      <c r="GQ266" t="s">
        <v>159</v>
      </c>
      <c r="GR266" t="s">
        <v>219</v>
      </c>
      <c r="GS266" t="s">
        <v>159</v>
      </c>
      <c r="GT266">
        <v>271</v>
      </c>
      <c r="GU266">
        <v>1595</v>
      </c>
      <c r="GV266" t="s">
        <v>159</v>
      </c>
      <c r="GW266" t="s">
        <v>151</v>
      </c>
      <c r="GX266" t="s">
        <v>152</v>
      </c>
      <c r="GY266" t="s">
        <v>152</v>
      </c>
      <c r="GZ266" t="s">
        <v>1041</v>
      </c>
      <c r="HA266" s="117" t="s">
        <v>1697</v>
      </c>
      <c r="HB266" s="117" t="s">
        <v>2390</v>
      </c>
      <c r="HC266" s="117"/>
      <c r="HD266" s="116" t="s">
        <v>1858</v>
      </c>
      <c r="HE266" s="116">
        <v>4.7420999999999998</v>
      </c>
      <c r="HF266" s="116">
        <v>33.518799999999999</v>
      </c>
    </row>
    <row r="267" spans="1:214" x14ac:dyDescent="0.25">
      <c r="A267" t="s">
        <v>155</v>
      </c>
      <c r="B267" t="s">
        <v>156</v>
      </c>
      <c r="C267" t="s">
        <v>413</v>
      </c>
      <c r="D267" t="s">
        <v>414</v>
      </c>
      <c r="E267" t="s">
        <v>1042</v>
      </c>
      <c r="F267" t="s">
        <v>1043</v>
      </c>
      <c r="G267" s="116">
        <f t="shared" si="8"/>
        <v>6.6348200000000004</v>
      </c>
      <c r="H267" s="116">
        <f t="shared" si="9"/>
        <v>32.910510000000002</v>
      </c>
      <c r="I267">
        <v>9</v>
      </c>
      <c r="J267">
        <v>9</v>
      </c>
      <c r="K267" t="s">
        <v>159</v>
      </c>
      <c r="L267">
        <v>119</v>
      </c>
      <c r="M267" s="116">
        <f>SUM(Table1[[#Headers],[c- IDP previously displ. abroad present]])</f>
        <v>0</v>
      </c>
      <c r="N267">
        <v>658</v>
      </c>
      <c r="O267" s="116">
        <f>(Table1[[#This Row],[a- IDP individuals]])-(Table1[[#This Row],[displ. Abroad]])</f>
        <v>658</v>
      </c>
      <c r="P267">
        <v>0</v>
      </c>
      <c r="Q267">
        <v>0</v>
      </c>
      <c r="R267" t="s">
        <v>147</v>
      </c>
      <c r="S267" t="s">
        <v>147</v>
      </c>
      <c r="T267">
        <v>0</v>
      </c>
      <c r="U267">
        <v>0</v>
      </c>
      <c r="V267" t="s">
        <v>147</v>
      </c>
      <c r="W267" t="s">
        <v>147</v>
      </c>
      <c r="X267">
        <v>0</v>
      </c>
      <c r="Y267">
        <v>0</v>
      </c>
      <c r="Z267" t="s">
        <v>147</v>
      </c>
      <c r="AA267" t="s">
        <v>147</v>
      </c>
      <c r="AB267">
        <v>0</v>
      </c>
      <c r="AC267">
        <v>0</v>
      </c>
      <c r="AD267" t="s">
        <v>147</v>
      </c>
      <c r="AE267" t="s">
        <v>147</v>
      </c>
      <c r="AF267">
        <v>119</v>
      </c>
      <c r="AG267">
        <v>658</v>
      </c>
      <c r="AH267" t="s">
        <v>156</v>
      </c>
      <c r="AI267" t="s">
        <v>414</v>
      </c>
      <c r="AJ267">
        <v>0</v>
      </c>
      <c r="AK267">
        <v>0</v>
      </c>
      <c r="AL267" t="s">
        <v>147</v>
      </c>
      <c r="AM267" t="s">
        <v>147</v>
      </c>
      <c r="AN267">
        <v>0</v>
      </c>
      <c r="AO267">
        <v>0</v>
      </c>
      <c r="AP267" t="s">
        <v>146</v>
      </c>
      <c r="AQ267">
        <v>0</v>
      </c>
      <c r="AR267">
        <v>0</v>
      </c>
      <c r="AS267">
        <v>0</v>
      </c>
      <c r="AT267">
        <v>0</v>
      </c>
      <c r="AU267" t="s">
        <v>147</v>
      </c>
      <c r="AV267" t="s">
        <v>147</v>
      </c>
      <c r="AW267">
        <v>0</v>
      </c>
      <c r="AX267">
        <v>0</v>
      </c>
      <c r="AY267" t="s">
        <v>147</v>
      </c>
      <c r="AZ267" t="s">
        <v>147</v>
      </c>
      <c r="BA267">
        <v>0</v>
      </c>
      <c r="BB267">
        <v>0</v>
      </c>
      <c r="BC267" t="s">
        <v>147</v>
      </c>
      <c r="BD267" t="s">
        <v>147</v>
      </c>
      <c r="BE267">
        <v>0</v>
      </c>
      <c r="BF267">
        <v>0</v>
      </c>
      <c r="BG267" t="s">
        <v>147</v>
      </c>
      <c r="BH267" t="s">
        <v>147</v>
      </c>
      <c r="BI267">
        <v>0</v>
      </c>
      <c r="BJ267">
        <v>0</v>
      </c>
      <c r="BK267" t="s">
        <v>147</v>
      </c>
      <c r="BL267" t="s">
        <v>147</v>
      </c>
      <c r="BM267">
        <v>0</v>
      </c>
      <c r="BN267">
        <v>0</v>
      </c>
      <c r="BO267" s="116">
        <f>SUM(Table1[[#This Row],[2014-2015 Conflict]],Table1[[#This Row],[2016-2017 conflict]],Table1[[#This Row],[2018 pre R conflict]],Table1[[#This Row],[2018 post R conflict]],Table1[[#This Row],[2019 conflict]],Table1[[#This Row],[2020 conflict]])</f>
        <v>0</v>
      </c>
      <c r="BP267" s="116">
        <f>SUM(Table1[[#This Row],[2014-2015  C - clashes]],Table1[[#This Row],[2016-2017  c-clashes]],Table1[[#This Row],[2018 pre R C-clashes]],Table1[[#This Row],[2018 post R C-clashes]],Table1[[#This Row],[2019 C-clashes]],Table1[[#This Row],[2020 C-clashes]])</f>
        <v>658</v>
      </c>
      <c r="BQ267" s="116">
        <f>SUM(Table1[[#This Row],[2014-2015 disaster]],Table1[[#This Row],[2016-2017 disaster]],Table1[[#This Row],[2018 pre R disaster]],Table1[[#This Row],[2018 post R disaster]],Table1[[#This Row],[2019 disaster]],Table1[[#This Row],[2020 disaster]])</f>
        <v>0</v>
      </c>
      <c r="BR267" s="116">
        <f>SUM(Table1[[#This Row],[2014-2015 unknown]],Table1[[#This Row],[2016-2017  unknown ]],Table1[[#This Row],[2018 pre R unknown]],Table1[[#This Row],[2018 post R unknown]],Table1[[#This Row],[2019 unknown]],Table1[[#This Row],[2020 unknown]])</f>
        <v>0</v>
      </c>
      <c r="BS267">
        <v>0</v>
      </c>
      <c r="BT267">
        <v>0</v>
      </c>
      <c r="BU267">
        <v>0</v>
      </c>
      <c r="BV267">
        <v>0</v>
      </c>
      <c r="BW267" t="s">
        <v>146</v>
      </c>
      <c r="BX267">
        <v>0</v>
      </c>
      <c r="BY267">
        <v>0</v>
      </c>
      <c r="BZ267">
        <v>0</v>
      </c>
      <c r="CA267">
        <v>0</v>
      </c>
      <c r="CB267" t="s">
        <v>146</v>
      </c>
      <c r="CC267">
        <v>0</v>
      </c>
      <c r="CD267">
        <v>0</v>
      </c>
      <c r="CE267">
        <v>0</v>
      </c>
      <c r="CF267">
        <v>0</v>
      </c>
      <c r="CG267" t="s">
        <v>146</v>
      </c>
      <c r="CH267">
        <v>0</v>
      </c>
      <c r="CI267">
        <v>0</v>
      </c>
      <c r="CJ267">
        <v>0</v>
      </c>
      <c r="CK267">
        <v>0</v>
      </c>
      <c r="CL267" t="s">
        <v>146</v>
      </c>
      <c r="CM267">
        <v>0</v>
      </c>
      <c r="CN267">
        <v>658</v>
      </c>
      <c r="CO267">
        <v>0</v>
      </c>
      <c r="CP267">
        <v>0</v>
      </c>
      <c r="CQ267" t="s">
        <v>146</v>
      </c>
      <c r="CR267">
        <v>0</v>
      </c>
      <c r="CS267">
        <v>0</v>
      </c>
      <c r="CT267">
        <v>0</v>
      </c>
      <c r="CU267">
        <v>0</v>
      </c>
      <c r="CV267" t="s">
        <v>146</v>
      </c>
      <c r="CW267" t="s">
        <v>147</v>
      </c>
      <c r="CX267">
        <v>0</v>
      </c>
      <c r="CY267">
        <v>0</v>
      </c>
      <c r="CZ267">
        <v>0</v>
      </c>
      <c r="DA267">
        <v>119</v>
      </c>
      <c r="DB267">
        <v>658</v>
      </c>
      <c r="DC267" t="s">
        <v>159</v>
      </c>
      <c r="DD267">
        <v>30</v>
      </c>
      <c r="DE267">
        <v>112</v>
      </c>
      <c r="DF267">
        <v>2381</v>
      </c>
      <c r="DG267">
        <v>12397</v>
      </c>
      <c r="DH267" t="s">
        <v>159</v>
      </c>
      <c r="DI267">
        <f>Table1[[#This Row],[i- returnees internal present household]]+Table1[[#This Row],[k- abroad returnee household]]</f>
        <v>476</v>
      </c>
      <c r="DJ267">
        <f>Table1[[#This Row],[ returnees internal ]]+Table1[[#This Row],[abroad returnee ]]</f>
        <v>2591</v>
      </c>
      <c r="DK267" t="s">
        <v>159</v>
      </c>
      <c r="DL267">
        <v>471</v>
      </c>
      <c r="DM267">
        <v>2563</v>
      </c>
      <c r="DN267">
        <v>0</v>
      </c>
      <c r="DO267">
        <v>0</v>
      </c>
      <c r="DP267" t="s">
        <v>147</v>
      </c>
      <c r="DQ267" t="s">
        <v>147</v>
      </c>
      <c r="DR267" t="s">
        <v>147</v>
      </c>
      <c r="DS267" t="s">
        <v>147</v>
      </c>
      <c r="DT267">
        <v>0</v>
      </c>
      <c r="DU267">
        <v>0</v>
      </c>
      <c r="DV267" t="s">
        <v>147</v>
      </c>
      <c r="DW267" t="s">
        <v>147</v>
      </c>
      <c r="DX267" t="s">
        <v>147</v>
      </c>
      <c r="DY267" t="s">
        <v>147</v>
      </c>
      <c r="DZ267">
        <v>0</v>
      </c>
      <c r="EA267">
        <v>0</v>
      </c>
      <c r="EB267" t="s">
        <v>147</v>
      </c>
      <c r="EC267" t="s">
        <v>147</v>
      </c>
      <c r="ED267" t="s">
        <v>147</v>
      </c>
      <c r="EE267" t="s">
        <v>147</v>
      </c>
      <c r="EF267">
        <v>0</v>
      </c>
      <c r="EG267">
        <v>0</v>
      </c>
      <c r="EH267" t="s">
        <v>147</v>
      </c>
      <c r="EI267" t="s">
        <v>147</v>
      </c>
      <c r="EJ267" t="s">
        <v>147</v>
      </c>
      <c r="EK267" t="s">
        <v>147</v>
      </c>
      <c r="EL267">
        <v>471</v>
      </c>
      <c r="EM267">
        <v>2563</v>
      </c>
      <c r="EN267" t="s">
        <v>156</v>
      </c>
      <c r="EO267" t="s">
        <v>414</v>
      </c>
      <c r="EP267" t="s">
        <v>182</v>
      </c>
      <c r="EQ267" t="s">
        <v>147</v>
      </c>
      <c r="ER267">
        <v>0</v>
      </c>
      <c r="ES267">
        <v>0</v>
      </c>
      <c r="ET267" t="s">
        <v>159</v>
      </c>
      <c r="EU267">
        <v>5</v>
      </c>
      <c r="EV267">
        <v>28</v>
      </c>
      <c r="EW267">
        <v>0</v>
      </c>
      <c r="EX267">
        <v>0</v>
      </c>
      <c r="EY267" t="s">
        <v>147</v>
      </c>
      <c r="EZ267" t="s">
        <v>147</v>
      </c>
      <c r="FA267" t="s">
        <v>147</v>
      </c>
      <c r="FB267" t="s">
        <v>147</v>
      </c>
      <c r="FC267">
        <v>0</v>
      </c>
      <c r="FD267">
        <v>0</v>
      </c>
      <c r="FE267" t="s">
        <v>147</v>
      </c>
      <c r="FF267" t="s">
        <v>147</v>
      </c>
      <c r="FG267" t="s">
        <v>147</v>
      </c>
      <c r="FH267" t="s">
        <v>147</v>
      </c>
      <c r="FI267">
        <v>0</v>
      </c>
      <c r="FJ267">
        <v>0</v>
      </c>
      <c r="FK267" t="s">
        <v>147</v>
      </c>
      <c r="FL267" t="s">
        <v>147</v>
      </c>
      <c r="FM267" t="s">
        <v>147</v>
      </c>
      <c r="FN267" t="s">
        <v>147</v>
      </c>
      <c r="FO267">
        <v>5</v>
      </c>
      <c r="FP267">
        <v>28</v>
      </c>
      <c r="FQ267" t="s">
        <v>148</v>
      </c>
      <c r="FR267" t="s">
        <v>149</v>
      </c>
      <c r="FS267" t="s">
        <v>182</v>
      </c>
      <c r="FT267" t="s">
        <v>147</v>
      </c>
      <c r="FU267">
        <v>0</v>
      </c>
      <c r="FV267">
        <v>0</v>
      </c>
      <c r="FW267" t="s">
        <v>147</v>
      </c>
      <c r="FX267" t="s">
        <v>147</v>
      </c>
      <c r="FY267" t="s">
        <v>147</v>
      </c>
      <c r="FZ267" t="s">
        <v>147</v>
      </c>
      <c r="GA267">
        <v>0</v>
      </c>
      <c r="GB267">
        <v>0</v>
      </c>
      <c r="GC267">
        <v>0</v>
      </c>
      <c r="GD267">
        <v>0</v>
      </c>
      <c r="GE267">
        <v>0</v>
      </c>
      <c r="GF267">
        <v>0</v>
      </c>
      <c r="GG267">
        <v>476</v>
      </c>
      <c r="GH267">
        <v>2591</v>
      </c>
      <c r="GI267">
        <v>0</v>
      </c>
      <c r="GJ267">
        <v>0</v>
      </c>
      <c r="GK267" t="s">
        <v>159</v>
      </c>
      <c r="GL267">
        <v>18</v>
      </c>
      <c r="GM267">
        <v>53</v>
      </c>
      <c r="GN267" t="s">
        <v>159</v>
      </c>
      <c r="GO267" t="s">
        <v>156</v>
      </c>
      <c r="GP267" t="s">
        <v>414</v>
      </c>
      <c r="GQ267" t="s">
        <v>159</v>
      </c>
      <c r="GR267" t="s">
        <v>148</v>
      </c>
      <c r="GS267" t="s">
        <v>159</v>
      </c>
      <c r="GT267">
        <v>35</v>
      </c>
      <c r="GU267">
        <v>205</v>
      </c>
      <c r="GV267" t="s">
        <v>159</v>
      </c>
      <c r="GW267" t="s">
        <v>151</v>
      </c>
      <c r="GX267" t="s">
        <v>151</v>
      </c>
      <c r="GY267" t="s">
        <v>152</v>
      </c>
      <c r="GZ267" t="s">
        <v>1044</v>
      </c>
      <c r="HA267" s="117" t="s">
        <v>1697</v>
      </c>
      <c r="HB267" s="117" t="s">
        <v>2392</v>
      </c>
      <c r="HC267" s="117"/>
      <c r="HD267" s="116" t="s">
        <v>1858</v>
      </c>
      <c r="HE267" s="116">
        <v>4.7742599999999999</v>
      </c>
      <c r="HF267" s="116">
        <v>33.593899999999998</v>
      </c>
    </row>
    <row r="268" spans="1:214" x14ac:dyDescent="0.25">
      <c r="A268" t="s">
        <v>329</v>
      </c>
      <c r="B268" t="s">
        <v>175</v>
      </c>
      <c r="C268" t="s">
        <v>339</v>
      </c>
      <c r="D268" t="s">
        <v>340</v>
      </c>
      <c r="E268" t="s">
        <v>1045</v>
      </c>
      <c r="F268" t="s">
        <v>1046</v>
      </c>
      <c r="G268" s="116">
        <f t="shared" si="8"/>
        <v>8.5035830000000008</v>
      </c>
      <c r="H268" s="116">
        <f t="shared" si="9"/>
        <v>30.185167</v>
      </c>
      <c r="I268">
        <v>9</v>
      </c>
      <c r="J268">
        <v>9</v>
      </c>
      <c r="K268" t="s">
        <v>159</v>
      </c>
      <c r="L268">
        <v>6</v>
      </c>
      <c r="M268" s="116">
        <f>SUM(Table1[[#Headers],[c- IDP previously displ. abroad present]])</f>
        <v>0</v>
      </c>
      <c r="N268">
        <v>20</v>
      </c>
      <c r="O268" s="116">
        <f>(Table1[[#This Row],[a- IDP individuals]])-(Table1[[#This Row],[displ. Abroad]])</f>
        <v>20</v>
      </c>
      <c r="P268">
        <v>4</v>
      </c>
      <c r="Q268">
        <v>15</v>
      </c>
      <c r="R268" t="s">
        <v>175</v>
      </c>
      <c r="S268" t="s">
        <v>394</v>
      </c>
      <c r="T268">
        <v>2</v>
      </c>
      <c r="U268">
        <v>5</v>
      </c>
      <c r="V268" t="s">
        <v>175</v>
      </c>
      <c r="W268" t="s">
        <v>394</v>
      </c>
      <c r="X268">
        <v>0</v>
      </c>
      <c r="Y268">
        <v>0</v>
      </c>
      <c r="Z268" t="s">
        <v>147</v>
      </c>
      <c r="AA268" t="s">
        <v>147</v>
      </c>
      <c r="AB268">
        <v>0</v>
      </c>
      <c r="AC268">
        <v>0</v>
      </c>
      <c r="AD268" t="s">
        <v>147</v>
      </c>
      <c r="AE268" t="s">
        <v>147</v>
      </c>
      <c r="AF268">
        <v>0</v>
      </c>
      <c r="AG268">
        <v>0</v>
      </c>
      <c r="AH268" t="s">
        <v>147</v>
      </c>
      <c r="AI268" t="s">
        <v>147</v>
      </c>
      <c r="AJ268">
        <v>0</v>
      </c>
      <c r="AK268">
        <v>0</v>
      </c>
      <c r="AL268" t="s">
        <v>147</v>
      </c>
      <c r="AM268" t="s">
        <v>147</v>
      </c>
      <c r="AN268">
        <v>0</v>
      </c>
      <c r="AO268">
        <v>0</v>
      </c>
      <c r="AP268" t="s">
        <v>146</v>
      </c>
      <c r="AQ268">
        <v>0</v>
      </c>
      <c r="AR268">
        <v>0</v>
      </c>
      <c r="AS268">
        <v>0</v>
      </c>
      <c r="AT268">
        <v>0</v>
      </c>
      <c r="AU268" t="s">
        <v>147</v>
      </c>
      <c r="AV268" t="s">
        <v>147</v>
      </c>
      <c r="AW268">
        <v>0</v>
      </c>
      <c r="AX268">
        <v>0</v>
      </c>
      <c r="AY268" t="s">
        <v>147</v>
      </c>
      <c r="AZ268" t="s">
        <v>147</v>
      </c>
      <c r="BA268">
        <v>0</v>
      </c>
      <c r="BB268">
        <v>0</v>
      </c>
      <c r="BC268" t="s">
        <v>147</v>
      </c>
      <c r="BD268" t="s">
        <v>147</v>
      </c>
      <c r="BE268">
        <v>0</v>
      </c>
      <c r="BF268">
        <v>0</v>
      </c>
      <c r="BG268" t="s">
        <v>147</v>
      </c>
      <c r="BH268" t="s">
        <v>147</v>
      </c>
      <c r="BI268">
        <v>0</v>
      </c>
      <c r="BJ268">
        <v>0</v>
      </c>
      <c r="BK268" t="s">
        <v>147</v>
      </c>
      <c r="BL268" t="s">
        <v>147</v>
      </c>
      <c r="BM268">
        <v>0</v>
      </c>
      <c r="BN268">
        <v>0</v>
      </c>
      <c r="BO268" s="116">
        <f>SUM(Table1[[#This Row],[2014-2015 Conflict]],Table1[[#This Row],[2016-2017 conflict]],Table1[[#This Row],[2018 pre R conflict]],Table1[[#This Row],[2018 post R conflict]],Table1[[#This Row],[2019 conflict]],Table1[[#This Row],[2020 conflict]])</f>
        <v>20</v>
      </c>
      <c r="BP268" s="116">
        <f>SUM(Table1[[#This Row],[2014-2015  C - clashes]],Table1[[#This Row],[2016-2017  c-clashes]],Table1[[#This Row],[2018 pre R C-clashes]],Table1[[#This Row],[2018 post R C-clashes]],Table1[[#This Row],[2019 C-clashes]],Table1[[#This Row],[2020 C-clashes]])</f>
        <v>0</v>
      </c>
      <c r="BQ268" s="116">
        <f>SUM(Table1[[#This Row],[2014-2015 disaster]],Table1[[#This Row],[2016-2017 disaster]],Table1[[#This Row],[2018 pre R disaster]],Table1[[#This Row],[2018 post R disaster]],Table1[[#This Row],[2019 disaster]],Table1[[#This Row],[2020 disaster]])</f>
        <v>0</v>
      </c>
      <c r="BR268" s="116">
        <f>SUM(Table1[[#This Row],[2014-2015 unknown]],Table1[[#This Row],[2016-2017  unknown ]],Table1[[#This Row],[2018 pre R unknown]],Table1[[#This Row],[2018 post R unknown]],Table1[[#This Row],[2019 unknown]],Table1[[#This Row],[2020 unknown]])</f>
        <v>0</v>
      </c>
      <c r="BS268">
        <v>15</v>
      </c>
      <c r="BT268">
        <v>0</v>
      </c>
      <c r="BU268">
        <v>0</v>
      </c>
      <c r="BV268">
        <v>0</v>
      </c>
      <c r="BW268" t="s">
        <v>146</v>
      </c>
      <c r="BX268">
        <v>5</v>
      </c>
      <c r="BY268">
        <v>0</v>
      </c>
      <c r="BZ268">
        <v>0</v>
      </c>
      <c r="CA268">
        <v>0</v>
      </c>
      <c r="CB268" t="s">
        <v>146</v>
      </c>
      <c r="CC268">
        <v>0</v>
      </c>
      <c r="CD268">
        <v>0</v>
      </c>
      <c r="CE268">
        <v>0</v>
      </c>
      <c r="CF268">
        <v>0</v>
      </c>
      <c r="CG268" t="s">
        <v>146</v>
      </c>
      <c r="CH268">
        <v>0</v>
      </c>
      <c r="CI268">
        <v>0</v>
      </c>
      <c r="CJ268">
        <v>0</v>
      </c>
      <c r="CK268">
        <v>0</v>
      </c>
      <c r="CL268" t="s">
        <v>146</v>
      </c>
      <c r="CM268">
        <v>0</v>
      </c>
      <c r="CN268">
        <v>0</v>
      </c>
      <c r="CO268">
        <v>0</v>
      </c>
      <c r="CP268">
        <v>0</v>
      </c>
      <c r="CQ268" t="s">
        <v>146</v>
      </c>
      <c r="CR268">
        <v>0</v>
      </c>
      <c r="CS268">
        <v>0</v>
      </c>
      <c r="CT268">
        <v>0</v>
      </c>
      <c r="CU268">
        <v>0</v>
      </c>
      <c r="CV268" t="s">
        <v>146</v>
      </c>
      <c r="CW268" t="s">
        <v>147</v>
      </c>
      <c r="CX268">
        <v>0</v>
      </c>
      <c r="CY268">
        <v>0</v>
      </c>
      <c r="CZ268">
        <v>0</v>
      </c>
      <c r="DA268">
        <v>6</v>
      </c>
      <c r="DB268">
        <v>20</v>
      </c>
      <c r="DC268" t="s">
        <v>146</v>
      </c>
      <c r="DD268">
        <v>0</v>
      </c>
      <c r="DE268">
        <v>0</v>
      </c>
      <c r="DF268">
        <v>3000</v>
      </c>
      <c r="DG268">
        <v>13750</v>
      </c>
      <c r="DH268" t="s">
        <v>159</v>
      </c>
      <c r="DI268">
        <f>Table1[[#This Row],[i- returnees internal present household]]+Table1[[#This Row],[k- abroad returnee household]]</f>
        <v>407</v>
      </c>
      <c r="DJ268">
        <f>Table1[[#This Row],[ returnees internal ]]+Table1[[#This Row],[abroad returnee ]]</f>
        <v>3221</v>
      </c>
      <c r="DK268" t="s">
        <v>159</v>
      </c>
      <c r="DL268">
        <v>266</v>
      </c>
      <c r="DM268">
        <v>2244</v>
      </c>
      <c r="DN268">
        <v>0</v>
      </c>
      <c r="DO268">
        <v>0</v>
      </c>
      <c r="DP268" t="s">
        <v>147</v>
      </c>
      <c r="DQ268" t="s">
        <v>147</v>
      </c>
      <c r="DR268" t="s">
        <v>147</v>
      </c>
      <c r="DS268" t="s">
        <v>147</v>
      </c>
      <c r="DT268">
        <v>0</v>
      </c>
      <c r="DU268">
        <v>0</v>
      </c>
      <c r="DV268" t="s">
        <v>147</v>
      </c>
      <c r="DW268" t="s">
        <v>147</v>
      </c>
      <c r="DX268" t="s">
        <v>147</v>
      </c>
      <c r="DY268" t="s">
        <v>147</v>
      </c>
      <c r="DZ268">
        <v>0</v>
      </c>
      <c r="EA268">
        <v>0</v>
      </c>
      <c r="EB268" t="s">
        <v>147</v>
      </c>
      <c r="EC268" t="s">
        <v>147</v>
      </c>
      <c r="ED268" t="s">
        <v>147</v>
      </c>
      <c r="EE268" t="s">
        <v>147</v>
      </c>
      <c r="EF268">
        <v>29</v>
      </c>
      <c r="EG268">
        <v>244</v>
      </c>
      <c r="EH268" t="s">
        <v>175</v>
      </c>
      <c r="EI268" t="s">
        <v>332</v>
      </c>
      <c r="EJ268" t="s">
        <v>150</v>
      </c>
      <c r="EK268" t="s">
        <v>147</v>
      </c>
      <c r="EL268">
        <v>237</v>
      </c>
      <c r="EM268">
        <v>2000</v>
      </c>
      <c r="EN268" t="s">
        <v>175</v>
      </c>
      <c r="EO268" t="s">
        <v>332</v>
      </c>
      <c r="EP268" t="s">
        <v>150</v>
      </c>
      <c r="EQ268" t="s">
        <v>147</v>
      </c>
      <c r="ER268">
        <v>0</v>
      </c>
      <c r="ES268">
        <v>0</v>
      </c>
      <c r="ET268" t="s">
        <v>159</v>
      </c>
      <c r="EU268">
        <v>141</v>
      </c>
      <c r="EV268">
        <v>977</v>
      </c>
      <c r="EW268">
        <v>0</v>
      </c>
      <c r="EX268">
        <v>0</v>
      </c>
      <c r="EY268" t="s">
        <v>147</v>
      </c>
      <c r="EZ268" t="s">
        <v>147</v>
      </c>
      <c r="FA268" t="s">
        <v>147</v>
      </c>
      <c r="FB268" t="s">
        <v>147</v>
      </c>
      <c r="FC268">
        <v>0</v>
      </c>
      <c r="FD268">
        <v>0</v>
      </c>
      <c r="FE268" t="s">
        <v>147</v>
      </c>
      <c r="FF268" t="s">
        <v>147</v>
      </c>
      <c r="FG268" t="s">
        <v>147</v>
      </c>
      <c r="FH268" t="s">
        <v>147</v>
      </c>
      <c r="FI268">
        <v>0</v>
      </c>
      <c r="FJ268">
        <v>0</v>
      </c>
      <c r="FK268" t="s">
        <v>147</v>
      </c>
      <c r="FL268" t="s">
        <v>147</v>
      </c>
      <c r="FM268" t="s">
        <v>147</v>
      </c>
      <c r="FN268" t="s">
        <v>147</v>
      </c>
      <c r="FO268">
        <v>41</v>
      </c>
      <c r="FP268">
        <v>177</v>
      </c>
      <c r="FQ268" t="s">
        <v>217</v>
      </c>
      <c r="FR268" t="s">
        <v>218</v>
      </c>
      <c r="FS268" t="s">
        <v>150</v>
      </c>
      <c r="FT268" t="s">
        <v>147</v>
      </c>
      <c r="FU268">
        <v>100</v>
      </c>
      <c r="FV268">
        <v>800</v>
      </c>
      <c r="FW268" t="s">
        <v>217</v>
      </c>
      <c r="FX268" t="s">
        <v>218</v>
      </c>
      <c r="FY268" t="s">
        <v>150</v>
      </c>
      <c r="FZ268" t="s">
        <v>147</v>
      </c>
      <c r="GA268">
        <v>0</v>
      </c>
      <c r="GB268">
        <v>0</v>
      </c>
      <c r="GC268">
        <v>382</v>
      </c>
      <c r="GD268">
        <v>3000</v>
      </c>
      <c r="GE268">
        <v>14</v>
      </c>
      <c r="GF268">
        <v>121</v>
      </c>
      <c r="GG268">
        <v>11</v>
      </c>
      <c r="GH268">
        <v>100</v>
      </c>
      <c r="GI268">
        <v>0</v>
      </c>
      <c r="GJ268">
        <v>0</v>
      </c>
      <c r="GK268" t="s">
        <v>159</v>
      </c>
      <c r="GL268">
        <v>82</v>
      </c>
      <c r="GM268">
        <v>484</v>
      </c>
      <c r="GN268" t="s">
        <v>159</v>
      </c>
      <c r="GO268" t="s">
        <v>175</v>
      </c>
      <c r="GP268" t="s">
        <v>332</v>
      </c>
      <c r="GQ268" t="s">
        <v>159</v>
      </c>
      <c r="GR268" t="s">
        <v>217</v>
      </c>
      <c r="GS268" t="s">
        <v>159</v>
      </c>
      <c r="GT268">
        <v>100</v>
      </c>
      <c r="GU268">
        <v>579</v>
      </c>
      <c r="GV268" t="s">
        <v>146</v>
      </c>
      <c r="GW268" t="s">
        <v>177</v>
      </c>
      <c r="GX268" t="s">
        <v>152</v>
      </c>
      <c r="GY268" t="s">
        <v>152</v>
      </c>
      <c r="GZ268" t="s">
        <v>160</v>
      </c>
      <c r="HA268" s="117" t="s">
        <v>1697</v>
      </c>
      <c r="HB268" s="117" t="s">
        <v>2394</v>
      </c>
      <c r="HC268" s="117"/>
      <c r="HD268" s="116" t="s">
        <v>1858</v>
      </c>
      <c r="HE268" s="116">
        <v>4.7455800000000004</v>
      </c>
      <c r="HF268" s="116">
        <v>33.601300000000002</v>
      </c>
    </row>
    <row r="269" spans="1:214" x14ac:dyDescent="0.25">
      <c r="A269" t="s">
        <v>142</v>
      </c>
      <c r="B269" t="s">
        <v>143</v>
      </c>
      <c r="C269" t="s">
        <v>911</v>
      </c>
      <c r="D269" t="s">
        <v>307</v>
      </c>
      <c r="E269" t="s">
        <v>1047</v>
      </c>
      <c r="F269" t="s">
        <v>1048</v>
      </c>
      <c r="G269" s="116">
        <f t="shared" si="8"/>
        <v>8.5490770000000005</v>
      </c>
      <c r="H269" s="116">
        <f t="shared" si="9"/>
        <v>33.073385000000002</v>
      </c>
      <c r="I269">
        <v>9</v>
      </c>
      <c r="J269">
        <v>9</v>
      </c>
      <c r="K269" t="s">
        <v>159</v>
      </c>
      <c r="L269">
        <v>403</v>
      </c>
      <c r="M269" s="116">
        <f>SUM(Table1[[#Headers],[c- IDP previously displ. abroad present]])</f>
        <v>0</v>
      </c>
      <c r="N269">
        <v>2438</v>
      </c>
      <c r="O269" s="116">
        <f>(Table1[[#This Row],[a- IDP individuals]])-(Table1[[#This Row],[displ. Abroad]])</f>
        <v>2023</v>
      </c>
      <c r="P269">
        <v>55</v>
      </c>
      <c r="Q269">
        <v>300</v>
      </c>
      <c r="R269" t="s">
        <v>143</v>
      </c>
      <c r="S269" t="s">
        <v>307</v>
      </c>
      <c r="T269">
        <v>60</v>
      </c>
      <c r="U269">
        <v>380</v>
      </c>
      <c r="V269" t="s">
        <v>143</v>
      </c>
      <c r="W269" t="s">
        <v>307</v>
      </c>
      <c r="X269">
        <v>40</v>
      </c>
      <c r="Y269">
        <v>250</v>
      </c>
      <c r="Z269" t="s">
        <v>143</v>
      </c>
      <c r="AA269" t="s">
        <v>307</v>
      </c>
      <c r="AB269">
        <v>116</v>
      </c>
      <c r="AC269">
        <v>696</v>
      </c>
      <c r="AD269" t="s">
        <v>143</v>
      </c>
      <c r="AE269" t="s">
        <v>307</v>
      </c>
      <c r="AF269">
        <v>112</v>
      </c>
      <c r="AG269">
        <v>662</v>
      </c>
      <c r="AH269" t="s">
        <v>143</v>
      </c>
      <c r="AI269" t="s">
        <v>307</v>
      </c>
      <c r="AJ269">
        <v>20</v>
      </c>
      <c r="AK269">
        <v>150</v>
      </c>
      <c r="AL269" t="s">
        <v>143</v>
      </c>
      <c r="AM269" t="s">
        <v>307</v>
      </c>
      <c r="AN269">
        <v>0</v>
      </c>
      <c r="AO269">
        <v>0</v>
      </c>
      <c r="AP269" t="s">
        <v>159</v>
      </c>
      <c r="AQ269">
        <v>71</v>
      </c>
      <c r="AR269">
        <v>415</v>
      </c>
      <c r="AS269">
        <v>4</v>
      </c>
      <c r="AT269">
        <v>23</v>
      </c>
      <c r="AU269" t="s">
        <v>148</v>
      </c>
      <c r="AV269" t="s">
        <v>149</v>
      </c>
      <c r="AW269">
        <v>10</v>
      </c>
      <c r="AX269">
        <v>52</v>
      </c>
      <c r="AY269" t="s">
        <v>148</v>
      </c>
      <c r="AZ269" t="s">
        <v>149</v>
      </c>
      <c r="BA269">
        <v>5</v>
      </c>
      <c r="BB269">
        <v>30</v>
      </c>
      <c r="BC269" t="s">
        <v>148</v>
      </c>
      <c r="BD269" t="s">
        <v>149</v>
      </c>
      <c r="BE269">
        <v>38</v>
      </c>
      <c r="BF269">
        <v>228</v>
      </c>
      <c r="BG269" t="s">
        <v>148</v>
      </c>
      <c r="BH269" t="s">
        <v>149</v>
      </c>
      <c r="BI269">
        <v>14</v>
      </c>
      <c r="BJ269">
        <v>82</v>
      </c>
      <c r="BK269" t="s">
        <v>148</v>
      </c>
      <c r="BL269" t="s">
        <v>149</v>
      </c>
      <c r="BM269">
        <v>0</v>
      </c>
      <c r="BN269">
        <v>0</v>
      </c>
      <c r="BO269" s="116">
        <f>SUM(Table1[[#This Row],[2014-2015 Conflict]],Table1[[#This Row],[2016-2017 conflict]],Table1[[#This Row],[2018 pre R conflict]],Table1[[#This Row],[2018 post R conflict]],Table1[[#This Row],[2019 conflict]],Table1[[#This Row],[2020 conflict]])</f>
        <v>2438</v>
      </c>
      <c r="BP269" s="116">
        <f>SUM(Table1[[#This Row],[2014-2015  C - clashes]],Table1[[#This Row],[2016-2017  c-clashes]],Table1[[#This Row],[2018 pre R C-clashes]],Table1[[#This Row],[2018 post R C-clashes]],Table1[[#This Row],[2019 C-clashes]],Table1[[#This Row],[2020 C-clashes]])</f>
        <v>0</v>
      </c>
      <c r="BQ269" s="116">
        <f>SUM(Table1[[#This Row],[2014-2015 disaster]],Table1[[#This Row],[2016-2017 disaster]],Table1[[#This Row],[2018 pre R disaster]],Table1[[#This Row],[2018 post R disaster]],Table1[[#This Row],[2019 disaster]],Table1[[#This Row],[2020 disaster]])</f>
        <v>0</v>
      </c>
      <c r="BR269" s="116">
        <f>SUM(Table1[[#This Row],[2014-2015 unknown]],Table1[[#This Row],[2016-2017  unknown ]],Table1[[#This Row],[2018 pre R unknown]],Table1[[#This Row],[2018 post R unknown]],Table1[[#This Row],[2019 unknown]],Table1[[#This Row],[2020 unknown]])</f>
        <v>0</v>
      </c>
      <c r="BS269">
        <v>300</v>
      </c>
      <c r="BT269">
        <v>0</v>
      </c>
      <c r="BU269">
        <v>0</v>
      </c>
      <c r="BV269">
        <v>0</v>
      </c>
      <c r="BW269" t="s">
        <v>146</v>
      </c>
      <c r="BX269">
        <v>380</v>
      </c>
      <c r="BY269">
        <v>0</v>
      </c>
      <c r="BZ269">
        <v>0</v>
      </c>
      <c r="CA269">
        <v>0</v>
      </c>
      <c r="CB269" t="s">
        <v>146</v>
      </c>
      <c r="CC269">
        <v>250</v>
      </c>
      <c r="CD269">
        <v>0</v>
      </c>
      <c r="CE269">
        <v>0</v>
      </c>
      <c r="CF269">
        <v>0</v>
      </c>
      <c r="CG269" t="s">
        <v>146</v>
      </c>
      <c r="CH269">
        <v>696</v>
      </c>
      <c r="CI269">
        <v>0</v>
      </c>
      <c r="CJ269">
        <v>0</v>
      </c>
      <c r="CK269">
        <v>0</v>
      </c>
      <c r="CL269" t="s">
        <v>146</v>
      </c>
      <c r="CM269">
        <v>662</v>
      </c>
      <c r="CN269">
        <v>0</v>
      </c>
      <c r="CO269">
        <v>0</v>
      </c>
      <c r="CP269">
        <v>0</v>
      </c>
      <c r="CQ269" t="s">
        <v>146</v>
      </c>
      <c r="CR269">
        <v>150</v>
      </c>
      <c r="CS269">
        <v>0</v>
      </c>
      <c r="CT269">
        <v>0</v>
      </c>
      <c r="CU269">
        <v>0</v>
      </c>
      <c r="CV269" t="s">
        <v>146</v>
      </c>
      <c r="CW269" t="s">
        <v>147</v>
      </c>
      <c r="CX269">
        <v>0</v>
      </c>
      <c r="CY269">
        <v>0</v>
      </c>
      <c r="CZ269">
        <v>0</v>
      </c>
      <c r="DA269">
        <v>403</v>
      </c>
      <c r="DB269">
        <v>2438</v>
      </c>
      <c r="DC269" t="s">
        <v>146</v>
      </c>
      <c r="DD269">
        <v>0</v>
      </c>
      <c r="DE269">
        <v>0</v>
      </c>
      <c r="DF269">
        <v>0</v>
      </c>
      <c r="DG269">
        <v>0</v>
      </c>
      <c r="DH269" t="s">
        <v>159</v>
      </c>
      <c r="DI269">
        <f>Table1[[#This Row],[i- returnees internal present household]]+Table1[[#This Row],[k- abroad returnee household]]</f>
        <v>1597</v>
      </c>
      <c r="DJ269">
        <f>Table1[[#This Row],[ returnees internal ]]+Table1[[#This Row],[abroad returnee ]]</f>
        <v>10672</v>
      </c>
      <c r="DK269" t="s">
        <v>159</v>
      </c>
      <c r="DL269">
        <v>731</v>
      </c>
      <c r="DM269">
        <v>5088</v>
      </c>
      <c r="DN269">
        <v>35</v>
      </c>
      <c r="DO269">
        <v>200</v>
      </c>
      <c r="DP269" t="s">
        <v>143</v>
      </c>
      <c r="DQ269" t="s">
        <v>307</v>
      </c>
      <c r="DR269" t="s">
        <v>150</v>
      </c>
      <c r="DS269" t="s">
        <v>147</v>
      </c>
      <c r="DT269">
        <v>400</v>
      </c>
      <c r="DU269">
        <v>3064</v>
      </c>
      <c r="DV269" t="s">
        <v>143</v>
      </c>
      <c r="DW269" t="s">
        <v>307</v>
      </c>
      <c r="DX269" t="s">
        <v>150</v>
      </c>
      <c r="DY269" t="s">
        <v>147</v>
      </c>
      <c r="DZ269">
        <v>56</v>
      </c>
      <c r="EA269">
        <v>350</v>
      </c>
      <c r="EB269" t="s">
        <v>143</v>
      </c>
      <c r="EC269" t="s">
        <v>307</v>
      </c>
      <c r="ED269" t="s">
        <v>150</v>
      </c>
      <c r="EE269" t="s">
        <v>147</v>
      </c>
      <c r="EF269">
        <v>237</v>
      </c>
      <c r="EG269">
        <v>1465</v>
      </c>
      <c r="EH269" t="s">
        <v>143</v>
      </c>
      <c r="EI269" t="s">
        <v>307</v>
      </c>
      <c r="EJ269" t="s">
        <v>150</v>
      </c>
      <c r="EK269" t="s">
        <v>147</v>
      </c>
      <c r="EL269">
        <v>3</v>
      </c>
      <c r="EM269">
        <v>9</v>
      </c>
      <c r="EN269" t="s">
        <v>143</v>
      </c>
      <c r="EO269" t="s">
        <v>307</v>
      </c>
      <c r="EP269" t="s">
        <v>150</v>
      </c>
      <c r="EQ269" t="s">
        <v>147</v>
      </c>
      <c r="ER269">
        <v>0</v>
      </c>
      <c r="ES269">
        <v>0</v>
      </c>
      <c r="ET269" t="s">
        <v>159</v>
      </c>
      <c r="EU269">
        <v>866</v>
      </c>
      <c r="EV269">
        <v>5584</v>
      </c>
      <c r="EW269">
        <v>200</v>
      </c>
      <c r="EX269">
        <v>980</v>
      </c>
      <c r="EY269" t="s">
        <v>217</v>
      </c>
      <c r="EZ269" t="s">
        <v>218</v>
      </c>
      <c r="FA269" t="s">
        <v>150</v>
      </c>
      <c r="FB269" t="s">
        <v>147</v>
      </c>
      <c r="FC269">
        <v>307</v>
      </c>
      <c r="FD269">
        <v>2456</v>
      </c>
      <c r="FE269" t="s">
        <v>148</v>
      </c>
      <c r="FF269" t="s">
        <v>149</v>
      </c>
      <c r="FG269" t="s">
        <v>150</v>
      </c>
      <c r="FH269" t="s">
        <v>147</v>
      </c>
      <c r="FI269">
        <v>70</v>
      </c>
      <c r="FJ269">
        <v>420</v>
      </c>
      <c r="FK269" t="s">
        <v>148</v>
      </c>
      <c r="FL269" t="s">
        <v>149</v>
      </c>
      <c r="FM269" t="s">
        <v>150</v>
      </c>
      <c r="FN269" t="s">
        <v>147</v>
      </c>
      <c r="FO269">
        <v>157</v>
      </c>
      <c r="FP269">
        <v>1002</v>
      </c>
      <c r="FQ269" t="s">
        <v>148</v>
      </c>
      <c r="FR269" t="s">
        <v>149</v>
      </c>
      <c r="FS269" t="s">
        <v>150</v>
      </c>
      <c r="FT269" t="s">
        <v>147</v>
      </c>
      <c r="FU269">
        <v>132</v>
      </c>
      <c r="FV269">
        <v>726</v>
      </c>
      <c r="FW269" t="s">
        <v>148</v>
      </c>
      <c r="FX269" t="s">
        <v>149</v>
      </c>
      <c r="FY269" t="s">
        <v>150</v>
      </c>
      <c r="FZ269" t="s">
        <v>147</v>
      </c>
      <c r="GA269">
        <v>0</v>
      </c>
      <c r="GB269">
        <v>0</v>
      </c>
      <c r="GC269">
        <v>815</v>
      </c>
      <c r="GD269">
        <v>5448</v>
      </c>
      <c r="GE269">
        <v>367</v>
      </c>
      <c r="GF269">
        <v>2451</v>
      </c>
      <c r="GG269">
        <v>415</v>
      </c>
      <c r="GH269">
        <v>2773</v>
      </c>
      <c r="GI269">
        <v>0</v>
      </c>
      <c r="GJ269">
        <v>0</v>
      </c>
      <c r="GK269" t="s">
        <v>159</v>
      </c>
      <c r="GL269">
        <v>41</v>
      </c>
      <c r="GM269">
        <v>226</v>
      </c>
      <c r="GN269" t="s">
        <v>159</v>
      </c>
      <c r="GO269" t="s">
        <v>143</v>
      </c>
      <c r="GP269" t="s">
        <v>307</v>
      </c>
      <c r="GQ269" t="s">
        <v>159</v>
      </c>
      <c r="GR269" t="s">
        <v>217</v>
      </c>
      <c r="GS269" t="s">
        <v>159</v>
      </c>
      <c r="GT269">
        <v>30</v>
      </c>
      <c r="GU269">
        <v>173</v>
      </c>
      <c r="GV269" t="s">
        <v>159</v>
      </c>
      <c r="GW269" t="s">
        <v>152</v>
      </c>
      <c r="GX269" t="s">
        <v>151</v>
      </c>
      <c r="GY269" t="s">
        <v>151</v>
      </c>
      <c r="GZ269" t="s">
        <v>160</v>
      </c>
      <c r="HA269" s="117" t="s">
        <v>1697</v>
      </c>
      <c r="HB269" s="117" t="s">
        <v>2396</v>
      </c>
      <c r="HC269" s="117"/>
      <c r="HD269" s="116" t="s">
        <v>1858</v>
      </c>
      <c r="HE269" s="116">
        <v>4.7587599999999997</v>
      </c>
      <c r="HF269" s="116">
        <v>33.598689999999998</v>
      </c>
    </row>
    <row r="270" spans="1:214" x14ac:dyDescent="0.25">
      <c r="A270" t="s">
        <v>171</v>
      </c>
      <c r="B270" t="s">
        <v>172</v>
      </c>
      <c r="C270" t="s">
        <v>690</v>
      </c>
      <c r="D270" t="s">
        <v>691</v>
      </c>
      <c r="E270" t="s">
        <v>1049</v>
      </c>
      <c r="F270" t="s">
        <v>1050</v>
      </c>
      <c r="G270" s="116">
        <f t="shared" si="8"/>
        <v>8.5513499999999993</v>
      </c>
      <c r="H270" s="116">
        <f t="shared" si="9"/>
        <v>28.312899999999999</v>
      </c>
      <c r="I270">
        <v>9</v>
      </c>
      <c r="J270">
        <v>9</v>
      </c>
      <c r="K270" t="s">
        <v>159</v>
      </c>
      <c r="L270">
        <v>448</v>
      </c>
      <c r="M270" s="116">
        <f>SUM(Table1[[#Headers],[c- IDP previously displ. abroad present]])</f>
        <v>0</v>
      </c>
      <c r="N270">
        <v>2344</v>
      </c>
      <c r="O270" s="116">
        <f>(Table1[[#This Row],[a- IDP individuals]])-(Table1[[#This Row],[displ. Abroad]])</f>
        <v>2344</v>
      </c>
      <c r="P270">
        <v>169</v>
      </c>
      <c r="Q270">
        <v>896</v>
      </c>
      <c r="R270" t="s">
        <v>172</v>
      </c>
      <c r="S270" t="s">
        <v>691</v>
      </c>
      <c r="T270">
        <v>96</v>
      </c>
      <c r="U270">
        <v>506</v>
      </c>
      <c r="V270" t="s">
        <v>172</v>
      </c>
      <c r="W270" t="s">
        <v>691</v>
      </c>
      <c r="X270">
        <v>87</v>
      </c>
      <c r="Y270">
        <v>461</v>
      </c>
      <c r="Z270" t="s">
        <v>172</v>
      </c>
      <c r="AA270" t="s">
        <v>691</v>
      </c>
      <c r="AB270">
        <v>41</v>
      </c>
      <c r="AC270">
        <v>211</v>
      </c>
      <c r="AD270" t="s">
        <v>172</v>
      </c>
      <c r="AE270" t="s">
        <v>691</v>
      </c>
      <c r="AF270">
        <v>32</v>
      </c>
      <c r="AG270">
        <v>134</v>
      </c>
      <c r="AH270" t="s">
        <v>172</v>
      </c>
      <c r="AI270" t="s">
        <v>691</v>
      </c>
      <c r="AJ270">
        <v>23</v>
      </c>
      <c r="AK270">
        <v>136</v>
      </c>
      <c r="AL270" t="s">
        <v>172</v>
      </c>
      <c r="AM270" t="s">
        <v>691</v>
      </c>
      <c r="AN270">
        <v>0</v>
      </c>
      <c r="AO270">
        <v>0</v>
      </c>
      <c r="AP270" t="s">
        <v>146</v>
      </c>
      <c r="AQ270">
        <v>0</v>
      </c>
      <c r="AR270">
        <v>0</v>
      </c>
      <c r="AS270">
        <v>0</v>
      </c>
      <c r="AT270">
        <v>0</v>
      </c>
      <c r="AU270" t="s">
        <v>147</v>
      </c>
      <c r="AV270" t="s">
        <v>147</v>
      </c>
      <c r="AW270">
        <v>0</v>
      </c>
      <c r="AX270">
        <v>0</v>
      </c>
      <c r="AY270" t="s">
        <v>147</v>
      </c>
      <c r="AZ270" t="s">
        <v>147</v>
      </c>
      <c r="BA270">
        <v>0</v>
      </c>
      <c r="BB270">
        <v>0</v>
      </c>
      <c r="BC270" t="s">
        <v>147</v>
      </c>
      <c r="BD270" t="s">
        <v>147</v>
      </c>
      <c r="BE270">
        <v>0</v>
      </c>
      <c r="BF270">
        <v>0</v>
      </c>
      <c r="BG270" t="s">
        <v>147</v>
      </c>
      <c r="BH270" t="s">
        <v>147</v>
      </c>
      <c r="BI270">
        <v>0</v>
      </c>
      <c r="BJ270">
        <v>0</v>
      </c>
      <c r="BK270" t="s">
        <v>147</v>
      </c>
      <c r="BL270" t="s">
        <v>147</v>
      </c>
      <c r="BM270">
        <v>0</v>
      </c>
      <c r="BN270">
        <v>0</v>
      </c>
      <c r="BO270" s="116">
        <f>SUM(Table1[[#This Row],[2014-2015 Conflict]],Table1[[#This Row],[2016-2017 conflict]],Table1[[#This Row],[2018 pre R conflict]],Table1[[#This Row],[2018 post R conflict]],Table1[[#This Row],[2019 conflict]],Table1[[#This Row],[2020 conflict]])</f>
        <v>0</v>
      </c>
      <c r="BP270" s="116">
        <f>SUM(Table1[[#This Row],[2014-2015  C - clashes]],Table1[[#This Row],[2016-2017  c-clashes]],Table1[[#This Row],[2018 pre R C-clashes]],Table1[[#This Row],[2018 post R C-clashes]],Table1[[#This Row],[2019 C-clashes]],Table1[[#This Row],[2020 C-clashes]])</f>
        <v>1702</v>
      </c>
      <c r="BQ270" s="116">
        <f>SUM(Table1[[#This Row],[2014-2015 disaster]],Table1[[#This Row],[2016-2017 disaster]],Table1[[#This Row],[2018 pre R disaster]],Table1[[#This Row],[2018 post R disaster]],Table1[[#This Row],[2019 disaster]],Table1[[#This Row],[2020 disaster]])</f>
        <v>642</v>
      </c>
      <c r="BR270" s="116">
        <f>SUM(Table1[[#This Row],[2014-2015 unknown]],Table1[[#This Row],[2016-2017  unknown ]],Table1[[#This Row],[2018 pre R unknown]],Table1[[#This Row],[2018 post R unknown]],Table1[[#This Row],[2019 unknown]],Table1[[#This Row],[2020 unknown]])</f>
        <v>0</v>
      </c>
      <c r="BS270">
        <v>0</v>
      </c>
      <c r="BT270">
        <v>896</v>
      </c>
      <c r="BU270">
        <v>0</v>
      </c>
      <c r="BV270">
        <v>0</v>
      </c>
      <c r="BW270" t="s">
        <v>146</v>
      </c>
      <c r="BX270">
        <v>0</v>
      </c>
      <c r="BY270">
        <v>0</v>
      </c>
      <c r="BZ270">
        <v>506</v>
      </c>
      <c r="CA270">
        <v>0</v>
      </c>
      <c r="CB270" t="s">
        <v>146</v>
      </c>
      <c r="CC270">
        <v>0</v>
      </c>
      <c r="CD270">
        <v>461</v>
      </c>
      <c r="CE270">
        <v>0</v>
      </c>
      <c r="CF270">
        <v>0</v>
      </c>
      <c r="CG270" t="s">
        <v>146</v>
      </c>
      <c r="CH270">
        <v>0</v>
      </c>
      <c r="CI270">
        <v>211</v>
      </c>
      <c r="CJ270">
        <v>0</v>
      </c>
      <c r="CK270">
        <v>0</v>
      </c>
      <c r="CL270" t="s">
        <v>146</v>
      </c>
      <c r="CM270">
        <v>0</v>
      </c>
      <c r="CN270">
        <v>134</v>
      </c>
      <c r="CO270">
        <v>0</v>
      </c>
      <c r="CP270">
        <v>0</v>
      </c>
      <c r="CQ270" t="s">
        <v>146</v>
      </c>
      <c r="CR270">
        <v>0</v>
      </c>
      <c r="CS270">
        <v>0</v>
      </c>
      <c r="CT270">
        <v>136</v>
      </c>
      <c r="CU270">
        <v>0</v>
      </c>
      <c r="CV270" t="s">
        <v>146</v>
      </c>
      <c r="CW270" t="s">
        <v>147</v>
      </c>
      <c r="CX270">
        <v>0</v>
      </c>
      <c r="CY270">
        <v>0</v>
      </c>
      <c r="CZ270">
        <v>0</v>
      </c>
      <c r="DA270">
        <v>448</v>
      </c>
      <c r="DB270">
        <v>2344</v>
      </c>
      <c r="DC270" t="s">
        <v>159</v>
      </c>
      <c r="DD270">
        <v>200</v>
      </c>
      <c r="DE270">
        <v>1060</v>
      </c>
      <c r="DF270">
        <v>1617</v>
      </c>
      <c r="DG270">
        <v>9319</v>
      </c>
      <c r="DH270" t="s">
        <v>159</v>
      </c>
      <c r="DI270">
        <f>Table1[[#This Row],[i- returnees internal present household]]+Table1[[#This Row],[k- abroad returnee household]]</f>
        <v>494</v>
      </c>
      <c r="DJ270">
        <f>Table1[[#This Row],[ returnees internal ]]+Table1[[#This Row],[abroad returnee ]]</f>
        <v>2575</v>
      </c>
      <c r="DK270" t="s">
        <v>159</v>
      </c>
      <c r="DL270">
        <v>447</v>
      </c>
      <c r="DM270">
        <v>2326</v>
      </c>
      <c r="DN270">
        <v>123</v>
      </c>
      <c r="DO270">
        <v>652</v>
      </c>
      <c r="DP270" t="s">
        <v>172</v>
      </c>
      <c r="DQ270" t="s">
        <v>691</v>
      </c>
      <c r="DR270" t="s">
        <v>182</v>
      </c>
      <c r="DS270" t="s">
        <v>147</v>
      </c>
      <c r="DT270">
        <v>0</v>
      </c>
      <c r="DU270">
        <v>0</v>
      </c>
      <c r="DV270" t="s">
        <v>147</v>
      </c>
      <c r="DW270" t="s">
        <v>147</v>
      </c>
      <c r="DX270" t="s">
        <v>147</v>
      </c>
      <c r="DY270" t="s">
        <v>147</v>
      </c>
      <c r="DZ270">
        <v>217</v>
      </c>
      <c r="EA270">
        <v>1065</v>
      </c>
      <c r="EB270" t="s">
        <v>172</v>
      </c>
      <c r="EC270" t="s">
        <v>691</v>
      </c>
      <c r="ED270" t="s">
        <v>182</v>
      </c>
      <c r="EE270" t="s">
        <v>147</v>
      </c>
      <c r="EF270">
        <v>0</v>
      </c>
      <c r="EG270">
        <v>0</v>
      </c>
      <c r="EH270" t="s">
        <v>147</v>
      </c>
      <c r="EI270" t="s">
        <v>147</v>
      </c>
      <c r="EJ270" t="s">
        <v>147</v>
      </c>
      <c r="EK270" t="s">
        <v>147</v>
      </c>
      <c r="EL270">
        <v>107</v>
      </c>
      <c r="EM270">
        <v>609</v>
      </c>
      <c r="EN270" t="s">
        <v>172</v>
      </c>
      <c r="EO270" t="s">
        <v>691</v>
      </c>
      <c r="EP270" t="s">
        <v>182</v>
      </c>
      <c r="EQ270" t="s">
        <v>147</v>
      </c>
      <c r="ER270">
        <v>0</v>
      </c>
      <c r="ES270">
        <v>0</v>
      </c>
      <c r="ET270" t="s">
        <v>159</v>
      </c>
      <c r="EU270">
        <v>47</v>
      </c>
      <c r="EV270">
        <v>249</v>
      </c>
      <c r="EW270">
        <v>0</v>
      </c>
      <c r="EX270">
        <v>0</v>
      </c>
      <c r="EY270" t="s">
        <v>147</v>
      </c>
      <c r="EZ270" t="s">
        <v>147</v>
      </c>
      <c r="FA270" t="s">
        <v>147</v>
      </c>
      <c r="FB270" t="s">
        <v>147</v>
      </c>
      <c r="FC270">
        <v>0</v>
      </c>
      <c r="FD270">
        <v>0</v>
      </c>
      <c r="FE270" t="s">
        <v>147</v>
      </c>
      <c r="FF270" t="s">
        <v>147</v>
      </c>
      <c r="FG270" t="s">
        <v>147</v>
      </c>
      <c r="FH270" t="s">
        <v>147</v>
      </c>
      <c r="FI270">
        <v>0</v>
      </c>
      <c r="FJ270">
        <v>0</v>
      </c>
      <c r="FK270" t="s">
        <v>147</v>
      </c>
      <c r="FL270" t="s">
        <v>147</v>
      </c>
      <c r="FM270" t="s">
        <v>147</v>
      </c>
      <c r="FN270" t="s">
        <v>147</v>
      </c>
      <c r="FO270">
        <v>40</v>
      </c>
      <c r="FP270">
        <v>212</v>
      </c>
      <c r="FQ270" t="s">
        <v>217</v>
      </c>
      <c r="FR270" t="s">
        <v>218</v>
      </c>
      <c r="FS270" t="s">
        <v>150</v>
      </c>
      <c r="FT270" t="s">
        <v>147</v>
      </c>
      <c r="FU270">
        <v>7</v>
      </c>
      <c r="FV270">
        <v>37</v>
      </c>
      <c r="FW270" t="s">
        <v>217</v>
      </c>
      <c r="FX270" t="s">
        <v>218</v>
      </c>
      <c r="FY270" t="s">
        <v>182</v>
      </c>
      <c r="FZ270" t="s">
        <v>147</v>
      </c>
      <c r="GA270">
        <v>0</v>
      </c>
      <c r="GB270">
        <v>0</v>
      </c>
      <c r="GC270">
        <v>264</v>
      </c>
      <c r="GD270">
        <v>1314</v>
      </c>
      <c r="GE270">
        <v>123</v>
      </c>
      <c r="GF270">
        <v>652</v>
      </c>
      <c r="GG270">
        <v>107</v>
      </c>
      <c r="GH270">
        <v>609</v>
      </c>
      <c r="GI270">
        <v>0</v>
      </c>
      <c r="GJ270">
        <v>0</v>
      </c>
      <c r="GK270" t="s">
        <v>159</v>
      </c>
      <c r="GL270">
        <v>180</v>
      </c>
      <c r="GM270">
        <v>954</v>
      </c>
      <c r="GN270" t="s">
        <v>159</v>
      </c>
      <c r="GO270" t="s">
        <v>172</v>
      </c>
      <c r="GP270" t="s">
        <v>691</v>
      </c>
      <c r="GQ270" t="s">
        <v>159</v>
      </c>
      <c r="GR270" t="s">
        <v>217</v>
      </c>
      <c r="GS270" t="s">
        <v>159</v>
      </c>
      <c r="GT270">
        <v>17</v>
      </c>
      <c r="GU270">
        <v>98</v>
      </c>
      <c r="GV270" t="s">
        <v>146</v>
      </c>
      <c r="GW270" t="s">
        <v>151</v>
      </c>
      <c r="GX270" t="s">
        <v>152</v>
      </c>
      <c r="GY270" t="s">
        <v>177</v>
      </c>
      <c r="GZ270" t="s">
        <v>160</v>
      </c>
      <c r="HA270" s="117" t="s">
        <v>1697</v>
      </c>
      <c r="HB270" s="117" t="s">
        <v>2398</v>
      </c>
      <c r="HC270" s="117"/>
      <c r="HD270" s="116" t="s">
        <v>1858</v>
      </c>
      <c r="HE270" s="116">
        <v>4.7661899999999999</v>
      </c>
      <c r="HF270" s="116">
        <v>33.593299999999999</v>
      </c>
    </row>
    <row r="271" spans="1:214" x14ac:dyDescent="0.25">
      <c r="A271" t="s">
        <v>329</v>
      </c>
      <c r="B271" t="s">
        <v>175</v>
      </c>
      <c r="C271" t="s">
        <v>899</v>
      </c>
      <c r="D271" t="s">
        <v>900</v>
      </c>
      <c r="E271" t="s">
        <v>1051</v>
      </c>
      <c r="F271" t="s">
        <v>1052</v>
      </c>
      <c r="G271" s="116">
        <f t="shared" si="8"/>
        <v>9.3350069999999992</v>
      </c>
      <c r="H271" s="116">
        <f t="shared" si="9"/>
        <v>28.812850999999998</v>
      </c>
      <c r="I271">
        <v>9</v>
      </c>
      <c r="J271">
        <v>9</v>
      </c>
      <c r="K271" t="s">
        <v>159</v>
      </c>
      <c r="L271">
        <v>531</v>
      </c>
      <c r="M271" s="116">
        <f>SUM(Table1[[#Headers],[c- IDP previously displ. abroad present]])</f>
        <v>0</v>
      </c>
      <c r="N271">
        <v>2780</v>
      </c>
      <c r="O271" s="116">
        <f>(Table1[[#This Row],[a- IDP individuals]])-(Table1[[#This Row],[displ. Abroad]])</f>
        <v>2780</v>
      </c>
      <c r="P271">
        <v>129</v>
      </c>
      <c r="Q271">
        <v>669</v>
      </c>
      <c r="R271" t="s">
        <v>175</v>
      </c>
      <c r="S271" t="s">
        <v>900</v>
      </c>
      <c r="T271">
        <v>56</v>
      </c>
      <c r="U271">
        <v>298</v>
      </c>
      <c r="V271" t="s">
        <v>175</v>
      </c>
      <c r="W271" t="s">
        <v>900</v>
      </c>
      <c r="X271">
        <v>203</v>
      </c>
      <c r="Y271">
        <v>1057</v>
      </c>
      <c r="Z271" t="s">
        <v>175</v>
      </c>
      <c r="AA271" t="s">
        <v>900</v>
      </c>
      <c r="AB271">
        <v>0</v>
      </c>
      <c r="AC271">
        <v>0</v>
      </c>
      <c r="AD271" t="s">
        <v>147</v>
      </c>
      <c r="AE271" t="s">
        <v>147</v>
      </c>
      <c r="AF271">
        <v>143</v>
      </c>
      <c r="AG271">
        <v>756</v>
      </c>
      <c r="AH271" t="s">
        <v>175</v>
      </c>
      <c r="AI271" t="s">
        <v>900</v>
      </c>
      <c r="AJ271">
        <v>0</v>
      </c>
      <c r="AK271">
        <v>0</v>
      </c>
      <c r="AL271" t="s">
        <v>147</v>
      </c>
      <c r="AM271" t="s">
        <v>147</v>
      </c>
      <c r="AN271">
        <v>0</v>
      </c>
      <c r="AO271">
        <v>0</v>
      </c>
      <c r="AP271" t="s">
        <v>146</v>
      </c>
      <c r="AQ271">
        <v>0</v>
      </c>
      <c r="AR271">
        <v>0</v>
      </c>
      <c r="AS271">
        <v>0</v>
      </c>
      <c r="AT271">
        <v>0</v>
      </c>
      <c r="AU271" t="s">
        <v>147</v>
      </c>
      <c r="AV271" t="s">
        <v>147</v>
      </c>
      <c r="AW271">
        <v>0</v>
      </c>
      <c r="AX271">
        <v>0</v>
      </c>
      <c r="AY271" t="s">
        <v>147</v>
      </c>
      <c r="AZ271" t="s">
        <v>147</v>
      </c>
      <c r="BA271">
        <v>0</v>
      </c>
      <c r="BB271">
        <v>0</v>
      </c>
      <c r="BC271" t="s">
        <v>147</v>
      </c>
      <c r="BD271" t="s">
        <v>147</v>
      </c>
      <c r="BE271">
        <v>0</v>
      </c>
      <c r="BF271">
        <v>0</v>
      </c>
      <c r="BG271" t="s">
        <v>147</v>
      </c>
      <c r="BH271" t="s">
        <v>147</v>
      </c>
      <c r="BI271">
        <v>0</v>
      </c>
      <c r="BJ271">
        <v>0</v>
      </c>
      <c r="BK271" t="s">
        <v>147</v>
      </c>
      <c r="BL271" t="s">
        <v>147</v>
      </c>
      <c r="BM271">
        <v>0</v>
      </c>
      <c r="BN271">
        <v>0</v>
      </c>
      <c r="BO271" s="116">
        <f>SUM(Table1[[#This Row],[2014-2015 Conflict]],Table1[[#This Row],[2016-2017 conflict]],Table1[[#This Row],[2018 pre R conflict]],Table1[[#This Row],[2018 post R conflict]],Table1[[#This Row],[2019 conflict]],Table1[[#This Row],[2020 conflict]])</f>
        <v>0</v>
      </c>
      <c r="BP271" s="116">
        <f>SUM(Table1[[#This Row],[2014-2015  C - clashes]],Table1[[#This Row],[2016-2017  c-clashes]],Table1[[#This Row],[2018 pre R C-clashes]],Table1[[#This Row],[2018 post R C-clashes]],Table1[[#This Row],[2019 C-clashes]],Table1[[#This Row],[2020 C-clashes]])</f>
        <v>2780</v>
      </c>
      <c r="BQ271" s="116">
        <f>SUM(Table1[[#This Row],[2014-2015 disaster]],Table1[[#This Row],[2016-2017 disaster]],Table1[[#This Row],[2018 pre R disaster]],Table1[[#This Row],[2018 post R disaster]],Table1[[#This Row],[2019 disaster]],Table1[[#This Row],[2020 disaster]])</f>
        <v>0</v>
      </c>
      <c r="BR271" s="116">
        <f>SUM(Table1[[#This Row],[2014-2015 unknown]],Table1[[#This Row],[2016-2017  unknown ]],Table1[[#This Row],[2018 pre R unknown]],Table1[[#This Row],[2018 post R unknown]],Table1[[#This Row],[2019 unknown]],Table1[[#This Row],[2020 unknown]])</f>
        <v>0</v>
      </c>
      <c r="BS271">
        <v>0</v>
      </c>
      <c r="BT271">
        <v>669</v>
      </c>
      <c r="BU271">
        <v>0</v>
      </c>
      <c r="BV271">
        <v>0</v>
      </c>
      <c r="BW271" t="s">
        <v>146</v>
      </c>
      <c r="BX271">
        <v>0</v>
      </c>
      <c r="BY271">
        <v>298</v>
      </c>
      <c r="BZ271">
        <v>0</v>
      </c>
      <c r="CA271">
        <v>0</v>
      </c>
      <c r="CB271" t="s">
        <v>146</v>
      </c>
      <c r="CC271">
        <v>0</v>
      </c>
      <c r="CD271">
        <v>1057</v>
      </c>
      <c r="CE271">
        <v>0</v>
      </c>
      <c r="CF271">
        <v>0</v>
      </c>
      <c r="CG271" t="s">
        <v>146</v>
      </c>
      <c r="CH271">
        <v>0</v>
      </c>
      <c r="CI271">
        <v>0</v>
      </c>
      <c r="CJ271">
        <v>0</v>
      </c>
      <c r="CK271">
        <v>0</v>
      </c>
      <c r="CL271" t="s">
        <v>146</v>
      </c>
      <c r="CM271">
        <v>0</v>
      </c>
      <c r="CN271">
        <v>756</v>
      </c>
      <c r="CO271">
        <v>0</v>
      </c>
      <c r="CP271">
        <v>0</v>
      </c>
      <c r="CQ271" t="s">
        <v>146</v>
      </c>
      <c r="CR271">
        <v>0</v>
      </c>
      <c r="CS271">
        <v>0</v>
      </c>
      <c r="CT271">
        <v>0</v>
      </c>
      <c r="CU271">
        <v>0</v>
      </c>
      <c r="CV271" t="s">
        <v>146</v>
      </c>
      <c r="CW271" t="s">
        <v>147</v>
      </c>
      <c r="CX271">
        <v>0</v>
      </c>
      <c r="CY271">
        <v>0</v>
      </c>
      <c r="CZ271">
        <v>0</v>
      </c>
      <c r="DA271">
        <v>531</v>
      </c>
      <c r="DB271">
        <v>2780</v>
      </c>
      <c r="DC271" t="s">
        <v>146</v>
      </c>
      <c r="DD271">
        <v>0</v>
      </c>
      <c r="DE271">
        <v>0</v>
      </c>
      <c r="DF271">
        <v>600</v>
      </c>
      <c r="DG271">
        <v>4901</v>
      </c>
      <c r="DH271" t="s">
        <v>159</v>
      </c>
      <c r="DI271">
        <f>Table1[[#This Row],[i- returnees internal present household]]+Table1[[#This Row],[k- abroad returnee household]]</f>
        <v>625</v>
      </c>
      <c r="DJ271">
        <f>Table1[[#This Row],[ returnees internal ]]+Table1[[#This Row],[abroad returnee ]]</f>
        <v>3387</v>
      </c>
      <c r="DK271" t="s">
        <v>159</v>
      </c>
      <c r="DL271">
        <v>599</v>
      </c>
      <c r="DM271">
        <v>3253</v>
      </c>
      <c r="DN271">
        <v>174</v>
      </c>
      <c r="DO271">
        <v>992</v>
      </c>
      <c r="DP271" t="s">
        <v>175</v>
      </c>
      <c r="DQ271" t="s">
        <v>332</v>
      </c>
      <c r="DR271" t="s">
        <v>150</v>
      </c>
      <c r="DS271" t="s">
        <v>147</v>
      </c>
      <c r="DT271">
        <v>92</v>
      </c>
      <c r="DU271">
        <v>487</v>
      </c>
      <c r="DV271" t="s">
        <v>175</v>
      </c>
      <c r="DW271" t="s">
        <v>332</v>
      </c>
      <c r="DX271" t="s">
        <v>182</v>
      </c>
      <c r="DY271" t="s">
        <v>147</v>
      </c>
      <c r="DZ271">
        <v>56</v>
      </c>
      <c r="EA271">
        <v>308</v>
      </c>
      <c r="EB271" t="s">
        <v>175</v>
      </c>
      <c r="EC271" t="s">
        <v>332</v>
      </c>
      <c r="ED271" t="s">
        <v>182</v>
      </c>
      <c r="EE271" t="s">
        <v>147</v>
      </c>
      <c r="EF271">
        <v>277</v>
      </c>
      <c r="EG271">
        <v>1466</v>
      </c>
      <c r="EH271" t="s">
        <v>175</v>
      </c>
      <c r="EI271" t="s">
        <v>332</v>
      </c>
      <c r="EJ271" t="s">
        <v>182</v>
      </c>
      <c r="EK271" t="s">
        <v>147</v>
      </c>
      <c r="EL271">
        <v>0</v>
      </c>
      <c r="EM271">
        <v>0</v>
      </c>
      <c r="EN271" t="s">
        <v>147</v>
      </c>
      <c r="EO271" t="s">
        <v>147</v>
      </c>
      <c r="EP271" t="s">
        <v>147</v>
      </c>
      <c r="EQ271" t="s">
        <v>147</v>
      </c>
      <c r="ER271">
        <v>0</v>
      </c>
      <c r="ES271">
        <v>0</v>
      </c>
      <c r="ET271" t="s">
        <v>159</v>
      </c>
      <c r="EU271">
        <v>26</v>
      </c>
      <c r="EV271">
        <v>134</v>
      </c>
      <c r="EW271">
        <v>8</v>
      </c>
      <c r="EX271">
        <v>41</v>
      </c>
      <c r="EY271" t="s">
        <v>217</v>
      </c>
      <c r="EZ271" t="s">
        <v>218</v>
      </c>
      <c r="FA271" t="s">
        <v>150</v>
      </c>
      <c r="FB271" t="s">
        <v>147</v>
      </c>
      <c r="FC271">
        <v>6</v>
      </c>
      <c r="FD271">
        <v>34</v>
      </c>
      <c r="FE271" t="s">
        <v>217</v>
      </c>
      <c r="FF271" t="s">
        <v>218</v>
      </c>
      <c r="FG271" t="s">
        <v>182</v>
      </c>
      <c r="FH271" t="s">
        <v>147</v>
      </c>
      <c r="FI271">
        <v>12</v>
      </c>
      <c r="FJ271">
        <v>59</v>
      </c>
      <c r="FK271" t="s">
        <v>217</v>
      </c>
      <c r="FL271" t="s">
        <v>218</v>
      </c>
      <c r="FM271" t="s">
        <v>150</v>
      </c>
      <c r="FN271" t="s">
        <v>147</v>
      </c>
      <c r="FO271">
        <v>0</v>
      </c>
      <c r="FP271">
        <v>0</v>
      </c>
      <c r="FQ271" t="s">
        <v>147</v>
      </c>
      <c r="FR271" t="s">
        <v>147</v>
      </c>
      <c r="FS271" t="s">
        <v>147</v>
      </c>
      <c r="FT271" t="s">
        <v>147</v>
      </c>
      <c r="FU271">
        <v>0</v>
      </c>
      <c r="FV271">
        <v>0</v>
      </c>
      <c r="FW271" t="s">
        <v>147</v>
      </c>
      <c r="FX271" t="s">
        <v>147</v>
      </c>
      <c r="FY271" t="s">
        <v>147</v>
      </c>
      <c r="FZ271" t="s">
        <v>147</v>
      </c>
      <c r="GA271">
        <v>0</v>
      </c>
      <c r="GB271">
        <v>0</v>
      </c>
      <c r="GC271">
        <v>322</v>
      </c>
      <c r="GD271">
        <v>1787</v>
      </c>
      <c r="GE271">
        <v>277</v>
      </c>
      <c r="GF271">
        <v>1466</v>
      </c>
      <c r="GG271">
        <v>26</v>
      </c>
      <c r="GH271">
        <v>134</v>
      </c>
      <c r="GI271">
        <v>0</v>
      </c>
      <c r="GJ271">
        <v>0</v>
      </c>
      <c r="GK271" t="s">
        <v>159</v>
      </c>
      <c r="GL271">
        <v>13</v>
      </c>
      <c r="GM271">
        <v>68</v>
      </c>
      <c r="GN271" t="s">
        <v>159</v>
      </c>
      <c r="GO271" t="s">
        <v>175</v>
      </c>
      <c r="GP271" t="s">
        <v>900</v>
      </c>
      <c r="GQ271" t="s">
        <v>159</v>
      </c>
      <c r="GR271" t="s">
        <v>217</v>
      </c>
      <c r="GS271" t="s">
        <v>159</v>
      </c>
      <c r="GT271">
        <v>23</v>
      </c>
      <c r="GU271">
        <v>132</v>
      </c>
      <c r="GV271" t="s">
        <v>146</v>
      </c>
      <c r="GW271" t="s">
        <v>197</v>
      </c>
      <c r="GX271" t="s">
        <v>151</v>
      </c>
      <c r="GY271" t="s">
        <v>152</v>
      </c>
      <c r="GZ271" t="s">
        <v>1053</v>
      </c>
      <c r="HA271" s="117" t="s">
        <v>1697</v>
      </c>
      <c r="HB271" s="117" t="s">
        <v>2400</v>
      </c>
      <c r="HC271" s="117"/>
      <c r="HD271" s="116" t="s">
        <v>1858</v>
      </c>
      <c r="HE271" s="116">
        <v>4.7569100000000004</v>
      </c>
      <c r="HF271" s="116">
        <v>33.593400000000003</v>
      </c>
    </row>
    <row r="272" spans="1:214" x14ac:dyDescent="0.25">
      <c r="A272" t="s">
        <v>323</v>
      </c>
      <c r="B272" t="s">
        <v>324</v>
      </c>
      <c r="C272" t="s">
        <v>335</v>
      </c>
      <c r="D272" t="s">
        <v>336</v>
      </c>
      <c r="E272" t="s">
        <v>1054</v>
      </c>
      <c r="F272" t="s">
        <v>1055</v>
      </c>
      <c r="G272" s="116">
        <f t="shared" si="8"/>
        <v>9.0937000000000001</v>
      </c>
      <c r="H272" s="116">
        <f t="shared" si="9"/>
        <v>26.827783</v>
      </c>
      <c r="I272">
        <v>9</v>
      </c>
      <c r="J272">
        <v>9</v>
      </c>
      <c r="K272" t="s">
        <v>159</v>
      </c>
      <c r="L272">
        <v>113</v>
      </c>
      <c r="M272" s="116">
        <f>SUM(Table1[[#Headers],[c- IDP previously displ. abroad present]])</f>
        <v>0</v>
      </c>
      <c r="N272">
        <v>617</v>
      </c>
      <c r="O272" s="116">
        <f>(Table1[[#This Row],[a- IDP individuals]])-(Table1[[#This Row],[displ. Abroad]])</f>
        <v>617</v>
      </c>
      <c r="P272">
        <v>0</v>
      </c>
      <c r="Q272">
        <v>0</v>
      </c>
      <c r="R272" t="s">
        <v>147</v>
      </c>
      <c r="S272" t="s">
        <v>147</v>
      </c>
      <c r="T272">
        <v>113</v>
      </c>
      <c r="U272">
        <v>617</v>
      </c>
      <c r="V272" t="s">
        <v>324</v>
      </c>
      <c r="W272" t="s">
        <v>336</v>
      </c>
      <c r="X272">
        <v>0</v>
      </c>
      <c r="Y272">
        <v>0</v>
      </c>
      <c r="Z272" t="s">
        <v>147</v>
      </c>
      <c r="AA272" t="s">
        <v>147</v>
      </c>
      <c r="AB272">
        <v>0</v>
      </c>
      <c r="AC272">
        <v>0</v>
      </c>
      <c r="AD272" t="s">
        <v>147</v>
      </c>
      <c r="AE272" t="s">
        <v>147</v>
      </c>
      <c r="AF272">
        <v>0</v>
      </c>
      <c r="AG272">
        <v>0</v>
      </c>
      <c r="AH272" t="s">
        <v>147</v>
      </c>
      <c r="AI272" t="s">
        <v>147</v>
      </c>
      <c r="AJ272">
        <v>0</v>
      </c>
      <c r="AK272">
        <v>0</v>
      </c>
      <c r="AL272" t="s">
        <v>147</v>
      </c>
      <c r="AM272" t="s">
        <v>147</v>
      </c>
      <c r="AN272">
        <v>0</v>
      </c>
      <c r="AO272">
        <v>0</v>
      </c>
      <c r="AP272" t="s">
        <v>146</v>
      </c>
      <c r="AQ272">
        <v>0</v>
      </c>
      <c r="AR272">
        <v>0</v>
      </c>
      <c r="AS272">
        <v>0</v>
      </c>
      <c r="AT272">
        <v>0</v>
      </c>
      <c r="AU272" t="s">
        <v>147</v>
      </c>
      <c r="AV272" t="s">
        <v>147</v>
      </c>
      <c r="AW272">
        <v>0</v>
      </c>
      <c r="AX272">
        <v>0</v>
      </c>
      <c r="AY272" t="s">
        <v>147</v>
      </c>
      <c r="AZ272" t="s">
        <v>147</v>
      </c>
      <c r="BA272">
        <v>0</v>
      </c>
      <c r="BB272">
        <v>0</v>
      </c>
      <c r="BC272" t="s">
        <v>147</v>
      </c>
      <c r="BD272" t="s">
        <v>147</v>
      </c>
      <c r="BE272">
        <v>0</v>
      </c>
      <c r="BF272">
        <v>0</v>
      </c>
      <c r="BG272" t="s">
        <v>147</v>
      </c>
      <c r="BH272" t="s">
        <v>147</v>
      </c>
      <c r="BI272">
        <v>0</v>
      </c>
      <c r="BJ272">
        <v>0</v>
      </c>
      <c r="BK272" t="s">
        <v>147</v>
      </c>
      <c r="BL272" t="s">
        <v>147</v>
      </c>
      <c r="BM272">
        <v>0</v>
      </c>
      <c r="BN272">
        <v>0</v>
      </c>
      <c r="BO272" s="116">
        <f>SUM(Table1[[#This Row],[2014-2015 Conflict]],Table1[[#This Row],[2016-2017 conflict]],Table1[[#This Row],[2018 pre R conflict]],Table1[[#This Row],[2018 post R conflict]],Table1[[#This Row],[2019 conflict]],Table1[[#This Row],[2020 conflict]])</f>
        <v>617</v>
      </c>
      <c r="BP272" s="116">
        <f>SUM(Table1[[#This Row],[2014-2015  C - clashes]],Table1[[#This Row],[2016-2017  c-clashes]],Table1[[#This Row],[2018 pre R C-clashes]],Table1[[#This Row],[2018 post R C-clashes]],Table1[[#This Row],[2019 C-clashes]],Table1[[#This Row],[2020 C-clashes]])</f>
        <v>0</v>
      </c>
      <c r="BQ272" s="116">
        <f>SUM(Table1[[#This Row],[2014-2015 disaster]],Table1[[#This Row],[2016-2017 disaster]],Table1[[#This Row],[2018 pre R disaster]],Table1[[#This Row],[2018 post R disaster]],Table1[[#This Row],[2019 disaster]],Table1[[#This Row],[2020 disaster]])</f>
        <v>0</v>
      </c>
      <c r="BR272" s="116">
        <f>SUM(Table1[[#This Row],[2014-2015 unknown]],Table1[[#This Row],[2016-2017  unknown ]],Table1[[#This Row],[2018 pre R unknown]],Table1[[#This Row],[2018 post R unknown]],Table1[[#This Row],[2019 unknown]],Table1[[#This Row],[2020 unknown]])</f>
        <v>0</v>
      </c>
      <c r="BS272">
        <v>0</v>
      </c>
      <c r="BT272">
        <v>0</v>
      </c>
      <c r="BU272">
        <v>0</v>
      </c>
      <c r="BV272">
        <v>0</v>
      </c>
      <c r="BW272" t="s">
        <v>146</v>
      </c>
      <c r="BX272">
        <v>617</v>
      </c>
      <c r="BY272">
        <v>0</v>
      </c>
      <c r="BZ272">
        <v>0</v>
      </c>
      <c r="CA272">
        <v>0</v>
      </c>
      <c r="CB272" t="s">
        <v>146</v>
      </c>
      <c r="CC272">
        <v>0</v>
      </c>
      <c r="CD272">
        <v>0</v>
      </c>
      <c r="CE272">
        <v>0</v>
      </c>
      <c r="CF272">
        <v>0</v>
      </c>
      <c r="CG272" t="s">
        <v>146</v>
      </c>
      <c r="CH272">
        <v>0</v>
      </c>
      <c r="CI272">
        <v>0</v>
      </c>
      <c r="CJ272">
        <v>0</v>
      </c>
      <c r="CK272">
        <v>0</v>
      </c>
      <c r="CL272" t="s">
        <v>146</v>
      </c>
      <c r="CM272">
        <v>0</v>
      </c>
      <c r="CN272">
        <v>0</v>
      </c>
      <c r="CO272">
        <v>0</v>
      </c>
      <c r="CP272">
        <v>0</v>
      </c>
      <c r="CQ272" t="s">
        <v>146</v>
      </c>
      <c r="CR272">
        <v>0</v>
      </c>
      <c r="CS272">
        <v>0</v>
      </c>
      <c r="CT272">
        <v>0</v>
      </c>
      <c r="CU272">
        <v>0</v>
      </c>
      <c r="CV272" t="s">
        <v>146</v>
      </c>
      <c r="CW272" t="s">
        <v>147</v>
      </c>
      <c r="CX272">
        <v>0</v>
      </c>
      <c r="CY272">
        <v>0</v>
      </c>
      <c r="CZ272">
        <v>0</v>
      </c>
      <c r="DA272">
        <v>113</v>
      </c>
      <c r="DB272">
        <v>617</v>
      </c>
      <c r="DC272" t="s">
        <v>146</v>
      </c>
      <c r="DD272">
        <v>0</v>
      </c>
      <c r="DE272">
        <v>0</v>
      </c>
      <c r="DF272">
        <v>1130</v>
      </c>
      <c r="DG272">
        <v>6217</v>
      </c>
      <c r="DH272" t="s">
        <v>159</v>
      </c>
      <c r="DI272">
        <f>Table1[[#This Row],[i- returnees internal present household]]+Table1[[#This Row],[k- abroad returnee household]]</f>
        <v>342</v>
      </c>
      <c r="DJ272">
        <f>Table1[[#This Row],[ returnees internal ]]+Table1[[#This Row],[abroad returnee ]]</f>
        <v>1883</v>
      </c>
      <c r="DK272" t="s">
        <v>146</v>
      </c>
      <c r="DL272">
        <v>0</v>
      </c>
      <c r="DM272">
        <v>0</v>
      </c>
      <c r="DN272">
        <v>0</v>
      </c>
      <c r="DO272">
        <v>0</v>
      </c>
      <c r="DP272" t="s">
        <v>147</v>
      </c>
      <c r="DQ272" t="s">
        <v>147</v>
      </c>
      <c r="DR272" t="s">
        <v>147</v>
      </c>
      <c r="DS272" t="s">
        <v>147</v>
      </c>
      <c r="DT272">
        <v>0</v>
      </c>
      <c r="DU272">
        <v>0</v>
      </c>
      <c r="DV272" t="s">
        <v>147</v>
      </c>
      <c r="DW272" t="s">
        <v>147</v>
      </c>
      <c r="DX272" t="s">
        <v>147</v>
      </c>
      <c r="DY272" t="s">
        <v>147</v>
      </c>
      <c r="DZ272">
        <v>0</v>
      </c>
      <c r="EA272">
        <v>0</v>
      </c>
      <c r="EB272" t="s">
        <v>147</v>
      </c>
      <c r="EC272" t="s">
        <v>147</v>
      </c>
      <c r="ED272" t="s">
        <v>147</v>
      </c>
      <c r="EE272" t="s">
        <v>147</v>
      </c>
      <c r="EF272">
        <v>0</v>
      </c>
      <c r="EG272">
        <v>0</v>
      </c>
      <c r="EH272" t="s">
        <v>147</v>
      </c>
      <c r="EI272" t="s">
        <v>147</v>
      </c>
      <c r="EJ272" t="s">
        <v>147</v>
      </c>
      <c r="EK272" t="s">
        <v>147</v>
      </c>
      <c r="EL272">
        <v>0</v>
      </c>
      <c r="EM272">
        <v>0</v>
      </c>
      <c r="EN272" t="s">
        <v>147</v>
      </c>
      <c r="EO272" t="s">
        <v>147</v>
      </c>
      <c r="EP272" t="s">
        <v>147</v>
      </c>
      <c r="EQ272" t="s">
        <v>147</v>
      </c>
      <c r="ER272">
        <v>0</v>
      </c>
      <c r="ES272">
        <v>0</v>
      </c>
      <c r="ET272" t="s">
        <v>159</v>
      </c>
      <c r="EU272">
        <v>342</v>
      </c>
      <c r="EV272">
        <v>1883</v>
      </c>
      <c r="EW272">
        <v>0</v>
      </c>
      <c r="EX272">
        <v>0</v>
      </c>
      <c r="EY272" t="s">
        <v>147</v>
      </c>
      <c r="EZ272" t="s">
        <v>147</v>
      </c>
      <c r="FA272" t="s">
        <v>147</v>
      </c>
      <c r="FB272" t="s">
        <v>147</v>
      </c>
      <c r="FC272">
        <v>98</v>
      </c>
      <c r="FD272">
        <v>541</v>
      </c>
      <c r="FE272" t="s">
        <v>217</v>
      </c>
      <c r="FF272" t="s">
        <v>218</v>
      </c>
      <c r="FG272" t="s">
        <v>150</v>
      </c>
      <c r="FH272" t="s">
        <v>147</v>
      </c>
      <c r="FI272">
        <v>38</v>
      </c>
      <c r="FJ272">
        <v>211</v>
      </c>
      <c r="FK272" t="s">
        <v>217</v>
      </c>
      <c r="FL272" t="s">
        <v>218</v>
      </c>
      <c r="FM272" t="s">
        <v>150</v>
      </c>
      <c r="FN272" t="s">
        <v>147</v>
      </c>
      <c r="FO272">
        <v>114</v>
      </c>
      <c r="FP272">
        <v>629</v>
      </c>
      <c r="FQ272" t="s">
        <v>217</v>
      </c>
      <c r="FR272" t="s">
        <v>218</v>
      </c>
      <c r="FS272" t="s">
        <v>150</v>
      </c>
      <c r="FT272" t="s">
        <v>147</v>
      </c>
      <c r="FU272">
        <v>92</v>
      </c>
      <c r="FV272">
        <v>502</v>
      </c>
      <c r="FW272" t="s">
        <v>217</v>
      </c>
      <c r="FX272" t="s">
        <v>218</v>
      </c>
      <c r="FY272" t="s">
        <v>150</v>
      </c>
      <c r="FZ272" t="s">
        <v>147</v>
      </c>
      <c r="GA272">
        <v>0</v>
      </c>
      <c r="GB272">
        <v>0</v>
      </c>
      <c r="GC272">
        <v>0</v>
      </c>
      <c r="GD272">
        <v>0</v>
      </c>
      <c r="GE272">
        <v>342</v>
      </c>
      <c r="GF272">
        <v>1883</v>
      </c>
      <c r="GG272">
        <v>0</v>
      </c>
      <c r="GH272">
        <v>0</v>
      </c>
      <c r="GI272">
        <v>0</v>
      </c>
      <c r="GJ272">
        <v>0</v>
      </c>
      <c r="GK272" t="s">
        <v>159</v>
      </c>
      <c r="GL272">
        <v>186</v>
      </c>
      <c r="GM272">
        <v>1024</v>
      </c>
      <c r="GN272" t="s">
        <v>159</v>
      </c>
      <c r="GO272" t="s">
        <v>324</v>
      </c>
      <c r="GP272" t="s">
        <v>336</v>
      </c>
      <c r="GQ272" t="s">
        <v>159</v>
      </c>
      <c r="GR272" t="s">
        <v>217</v>
      </c>
      <c r="GS272" t="s">
        <v>159</v>
      </c>
      <c r="GT272">
        <v>27</v>
      </c>
      <c r="GU272">
        <v>154</v>
      </c>
      <c r="GV272" t="s">
        <v>146</v>
      </c>
      <c r="GW272" t="s">
        <v>151</v>
      </c>
      <c r="GX272" t="s">
        <v>152</v>
      </c>
      <c r="GY272" t="s">
        <v>152</v>
      </c>
      <c r="GZ272" t="s">
        <v>160</v>
      </c>
      <c r="HA272" s="117" t="s">
        <v>1697</v>
      </c>
      <c r="HB272" s="117" t="s">
        <v>2402</v>
      </c>
      <c r="HC272" s="117"/>
      <c r="HD272" s="116" t="s">
        <v>1858</v>
      </c>
      <c r="HE272" s="116">
        <v>4.7712199999999996</v>
      </c>
      <c r="HF272" s="116">
        <v>33.587400000000002</v>
      </c>
    </row>
    <row r="273" spans="1:214" x14ac:dyDescent="0.25">
      <c r="A273" t="s">
        <v>155</v>
      </c>
      <c r="B273" t="s">
        <v>156</v>
      </c>
      <c r="C273" t="s">
        <v>1057</v>
      </c>
      <c r="D273" t="s">
        <v>484</v>
      </c>
      <c r="E273" t="s">
        <v>1056</v>
      </c>
      <c r="F273" t="s">
        <v>1058</v>
      </c>
      <c r="G273" s="116">
        <f t="shared" si="8"/>
        <v>9.1175499999999996</v>
      </c>
      <c r="H273" s="116">
        <f t="shared" si="9"/>
        <v>30.927099999999999</v>
      </c>
      <c r="I273">
        <v>9</v>
      </c>
      <c r="J273">
        <v>9</v>
      </c>
      <c r="K273" t="s">
        <v>159</v>
      </c>
      <c r="L273">
        <v>2778</v>
      </c>
      <c r="M273" s="116">
        <f>SUM(Table1[[#Headers],[c- IDP previously displ. abroad present]])</f>
        <v>0</v>
      </c>
      <c r="N273">
        <v>15295</v>
      </c>
      <c r="O273" s="116">
        <f>(Table1[[#This Row],[a- IDP individuals]])-(Table1[[#This Row],[displ. Abroad]])</f>
        <v>14961</v>
      </c>
      <c r="P273">
        <v>1291</v>
      </c>
      <c r="Q273">
        <v>7077</v>
      </c>
      <c r="R273" t="s">
        <v>175</v>
      </c>
      <c r="S273" t="s">
        <v>332</v>
      </c>
      <c r="T273">
        <v>646</v>
      </c>
      <c r="U273">
        <v>3539</v>
      </c>
      <c r="V273" t="s">
        <v>156</v>
      </c>
      <c r="W273" t="s">
        <v>350</v>
      </c>
      <c r="X273">
        <v>258</v>
      </c>
      <c r="Y273">
        <v>1417</v>
      </c>
      <c r="Z273" t="s">
        <v>143</v>
      </c>
      <c r="AA273" t="s">
        <v>353</v>
      </c>
      <c r="AB273">
        <v>438</v>
      </c>
      <c r="AC273">
        <v>2402</v>
      </c>
      <c r="AD273" t="s">
        <v>156</v>
      </c>
      <c r="AE273" t="s">
        <v>484</v>
      </c>
      <c r="AF273">
        <v>111</v>
      </c>
      <c r="AG273">
        <v>670</v>
      </c>
      <c r="AH273" t="s">
        <v>156</v>
      </c>
      <c r="AI273" t="s">
        <v>484</v>
      </c>
      <c r="AJ273">
        <v>34</v>
      </c>
      <c r="AK273">
        <v>190</v>
      </c>
      <c r="AL273" t="s">
        <v>147</v>
      </c>
      <c r="AM273" t="s">
        <v>147</v>
      </c>
      <c r="AN273">
        <v>0</v>
      </c>
      <c r="AO273">
        <v>0</v>
      </c>
      <c r="AP273" t="s">
        <v>159</v>
      </c>
      <c r="AQ273">
        <v>61</v>
      </c>
      <c r="AR273">
        <v>334</v>
      </c>
      <c r="AS273">
        <v>0</v>
      </c>
      <c r="AT273">
        <v>0</v>
      </c>
      <c r="AU273" t="s">
        <v>147</v>
      </c>
      <c r="AV273" t="s">
        <v>147</v>
      </c>
      <c r="AW273">
        <v>0</v>
      </c>
      <c r="AX273">
        <v>0</v>
      </c>
      <c r="AY273" t="s">
        <v>147</v>
      </c>
      <c r="AZ273" t="s">
        <v>147</v>
      </c>
      <c r="BA273">
        <v>0</v>
      </c>
      <c r="BB273">
        <v>0</v>
      </c>
      <c r="BC273" t="s">
        <v>147</v>
      </c>
      <c r="BD273" t="s">
        <v>147</v>
      </c>
      <c r="BE273">
        <v>27</v>
      </c>
      <c r="BF273">
        <v>144</v>
      </c>
      <c r="BG273" t="s">
        <v>221</v>
      </c>
      <c r="BH273" t="s">
        <v>333</v>
      </c>
      <c r="BI273">
        <v>34</v>
      </c>
      <c r="BJ273">
        <v>190</v>
      </c>
      <c r="BK273" t="s">
        <v>217</v>
      </c>
      <c r="BL273" t="s">
        <v>218</v>
      </c>
      <c r="BM273">
        <v>0</v>
      </c>
      <c r="BN273">
        <v>0</v>
      </c>
      <c r="BO273" s="116">
        <f>SUM(Table1[[#This Row],[2014-2015 Conflict]],Table1[[#This Row],[2016-2017 conflict]],Table1[[#This Row],[2018 pre R conflict]],Table1[[#This Row],[2018 post R conflict]],Table1[[#This Row],[2019 conflict]],Table1[[#This Row],[2020 conflict]])</f>
        <v>14435</v>
      </c>
      <c r="BP273" s="116">
        <f>SUM(Table1[[#This Row],[2014-2015  C - clashes]],Table1[[#This Row],[2016-2017  c-clashes]],Table1[[#This Row],[2018 pre R C-clashes]],Table1[[#This Row],[2018 post R C-clashes]],Table1[[#This Row],[2019 C-clashes]],Table1[[#This Row],[2020 C-clashes]])</f>
        <v>529</v>
      </c>
      <c r="BQ273" s="116">
        <f>SUM(Table1[[#This Row],[2014-2015 disaster]],Table1[[#This Row],[2016-2017 disaster]],Table1[[#This Row],[2018 pre R disaster]],Table1[[#This Row],[2018 post R disaster]],Table1[[#This Row],[2019 disaster]],Table1[[#This Row],[2020 disaster]])</f>
        <v>0</v>
      </c>
      <c r="BR273" s="116">
        <f>SUM(Table1[[#This Row],[2014-2015 unknown]],Table1[[#This Row],[2016-2017  unknown ]],Table1[[#This Row],[2018 pre R unknown]],Table1[[#This Row],[2018 post R unknown]],Table1[[#This Row],[2019 unknown]],Table1[[#This Row],[2020 unknown]])</f>
        <v>331</v>
      </c>
      <c r="BS273">
        <v>7077</v>
      </c>
      <c r="BT273">
        <v>0</v>
      </c>
      <c r="BU273">
        <v>0</v>
      </c>
      <c r="BV273">
        <v>0</v>
      </c>
      <c r="BW273" t="s">
        <v>146</v>
      </c>
      <c r="BX273">
        <v>3539</v>
      </c>
      <c r="BY273">
        <v>0</v>
      </c>
      <c r="BZ273">
        <v>0</v>
      </c>
      <c r="CA273">
        <v>0</v>
      </c>
      <c r="CB273" t="s">
        <v>146</v>
      </c>
      <c r="CC273">
        <v>1417</v>
      </c>
      <c r="CD273">
        <v>0</v>
      </c>
      <c r="CE273">
        <v>0</v>
      </c>
      <c r="CF273">
        <v>0</v>
      </c>
      <c r="CG273" t="s">
        <v>146</v>
      </c>
      <c r="CH273">
        <v>2402</v>
      </c>
      <c r="CI273">
        <v>0</v>
      </c>
      <c r="CJ273">
        <v>0</v>
      </c>
      <c r="CK273">
        <v>0</v>
      </c>
      <c r="CL273" t="s">
        <v>146</v>
      </c>
      <c r="CM273">
        <v>0</v>
      </c>
      <c r="CN273">
        <v>529</v>
      </c>
      <c r="CO273">
        <v>0</v>
      </c>
      <c r="CP273">
        <v>141</v>
      </c>
      <c r="CQ273" t="s">
        <v>146</v>
      </c>
      <c r="CR273">
        <v>0</v>
      </c>
      <c r="CS273">
        <v>0</v>
      </c>
      <c r="CT273">
        <v>0</v>
      </c>
      <c r="CU273">
        <v>190</v>
      </c>
      <c r="CV273" t="s">
        <v>146</v>
      </c>
      <c r="CW273" t="s">
        <v>147</v>
      </c>
      <c r="CX273">
        <v>0</v>
      </c>
      <c r="CY273">
        <v>0</v>
      </c>
      <c r="CZ273">
        <v>0</v>
      </c>
      <c r="DA273">
        <v>2778</v>
      </c>
      <c r="DB273">
        <v>15295</v>
      </c>
      <c r="DC273" t="s">
        <v>159</v>
      </c>
      <c r="DD273">
        <v>9</v>
      </c>
      <c r="DE273">
        <v>48</v>
      </c>
      <c r="DF273">
        <v>749</v>
      </c>
      <c r="DG273">
        <v>4119</v>
      </c>
      <c r="DH273" t="s">
        <v>159</v>
      </c>
      <c r="DI273">
        <f>Table1[[#This Row],[i- returnees internal present household]]+Table1[[#This Row],[k- abroad returnee household]]</f>
        <v>644</v>
      </c>
      <c r="DJ273">
        <f>Table1[[#This Row],[ returnees internal ]]+Table1[[#This Row],[abroad returnee ]]</f>
        <v>3552</v>
      </c>
      <c r="DK273" t="s">
        <v>159</v>
      </c>
      <c r="DL273">
        <v>395</v>
      </c>
      <c r="DM273">
        <v>2178</v>
      </c>
      <c r="DN273">
        <v>111</v>
      </c>
      <c r="DO273">
        <v>599</v>
      </c>
      <c r="DP273" t="s">
        <v>156</v>
      </c>
      <c r="DQ273" t="s">
        <v>251</v>
      </c>
      <c r="DR273" t="s">
        <v>150</v>
      </c>
      <c r="DS273" t="s">
        <v>147</v>
      </c>
      <c r="DT273">
        <v>55</v>
      </c>
      <c r="DU273">
        <v>297</v>
      </c>
      <c r="DV273" t="s">
        <v>143</v>
      </c>
      <c r="DW273" t="s">
        <v>410</v>
      </c>
      <c r="DX273" t="s">
        <v>150</v>
      </c>
      <c r="DY273" t="s">
        <v>147</v>
      </c>
      <c r="DZ273">
        <v>75</v>
      </c>
      <c r="EA273">
        <v>405</v>
      </c>
      <c r="EB273" t="s">
        <v>202</v>
      </c>
      <c r="EC273" t="s">
        <v>302</v>
      </c>
      <c r="ED273" t="s">
        <v>150</v>
      </c>
      <c r="EE273" t="s">
        <v>147</v>
      </c>
      <c r="EF273">
        <v>92</v>
      </c>
      <c r="EG273">
        <v>496</v>
      </c>
      <c r="EH273" t="s">
        <v>193</v>
      </c>
      <c r="EI273" t="s">
        <v>194</v>
      </c>
      <c r="EJ273" t="s">
        <v>150</v>
      </c>
      <c r="EK273" t="s">
        <v>147</v>
      </c>
      <c r="EL273">
        <v>62</v>
      </c>
      <c r="EM273">
        <v>381</v>
      </c>
      <c r="EN273" t="s">
        <v>175</v>
      </c>
      <c r="EO273" t="s">
        <v>176</v>
      </c>
      <c r="EP273" t="s">
        <v>150</v>
      </c>
      <c r="EQ273" t="s">
        <v>147</v>
      </c>
      <c r="ER273">
        <v>0</v>
      </c>
      <c r="ES273">
        <v>0</v>
      </c>
      <c r="ET273" t="s">
        <v>159</v>
      </c>
      <c r="EU273">
        <v>249</v>
      </c>
      <c r="EV273">
        <v>1374</v>
      </c>
      <c r="EW273">
        <v>26</v>
      </c>
      <c r="EX273">
        <v>140</v>
      </c>
      <c r="EY273" t="s">
        <v>217</v>
      </c>
      <c r="EZ273" t="s">
        <v>218</v>
      </c>
      <c r="FA273" t="s">
        <v>150</v>
      </c>
      <c r="FB273" t="s">
        <v>147</v>
      </c>
      <c r="FC273">
        <v>26</v>
      </c>
      <c r="FD273">
        <v>140</v>
      </c>
      <c r="FE273" t="s">
        <v>221</v>
      </c>
      <c r="FF273" t="s">
        <v>333</v>
      </c>
      <c r="FG273" t="s">
        <v>150</v>
      </c>
      <c r="FH273" t="s">
        <v>147</v>
      </c>
      <c r="FI273">
        <v>65</v>
      </c>
      <c r="FJ273">
        <v>351</v>
      </c>
      <c r="FK273" t="s">
        <v>148</v>
      </c>
      <c r="FL273" t="s">
        <v>149</v>
      </c>
      <c r="FM273" t="s">
        <v>150</v>
      </c>
      <c r="FN273" t="s">
        <v>147</v>
      </c>
      <c r="FO273">
        <v>79</v>
      </c>
      <c r="FP273">
        <v>426</v>
      </c>
      <c r="FQ273" t="s">
        <v>219</v>
      </c>
      <c r="FR273" t="s">
        <v>354</v>
      </c>
      <c r="FS273" t="s">
        <v>150</v>
      </c>
      <c r="FT273" t="s">
        <v>147</v>
      </c>
      <c r="FU273">
        <v>53</v>
      </c>
      <c r="FV273">
        <v>317</v>
      </c>
      <c r="FW273" t="s">
        <v>217</v>
      </c>
      <c r="FX273" t="s">
        <v>218</v>
      </c>
      <c r="FY273" t="s">
        <v>150</v>
      </c>
      <c r="FZ273" t="s">
        <v>147</v>
      </c>
      <c r="GA273">
        <v>0</v>
      </c>
      <c r="GB273">
        <v>0</v>
      </c>
      <c r="GC273">
        <v>395</v>
      </c>
      <c r="GD273">
        <v>2178</v>
      </c>
      <c r="GE273">
        <v>249</v>
      </c>
      <c r="GF273">
        <v>1374</v>
      </c>
      <c r="GG273">
        <v>0</v>
      </c>
      <c r="GH273">
        <v>0</v>
      </c>
      <c r="GI273">
        <v>0</v>
      </c>
      <c r="GJ273">
        <v>0</v>
      </c>
      <c r="GK273" t="s">
        <v>159</v>
      </c>
      <c r="GL273">
        <v>42</v>
      </c>
      <c r="GM273">
        <v>230</v>
      </c>
      <c r="GN273" t="s">
        <v>159</v>
      </c>
      <c r="GO273" t="s">
        <v>156</v>
      </c>
      <c r="GP273" t="s">
        <v>258</v>
      </c>
      <c r="GQ273" t="s">
        <v>159</v>
      </c>
      <c r="GR273" t="s">
        <v>221</v>
      </c>
      <c r="GS273" t="s">
        <v>159</v>
      </c>
      <c r="GT273">
        <v>13</v>
      </c>
      <c r="GU273">
        <v>74</v>
      </c>
      <c r="GV273" t="s">
        <v>159</v>
      </c>
      <c r="GW273" t="s">
        <v>152</v>
      </c>
      <c r="GX273" t="s">
        <v>152</v>
      </c>
      <c r="GY273" t="s">
        <v>151</v>
      </c>
      <c r="GZ273" t="s">
        <v>160</v>
      </c>
      <c r="HA273" s="117" t="s">
        <v>1551</v>
      </c>
      <c r="HB273" s="117" t="s">
        <v>2404</v>
      </c>
      <c r="HC273" s="117" t="s">
        <v>2405</v>
      </c>
      <c r="HD273" s="116" t="s">
        <v>1858</v>
      </c>
      <c r="HE273" s="116">
        <v>4.6776499999999999</v>
      </c>
      <c r="HF273" s="116">
        <v>33.6753</v>
      </c>
    </row>
    <row r="274" spans="1:214" x14ac:dyDescent="0.25">
      <c r="A274" t="s">
        <v>323</v>
      </c>
      <c r="B274" t="s">
        <v>324</v>
      </c>
      <c r="C274" t="s">
        <v>335</v>
      </c>
      <c r="D274" t="s">
        <v>336</v>
      </c>
      <c r="E274" t="s">
        <v>1059</v>
      </c>
      <c r="F274" t="s">
        <v>1060</v>
      </c>
      <c r="G274" s="116">
        <f t="shared" si="8"/>
        <v>9.0202670000000005</v>
      </c>
      <c r="H274" s="116">
        <f t="shared" si="9"/>
        <v>26.495367000000002</v>
      </c>
      <c r="I274">
        <v>9</v>
      </c>
      <c r="J274">
        <v>9</v>
      </c>
      <c r="K274" t="s">
        <v>159</v>
      </c>
      <c r="L274">
        <v>390</v>
      </c>
      <c r="M274" s="116">
        <f>SUM(Table1[[#Headers],[c- IDP previously displ. abroad present]])</f>
        <v>0</v>
      </c>
      <c r="N274">
        <v>1948</v>
      </c>
      <c r="O274" s="116">
        <f>(Table1[[#This Row],[a- IDP individuals]])-(Table1[[#This Row],[displ. Abroad]])</f>
        <v>1948</v>
      </c>
      <c r="P274">
        <v>0</v>
      </c>
      <c r="Q274">
        <v>0</v>
      </c>
      <c r="R274" t="s">
        <v>147</v>
      </c>
      <c r="S274" t="s">
        <v>147</v>
      </c>
      <c r="T274">
        <v>182</v>
      </c>
      <c r="U274">
        <v>909</v>
      </c>
      <c r="V274" t="s">
        <v>324</v>
      </c>
      <c r="W274" t="s">
        <v>336</v>
      </c>
      <c r="X274">
        <v>0</v>
      </c>
      <c r="Y274">
        <v>0</v>
      </c>
      <c r="Z274" t="s">
        <v>147</v>
      </c>
      <c r="AA274" t="s">
        <v>147</v>
      </c>
      <c r="AB274">
        <v>104</v>
      </c>
      <c r="AC274">
        <v>519</v>
      </c>
      <c r="AD274" t="s">
        <v>228</v>
      </c>
      <c r="AE274" t="s">
        <v>584</v>
      </c>
      <c r="AF274">
        <v>96</v>
      </c>
      <c r="AG274">
        <v>479</v>
      </c>
      <c r="AH274" t="s">
        <v>228</v>
      </c>
      <c r="AI274" t="s">
        <v>584</v>
      </c>
      <c r="AJ274">
        <v>8</v>
      </c>
      <c r="AK274">
        <v>41</v>
      </c>
      <c r="AL274" t="s">
        <v>228</v>
      </c>
      <c r="AM274" t="s">
        <v>584</v>
      </c>
      <c r="AN274">
        <v>0</v>
      </c>
      <c r="AO274">
        <v>0</v>
      </c>
      <c r="AP274" t="s">
        <v>146</v>
      </c>
      <c r="AQ274">
        <v>0</v>
      </c>
      <c r="AR274">
        <v>0</v>
      </c>
      <c r="AS274">
        <v>0</v>
      </c>
      <c r="AT274">
        <v>0</v>
      </c>
      <c r="AU274" t="s">
        <v>147</v>
      </c>
      <c r="AV274" t="s">
        <v>147</v>
      </c>
      <c r="AW274">
        <v>0</v>
      </c>
      <c r="AX274">
        <v>0</v>
      </c>
      <c r="AY274" t="s">
        <v>147</v>
      </c>
      <c r="AZ274" t="s">
        <v>147</v>
      </c>
      <c r="BA274">
        <v>0</v>
      </c>
      <c r="BB274">
        <v>0</v>
      </c>
      <c r="BC274" t="s">
        <v>147</v>
      </c>
      <c r="BD274" t="s">
        <v>147</v>
      </c>
      <c r="BE274">
        <v>0</v>
      </c>
      <c r="BF274">
        <v>0</v>
      </c>
      <c r="BG274" t="s">
        <v>147</v>
      </c>
      <c r="BH274" t="s">
        <v>147</v>
      </c>
      <c r="BI274">
        <v>0</v>
      </c>
      <c r="BJ274">
        <v>0</v>
      </c>
      <c r="BK274" t="s">
        <v>147</v>
      </c>
      <c r="BL274" t="s">
        <v>147</v>
      </c>
      <c r="BM274">
        <v>0</v>
      </c>
      <c r="BN274">
        <v>0</v>
      </c>
      <c r="BO274" s="116">
        <f>SUM(Table1[[#This Row],[2014-2015 Conflict]],Table1[[#This Row],[2016-2017 conflict]],Table1[[#This Row],[2018 pre R conflict]],Table1[[#This Row],[2018 post R conflict]],Table1[[#This Row],[2019 conflict]],Table1[[#This Row],[2020 conflict]])</f>
        <v>1428</v>
      </c>
      <c r="BP274" s="116">
        <f>SUM(Table1[[#This Row],[2014-2015  C - clashes]],Table1[[#This Row],[2016-2017  c-clashes]],Table1[[#This Row],[2018 pre R C-clashes]],Table1[[#This Row],[2018 post R C-clashes]],Table1[[#This Row],[2019 C-clashes]],Table1[[#This Row],[2020 C-clashes]])</f>
        <v>381</v>
      </c>
      <c r="BQ274" s="116">
        <f>SUM(Table1[[#This Row],[2014-2015 disaster]],Table1[[#This Row],[2016-2017 disaster]],Table1[[#This Row],[2018 pre R disaster]],Table1[[#This Row],[2018 post R disaster]],Table1[[#This Row],[2019 disaster]],Table1[[#This Row],[2020 disaster]])</f>
        <v>139</v>
      </c>
      <c r="BR274" s="116">
        <f>SUM(Table1[[#This Row],[2014-2015 unknown]],Table1[[#This Row],[2016-2017  unknown ]],Table1[[#This Row],[2018 pre R unknown]],Table1[[#This Row],[2018 post R unknown]],Table1[[#This Row],[2019 unknown]],Table1[[#This Row],[2020 unknown]])</f>
        <v>0</v>
      </c>
      <c r="BS274">
        <v>0</v>
      </c>
      <c r="BT274">
        <v>0</v>
      </c>
      <c r="BU274">
        <v>0</v>
      </c>
      <c r="BV274">
        <v>0</v>
      </c>
      <c r="BW274" t="s">
        <v>146</v>
      </c>
      <c r="BX274">
        <v>909</v>
      </c>
      <c r="BY274">
        <v>0</v>
      </c>
      <c r="BZ274">
        <v>0</v>
      </c>
      <c r="CA274">
        <v>0</v>
      </c>
      <c r="CB274" t="s">
        <v>146</v>
      </c>
      <c r="CC274">
        <v>0</v>
      </c>
      <c r="CD274">
        <v>0</v>
      </c>
      <c r="CE274">
        <v>0</v>
      </c>
      <c r="CF274">
        <v>0</v>
      </c>
      <c r="CG274" t="s">
        <v>146</v>
      </c>
      <c r="CH274">
        <v>519</v>
      </c>
      <c r="CI274">
        <v>0</v>
      </c>
      <c r="CJ274">
        <v>0</v>
      </c>
      <c r="CK274">
        <v>0</v>
      </c>
      <c r="CL274" t="s">
        <v>146</v>
      </c>
      <c r="CM274">
        <v>0</v>
      </c>
      <c r="CN274">
        <v>381</v>
      </c>
      <c r="CO274">
        <v>98</v>
      </c>
      <c r="CP274">
        <v>0</v>
      </c>
      <c r="CQ274" t="s">
        <v>146</v>
      </c>
      <c r="CR274">
        <v>0</v>
      </c>
      <c r="CS274">
        <v>0</v>
      </c>
      <c r="CT274">
        <v>41</v>
      </c>
      <c r="CU274">
        <v>0</v>
      </c>
      <c r="CV274" t="s">
        <v>146</v>
      </c>
      <c r="CW274" t="s">
        <v>147</v>
      </c>
      <c r="CX274">
        <v>0</v>
      </c>
      <c r="CY274">
        <v>34</v>
      </c>
      <c r="CZ274">
        <v>128</v>
      </c>
      <c r="DA274">
        <v>356</v>
      </c>
      <c r="DB274">
        <v>1820</v>
      </c>
      <c r="DC274" t="s">
        <v>146</v>
      </c>
      <c r="DD274">
        <v>0</v>
      </c>
      <c r="DE274">
        <v>0</v>
      </c>
      <c r="DF274">
        <v>0</v>
      </c>
      <c r="DG274">
        <v>0</v>
      </c>
      <c r="DH274" t="s">
        <v>159</v>
      </c>
      <c r="DI274">
        <f>Table1[[#This Row],[i- returnees internal present household]]+Table1[[#This Row],[k- abroad returnee household]]</f>
        <v>191</v>
      </c>
      <c r="DJ274">
        <f>Table1[[#This Row],[ returnees internal ]]+Table1[[#This Row],[abroad returnee ]]</f>
        <v>952</v>
      </c>
      <c r="DK274" t="s">
        <v>159</v>
      </c>
      <c r="DL274">
        <v>156</v>
      </c>
      <c r="DM274">
        <v>767</v>
      </c>
      <c r="DN274">
        <v>0</v>
      </c>
      <c r="DO274">
        <v>0</v>
      </c>
      <c r="DP274" t="s">
        <v>147</v>
      </c>
      <c r="DQ274" t="s">
        <v>147</v>
      </c>
      <c r="DR274" t="s">
        <v>147</v>
      </c>
      <c r="DS274" t="s">
        <v>147</v>
      </c>
      <c r="DT274">
        <v>45</v>
      </c>
      <c r="DU274">
        <v>235</v>
      </c>
      <c r="DV274" t="s">
        <v>228</v>
      </c>
      <c r="DW274" t="s">
        <v>584</v>
      </c>
      <c r="DX274" t="s">
        <v>150</v>
      </c>
      <c r="DY274" t="s">
        <v>147</v>
      </c>
      <c r="DZ274">
        <v>0</v>
      </c>
      <c r="EA274">
        <v>0</v>
      </c>
      <c r="EB274" t="s">
        <v>147</v>
      </c>
      <c r="EC274" t="s">
        <v>147</v>
      </c>
      <c r="ED274" t="s">
        <v>147</v>
      </c>
      <c r="EE274" t="s">
        <v>147</v>
      </c>
      <c r="EF274">
        <v>23</v>
      </c>
      <c r="EG274">
        <v>132</v>
      </c>
      <c r="EH274" t="s">
        <v>228</v>
      </c>
      <c r="EI274" t="s">
        <v>586</v>
      </c>
      <c r="EJ274" t="s">
        <v>150</v>
      </c>
      <c r="EK274" t="s">
        <v>147</v>
      </c>
      <c r="EL274">
        <v>88</v>
      </c>
      <c r="EM274">
        <v>400</v>
      </c>
      <c r="EN274" t="s">
        <v>228</v>
      </c>
      <c r="EO274" t="s">
        <v>586</v>
      </c>
      <c r="EP274" t="s">
        <v>150</v>
      </c>
      <c r="EQ274" t="s">
        <v>147</v>
      </c>
      <c r="ER274">
        <v>0</v>
      </c>
      <c r="ES274">
        <v>0</v>
      </c>
      <c r="ET274" t="s">
        <v>159</v>
      </c>
      <c r="EU274">
        <v>35</v>
      </c>
      <c r="EV274">
        <v>185</v>
      </c>
      <c r="EW274">
        <v>0</v>
      </c>
      <c r="EX274">
        <v>0</v>
      </c>
      <c r="EY274" t="s">
        <v>147</v>
      </c>
      <c r="EZ274" t="s">
        <v>147</v>
      </c>
      <c r="FA274" t="s">
        <v>147</v>
      </c>
      <c r="FB274" t="s">
        <v>147</v>
      </c>
      <c r="FC274">
        <v>0</v>
      </c>
      <c r="FD274">
        <v>0</v>
      </c>
      <c r="FE274" t="s">
        <v>147</v>
      </c>
      <c r="FF274" t="s">
        <v>147</v>
      </c>
      <c r="FG274" t="s">
        <v>147</v>
      </c>
      <c r="FH274" t="s">
        <v>147</v>
      </c>
      <c r="FI274">
        <v>20</v>
      </c>
      <c r="FJ274">
        <v>99</v>
      </c>
      <c r="FK274" t="s">
        <v>217</v>
      </c>
      <c r="FL274" t="s">
        <v>218</v>
      </c>
      <c r="FM274" t="s">
        <v>150</v>
      </c>
      <c r="FN274" t="s">
        <v>147</v>
      </c>
      <c r="FO274">
        <v>10</v>
      </c>
      <c r="FP274">
        <v>56</v>
      </c>
      <c r="FQ274" t="s">
        <v>217</v>
      </c>
      <c r="FR274" t="s">
        <v>708</v>
      </c>
      <c r="FS274" t="s">
        <v>150</v>
      </c>
      <c r="FT274" t="s">
        <v>147</v>
      </c>
      <c r="FU274">
        <v>5</v>
      </c>
      <c r="FV274">
        <v>30</v>
      </c>
      <c r="FW274" t="s">
        <v>217</v>
      </c>
      <c r="FX274" t="s">
        <v>708</v>
      </c>
      <c r="FY274" t="s">
        <v>150</v>
      </c>
      <c r="FZ274" t="s">
        <v>147</v>
      </c>
      <c r="GA274">
        <v>0</v>
      </c>
      <c r="GB274">
        <v>0</v>
      </c>
      <c r="GC274">
        <v>43</v>
      </c>
      <c r="GD274">
        <v>214</v>
      </c>
      <c r="GE274">
        <v>75</v>
      </c>
      <c r="GF274">
        <v>374</v>
      </c>
      <c r="GG274">
        <v>73</v>
      </c>
      <c r="GH274">
        <v>364</v>
      </c>
      <c r="GI274">
        <v>0</v>
      </c>
      <c r="GJ274">
        <v>0</v>
      </c>
      <c r="GK274" t="s">
        <v>159</v>
      </c>
      <c r="GL274">
        <v>30</v>
      </c>
      <c r="GM274">
        <v>157</v>
      </c>
      <c r="GN274" t="s">
        <v>159</v>
      </c>
      <c r="GO274" t="s">
        <v>228</v>
      </c>
      <c r="GP274" t="s">
        <v>586</v>
      </c>
      <c r="GQ274" t="s">
        <v>159</v>
      </c>
      <c r="GR274" t="s">
        <v>217</v>
      </c>
      <c r="GS274" t="s">
        <v>159</v>
      </c>
      <c r="GT274">
        <v>25</v>
      </c>
      <c r="GU274">
        <v>142</v>
      </c>
      <c r="GV274" t="s">
        <v>159</v>
      </c>
      <c r="GW274" t="s">
        <v>151</v>
      </c>
      <c r="GX274" t="s">
        <v>152</v>
      </c>
      <c r="GY274" t="s">
        <v>152</v>
      </c>
      <c r="GZ274" t="s">
        <v>160</v>
      </c>
      <c r="HA274" s="117" t="s">
        <v>1551</v>
      </c>
      <c r="HB274" s="117" t="s">
        <v>2407</v>
      </c>
      <c r="HC274" s="117"/>
      <c r="HD274" s="116" t="s">
        <v>1858</v>
      </c>
      <c r="HE274" s="116">
        <v>4.6970400000000003</v>
      </c>
      <c r="HF274" s="116">
        <v>33.663899999999998</v>
      </c>
    </row>
    <row r="275" spans="1:214" x14ac:dyDescent="0.25">
      <c r="A275" t="s">
        <v>155</v>
      </c>
      <c r="B275" t="s">
        <v>156</v>
      </c>
      <c r="C275" t="s">
        <v>162</v>
      </c>
      <c r="D275" t="s">
        <v>163</v>
      </c>
      <c r="E275" t="s">
        <v>1061</v>
      </c>
      <c r="F275" t="s">
        <v>1062</v>
      </c>
      <c r="G275" s="116">
        <f t="shared" si="8"/>
        <v>7.9110800000000001</v>
      </c>
      <c r="H275" s="116">
        <f t="shared" si="9"/>
        <v>31.927209999999999</v>
      </c>
      <c r="I275">
        <v>9</v>
      </c>
      <c r="J275">
        <v>9</v>
      </c>
      <c r="K275" t="s">
        <v>159</v>
      </c>
      <c r="L275">
        <v>190</v>
      </c>
      <c r="M275" s="116">
        <f>SUM(Table1[[#Headers],[c- IDP previously displ. abroad present]])</f>
        <v>0</v>
      </c>
      <c r="N275">
        <v>986</v>
      </c>
      <c r="O275" s="116">
        <f>(Table1[[#This Row],[a- IDP individuals]])-(Table1[[#This Row],[displ. Abroad]])</f>
        <v>796</v>
      </c>
      <c r="P275">
        <v>0</v>
      </c>
      <c r="Q275">
        <v>0</v>
      </c>
      <c r="R275" t="s">
        <v>147</v>
      </c>
      <c r="S275" t="s">
        <v>147</v>
      </c>
      <c r="T275">
        <v>100</v>
      </c>
      <c r="U275">
        <v>524</v>
      </c>
      <c r="V275" t="s">
        <v>156</v>
      </c>
      <c r="W275" t="s">
        <v>195</v>
      </c>
      <c r="X275">
        <v>90</v>
      </c>
      <c r="Y275">
        <v>462</v>
      </c>
      <c r="Z275" t="s">
        <v>156</v>
      </c>
      <c r="AA275" t="s">
        <v>163</v>
      </c>
      <c r="AB275">
        <v>0</v>
      </c>
      <c r="AC275">
        <v>0</v>
      </c>
      <c r="AD275" t="s">
        <v>147</v>
      </c>
      <c r="AE275" t="s">
        <v>147</v>
      </c>
      <c r="AF275">
        <v>0</v>
      </c>
      <c r="AG275">
        <v>0</v>
      </c>
      <c r="AH275" t="s">
        <v>147</v>
      </c>
      <c r="AI275" t="s">
        <v>147</v>
      </c>
      <c r="AJ275">
        <v>0</v>
      </c>
      <c r="AK275">
        <v>0</v>
      </c>
      <c r="AL275" t="s">
        <v>147</v>
      </c>
      <c r="AM275" t="s">
        <v>147</v>
      </c>
      <c r="AN275">
        <v>0</v>
      </c>
      <c r="AO275">
        <v>0</v>
      </c>
      <c r="AP275" t="s">
        <v>159</v>
      </c>
      <c r="AQ275">
        <v>46</v>
      </c>
      <c r="AR275">
        <v>190</v>
      </c>
      <c r="AS275">
        <v>21</v>
      </c>
      <c r="AT275">
        <v>98</v>
      </c>
      <c r="AU275" t="s">
        <v>148</v>
      </c>
      <c r="AV275" t="s">
        <v>149</v>
      </c>
      <c r="AW275">
        <v>25</v>
      </c>
      <c r="AX275">
        <v>92</v>
      </c>
      <c r="AY275" t="s">
        <v>219</v>
      </c>
      <c r="AZ275" t="s">
        <v>354</v>
      </c>
      <c r="BA275">
        <v>0</v>
      </c>
      <c r="BB275">
        <v>0</v>
      </c>
      <c r="BC275" t="s">
        <v>147</v>
      </c>
      <c r="BD275" t="s">
        <v>147</v>
      </c>
      <c r="BE275">
        <v>0</v>
      </c>
      <c r="BF275">
        <v>0</v>
      </c>
      <c r="BG275" t="s">
        <v>147</v>
      </c>
      <c r="BH275" t="s">
        <v>147</v>
      </c>
      <c r="BI275">
        <v>0</v>
      </c>
      <c r="BJ275">
        <v>0</v>
      </c>
      <c r="BK275" t="s">
        <v>147</v>
      </c>
      <c r="BL275" t="s">
        <v>147</v>
      </c>
      <c r="BM275">
        <v>0</v>
      </c>
      <c r="BN275">
        <v>0</v>
      </c>
      <c r="BO275" s="116">
        <f>SUM(Table1[[#This Row],[2014-2015 Conflict]],Table1[[#This Row],[2016-2017 conflict]],Table1[[#This Row],[2018 pre R conflict]],Table1[[#This Row],[2018 post R conflict]],Table1[[#This Row],[2019 conflict]],Table1[[#This Row],[2020 conflict]])</f>
        <v>986</v>
      </c>
      <c r="BP275" s="116">
        <f>SUM(Table1[[#This Row],[2014-2015  C - clashes]],Table1[[#This Row],[2016-2017  c-clashes]],Table1[[#This Row],[2018 pre R C-clashes]],Table1[[#This Row],[2018 post R C-clashes]],Table1[[#This Row],[2019 C-clashes]],Table1[[#This Row],[2020 C-clashes]])</f>
        <v>0</v>
      </c>
      <c r="BQ275" s="116">
        <f>SUM(Table1[[#This Row],[2014-2015 disaster]],Table1[[#This Row],[2016-2017 disaster]],Table1[[#This Row],[2018 pre R disaster]],Table1[[#This Row],[2018 post R disaster]],Table1[[#This Row],[2019 disaster]],Table1[[#This Row],[2020 disaster]])</f>
        <v>0</v>
      </c>
      <c r="BR275" s="116">
        <f>SUM(Table1[[#This Row],[2014-2015 unknown]],Table1[[#This Row],[2016-2017  unknown ]],Table1[[#This Row],[2018 pre R unknown]],Table1[[#This Row],[2018 post R unknown]],Table1[[#This Row],[2019 unknown]],Table1[[#This Row],[2020 unknown]])</f>
        <v>0</v>
      </c>
      <c r="BS275">
        <v>0</v>
      </c>
      <c r="BT275">
        <v>0</v>
      </c>
      <c r="BU275">
        <v>0</v>
      </c>
      <c r="BV275">
        <v>0</v>
      </c>
      <c r="BW275" t="s">
        <v>146</v>
      </c>
      <c r="BX275">
        <v>524</v>
      </c>
      <c r="BY275">
        <v>0</v>
      </c>
      <c r="BZ275">
        <v>0</v>
      </c>
      <c r="CA275">
        <v>0</v>
      </c>
      <c r="CB275" t="s">
        <v>146</v>
      </c>
      <c r="CC275">
        <v>462</v>
      </c>
      <c r="CD275">
        <v>0</v>
      </c>
      <c r="CE275">
        <v>0</v>
      </c>
      <c r="CF275">
        <v>0</v>
      </c>
      <c r="CG275" t="s">
        <v>146</v>
      </c>
      <c r="CH275">
        <v>0</v>
      </c>
      <c r="CI275">
        <v>0</v>
      </c>
      <c r="CJ275">
        <v>0</v>
      </c>
      <c r="CK275">
        <v>0</v>
      </c>
      <c r="CL275" t="s">
        <v>146</v>
      </c>
      <c r="CM275">
        <v>0</v>
      </c>
      <c r="CN275">
        <v>0</v>
      </c>
      <c r="CO275">
        <v>0</v>
      </c>
      <c r="CP275">
        <v>0</v>
      </c>
      <c r="CQ275" t="s">
        <v>146</v>
      </c>
      <c r="CR275">
        <v>0</v>
      </c>
      <c r="CS275">
        <v>0</v>
      </c>
      <c r="CT275">
        <v>0</v>
      </c>
      <c r="CU275">
        <v>0</v>
      </c>
      <c r="CV275" t="s">
        <v>146</v>
      </c>
      <c r="CW275" t="s">
        <v>147</v>
      </c>
      <c r="CX275">
        <v>0</v>
      </c>
      <c r="CY275">
        <v>0</v>
      </c>
      <c r="CZ275">
        <v>0</v>
      </c>
      <c r="DA275">
        <v>190</v>
      </c>
      <c r="DB275">
        <v>986</v>
      </c>
      <c r="DC275" t="s">
        <v>159</v>
      </c>
      <c r="DD275">
        <v>60</v>
      </c>
      <c r="DE275">
        <v>300</v>
      </c>
      <c r="DF275">
        <v>541</v>
      </c>
      <c r="DG275">
        <v>2803</v>
      </c>
      <c r="DH275" t="s">
        <v>159</v>
      </c>
      <c r="DI275">
        <f>Table1[[#This Row],[i- returnees internal present household]]+Table1[[#This Row],[k- abroad returnee household]]</f>
        <v>355</v>
      </c>
      <c r="DJ275">
        <f>Table1[[#This Row],[ returnees internal ]]+Table1[[#This Row],[abroad returnee ]]</f>
        <v>1711</v>
      </c>
      <c r="DK275" t="s">
        <v>159</v>
      </c>
      <c r="DL275">
        <v>257</v>
      </c>
      <c r="DM275">
        <v>1251</v>
      </c>
      <c r="DN275">
        <v>0</v>
      </c>
      <c r="DO275">
        <v>0</v>
      </c>
      <c r="DP275" t="s">
        <v>147</v>
      </c>
      <c r="DQ275" t="s">
        <v>147</v>
      </c>
      <c r="DR275" t="s">
        <v>147</v>
      </c>
      <c r="DS275" t="s">
        <v>147</v>
      </c>
      <c r="DT275">
        <v>0</v>
      </c>
      <c r="DU275">
        <v>0</v>
      </c>
      <c r="DV275" t="s">
        <v>147</v>
      </c>
      <c r="DW275" t="s">
        <v>147</v>
      </c>
      <c r="DX275" t="s">
        <v>147</v>
      </c>
      <c r="DY275" t="s">
        <v>147</v>
      </c>
      <c r="DZ275">
        <v>116</v>
      </c>
      <c r="EA275">
        <v>630</v>
      </c>
      <c r="EB275" t="s">
        <v>156</v>
      </c>
      <c r="EC275" t="s">
        <v>163</v>
      </c>
      <c r="ED275" t="s">
        <v>150</v>
      </c>
      <c r="EE275" t="s">
        <v>147</v>
      </c>
      <c r="EF275">
        <v>127</v>
      </c>
      <c r="EG275">
        <v>585</v>
      </c>
      <c r="EH275" t="s">
        <v>156</v>
      </c>
      <c r="EI275" t="s">
        <v>163</v>
      </c>
      <c r="EJ275" t="s">
        <v>150</v>
      </c>
      <c r="EK275" t="s">
        <v>147</v>
      </c>
      <c r="EL275">
        <v>14</v>
      </c>
      <c r="EM275">
        <v>36</v>
      </c>
      <c r="EN275" t="s">
        <v>156</v>
      </c>
      <c r="EO275" t="s">
        <v>163</v>
      </c>
      <c r="EP275" t="s">
        <v>150</v>
      </c>
      <c r="EQ275" t="s">
        <v>147</v>
      </c>
      <c r="ER275">
        <v>0</v>
      </c>
      <c r="ES275">
        <v>0</v>
      </c>
      <c r="ET275" t="s">
        <v>159</v>
      </c>
      <c r="EU275">
        <v>98</v>
      </c>
      <c r="EV275">
        <v>460</v>
      </c>
      <c r="EW275">
        <v>0</v>
      </c>
      <c r="EX275">
        <v>0</v>
      </c>
      <c r="EY275" t="s">
        <v>147</v>
      </c>
      <c r="EZ275" t="s">
        <v>147</v>
      </c>
      <c r="FA275" t="s">
        <v>147</v>
      </c>
      <c r="FB275" t="s">
        <v>147</v>
      </c>
      <c r="FC275">
        <v>0</v>
      </c>
      <c r="FD275">
        <v>0</v>
      </c>
      <c r="FE275" t="s">
        <v>147</v>
      </c>
      <c r="FF275" t="s">
        <v>147</v>
      </c>
      <c r="FG275" t="s">
        <v>147</v>
      </c>
      <c r="FH275" t="s">
        <v>147</v>
      </c>
      <c r="FI275">
        <v>57</v>
      </c>
      <c r="FJ275">
        <v>255</v>
      </c>
      <c r="FK275" t="s">
        <v>221</v>
      </c>
      <c r="FL275" t="s">
        <v>424</v>
      </c>
      <c r="FM275" t="s">
        <v>150</v>
      </c>
      <c r="FN275" t="s">
        <v>147</v>
      </c>
      <c r="FO275">
        <v>41</v>
      </c>
      <c r="FP275">
        <v>205</v>
      </c>
      <c r="FQ275" t="s">
        <v>219</v>
      </c>
      <c r="FR275" t="s">
        <v>354</v>
      </c>
      <c r="FS275" t="s">
        <v>150</v>
      </c>
      <c r="FT275" t="s">
        <v>147</v>
      </c>
      <c r="FU275">
        <v>0</v>
      </c>
      <c r="FV275">
        <v>0</v>
      </c>
      <c r="FW275" t="s">
        <v>147</v>
      </c>
      <c r="FX275" t="s">
        <v>147</v>
      </c>
      <c r="FY275" t="s">
        <v>147</v>
      </c>
      <c r="FZ275" t="s">
        <v>147</v>
      </c>
      <c r="GA275">
        <v>0</v>
      </c>
      <c r="GB275">
        <v>0</v>
      </c>
      <c r="GC275">
        <v>168</v>
      </c>
      <c r="GD275">
        <v>816</v>
      </c>
      <c r="GE275">
        <v>83</v>
      </c>
      <c r="GF275">
        <v>395</v>
      </c>
      <c r="GG275">
        <v>104</v>
      </c>
      <c r="GH275">
        <v>500</v>
      </c>
      <c r="GI275">
        <v>0</v>
      </c>
      <c r="GJ275">
        <v>0</v>
      </c>
      <c r="GK275" t="s">
        <v>159</v>
      </c>
      <c r="GL275">
        <v>40</v>
      </c>
      <c r="GM275">
        <v>195</v>
      </c>
      <c r="GN275" t="s">
        <v>159</v>
      </c>
      <c r="GO275" t="s">
        <v>156</v>
      </c>
      <c r="GP275" t="s">
        <v>163</v>
      </c>
      <c r="GQ275" t="s">
        <v>159</v>
      </c>
      <c r="GR275" t="s">
        <v>221</v>
      </c>
      <c r="GS275" t="s">
        <v>159</v>
      </c>
      <c r="GT275">
        <v>21</v>
      </c>
      <c r="GU275">
        <v>119</v>
      </c>
      <c r="GV275" t="s">
        <v>159</v>
      </c>
      <c r="GW275" t="s">
        <v>152</v>
      </c>
      <c r="GX275" t="s">
        <v>151</v>
      </c>
      <c r="GY275" t="s">
        <v>197</v>
      </c>
      <c r="GZ275" t="s">
        <v>160</v>
      </c>
      <c r="HA275" s="117" t="s">
        <v>1551</v>
      </c>
      <c r="HB275" s="117" t="s">
        <v>2409</v>
      </c>
      <c r="HC275" s="117"/>
      <c r="HD275" s="116" t="s">
        <v>1858</v>
      </c>
      <c r="HE275" s="116">
        <v>4.6726400000000003</v>
      </c>
      <c r="HF275" s="116">
        <v>33.618000000000002</v>
      </c>
    </row>
    <row r="276" spans="1:214" x14ac:dyDescent="0.25">
      <c r="A276" t="s">
        <v>155</v>
      </c>
      <c r="B276" t="s">
        <v>156</v>
      </c>
      <c r="C276" t="s">
        <v>154</v>
      </c>
      <c r="D276" t="s">
        <v>157</v>
      </c>
      <c r="E276" t="s">
        <v>1063</v>
      </c>
      <c r="F276" t="s">
        <v>1064</v>
      </c>
      <c r="G276" s="116">
        <f t="shared" si="8"/>
        <v>9.0994969999999995</v>
      </c>
      <c r="H276" s="116">
        <f t="shared" si="9"/>
        <v>31.463322999999999</v>
      </c>
      <c r="I276">
        <v>9</v>
      </c>
      <c r="J276">
        <v>9</v>
      </c>
      <c r="K276" t="s">
        <v>159</v>
      </c>
      <c r="L276">
        <v>162</v>
      </c>
      <c r="M276" s="116">
        <f>SUM(Table1[[#Headers],[c- IDP previously displ. abroad present]])</f>
        <v>0</v>
      </c>
      <c r="N276">
        <v>930</v>
      </c>
      <c r="O276" s="116">
        <f>(Table1[[#This Row],[a- IDP individuals]])-(Table1[[#This Row],[displ. Abroad]])</f>
        <v>761</v>
      </c>
      <c r="P276">
        <v>25</v>
      </c>
      <c r="Q276">
        <v>140</v>
      </c>
      <c r="R276" t="s">
        <v>143</v>
      </c>
      <c r="S276" t="s">
        <v>352</v>
      </c>
      <c r="T276">
        <v>28</v>
      </c>
      <c r="U276">
        <v>156</v>
      </c>
      <c r="V276" t="s">
        <v>143</v>
      </c>
      <c r="W276" t="s">
        <v>352</v>
      </c>
      <c r="X276">
        <v>30</v>
      </c>
      <c r="Y276">
        <v>168</v>
      </c>
      <c r="Z276" t="s">
        <v>156</v>
      </c>
      <c r="AA276" t="s">
        <v>484</v>
      </c>
      <c r="AB276">
        <v>25</v>
      </c>
      <c r="AC276">
        <v>106</v>
      </c>
      <c r="AD276" t="s">
        <v>143</v>
      </c>
      <c r="AE276" t="s">
        <v>352</v>
      </c>
      <c r="AF276">
        <v>20</v>
      </c>
      <c r="AG276">
        <v>160</v>
      </c>
      <c r="AH276" t="s">
        <v>143</v>
      </c>
      <c r="AI276" t="s">
        <v>352</v>
      </c>
      <c r="AJ276">
        <v>34</v>
      </c>
      <c r="AK276">
        <v>200</v>
      </c>
      <c r="AL276" t="s">
        <v>143</v>
      </c>
      <c r="AM276" t="s">
        <v>352</v>
      </c>
      <c r="AN276">
        <v>0</v>
      </c>
      <c r="AO276">
        <v>0</v>
      </c>
      <c r="AP276" t="s">
        <v>159</v>
      </c>
      <c r="AQ276">
        <v>47</v>
      </c>
      <c r="AR276">
        <v>169</v>
      </c>
      <c r="AS276">
        <v>0</v>
      </c>
      <c r="AT276">
        <v>0</v>
      </c>
      <c r="AU276" t="s">
        <v>147</v>
      </c>
      <c r="AV276" t="s">
        <v>147</v>
      </c>
      <c r="AW276">
        <v>0</v>
      </c>
      <c r="AX276">
        <v>0</v>
      </c>
      <c r="AY276" t="s">
        <v>147</v>
      </c>
      <c r="AZ276" t="s">
        <v>147</v>
      </c>
      <c r="BA276">
        <v>10</v>
      </c>
      <c r="BB276">
        <v>39</v>
      </c>
      <c r="BC276" t="s">
        <v>217</v>
      </c>
      <c r="BD276" t="s">
        <v>411</v>
      </c>
      <c r="BE276">
        <v>17</v>
      </c>
      <c r="BF276">
        <v>55</v>
      </c>
      <c r="BG276" t="s">
        <v>217</v>
      </c>
      <c r="BH276" t="s">
        <v>411</v>
      </c>
      <c r="BI276">
        <v>20</v>
      </c>
      <c r="BJ276">
        <v>75</v>
      </c>
      <c r="BK276" t="s">
        <v>221</v>
      </c>
      <c r="BL276" t="s">
        <v>424</v>
      </c>
      <c r="BM276">
        <v>0</v>
      </c>
      <c r="BN276">
        <v>0</v>
      </c>
      <c r="BO276" s="116">
        <f>SUM(Table1[[#This Row],[2014-2015 Conflict]],Table1[[#This Row],[2016-2017 conflict]],Table1[[#This Row],[2018 pre R conflict]],Table1[[#This Row],[2018 post R conflict]],Table1[[#This Row],[2019 conflict]],Table1[[#This Row],[2020 conflict]])</f>
        <v>930</v>
      </c>
      <c r="BP276" s="116">
        <f>SUM(Table1[[#This Row],[2014-2015  C - clashes]],Table1[[#This Row],[2016-2017  c-clashes]],Table1[[#This Row],[2018 pre R C-clashes]],Table1[[#This Row],[2018 post R C-clashes]],Table1[[#This Row],[2019 C-clashes]],Table1[[#This Row],[2020 C-clashes]])</f>
        <v>0</v>
      </c>
      <c r="BQ276" s="116">
        <f>SUM(Table1[[#This Row],[2014-2015 disaster]],Table1[[#This Row],[2016-2017 disaster]],Table1[[#This Row],[2018 pre R disaster]],Table1[[#This Row],[2018 post R disaster]],Table1[[#This Row],[2019 disaster]],Table1[[#This Row],[2020 disaster]])</f>
        <v>0</v>
      </c>
      <c r="BR276" s="116">
        <f>SUM(Table1[[#This Row],[2014-2015 unknown]],Table1[[#This Row],[2016-2017  unknown ]],Table1[[#This Row],[2018 pre R unknown]],Table1[[#This Row],[2018 post R unknown]],Table1[[#This Row],[2019 unknown]],Table1[[#This Row],[2020 unknown]])</f>
        <v>0</v>
      </c>
      <c r="BS276">
        <v>140</v>
      </c>
      <c r="BT276">
        <v>0</v>
      </c>
      <c r="BU276">
        <v>0</v>
      </c>
      <c r="BV276">
        <v>0</v>
      </c>
      <c r="BW276" t="s">
        <v>146</v>
      </c>
      <c r="BX276">
        <v>156</v>
      </c>
      <c r="BY276">
        <v>0</v>
      </c>
      <c r="BZ276">
        <v>0</v>
      </c>
      <c r="CA276">
        <v>0</v>
      </c>
      <c r="CB276" t="s">
        <v>146</v>
      </c>
      <c r="CC276">
        <v>168</v>
      </c>
      <c r="CD276">
        <v>0</v>
      </c>
      <c r="CE276">
        <v>0</v>
      </c>
      <c r="CF276">
        <v>0</v>
      </c>
      <c r="CG276" t="s">
        <v>146</v>
      </c>
      <c r="CH276">
        <v>106</v>
      </c>
      <c r="CI276">
        <v>0</v>
      </c>
      <c r="CJ276">
        <v>0</v>
      </c>
      <c r="CK276">
        <v>0</v>
      </c>
      <c r="CL276" t="s">
        <v>146</v>
      </c>
      <c r="CM276">
        <v>160</v>
      </c>
      <c r="CN276">
        <v>0</v>
      </c>
      <c r="CO276">
        <v>0</v>
      </c>
      <c r="CP276">
        <v>0</v>
      </c>
      <c r="CQ276" t="s">
        <v>146</v>
      </c>
      <c r="CR276">
        <v>200</v>
      </c>
      <c r="CS276">
        <v>0</v>
      </c>
      <c r="CT276">
        <v>0</v>
      </c>
      <c r="CU276">
        <v>0</v>
      </c>
      <c r="CV276" t="s">
        <v>146</v>
      </c>
      <c r="CW276" t="s">
        <v>147</v>
      </c>
      <c r="CX276">
        <v>0</v>
      </c>
      <c r="CY276">
        <v>0</v>
      </c>
      <c r="CZ276">
        <v>0</v>
      </c>
      <c r="DA276">
        <v>162</v>
      </c>
      <c r="DB276">
        <v>930</v>
      </c>
      <c r="DC276" t="s">
        <v>159</v>
      </c>
      <c r="DD276">
        <v>30</v>
      </c>
      <c r="DE276">
        <v>150</v>
      </c>
      <c r="DF276">
        <v>300</v>
      </c>
      <c r="DG276">
        <v>700</v>
      </c>
      <c r="DH276" t="s">
        <v>159</v>
      </c>
      <c r="DI276">
        <f>Table1[[#This Row],[i- returnees internal present household]]+Table1[[#This Row],[k- abroad returnee household]]</f>
        <v>156</v>
      </c>
      <c r="DJ276">
        <f>Table1[[#This Row],[ returnees internal ]]+Table1[[#This Row],[abroad returnee ]]</f>
        <v>675</v>
      </c>
      <c r="DK276" t="s">
        <v>159</v>
      </c>
      <c r="DL276">
        <v>106</v>
      </c>
      <c r="DM276">
        <v>497</v>
      </c>
      <c r="DN276">
        <v>15</v>
      </c>
      <c r="DO276">
        <v>84</v>
      </c>
      <c r="DP276" t="s">
        <v>193</v>
      </c>
      <c r="DQ276" t="s">
        <v>196</v>
      </c>
      <c r="DR276" t="s">
        <v>150</v>
      </c>
      <c r="DS276" t="s">
        <v>147</v>
      </c>
      <c r="DT276">
        <v>15</v>
      </c>
      <c r="DU276">
        <v>70</v>
      </c>
      <c r="DV276" t="s">
        <v>156</v>
      </c>
      <c r="DW276" t="s">
        <v>484</v>
      </c>
      <c r="DX276" t="s">
        <v>150</v>
      </c>
      <c r="DY276" t="s">
        <v>147</v>
      </c>
      <c r="DZ276">
        <v>22</v>
      </c>
      <c r="EA276">
        <v>82</v>
      </c>
      <c r="EB276" t="s">
        <v>143</v>
      </c>
      <c r="EC276" t="s">
        <v>352</v>
      </c>
      <c r="ED276" t="s">
        <v>150</v>
      </c>
      <c r="EE276" t="s">
        <v>147</v>
      </c>
      <c r="EF276">
        <v>26</v>
      </c>
      <c r="EG276">
        <v>56</v>
      </c>
      <c r="EH276" t="s">
        <v>143</v>
      </c>
      <c r="EI276" t="s">
        <v>352</v>
      </c>
      <c r="EJ276" t="s">
        <v>150</v>
      </c>
      <c r="EK276" t="s">
        <v>147</v>
      </c>
      <c r="EL276">
        <v>28</v>
      </c>
      <c r="EM276">
        <v>205</v>
      </c>
      <c r="EN276" t="s">
        <v>143</v>
      </c>
      <c r="EO276" t="s">
        <v>352</v>
      </c>
      <c r="EP276" t="s">
        <v>150</v>
      </c>
      <c r="EQ276" t="s">
        <v>147</v>
      </c>
      <c r="ER276">
        <v>0</v>
      </c>
      <c r="ES276">
        <v>0</v>
      </c>
      <c r="ET276" t="s">
        <v>159</v>
      </c>
      <c r="EU276">
        <v>50</v>
      </c>
      <c r="EV276">
        <v>178</v>
      </c>
      <c r="EW276">
        <v>4</v>
      </c>
      <c r="EX276">
        <v>14</v>
      </c>
      <c r="EY276" t="s">
        <v>148</v>
      </c>
      <c r="EZ276" t="s">
        <v>149</v>
      </c>
      <c r="FA276" t="s">
        <v>150</v>
      </c>
      <c r="FB276" t="s">
        <v>147</v>
      </c>
      <c r="FC276">
        <v>8</v>
      </c>
      <c r="FD276">
        <v>26</v>
      </c>
      <c r="FE276" t="s">
        <v>219</v>
      </c>
      <c r="FF276" t="s">
        <v>354</v>
      </c>
      <c r="FG276" t="s">
        <v>150</v>
      </c>
      <c r="FH276" t="s">
        <v>147</v>
      </c>
      <c r="FI276">
        <v>8</v>
      </c>
      <c r="FJ276">
        <v>27</v>
      </c>
      <c r="FK276" t="s">
        <v>217</v>
      </c>
      <c r="FL276" t="s">
        <v>411</v>
      </c>
      <c r="FM276" t="s">
        <v>150</v>
      </c>
      <c r="FN276" t="s">
        <v>147</v>
      </c>
      <c r="FO276">
        <v>10</v>
      </c>
      <c r="FP276">
        <v>48</v>
      </c>
      <c r="FQ276" t="s">
        <v>221</v>
      </c>
      <c r="FR276" t="s">
        <v>424</v>
      </c>
      <c r="FS276" t="s">
        <v>150</v>
      </c>
      <c r="FT276" t="s">
        <v>147</v>
      </c>
      <c r="FU276">
        <v>20</v>
      </c>
      <c r="FV276">
        <v>63</v>
      </c>
      <c r="FW276" t="s">
        <v>221</v>
      </c>
      <c r="FX276" t="s">
        <v>424</v>
      </c>
      <c r="FY276" t="s">
        <v>150</v>
      </c>
      <c r="FZ276" t="s">
        <v>147</v>
      </c>
      <c r="GA276">
        <v>0</v>
      </c>
      <c r="GB276">
        <v>0</v>
      </c>
      <c r="GC276">
        <v>36</v>
      </c>
      <c r="GD276">
        <v>175</v>
      </c>
      <c r="GE276">
        <v>50</v>
      </c>
      <c r="GF276">
        <v>200</v>
      </c>
      <c r="GG276">
        <v>70</v>
      </c>
      <c r="GH276">
        <v>300</v>
      </c>
      <c r="GI276">
        <v>0</v>
      </c>
      <c r="GJ276">
        <v>0</v>
      </c>
      <c r="GK276" t="s">
        <v>159</v>
      </c>
      <c r="GL276">
        <v>155</v>
      </c>
      <c r="GM276">
        <v>868</v>
      </c>
      <c r="GN276" t="s">
        <v>159</v>
      </c>
      <c r="GO276" t="s">
        <v>143</v>
      </c>
      <c r="GP276" t="s">
        <v>352</v>
      </c>
      <c r="GQ276" t="s">
        <v>159</v>
      </c>
      <c r="GR276" t="s">
        <v>221</v>
      </c>
      <c r="GS276" t="s">
        <v>159</v>
      </c>
      <c r="GT276">
        <v>120</v>
      </c>
      <c r="GU276">
        <v>678</v>
      </c>
      <c r="GV276" t="s">
        <v>159</v>
      </c>
      <c r="GW276" t="s">
        <v>197</v>
      </c>
      <c r="GX276" t="s">
        <v>151</v>
      </c>
      <c r="GY276" t="s">
        <v>152</v>
      </c>
      <c r="GZ276" t="s">
        <v>160</v>
      </c>
      <c r="HA276" s="117" t="s">
        <v>1551</v>
      </c>
      <c r="HB276" s="117" t="s">
        <v>2411</v>
      </c>
      <c r="HC276" s="117" t="s">
        <v>2412</v>
      </c>
      <c r="HD276" s="116" t="s">
        <v>1858</v>
      </c>
      <c r="HE276" s="116">
        <v>4.6641827999999999</v>
      </c>
      <c r="HF276" s="116">
        <v>33.639989399999997</v>
      </c>
    </row>
    <row r="277" spans="1:214" x14ac:dyDescent="0.25">
      <c r="A277" t="s">
        <v>155</v>
      </c>
      <c r="B277" t="s">
        <v>156</v>
      </c>
      <c r="C277" t="s">
        <v>438</v>
      </c>
      <c r="D277" t="s">
        <v>439</v>
      </c>
      <c r="E277" t="s">
        <v>1065</v>
      </c>
      <c r="F277" t="s">
        <v>586</v>
      </c>
      <c r="G277" s="116">
        <f t="shared" si="8"/>
        <v>8.1566200000000002</v>
      </c>
      <c r="H277" s="116">
        <f t="shared" si="9"/>
        <v>30.820129999999999</v>
      </c>
      <c r="I277">
        <v>9</v>
      </c>
      <c r="J277">
        <v>9</v>
      </c>
      <c r="K277" t="s">
        <v>159</v>
      </c>
      <c r="L277">
        <v>980</v>
      </c>
      <c r="M277" s="116">
        <f>SUM(Table1[[#Headers],[c- IDP previously displ. abroad present]])</f>
        <v>0</v>
      </c>
      <c r="N277">
        <v>4991</v>
      </c>
      <c r="O277" s="116">
        <f>(Table1[[#This Row],[a- IDP individuals]])-(Table1[[#This Row],[displ. Abroad]])</f>
        <v>3902</v>
      </c>
      <c r="P277">
        <v>295</v>
      </c>
      <c r="Q277">
        <v>1539</v>
      </c>
      <c r="R277" t="s">
        <v>156</v>
      </c>
      <c r="S277" t="s">
        <v>439</v>
      </c>
      <c r="T277">
        <v>369</v>
      </c>
      <c r="U277">
        <v>1845</v>
      </c>
      <c r="V277" t="s">
        <v>156</v>
      </c>
      <c r="W277" t="s">
        <v>439</v>
      </c>
      <c r="X277">
        <v>111</v>
      </c>
      <c r="Y277">
        <v>555</v>
      </c>
      <c r="Z277" t="s">
        <v>156</v>
      </c>
      <c r="AA277" t="s">
        <v>439</v>
      </c>
      <c r="AB277">
        <v>99</v>
      </c>
      <c r="AC277">
        <v>495</v>
      </c>
      <c r="AD277" t="s">
        <v>156</v>
      </c>
      <c r="AE277" t="s">
        <v>439</v>
      </c>
      <c r="AF277">
        <v>38</v>
      </c>
      <c r="AG277">
        <v>190</v>
      </c>
      <c r="AH277" t="s">
        <v>156</v>
      </c>
      <c r="AI277" t="s">
        <v>439</v>
      </c>
      <c r="AJ277">
        <v>68</v>
      </c>
      <c r="AK277">
        <v>367</v>
      </c>
      <c r="AL277" t="s">
        <v>156</v>
      </c>
      <c r="AM277" t="s">
        <v>439</v>
      </c>
      <c r="AN277">
        <v>0</v>
      </c>
      <c r="AO277">
        <v>0</v>
      </c>
      <c r="AP277" t="s">
        <v>159</v>
      </c>
      <c r="AQ277">
        <v>206</v>
      </c>
      <c r="AR277">
        <v>1089</v>
      </c>
      <c r="AS277">
        <v>116</v>
      </c>
      <c r="AT277">
        <v>621</v>
      </c>
      <c r="AU277" t="s">
        <v>221</v>
      </c>
      <c r="AV277" t="s">
        <v>333</v>
      </c>
      <c r="AW277">
        <v>51</v>
      </c>
      <c r="AX277">
        <v>265</v>
      </c>
      <c r="AY277" t="s">
        <v>148</v>
      </c>
      <c r="AZ277" t="s">
        <v>149</v>
      </c>
      <c r="BA277">
        <v>20</v>
      </c>
      <c r="BB277">
        <v>104</v>
      </c>
      <c r="BC277" t="s">
        <v>219</v>
      </c>
      <c r="BD277" t="s">
        <v>354</v>
      </c>
      <c r="BE277">
        <v>14</v>
      </c>
      <c r="BF277">
        <v>73</v>
      </c>
      <c r="BG277" t="s">
        <v>221</v>
      </c>
      <c r="BH277" t="s">
        <v>424</v>
      </c>
      <c r="BI277">
        <v>5</v>
      </c>
      <c r="BJ277">
        <v>26</v>
      </c>
      <c r="BK277" t="s">
        <v>148</v>
      </c>
      <c r="BL277" t="s">
        <v>149</v>
      </c>
      <c r="BM277">
        <v>0</v>
      </c>
      <c r="BN277">
        <v>0</v>
      </c>
      <c r="BO277" s="116">
        <f>SUM(Table1[[#This Row],[2014-2015 Conflict]],Table1[[#This Row],[2016-2017 conflict]],Table1[[#This Row],[2018 pre R conflict]],Table1[[#This Row],[2018 post R conflict]],Table1[[#This Row],[2019 conflict]],Table1[[#This Row],[2020 conflict]])</f>
        <v>3384</v>
      </c>
      <c r="BP277" s="116">
        <f>SUM(Table1[[#This Row],[2014-2015  C - clashes]],Table1[[#This Row],[2016-2017  c-clashes]],Table1[[#This Row],[2018 pre R C-clashes]],Table1[[#This Row],[2018 post R C-clashes]],Table1[[#This Row],[2019 C-clashes]],Table1[[#This Row],[2020 C-clashes]])</f>
        <v>1240</v>
      </c>
      <c r="BQ277" s="116">
        <f>SUM(Table1[[#This Row],[2014-2015 disaster]],Table1[[#This Row],[2016-2017 disaster]],Table1[[#This Row],[2018 pre R disaster]],Table1[[#This Row],[2018 post R disaster]],Table1[[#This Row],[2019 disaster]],Table1[[#This Row],[2020 disaster]])</f>
        <v>367</v>
      </c>
      <c r="BR277" s="116">
        <f>SUM(Table1[[#This Row],[2014-2015 unknown]],Table1[[#This Row],[2016-2017  unknown ]],Table1[[#This Row],[2018 pre R unknown]],Table1[[#This Row],[2018 post R unknown]],Table1[[#This Row],[2019 unknown]],Table1[[#This Row],[2020 unknown]])</f>
        <v>0</v>
      </c>
      <c r="BS277">
        <v>1539</v>
      </c>
      <c r="BT277">
        <v>0</v>
      </c>
      <c r="BU277">
        <v>0</v>
      </c>
      <c r="BV277">
        <v>0</v>
      </c>
      <c r="BW277" t="s">
        <v>146</v>
      </c>
      <c r="BX277">
        <v>1845</v>
      </c>
      <c r="BY277">
        <v>0</v>
      </c>
      <c r="BZ277">
        <v>0</v>
      </c>
      <c r="CA277">
        <v>0</v>
      </c>
      <c r="CB277" t="s">
        <v>146</v>
      </c>
      <c r="CC277">
        <v>0</v>
      </c>
      <c r="CD277">
        <v>555</v>
      </c>
      <c r="CE277">
        <v>0</v>
      </c>
      <c r="CF277">
        <v>0</v>
      </c>
      <c r="CG277" t="s">
        <v>146</v>
      </c>
      <c r="CH277">
        <v>0</v>
      </c>
      <c r="CI277">
        <v>495</v>
      </c>
      <c r="CJ277">
        <v>0</v>
      </c>
      <c r="CK277">
        <v>0</v>
      </c>
      <c r="CL277" t="s">
        <v>146</v>
      </c>
      <c r="CM277">
        <v>0</v>
      </c>
      <c r="CN277">
        <v>190</v>
      </c>
      <c r="CO277">
        <v>0</v>
      </c>
      <c r="CP277">
        <v>0</v>
      </c>
      <c r="CQ277" t="s">
        <v>146</v>
      </c>
      <c r="CR277">
        <v>0</v>
      </c>
      <c r="CS277">
        <v>0</v>
      </c>
      <c r="CT277">
        <v>367</v>
      </c>
      <c r="CU277">
        <v>0</v>
      </c>
      <c r="CV277" t="s">
        <v>146</v>
      </c>
      <c r="CW277" t="s">
        <v>147</v>
      </c>
      <c r="CX277">
        <v>0</v>
      </c>
      <c r="CY277">
        <v>0</v>
      </c>
      <c r="CZ277">
        <v>0</v>
      </c>
      <c r="DA277">
        <v>980</v>
      </c>
      <c r="DB277">
        <v>4991</v>
      </c>
      <c r="DC277" t="s">
        <v>159</v>
      </c>
      <c r="DD277">
        <v>51</v>
      </c>
      <c r="DE277">
        <v>279</v>
      </c>
      <c r="DF277">
        <v>554</v>
      </c>
      <c r="DG277">
        <v>3100</v>
      </c>
      <c r="DH277" t="s">
        <v>159</v>
      </c>
      <c r="DI277">
        <f>Table1[[#This Row],[i- returnees internal present household]]+Table1[[#This Row],[k- abroad returnee household]]</f>
        <v>1145</v>
      </c>
      <c r="DJ277">
        <f>Table1[[#This Row],[ returnees internal ]]+Table1[[#This Row],[abroad returnee ]]</f>
        <v>6070</v>
      </c>
      <c r="DK277" t="s">
        <v>159</v>
      </c>
      <c r="DL277">
        <v>795</v>
      </c>
      <c r="DM277">
        <v>4217</v>
      </c>
      <c r="DN277">
        <v>37</v>
      </c>
      <c r="DO277">
        <v>197</v>
      </c>
      <c r="DP277" t="s">
        <v>193</v>
      </c>
      <c r="DQ277" t="s">
        <v>194</v>
      </c>
      <c r="DR277" t="s">
        <v>150</v>
      </c>
      <c r="DS277" t="s">
        <v>147</v>
      </c>
      <c r="DT277">
        <v>44</v>
      </c>
      <c r="DU277">
        <v>233</v>
      </c>
      <c r="DV277" t="s">
        <v>156</v>
      </c>
      <c r="DW277" t="s">
        <v>195</v>
      </c>
      <c r="DX277" t="s">
        <v>150</v>
      </c>
      <c r="DY277" t="s">
        <v>147</v>
      </c>
      <c r="DZ277">
        <v>129</v>
      </c>
      <c r="EA277">
        <v>684</v>
      </c>
      <c r="EB277" t="s">
        <v>156</v>
      </c>
      <c r="EC277" t="s">
        <v>195</v>
      </c>
      <c r="ED277" t="s">
        <v>150</v>
      </c>
      <c r="EE277" t="s">
        <v>147</v>
      </c>
      <c r="EF277">
        <v>349</v>
      </c>
      <c r="EG277">
        <v>1853</v>
      </c>
      <c r="EH277" t="s">
        <v>143</v>
      </c>
      <c r="EI277" t="s">
        <v>226</v>
      </c>
      <c r="EJ277" t="s">
        <v>150</v>
      </c>
      <c r="EK277" t="s">
        <v>147</v>
      </c>
      <c r="EL277">
        <v>236</v>
      </c>
      <c r="EM277">
        <v>1250</v>
      </c>
      <c r="EN277" t="s">
        <v>143</v>
      </c>
      <c r="EO277" t="s">
        <v>307</v>
      </c>
      <c r="EP277" t="s">
        <v>150</v>
      </c>
      <c r="EQ277" t="s">
        <v>147</v>
      </c>
      <c r="ER277">
        <v>0</v>
      </c>
      <c r="ES277">
        <v>0</v>
      </c>
      <c r="ET277" t="s">
        <v>159</v>
      </c>
      <c r="EU277">
        <v>350</v>
      </c>
      <c r="EV277">
        <v>1853</v>
      </c>
      <c r="EW277">
        <v>19</v>
      </c>
      <c r="EX277">
        <v>98</v>
      </c>
      <c r="EY277" t="s">
        <v>221</v>
      </c>
      <c r="EZ277" t="s">
        <v>333</v>
      </c>
      <c r="FA277" t="s">
        <v>150</v>
      </c>
      <c r="FB277" t="s">
        <v>147</v>
      </c>
      <c r="FC277">
        <v>30</v>
      </c>
      <c r="FD277">
        <v>156</v>
      </c>
      <c r="FE277" t="s">
        <v>219</v>
      </c>
      <c r="FF277" t="s">
        <v>354</v>
      </c>
      <c r="FG277" t="s">
        <v>150</v>
      </c>
      <c r="FH277" t="s">
        <v>147</v>
      </c>
      <c r="FI277">
        <v>38</v>
      </c>
      <c r="FJ277">
        <v>197</v>
      </c>
      <c r="FK277" t="s">
        <v>148</v>
      </c>
      <c r="FL277" t="s">
        <v>149</v>
      </c>
      <c r="FM277" t="s">
        <v>150</v>
      </c>
      <c r="FN277" t="s">
        <v>147</v>
      </c>
      <c r="FO277">
        <v>163</v>
      </c>
      <c r="FP277">
        <v>847</v>
      </c>
      <c r="FQ277" t="s">
        <v>221</v>
      </c>
      <c r="FR277" t="s">
        <v>333</v>
      </c>
      <c r="FS277" t="s">
        <v>150</v>
      </c>
      <c r="FT277" t="s">
        <v>147</v>
      </c>
      <c r="FU277">
        <v>100</v>
      </c>
      <c r="FV277">
        <v>555</v>
      </c>
      <c r="FW277" t="s">
        <v>148</v>
      </c>
      <c r="FX277" t="s">
        <v>149</v>
      </c>
      <c r="FY277" t="s">
        <v>150</v>
      </c>
      <c r="FZ277" t="s">
        <v>147</v>
      </c>
      <c r="GA277">
        <v>0</v>
      </c>
      <c r="GB277">
        <v>0</v>
      </c>
      <c r="GC277">
        <v>940</v>
      </c>
      <c r="GD277">
        <v>4982</v>
      </c>
      <c r="GE277">
        <v>150</v>
      </c>
      <c r="GF277">
        <v>795</v>
      </c>
      <c r="GG277">
        <v>55</v>
      </c>
      <c r="GH277">
        <v>293</v>
      </c>
      <c r="GI277">
        <v>0</v>
      </c>
      <c r="GJ277">
        <v>0</v>
      </c>
      <c r="GK277" t="s">
        <v>159</v>
      </c>
      <c r="GL277">
        <v>149</v>
      </c>
      <c r="GM277">
        <v>851</v>
      </c>
      <c r="GN277" t="s">
        <v>159</v>
      </c>
      <c r="GO277" t="s">
        <v>143</v>
      </c>
      <c r="GP277" t="s">
        <v>226</v>
      </c>
      <c r="GQ277" t="s">
        <v>159</v>
      </c>
      <c r="GR277" t="s">
        <v>148</v>
      </c>
      <c r="GS277" t="s">
        <v>159</v>
      </c>
      <c r="GT277">
        <v>68</v>
      </c>
      <c r="GU277">
        <v>381</v>
      </c>
      <c r="GV277" t="s">
        <v>146</v>
      </c>
      <c r="GW277" t="s">
        <v>152</v>
      </c>
      <c r="GX277" t="s">
        <v>151</v>
      </c>
      <c r="GY277" t="s">
        <v>151</v>
      </c>
      <c r="GZ277" t="s">
        <v>160</v>
      </c>
      <c r="HA277" s="117" t="s">
        <v>1551</v>
      </c>
      <c r="HB277" s="117" t="s">
        <v>2414</v>
      </c>
      <c r="HC277" s="117"/>
      <c r="HD277" s="116" t="s">
        <v>1858</v>
      </c>
      <c r="HE277" s="116">
        <v>4.62181</v>
      </c>
      <c r="HF277" s="116">
        <v>33.670499999999997</v>
      </c>
    </row>
    <row r="278" spans="1:214" x14ac:dyDescent="0.25">
      <c r="A278" t="s">
        <v>171</v>
      </c>
      <c r="B278" t="s">
        <v>172</v>
      </c>
      <c r="C278" t="s">
        <v>1067</v>
      </c>
      <c r="D278" t="s">
        <v>774</v>
      </c>
      <c r="E278" t="s">
        <v>1066</v>
      </c>
      <c r="F278" t="s">
        <v>1068</v>
      </c>
      <c r="G278" s="116">
        <f t="shared" si="8"/>
        <v>8.4552209999999999</v>
      </c>
      <c r="H278" s="116">
        <f t="shared" si="9"/>
        <v>28.444057999999998</v>
      </c>
      <c r="I278">
        <v>9</v>
      </c>
      <c r="J278">
        <v>9</v>
      </c>
      <c r="K278" t="s">
        <v>159</v>
      </c>
      <c r="L278">
        <v>1721</v>
      </c>
      <c r="M278" s="116">
        <f>SUM(Table1[[#Headers],[c- IDP previously displ. abroad present]])</f>
        <v>0</v>
      </c>
      <c r="N278">
        <v>8193</v>
      </c>
      <c r="O278" s="116">
        <f>(Table1[[#This Row],[a- IDP individuals]])-(Table1[[#This Row],[displ. Abroad]])</f>
        <v>8193</v>
      </c>
      <c r="P278">
        <v>215</v>
      </c>
      <c r="Q278">
        <v>1023</v>
      </c>
      <c r="R278" t="s">
        <v>172</v>
      </c>
      <c r="S278" t="s">
        <v>774</v>
      </c>
      <c r="T278">
        <v>204</v>
      </c>
      <c r="U278">
        <v>972</v>
      </c>
      <c r="V278" t="s">
        <v>172</v>
      </c>
      <c r="W278" t="s">
        <v>774</v>
      </c>
      <c r="X278">
        <v>254</v>
      </c>
      <c r="Y278">
        <v>1211</v>
      </c>
      <c r="Z278" t="s">
        <v>172</v>
      </c>
      <c r="AA278" t="s">
        <v>998</v>
      </c>
      <c r="AB278">
        <v>291</v>
      </c>
      <c r="AC278">
        <v>1384</v>
      </c>
      <c r="AD278" t="s">
        <v>172</v>
      </c>
      <c r="AE278" t="s">
        <v>998</v>
      </c>
      <c r="AF278">
        <v>327</v>
      </c>
      <c r="AG278">
        <v>1557</v>
      </c>
      <c r="AH278" t="s">
        <v>172</v>
      </c>
      <c r="AI278" t="s">
        <v>998</v>
      </c>
      <c r="AJ278">
        <v>430</v>
      </c>
      <c r="AK278">
        <v>2046</v>
      </c>
      <c r="AL278" t="s">
        <v>172</v>
      </c>
      <c r="AM278" t="s">
        <v>998</v>
      </c>
      <c r="AN278">
        <v>0</v>
      </c>
      <c r="AO278">
        <v>0</v>
      </c>
      <c r="AP278" t="s">
        <v>146</v>
      </c>
      <c r="AQ278">
        <v>0</v>
      </c>
      <c r="AR278">
        <v>0</v>
      </c>
      <c r="AS278">
        <v>0</v>
      </c>
      <c r="AT278">
        <v>0</v>
      </c>
      <c r="AU278" t="s">
        <v>147</v>
      </c>
      <c r="AV278" t="s">
        <v>147</v>
      </c>
      <c r="AW278">
        <v>0</v>
      </c>
      <c r="AX278">
        <v>0</v>
      </c>
      <c r="AY278" t="s">
        <v>147</v>
      </c>
      <c r="AZ278" t="s">
        <v>147</v>
      </c>
      <c r="BA278">
        <v>0</v>
      </c>
      <c r="BB278">
        <v>0</v>
      </c>
      <c r="BC278" t="s">
        <v>147</v>
      </c>
      <c r="BD278" t="s">
        <v>147</v>
      </c>
      <c r="BE278">
        <v>0</v>
      </c>
      <c r="BF278">
        <v>0</v>
      </c>
      <c r="BG278" t="s">
        <v>147</v>
      </c>
      <c r="BH278" t="s">
        <v>147</v>
      </c>
      <c r="BI278">
        <v>0</v>
      </c>
      <c r="BJ278">
        <v>0</v>
      </c>
      <c r="BK278" t="s">
        <v>147</v>
      </c>
      <c r="BL278" t="s">
        <v>147</v>
      </c>
      <c r="BM278">
        <v>0</v>
      </c>
      <c r="BN278">
        <v>0</v>
      </c>
      <c r="BO278" s="116">
        <f>SUM(Table1[[#This Row],[2014-2015 Conflict]],Table1[[#This Row],[2016-2017 conflict]],Table1[[#This Row],[2018 pre R conflict]],Table1[[#This Row],[2018 post R conflict]],Table1[[#This Row],[2019 conflict]],Table1[[#This Row],[2020 conflict]])</f>
        <v>0</v>
      </c>
      <c r="BP278" s="116">
        <f>SUM(Table1[[#This Row],[2014-2015  C - clashes]],Table1[[#This Row],[2016-2017  c-clashes]],Table1[[#This Row],[2018 pre R C-clashes]],Table1[[#This Row],[2018 post R C-clashes]],Table1[[#This Row],[2019 C-clashes]],Table1[[#This Row],[2020 C-clashes]])</f>
        <v>8193</v>
      </c>
      <c r="BQ278" s="116">
        <f>SUM(Table1[[#This Row],[2014-2015 disaster]],Table1[[#This Row],[2016-2017 disaster]],Table1[[#This Row],[2018 pre R disaster]],Table1[[#This Row],[2018 post R disaster]],Table1[[#This Row],[2019 disaster]],Table1[[#This Row],[2020 disaster]])</f>
        <v>0</v>
      </c>
      <c r="BR278" s="116">
        <f>SUM(Table1[[#This Row],[2014-2015 unknown]],Table1[[#This Row],[2016-2017  unknown ]],Table1[[#This Row],[2018 pre R unknown]],Table1[[#This Row],[2018 post R unknown]],Table1[[#This Row],[2019 unknown]],Table1[[#This Row],[2020 unknown]])</f>
        <v>0</v>
      </c>
      <c r="BS278">
        <v>0</v>
      </c>
      <c r="BT278">
        <v>1023</v>
      </c>
      <c r="BU278">
        <v>0</v>
      </c>
      <c r="BV278">
        <v>0</v>
      </c>
      <c r="BW278" t="s">
        <v>146</v>
      </c>
      <c r="BX278">
        <v>0</v>
      </c>
      <c r="BY278">
        <v>972</v>
      </c>
      <c r="BZ278">
        <v>0</v>
      </c>
      <c r="CA278">
        <v>0</v>
      </c>
      <c r="CB278" t="s">
        <v>146</v>
      </c>
      <c r="CC278">
        <v>0</v>
      </c>
      <c r="CD278">
        <v>1211</v>
      </c>
      <c r="CE278">
        <v>0</v>
      </c>
      <c r="CF278">
        <v>0</v>
      </c>
      <c r="CG278" t="s">
        <v>146</v>
      </c>
      <c r="CH278">
        <v>0</v>
      </c>
      <c r="CI278">
        <v>1384</v>
      </c>
      <c r="CJ278">
        <v>0</v>
      </c>
      <c r="CK278">
        <v>0</v>
      </c>
      <c r="CL278" t="s">
        <v>146</v>
      </c>
      <c r="CM278">
        <v>0</v>
      </c>
      <c r="CN278">
        <v>1557</v>
      </c>
      <c r="CO278">
        <v>0</v>
      </c>
      <c r="CP278">
        <v>0</v>
      </c>
      <c r="CQ278" t="s">
        <v>146</v>
      </c>
      <c r="CR278">
        <v>0</v>
      </c>
      <c r="CS278">
        <v>2046</v>
      </c>
      <c r="CT278">
        <v>0</v>
      </c>
      <c r="CU278">
        <v>0</v>
      </c>
      <c r="CV278" t="s">
        <v>146</v>
      </c>
      <c r="CW278" t="s">
        <v>147</v>
      </c>
      <c r="CX278">
        <v>0</v>
      </c>
      <c r="CY278">
        <v>0</v>
      </c>
      <c r="CZ278">
        <v>0</v>
      </c>
      <c r="DA278">
        <v>1721</v>
      </c>
      <c r="DB278">
        <v>8193</v>
      </c>
      <c r="DC278" t="s">
        <v>159</v>
      </c>
      <c r="DD278">
        <v>117</v>
      </c>
      <c r="DE278">
        <v>885</v>
      </c>
      <c r="DF278">
        <v>719</v>
      </c>
      <c r="DG278">
        <v>5213</v>
      </c>
      <c r="DH278" t="s">
        <v>159</v>
      </c>
      <c r="DI278">
        <f>Table1[[#This Row],[i- returnees internal present household]]+Table1[[#This Row],[k- abroad returnee household]]</f>
        <v>596</v>
      </c>
      <c r="DJ278">
        <f>Table1[[#This Row],[ returnees internal ]]+Table1[[#This Row],[abroad returnee ]]</f>
        <v>3179</v>
      </c>
      <c r="DK278" t="s">
        <v>159</v>
      </c>
      <c r="DL278">
        <v>596</v>
      </c>
      <c r="DM278">
        <v>3179</v>
      </c>
      <c r="DN278">
        <v>196</v>
      </c>
      <c r="DO278">
        <v>1023</v>
      </c>
      <c r="DP278" t="s">
        <v>172</v>
      </c>
      <c r="DQ278" t="s">
        <v>173</v>
      </c>
      <c r="DR278" t="s">
        <v>182</v>
      </c>
      <c r="DS278" t="s">
        <v>147</v>
      </c>
      <c r="DT278">
        <v>73</v>
      </c>
      <c r="DU278">
        <v>395</v>
      </c>
      <c r="DV278" t="s">
        <v>172</v>
      </c>
      <c r="DW278" t="s">
        <v>173</v>
      </c>
      <c r="DX278" t="s">
        <v>182</v>
      </c>
      <c r="DY278" t="s">
        <v>147</v>
      </c>
      <c r="DZ278">
        <v>113</v>
      </c>
      <c r="EA278">
        <v>611</v>
      </c>
      <c r="EB278" t="s">
        <v>172</v>
      </c>
      <c r="EC278" t="s">
        <v>173</v>
      </c>
      <c r="ED278" t="s">
        <v>182</v>
      </c>
      <c r="EE278" t="s">
        <v>147</v>
      </c>
      <c r="EF278">
        <v>75</v>
      </c>
      <c r="EG278">
        <v>427</v>
      </c>
      <c r="EH278" t="s">
        <v>172</v>
      </c>
      <c r="EI278" t="s">
        <v>173</v>
      </c>
      <c r="EJ278" t="s">
        <v>182</v>
      </c>
      <c r="EK278" t="s">
        <v>147</v>
      </c>
      <c r="EL278">
        <v>139</v>
      </c>
      <c r="EM278">
        <v>723</v>
      </c>
      <c r="EN278" t="s">
        <v>172</v>
      </c>
      <c r="EO278" t="s">
        <v>173</v>
      </c>
      <c r="EP278" t="s">
        <v>182</v>
      </c>
      <c r="EQ278" t="s">
        <v>147</v>
      </c>
      <c r="ER278">
        <v>0</v>
      </c>
      <c r="ES278">
        <v>0</v>
      </c>
      <c r="ET278" t="s">
        <v>146</v>
      </c>
      <c r="EU278">
        <v>0</v>
      </c>
      <c r="EV278">
        <v>0</v>
      </c>
      <c r="EW278">
        <v>0</v>
      </c>
      <c r="EX278">
        <v>0</v>
      </c>
      <c r="EY278" t="s">
        <v>147</v>
      </c>
      <c r="EZ278" t="s">
        <v>147</v>
      </c>
      <c r="FA278" t="s">
        <v>147</v>
      </c>
      <c r="FB278" t="s">
        <v>147</v>
      </c>
      <c r="FC278">
        <v>0</v>
      </c>
      <c r="FD278">
        <v>0</v>
      </c>
      <c r="FE278" t="s">
        <v>147</v>
      </c>
      <c r="FF278" t="s">
        <v>147</v>
      </c>
      <c r="FG278" t="s">
        <v>147</v>
      </c>
      <c r="FH278" t="s">
        <v>147</v>
      </c>
      <c r="FI278">
        <v>0</v>
      </c>
      <c r="FJ278">
        <v>0</v>
      </c>
      <c r="FK278" t="s">
        <v>147</v>
      </c>
      <c r="FL278" t="s">
        <v>147</v>
      </c>
      <c r="FM278" t="s">
        <v>147</v>
      </c>
      <c r="FN278" t="s">
        <v>147</v>
      </c>
      <c r="FO278">
        <v>0</v>
      </c>
      <c r="FP278">
        <v>0</v>
      </c>
      <c r="FQ278" t="s">
        <v>147</v>
      </c>
      <c r="FR278" t="s">
        <v>147</v>
      </c>
      <c r="FS278" t="s">
        <v>147</v>
      </c>
      <c r="FT278" t="s">
        <v>147</v>
      </c>
      <c r="FU278">
        <v>0</v>
      </c>
      <c r="FV278">
        <v>0</v>
      </c>
      <c r="FW278" t="s">
        <v>147</v>
      </c>
      <c r="FX278" t="s">
        <v>147</v>
      </c>
      <c r="FY278" t="s">
        <v>147</v>
      </c>
      <c r="FZ278" t="s">
        <v>147</v>
      </c>
      <c r="GA278">
        <v>0</v>
      </c>
      <c r="GB278">
        <v>0</v>
      </c>
      <c r="GC278">
        <v>269</v>
      </c>
      <c r="GD278">
        <v>1418</v>
      </c>
      <c r="GE278">
        <v>214</v>
      </c>
      <c r="GF278">
        <v>1150</v>
      </c>
      <c r="GG278">
        <v>113</v>
      </c>
      <c r="GH278">
        <v>611</v>
      </c>
      <c r="GI278">
        <v>0</v>
      </c>
      <c r="GJ278">
        <v>0</v>
      </c>
      <c r="GK278" t="s">
        <v>159</v>
      </c>
      <c r="GL278">
        <v>137</v>
      </c>
      <c r="GM278">
        <v>688</v>
      </c>
      <c r="GN278" t="s">
        <v>159</v>
      </c>
      <c r="GO278" t="s">
        <v>172</v>
      </c>
      <c r="GP278" t="s">
        <v>173</v>
      </c>
      <c r="GQ278" t="s">
        <v>146</v>
      </c>
      <c r="GR278" t="s">
        <v>147</v>
      </c>
      <c r="GS278" t="s">
        <v>159</v>
      </c>
      <c r="GT278">
        <v>5</v>
      </c>
      <c r="GU278">
        <v>28</v>
      </c>
      <c r="GV278" t="s">
        <v>146</v>
      </c>
      <c r="GW278" t="s">
        <v>197</v>
      </c>
      <c r="GX278" t="s">
        <v>151</v>
      </c>
      <c r="GY278" t="s">
        <v>152</v>
      </c>
      <c r="GZ278" t="s">
        <v>1703</v>
      </c>
      <c r="HA278" s="117" t="s">
        <v>1551</v>
      </c>
      <c r="HB278" s="117" t="s">
        <v>2416</v>
      </c>
      <c r="HC278" s="117" t="s">
        <v>2417</v>
      </c>
      <c r="HD278" s="116" t="s">
        <v>1858</v>
      </c>
      <c r="HE278" s="116">
        <v>4.6865519999999998</v>
      </c>
      <c r="HF278" s="116">
        <v>33.619837680000003</v>
      </c>
    </row>
    <row r="279" spans="1:214" x14ac:dyDescent="0.25">
      <c r="A279" t="s">
        <v>186</v>
      </c>
      <c r="B279" t="s">
        <v>187</v>
      </c>
      <c r="C279" t="s">
        <v>248</v>
      </c>
      <c r="D279" t="s">
        <v>213</v>
      </c>
      <c r="E279" t="s">
        <v>1069</v>
      </c>
      <c r="F279" t="s">
        <v>1070</v>
      </c>
      <c r="G279" s="116">
        <f t="shared" si="8"/>
        <v>6.7170661239999996</v>
      </c>
      <c r="H279" s="116">
        <f t="shared" si="9"/>
        <v>30.608208640000001</v>
      </c>
      <c r="I279">
        <v>9</v>
      </c>
      <c r="J279">
        <v>9</v>
      </c>
      <c r="K279" t="s">
        <v>159</v>
      </c>
      <c r="L279">
        <v>781</v>
      </c>
      <c r="M279" s="116">
        <f>SUM(Table1[[#Headers],[c- IDP previously displ. abroad present]])</f>
        <v>0</v>
      </c>
      <c r="N279">
        <v>4309</v>
      </c>
      <c r="O279" s="116">
        <f>(Table1[[#This Row],[a- IDP individuals]])-(Table1[[#This Row],[displ. Abroad]])</f>
        <v>4288</v>
      </c>
      <c r="P279">
        <v>130</v>
      </c>
      <c r="Q279">
        <v>709</v>
      </c>
      <c r="R279" t="s">
        <v>175</v>
      </c>
      <c r="S279" t="s">
        <v>240</v>
      </c>
      <c r="T279">
        <v>179</v>
      </c>
      <c r="U279">
        <v>978</v>
      </c>
      <c r="V279" t="s">
        <v>156</v>
      </c>
      <c r="W279" t="s">
        <v>251</v>
      </c>
      <c r="X279">
        <v>110</v>
      </c>
      <c r="Y279">
        <v>604</v>
      </c>
      <c r="Z279" t="s">
        <v>187</v>
      </c>
      <c r="AA279" t="s">
        <v>250</v>
      </c>
      <c r="AB279">
        <v>73</v>
      </c>
      <c r="AC279">
        <v>481</v>
      </c>
      <c r="AD279" t="s">
        <v>175</v>
      </c>
      <c r="AE279" t="s">
        <v>240</v>
      </c>
      <c r="AF279">
        <v>203</v>
      </c>
      <c r="AG279">
        <v>1087</v>
      </c>
      <c r="AH279" t="s">
        <v>187</v>
      </c>
      <c r="AI279" t="s">
        <v>208</v>
      </c>
      <c r="AJ279">
        <v>86</v>
      </c>
      <c r="AK279">
        <v>450</v>
      </c>
      <c r="AL279" t="s">
        <v>156</v>
      </c>
      <c r="AM279" t="s">
        <v>251</v>
      </c>
      <c r="AN279">
        <v>0</v>
      </c>
      <c r="AO279">
        <v>0</v>
      </c>
      <c r="AP279" t="s">
        <v>159</v>
      </c>
      <c r="AQ279">
        <v>4</v>
      </c>
      <c r="AR279">
        <v>21</v>
      </c>
      <c r="AS279">
        <v>0</v>
      </c>
      <c r="AT279">
        <v>0</v>
      </c>
      <c r="AU279" t="s">
        <v>147</v>
      </c>
      <c r="AV279" t="s">
        <v>147</v>
      </c>
      <c r="AW279">
        <v>0</v>
      </c>
      <c r="AX279">
        <v>0</v>
      </c>
      <c r="AY279" t="s">
        <v>147</v>
      </c>
      <c r="AZ279" t="s">
        <v>147</v>
      </c>
      <c r="BA279">
        <v>0</v>
      </c>
      <c r="BB279">
        <v>0</v>
      </c>
      <c r="BC279" t="s">
        <v>147</v>
      </c>
      <c r="BD279" t="s">
        <v>147</v>
      </c>
      <c r="BE279">
        <v>0</v>
      </c>
      <c r="BF279">
        <v>0</v>
      </c>
      <c r="BG279" t="s">
        <v>147</v>
      </c>
      <c r="BH279" t="s">
        <v>147</v>
      </c>
      <c r="BI279">
        <v>4</v>
      </c>
      <c r="BJ279">
        <v>21</v>
      </c>
      <c r="BK279" t="s">
        <v>221</v>
      </c>
      <c r="BL279" t="s">
        <v>424</v>
      </c>
      <c r="BM279">
        <v>0</v>
      </c>
      <c r="BN279">
        <v>0</v>
      </c>
      <c r="BO279" s="116">
        <f>SUM(Table1[[#This Row],[2014-2015 Conflict]],Table1[[#This Row],[2016-2017 conflict]],Table1[[#This Row],[2018 pre R conflict]],Table1[[#This Row],[2018 post R conflict]],Table1[[#This Row],[2019 conflict]],Table1[[#This Row],[2020 conflict]])</f>
        <v>1687</v>
      </c>
      <c r="BP279" s="116">
        <f>SUM(Table1[[#This Row],[2014-2015  C - clashes]],Table1[[#This Row],[2016-2017  c-clashes]],Table1[[#This Row],[2018 pre R C-clashes]],Table1[[#This Row],[2018 post R C-clashes]],Table1[[#This Row],[2019 C-clashes]],Table1[[#This Row],[2020 C-clashes]])</f>
        <v>2622</v>
      </c>
      <c r="BQ279" s="116">
        <f>SUM(Table1[[#This Row],[2014-2015 disaster]],Table1[[#This Row],[2016-2017 disaster]],Table1[[#This Row],[2018 pre R disaster]],Table1[[#This Row],[2018 post R disaster]],Table1[[#This Row],[2019 disaster]],Table1[[#This Row],[2020 disaster]])</f>
        <v>0</v>
      </c>
      <c r="BR279" s="116">
        <f>SUM(Table1[[#This Row],[2014-2015 unknown]],Table1[[#This Row],[2016-2017  unknown ]],Table1[[#This Row],[2018 pre R unknown]],Table1[[#This Row],[2018 post R unknown]],Table1[[#This Row],[2019 unknown]],Table1[[#This Row],[2020 unknown]])</f>
        <v>0</v>
      </c>
      <c r="BS279">
        <v>709</v>
      </c>
      <c r="BT279">
        <v>0</v>
      </c>
      <c r="BU279">
        <v>0</v>
      </c>
      <c r="BV279">
        <v>0</v>
      </c>
      <c r="BW279" t="s">
        <v>146</v>
      </c>
      <c r="BX279">
        <v>978</v>
      </c>
      <c r="BY279">
        <v>0</v>
      </c>
      <c r="BZ279">
        <v>0</v>
      </c>
      <c r="CA279">
        <v>0</v>
      </c>
      <c r="CB279" t="s">
        <v>146</v>
      </c>
      <c r="CC279">
        <v>0</v>
      </c>
      <c r="CD279">
        <v>604</v>
      </c>
      <c r="CE279">
        <v>0</v>
      </c>
      <c r="CF279">
        <v>0</v>
      </c>
      <c r="CG279" t="s">
        <v>146</v>
      </c>
      <c r="CH279">
        <v>0</v>
      </c>
      <c r="CI279">
        <v>481</v>
      </c>
      <c r="CJ279">
        <v>0</v>
      </c>
      <c r="CK279">
        <v>0</v>
      </c>
      <c r="CL279" t="s">
        <v>146</v>
      </c>
      <c r="CM279">
        <v>0</v>
      </c>
      <c r="CN279">
        <v>1087</v>
      </c>
      <c r="CO279">
        <v>0</v>
      </c>
      <c r="CP279">
        <v>0</v>
      </c>
      <c r="CQ279" t="s">
        <v>146</v>
      </c>
      <c r="CR279">
        <v>0</v>
      </c>
      <c r="CS279">
        <v>450</v>
      </c>
      <c r="CT279">
        <v>0</v>
      </c>
      <c r="CU279">
        <v>0</v>
      </c>
      <c r="CV279" t="s">
        <v>146</v>
      </c>
      <c r="CW279" t="s">
        <v>147</v>
      </c>
      <c r="CX279">
        <v>0</v>
      </c>
      <c r="CY279">
        <v>0</v>
      </c>
      <c r="CZ279">
        <v>0</v>
      </c>
      <c r="DA279">
        <v>781</v>
      </c>
      <c r="DB279">
        <v>4309</v>
      </c>
      <c r="DC279" t="s">
        <v>146</v>
      </c>
      <c r="DD279">
        <v>0</v>
      </c>
      <c r="DE279">
        <v>0</v>
      </c>
      <c r="DF279">
        <v>4826</v>
      </c>
      <c r="DG279">
        <v>24132</v>
      </c>
      <c r="DH279" t="s">
        <v>159</v>
      </c>
      <c r="DI279">
        <f>Table1[[#This Row],[i- returnees internal present household]]+Table1[[#This Row],[k- abroad returnee household]]</f>
        <v>505</v>
      </c>
      <c r="DJ279">
        <f>Table1[[#This Row],[ returnees internal ]]+Table1[[#This Row],[abroad returnee ]]</f>
        <v>2752</v>
      </c>
      <c r="DK279" t="s">
        <v>159</v>
      </c>
      <c r="DL279">
        <v>505</v>
      </c>
      <c r="DM279">
        <v>2752</v>
      </c>
      <c r="DN279">
        <v>176</v>
      </c>
      <c r="DO279">
        <v>962</v>
      </c>
      <c r="DP279" t="s">
        <v>193</v>
      </c>
      <c r="DQ279" t="s">
        <v>194</v>
      </c>
      <c r="DR279" t="s">
        <v>150</v>
      </c>
      <c r="DS279" t="s">
        <v>147</v>
      </c>
      <c r="DT279">
        <v>90</v>
      </c>
      <c r="DU279">
        <v>499</v>
      </c>
      <c r="DV279" t="s">
        <v>156</v>
      </c>
      <c r="DW279" t="s">
        <v>251</v>
      </c>
      <c r="DX279" t="s">
        <v>150</v>
      </c>
      <c r="DY279" t="s">
        <v>147</v>
      </c>
      <c r="DZ279">
        <v>82</v>
      </c>
      <c r="EA279">
        <v>445</v>
      </c>
      <c r="EB279" t="s">
        <v>175</v>
      </c>
      <c r="EC279" t="s">
        <v>240</v>
      </c>
      <c r="ED279" t="s">
        <v>304</v>
      </c>
      <c r="EE279" t="s">
        <v>147</v>
      </c>
      <c r="EF279">
        <v>65</v>
      </c>
      <c r="EG279">
        <v>351</v>
      </c>
      <c r="EH279" t="s">
        <v>187</v>
      </c>
      <c r="EI279" t="s">
        <v>213</v>
      </c>
      <c r="EJ279" t="s">
        <v>182</v>
      </c>
      <c r="EK279" t="s">
        <v>147</v>
      </c>
      <c r="EL279">
        <v>92</v>
      </c>
      <c r="EM279">
        <v>495</v>
      </c>
      <c r="EN279" t="s">
        <v>156</v>
      </c>
      <c r="EO279" t="s">
        <v>251</v>
      </c>
      <c r="EP279" t="s">
        <v>150</v>
      </c>
      <c r="EQ279" t="s">
        <v>147</v>
      </c>
      <c r="ER279">
        <v>0</v>
      </c>
      <c r="ES279">
        <v>0</v>
      </c>
      <c r="ET279" t="s">
        <v>146</v>
      </c>
      <c r="EU279">
        <v>0</v>
      </c>
      <c r="EV279">
        <v>0</v>
      </c>
      <c r="EW279">
        <v>0</v>
      </c>
      <c r="EX279">
        <v>0</v>
      </c>
      <c r="EY279" t="s">
        <v>147</v>
      </c>
      <c r="EZ279" t="s">
        <v>147</v>
      </c>
      <c r="FA279" t="s">
        <v>147</v>
      </c>
      <c r="FB279" t="s">
        <v>147</v>
      </c>
      <c r="FC279">
        <v>0</v>
      </c>
      <c r="FD279">
        <v>0</v>
      </c>
      <c r="FE279" t="s">
        <v>147</v>
      </c>
      <c r="FF279" t="s">
        <v>147</v>
      </c>
      <c r="FG279" t="s">
        <v>147</v>
      </c>
      <c r="FH279" t="s">
        <v>147</v>
      </c>
      <c r="FI279">
        <v>0</v>
      </c>
      <c r="FJ279">
        <v>0</v>
      </c>
      <c r="FK279" t="s">
        <v>147</v>
      </c>
      <c r="FL279" t="s">
        <v>147</v>
      </c>
      <c r="FM279" t="s">
        <v>147</v>
      </c>
      <c r="FN279" t="s">
        <v>147</v>
      </c>
      <c r="FO279">
        <v>0</v>
      </c>
      <c r="FP279">
        <v>0</v>
      </c>
      <c r="FQ279" t="s">
        <v>147</v>
      </c>
      <c r="FR279" t="s">
        <v>147</v>
      </c>
      <c r="FS279" t="s">
        <v>147</v>
      </c>
      <c r="FT279" t="s">
        <v>147</v>
      </c>
      <c r="FU279">
        <v>0</v>
      </c>
      <c r="FV279">
        <v>0</v>
      </c>
      <c r="FW279" t="s">
        <v>147</v>
      </c>
      <c r="FX279" t="s">
        <v>147</v>
      </c>
      <c r="FY279" t="s">
        <v>147</v>
      </c>
      <c r="FZ279" t="s">
        <v>147</v>
      </c>
      <c r="GA279">
        <v>0</v>
      </c>
      <c r="GB279">
        <v>0</v>
      </c>
      <c r="GC279">
        <v>424</v>
      </c>
      <c r="GD279">
        <v>2309</v>
      </c>
      <c r="GE279">
        <v>30</v>
      </c>
      <c r="GF279">
        <v>153</v>
      </c>
      <c r="GG279">
        <v>51</v>
      </c>
      <c r="GH279">
        <v>290</v>
      </c>
      <c r="GI279">
        <v>0</v>
      </c>
      <c r="GJ279">
        <v>0</v>
      </c>
      <c r="GK279" t="s">
        <v>159</v>
      </c>
      <c r="GL279">
        <v>23</v>
      </c>
      <c r="GM279">
        <v>121</v>
      </c>
      <c r="GN279" t="s">
        <v>159</v>
      </c>
      <c r="GO279" t="s">
        <v>193</v>
      </c>
      <c r="GP279" t="s">
        <v>194</v>
      </c>
      <c r="GQ279" t="s">
        <v>159</v>
      </c>
      <c r="GR279" t="s">
        <v>221</v>
      </c>
      <c r="GS279" t="s">
        <v>159</v>
      </c>
      <c r="GT279">
        <v>63</v>
      </c>
      <c r="GU279">
        <v>352</v>
      </c>
      <c r="GV279" t="s">
        <v>146</v>
      </c>
      <c r="GW279" t="s">
        <v>197</v>
      </c>
      <c r="GX279" t="s">
        <v>151</v>
      </c>
      <c r="GY279" t="s">
        <v>151</v>
      </c>
      <c r="GZ279" t="s">
        <v>160</v>
      </c>
      <c r="HA279" s="117" t="s">
        <v>1551</v>
      </c>
      <c r="HB279" s="117" t="s">
        <v>2419</v>
      </c>
      <c r="HC279" s="117" t="s">
        <v>2420</v>
      </c>
      <c r="HD279" s="116" t="s">
        <v>1858</v>
      </c>
      <c r="HE279" s="116">
        <v>4.6670600000000002</v>
      </c>
      <c r="HF279" s="116">
        <v>33.618000000000002</v>
      </c>
    </row>
    <row r="280" spans="1:214" x14ac:dyDescent="0.25">
      <c r="A280" t="s">
        <v>142</v>
      </c>
      <c r="B280" t="s">
        <v>143</v>
      </c>
      <c r="C280" t="s">
        <v>701</v>
      </c>
      <c r="D280" t="s">
        <v>226</v>
      </c>
      <c r="E280" t="s">
        <v>1071</v>
      </c>
      <c r="F280" t="s">
        <v>1072</v>
      </c>
      <c r="G280" s="116">
        <f t="shared" si="8"/>
        <v>9.5377600010000005</v>
      </c>
      <c r="H280" s="116">
        <f t="shared" si="9"/>
        <v>31.651160001000001</v>
      </c>
      <c r="I280">
        <v>9</v>
      </c>
      <c r="J280">
        <v>9</v>
      </c>
      <c r="K280" t="s">
        <v>159</v>
      </c>
      <c r="L280">
        <v>8873</v>
      </c>
      <c r="M280" s="116">
        <f>SUM(Table1[[#Headers],[c- IDP previously displ. abroad present]])</f>
        <v>0</v>
      </c>
      <c r="N280">
        <v>29671</v>
      </c>
      <c r="O280" s="116">
        <f>(Table1[[#This Row],[a- IDP individuals]])-(Table1[[#This Row],[displ. Abroad]])</f>
        <v>28979</v>
      </c>
      <c r="P280">
        <v>1341</v>
      </c>
      <c r="Q280">
        <v>3025</v>
      </c>
      <c r="R280" t="s">
        <v>156</v>
      </c>
      <c r="S280" t="s">
        <v>157</v>
      </c>
      <c r="T280">
        <v>1805</v>
      </c>
      <c r="U280">
        <v>5160</v>
      </c>
      <c r="V280" t="s">
        <v>143</v>
      </c>
      <c r="W280" t="s">
        <v>144</v>
      </c>
      <c r="X280">
        <v>1750</v>
      </c>
      <c r="Y280">
        <v>5375</v>
      </c>
      <c r="Z280" t="s">
        <v>143</v>
      </c>
      <c r="AA280" t="s">
        <v>144</v>
      </c>
      <c r="AB280">
        <v>2034</v>
      </c>
      <c r="AC280">
        <v>7050</v>
      </c>
      <c r="AD280" t="s">
        <v>156</v>
      </c>
      <c r="AE280" t="s">
        <v>157</v>
      </c>
      <c r="AF280">
        <v>1700</v>
      </c>
      <c r="AG280">
        <v>8296</v>
      </c>
      <c r="AH280" t="s">
        <v>156</v>
      </c>
      <c r="AI280" t="s">
        <v>157</v>
      </c>
      <c r="AJ280">
        <v>243</v>
      </c>
      <c r="AK280">
        <v>765</v>
      </c>
      <c r="AL280" t="s">
        <v>143</v>
      </c>
      <c r="AM280" t="s">
        <v>144</v>
      </c>
      <c r="AN280">
        <v>0</v>
      </c>
      <c r="AO280">
        <v>0</v>
      </c>
      <c r="AP280" t="s">
        <v>159</v>
      </c>
      <c r="AQ280">
        <v>119</v>
      </c>
      <c r="AR280">
        <v>692</v>
      </c>
      <c r="AS280">
        <v>33</v>
      </c>
      <c r="AT280">
        <v>165</v>
      </c>
      <c r="AU280" t="s">
        <v>221</v>
      </c>
      <c r="AV280" t="s">
        <v>424</v>
      </c>
      <c r="AW280">
        <v>27</v>
      </c>
      <c r="AX280">
        <v>135</v>
      </c>
      <c r="AY280" t="s">
        <v>221</v>
      </c>
      <c r="AZ280" t="s">
        <v>424</v>
      </c>
      <c r="BA280">
        <v>25</v>
      </c>
      <c r="BB280">
        <v>175</v>
      </c>
      <c r="BC280" t="s">
        <v>221</v>
      </c>
      <c r="BD280" t="s">
        <v>424</v>
      </c>
      <c r="BE280">
        <v>7</v>
      </c>
      <c r="BF280">
        <v>52</v>
      </c>
      <c r="BG280" t="s">
        <v>221</v>
      </c>
      <c r="BH280" t="s">
        <v>424</v>
      </c>
      <c r="BI280">
        <v>27</v>
      </c>
      <c r="BJ280">
        <v>165</v>
      </c>
      <c r="BK280" t="s">
        <v>221</v>
      </c>
      <c r="BL280" t="s">
        <v>424</v>
      </c>
      <c r="BM280">
        <v>0</v>
      </c>
      <c r="BN280">
        <v>0</v>
      </c>
      <c r="BO280" s="116">
        <f>SUM(Table1[[#This Row],[2014-2015 Conflict]],Table1[[#This Row],[2016-2017 conflict]],Table1[[#This Row],[2018 pre R conflict]],Table1[[#This Row],[2018 post R conflict]],Table1[[#This Row],[2019 conflict]],Table1[[#This Row],[2020 conflict]])</f>
        <v>29671</v>
      </c>
      <c r="BP280" s="116">
        <f>SUM(Table1[[#This Row],[2014-2015  C - clashes]],Table1[[#This Row],[2016-2017  c-clashes]],Table1[[#This Row],[2018 pre R C-clashes]],Table1[[#This Row],[2018 post R C-clashes]],Table1[[#This Row],[2019 C-clashes]],Table1[[#This Row],[2020 C-clashes]])</f>
        <v>0</v>
      </c>
      <c r="BQ280" s="116">
        <f>SUM(Table1[[#This Row],[2014-2015 disaster]],Table1[[#This Row],[2016-2017 disaster]],Table1[[#This Row],[2018 pre R disaster]],Table1[[#This Row],[2018 post R disaster]],Table1[[#This Row],[2019 disaster]],Table1[[#This Row],[2020 disaster]])</f>
        <v>0</v>
      </c>
      <c r="BR280" s="116">
        <f>SUM(Table1[[#This Row],[2014-2015 unknown]],Table1[[#This Row],[2016-2017  unknown ]],Table1[[#This Row],[2018 pre R unknown]],Table1[[#This Row],[2018 post R unknown]],Table1[[#This Row],[2019 unknown]],Table1[[#This Row],[2020 unknown]])</f>
        <v>0</v>
      </c>
      <c r="BS280">
        <v>3025</v>
      </c>
      <c r="BT280">
        <v>0</v>
      </c>
      <c r="BU280">
        <v>0</v>
      </c>
      <c r="BV280">
        <v>0</v>
      </c>
      <c r="BW280" t="s">
        <v>146</v>
      </c>
      <c r="BX280">
        <v>5160</v>
      </c>
      <c r="BY280">
        <v>0</v>
      </c>
      <c r="BZ280">
        <v>0</v>
      </c>
      <c r="CA280">
        <v>0</v>
      </c>
      <c r="CB280" t="s">
        <v>146</v>
      </c>
      <c r="CC280">
        <v>5375</v>
      </c>
      <c r="CD280">
        <v>0</v>
      </c>
      <c r="CE280">
        <v>0</v>
      </c>
      <c r="CF280">
        <v>0</v>
      </c>
      <c r="CG280" t="s">
        <v>146</v>
      </c>
      <c r="CH280">
        <v>7050</v>
      </c>
      <c r="CI280">
        <v>0</v>
      </c>
      <c r="CJ280">
        <v>0</v>
      </c>
      <c r="CK280">
        <v>0</v>
      </c>
      <c r="CL280" t="s">
        <v>146</v>
      </c>
      <c r="CM280">
        <v>8296</v>
      </c>
      <c r="CN280">
        <v>0</v>
      </c>
      <c r="CO280">
        <v>0</v>
      </c>
      <c r="CP280">
        <v>0</v>
      </c>
      <c r="CQ280" t="s">
        <v>146</v>
      </c>
      <c r="CR280">
        <v>765</v>
      </c>
      <c r="CS280">
        <v>0</v>
      </c>
      <c r="CT280">
        <v>0</v>
      </c>
      <c r="CU280">
        <v>0</v>
      </c>
      <c r="CV280" t="s">
        <v>146</v>
      </c>
      <c r="CW280" t="s">
        <v>147</v>
      </c>
      <c r="CX280">
        <v>0</v>
      </c>
      <c r="CY280">
        <v>8519</v>
      </c>
      <c r="CZ280">
        <v>27930</v>
      </c>
      <c r="DA280">
        <v>354</v>
      </c>
      <c r="DB280">
        <v>1741</v>
      </c>
      <c r="DC280" t="s">
        <v>159</v>
      </c>
      <c r="DD280">
        <v>300</v>
      </c>
      <c r="DE280">
        <v>1500</v>
      </c>
      <c r="DF280">
        <v>10328</v>
      </c>
      <c r="DG280">
        <v>51639</v>
      </c>
      <c r="DH280" t="s">
        <v>159</v>
      </c>
      <c r="DI280">
        <f>Table1[[#This Row],[i- returnees internal present household]]+Table1[[#This Row],[k- abroad returnee household]]</f>
        <v>234</v>
      </c>
      <c r="DJ280">
        <f>Table1[[#This Row],[ returnees internal ]]+Table1[[#This Row],[abroad returnee ]]</f>
        <v>1260</v>
      </c>
      <c r="DK280" t="s">
        <v>159</v>
      </c>
      <c r="DL280">
        <v>191</v>
      </c>
      <c r="DM280">
        <v>1028</v>
      </c>
      <c r="DN280">
        <v>23</v>
      </c>
      <c r="DO280">
        <v>125</v>
      </c>
      <c r="DP280" t="s">
        <v>193</v>
      </c>
      <c r="DQ280" t="s">
        <v>194</v>
      </c>
      <c r="DR280" t="s">
        <v>150</v>
      </c>
      <c r="DS280" t="s">
        <v>147</v>
      </c>
      <c r="DT280">
        <v>87</v>
      </c>
      <c r="DU280">
        <v>470</v>
      </c>
      <c r="DV280" t="s">
        <v>143</v>
      </c>
      <c r="DW280" t="s">
        <v>352</v>
      </c>
      <c r="DX280" t="s">
        <v>150</v>
      </c>
      <c r="DY280" t="s">
        <v>147</v>
      </c>
      <c r="DZ280">
        <v>20</v>
      </c>
      <c r="EA280">
        <v>105</v>
      </c>
      <c r="EB280" t="s">
        <v>143</v>
      </c>
      <c r="EC280" t="s">
        <v>352</v>
      </c>
      <c r="ED280" t="s">
        <v>150</v>
      </c>
      <c r="EE280" t="s">
        <v>147</v>
      </c>
      <c r="EF280">
        <v>53</v>
      </c>
      <c r="EG280">
        <v>283</v>
      </c>
      <c r="EH280" t="s">
        <v>193</v>
      </c>
      <c r="EI280" t="s">
        <v>194</v>
      </c>
      <c r="EJ280" t="s">
        <v>150</v>
      </c>
      <c r="EK280" t="s">
        <v>147</v>
      </c>
      <c r="EL280">
        <v>8</v>
      </c>
      <c r="EM280">
        <v>45</v>
      </c>
      <c r="EN280" t="s">
        <v>143</v>
      </c>
      <c r="EO280" t="s">
        <v>410</v>
      </c>
      <c r="EP280" t="s">
        <v>150</v>
      </c>
      <c r="EQ280" t="s">
        <v>147</v>
      </c>
      <c r="ER280">
        <v>0</v>
      </c>
      <c r="ES280">
        <v>0</v>
      </c>
      <c r="ET280" t="s">
        <v>159</v>
      </c>
      <c r="EU280">
        <v>43</v>
      </c>
      <c r="EV280">
        <v>232</v>
      </c>
      <c r="EW280">
        <v>7</v>
      </c>
      <c r="EX280">
        <v>36</v>
      </c>
      <c r="EY280" t="s">
        <v>217</v>
      </c>
      <c r="EZ280" t="s">
        <v>411</v>
      </c>
      <c r="FA280" t="s">
        <v>150</v>
      </c>
      <c r="FB280" t="s">
        <v>147</v>
      </c>
      <c r="FC280">
        <v>8</v>
      </c>
      <c r="FD280">
        <v>40</v>
      </c>
      <c r="FE280" t="s">
        <v>217</v>
      </c>
      <c r="FF280" t="s">
        <v>411</v>
      </c>
      <c r="FG280" t="s">
        <v>150</v>
      </c>
      <c r="FH280" t="s">
        <v>147</v>
      </c>
      <c r="FI280">
        <v>10</v>
      </c>
      <c r="FJ280">
        <v>56</v>
      </c>
      <c r="FK280" t="s">
        <v>221</v>
      </c>
      <c r="FL280" t="s">
        <v>424</v>
      </c>
      <c r="FM280" t="s">
        <v>150</v>
      </c>
      <c r="FN280" t="s">
        <v>147</v>
      </c>
      <c r="FO280">
        <v>8</v>
      </c>
      <c r="FP280">
        <v>45</v>
      </c>
      <c r="FQ280" t="s">
        <v>221</v>
      </c>
      <c r="FR280" t="s">
        <v>424</v>
      </c>
      <c r="FS280" t="s">
        <v>150</v>
      </c>
      <c r="FT280" t="s">
        <v>147</v>
      </c>
      <c r="FU280">
        <v>10</v>
      </c>
      <c r="FV280">
        <v>55</v>
      </c>
      <c r="FW280" t="s">
        <v>217</v>
      </c>
      <c r="FX280" t="s">
        <v>1073</v>
      </c>
      <c r="FY280" t="s">
        <v>150</v>
      </c>
      <c r="FZ280" t="s">
        <v>147</v>
      </c>
      <c r="GA280">
        <v>0</v>
      </c>
      <c r="GB280">
        <v>0</v>
      </c>
      <c r="GC280">
        <v>36</v>
      </c>
      <c r="GD280">
        <v>182</v>
      </c>
      <c r="GE280">
        <v>73</v>
      </c>
      <c r="GF280">
        <v>277</v>
      </c>
      <c r="GG280">
        <v>125</v>
      </c>
      <c r="GH280">
        <v>801</v>
      </c>
      <c r="GI280">
        <v>0</v>
      </c>
      <c r="GJ280">
        <v>0</v>
      </c>
      <c r="GK280" t="s">
        <v>159</v>
      </c>
      <c r="GL280">
        <v>568</v>
      </c>
      <c r="GM280">
        <v>3173</v>
      </c>
      <c r="GN280" t="s">
        <v>159</v>
      </c>
      <c r="GO280" t="s">
        <v>143</v>
      </c>
      <c r="GP280" t="s">
        <v>352</v>
      </c>
      <c r="GQ280" t="s">
        <v>159</v>
      </c>
      <c r="GR280" t="s">
        <v>217</v>
      </c>
      <c r="GS280" t="s">
        <v>159</v>
      </c>
      <c r="GT280">
        <v>192</v>
      </c>
      <c r="GU280">
        <v>1070</v>
      </c>
      <c r="GV280" t="s">
        <v>159</v>
      </c>
      <c r="GW280" t="s">
        <v>152</v>
      </c>
      <c r="GX280" t="s">
        <v>152</v>
      </c>
      <c r="GY280" t="s">
        <v>152</v>
      </c>
      <c r="GZ280" t="s">
        <v>1074</v>
      </c>
      <c r="HA280" s="117" t="s">
        <v>1551</v>
      </c>
      <c r="HB280" s="117" t="s">
        <v>2422</v>
      </c>
      <c r="HC280" s="117" t="s">
        <v>2422</v>
      </c>
      <c r="HD280" s="116" t="s">
        <v>1858</v>
      </c>
      <c r="HE280" s="116">
        <v>4.6688200000000002</v>
      </c>
      <c r="HF280" s="116">
        <v>33.678600000000003</v>
      </c>
    </row>
    <row r="281" spans="1:214" x14ac:dyDescent="0.25">
      <c r="A281" t="s">
        <v>155</v>
      </c>
      <c r="B281" t="s">
        <v>156</v>
      </c>
      <c r="C281" t="s">
        <v>349</v>
      </c>
      <c r="D281" t="s">
        <v>350</v>
      </c>
      <c r="E281" t="s">
        <v>1075</v>
      </c>
      <c r="F281" t="s">
        <v>1076</v>
      </c>
      <c r="G281" s="116">
        <f t="shared" si="8"/>
        <v>7.7809400000000002</v>
      </c>
      <c r="H281" s="116">
        <f t="shared" si="9"/>
        <v>33.019258999999998</v>
      </c>
      <c r="I281">
        <v>9</v>
      </c>
      <c r="J281">
        <v>9</v>
      </c>
      <c r="K281" t="s">
        <v>159</v>
      </c>
      <c r="L281">
        <v>1306</v>
      </c>
      <c r="M281" s="116">
        <f>SUM(Table1[[#Headers],[c- IDP previously displ. abroad present]])</f>
        <v>0</v>
      </c>
      <c r="N281">
        <v>7839</v>
      </c>
      <c r="O281" s="116">
        <f>(Table1[[#This Row],[a- IDP individuals]])-(Table1[[#This Row],[displ. Abroad]])</f>
        <v>7213</v>
      </c>
      <c r="P281">
        <v>81</v>
      </c>
      <c r="Q281">
        <v>296</v>
      </c>
      <c r="R281" t="s">
        <v>156</v>
      </c>
      <c r="S281" t="s">
        <v>163</v>
      </c>
      <c r="T281">
        <v>110</v>
      </c>
      <c r="U281">
        <v>693</v>
      </c>
      <c r="V281" t="s">
        <v>156</v>
      </c>
      <c r="W281" t="s">
        <v>374</v>
      </c>
      <c r="X281">
        <v>209</v>
      </c>
      <c r="Y281">
        <v>1295</v>
      </c>
      <c r="Z281" t="s">
        <v>156</v>
      </c>
      <c r="AA281" t="s">
        <v>350</v>
      </c>
      <c r="AB281">
        <v>361</v>
      </c>
      <c r="AC281">
        <v>2238</v>
      </c>
      <c r="AD281" t="s">
        <v>156</v>
      </c>
      <c r="AE281" t="s">
        <v>350</v>
      </c>
      <c r="AF281">
        <v>493</v>
      </c>
      <c r="AG281">
        <v>3057</v>
      </c>
      <c r="AH281" t="s">
        <v>156</v>
      </c>
      <c r="AI281" t="s">
        <v>350</v>
      </c>
      <c r="AJ281">
        <v>52</v>
      </c>
      <c r="AK281">
        <v>260</v>
      </c>
      <c r="AL281" t="s">
        <v>156</v>
      </c>
      <c r="AM281" t="s">
        <v>350</v>
      </c>
      <c r="AN281">
        <v>0</v>
      </c>
      <c r="AO281">
        <v>0</v>
      </c>
      <c r="AP281" t="s">
        <v>159</v>
      </c>
      <c r="AQ281">
        <v>118</v>
      </c>
      <c r="AR281">
        <v>626</v>
      </c>
      <c r="AS281">
        <v>28</v>
      </c>
      <c r="AT281">
        <v>145</v>
      </c>
      <c r="AU281" t="s">
        <v>148</v>
      </c>
      <c r="AV281" t="s">
        <v>149</v>
      </c>
      <c r="AW281">
        <v>27</v>
      </c>
      <c r="AX281">
        <v>141</v>
      </c>
      <c r="AY281" t="s">
        <v>148</v>
      </c>
      <c r="AZ281" t="s">
        <v>149</v>
      </c>
      <c r="BA281">
        <v>36</v>
      </c>
      <c r="BB281">
        <v>187</v>
      </c>
      <c r="BC281" t="s">
        <v>148</v>
      </c>
      <c r="BD281" t="s">
        <v>149</v>
      </c>
      <c r="BE281">
        <v>27</v>
      </c>
      <c r="BF281">
        <v>153</v>
      </c>
      <c r="BG281" t="s">
        <v>148</v>
      </c>
      <c r="BH281" t="s">
        <v>149</v>
      </c>
      <c r="BI281">
        <v>0</v>
      </c>
      <c r="BJ281">
        <v>0</v>
      </c>
      <c r="BK281" t="s">
        <v>147</v>
      </c>
      <c r="BL281" t="s">
        <v>147</v>
      </c>
      <c r="BM281">
        <v>0</v>
      </c>
      <c r="BN281">
        <v>0</v>
      </c>
      <c r="BO281" s="116">
        <f>SUM(Table1[[#This Row],[2014-2015 Conflict]],Table1[[#This Row],[2016-2017 conflict]],Table1[[#This Row],[2018 pre R conflict]],Table1[[#This Row],[2018 post R conflict]],Table1[[#This Row],[2019 conflict]],Table1[[#This Row],[2020 conflict]])</f>
        <v>989</v>
      </c>
      <c r="BP281" s="116">
        <f>SUM(Table1[[#This Row],[2014-2015  C - clashes]],Table1[[#This Row],[2016-2017  c-clashes]],Table1[[#This Row],[2018 pre R C-clashes]],Table1[[#This Row],[2018 post R C-clashes]],Table1[[#This Row],[2019 C-clashes]],Table1[[#This Row],[2020 C-clashes]])</f>
        <v>6698</v>
      </c>
      <c r="BQ281" s="116">
        <f>SUM(Table1[[#This Row],[2014-2015 disaster]],Table1[[#This Row],[2016-2017 disaster]],Table1[[#This Row],[2018 pre R disaster]],Table1[[#This Row],[2018 post R disaster]],Table1[[#This Row],[2019 disaster]],Table1[[#This Row],[2020 disaster]])</f>
        <v>152</v>
      </c>
      <c r="BR281" s="116">
        <f>SUM(Table1[[#This Row],[2014-2015 unknown]],Table1[[#This Row],[2016-2017  unknown ]],Table1[[#This Row],[2018 pre R unknown]],Table1[[#This Row],[2018 post R unknown]],Table1[[#This Row],[2019 unknown]],Table1[[#This Row],[2020 unknown]])</f>
        <v>0</v>
      </c>
      <c r="BS281">
        <v>296</v>
      </c>
      <c r="BT281">
        <v>0</v>
      </c>
      <c r="BU281">
        <v>0</v>
      </c>
      <c r="BV281">
        <v>0</v>
      </c>
      <c r="BW281" t="s">
        <v>146</v>
      </c>
      <c r="BX281">
        <v>693</v>
      </c>
      <c r="BY281">
        <v>0</v>
      </c>
      <c r="BZ281">
        <v>0</v>
      </c>
      <c r="CA281">
        <v>0</v>
      </c>
      <c r="CB281" t="s">
        <v>146</v>
      </c>
      <c r="CC281">
        <v>0</v>
      </c>
      <c r="CD281">
        <v>1295</v>
      </c>
      <c r="CE281">
        <v>0</v>
      </c>
      <c r="CF281">
        <v>0</v>
      </c>
      <c r="CG281" t="s">
        <v>146</v>
      </c>
      <c r="CH281">
        <v>0</v>
      </c>
      <c r="CI281">
        <v>2238</v>
      </c>
      <c r="CJ281">
        <v>0</v>
      </c>
      <c r="CK281">
        <v>0</v>
      </c>
      <c r="CL281" t="s">
        <v>146</v>
      </c>
      <c r="CM281">
        <v>0</v>
      </c>
      <c r="CN281">
        <v>3057</v>
      </c>
      <c r="CO281">
        <v>0</v>
      </c>
      <c r="CP281">
        <v>0</v>
      </c>
      <c r="CQ281" t="s">
        <v>146</v>
      </c>
      <c r="CR281">
        <v>0</v>
      </c>
      <c r="CS281">
        <v>108</v>
      </c>
      <c r="CT281">
        <v>152</v>
      </c>
      <c r="CU281">
        <v>0</v>
      </c>
      <c r="CV281" t="s">
        <v>146</v>
      </c>
      <c r="CW281" t="s">
        <v>147</v>
      </c>
      <c r="CX281">
        <v>0</v>
      </c>
      <c r="CY281">
        <v>203</v>
      </c>
      <c r="CZ281">
        <v>1187</v>
      </c>
      <c r="DA281">
        <v>1103</v>
      </c>
      <c r="DB281">
        <v>6652</v>
      </c>
      <c r="DC281" t="s">
        <v>159</v>
      </c>
      <c r="DD281">
        <v>45</v>
      </c>
      <c r="DE281">
        <v>187</v>
      </c>
      <c r="DF281">
        <v>1631</v>
      </c>
      <c r="DG281">
        <v>8155</v>
      </c>
      <c r="DH281" t="s">
        <v>159</v>
      </c>
      <c r="DI281">
        <f>Table1[[#This Row],[i- returnees internal present household]]+Table1[[#This Row],[k- abroad returnee household]]</f>
        <v>1738</v>
      </c>
      <c r="DJ281">
        <f>Table1[[#This Row],[ returnees internal ]]+Table1[[#This Row],[abroad returnee ]]</f>
        <v>9155</v>
      </c>
      <c r="DK281" t="s">
        <v>159</v>
      </c>
      <c r="DL281">
        <v>93</v>
      </c>
      <c r="DM281">
        <v>472</v>
      </c>
      <c r="DN281">
        <v>5</v>
      </c>
      <c r="DO281">
        <v>26</v>
      </c>
      <c r="DP281" t="s">
        <v>193</v>
      </c>
      <c r="DQ281" t="s">
        <v>194</v>
      </c>
      <c r="DR281" t="s">
        <v>150</v>
      </c>
      <c r="DS281" t="s">
        <v>147</v>
      </c>
      <c r="DT281">
        <v>14</v>
      </c>
      <c r="DU281">
        <v>70</v>
      </c>
      <c r="DV281" t="s">
        <v>193</v>
      </c>
      <c r="DW281" t="s">
        <v>194</v>
      </c>
      <c r="DX281" t="s">
        <v>150</v>
      </c>
      <c r="DY281" t="s">
        <v>147</v>
      </c>
      <c r="DZ281">
        <v>29</v>
      </c>
      <c r="EA281">
        <v>145</v>
      </c>
      <c r="EB281" t="s">
        <v>156</v>
      </c>
      <c r="EC281" t="s">
        <v>195</v>
      </c>
      <c r="ED281" t="s">
        <v>150</v>
      </c>
      <c r="EE281" t="s">
        <v>147</v>
      </c>
      <c r="EF281">
        <v>45</v>
      </c>
      <c r="EG281">
        <v>231</v>
      </c>
      <c r="EH281" t="s">
        <v>156</v>
      </c>
      <c r="EI281" t="s">
        <v>350</v>
      </c>
      <c r="EJ281" t="s">
        <v>150</v>
      </c>
      <c r="EK281" t="s">
        <v>147</v>
      </c>
      <c r="EL281">
        <v>0</v>
      </c>
      <c r="EM281">
        <v>0</v>
      </c>
      <c r="EN281" t="s">
        <v>147</v>
      </c>
      <c r="EO281" t="s">
        <v>147</v>
      </c>
      <c r="EP281" t="s">
        <v>147</v>
      </c>
      <c r="EQ281" t="s">
        <v>147</v>
      </c>
      <c r="ER281">
        <v>0</v>
      </c>
      <c r="ES281">
        <v>0</v>
      </c>
      <c r="ET281" t="s">
        <v>159</v>
      </c>
      <c r="EU281">
        <v>1645</v>
      </c>
      <c r="EV281">
        <v>8683</v>
      </c>
      <c r="EW281">
        <v>230</v>
      </c>
      <c r="EX281">
        <v>1219</v>
      </c>
      <c r="EY281" t="s">
        <v>148</v>
      </c>
      <c r="EZ281" t="s">
        <v>149</v>
      </c>
      <c r="FA281" t="s">
        <v>150</v>
      </c>
      <c r="FB281" t="s">
        <v>147</v>
      </c>
      <c r="FC281">
        <v>260</v>
      </c>
      <c r="FD281">
        <v>1270</v>
      </c>
      <c r="FE281" t="s">
        <v>148</v>
      </c>
      <c r="FF281" t="s">
        <v>149</v>
      </c>
      <c r="FG281" t="s">
        <v>150</v>
      </c>
      <c r="FH281" t="s">
        <v>147</v>
      </c>
      <c r="FI281">
        <v>620</v>
      </c>
      <c r="FJ281">
        <v>3255</v>
      </c>
      <c r="FK281" t="s">
        <v>148</v>
      </c>
      <c r="FL281" t="s">
        <v>149</v>
      </c>
      <c r="FM281" t="s">
        <v>150</v>
      </c>
      <c r="FN281" t="s">
        <v>147</v>
      </c>
      <c r="FO281">
        <v>368</v>
      </c>
      <c r="FP281">
        <v>1950</v>
      </c>
      <c r="FQ281" t="s">
        <v>148</v>
      </c>
      <c r="FR281" t="s">
        <v>149</v>
      </c>
      <c r="FS281" t="s">
        <v>150</v>
      </c>
      <c r="FT281" t="s">
        <v>147</v>
      </c>
      <c r="FU281">
        <v>167</v>
      </c>
      <c r="FV281">
        <v>989</v>
      </c>
      <c r="FW281" t="s">
        <v>148</v>
      </c>
      <c r="FX281" t="s">
        <v>149</v>
      </c>
      <c r="FY281" t="s">
        <v>150</v>
      </c>
      <c r="FZ281" t="s">
        <v>147</v>
      </c>
      <c r="GA281">
        <v>0</v>
      </c>
      <c r="GB281">
        <v>0</v>
      </c>
      <c r="GC281">
        <v>629</v>
      </c>
      <c r="GD281">
        <v>3334</v>
      </c>
      <c r="GE281">
        <v>650</v>
      </c>
      <c r="GF281">
        <v>3445</v>
      </c>
      <c r="GG281">
        <v>459</v>
      </c>
      <c r="GH281">
        <v>2376</v>
      </c>
      <c r="GI281">
        <v>0</v>
      </c>
      <c r="GJ281">
        <v>0</v>
      </c>
      <c r="GK281" t="s">
        <v>159</v>
      </c>
      <c r="GL281">
        <v>1246</v>
      </c>
      <c r="GM281">
        <v>6335</v>
      </c>
      <c r="GN281" t="s">
        <v>159</v>
      </c>
      <c r="GO281" t="s">
        <v>156</v>
      </c>
      <c r="GP281" t="s">
        <v>350</v>
      </c>
      <c r="GQ281" t="s">
        <v>159</v>
      </c>
      <c r="GR281" t="s">
        <v>148</v>
      </c>
      <c r="GS281" t="s">
        <v>159</v>
      </c>
      <c r="GT281">
        <v>21</v>
      </c>
      <c r="GU281">
        <v>117</v>
      </c>
      <c r="GV281" t="s">
        <v>146</v>
      </c>
      <c r="GW281" t="s">
        <v>151</v>
      </c>
      <c r="GX281" t="s">
        <v>151</v>
      </c>
      <c r="GY281" t="s">
        <v>152</v>
      </c>
      <c r="GZ281" t="s">
        <v>160</v>
      </c>
      <c r="HA281" s="117" t="s">
        <v>1551</v>
      </c>
      <c r="HB281" s="117" t="s">
        <v>2424</v>
      </c>
      <c r="HC281" s="117" t="s">
        <v>2425</v>
      </c>
      <c r="HD281" s="116" t="s">
        <v>1858</v>
      </c>
      <c r="HE281" s="116">
        <v>4.6916789479999998</v>
      </c>
      <c r="HF281" s="116">
        <v>33.664540938000002</v>
      </c>
    </row>
    <row r="282" spans="1:214" x14ac:dyDescent="0.25">
      <c r="A282" t="s">
        <v>171</v>
      </c>
      <c r="B282" t="s">
        <v>172</v>
      </c>
      <c r="C282" t="s">
        <v>1067</v>
      </c>
      <c r="D282" t="s">
        <v>774</v>
      </c>
      <c r="E282" t="s">
        <v>1077</v>
      </c>
      <c r="F282" t="s">
        <v>1078</v>
      </c>
      <c r="G282" s="116">
        <f t="shared" si="8"/>
        <v>8.3745200000000004</v>
      </c>
      <c r="H282" s="116">
        <f t="shared" si="9"/>
        <v>28.399751999999999</v>
      </c>
      <c r="I282">
        <v>9</v>
      </c>
      <c r="J282">
        <v>9</v>
      </c>
      <c r="K282" t="s">
        <v>159</v>
      </c>
      <c r="L282">
        <v>648</v>
      </c>
      <c r="M282" s="116">
        <f>SUM(Table1[[#Headers],[c- IDP previously displ. abroad present]])</f>
        <v>0</v>
      </c>
      <c r="N282">
        <v>3020</v>
      </c>
      <c r="O282" s="116">
        <f>(Table1[[#This Row],[a- IDP individuals]])-(Table1[[#This Row],[displ. Abroad]])</f>
        <v>3020</v>
      </c>
      <c r="P282">
        <v>367</v>
      </c>
      <c r="Q282">
        <v>1676</v>
      </c>
      <c r="R282" t="s">
        <v>172</v>
      </c>
      <c r="S282" t="s">
        <v>173</v>
      </c>
      <c r="T282">
        <v>57</v>
      </c>
      <c r="U282">
        <v>264</v>
      </c>
      <c r="V282" t="s">
        <v>172</v>
      </c>
      <c r="W282" t="s">
        <v>173</v>
      </c>
      <c r="X282">
        <v>57</v>
      </c>
      <c r="Y282">
        <v>293</v>
      </c>
      <c r="Z282" t="s">
        <v>172</v>
      </c>
      <c r="AA282" t="s">
        <v>173</v>
      </c>
      <c r="AB282">
        <v>55</v>
      </c>
      <c r="AC282">
        <v>257</v>
      </c>
      <c r="AD282" t="s">
        <v>172</v>
      </c>
      <c r="AE282" t="s">
        <v>173</v>
      </c>
      <c r="AF282">
        <v>51</v>
      </c>
      <c r="AG282">
        <v>241</v>
      </c>
      <c r="AH282" t="s">
        <v>172</v>
      </c>
      <c r="AI282" t="s">
        <v>173</v>
      </c>
      <c r="AJ282">
        <v>61</v>
      </c>
      <c r="AK282">
        <v>289</v>
      </c>
      <c r="AL282" t="s">
        <v>172</v>
      </c>
      <c r="AM282" t="s">
        <v>173</v>
      </c>
      <c r="AN282">
        <v>0</v>
      </c>
      <c r="AO282">
        <v>0</v>
      </c>
      <c r="AP282" t="s">
        <v>146</v>
      </c>
      <c r="AQ282">
        <v>0</v>
      </c>
      <c r="AR282">
        <v>0</v>
      </c>
      <c r="AS282">
        <v>0</v>
      </c>
      <c r="AT282">
        <v>0</v>
      </c>
      <c r="AU282" t="s">
        <v>147</v>
      </c>
      <c r="AV282" t="s">
        <v>147</v>
      </c>
      <c r="AW282">
        <v>0</v>
      </c>
      <c r="AX282">
        <v>0</v>
      </c>
      <c r="AY282" t="s">
        <v>147</v>
      </c>
      <c r="AZ282" t="s">
        <v>147</v>
      </c>
      <c r="BA282">
        <v>0</v>
      </c>
      <c r="BB282">
        <v>0</v>
      </c>
      <c r="BC282" t="s">
        <v>147</v>
      </c>
      <c r="BD282" t="s">
        <v>147</v>
      </c>
      <c r="BE282">
        <v>0</v>
      </c>
      <c r="BF282">
        <v>0</v>
      </c>
      <c r="BG282" t="s">
        <v>147</v>
      </c>
      <c r="BH282" t="s">
        <v>147</v>
      </c>
      <c r="BI282">
        <v>0</v>
      </c>
      <c r="BJ282">
        <v>0</v>
      </c>
      <c r="BK282" t="s">
        <v>147</v>
      </c>
      <c r="BL282" t="s">
        <v>147</v>
      </c>
      <c r="BM282">
        <v>0</v>
      </c>
      <c r="BN282">
        <v>0</v>
      </c>
      <c r="BO282" s="116">
        <f>SUM(Table1[[#This Row],[2014-2015 Conflict]],Table1[[#This Row],[2016-2017 conflict]],Table1[[#This Row],[2018 pre R conflict]],Table1[[#This Row],[2018 post R conflict]],Table1[[#This Row],[2019 conflict]],Table1[[#This Row],[2020 conflict]])</f>
        <v>0</v>
      </c>
      <c r="BP282" s="116">
        <f>SUM(Table1[[#This Row],[2014-2015  C - clashes]],Table1[[#This Row],[2016-2017  c-clashes]],Table1[[#This Row],[2018 pre R C-clashes]],Table1[[#This Row],[2018 post R C-clashes]],Table1[[#This Row],[2019 C-clashes]],Table1[[#This Row],[2020 C-clashes]])</f>
        <v>3020</v>
      </c>
      <c r="BQ282" s="116">
        <f>SUM(Table1[[#This Row],[2014-2015 disaster]],Table1[[#This Row],[2016-2017 disaster]],Table1[[#This Row],[2018 pre R disaster]],Table1[[#This Row],[2018 post R disaster]],Table1[[#This Row],[2019 disaster]],Table1[[#This Row],[2020 disaster]])</f>
        <v>0</v>
      </c>
      <c r="BR282" s="116">
        <f>SUM(Table1[[#This Row],[2014-2015 unknown]],Table1[[#This Row],[2016-2017  unknown ]],Table1[[#This Row],[2018 pre R unknown]],Table1[[#This Row],[2018 post R unknown]],Table1[[#This Row],[2019 unknown]],Table1[[#This Row],[2020 unknown]])</f>
        <v>0</v>
      </c>
      <c r="BS282">
        <v>0</v>
      </c>
      <c r="BT282">
        <v>1676</v>
      </c>
      <c r="BU282">
        <v>0</v>
      </c>
      <c r="BV282">
        <v>0</v>
      </c>
      <c r="BW282" t="s">
        <v>146</v>
      </c>
      <c r="BX282">
        <v>0</v>
      </c>
      <c r="BY282">
        <v>264</v>
      </c>
      <c r="BZ282">
        <v>0</v>
      </c>
      <c r="CA282">
        <v>0</v>
      </c>
      <c r="CB282" t="s">
        <v>146</v>
      </c>
      <c r="CC282">
        <v>0</v>
      </c>
      <c r="CD282">
        <v>293</v>
      </c>
      <c r="CE282">
        <v>0</v>
      </c>
      <c r="CF282">
        <v>0</v>
      </c>
      <c r="CG282" t="s">
        <v>146</v>
      </c>
      <c r="CH282">
        <v>0</v>
      </c>
      <c r="CI282">
        <v>257</v>
      </c>
      <c r="CJ282">
        <v>0</v>
      </c>
      <c r="CK282">
        <v>0</v>
      </c>
      <c r="CL282" t="s">
        <v>146</v>
      </c>
      <c r="CM282">
        <v>0</v>
      </c>
      <c r="CN282">
        <v>241</v>
      </c>
      <c r="CO282">
        <v>0</v>
      </c>
      <c r="CP282">
        <v>0</v>
      </c>
      <c r="CQ282" t="s">
        <v>146</v>
      </c>
      <c r="CR282">
        <v>0</v>
      </c>
      <c r="CS282">
        <v>289</v>
      </c>
      <c r="CT282">
        <v>0</v>
      </c>
      <c r="CU282">
        <v>0</v>
      </c>
      <c r="CV282" t="s">
        <v>146</v>
      </c>
      <c r="CW282" t="s">
        <v>147</v>
      </c>
      <c r="CX282">
        <v>0</v>
      </c>
      <c r="CY282">
        <v>0</v>
      </c>
      <c r="CZ282">
        <v>0</v>
      </c>
      <c r="DA282">
        <v>648</v>
      </c>
      <c r="DB282">
        <v>3020</v>
      </c>
      <c r="DC282" t="s">
        <v>146</v>
      </c>
      <c r="DD282">
        <v>0</v>
      </c>
      <c r="DE282">
        <v>0</v>
      </c>
      <c r="DF282">
        <v>589</v>
      </c>
      <c r="DG282">
        <v>3509</v>
      </c>
      <c r="DH282" t="s">
        <v>159</v>
      </c>
      <c r="DI282">
        <f>Table1[[#This Row],[i- returnees internal present household]]+Table1[[#This Row],[k- abroad returnee household]]</f>
        <v>593</v>
      </c>
      <c r="DJ282">
        <f>Table1[[#This Row],[ returnees internal ]]+Table1[[#This Row],[abroad returnee ]]</f>
        <v>3332</v>
      </c>
      <c r="DK282" t="s">
        <v>159</v>
      </c>
      <c r="DL282">
        <v>593</v>
      </c>
      <c r="DM282">
        <v>3332</v>
      </c>
      <c r="DN282">
        <v>331</v>
      </c>
      <c r="DO282">
        <v>1924</v>
      </c>
      <c r="DP282" t="s">
        <v>172</v>
      </c>
      <c r="DQ282" t="s">
        <v>173</v>
      </c>
      <c r="DR282" t="s">
        <v>182</v>
      </c>
      <c r="DS282" t="s">
        <v>147</v>
      </c>
      <c r="DT282">
        <v>110</v>
      </c>
      <c r="DU282">
        <v>588</v>
      </c>
      <c r="DV282" t="s">
        <v>172</v>
      </c>
      <c r="DW282" t="s">
        <v>173</v>
      </c>
      <c r="DX282" t="s">
        <v>182</v>
      </c>
      <c r="DY282" t="s">
        <v>147</v>
      </c>
      <c r="DZ282">
        <v>55</v>
      </c>
      <c r="EA282">
        <v>294</v>
      </c>
      <c r="EB282" t="s">
        <v>172</v>
      </c>
      <c r="EC282" t="s">
        <v>173</v>
      </c>
      <c r="ED282" t="s">
        <v>182</v>
      </c>
      <c r="EE282" t="s">
        <v>147</v>
      </c>
      <c r="EF282">
        <v>54</v>
      </c>
      <c r="EG282">
        <v>293</v>
      </c>
      <c r="EH282" t="s">
        <v>172</v>
      </c>
      <c r="EI282" t="s">
        <v>173</v>
      </c>
      <c r="EJ282" t="s">
        <v>182</v>
      </c>
      <c r="EK282" t="s">
        <v>147</v>
      </c>
      <c r="EL282">
        <v>43</v>
      </c>
      <c r="EM282">
        <v>233</v>
      </c>
      <c r="EN282" t="s">
        <v>172</v>
      </c>
      <c r="EO282" t="s">
        <v>173</v>
      </c>
      <c r="EP282" t="s">
        <v>182</v>
      </c>
      <c r="EQ282" t="s">
        <v>147</v>
      </c>
      <c r="ER282">
        <v>0</v>
      </c>
      <c r="ES282">
        <v>0</v>
      </c>
      <c r="ET282" t="s">
        <v>146</v>
      </c>
      <c r="EU282">
        <v>0</v>
      </c>
      <c r="EV282">
        <v>0</v>
      </c>
      <c r="EW282">
        <v>0</v>
      </c>
      <c r="EX282">
        <v>0</v>
      </c>
      <c r="EY282" t="s">
        <v>147</v>
      </c>
      <c r="EZ282" t="s">
        <v>147</v>
      </c>
      <c r="FA282" t="s">
        <v>147</v>
      </c>
      <c r="FB282" t="s">
        <v>147</v>
      </c>
      <c r="FC282">
        <v>0</v>
      </c>
      <c r="FD282">
        <v>0</v>
      </c>
      <c r="FE282" t="s">
        <v>147</v>
      </c>
      <c r="FF282" t="s">
        <v>147</v>
      </c>
      <c r="FG282" t="s">
        <v>147</v>
      </c>
      <c r="FH282" t="s">
        <v>147</v>
      </c>
      <c r="FI282">
        <v>0</v>
      </c>
      <c r="FJ282">
        <v>0</v>
      </c>
      <c r="FK282" t="s">
        <v>147</v>
      </c>
      <c r="FL282" t="s">
        <v>147</v>
      </c>
      <c r="FM282" t="s">
        <v>147</v>
      </c>
      <c r="FN282" t="s">
        <v>147</v>
      </c>
      <c r="FO282">
        <v>0</v>
      </c>
      <c r="FP282">
        <v>0</v>
      </c>
      <c r="FQ282" t="s">
        <v>147</v>
      </c>
      <c r="FR282" t="s">
        <v>147</v>
      </c>
      <c r="FS282" t="s">
        <v>147</v>
      </c>
      <c r="FT282" t="s">
        <v>147</v>
      </c>
      <c r="FU282">
        <v>0</v>
      </c>
      <c r="FV282">
        <v>0</v>
      </c>
      <c r="FW282" t="s">
        <v>147</v>
      </c>
      <c r="FX282" t="s">
        <v>147</v>
      </c>
      <c r="FY282" t="s">
        <v>147</v>
      </c>
      <c r="FZ282" t="s">
        <v>147</v>
      </c>
      <c r="GA282">
        <v>0</v>
      </c>
      <c r="GB282">
        <v>0</v>
      </c>
      <c r="GC282">
        <v>331</v>
      </c>
      <c r="GD282">
        <v>1924</v>
      </c>
      <c r="GE282">
        <v>165</v>
      </c>
      <c r="GF282">
        <v>882</v>
      </c>
      <c r="GG282">
        <v>97</v>
      </c>
      <c r="GH282">
        <v>526</v>
      </c>
      <c r="GI282">
        <v>0</v>
      </c>
      <c r="GJ282">
        <v>0</v>
      </c>
      <c r="GK282" t="s">
        <v>159</v>
      </c>
      <c r="GL282">
        <v>41</v>
      </c>
      <c r="GM282">
        <v>193</v>
      </c>
      <c r="GN282" t="s">
        <v>159</v>
      </c>
      <c r="GO282" t="s">
        <v>172</v>
      </c>
      <c r="GP282" t="s">
        <v>173</v>
      </c>
      <c r="GQ282" t="s">
        <v>146</v>
      </c>
      <c r="GR282" t="s">
        <v>147</v>
      </c>
      <c r="GS282" t="s">
        <v>159</v>
      </c>
      <c r="GT282">
        <v>23</v>
      </c>
      <c r="GU282">
        <v>128</v>
      </c>
      <c r="GV282" t="s">
        <v>146</v>
      </c>
      <c r="GW282" t="s">
        <v>177</v>
      </c>
      <c r="GX282" t="s">
        <v>152</v>
      </c>
      <c r="GY282" t="s">
        <v>177</v>
      </c>
      <c r="GZ282" t="s">
        <v>1079</v>
      </c>
      <c r="HA282" s="117" t="s">
        <v>1551</v>
      </c>
      <c r="HB282" s="117" t="s">
        <v>2427</v>
      </c>
      <c r="HC282" s="117"/>
      <c r="HD282" s="116" t="s">
        <v>1858</v>
      </c>
      <c r="HE282" s="116">
        <v>4.6446904</v>
      </c>
      <c r="HF282" s="116">
        <v>33.617387700000002</v>
      </c>
    </row>
    <row r="283" spans="1:214" x14ac:dyDescent="0.25">
      <c r="A283" t="s">
        <v>323</v>
      </c>
      <c r="B283" t="s">
        <v>324</v>
      </c>
      <c r="C283" t="s">
        <v>322</v>
      </c>
      <c r="D283" t="s">
        <v>325</v>
      </c>
      <c r="E283" t="s">
        <v>1080</v>
      </c>
      <c r="F283" t="s">
        <v>1081</v>
      </c>
      <c r="G283" s="116">
        <f t="shared" si="8"/>
        <v>9.0901829999999997</v>
      </c>
      <c r="H283" s="116">
        <f t="shared" si="9"/>
        <v>27.431882999999999</v>
      </c>
      <c r="I283">
        <v>9</v>
      </c>
      <c r="J283">
        <v>9</v>
      </c>
      <c r="K283" t="s">
        <v>146</v>
      </c>
      <c r="L283">
        <v>0</v>
      </c>
      <c r="M283" s="116">
        <f>SUM(Table1[[#Headers],[c- IDP previously displ. abroad present]])</f>
        <v>0</v>
      </c>
      <c r="N283">
        <v>0</v>
      </c>
      <c r="O283" s="116">
        <f>(Table1[[#This Row],[a- IDP individuals]])-(Table1[[#This Row],[displ. Abroad]])</f>
        <v>0</v>
      </c>
      <c r="P283">
        <v>0</v>
      </c>
      <c r="Q283">
        <v>0</v>
      </c>
      <c r="R283" t="s">
        <v>147</v>
      </c>
      <c r="S283" t="s">
        <v>147</v>
      </c>
      <c r="T283">
        <v>0</v>
      </c>
      <c r="U283">
        <v>0</v>
      </c>
      <c r="V283" t="s">
        <v>147</v>
      </c>
      <c r="W283" t="s">
        <v>147</v>
      </c>
      <c r="X283">
        <v>0</v>
      </c>
      <c r="Y283">
        <v>0</v>
      </c>
      <c r="Z283" t="s">
        <v>147</v>
      </c>
      <c r="AA283" t="s">
        <v>147</v>
      </c>
      <c r="AB283">
        <v>0</v>
      </c>
      <c r="AC283">
        <v>0</v>
      </c>
      <c r="AD283" t="s">
        <v>147</v>
      </c>
      <c r="AE283" t="s">
        <v>147</v>
      </c>
      <c r="AF283">
        <v>0</v>
      </c>
      <c r="AG283">
        <v>0</v>
      </c>
      <c r="AH283" t="s">
        <v>147</v>
      </c>
      <c r="AI283" t="s">
        <v>147</v>
      </c>
      <c r="AJ283">
        <v>0</v>
      </c>
      <c r="AK283">
        <v>0</v>
      </c>
      <c r="AL283" t="s">
        <v>147</v>
      </c>
      <c r="AM283" t="s">
        <v>147</v>
      </c>
      <c r="AN283">
        <v>0</v>
      </c>
      <c r="AO283">
        <v>0</v>
      </c>
      <c r="AP283" t="s">
        <v>146</v>
      </c>
      <c r="AQ283">
        <v>0</v>
      </c>
      <c r="AR283">
        <v>0</v>
      </c>
      <c r="AS283">
        <v>0</v>
      </c>
      <c r="AT283">
        <v>0</v>
      </c>
      <c r="AU283" t="s">
        <v>147</v>
      </c>
      <c r="AV283" t="s">
        <v>147</v>
      </c>
      <c r="AW283">
        <v>0</v>
      </c>
      <c r="AX283">
        <v>0</v>
      </c>
      <c r="AY283" t="s">
        <v>147</v>
      </c>
      <c r="AZ283" t="s">
        <v>147</v>
      </c>
      <c r="BA283">
        <v>0</v>
      </c>
      <c r="BB283">
        <v>0</v>
      </c>
      <c r="BC283" t="s">
        <v>147</v>
      </c>
      <c r="BD283" t="s">
        <v>147</v>
      </c>
      <c r="BE283">
        <v>0</v>
      </c>
      <c r="BF283">
        <v>0</v>
      </c>
      <c r="BG283" t="s">
        <v>147</v>
      </c>
      <c r="BH283" t="s">
        <v>147</v>
      </c>
      <c r="BI283">
        <v>0</v>
      </c>
      <c r="BJ283">
        <v>0</v>
      </c>
      <c r="BK283" t="s">
        <v>147</v>
      </c>
      <c r="BL283" t="s">
        <v>147</v>
      </c>
      <c r="BM283">
        <v>0</v>
      </c>
      <c r="BN283">
        <v>0</v>
      </c>
      <c r="BO283" s="116">
        <f>SUM(Table1[[#This Row],[2014-2015 Conflict]],Table1[[#This Row],[2016-2017 conflict]],Table1[[#This Row],[2018 pre R conflict]],Table1[[#This Row],[2018 post R conflict]],Table1[[#This Row],[2019 conflict]],Table1[[#This Row],[2020 conflict]])</f>
        <v>0</v>
      </c>
      <c r="BP283" s="116">
        <f>SUM(Table1[[#This Row],[2014-2015  C - clashes]],Table1[[#This Row],[2016-2017  c-clashes]],Table1[[#This Row],[2018 pre R C-clashes]],Table1[[#This Row],[2018 post R C-clashes]],Table1[[#This Row],[2019 C-clashes]],Table1[[#This Row],[2020 C-clashes]])</f>
        <v>0</v>
      </c>
      <c r="BQ283" s="116">
        <f>SUM(Table1[[#This Row],[2014-2015 disaster]],Table1[[#This Row],[2016-2017 disaster]],Table1[[#This Row],[2018 pre R disaster]],Table1[[#This Row],[2018 post R disaster]],Table1[[#This Row],[2019 disaster]],Table1[[#This Row],[2020 disaster]])</f>
        <v>0</v>
      </c>
      <c r="BR283" s="116">
        <f>SUM(Table1[[#This Row],[2014-2015 unknown]],Table1[[#This Row],[2016-2017  unknown ]],Table1[[#This Row],[2018 pre R unknown]],Table1[[#This Row],[2018 post R unknown]],Table1[[#This Row],[2019 unknown]],Table1[[#This Row],[2020 unknown]])</f>
        <v>0</v>
      </c>
      <c r="BS283">
        <v>0</v>
      </c>
      <c r="BT283">
        <v>0</v>
      </c>
      <c r="BU283">
        <v>0</v>
      </c>
      <c r="BV283">
        <v>0</v>
      </c>
      <c r="BW283" t="s">
        <v>146</v>
      </c>
      <c r="BX283">
        <v>0</v>
      </c>
      <c r="BY283">
        <v>0</v>
      </c>
      <c r="BZ283">
        <v>0</v>
      </c>
      <c r="CA283">
        <v>0</v>
      </c>
      <c r="CB283" t="s">
        <v>146</v>
      </c>
      <c r="CC283">
        <v>0</v>
      </c>
      <c r="CD283">
        <v>0</v>
      </c>
      <c r="CE283">
        <v>0</v>
      </c>
      <c r="CF283">
        <v>0</v>
      </c>
      <c r="CG283" t="s">
        <v>146</v>
      </c>
      <c r="CH283">
        <v>0</v>
      </c>
      <c r="CI283">
        <v>0</v>
      </c>
      <c r="CJ283">
        <v>0</v>
      </c>
      <c r="CK283">
        <v>0</v>
      </c>
      <c r="CL283" t="s">
        <v>146</v>
      </c>
      <c r="CM283">
        <v>0</v>
      </c>
      <c r="CN283">
        <v>0</v>
      </c>
      <c r="CO283">
        <v>0</v>
      </c>
      <c r="CP283">
        <v>0</v>
      </c>
      <c r="CQ283" t="s">
        <v>146</v>
      </c>
      <c r="CR283">
        <v>0</v>
      </c>
      <c r="CS283">
        <v>0</v>
      </c>
      <c r="CT283">
        <v>0</v>
      </c>
      <c r="CU283">
        <v>0</v>
      </c>
      <c r="CV283" t="s">
        <v>146</v>
      </c>
      <c r="CW283" t="s">
        <v>147</v>
      </c>
      <c r="CX283">
        <v>0</v>
      </c>
      <c r="CY283">
        <v>0</v>
      </c>
      <c r="CZ283">
        <v>0</v>
      </c>
      <c r="DA283">
        <v>0</v>
      </c>
      <c r="DB283">
        <v>0</v>
      </c>
      <c r="DC283" t="s">
        <v>146</v>
      </c>
      <c r="DD283">
        <v>0</v>
      </c>
      <c r="DE283">
        <v>0</v>
      </c>
      <c r="DF283">
        <v>749</v>
      </c>
      <c r="DG283">
        <v>4119</v>
      </c>
      <c r="DH283" t="s">
        <v>159</v>
      </c>
      <c r="DI283">
        <f>Table1[[#This Row],[i- returnees internal present household]]+Table1[[#This Row],[k- abroad returnee household]]</f>
        <v>1055</v>
      </c>
      <c r="DJ283">
        <f>Table1[[#This Row],[ returnees internal ]]+Table1[[#This Row],[abroad returnee ]]</f>
        <v>5253</v>
      </c>
      <c r="DK283" t="s">
        <v>146</v>
      </c>
      <c r="DL283">
        <v>0</v>
      </c>
      <c r="DM283">
        <v>0</v>
      </c>
      <c r="DN283">
        <v>0</v>
      </c>
      <c r="DO283">
        <v>0</v>
      </c>
      <c r="DP283" t="s">
        <v>147</v>
      </c>
      <c r="DQ283" t="s">
        <v>147</v>
      </c>
      <c r="DR283" t="s">
        <v>147</v>
      </c>
      <c r="DS283" t="s">
        <v>147</v>
      </c>
      <c r="DT283">
        <v>0</v>
      </c>
      <c r="DU283">
        <v>0</v>
      </c>
      <c r="DV283" t="s">
        <v>147</v>
      </c>
      <c r="DW283" t="s">
        <v>147</v>
      </c>
      <c r="DX283" t="s">
        <v>147</v>
      </c>
      <c r="DY283" t="s">
        <v>147</v>
      </c>
      <c r="DZ283">
        <v>0</v>
      </c>
      <c r="EA283">
        <v>0</v>
      </c>
      <c r="EB283" t="s">
        <v>147</v>
      </c>
      <c r="EC283" t="s">
        <v>147</v>
      </c>
      <c r="ED283" t="s">
        <v>147</v>
      </c>
      <c r="EE283" t="s">
        <v>147</v>
      </c>
      <c r="EF283">
        <v>0</v>
      </c>
      <c r="EG283">
        <v>0</v>
      </c>
      <c r="EH283" t="s">
        <v>147</v>
      </c>
      <c r="EI283" t="s">
        <v>147</v>
      </c>
      <c r="EJ283" t="s">
        <v>147</v>
      </c>
      <c r="EK283" t="s">
        <v>147</v>
      </c>
      <c r="EL283">
        <v>0</v>
      </c>
      <c r="EM283">
        <v>0</v>
      </c>
      <c r="EN283" t="s">
        <v>147</v>
      </c>
      <c r="EO283" t="s">
        <v>147</v>
      </c>
      <c r="EP283" t="s">
        <v>147</v>
      </c>
      <c r="EQ283" t="s">
        <v>147</v>
      </c>
      <c r="ER283">
        <v>0</v>
      </c>
      <c r="ES283">
        <v>0</v>
      </c>
      <c r="ET283" t="s">
        <v>159</v>
      </c>
      <c r="EU283">
        <v>1055</v>
      </c>
      <c r="EV283">
        <v>5253</v>
      </c>
      <c r="EW283">
        <v>0</v>
      </c>
      <c r="EX283">
        <v>0</v>
      </c>
      <c r="EY283" t="s">
        <v>147</v>
      </c>
      <c r="EZ283" t="s">
        <v>147</v>
      </c>
      <c r="FA283" t="s">
        <v>147</v>
      </c>
      <c r="FB283" t="s">
        <v>147</v>
      </c>
      <c r="FC283">
        <v>484</v>
      </c>
      <c r="FD283">
        <v>2412</v>
      </c>
      <c r="FE283" t="s">
        <v>217</v>
      </c>
      <c r="FF283" t="s">
        <v>218</v>
      </c>
      <c r="FG283" t="s">
        <v>150</v>
      </c>
      <c r="FH283" t="s">
        <v>147</v>
      </c>
      <c r="FI283">
        <v>50</v>
      </c>
      <c r="FJ283">
        <v>248</v>
      </c>
      <c r="FK283" t="s">
        <v>217</v>
      </c>
      <c r="FL283" t="s">
        <v>218</v>
      </c>
      <c r="FM283" t="s">
        <v>150</v>
      </c>
      <c r="FN283" t="s">
        <v>147</v>
      </c>
      <c r="FO283">
        <v>395</v>
      </c>
      <c r="FP283">
        <v>1968</v>
      </c>
      <c r="FQ283" t="s">
        <v>217</v>
      </c>
      <c r="FR283" t="s">
        <v>218</v>
      </c>
      <c r="FS283" t="s">
        <v>150</v>
      </c>
      <c r="FT283" t="s">
        <v>147</v>
      </c>
      <c r="FU283">
        <v>126</v>
      </c>
      <c r="FV283">
        <v>625</v>
      </c>
      <c r="FW283" t="s">
        <v>217</v>
      </c>
      <c r="FX283" t="s">
        <v>218</v>
      </c>
      <c r="FY283" t="s">
        <v>150</v>
      </c>
      <c r="FZ283" t="s">
        <v>147</v>
      </c>
      <c r="GA283">
        <v>0</v>
      </c>
      <c r="GB283">
        <v>0</v>
      </c>
      <c r="GC283">
        <v>0</v>
      </c>
      <c r="GD283">
        <v>0</v>
      </c>
      <c r="GE283">
        <v>1055</v>
      </c>
      <c r="GF283">
        <v>5253</v>
      </c>
      <c r="GG283">
        <v>0</v>
      </c>
      <c r="GH283">
        <v>0</v>
      </c>
      <c r="GI283">
        <v>0</v>
      </c>
      <c r="GJ283">
        <v>0</v>
      </c>
      <c r="GK283" t="s">
        <v>159</v>
      </c>
      <c r="GL283">
        <v>12</v>
      </c>
      <c r="GM283">
        <v>26</v>
      </c>
      <c r="GN283" t="s">
        <v>159</v>
      </c>
      <c r="GO283" t="s">
        <v>324</v>
      </c>
      <c r="GP283" t="s">
        <v>325</v>
      </c>
      <c r="GQ283" t="s">
        <v>159</v>
      </c>
      <c r="GR283" t="s">
        <v>217</v>
      </c>
      <c r="GS283" t="s">
        <v>159</v>
      </c>
      <c r="GT283">
        <v>23</v>
      </c>
      <c r="GU283">
        <v>128</v>
      </c>
      <c r="GV283" t="s">
        <v>146</v>
      </c>
      <c r="GW283" t="s">
        <v>152</v>
      </c>
      <c r="GX283" t="s">
        <v>152</v>
      </c>
      <c r="GY283" t="s">
        <v>151</v>
      </c>
      <c r="GZ283" t="s">
        <v>1082</v>
      </c>
      <c r="HA283" s="117" t="s">
        <v>1551</v>
      </c>
      <c r="HB283" s="117" t="s">
        <v>2429</v>
      </c>
      <c r="HC283" s="117"/>
      <c r="HD283" s="116" t="s">
        <v>1858</v>
      </c>
      <c r="HE283" s="116">
        <v>4.6408389999999997</v>
      </c>
      <c r="HF283" s="116">
        <v>33.622196000000002</v>
      </c>
    </row>
    <row r="284" spans="1:214" x14ac:dyDescent="0.25">
      <c r="A284" t="s">
        <v>329</v>
      </c>
      <c r="B284" t="s">
        <v>175</v>
      </c>
      <c r="C284" t="s">
        <v>891</v>
      </c>
      <c r="D284" t="s">
        <v>892</v>
      </c>
      <c r="E284" t="s">
        <v>1083</v>
      </c>
      <c r="F284" t="s">
        <v>1084</v>
      </c>
      <c r="G284" s="116">
        <f t="shared" si="8"/>
        <v>9.6117229999999996</v>
      </c>
      <c r="H284" s="116">
        <f t="shared" si="9"/>
        <v>30.542957999999999</v>
      </c>
      <c r="I284">
        <v>9</v>
      </c>
      <c r="J284">
        <v>9</v>
      </c>
      <c r="K284" t="s">
        <v>159</v>
      </c>
      <c r="L284">
        <v>123</v>
      </c>
      <c r="M284" s="116">
        <f>SUM(Table1[[#Headers],[c- IDP previously displ. abroad present]])</f>
        <v>0</v>
      </c>
      <c r="N284">
        <v>615</v>
      </c>
      <c r="O284" s="116">
        <f>(Table1[[#This Row],[a- IDP individuals]])-(Table1[[#This Row],[displ. Abroad]])</f>
        <v>395</v>
      </c>
      <c r="P284">
        <v>78</v>
      </c>
      <c r="Q284">
        <v>390</v>
      </c>
      <c r="R284" t="s">
        <v>175</v>
      </c>
      <c r="S284" t="s">
        <v>892</v>
      </c>
      <c r="T284">
        <v>45</v>
      </c>
      <c r="U284">
        <v>225</v>
      </c>
      <c r="V284" t="s">
        <v>175</v>
      </c>
      <c r="W284" t="s">
        <v>892</v>
      </c>
      <c r="X284">
        <v>0</v>
      </c>
      <c r="Y284">
        <v>0</v>
      </c>
      <c r="Z284" t="s">
        <v>147</v>
      </c>
      <c r="AA284" t="s">
        <v>147</v>
      </c>
      <c r="AB284">
        <v>0</v>
      </c>
      <c r="AC284">
        <v>0</v>
      </c>
      <c r="AD284" t="s">
        <v>147</v>
      </c>
      <c r="AE284" t="s">
        <v>147</v>
      </c>
      <c r="AF284">
        <v>0</v>
      </c>
      <c r="AG284">
        <v>0</v>
      </c>
      <c r="AH284" t="s">
        <v>147</v>
      </c>
      <c r="AI284" t="s">
        <v>147</v>
      </c>
      <c r="AJ284">
        <v>0</v>
      </c>
      <c r="AK284">
        <v>0</v>
      </c>
      <c r="AL284" t="s">
        <v>147</v>
      </c>
      <c r="AM284" t="s">
        <v>147</v>
      </c>
      <c r="AN284">
        <v>0</v>
      </c>
      <c r="AO284">
        <v>0</v>
      </c>
      <c r="AP284" t="s">
        <v>159</v>
      </c>
      <c r="AQ284">
        <v>44</v>
      </c>
      <c r="AR284">
        <v>220</v>
      </c>
      <c r="AS284">
        <v>44</v>
      </c>
      <c r="AT284">
        <v>220</v>
      </c>
      <c r="AU284" t="s">
        <v>217</v>
      </c>
      <c r="AV284" t="s">
        <v>218</v>
      </c>
      <c r="AW284">
        <v>0</v>
      </c>
      <c r="AX284">
        <v>0</v>
      </c>
      <c r="AY284" t="s">
        <v>147</v>
      </c>
      <c r="AZ284" t="s">
        <v>147</v>
      </c>
      <c r="BA284">
        <v>0</v>
      </c>
      <c r="BB284">
        <v>0</v>
      </c>
      <c r="BC284" t="s">
        <v>147</v>
      </c>
      <c r="BD284" t="s">
        <v>147</v>
      </c>
      <c r="BE284">
        <v>0</v>
      </c>
      <c r="BF284">
        <v>0</v>
      </c>
      <c r="BG284" t="s">
        <v>147</v>
      </c>
      <c r="BH284" t="s">
        <v>147</v>
      </c>
      <c r="BI284">
        <v>0</v>
      </c>
      <c r="BJ284">
        <v>0</v>
      </c>
      <c r="BK284" t="s">
        <v>147</v>
      </c>
      <c r="BL284" t="s">
        <v>147</v>
      </c>
      <c r="BM284">
        <v>0</v>
      </c>
      <c r="BN284">
        <v>0</v>
      </c>
      <c r="BO284" s="116">
        <f>SUM(Table1[[#This Row],[2014-2015 Conflict]],Table1[[#This Row],[2016-2017 conflict]],Table1[[#This Row],[2018 pre R conflict]],Table1[[#This Row],[2018 post R conflict]],Table1[[#This Row],[2019 conflict]],Table1[[#This Row],[2020 conflict]])</f>
        <v>615</v>
      </c>
      <c r="BP284" s="116">
        <f>SUM(Table1[[#This Row],[2014-2015  C - clashes]],Table1[[#This Row],[2016-2017  c-clashes]],Table1[[#This Row],[2018 pre R C-clashes]],Table1[[#This Row],[2018 post R C-clashes]],Table1[[#This Row],[2019 C-clashes]],Table1[[#This Row],[2020 C-clashes]])</f>
        <v>0</v>
      </c>
      <c r="BQ284" s="116">
        <f>SUM(Table1[[#This Row],[2014-2015 disaster]],Table1[[#This Row],[2016-2017 disaster]],Table1[[#This Row],[2018 pre R disaster]],Table1[[#This Row],[2018 post R disaster]],Table1[[#This Row],[2019 disaster]],Table1[[#This Row],[2020 disaster]])</f>
        <v>0</v>
      </c>
      <c r="BR284" s="116">
        <f>SUM(Table1[[#This Row],[2014-2015 unknown]],Table1[[#This Row],[2016-2017  unknown ]],Table1[[#This Row],[2018 pre R unknown]],Table1[[#This Row],[2018 post R unknown]],Table1[[#This Row],[2019 unknown]],Table1[[#This Row],[2020 unknown]])</f>
        <v>0</v>
      </c>
      <c r="BS284">
        <v>390</v>
      </c>
      <c r="BT284">
        <v>0</v>
      </c>
      <c r="BU284">
        <v>0</v>
      </c>
      <c r="BV284">
        <v>0</v>
      </c>
      <c r="BW284" t="s">
        <v>146</v>
      </c>
      <c r="BX284">
        <v>225</v>
      </c>
      <c r="BY284">
        <v>0</v>
      </c>
      <c r="BZ284">
        <v>0</v>
      </c>
      <c r="CA284">
        <v>0</v>
      </c>
      <c r="CB284" t="s">
        <v>146</v>
      </c>
      <c r="CC284">
        <v>0</v>
      </c>
      <c r="CD284">
        <v>0</v>
      </c>
      <c r="CE284">
        <v>0</v>
      </c>
      <c r="CF284">
        <v>0</v>
      </c>
      <c r="CG284" t="s">
        <v>146</v>
      </c>
      <c r="CH284">
        <v>0</v>
      </c>
      <c r="CI284">
        <v>0</v>
      </c>
      <c r="CJ284">
        <v>0</v>
      </c>
      <c r="CK284">
        <v>0</v>
      </c>
      <c r="CL284" t="s">
        <v>146</v>
      </c>
      <c r="CM284">
        <v>0</v>
      </c>
      <c r="CN284">
        <v>0</v>
      </c>
      <c r="CO284">
        <v>0</v>
      </c>
      <c r="CP284">
        <v>0</v>
      </c>
      <c r="CQ284" t="s">
        <v>146</v>
      </c>
      <c r="CR284">
        <v>0</v>
      </c>
      <c r="CS284">
        <v>0</v>
      </c>
      <c r="CT284">
        <v>0</v>
      </c>
      <c r="CU284">
        <v>0</v>
      </c>
      <c r="CV284" t="s">
        <v>146</v>
      </c>
      <c r="CW284" t="s">
        <v>147</v>
      </c>
      <c r="CX284">
        <v>0</v>
      </c>
      <c r="CY284">
        <v>0</v>
      </c>
      <c r="CZ284">
        <v>0</v>
      </c>
      <c r="DA284">
        <v>123</v>
      </c>
      <c r="DB284">
        <v>615</v>
      </c>
      <c r="DC284" t="s">
        <v>159</v>
      </c>
      <c r="DD284">
        <v>30</v>
      </c>
      <c r="DE284">
        <v>210</v>
      </c>
      <c r="DF284">
        <v>800</v>
      </c>
      <c r="DG284">
        <v>5600</v>
      </c>
      <c r="DH284" t="s">
        <v>159</v>
      </c>
      <c r="DI284">
        <f>Table1[[#This Row],[i- returnees internal present household]]+Table1[[#This Row],[k- abroad returnee household]]</f>
        <v>163</v>
      </c>
      <c r="DJ284">
        <f>Table1[[#This Row],[ returnees internal ]]+Table1[[#This Row],[abroad returnee ]]</f>
        <v>978</v>
      </c>
      <c r="DK284" t="s">
        <v>159</v>
      </c>
      <c r="DL284">
        <v>68</v>
      </c>
      <c r="DM284">
        <v>408</v>
      </c>
      <c r="DN284">
        <v>11</v>
      </c>
      <c r="DO284">
        <v>66</v>
      </c>
      <c r="DP284" t="s">
        <v>193</v>
      </c>
      <c r="DQ284" t="s">
        <v>196</v>
      </c>
      <c r="DR284" t="s">
        <v>150</v>
      </c>
      <c r="DS284" t="s">
        <v>147</v>
      </c>
      <c r="DT284">
        <v>10</v>
      </c>
      <c r="DU284">
        <v>60</v>
      </c>
      <c r="DV284" t="s">
        <v>193</v>
      </c>
      <c r="DW284" t="s">
        <v>194</v>
      </c>
      <c r="DX284" t="s">
        <v>150</v>
      </c>
      <c r="DY284" t="s">
        <v>147</v>
      </c>
      <c r="DZ284">
        <v>11</v>
      </c>
      <c r="EA284">
        <v>66</v>
      </c>
      <c r="EB284" t="s">
        <v>193</v>
      </c>
      <c r="EC284" t="s">
        <v>194</v>
      </c>
      <c r="ED284" t="s">
        <v>150</v>
      </c>
      <c r="EE284" t="s">
        <v>147</v>
      </c>
      <c r="EF284">
        <v>20</v>
      </c>
      <c r="EG284">
        <v>120</v>
      </c>
      <c r="EH284" t="s">
        <v>193</v>
      </c>
      <c r="EI284" t="s">
        <v>194</v>
      </c>
      <c r="EJ284" t="s">
        <v>150</v>
      </c>
      <c r="EK284" t="s">
        <v>147</v>
      </c>
      <c r="EL284">
        <v>16</v>
      </c>
      <c r="EM284">
        <v>96</v>
      </c>
      <c r="EN284" t="s">
        <v>193</v>
      </c>
      <c r="EO284" t="s">
        <v>196</v>
      </c>
      <c r="EP284" t="s">
        <v>150</v>
      </c>
      <c r="EQ284" t="s">
        <v>147</v>
      </c>
      <c r="ER284">
        <v>0</v>
      </c>
      <c r="ES284">
        <v>0</v>
      </c>
      <c r="ET284" t="s">
        <v>159</v>
      </c>
      <c r="EU284">
        <v>95</v>
      </c>
      <c r="EV284">
        <v>570</v>
      </c>
      <c r="EW284">
        <v>15</v>
      </c>
      <c r="EX284">
        <v>90</v>
      </c>
      <c r="EY284" t="s">
        <v>217</v>
      </c>
      <c r="EZ284" t="s">
        <v>218</v>
      </c>
      <c r="FA284" t="s">
        <v>150</v>
      </c>
      <c r="FB284" t="s">
        <v>147</v>
      </c>
      <c r="FC284">
        <v>18</v>
      </c>
      <c r="FD284">
        <v>108</v>
      </c>
      <c r="FE284" t="s">
        <v>219</v>
      </c>
      <c r="FF284" t="s">
        <v>354</v>
      </c>
      <c r="FG284" t="s">
        <v>150</v>
      </c>
      <c r="FH284" t="s">
        <v>147</v>
      </c>
      <c r="FI284">
        <v>13</v>
      </c>
      <c r="FJ284">
        <v>78</v>
      </c>
      <c r="FK284" t="s">
        <v>217</v>
      </c>
      <c r="FL284" t="s">
        <v>218</v>
      </c>
      <c r="FM284" t="s">
        <v>150</v>
      </c>
      <c r="FN284" t="s">
        <v>147</v>
      </c>
      <c r="FO284">
        <v>29</v>
      </c>
      <c r="FP284">
        <v>174</v>
      </c>
      <c r="FQ284" t="s">
        <v>217</v>
      </c>
      <c r="FR284" t="s">
        <v>218</v>
      </c>
      <c r="FS284" t="s">
        <v>150</v>
      </c>
      <c r="FT284" t="s">
        <v>147</v>
      </c>
      <c r="FU284">
        <v>20</v>
      </c>
      <c r="FV284">
        <v>120</v>
      </c>
      <c r="FW284" t="s">
        <v>219</v>
      </c>
      <c r="FX284" t="s">
        <v>354</v>
      </c>
      <c r="FY284" t="s">
        <v>150</v>
      </c>
      <c r="FZ284" t="s">
        <v>147</v>
      </c>
      <c r="GA284">
        <v>0</v>
      </c>
      <c r="GB284">
        <v>0</v>
      </c>
      <c r="GC284">
        <v>53</v>
      </c>
      <c r="GD284">
        <v>318</v>
      </c>
      <c r="GE284">
        <v>47</v>
      </c>
      <c r="GF284">
        <v>282</v>
      </c>
      <c r="GG284">
        <v>63</v>
      </c>
      <c r="GH284">
        <v>378</v>
      </c>
      <c r="GI284">
        <v>0</v>
      </c>
      <c r="GJ284">
        <v>0</v>
      </c>
      <c r="GK284" t="s">
        <v>159</v>
      </c>
      <c r="GL284">
        <v>162</v>
      </c>
      <c r="GM284">
        <v>972</v>
      </c>
      <c r="GN284" t="s">
        <v>159</v>
      </c>
      <c r="GO284" t="s">
        <v>193</v>
      </c>
      <c r="GP284" t="s">
        <v>194</v>
      </c>
      <c r="GQ284" t="s">
        <v>159</v>
      </c>
      <c r="GR284" t="s">
        <v>217</v>
      </c>
      <c r="GS284" t="s">
        <v>159</v>
      </c>
      <c r="GT284">
        <v>22</v>
      </c>
      <c r="GU284">
        <v>122</v>
      </c>
      <c r="GV284" t="s">
        <v>159</v>
      </c>
      <c r="GW284" t="s">
        <v>177</v>
      </c>
      <c r="GX284" t="s">
        <v>197</v>
      </c>
      <c r="GY284" t="s">
        <v>197</v>
      </c>
      <c r="GZ284" t="s">
        <v>160</v>
      </c>
      <c r="HA284" s="117" t="s">
        <v>1701</v>
      </c>
      <c r="HB284" s="117" t="s">
        <v>2431</v>
      </c>
      <c r="HC284" s="117"/>
      <c r="HD284" s="116" t="s">
        <v>1858</v>
      </c>
      <c r="HE284" s="116">
        <v>4.6825020999999998</v>
      </c>
      <c r="HF284" s="116">
        <v>33.538381899999997</v>
      </c>
    </row>
    <row r="285" spans="1:214" x14ac:dyDescent="0.25">
      <c r="A285" t="s">
        <v>186</v>
      </c>
      <c r="B285" t="s">
        <v>187</v>
      </c>
      <c r="C285" t="s">
        <v>248</v>
      </c>
      <c r="D285" t="s">
        <v>213</v>
      </c>
      <c r="E285" t="s">
        <v>1085</v>
      </c>
      <c r="F285" t="s">
        <v>1086</v>
      </c>
      <c r="G285" s="116">
        <f t="shared" si="8"/>
        <v>6.7529669999999999</v>
      </c>
      <c r="H285" s="116">
        <f t="shared" si="9"/>
        <v>30.436482999999999</v>
      </c>
      <c r="I285">
        <v>9</v>
      </c>
      <c r="J285">
        <v>9</v>
      </c>
      <c r="K285" t="s">
        <v>159</v>
      </c>
      <c r="L285">
        <v>487</v>
      </c>
      <c r="M285" s="116">
        <f>SUM(Table1[[#Headers],[c- IDP previously displ. abroad present]])</f>
        <v>0</v>
      </c>
      <c r="N285">
        <v>2664</v>
      </c>
      <c r="O285" s="116">
        <f>(Table1[[#This Row],[a- IDP individuals]])-(Table1[[#This Row],[displ. Abroad]])</f>
        <v>2664</v>
      </c>
      <c r="P285">
        <v>126</v>
      </c>
      <c r="Q285">
        <v>689</v>
      </c>
      <c r="R285" t="s">
        <v>193</v>
      </c>
      <c r="S285" t="s">
        <v>194</v>
      </c>
      <c r="T285">
        <v>100</v>
      </c>
      <c r="U285">
        <v>547</v>
      </c>
      <c r="V285" t="s">
        <v>156</v>
      </c>
      <c r="W285" t="s">
        <v>251</v>
      </c>
      <c r="X285">
        <v>87</v>
      </c>
      <c r="Y285">
        <v>476</v>
      </c>
      <c r="Z285" t="s">
        <v>187</v>
      </c>
      <c r="AA285" t="s">
        <v>429</v>
      </c>
      <c r="AB285">
        <v>34</v>
      </c>
      <c r="AC285">
        <v>186</v>
      </c>
      <c r="AD285" t="s">
        <v>175</v>
      </c>
      <c r="AE285" t="s">
        <v>240</v>
      </c>
      <c r="AF285">
        <v>83</v>
      </c>
      <c r="AG285">
        <v>455</v>
      </c>
      <c r="AH285" t="s">
        <v>187</v>
      </c>
      <c r="AI285" t="s">
        <v>208</v>
      </c>
      <c r="AJ285">
        <v>57</v>
      </c>
      <c r="AK285">
        <v>311</v>
      </c>
      <c r="AL285" t="s">
        <v>156</v>
      </c>
      <c r="AM285" t="s">
        <v>251</v>
      </c>
      <c r="AN285">
        <v>0</v>
      </c>
      <c r="AO285">
        <v>0</v>
      </c>
      <c r="AP285" t="s">
        <v>146</v>
      </c>
      <c r="AQ285">
        <v>0</v>
      </c>
      <c r="AR285">
        <v>0</v>
      </c>
      <c r="AS285">
        <v>0</v>
      </c>
      <c r="AT285">
        <v>0</v>
      </c>
      <c r="AU285" t="s">
        <v>147</v>
      </c>
      <c r="AV285" t="s">
        <v>147</v>
      </c>
      <c r="AW285">
        <v>0</v>
      </c>
      <c r="AX285">
        <v>0</v>
      </c>
      <c r="AY285" t="s">
        <v>147</v>
      </c>
      <c r="AZ285" t="s">
        <v>147</v>
      </c>
      <c r="BA285">
        <v>0</v>
      </c>
      <c r="BB285">
        <v>0</v>
      </c>
      <c r="BC285" t="s">
        <v>147</v>
      </c>
      <c r="BD285" t="s">
        <v>147</v>
      </c>
      <c r="BE285">
        <v>0</v>
      </c>
      <c r="BF285">
        <v>0</v>
      </c>
      <c r="BG285" t="s">
        <v>147</v>
      </c>
      <c r="BH285" t="s">
        <v>147</v>
      </c>
      <c r="BI285">
        <v>0</v>
      </c>
      <c r="BJ285">
        <v>0</v>
      </c>
      <c r="BK285" t="s">
        <v>147</v>
      </c>
      <c r="BL285" t="s">
        <v>147</v>
      </c>
      <c r="BM285">
        <v>0</v>
      </c>
      <c r="BN285">
        <v>0</v>
      </c>
      <c r="BO285" s="116">
        <f>SUM(Table1[[#This Row],[2014-2015 Conflict]],Table1[[#This Row],[2016-2017 conflict]],Table1[[#This Row],[2018 pre R conflict]],Table1[[#This Row],[2018 post R conflict]],Table1[[#This Row],[2019 conflict]],Table1[[#This Row],[2020 conflict]])</f>
        <v>1236</v>
      </c>
      <c r="BP285" s="116">
        <f>SUM(Table1[[#This Row],[2014-2015  C - clashes]],Table1[[#This Row],[2016-2017  c-clashes]],Table1[[#This Row],[2018 pre R C-clashes]],Table1[[#This Row],[2018 post R C-clashes]],Table1[[#This Row],[2019 C-clashes]],Table1[[#This Row],[2020 C-clashes]])</f>
        <v>931</v>
      </c>
      <c r="BQ285" s="116">
        <f>SUM(Table1[[#This Row],[2014-2015 disaster]],Table1[[#This Row],[2016-2017 disaster]],Table1[[#This Row],[2018 pre R disaster]],Table1[[#This Row],[2018 post R disaster]],Table1[[#This Row],[2019 disaster]],Table1[[#This Row],[2020 disaster]])</f>
        <v>497</v>
      </c>
      <c r="BR285" s="116">
        <f>SUM(Table1[[#This Row],[2014-2015 unknown]],Table1[[#This Row],[2016-2017  unknown ]],Table1[[#This Row],[2018 pre R unknown]],Table1[[#This Row],[2018 post R unknown]],Table1[[#This Row],[2019 unknown]],Table1[[#This Row],[2020 unknown]])</f>
        <v>0</v>
      </c>
      <c r="BS285">
        <v>689</v>
      </c>
      <c r="BT285">
        <v>0</v>
      </c>
      <c r="BU285">
        <v>0</v>
      </c>
      <c r="BV285">
        <v>0</v>
      </c>
      <c r="BW285" t="s">
        <v>146</v>
      </c>
      <c r="BX285">
        <v>547</v>
      </c>
      <c r="BY285">
        <v>0</v>
      </c>
      <c r="BZ285">
        <v>0</v>
      </c>
      <c r="CA285">
        <v>0</v>
      </c>
      <c r="CB285" t="s">
        <v>146</v>
      </c>
      <c r="CC285">
        <v>0</v>
      </c>
      <c r="CD285">
        <v>476</v>
      </c>
      <c r="CE285">
        <v>0</v>
      </c>
      <c r="CF285">
        <v>0</v>
      </c>
      <c r="CG285" t="s">
        <v>146</v>
      </c>
      <c r="CH285">
        <v>0</v>
      </c>
      <c r="CI285">
        <v>0</v>
      </c>
      <c r="CJ285">
        <v>186</v>
      </c>
      <c r="CK285">
        <v>0</v>
      </c>
      <c r="CL285" t="s">
        <v>146</v>
      </c>
      <c r="CM285">
        <v>0</v>
      </c>
      <c r="CN285">
        <v>455</v>
      </c>
      <c r="CO285">
        <v>0</v>
      </c>
      <c r="CP285">
        <v>0</v>
      </c>
      <c r="CQ285" t="s">
        <v>146</v>
      </c>
      <c r="CR285">
        <v>0</v>
      </c>
      <c r="CS285">
        <v>0</v>
      </c>
      <c r="CT285">
        <v>311</v>
      </c>
      <c r="CU285">
        <v>0</v>
      </c>
      <c r="CV285" t="s">
        <v>146</v>
      </c>
      <c r="CW285" t="s">
        <v>147</v>
      </c>
      <c r="CX285">
        <v>0</v>
      </c>
      <c r="CY285">
        <v>0</v>
      </c>
      <c r="CZ285">
        <v>0</v>
      </c>
      <c r="DA285">
        <v>487</v>
      </c>
      <c r="DB285">
        <v>2664</v>
      </c>
      <c r="DC285" t="s">
        <v>146</v>
      </c>
      <c r="DD285">
        <v>0</v>
      </c>
      <c r="DE285">
        <v>0</v>
      </c>
      <c r="DF285">
        <v>3955</v>
      </c>
      <c r="DG285">
        <v>21750</v>
      </c>
      <c r="DH285" t="s">
        <v>159</v>
      </c>
      <c r="DI285">
        <f>Table1[[#This Row],[i- returnees internal present household]]+Table1[[#This Row],[k- abroad returnee household]]</f>
        <v>227</v>
      </c>
      <c r="DJ285">
        <f>Table1[[#This Row],[ returnees internal ]]+Table1[[#This Row],[abroad returnee ]]</f>
        <v>1276</v>
      </c>
      <c r="DK285" t="s">
        <v>159</v>
      </c>
      <c r="DL285">
        <v>227</v>
      </c>
      <c r="DM285">
        <v>1276</v>
      </c>
      <c r="DN285">
        <v>36</v>
      </c>
      <c r="DO285">
        <v>202</v>
      </c>
      <c r="DP285" t="s">
        <v>193</v>
      </c>
      <c r="DQ285" t="s">
        <v>194</v>
      </c>
      <c r="DR285" t="s">
        <v>150</v>
      </c>
      <c r="DS285" t="s">
        <v>147</v>
      </c>
      <c r="DT285">
        <v>42</v>
      </c>
      <c r="DU285">
        <v>237</v>
      </c>
      <c r="DV285" t="s">
        <v>193</v>
      </c>
      <c r="DW285" t="s">
        <v>194</v>
      </c>
      <c r="DX285" t="s">
        <v>150</v>
      </c>
      <c r="DY285" t="s">
        <v>147</v>
      </c>
      <c r="DZ285">
        <v>63</v>
      </c>
      <c r="EA285">
        <v>354</v>
      </c>
      <c r="EB285" t="s">
        <v>156</v>
      </c>
      <c r="EC285" t="s">
        <v>251</v>
      </c>
      <c r="ED285" t="s">
        <v>182</v>
      </c>
      <c r="EE285" t="s">
        <v>147</v>
      </c>
      <c r="EF285">
        <v>66</v>
      </c>
      <c r="EG285">
        <v>370</v>
      </c>
      <c r="EH285" t="s">
        <v>187</v>
      </c>
      <c r="EI285" t="s">
        <v>208</v>
      </c>
      <c r="EJ285" t="s">
        <v>182</v>
      </c>
      <c r="EK285" t="s">
        <v>147</v>
      </c>
      <c r="EL285">
        <v>20</v>
      </c>
      <c r="EM285">
        <v>113</v>
      </c>
      <c r="EN285" t="s">
        <v>187</v>
      </c>
      <c r="EO285" t="s">
        <v>208</v>
      </c>
      <c r="EP285" t="s">
        <v>182</v>
      </c>
      <c r="EQ285" t="s">
        <v>147</v>
      </c>
      <c r="ER285">
        <v>0</v>
      </c>
      <c r="ES285">
        <v>0</v>
      </c>
      <c r="ET285" t="s">
        <v>146</v>
      </c>
      <c r="EU285">
        <v>0</v>
      </c>
      <c r="EV285">
        <v>0</v>
      </c>
      <c r="EW285">
        <v>0</v>
      </c>
      <c r="EX285">
        <v>0</v>
      </c>
      <c r="EY285" t="s">
        <v>147</v>
      </c>
      <c r="EZ285" t="s">
        <v>147</v>
      </c>
      <c r="FA285" t="s">
        <v>147</v>
      </c>
      <c r="FB285" t="s">
        <v>147</v>
      </c>
      <c r="FC285">
        <v>0</v>
      </c>
      <c r="FD285">
        <v>0</v>
      </c>
      <c r="FE285" t="s">
        <v>147</v>
      </c>
      <c r="FF285" t="s">
        <v>147</v>
      </c>
      <c r="FG285" t="s">
        <v>147</v>
      </c>
      <c r="FH285" t="s">
        <v>147</v>
      </c>
      <c r="FI285">
        <v>0</v>
      </c>
      <c r="FJ285">
        <v>0</v>
      </c>
      <c r="FK285" t="s">
        <v>147</v>
      </c>
      <c r="FL285" t="s">
        <v>147</v>
      </c>
      <c r="FM285" t="s">
        <v>147</v>
      </c>
      <c r="FN285" t="s">
        <v>147</v>
      </c>
      <c r="FO285">
        <v>0</v>
      </c>
      <c r="FP285">
        <v>0</v>
      </c>
      <c r="FQ285" t="s">
        <v>147</v>
      </c>
      <c r="FR285" t="s">
        <v>147</v>
      </c>
      <c r="FS285" t="s">
        <v>147</v>
      </c>
      <c r="FT285" t="s">
        <v>147</v>
      </c>
      <c r="FU285">
        <v>0</v>
      </c>
      <c r="FV285">
        <v>0</v>
      </c>
      <c r="FW285" t="s">
        <v>147</v>
      </c>
      <c r="FX285" t="s">
        <v>147</v>
      </c>
      <c r="FY285" t="s">
        <v>147</v>
      </c>
      <c r="FZ285" t="s">
        <v>147</v>
      </c>
      <c r="GA285">
        <v>0</v>
      </c>
      <c r="GB285">
        <v>0</v>
      </c>
      <c r="GC285">
        <v>47</v>
      </c>
      <c r="GD285">
        <v>264</v>
      </c>
      <c r="GE285">
        <v>98</v>
      </c>
      <c r="GF285">
        <v>551</v>
      </c>
      <c r="GG285">
        <v>82</v>
      </c>
      <c r="GH285">
        <v>461</v>
      </c>
      <c r="GI285">
        <v>0</v>
      </c>
      <c r="GJ285">
        <v>0</v>
      </c>
      <c r="GK285" t="s">
        <v>159</v>
      </c>
      <c r="GL285">
        <v>31</v>
      </c>
      <c r="GM285">
        <v>174</v>
      </c>
      <c r="GN285" t="s">
        <v>159</v>
      </c>
      <c r="GO285" t="s">
        <v>187</v>
      </c>
      <c r="GP285" t="s">
        <v>208</v>
      </c>
      <c r="GQ285" t="s">
        <v>159</v>
      </c>
      <c r="GR285" t="s">
        <v>221</v>
      </c>
      <c r="GS285" t="s">
        <v>159</v>
      </c>
      <c r="GT285">
        <v>39</v>
      </c>
      <c r="GU285">
        <v>216</v>
      </c>
      <c r="GV285" t="s">
        <v>146</v>
      </c>
      <c r="GW285" t="s">
        <v>152</v>
      </c>
      <c r="GX285" t="s">
        <v>151</v>
      </c>
      <c r="GY285" t="s">
        <v>152</v>
      </c>
      <c r="GZ285" t="s">
        <v>160</v>
      </c>
      <c r="HA285" s="117" t="s">
        <v>1701</v>
      </c>
      <c r="HB285" s="117" t="s">
        <v>2433</v>
      </c>
      <c r="HC285" s="117"/>
      <c r="HD285" s="116" t="s">
        <v>1858</v>
      </c>
      <c r="HE285" s="116">
        <v>4.7064000000000004</v>
      </c>
      <c r="HF285" s="116">
        <v>33.575400000000002</v>
      </c>
    </row>
    <row r="286" spans="1:214" x14ac:dyDescent="0.25">
      <c r="A286" t="s">
        <v>323</v>
      </c>
      <c r="B286" t="s">
        <v>324</v>
      </c>
      <c r="C286" t="s">
        <v>335</v>
      </c>
      <c r="D286" t="s">
        <v>336</v>
      </c>
      <c r="E286" t="s">
        <v>1087</v>
      </c>
      <c r="F286" t="s">
        <v>1088</v>
      </c>
      <c r="G286" s="116">
        <f t="shared" si="8"/>
        <v>9.0067599999999999</v>
      </c>
      <c r="H286" s="116">
        <f t="shared" si="9"/>
        <v>27.18657</v>
      </c>
      <c r="I286">
        <v>9</v>
      </c>
      <c r="J286">
        <v>9</v>
      </c>
      <c r="K286" t="s">
        <v>159</v>
      </c>
      <c r="L286">
        <v>512</v>
      </c>
      <c r="M286" s="116">
        <f>SUM(Table1[[#Headers],[c- IDP previously displ. abroad present]])</f>
        <v>0</v>
      </c>
      <c r="N286">
        <v>2819</v>
      </c>
      <c r="O286" s="116">
        <f>(Table1[[#This Row],[a- IDP individuals]])-(Table1[[#This Row],[displ. Abroad]])</f>
        <v>2819</v>
      </c>
      <c r="P286">
        <v>180</v>
      </c>
      <c r="Q286">
        <v>992</v>
      </c>
      <c r="R286" t="s">
        <v>324</v>
      </c>
      <c r="S286" t="s">
        <v>336</v>
      </c>
      <c r="T286">
        <v>332</v>
      </c>
      <c r="U286">
        <v>1827</v>
      </c>
      <c r="V286" t="s">
        <v>324</v>
      </c>
      <c r="W286" t="s">
        <v>336</v>
      </c>
      <c r="X286">
        <v>0</v>
      </c>
      <c r="Y286">
        <v>0</v>
      </c>
      <c r="Z286" t="s">
        <v>147</v>
      </c>
      <c r="AA286" t="s">
        <v>147</v>
      </c>
      <c r="AB286">
        <v>0</v>
      </c>
      <c r="AC286">
        <v>0</v>
      </c>
      <c r="AD286" t="s">
        <v>147</v>
      </c>
      <c r="AE286" t="s">
        <v>147</v>
      </c>
      <c r="AF286">
        <v>0</v>
      </c>
      <c r="AG286">
        <v>0</v>
      </c>
      <c r="AH286" t="s">
        <v>147</v>
      </c>
      <c r="AI286" t="s">
        <v>147</v>
      </c>
      <c r="AJ286">
        <v>0</v>
      </c>
      <c r="AK286">
        <v>0</v>
      </c>
      <c r="AL286" t="s">
        <v>147</v>
      </c>
      <c r="AM286" t="s">
        <v>147</v>
      </c>
      <c r="AN286">
        <v>0</v>
      </c>
      <c r="AO286">
        <v>0</v>
      </c>
      <c r="AP286" t="s">
        <v>146</v>
      </c>
      <c r="AQ286">
        <v>0</v>
      </c>
      <c r="AR286">
        <v>0</v>
      </c>
      <c r="AS286">
        <v>0</v>
      </c>
      <c r="AT286">
        <v>0</v>
      </c>
      <c r="AU286" t="s">
        <v>147</v>
      </c>
      <c r="AV286" t="s">
        <v>147</v>
      </c>
      <c r="AW286">
        <v>0</v>
      </c>
      <c r="AX286">
        <v>0</v>
      </c>
      <c r="AY286" t="s">
        <v>147</v>
      </c>
      <c r="AZ286" t="s">
        <v>147</v>
      </c>
      <c r="BA286">
        <v>0</v>
      </c>
      <c r="BB286">
        <v>0</v>
      </c>
      <c r="BC286" t="s">
        <v>147</v>
      </c>
      <c r="BD286" t="s">
        <v>147</v>
      </c>
      <c r="BE286">
        <v>0</v>
      </c>
      <c r="BF286">
        <v>0</v>
      </c>
      <c r="BG286" t="s">
        <v>147</v>
      </c>
      <c r="BH286" t="s">
        <v>147</v>
      </c>
      <c r="BI286">
        <v>0</v>
      </c>
      <c r="BJ286">
        <v>0</v>
      </c>
      <c r="BK286" t="s">
        <v>147</v>
      </c>
      <c r="BL286" t="s">
        <v>147</v>
      </c>
      <c r="BM286">
        <v>0</v>
      </c>
      <c r="BN286">
        <v>0</v>
      </c>
      <c r="BO286" s="116">
        <f>SUM(Table1[[#This Row],[2014-2015 Conflict]],Table1[[#This Row],[2016-2017 conflict]],Table1[[#This Row],[2018 pre R conflict]],Table1[[#This Row],[2018 post R conflict]],Table1[[#This Row],[2019 conflict]],Table1[[#This Row],[2020 conflict]])</f>
        <v>2819</v>
      </c>
      <c r="BP286" s="116">
        <f>SUM(Table1[[#This Row],[2014-2015  C - clashes]],Table1[[#This Row],[2016-2017  c-clashes]],Table1[[#This Row],[2018 pre R C-clashes]],Table1[[#This Row],[2018 post R C-clashes]],Table1[[#This Row],[2019 C-clashes]],Table1[[#This Row],[2020 C-clashes]])</f>
        <v>0</v>
      </c>
      <c r="BQ286" s="116">
        <f>SUM(Table1[[#This Row],[2014-2015 disaster]],Table1[[#This Row],[2016-2017 disaster]],Table1[[#This Row],[2018 pre R disaster]],Table1[[#This Row],[2018 post R disaster]],Table1[[#This Row],[2019 disaster]],Table1[[#This Row],[2020 disaster]])</f>
        <v>0</v>
      </c>
      <c r="BR286" s="116">
        <f>SUM(Table1[[#This Row],[2014-2015 unknown]],Table1[[#This Row],[2016-2017  unknown ]],Table1[[#This Row],[2018 pre R unknown]],Table1[[#This Row],[2018 post R unknown]],Table1[[#This Row],[2019 unknown]],Table1[[#This Row],[2020 unknown]])</f>
        <v>0</v>
      </c>
      <c r="BS286">
        <v>992</v>
      </c>
      <c r="BT286">
        <v>0</v>
      </c>
      <c r="BU286">
        <v>0</v>
      </c>
      <c r="BV286">
        <v>0</v>
      </c>
      <c r="BW286" t="s">
        <v>146</v>
      </c>
      <c r="BX286">
        <v>1827</v>
      </c>
      <c r="BY286">
        <v>0</v>
      </c>
      <c r="BZ286">
        <v>0</v>
      </c>
      <c r="CA286">
        <v>0</v>
      </c>
      <c r="CB286" t="s">
        <v>146</v>
      </c>
      <c r="CC286">
        <v>0</v>
      </c>
      <c r="CD286">
        <v>0</v>
      </c>
      <c r="CE286">
        <v>0</v>
      </c>
      <c r="CF286">
        <v>0</v>
      </c>
      <c r="CG286" t="s">
        <v>146</v>
      </c>
      <c r="CH286">
        <v>0</v>
      </c>
      <c r="CI286">
        <v>0</v>
      </c>
      <c r="CJ286">
        <v>0</v>
      </c>
      <c r="CK286">
        <v>0</v>
      </c>
      <c r="CL286" t="s">
        <v>146</v>
      </c>
      <c r="CM286">
        <v>0</v>
      </c>
      <c r="CN286">
        <v>0</v>
      </c>
      <c r="CO286">
        <v>0</v>
      </c>
      <c r="CP286">
        <v>0</v>
      </c>
      <c r="CQ286" t="s">
        <v>146</v>
      </c>
      <c r="CR286">
        <v>0</v>
      </c>
      <c r="CS286">
        <v>0</v>
      </c>
      <c r="CT286">
        <v>0</v>
      </c>
      <c r="CU286">
        <v>0</v>
      </c>
      <c r="CV286" t="s">
        <v>146</v>
      </c>
      <c r="CW286" t="s">
        <v>147</v>
      </c>
      <c r="CX286">
        <v>0</v>
      </c>
      <c r="CY286">
        <v>0</v>
      </c>
      <c r="CZ286">
        <v>0</v>
      </c>
      <c r="DA286">
        <v>512</v>
      </c>
      <c r="DB286">
        <v>2819</v>
      </c>
      <c r="DC286" t="s">
        <v>146</v>
      </c>
      <c r="DD286">
        <v>0</v>
      </c>
      <c r="DE286">
        <v>0</v>
      </c>
      <c r="DF286">
        <v>989</v>
      </c>
      <c r="DG286">
        <v>5441</v>
      </c>
      <c r="DH286" t="s">
        <v>159</v>
      </c>
      <c r="DI286">
        <f>Table1[[#This Row],[i- returnees internal present household]]+Table1[[#This Row],[k- abroad returnee household]]</f>
        <v>464</v>
      </c>
      <c r="DJ286">
        <f>Table1[[#This Row],[ returnees internal ]]+Table1[[#This Row],[abroad returnee ]]</f>
        <v>1800</v>
      </c>
      <c r="DK286" t="s">
        <v>146</v>
      </c>
      <c r="DL286">
        <v>0</v>
      </c>
      <c r="DM286">
        <v>0</v>
      </c>
      <c r="DN286">
        <v>0</v>
      </c>
      <c r="DO286">
        <v>0</v>
      </c>
      <c r="DP286" t="s">
        <v>147</v>
      </c>
      <c r="DQ286" t="s">
        <v>147</v>
      </c>
      <c r="DR286" t="s">
        <v>147</v>
      </c>
      <c r="DS286" t="s">
        <v>147</v>
      </c>
      <c r="DT286">
        <v>0</v>
      </c>
      <c r="DU286">
        <v>0</v>
      </c>
      <c r="DV286" t="s">
        <v>147</v>
      </c>
      <c r="DW286" t="s">
        <v>147</v>
      </c>
      <c r="DX286" t="s">
        <v>147</v>
      </c>
      <c r="DY286" t="s">
        <v>147</v>
      </c>
      <c r="DZ286">
        <v>0</v>
      </c>
      <c r="EA286">
        <v>0</v>
      </c>
      <c r="EB286" t="s">
        <v>147</v>
      </c>
      <c r="EC286" t="s">
        <v>147</v>
      </c>
      <c r="ED286" t="s">
        <v>147</v>
      </c>
      <c r="EE286" t="s">
        <v>147</v>
      </c>
      <c r="EF286">
        <v>0</v>
      </c>
      <c r="EG286">
        <v>0</v>
      </c>
      <c r="EH286" t="s">
        <v>147</v>
      </c>
      <c r="EI286" t="s">
        <v>147</v>
      </c>
      <c r="EJ286" t="s">
        <v>147</v>
      </c>
      <c r="EK286" t="s">
        <v>147</v>
      </c>
      <c r="EL286">
        <v>0</v>
      </c>
      <c r="EM286">
        <v>0</v>
      </c>
      <c r="EN286" t="s">
        <v>147</v>
      </c>
      <c r="EO286" t="s">
        <v>147</v>
      </c>
      <c r="EP286" t="s">
        <v>147</v>
      </c>
      <c r="EQ286" t="s">
        <v>147</v>
      </c>
      <c r="ER286">
        <v>0</v>
      </c>
      <c r="ES286">
        <v>0</v>
      </c>
      <c r="ET286" t="s">
        <v>159</v>
      </c>
      <c r="EU286">
        <v>464</v>
      </c>
      <c r="EV286">
        <v>1800</v>
      </c>
      <c r="EW286">
        <v>0</v>
      </c>
      <c r="EX286">
        <v>0</v>
      </c>
      <c r="EY286" t="s">
        <v>147</v>
      </c>
      <c r="EZ286" t="s">
        <v>147</v>
      </c>
      <c r="FA286" t="s">
        <v>147</v>
      </c>
      <c r="FB286" t="s">
        <v>147</v>
      </c>
      <c r="FC286">
        <v>0</v>
      </c>
      <c r="FD286">
        <v>0</v>
      </c>
      <c r="FE286" t="s">
        <v>147</v>
      </c>
      <c r="FF286" t="s">
        <v>147</v>
      </c>
      <c r="FG286" t="s">
        <v>147</v>
      </c>
      <c r="FH286" t="s">
        <v>147</v>
      </c>
      <c r="FI286">
        <v>0</v>
      </c>
      <c r="FJ286">
        <v>0</v>
      </c>
      <c r="FK286" t="s">
        <v>147</v>
      </c>
      <c r="FL286" t="s">
        <v>147</v>
      </c>
      <c r="FM286" t="s">
        <v>147</v>
      </c>
      <c r="FN286" t="s">
        <v>147</v>
      </c>
      <c r="FO286">
        <v>446</v>
      </c>
      <c r="FP286">
        <v>1729</v>
      </c>
      <c r="FQ286" t="s">
        <v>217</v>
      </c>
      <c r="FR286" t="s">
        <v>218</v>
      </c>
      <c r="FS286" t="s">
        <v>150</v>
      </c>
      <c r="FT286" t="s">
        <v>147</v>
      </c>
      <c r="FU286">
        <v>18</v>
      </c>
      <c r="FV286">
        <v>71</v>
      </c>
      <c r="FW286" t="s">
        <v>217</v>
      </c>
      <c r="FX286" t="s">
        <v>218</v>
      </c>
      <c r="FY286" t="s">
        <v>150</v>
      </c>
      <c r="FZ286" t="s">
        <v>147</v>
      </c>
      <c r="GA286">
        <v>0</v>
      </c>
      <c r="GB286">
        <v>0</v>
      </c>
      <c r="GC286">
        <v>0</v>
      </c>
      <c r="GD286">
        <v>0</v>
      </c>
      <c r="GE286">
        <v>464</v>
      </c>
      <c r="GF286">
        <v>1800</v>
      </c>
      <c r="GG286">
        <v>0</v>
      </c>
      <c r="GH286">
        <v>0</v>
      </c>
      <c r="GI286">
        <v>0</v>
      </c>
      <c r="GJ286">
        <v>0</v>
      </c>
      <c r="GK286" t="s">
        <v>159</v>
      </c>
      <c r="GL286">
        <v>65</v>
      </c>
      <c r="GM286">
        <v>318</v>
      </c>
      <c r="GN286" t="s">
        <v>159</v>
      </c>
      <c r="GO286" t="s">
        <v>324</v>
      </c>
      <c r="GP286" t="s">
        <v>641</v>
      </c>
      <c r="GQ286" t="s">
        <v>159</v>
      </c>
      <c r="GR286" t="s">
        <v>217</v>
      </c>
      <c r="GS286" t="s">
        <v>159</v>
      </c>
      <c r="GT286">
        <v>58</v>
      </c>
      <c r="GU286">
        <v>321</v>
      </c>
      <c r="GV286" t="s">
        <v>146</v>
      </c>
      <c r="GW286" t="s">
        <v>152</v>
      </c>
      <c r="GX286" t="s">
        <v>151</v>
      </c>
      <c r="GY286" t="s">
        <v>151</v>
      </c>
      <c r="GZ286" t="s">
        <v>160</v>
      </c>
      <c r="HA286" s="117" t="s">
        <v>1701</v>
      </c>
      <c r="HB286" s="117" t="s">
        <v>2435</v>
      </c>
      <c r="HC286" s="117"/>
      <c r="HD286" s="116" t="s">
        <v>1858</v>
      </c>
      <c r="HE286" s="116">
        <v>4.7249299999999996</v>
      </c>
      <c r="HF286" s="116">
        <v>33.583100000000002</v>
      </c>
    </row>
    <row r="287" spans="1:214" x14ac:dyDescent="0.25">
      <c r="A287" t="s">
        <v>201</v>
      </c>
      <c r="B287" t="s">
        <v>202</v>
      </c>
      <c r="C287" t="s">
        <v>402</v>
      </c>
      <c r="D287" t="s">
        <v>313</v>
      </c>
      <c r="E287" t="s">
        <v>1089</v>
      </c>
      <c r="F287" t="s">
        <v>1090</v>
      </c>
      <c r="G287" s="116">
        <f t="shared" si="8"/>
        <v>4.1819600000000001</v>
      </c>
      <c r="H287" s="116">
        <f t="shared" si="9"/>
        <v>33.213299999999997</v>
      </c>
      <c r="I287">
        <v>9</v>
      </c>
      <c r="J287">
        <v>9</v>
      </c>
      <c r="K287" t="s">
        <v>159</v>
      </c>
      <c r="L287">
        <v>45</v>
      </c>
      <c r="M287" s="116">
        <f>SUM(Table1[[#Headers],[c- IDP previously displ. abroad present]])</f>
        <v>0</v>
      </c>
      <c r="N287">
        <v>225</v>
      </c>
      <c r="O287" s="116">
        <f>(Table1[[#This Row],[a- IDP individuals]])-(Table1[[#This Row],[displ. Abroad]])</f>
        <v>100</v>
      </c>
      <c r="P287">
        <v>0</v>
      </c>
      <c r="Q287">
        <v>0</v>
      </c>
      <c r="R287" t="s">
        <v>147</v>
      </c>
      <c r="S287" t="s">
        <v>147</v>
      </c>
      <c r="T287">
        <v>25</v>
      </c>
      <c r="U287">
        <v>126</v>
      </c>
      <c r="V287" t="s">
        <v>202</v>
      </c>
      <c r="W287" t="s">
        <v>313</v>
      </c>
      <c r="X287">
        <v>14</v>
      </c>
      <c r="Y287">
        <v>69</v>
      </c>
      <c r="Z287" t="s">
        <v>202</v>
      </c>
      <c r="AA287" t="s">
        <v>311</v>
      </c>
      <c r="AB287">
        <v>3</v>
      </c>
      <c r="AC287">
        <v>15</v>
      </c>
      <c r="AD287" t="s">
        <v>147</v>
      </c>
      <c r="AE287" t="s">
        <v>147</v>
      </c>
      <c r="AF287">
        <v>3</v>
      </c>
      <c r="AG287">
        <v>15</v>
      </c>
      <c r="AH287" t="s">
        <v>202</v>
      </c>
      <c r="AI287" t="s">
        <v>313</v>
      </c>
      <c r="AJ287">
        <v>0</v>
      </c>
      <c r="AK287">
        <v>0</v>
      </c>
      <c r="AL287" t="s">
        <v>147</v>
      </c>
      <c r="AM287" t="s">
        <v>147</v>
      </c>
      <c r="AN287">
        <v>0</v>
      </c>
      <c r="AO287">
        <v>0</v>
      </c>
      <c r="AP287" t="s">
        <v>159</v>
      </c>
      <c r="AQ287">
        <v>25</v>
      </c>
      <c r="AR287">
        <v>125</v>
      </c>
      <c r="AS287">
        <v>15</v>
      </c>
      <c r="AT287">
        <v>75</v>
      </c>
      <c r="AU287" t="s">
        <v>221</v>
      </c>
      <c r="AV287" t="s">
        <v>424</v>
      </c>
      <c r="AW287">
        <v>7</v>
      </c>
      <c r="AX287">
        <v>35</v>
      </c>
      <c r="AY287" t="s">
        <v>219</v>
      </c>
      <c r="AZ287" t="s">
        <v>354</v>
      </c>
      <c r="BA287">
        <v>3</v>
      </c>
      <c r="BB287">
        <v>15</v>
      </c>
      <c r="BC287" t="s">
        <v>219</v>
      </c>
      <c r="BD287" t="s">
        <v>354</v>
      </c>
      <c r="BE287">
        <v>0</v>
      </c>
      <c r="BF287">
        <v>0</v>
      </c>
      <c r="BG287" t="s">
        <v>147</v>
      </c>
      <c r="BH287" t="s">
        <v>147</v>
      </c>
      <c r="BI287">
        <v>0</v>
      </c>
      <c r="BJ287">
        <v>0</v>
      </c>
      <c r="BK287" t="s">
        <v>147</v>
      </c>
      <c r="BL287" t="s">
        <v>147</v>
      </c>
      <c r="BM287">
        <v>0</v>
      </c>
      <c r="BN287">
        <v>0</v>
      </c>
      <c r="BO287" s="116">
        <f>SUM(Table1[[#This Row],[2014-2015 Conflict]],Table1[[#This Row],[2016-2017 conflict]],Table1[[#This Row],[2018 pre R conflict]],Table1[[#This Row],[2018 post R conflict]],Table1[[#This Row],[2019 conflict]],Table1[[#This Row],[2020 conflict]])</f>
        <v>79</v>
      </c>
      <c r="BP287" s="116">
        <f>SUM(Table1[[#This Row],[2014-2015  C - clashes]],Table1[[#This Row],[2016-2017  c-clashes]],Table1[[#This Row],[2018 pre R C-clashes]],Table1[[#This Row],[2018 post R C-clashes]],Table1[[#This Row],[2019 C-clashes]],Table1[[#This Row],[2020 C-clashes]])</f>
        <v>47</v>
      </c>
      <c r="BQ287" s="116">
        <f>SUM(Table1[[#This Row],[2014-2015 disaster]],Table1[[#This Row],[2016-2017 disaster]],Table1[[#This Row],[2018 pre R disaster]],Table1[[#This Row],[2018 post R disaster]],Table1[[#This Row],[2019 disaster]],Table1[[#This Row],[2020 disaster]])</f>
        <v>15</v>
      </c>
      <c r="BR287" s="116">
        <f>SUM(Table1[[#This Row],[2014-2015 unknown]],Table1[[#This Row],[2016-2017  unknown ]],Table1[[#This Row],[2018 pre R unknown]],Table1[[#This Row],[2018 post R unknown]],Table1[[#This Row],[2019 unknown]],Table1[[#This Row],[2020 unknown]])</f>
        <v>84</v>
      </c>
      <c r="BS287">
        <v>0</v>
      </c>
      <c r="BT287">
        <v>0</v>
      </c>
      <c r="BU287">
        <v>0</v>
      </c>
      <c r="BV287">
        <v>0</v>
      </c>
      <c r="BW287" t="s">
        <v>146</v>
      </c>
      <c r="BX287">
        <v>79</v>
      </c>
      <c r="BY287">
        <v>0</v>
      </c>
      <c r="BZ287">
        <v>0</v>
      </c>
      <c r="CA287">
        <v>47</v>
      </c>
      <c r="CB287" t="s">
        <v>146</v>
      </c>
      <c r="CC287">
        <v>0</v>
      </c>
      <c r="CD287">
        <v>47</v>
      </c>
      <c r="CE287">
        <v>0</v>
      </c>
      <c r="CF287">
        <v>22</v>
      </c>
      <c r="CG287" t="s">
        <v>146</v>
      </c>
      <c r="CH287">
        <v>0</v>
      </c>
      <c r="CI287">
        <v>0</v>
      </c>
      <c r="CJ287">
        <v>0</v>
      </c>
      <c r="CK287">
        <v>15</v>
      </c>
      <c r="CL287" t="s">
        <v>146</v>
      </c>
      <c r="CM287">
        <v>0</v>
      </c>
      <c r="CN287">
        <v>0</v>
      </c>
      <c r="CO287">
        <v>15</v>
      </c>
      <c r="CP287">
        <v>0</v>
      </c>
      <c r="CQ287" t="s">
        <v>146</v>
      </c>
      <c r="CR287">
        <v>0</v>
      </c>
      <c r="CS287">
        <v>0</v>
      </c>
      <c r="CT287">
        <v>0</v>
      </c>
      <c r="CU287">
        <v>0</v>
      </c>
      <c r="CV287" t="s">
        <v>146</v>
      </c>
      <c r="CW287" t="s">
        <v>147</v>
      </c>
      <c r="CX287">
        <v>0</v>
      </c>
      <c r="CY287">
        <v>0</v>
      </c>
      <c r="CZ287">
        <v>0</v>
      </c>
      <c r="DA287">
        <v>45</v>
      </c>
      <c r="DB287">
        <v>225</v>
      </c>
      <c r="DC287" t="s">
        <v>146</v>
      </c>
      <c r="DD287">
        <v>0</v>
      </c>
      <c r="DE287">
        <v>0</v>
      </c>
      <c r="DF287">
        <v>4268</v>
      </c>
      <c r="DG287">
        <v>23476</v>
      </c>
      <c r="DH287" t="s">
        <v>159</v>
      </c>
      <c r="DI287">
        <f>Table1[[#This Row],[i- returnees internal present household]]+Table1[[#This Row],[k- abroad returnee household]]</f>
        <v>350</v>
      </c>
      <c r="DJ287">
        <f>Table1[[#This Row],[ returnees internal ]]+Table1[[#This Row],[abroad returnee ]]</f>
        <v>1750</v>
      </c>
      <c r="DK287" t="s">
        <v>159</v>
      </c>
      <c r="DL287">
        <v>200</v>
      </c>
      <c r="DM287">
        <v>1000</v>
      </c>
      <c r="DN287">
        <v>150</v>
      </c>
      <c r="DO287">
        <v>750</v>
      </c>
      <c r="DP287" t="s">
        <v>202</v>
      </c>
      <c r="DQ287" t="s">
        <v>313</v>
      </c>
      <c r="DR287" t="s">
        <v>150</v>
      </c>
      <c r="DS287" t="s">
        <v>147</v>
      </c>
      <c r="DT287">
        <v>50</v>
      </c>
      <c r="DU287">
        <v>250</v>
      </c>
      <c r="DV287" t="s">
        <v>202</v>
      </c>
      <c r="DW287" t="s">
        <v>313</v>
      </c>
      <c r="DX287" t="s">
        <v>150</v>
      </c>
      <c r="DY287" t="s">
        <v>147</v>
      </c>
      <c r="DZ287">
        <v>0</v>
      </c>
      <c r="EA287">
        <v>0</v>
      </c>
      <c r="EB287" t="s">
        <v>147</v>
      </c>
      <c r="EC287" t="s">
        <v>147</v>
      </c>
      <c r="ED287" t="s">
        <v>147</v>
      </c>
      <c r="EE287" t="s">
        <v>147</v>
      </c>
      <c r="EF287">
        <v>0</v>
      </c>
      <c r="EG287">
        <v>0</v>
      </c>
      <c r="EH287" t="s">
        <v>147</v>
      </c>
      <c r="EI287" t="s">
        <v>147</v>
      </c>
      <c r="EJ287" t="s">
        <v>147</v>
      </c>
      <c r="EK287" t="s">
        <v>147</v>
      </c>
      <c r="EL287">
        <v>0</v>
      </c>
      <c r="EM287">
        <v>0</v>
      </c>
      <c r="EN287" t="s">
        <v>147</v>
      </c>
      <c r="EO287" t="s">
        <v>147</v>
      </c>
      <c r="EP287" t="s">
        <v>147</v>
      </c>
      <c r="EQ287" t="s">
        <v>147</v>
      </c>
      <c r="ER287">
        <v>0</v>
      </c>
      <c r="ES287">
        <v>0</v>
      </c>
      <c r="ET287" t="s">
        <v>159</v>
      </c>
      <c r="EU287">
        <v>150</v>
      </c>
      <c r="EV287">
        <v>750</v>
      </c>
      <c r="EW287">
        <v>100</v>
      </c>
      <c r="EX287">
        <v>500</v>
      </c>
      <c r="EY287" t="s">
        <v>221</v>
      </c>
      <c r="EZ287" t="s">
        <v>424</v>
      </c>
      <c r="FA287" t="s">
        <v>150</v>
      </c>
      <c r="FB287" t="s">
        <v>147</v>
      </c>
      <c r="FC287">
        <v>50</v>
      </c>
      <c r="FD287">
        <v>250</v>
      </c>
      <c r="FE287" t="s">
        <v>219</v>
      </c>
      <c r="FF287" t="s">
        <v>354</v>
      </c>
      <c r="FG287" t="s">
        <v>150</v>
      </c>
      <c r="FH287" t="s">
        <v>147</v>
      </c>
      <c r="FI287">
        <v>0</v>
      </c>
      <c r="FJ287">
        <v>0</v>
      </c>
      <c r="FK287" t="s">
        <v>147</v>
      </c>
      <c r="FL287" t="s">
        <v>147</v>
      </c>
      <c r="FM287" t="s">
        <v>147</v>
      </c>
      <c r="FN287" t="s">
        <v>147</v>
      </c>
      <c r="FO287">
        <v>0</v>
      </c>
      <c r="FP287">
        <v>0</v>
      </c>
      <c r="FQ287" t="s">
        <v>147</v>
      </c>
      <c r="FR287" t="s">
        <v>147</v>
      </c>
      <c r="FS287" t="s">
        <v>147</v>
      </c>
      <c r="FT287" t="s">
        <v>147</v>
      </c>
      <c r="FU287">
        <v>0</v>
      </c>
      <c r="FV287">
        <v>0</v>
      </c>
      <c r="FW287" t="s">
        <v>147</v>
      </c>
      <c r="FX287" t="s">
        <v>147</v>
      </c>
      <c r="FY287" t="s">
        <v>147</v>
      </c>
      <c r="FZ287" t="s">
        <v>147</v>
      </c>
      <c r="GA287">
        <v>0</v>
      </c>
      <c r="GB287">
        <v>0</v>
      </c>
      <c r="GC287">
        <v>200</v>
      </c>
      <c r="GD287">
        <v>1000</v>
      </c>
      <c r="GE287">
        <v>30</v>
      </c>
      <c r="GF287">
        <v>150</v>
      </c>
      <c r="GG287">
        <v>120</v>
      </c>
      <c r="GH287">
        <v>600</v>
      </c>
      <c r="GI287">
        <v>0</v>
      </c>
      <c r="GJ287">
        <v>0</v>
      </c>
      <c r="GK287" t="s">
        <v>159</v>
      </c>
      <c r="GL287">
        <v>71</v>
      </c>
      <c r="GM287">
        <v>391</v>
      </c>
      <c r="GN287" t="s">
        <v>159</v>
      </c>
      <c r="GO287" t="s">
        <v>202</v>
      </c>
      <c r="GP287" t="s">
        <v>313</v>
      </c>
      <c r="GQ287" t="s">
        <v>159</v>
      </c>
      <c r="GR287" t="s">
        <v>221</v>
      </c>
      <c r="GS287" t="s">
        <v>159</v>
      </c>
      <c r="GT287">
        <v>21</v>
      </c>
      <c r="GU287">
        <v>116</v>
      </c>
      <c r="GV287" t="s">
        <v>159</v>
      </c>
      <c r="GW287" t="s">
        <v>152</v>
      </c>
      <c r="GX287" t="s">
        <v>197</v>
      </c>
      <c r="GY287" t="s">
        <v>151</v>
      </c>
      <c r="GZ287" t="s">
        <v>1091</v>
      </c>
      <c r="HA287" s="117" t="s">
        <v>1701</v>
      </c>
      <c r="HB287" s="117" t="s">
        <v>2437</v>
      </c>
      <c r="HC287" s="117"/>
      <c r="HD287" s="116" t="s">
        <v>1858</v>
      </c>
      <c r="HE287" s="116">
        <v>4.6954739999999999</v>
      </c>
      <c r="HF287" s="116">
        <v>33.535738000000002</v>
      </c>
    </row>
    <row r="288" spans="1:214" x14ac:dyDescent="0.25">
      <c r="A288" t="s">
        <v>155</v>
      </c>
      <c r="B288" t="s">
        <v>156</v>
      </c>
      <c r="C288" t="s">
        <v>1057</v>
      </c>
      <c r="D288" t="s">
        <v>484</v>
      </c>
      <c r="E288" t="s">
        <v>1092</v>
      </c>
      <c r="F288" t="s">
        <v>1093</v>
      </c>
      <c r="G288" s="116">
        <f t="shared" si="8"/>
        <v>8.9259000000000004</v>
      </c>
      <c r="H288" s="116">
        <f t="shared" si="9"/>
        <v>30.7422</v>
      </c>
      <c r="I288">
        <v>9</v>
      </c>
      <c r="J288">
        <v>9</v>
      </c>
      <c r="K288" t="s">
        <v>159</v>
      </c>
      <c r="L288">
        <v>1416</v>
      </c>
      <c r="M288" s="116">
        <f>SUM(Table1[[#Headers],[c- IDP previously displ. abroad present]])</f>
        <v>0</v>
      </c>
      <c r="N288">
        <v>8084</v>
      </c>
      <c r="O288" s="116">
        <f>(Table1[[#This Row],[a- IDP individuals]])-(Table1[[#This Row],[displ. Abroad]])</f>
        <v>7689</v>
      </c>
      <c r="P288">
        <v>291</v>
      </c>
      <c r="Q288">
        <v>1657</v>
      </c>
      <c r="R288" t="s">
        <v>175</v>
      </c>
      <c r="S288" t="s">
        <v>332</v>
      </c>
      <c r="T288">
        <v>302</v>
      </c>
      <c r="U288">
        <v>1720</v>
      </c>
      <c r="V288" t="s">
        <v>156</v>
      </c>
      <c r="W288" t="s">
        <v>414</v>
      </c>
      <c r="X288">
        <v>217</v>
      </c>
      <c r="Y288">
        <v>1231</v>
      </c>
      <c r="Z288" t="s">
        <v>143</v>
      </c>
      <c r="AA288" t="s">
        <v>407</v>
      </c>
      <c r="AB288">
        <v>243</v>
      </c>
      <c r="AC288">
        <v>1383</v>
      </c>
      <c r="AD288" t="s">
        <v>143</v>
      </c>
      <c r="AE288" t="s">
        <v>407</v>
      </c>
      <c r="AF288">
        <v>228</v>
      </c>
      <c r="AG288">
        <v>1298</v>
      </c>
      <c r="AH288" t="s">
        <v>143</v>
      </c>
      <c r="AI288" t="s">
        <v>407</v>
      </c>
      <c r="AJ288">
        <v>135</v>
      </c>
      <c r="AK288">
        <v>795</v>
      </c>
      <c r="AL288" t="s">
        <v>175</v>
      </c>
      <c r="AM288" t="s">
        <v>176</v>
      </c>
      <c r="AN288">
        <v>0</v>
      </c>
      <c r="AO288">
        <v>0</v>
      </c>
      <c r="AP288" t="s">
        <v>159</v>
      </c>
      <c r="AQ288">
        <v>67</v>
      </c>
      <c r="AR288">
        <v>395</v>
      </c>
      <c r="AS288">
        <v>11</v>
      </c>
      <c r="AT288">
        <v>67</v>
      </c>
      <c r="AU288" t="s">
        <v>221</v>
      </c>
      <c r="AV288" t="s">
        <v>222</v>
      </c>
      <c r="AW288">
        <v>9</v>
      </c>
      <c r="AX288">
        <v>55</v>
      </c>
      <c r="AY288" t="s">
        <v>221</v>
      </c>
      <c r="AZ288" t="s">
        <v>424</v>
      </c>
      <c r="BA288">
        <v>12</v>
      </c>
      <c r="BB288">
        <v>77</v>
      </c>
      <c r="BC288" t="s">
        <v>219</v>
      </c>
      <c r="BD288" t="s">
        <v>860</v>
      </c>
      <c r="BE288">
        <v>13</v>
      </c>
      <c r="BF288">
        <v>86</v>
      </c>
      <c r="BG288" t="s">
        <v>148</v>
      </c>
      <c r="BH288" t="s">
        <v>149</v>
      </c>
      <c r="BI288">
        <v>22</v>
      </c>
      <c r="BJ288">
        <v>110</v>
      </c>
      <c r="BK288" t="s">
        <v>217</v>
      </c>
      <c r="BL288" t="s">
        <v>218</v>
      </c>
      <c r="BM288">
        <v>0</v>
      </c>
      <c r="BN288">
        <v>0</v>
      </c>
      <c r="BO288" s="116">
        <f>SUM(Table1[[#This Row],[2014-2015 Conflict]],Table1[[#This Row],[2016-2017 conflict]],Table1[[#This Row],[2018 pre R conflict]],Table1[[#This Row],[2018 post R conflict]],Table1[[#This Row],[2019 conflict]],Table1[[#This Row],[2020 conflict]])</f>
        <v>5567</v>
      </c>
      <c r="BP288" s="116">
        <f>SUM(Table1[[#This Row],[2014-2015  C - clashes]],Table1[[#This Row],[2016-2017  c-clashes]],Table1[[#This Row],[2018 pre R C-clashes]],Table1[[#This Row],[2018 post R C-clashes]],Table1[[#This Row],[2019 C-clashes]],Table1[[#This Row],[2020 C-clashes]])</f>
        <v>1799</v>
      </c>
      <c r="BQ288" s="116">
        <f>SUM(Table1[[#This Row],[2014-2015 disaster]],Table1[[#This Row],[2016-2017 disaster]],Table1[[#This Row],[2018 pre R disaster]],Table1[[#This Row],[2018 post R disaster]],Table1[[#This Row],[2019 disaster]],Table1[[#This Row],[2020 disaster]])</f>
        <v>718</v>
      </c>
      <c r="BR288" s="116">
        <f>SUM(Table1[[#This Row],[2014-2015 unknown]],Table1[[#This Row],[2016-2017  unknown ]],Table1[[#This Row],[2018 pre R unknown]],Table1[[#This Row],[2018 post R unknown]],Table1[[#This Row],[2019 unknown]],Table1[[#This Row],[2020 unknown]])</f>
        <v>0</v>
      </c>
      <c r="BS288">
        <v>1657</v>
      </c>
      <c r="BT288">
        <v>0</v>
      </c>
      <c r="BU288">
        <v>0</v>
      </c>
      <c r="BV288">
        <v>0</v>
      </c>
      <c r="BW288" t="s">
        <v>146</v>
      </c>
      <c r="BX288">
        <v>1720</v>
      </c>
      <c r="BY288">
        <v>0</v>
      </c>
      <c r="BZ288">
        <v>0</v>
      </c>
      <c r="CA288">
        <v>0</v>
      </c>
      <c r="CB288" t="s">
        <v>146</v>
      </c>
      <c r="CC288">
        <v>1231</v>
      </c>
      <c r="CD288">
        <v>0</v>
      </c>
      <c r="CE288">
        <v>0</v>
      </c>
      <c r="CF288">
        <v>0</v>
      </c>
      <c r="CG288" t="s">
        <v>146</v>
      </c>
      <c r="CH288">
        <v>596</v>
      </c>
      <c r="CI288">
        <v>787</v>
      </c>
      <c r="CJ288">
        <v>0</v>
      </c>
      <c r="CK288">
        <v>0</v>
      </c>
      <c r="CL288" t="s">
        <v>146</v>
      </c>
      <c r="CM288">
        <v>0</v>
      </c>
      <c r="CN288">
        <v>811</v>
      </c>
      <c r="CO288">
        <v>487</v>
      </c>
      <c r="CP288">
        <v>0</v>
      </c>
      <c r="CQ288" t="s">
        <v>146</v>
      </c>
      <c r="CR288">
        <v>363</v>
      </c>
      <c r="CS288">
        <v>201</v>
      </c>
      <c r="CT288">
        <v>231</v>
      </c>
      <c r="CU288">
        <v>0</v>
      </c>
      <c r="CV288" t="s">
        <v>146</v>
      </c>
      <c r="CW288" t="s">
        <v>147</v>
      </c>
      <c r="CX288">
        <v>0</v>
      </c>
      <c r="CY288">
        <v>0</v>
      </c>
      <c r="CZ288">
        <v>0</v>
      </c>
      <c r="DA288">
        <v>1416</v>
      </c>
      <c r="DB288">
        <v>8084</v>
      </c>
      <c r="DC288" t="s">
        <v>159</v>
      </c>
      <c r="DD288">
        <v>148</v>
      </c>
      <c r="DE288">
        <v>749</v>
      </c>
      <c r="DF288">
        <v>1177</v>
      </c>
      <c r="DG288">
        <v>6709</v>
      </c>
      <c r="DH288" t="s">
        <v>159</v>
      </c>
      <c r="DI288">
        <f>Table1[[#This Row],[i- returnees internal present household]]+Table1[[#This Row],[k- abroad returnee household]]</f>
        <v>738</v>
      </c>
      <c r="DJ288">
        <f>Table1[[#This Row],[ returnees internal ]]+Table1[[#This Row],[abroad returnee ]]</f>
        <v>3872</v>
      </c>
      <c r="DK288" t="s">
        <v>159</v>
      </c>
      <c r="DL288">
        <v>631</v>
      </c>
      <c r="DM288">
        <v>3291</v>
      </c>
      <c r="DN288">
        <v>111</v>
      </c>
      <c r="DO288">
        <v>599</v>
      </c>
      <c r="DP288" t="s">
        <v>156</v>
      </c>
      <c r="DQ288" t="s">
        <v>251</v>
      </c>
      <c r="DR288" t="s">
        <v>150</v>
      </c>
      <c r="DS288" t="s">
        <v>147</v>
      </c>
      <c r="DT288">
        <v>55</v>
      </c>
      <c r="DU288">
        <v>297</v>
      </c>
      <c r="DV288" t="s">
        <v>143</v>
      </c>
      <c r="DW288" t="s">
        <v>410</v>
      </c>
      <c r="DX288" t="s">
        <v>150</v>
      </c>
      <c r="DY288" t="s">
        <v>147</v>
      </c>
      <c r="DZ288">
        <v>153</v>
      </c>
      <c r="EA288">
        <v>841</v>
      </c>
      <c r="EB288" t="s">
        <v>202</v>
      </c>
      <c r="EC288" t="s">
        <v>302</v>
      </c>
      <c r="ED288" t="s">
        <v>150</v>
      </c>
      <c r="EE288" t="s">
        <v>147</v>
      </c>
      <c r="EF288">
        <v>168</v>
      </c>
      <c r="EG288">
        <v>922</v>
      </c>
      <c r="EH288" t="s">
        <v>193</v>
      </c>
      <c r="EI288" t="s">
        <v>194</v>
      </c>
      <c r="EJ288" t="s">
        <v>150</v>
      </c>
      <c r="EK288" t="s">
        <v>147</v>
      </c>
      <c r="EL288">
        <v>144</v>
      </c>
      <c r="EM288">
        <v>632</v>
      </c>
      <c r="EN288" t="s">
        <v>175</v>
      </c>
      <c r="EO288" t="s">
        <v>176</v>
      </c>
      <c r="EP288" t="s">
        <v>150</v>
      </c>
      <c r="EQ288" t="s">
        <v>147</v>
      </c>
      <c r="ER288">
        <v>0</v>
      </c>
      <c r="ES288">
        <v>0</v>
      </c>
      <c r="ET288" t="s">
        <v>159</v>
      </c>
      <c r="EU288">
        <v>107</v>
      </c>
      <c r="EV288">
        <v>581</v>
      </c>
      <c r="EW288">
        <v>0</v>
      </c>
      <c r="EX288">
        <v>0</v>
      </c>
      <c r="EY288" t="s">
        <v>147</v>
      </c>
      <c r="EZ288" t="s">
        <v>147</v>
      </c>
      <c r="FA288" t="s">
        <v>147</v>
      </c>
      <c r="FB288" t="s">
        <v>147</v>
      </c>
      <c r="FC288">
        <v>0</v>
      </c>
      <c r="FD288">
        <v>0</v>
      </c>
      <c r="FE288" t="s">
        <v>147</v>
      </c>
      <c r="FF288" t="s">
        <v>147</v>
      </c>
      <c r="FG288" t="s">
        <v>147</v>
      </c>
      <c r="FH288" t="s">
        <v>147</v>
      </c>
      <c r="FI288">
        <v>65</v>
      </c>
      <c r="FJ288">
        <v>351</v>
      </c>
      <c r="FK288" t="s">
        <v>148</v>
      </c>
      <c r="FL288" t="s">
        <v>149</v>
      </c>
      <c r="FM288" t="s">
        <v>150</v>
      </c>
      <c r="FN288" t="s">
        <v>147</v>
      </c>
      <c r="FO288">
        <v>42</v>
      </c>
      <c r="FP288">
        <v>230</v>
      </c>
      <c r="FQ288" t="s">
        <v>219</v>
      </c>
      <c r="FR288" t="s">
        <v>1094</v>
      </c>
      <c r="FS288" t="s">
        <v>150</v>
      </c>
      <c r="FT288" t="s">
        <v>147</v>
      </c>
      <c r="FU288">
        <v>0</v>
      </c>
      <c r="FV288">
        <v>0</v>
      </c>
      <c r="FW288" t="s">
        <v>147</v>
      </c>
      <c r="FX288" t="s">
        <v>147</v>
      </c>
      <c r="FY288" t="s">
        <v>147</v>
      </c>
      <c r="FZ288" t="s">
        <v>147</v>
      </c>
      <c r="GA288">
        <v>0</v>
      </c>
      <c r="GB288">
        <v>0</v>
      </c>
      <c r="GC288">
        <v>631</v>
      </c>
      <c r="GD288">
        <v>3291</v>
      </c>
      <c r="GE288">
        <v>107</v>
      </c>
      <c r="GF288">
        <v>581</v>
      </c>
      <c r="GG288">
        <v>0</v>
      </c>
      <c r="GH288">
        <v>0</v>
      </c>
      <c r="GI288">
        <v>0</v>
      </c>
      <c r="GJ288">
        <v>0</v>
      </c>
      <c r="GK288" t="s">
        <v>159</v>
      </c>
      <c r="GL288">
        <v>457</v>
      </c>
      <c r="GM288">
        <v>1912</v>
      </c>
      <c r="GN288" t="s">
        <v>159</v>
      </c>
      <c r="GO288" t="s">
        <v>156</v>
      </c>
      <c r="GP288" t="s">
        <v>355</v>
      </c>
      <c r="GQ288" t="s">
        <v>159</v>
      </c>
      <c r="GR288" t="s">
        <v>221</v>
      </c>
      <c r="GS288" t="s">
        <v>159</v>
      </c>
      <c r="GT288">
        <v>96</v>
      </c>
      <c r="GU288">
        <v>530</v>
      </c>
      <c r="GV288" t="s">
        <v>146</v>
      </c>
      <c r="GW288" t="s">
        <v>152</v>
      </c>
      <c r="GX288" t="s">
        <v>152</v>
      </c>
      <c r="GY288" t="s">
        <v>152</v>
      </c>
      <c r="GZ288" t="s">
        <v>160</v>
      </c>
      <c r="HA288" s="117" t="s">
        <v>1701</v>
      </c>
      <c r="HB288" s="117" t="s">
        <v>2439</v>
      </c>
      <c r="HC288" s="117"/>
      <c r="HD288" s="116" t="s">
        <v>1858</v>
      </c>
      <c r="HE288" s="116">
        <v>4.67542685</v>
      </c>
      <c r="HF288" s="116">
        <v>33.569235650000003</v>
      </c>
    </row>
    <row r="289" spans="1:214" x14ac:dyDescent="0.25">
      <c r="A289" t="s">
        <v>201</v>
      </c>
      <c r="B289" t="s">
        <v>202</v>
      </c>
      <c r="C289" t="s">
        <v>301</v>
      </c>
      <c r="D289" t="s">
        <v>302</v>
      </c>
      <c r="E289" t="s">
        <v>1095</v>
      </c>
      <c r="F289" t="s">
        <v>1096</v>
      </c>
      <c r="G289" s="116">
        <f t="shared" si="8"/>
        <v>4.4467499999999998</v>
      </c>
      <c r="H289" s="116">
        <f t="shared" si="9"/>
        <v>32.818249999999999</v>
      </c>
      <c r="I289">
        <v>9</v>
      </c>
      <c r="J289">
        <v>9</v>
      </c>
      <c r="K289" t="s">
        <v>159</v>
      </c>
      <c r="L289">
        <v>69</v>
      </c>
      <c r="M289" s="116">
        <f>SUM(Table1[[#Headers],[c- IDP previously displ. abroad present]])</f>
        <v>0</v>
      </c>
      <c r="N289">
        <v>414</v>
      </c>
      <c r="O289" s="116">
        <f>(Table1[[#This Row],[a- IDP individuals]])-(Table1[[#This Row],[displ. Abroad]])</f>
        <v>414</v>
      </c>
      <c r="P289">
        <v>42</v>
      </c>
      <c r="Q289">
        <v>252</v>
      </c>
      <c r="R289" t="s">
        <v>202</v>
      </c>
      <c r="S289" t="s">
        <v>302</v>
      </c>
      <c r="T289">
        <v>27</v>
      </c>
      <c r="U289">
        <v>162</v>
      </c>
      <c r="V289" t="s">
        <v>202</v>
      </c>
      <c r="W289" t="s">
        <v>302</v>
      </c>
      <c r="X289">
        <v>0</v>
      </c>
      <c r="Y289">
        <v>0</v>
      </c>
      <c r="Z289" t="s">
        <v>147</v>
      </c>
      <c r="AA289" t="s">
        <v>147</v>
      </c>
      <c r="AB289">
        <v>0</v>
      </c>
      <c r="AC289">
        <v>0</v>
      </c>
      <c r="AD289" t="s">
        <v>147</v>
      </c>
      <c r="AE289" t="s">
        <v>147</v>
      </c>
      <c r="AF289">
        <v>0</v>
      </c>
      <c r="AG289">
        <v>0</v>
      </c>
      <c r="AH289" t="s">
        <v>147</v>
      </c>
      <c r="AI289" t="s">
        <v>147</v>
      </c>
      <c r="AJ289">
        <v>0</v>
      </c>
      <c r="AK289">
        <v>0</v>
      </c>
      <c r="AL289" t="s">
        <v>147</v>
      </c>
      <c r="AM289" t="s">
        <v>147</v>
      </c>
      <c r="AN289">
        <v>0</v>
      </c>
      <c r="AO289">
        <v>0</v>
      </c>
      <c r="AP289" t="s">
        <v>146</v>
      </c>
      <c r="AQ289">
        <v>0</v>
      </c>
      <c r="AR289">
        <v>0</v>
      </c>
      <c r="AS289">
        <v>0</v>
      </c>
      <c r="AT289">
        <v>0</v>
      </c>
      <c r="AU289" t="s">
        <v>147</v>
      </c>
      <c r="AV289" t="s">
        <v>147</v>
      </c>
      <c r="AW289">
        <v>0</v>
      </c>
      <c r="AX289">
        <v>0</v>
      </c>
      <c r="AY289" t="s">
        <v>147</v>
      </c>
      <c r="AZ289" t="s">
        <v>147</v>
      </c>
      <c r="BA289">
        <v>0</v>
      </c>
      <c r="BB289">
        <v>0</v>
      </c>
      <c r="BC289" t="s">
        <v>147</v>
      </c>
      <c r="BD289" t="s">
        <v>147</v>
      </c>
      <c r="BE289">
        <v>0</v>
      </c>
      <c r="BF289">
        <v>0</v>
      </c>
      <c r="BG289" t="s">
        <v>147</v>
      </c>
      <c r="BH289" t="s">
        <v>147</v>
      </c>
      <c r="BI289">
        <v>0</v>
      </c>
      <c r="BJ289">
        <v>0</v>
      </c>
      <c r="BK289" t="s">
        <v>147</v>
      </c>
      <c r="BL289" t="s">
        <v>147</v>
      </c>
      <c r="BM289">
        <v>0</v>
      </c>
      <c r="BN289">
        <v>0</v>
      </c>
      <c r="BO289" s="116">
        <f>SUM(Table1[[#This Row],[2014-2015 Conflict]],Table1[[#This Row],[2016-2017 conflict]],Table1[[#This Row],[2018 pre R conflict]],Table1[[#This Row],[2018 post R conflict]],Table1[[#This Row],[2019 conflict]],Table1[[#This Row],[2020 conflict]])</f>
        <v>0</v>
      </c>
      <c r="BP289" s="116">
        <f>SUM(Table1[[#This Row],[2014-2015  C - clashes]],Table1[[#This Row],[2016-2017  c-clashes]],Table1[[#This Row],[2018 pre R C-clashes]],Table1[[#This Row],[2018 post R C-clashes]],Table1[[#This Row],[2019 C-clashes]],Table1[[#This Row],[2020 C-clashes]])</f>
        <v>414</v>
      </c>
      <c r="BQ289" s="116">
        <f>SUM(Table1[[#This Row],[2014-2015 disaster]],Table1[[#This Row],[2016-2017 disaster]],Table1[[#This Row],[2018 pre R disaster]],Table1[[#This Row],[2018 post R disaster]],Table1[[#This Row],[2019 disaster]],Table1[[#This Row],[2020 disaster]])</f>
        <v>0</v>
      </c>
      <c r="BR289" s="116">
        <f>SUM(Table1[[#This Row],[2014-2015 unknown]],Table1[[#This Row],[2016-2017  unknown ]],Table1[[#This Row],[2018 pre R unknown]],Table1[[#This Row],[2018 post R unknown]],Table1[[#This Row],[2019 unknown]],Table1[[#This Row],[2020 unknown]])</f>
        <v>0</v>
      </c>
      <c r="BS289">
        <v>0</v>
      </c>
      <c r="BT289">
        <v>252</v>
      </c>
      <c r="BU289">
        <v>0</v>
      </c>
      <c r="BV289">
        <v>0</v>
      </c>
      <c r="BW289" t="s">
        <v>146</v>
      </c>
      <c r="BX289">
        <v>0</v>
      </c>
      <c r="BY289">
        <v>162</v>
      </c>
      <c r="BZ289">
        <v>0</v>
      </c>
      <c r="CA289">
        <v>0</v>
      </c>
      <c r="CB289" t="s">
        <v>146</v>
      </c>
      <c r="CC289">
        <v>0</v>
      </c>
      <c r="CD289">
        <v>0</v>
      </c>
      <c r="CE289">
        <v>0</v>
      </c>
      <c r="CF289">
        <v>0</v>
      </c>
      <c r="CG289" t="s">
        <v>146</v>
      </c>
      <c r="CH289">
        <v>0</v>
      </c>
      <c r="CI289">
        <v>0</v>
      </c>
      <c r="CJ289">
        <v>0</v>
      </c>
      <c r="CK289">
        <v>0</v>
      </c>
      <c r="CL289" t="s">
        <v>146</v>
      </c>
      <c r="CM289">
        <v>0</v>
      </c>
      <c r="CN289">
        <v>0</v>
      </c>
      <c r="CO289">
        <v>0</v>
      </c>
      <c r="CP289">
        <v>0</v>
      </c>
      <c r="CQ289" t="s">
        <v>146</v>
      </c>
      <c r="CR289">
        <v>0</v>
      </c>
      <c r="CS289">
        <v>0</v>
      </c>
      <c r="CT289">
        <v>0</v>
      </c>
      <c r="CU289">
        <v>0</v>
      </c>
      <c r="CV289" t="s">
        <v>146</v>
      </c>
      <c r="CW289" t="s">
        <v>147</v>
      </c>
      <c r="CX289">
        <v>0</v>
      </c>
      <c r="CY289">
        <v>0</v>
      </c>
      <c r="CZ289">
        <v>0</v>
      </c>
      <c r="DA289">
        <v>69</v>
      </c>
      <c r="DB289">
        <v>414</v>
      </c>
      <c r="DC289" t="s">
        <v>159</v>
      </c>
      <c r="DD289">
        <v>17</v>
      </c>
      <c r="DE289">
        <v>102</v>
      </c>
      <c r="DF289">
        <v>1514</v>
      </c>
      <c r="DG289">
        <v>9084</v>
      </c>
      <c r="DH289" t="s">
        <v>159</v>
      </c>
      <c r="DI289">
        <f>Table1[[#This Row],[i- returnees internal present household]]+Table1[[#This Row],[k- abroad returnee household]]</f>
        <v>140</v>
      </c>
      <c r="DJ289">
        <f>Table1[[#This Row],[ returnees internal ]]+Table1[[#This Row],[abroad returnee ]]</f>
        <v>700</v>
      </c>
      <c r="DK289" t="s">
        <v>159</v>
      </c>
      <c r="DL289">
        <v>27</v>
      </c>
      <c r="DM289">
        <v>135</v>
      </c>
      <c r="DN289">
        <v>0</v>
      </c>
      <c r="DO289">
        <v>0</v>
      </c>
      <c r="DP289" t="s">
        <v>147</v>
      </c>
      <c r="DQ289" t="s">
        <v>147</v>
      </c>
      <c r="DR289" t="s">
        <v>147</v>
      </c>
      <c r="DS289" t="s">
        <v>147</v>
      </c>
      <c r="DT289">
        <v>0</v>
      </c>
      <c r="DU289">
        <v>0</v>
      </c>
      <c r="DV289" t="s">
        <v>147</v>
      </c>
      <c r="DW289" t="s">
        <v>147</v>
      </c>
      <c r="DX289" t="s">
        <v>147</v>
      </c>
      <c r="DY289" t="s">
        <v>147</v>
      </c>
      <c r="DZ289">
        <v>13</v>
      </c>
      <c r="EA289">
        <v>65</v>
      </c>
      <c r="EB289" t="s">
        <v>202</v>
      </c>
      <c r="EC289" t="s">
        <v>302</v>
      </c>
      <c r="ED289" t="s">
        <v>182</v>
      </c>
      <c r="EE289" t="s">
        <v>147</v>
      </c>
      <c r="EF289">
        <v>7</v>
      </c>
      <c r="EG289">
        <v>35</v>
      </c>
      <c r="EH289" t="s">
        <v>193</v>
      </c>
      <c r="EI289" t="s">
        <v>194</v>
      </c>
      <c r="EJ289" t="s">
        <v>150</v>
      </c>
      <c r="EK289" t="s">
        <v>147</v>
      </c>
      <c r="EL289">
        <v>7</v>
      </c>
      <c r="EM289">
        <v>35</v>
      </c>
      <c r="EN289" t="s">
        <v>202</v>
      </c>
      <c r="EO289" t="s">
        <v>302</v>
      </c>
      <c r="EP289" t="s">
        <v>150</v>
      </c>
      <c r="EQ289" t="s">
        <v>147</v>
      </c>
      <c r="ER289">
        <v>0</v>
      </c>
      <c r="ES289">
        <v>0</v>
      </c>
      <c r="ET289" t="s">
        <v>159</v>
      </c>
      <c r="EU289">
        <v>113</v>
      </c>
      <c r="EV289">
        <v>565</v>
      </c>
      <c r="EW289">
        <v>0</v>
      </c>
      <c r="EX289">
        <v>0</v>
      </c>
      <c r="EY289" t="s">
        <v>147</v>
      </c>
      <c r="EZ289" t="s">
        <v>147</v>
      </c>
      <c r="FA289" t="s">
        <v>147</v>
      </c>
      <c r="FB289" t="s">
        <v>147</v>
      </c>
      <c r="FC289">
        <v>21</v>
      </c>
      <c r="FD289">
        <v>105</v>
      </c>
      <c r="FE289" t="s">
        <v>219</v>
      </c>
      <c r="FF289" t="s">
        <v>354</v>
      </c>
      <c r="FG289" t="s">
        <v>304</v>
      </c>
      <c r="FH289" t="s">
        <v>147</v>
      </c>
      <c r="FI289">
        <v>12</v>
      </c>
      <c r="FJ289">
        <v>60</v>
      </c>
      <c r="FK289" t="s">
        <v>221</v>
      </c>
      <c r="FL289" t="s">
        <v>424</v>
      </c>
      <c r="FM289" t="s">
        <v>150</v>
      </c>
      <c r="FN289" t="s">
        <v>147</v>
      </c>
      <c r="FO289">
        <v>47</v>
      </c>
      <c r="FP289">
        <v>235</v>
      </c>
      <c r="FQ289" t="s">
        <v>221</v>
      </c>
      <c r="FR289" t="s">
        <v>424</v>
      </c>
      <c r="FS289" t="s">
        <v>150</v>
      </c>
      <c r="FT289" t="s">
        <v>147</v>
      </c>
      <c r="FU289">
        <v>33</v>
      </c>
      <c r="FV289">
        <v>165</v>
      </c>
      <c r="FW289" t="s">
        <v>221</v>
      </c>
      <c r="FX289" t="s">
        <v>424</v>
      </c>
      <c r="FY289" t="s">
        <v>304</v>
      </c>
      <c r="FZ289" t="s">
        <v>147</v>
      </c>
      <c r="GA289">
        <v>0</v>
      </c>
      <c r="GB289">
        <v>0</v>
      </c>
      <c r="GC289">
        <v>37</v>
      </c>
      <c r="GD289">
        <v>185</v>
      </c>
      <c r="GE289">
        <v>68</v>
      </c>
      <c r="GF289">
        <v>340</v>
      </c>
      <c r="GG289">
        <v>35</v>
      </c>
      <c r="GH289">
        <v>175</v>
      </c>
      <c r="GI289">
        <v>0</v>
      </c>
      <c r="GJ289">
        <v>0</v>
      </c>
      <c r="GK289" t="s">
        <v>159</v>
      </c>
      <c r="GL289">
        <v>123</v>
      </c>
      <c r="GM289">
        <v>615</v>
      </c>
      <c r="GN289" t="s">
        <v>159</v>
      </c>
      <c r="GO289" t="s">
        <v>202</v>
      </c>
      <c r="GP289" t="s">
        <v>302</v>
      </c>
      <c r="GQ289" t="s">
        <v>159</v>
      </c>
      <c r="GR289" t="s">
        <v>221</v>
      </c>
      <c r="GS289" t="s">
        <v>159</v>
      </c>
      <c r="GT289">
        <v>79</v>
      </c>
      <c r="GU289">
        <v>436</v>
      </c>
      <c r="GV289" t="s">
        <v>159</v>
      </c>
      <c r="GW289" t="s">
        <v>152</v>
      </c>
      <c r="GX289" t="s">
        <v>152</v>
      </c>
      <c r="GY289" t="s">
        <v>152</v>
      </c>
      <c r="GZ289" t="s">
        <v>1097</v>
      </c>
      <c r="HA289" s="117" t="s">
        <v>1553</v>
      </c>
      <c r="HB289" s="117" t="s">
        <v>2441</v>
      </c>
      <c r="HC289" s="117" t="s">
        <v>2442</v>
      </c>
      <c r="HD289" s="116" t="s">
        <v>1858</v>
      </c>
      <c r="HE289" s="116">
        <v>4.7420999999999998</v>
      </c>
      <c r="HF289" s="116">
        <v>33.521500000000003</v>
      </c>
    </row>
    <row r="290" spans="1:214" x14ac:dyDescent="0.25">
      <c r="A290" t="s">
        <v>201</v>
      </c>
      <c r="B290" t="s">
        <v>202</v>
      </c>
      <c r="C290" t="s">
        <v>402</v>
      </c>
      <c r="D290" t="s">
        <v>313</v>
      </c>
      <c r="E290" t="s">
        <v>1098</v>
      </c>
      <c r="F290" t="s">
        <v>1099</v>
      </c>
      <c r="G290" s="116">
        <f t="shared" si="8"/>
        <v>4.2230670000000003</v>
      </c>
      <c r="H290" s="116">
        <f t="shared" si="9"/>
        <v>33.162517000000001</v>
      </c>
      <c r="I290">
        <v>9</v>
      </c>
      <c r="J290">
        <v>9</v>
      </c>
      <c r="K290" t="s">
        <v>159</v>
      </c>
      <c r="L290">
        <v>65</v>
      </c>
      <c r="M290" s="116">
        <f>SUM(Table1[[#Headers],[c- IDP previously displ. abroad present]])</f>
        <v>0</v>
      </c>
      <c r="N290">
        <v>325</v>
      </c>
      <c r="O290" s="116">
        <f>(Table1[[#This Row],[a- IDP individuals]])-(Table1[[#This Row],[displ. Abroad]])</f>
        <v>150</v>
      </c>
      <c r="P290">
        <v>0</v>
      </c>
      <c r="Q290">
        <v>0</v>
      </c>
      <c r="R290" t="s">
        <v>147</v>
      </c>
      <c r="S290" t="s">
        <v>147</v>
      </c>
      <c r="T290">
        <v>45</v>
      </c>
      <c r="U290">
        <v>221</v>
      </c>
      <c r="V290" t="s">
        <v>202</v>
      </c>
      <c r="W290" t="s">
        <v>313</v>
      </c>
      <c r="X290">
        <v>6</v>
      </c>
      <c r="Y290">
        <v>30</v>
      </c>
      <c r="Z290" t="s">
        <v>147</v>
      </c>
      <c r="AA290" t="s">
        <v>147</v>
      </c>
      <c r="AB290">
        <v>11</v>
      </c>
      <c r="AC290">
        <v>59</v>
      </c>
      <c r="AD290" t="s">
        <v>202</v>
      </c>
      <c r="AE290" t="s">
        <v>313</v>
      </c>
      <c r="AF290">
        <v>3</v>
      </c>
      <c r="AG290">
        <v>15</v>
      </c>
      <c r="AH290" t="s">
        <v>202</v>
      </c>
      <c r="AI290" t="s">
        <v>313</v>
      </c>
      <c r="AJ290">
        <v>0</v>
      </c>
      <c r="AK290">
        <v>0</v>
      </c>
      <c r="AL290" t="s">
        <v>147</v>
      </c>
      <c r="AM290" t="s">
        <v>147</v>
      </c>
      <c r="AN290">
        <v>0</v>
      </c>
      <c r="AO290">
        <v>0</v>
      </c>
      <c r="AP290" t="s">
        <v>159</v>
      </c>
      <c r="AQ290">
        <v>35</v>
      </c>
      <c r="AR290">
        <v>175</v>
      </c>
      <c r="AS290">
        <v>25</v>
      </c>
      <c r="AT290">
        <v>125</v>
      </c>
      <c r="AU290" t="s">
        <v>219</v>
      </c>
      <c r="AV290" t="s">
        <v>354</v>
      </c>
      <c r="AW290">
        <v>6</v>
      </c>
      <c r="AX290">
        <v>30</v>
      </c>
      <c r="AY290" t="s">
        <v>219</v>
      </c>
      <c r="AZ290" t="s">
        <v>354</v>
      </c>
      <c r="BA290">
        <v>4</v>
      </c>
      <c r="BB290">
        <v>20</v>
      </c>
      <c r="BC290" t="s">
        <v>219</v>
      </c>
      <c r="BD290" t="s">
        <v>354</v>
      </c>
      <c r="BE290">
        <v>0</v>
      </c>
      <c r="BF290">
        <v>0</v>
      </c>
      <c r="BG290" t="s">
        <v>147</v>
      </c>
      <c r="BH290" t="s">
        <v>147</v>
      </c>
      <c r="BI290">
        <v>0</v>
      </c>
      <c r="BJ290">
        <v>0</v>
      </c>
      <c r="BK290" t="s">
        <v>147</v>
      </c>
      <c r="BL290" t="s">
        <v>147</v>
      </c>
      <c r="BM290">
        <v>0</v>
      </c>
      <c r="BN290">
        <v>0</v>
      </c>
      <c r="BO290" s="116">
        <f>SUM(Table1[[#This Row],[2014-2015 Conflict]],Table1[[#This Row],[2016-2017 conflict]],Table1[[#This Row],[2018 pre R conflict]],Table1[[#This Row],[2018 post R conflict]],Table1[[#This Row],[2019 conflict]],Table1[[#This Row],[2020 conflict]])</f>
        <v>142</v>
      </c>
      <c r="BP290" s="116">
        <f>SUM(Table1[[#This Row],[2014-2015  C - clashes]],Table1[[#This Row],[2016-2017  c-clashes]],Table1[[#This Row],[2018 pre R C-clashes]],Table1[[#This Row],[2018 post R C-clashes]],Table1[[#This Row],[2019 C-clashes]],Table1[[#This Row],[2020 C-clashes]])</f>
        <v>15</v>
      </c>
      <c r="BQ290" s="116">
        <f>SUM(Table1[[#This Row],[2014-2015 disaster]],Table1[[#This Row],[2016-2017 disaster]],Table1[[#This Row],[2018 pre R disaster]],Table1[[#This Row],[2018 post R disaster]],Table1[[#This Row],[2019 disaster]],Table1[[#This Row],[2020 disaster]])</f>
        <v>47</v>
      </c>
      <c r="BR290" s="116">
        <f>SUM(Table1[[#This Row],[2014-2015 unknown]],Table1[[#This Row],[2016-2017  unknown ]],Table1[[#This Row],[2018 pre R unknown]],Table1[[#This Row],[2018 post R unknown]],Table1[[#This Row],[2019 unknown]],Table1[[#This Row],[2020 unknown]])</f>
        <v>121</v>
      </c>
      <c r="BS290">
        <v>0</v>
      </c>
      <c r="BT290">
        <v>0</v>
      </c>
      <c r="BU290">
        <v>0</v>
      </c>
      <c r="BV290">
        <v>0</v>
      </c>
      <c r="BW290" t="s">
        <v>146</v>
      </c>
      <c r="BX290">
        <v>142</v>
      </c>
      <c r="BY290">
        <v>0</v>
      </c>
      <c r="BZ290">
        <v>0</v>
      </c>
      <c r="CA290">
        <v>79</v>
      </c>
      <c r="CB290" t="s">
        <v>146</v>
      </c>
      <c r="CC290">
        <v>0</v>
      </c>
      <c r="CD290">
        <v>0</v>
      </c>
      <c r="CE290">
        <v>0</v>
      </c>
      <c r="CF290">
        <v>30</v>
      </c>
      <c r="CG290" t="s">
        <v>146</v>
      </c>
      <c r="CH290">
        <v>0</v>
      </c>
      <c r="CI290">
        <v>0</v>
      </c>
      <c r="CJ290">
        <v>47</v>
      </c>
      <c r="CK290">
        <v>12</v>
      </c>
      <c r="CL290" t="s">
        <v>146</v>
      </c>
      <c r="CM290">
        <v>0</v>
      </c>
      <c r="CN290">
        <v>15</v>
      </c>
      <c r="CO290">
        <v>0</v>
      </c>
      <c r="CP290">
        <v>0</v>
      </c>
      <c r="CQ290" t="s">
        <v>146</v>
      </c>
      <c r="CR290">
        <v>0</v>
      </c>
      <c r="CS290">
        <v>0</v>
      </c>
      <c r="CT290">
        <v>0</v>
      </c>
      <c r="CU290">
        <v>0</v>
      </c>
      <c r="CV290" t="s">
        <v>146</v>
      </c>
      <c r="CW290" t="s">
        <v>147</v>
      </c>
      <c r="CX290">
        <v>0</v>
      </c>
      <c r="CY290">
        <v>0</v>
      </c>
      <c r="CZ290">
        <v>0</v>
      </c>
      <c r="DA290">
        <v>65</v>
      </c>
      <c r="DB290">
        <v>325</v>
      </c>
      <c r="DC290" t="s">
        <v>146</v>
      </c>
      <c r="DD290">
        <v>0</v>
      </c>
      <c r="DE290">
        <v>0</v>
      </c>
      <c r="DF290">
        <v>897</v>
      </c>
      <c r="DG290">
        <v>4488</v>
      </c>
      <c r="DH290" t="s">
        <v>159</v>
      </c>
      <c r="DI290">
        <f>Table1[[#This Row],[i- returnees internal present household]]+Table1[[#This Row],[k- abroad returnee household]]</f>
        <v>410</v>
      </c>
      <c r="DJ290">
        <f>Table1[[#This Row],[ returnees internal ]]+Table1[[#This Row],[abroad returnee ]]</f>
        <v>2125</v>
      </c>
      <c r="DK290" t="s">
        <v>159</v>
      </c>
      <c r="DL290">
        <v>160</v>
      </c>
      <c r="DM290">
        <v>800</v>
      </c>
      <c r="DN290">
        <v>120</v>
      </c>
      <c r="DO290">
        <v>600</v>
      </c>
      <c r="DP290" t="s">
        <v>193</v>
      </c>
      <c r="DQ290" t="s">
        <v>194</v>
      </c>
      <c r="DR290" t="s">
        <v>150</v>
      </c>
      <c r="DS290" t="s">
        <v>147</v>
      </c>
      <c r="DT290">
        <v>40</v>
      </c>
      <c r="DU290">
        <v>200</v>
      </c>
      <c r="DV290" t="s">
        <v>202</v>
      </c>
      <c r="DW290" t="s">
        <v>464</v>
      </c>
      <c r="DX290" t="s">
        <v>150</v>
      </c>
      <c r="DY290" t="s">
        <v>147</v>
      </c>
      <c r="DZ290">
        <v>0</v>
      </c>
      <c r="EA290">
        <v>0</v>
      </c>
      <c r="EB290" t="s">
        <v>147</v>
      </c>
      <c r="EC290" t="s">
        <v>147</v>
      </c>
      <c r="ED290" t="s">
        <v>147</v>
      </c>
      <c r="EE290" t="s">
        <v>147</v>
      </c>
      <c r="EF290">
        <v>0</v>
      </c>
      <c r="EG290">
        <v>0</v>
      </c>
      <c r="EH290" t="s">
        <v>147</v>
      </c>
      <c r="EI290" t="s">
        <v>147</v>
      </c>
      <c r="EJ290" t="s">
        <v>147</v>
      </c>
      <c r="EK290" t="s">
        <v>147</v>
      </c>
      <c r="EL290">
        <v>0</v>
      </c>
      <c r="EM290">
        <v>0</v>
      </c>
      <c r="EN290" t="s">
        <v>147</v>
      </c>
      <c r="EO290" t="s">
        <v>147</v>
      </c>
      <c r="EP290" t="s">
        <v>147</v>
      </c>
      <c r="EQ290" t="s">
        <v>147</v>
      </c>
      <c r="ER290">
        <v>0</v>
      </c>
      <c r="ES290">
        <v>0</v>
      </c>
      <c r="ET290" t="s">
        <v>159</v>
      </c>
      <c r="EU290">
        <v>250</v>
      </c>
      <c r="EV290">
        <v>1325</v>
      </c>
      <c r="EW290">
        <v>99</v>
      </c>
      <c r="EX290">
        <v>521</v>
      </c>
      <c r="EY290" t="s">
        <v>219</v>
      </c>
      <c r="EZ290" t="s">
        <v>354</v>
      </c>
      <c r="FA290" t="s">
        <v>150</v>
      </c>
      <c r="FB290" t="s">
        <v>147</v>
      </c>
      <c r="FC290">
        <v>89</v>
      </c>
      <c r="FD290">
        <v>471</v>
      </c>
      <c r="FE290" t="s">
        <v>219</v>
      </c>
      <c r="FF290" t="s">
        <v>354</v>
      </c>
      <c r="FG290" t="s">
        <v>150</v>
      </c>
      <c r="FH290" t="s">
        <v>147</v>
      </c>
      <c r="FI290">
        <v>62</v>
      </c>
      <c r="FJ290">
        <v>333</v>
      </c>
      <c r="FK290" t="s">
        <v>219</v>
      </c>
      <c r="FL290" t="s">
        <v>354</v>
      </c>
      <c r="FM290" t="s">
        <v>304</v>
      </c>
      <c r="FN290" t="s">
        <v>147</v>
      </c>
      <c r="FO290">
        <v>0</v>
      </c>
      <c r="FP290">
        <v>0</v>
      </c>
      <c r="FQ290" t="s">
        <v>147</v>
      </c>
      <c r="FR290" t="s">
        <v>147</v>
      </c>
      <c r="FS290" t="s">
        <v>147</v>
      </c>
      <c r="FT290" t="s">
        <v>147</v>
      </c>
      <c r="FU290">
        <v>0</v>
      </c>
      <c r="FV290">
        <v>0</v>
      </c>
      <c r="FW290" t="s">
        <v>147</v>
      </c>
      <c r="FX290" t="s">
        <v>147</v>
      </c>
      <c r="FY290" t="s">
        <v>147</v>
      </c>
      <c r="FZ290" t="s">
        <v>147</v>
      </c>
      <c r="GA290">
        <v>0</v>
      </c>
      <c r="GB290">
        <v>0</v>
      </c>
      <c r="GC290">
        <v>194</v>
      </c>
      <c r="GD290">
        <v>995</v>
      </c>
      <c r="GE290">
        <v>141</v>
      </c>
      <c r="GF290">
        <v>733</v>
      </c>
      <c r="GG290">
        <v>75</v>
      </c>
      <c r="GH290">
        <v>397</v>
      </c>
      <c r="GI290">
        <v>0</v>
      </c>
      <c r="GJ290">
        <v>0</v>
      </c>
      <c r="GK290" t="s">
        <v>159</v>
      </c>
      <c r="GL290">
        <v>143</v>
      </c>
      <c r="GM290">
        <v>787</v>
      </c>
      <c r="GN290" t="s">
        <v>159</v>
      </c>
      <c r="GO290" t="s">
        <v>202</v>
      </c>
      <c r="GP290" t="s">
        <v>313</v>
      </c>
      <c r="GQ290" t="s">
        <v>159</v>
      </c>
      <c r="GR290" t="s">
        <v>221</v>
      </c>
      <c r="GS290" t="s">
        <v>159</v>
      </c>
      <c r="GT290">
        <v>37</v>
      </c>
      <c r="GU290">
        <v>204</v>
      </c>
      <c r="GV290" t="s">
        <v>159</v>
      </c>
      <c r="GW290" t="s">
        <v>152</v>
      </c>
      <c r="GX290" t="s">
        <v>151</v>
      </c>
      <c r="GY290" t="s">
        <v>197</v>
      </c>
      <c r="GZ290" t="s">
        <v>1100</v>
      </c>
      <c r="HA290" s="117" t="s">
        <v>1553</v>
      </c>
      <c r="HB290" s="117" t="s">
        <v>2444</v>
      </c>
      <c r="HC290" s="117"/>
      <c r="HD290" s="116" t="s">
        <v>1858</v>
      </c>
      <c r="HE290" s="116">
        <v>4.7533899999999996</v>
      </c>
      <c r="HF290" s="116">
        <v>33.560620999999998</v>
      </c>
    </row>
    <row r="291" spans="1:214" x14ac:dyDescent="0.25">
      <c r="A291" t="s">
        <v>192</v>
      </c>
      <c r="B291" t="s">
        <v>193</v>
      </c>
      <c r="C291" t="s">
        <v>191</v>
      </c>
      <c r="D291" t="s">
        <v>194</v>
      </c>
      <c r="E291" t="s">
        <v>1101</v>
      </c>
      <c r="F291" t="s">
        <v>1102</v>
      </c>
      <c r="G291" s="116">
        <f t="shared" si="8"/>
        <v>4.6900000000000004</v>
      </c>
      <c r="H291" s="116">
        <f t="shared" si="9"/>
        <v>30.932715000000002</v>
      </c>
      <c r="I291">
        <v>9</v>
      </c>
      <c r="J291">
        <v>9</v>
      </c>
      <c r="K291" t="s">
        <v>146</v>
      </c>
      <c r="L291">
        <v>0</v>
      </c>
      <c r="M291" s="116">
        <f>SUM(Table1[[#Headers],[c- IDP previously displ. abroad present]])</f>
        <v>0</v>
      </c>
      <c r="N291">
        <v>0</v>
      </c>
      <c r="O291" s="116">
        <f>(Table1[[#This Row],[a- IDP individuals]])-(Table1[[#This Row],[displ. Abroad]])</f>
        <v>0</v>
      </c>
      <c r="P291">
        <v>0</v>
      </c>
      <c r="Q291">
        <v>0</v>
      </c>
      <c r="R291" t="s">
        <v>147</v>
      </c>
      <c r="S291" t="s">
        <v>147</v>
      </c>
      <c r="T291">
        <v>0</v>
      </c>
      <c r="U291">
        <v>0</v>
      </c>
      <c r="V291" t="s">
        <v>147</v>
      </c>
      <c r="W291" t="s">
        <v>147</v>
      </c>
      <c r="X291">
        <v>0</v>
      </c>
      <c r="Y291">
        <v>0</v>
      </c>
      <c r="Z291" t="s">
        <v>147</v>
      </c>
      <c r="AA291" t="s">
        <v>147</v>
      </c>
      <c r="AB291">
        <v>0</v>
      </c>
      <c r="AC291">
        <v>0</v>
      </c>
      <c r="AD291" t="s">
        <v>147</v>
      </c>
      <c r="AE291" t="s">
        <v>147</v>
      </c>
      <c r="AF291">
        <v>0</v>
      </c>
      <c r="AG291">
        <v>0</v>
      </c>
      <c r="AH291" t="s">
        <v>147</v>
      </c>
      <c r="AI291" t="s">
        <v>147</v>
      </c>
      <c r="AJ291">
        <v>0</v>
      </c>
      <c r="AK291">
        <v>0</v>
      </c>
      <c r="AL291" t="s">
        <v>147</v>
      </c>
      <c r="AM291" t="s">
        <v>147</v>
      </c>
      <c r="AN291">
        <v>0</v>
      </c>
      <c r="AO291">
        <v>0</v>
      </c>
      <c r="AP291" t="s">
        <v>146</v>
      </c>
      <c r="AQ291">
        <v>0</v>
      </c>
      <c r="AR291">
        <v>0</v>
      </c>
      <c r="AS291">
        <v>0</v>
      </c>
      <c r="AT291">
        <v>0</v>
      </c>
      <c r="AU291" t="s">
        <v>147</v>
      </c>
      <c r="AV291" t="s">
        <v>147</v>
      </c>
      <c r="AW291">
        <v>0</v>
      </c>
      <c r="AX291">
        <v>0</v>
      </c>
      <c r="AY291" t="s">
        <v>147</v>
      </c>
      <c r="AZ291" t="s">
        <v>147</v>
      </c>
      <c r="BA291">
        <v>0</v>
      </c>
      <c r="BB291">
        <v>0</v>
      </c>
      <c r="BC291" t="s">
        <v>147</v>
      </c>
      <c r="BD291" t="s">
        <v>147</v>
      </c>
      <c r="BE291">
        <v>0</v>
      </c>
      <c r="BF291">
        <v>0</v>
      </c>
      <c r="BG291" t="s">
        <v>147</v>
      </c>
      <c r="BH291" t="s">
        <v>147</v>
      </c>
      <c r="BI291">
        <v>0</v>
      </c>
      <c r="BJ291">
        <v>0</v>
      </c>
      <c r="BK291" t="s">
        <v>147</v>
      </c>
      <c r="BL291" t="s">
        <v>147</v>
      </c>
      <c r="BM291">
        <v>0</v>
      </c>
      <c r="BN291">
        <v>0</v>
      </c>
      <c r="BO291" s="116">
        <f>SUM(Table1[[#This Row],[2014-2015 Conflict]],Table1[[#This Row],[2016-2017 conflict]],Table1[[#This Row],[2018 pre R conflict]],Table1[[#This Row],[2018 post R conflict]],Table1[[#This Row],[2019 conflict]],Table1[[#This Row],[2020 conflict]])</f>
        <v>0</v>
      </c>
      <c r="BP291" s="116">
        <f>SUM(Table1[[#This Row],[2014-2015  C - clashes]],Table1[[#This Row],[2016-2017  c-clashes]],Table1[[#This Row],[2018 pre R C-clashes]],Table1[[#This Row],[2018 post R C-clashes]],Table1[[#This Row],[2019 C-clashes]],Table1[[#This Row],[2020 C-clashes]])</f>
        <v>0</v>
      </c>
      <c r="BQ291" s="116">
        <f>SUM(Table1[[#This Row],[2014-2015 disaster]],Table1[[#This Row],[2016-2017 disaster]],Table1[[#This Row],[2018 pre R disaster]],Table1[[#This Row],[2018 post R disaster]],Table1[[#This Row],[2019 disaster]],Table1[[#This Row],[2020 disaster]])</f>
        <v>0</v>
      </c>
      <c r="BR291" s="116">
        <f>SUM(Table1[[#This Row],[2014-2015 unknown]],Table1[[#This Row],[2016-2017  unknown ]],Table1[[#This Row],[2018 pre R unknown]],Table1[[#This Row],[2018 post R unknown]],Table1[[#This Row],[2019 unknown]],Table1[[#This Row],[2020 unknown]])</f>
        <v>0</v>
      </c>
      <c r="BS291">
        <v>0</v>
      </c>
      <c r="BT291">
        <v>0</v>
      </c>
      <c r="BU291">
        <v>0</v>
      </c>
      <c r="BV291">
        <v>0</v>
      </c>
      <c r="BW291" t="s">
        <v>146</v>
      </c>
      <c r="BX291">
        <v>0</v>
      </c>
      <c r="BY291">
        <v>0</v>
      </c>
      <c r="BZ291">
        <v>0</v>
      </c>
      <c r="CA291">
        <v>0</v>
      </c>
      <c r="CB291" t="s">
        <v>146</v>
      </c>
      <c r="CC291">
        <v>0</v>
      </c>
      <c r="CD291">
        <v>0</v>
      </c>
      <c r="CE291">
        <v>0</v>
      </c>
      <c r="CF291">
        <v>0</v>
      </c>
      <c r="CG291" t="s">
        <v>146</v>
      </c>
      <c r="CH291">
        <v>0</v>
      </c>
      <c r="CI291">
        <v>0</v>
      </c>
      <c r="CJ291">
        <v>0</v>
      </c>
      <c r="CK291">
        <v>0</v>
      </c>
      <c r="CL291" t="s">
        <v>146</v>
      </c>
      <c r="CM291">
        <v>0</v>
      </c>
      <c r="CN291">
        <v>0</v>
      </c>
      <c r="CO291">
        <v>0</v>
      </c>
      <c r="CP291">
        <v>0</v>
      </c>
      <c r="CQ291" t="s">
        <v>146</v>
      </c>
      <c r="CR291">
        <v>0</v>
      </c>
      <c r="CS291">
        <v>0</v>
      </c>
      <c r="CT291">
        <v>0</v>
      </c>
      <c r="CU291">
        <v>0</v>
      </c>
      <c r="CV291" t="s">
        <v>146</v>
      </c>
      <c r="CW291" t="s">
        <v>147</v>
      </c>
      <c r="CX291">
        <v>0</v>
      </c>
      <c r="CY291">
        <v>0</v>
      </c>
      <c r="CZ291">
        <v>0</v>
      </c>
      <c r="DA291">
        <v>0</v>
      </c>
      <c r="DB291">
        <v>0</v>
      </c>
      <c r="DC291" t="s">
        <v>146</v>
      </c>
      <c r="DD291">
        <v>0</v>
      </c>
      <c r="DE291">
        <v>0</v>
      </c>
      <c r="DF291">
        <v>1652</v>
      </c>
      <c r="DG291">
        <v>9912</v>
      </c>
      <c r="DH291" t="s">
        <v>159</v>
      </c>
      <c r="DI291">
        <f>Table1[[#This Row],[i- returnees internal present household]]+Table1[[#This Row],[k- abroad returnee household]]</f>
        <v>1673</v>
      </c>
      <c r="DJ291">
        <f>Table1[[#This Row],[ returnees internal ]]+Table1[[#This Row],[abroad returnee ]]</f>
        <v>9571</v>
      </c>
      <c r="DK291" t="s">
        <v>159</v>
      </c>
      <c r="DL291">
        <v>1513</v>
      </c>
      <c r="DM291">
        <v>8611</v>
      </c>
      <c r="DN291">
        <v>0</v>
      </c>
      <c r="DO291">
        <v>0</v>
      </c>
      <c r="DP291" t="s">
        <v>147</v>
      </c>
      <c r="DQ291" t="s">
        <v>147</v>
      </c>
      <c r="DR291" t="s">
        <v>147</v>
      </c>
      <c r="DS291" t="s">
        <v>147</v>
      </c>
      <c r="DT291">
        <v>0</v>
      </c>
      <c r="DU291">
        <v>0</v>
      </c>
      <c r="DV291" t="s">
        <v>147</v>
      </c>
      <c r="DW291" t="s">
        <v>147</v>
      </c>
      <c r="DX291" t="s">
        <v>147</v>
      </c>
      <c r="DY291" t="s">
        <v>147</v>
      </c>
      <c r="DZ291">
        <v>424</v>
      </c>
      <c r="EA291">
        <v>2544</v>
      </c>
      <c r="EB291" t="s">
        <v>193</v>
      </c>
      <c r="EC291" t="s">
        <v>194</v>
      </c>
      <c r="ED291" t="s">
        <v>150</v>
      </c>
      <c r="EE291" t="s">
        <v>147</v>
      </c>
      <c r="EF291">
        <v>991</v>
      </c>
      <c r="EG291">
        <v>5479</v>
      </c>
      <c r="EH291" t="s">
        <v>193</v>
      </c>
      <c r="EI291" t="s">
        <v>194</v>
      </c>
      <c r="EJ291" t="s">
        <v>150</v>
      </c>
      <c r="EK291" t="s">
        <v>147</v>
      </c>
      <c r="EL291">
        <v>98</v>
      </c>
      <c r="EM291">
        <v>588</v>
      </c>
      <c r="EN291" t="s">
        <v>193</v>
      </c>
      <c r="EO291" t="s">
        <v>194</v>
      </c>
      <c r="EP291" t="s">
        <v>150</v>
      </c>
      <c r="EQ291" t="s">
        <v>147</v>
      </c>
      <c r="ER291">
        <v>0</v>
      </c>
      <c r="ES291">
        <v>0</v>
      </c>
      <c r="ET291" t="s">
        <v>159</v>
      </c>
      <c r="EU291">
        <v>160</v>
      </c>
      <c r="EV291">
        <v>960</v>
      </c>
      <c r="EW291">
        <v>0</v>
      </c>
      <c r="EX291">
        <v>0</v>
      </c>
      <c r="EY291" t="s">
        <v>147</v>
      </c>
      <c r="EZ291" t="s">
        <v>147</v>
      </c>
      <c r="FA291" t="s">
        <v>147</v>
      </c>
      <c r="FB291" t="s">
        <v>147</v>
      </c>
      <c r="FC291">
        <v>0</v>
      </c>
      <c r="FD291">
        <v>0</v>
      </c>
      <c r="FE291" t="s">
        <v>147</v>
      </c>
      <c r="FF291" t="s">
        <v>147</v>
      </c>
      <c r="FG291" t="s">
        <v>147</v>
      </c>
      <c r="FH291" t="s">
        <v>147</v>
      </c>
      <c r="FI291">
        <v>0</v>
      </c>
      <c r="FJ291">
        <v>0</v>
      </c>
      <c r="FK291" t="s">
        <v>147</v>
      </c>
      <c r="FL291" t="s">
        <v>147</v>
      </c>
      <c r="FM291" t="s">
        <v>147</v>
      </c>
      <c r="FN291" t="s">
        <v>147</v>
      </c>
      <c r="FO291">
        <v>90</v>
      </c>
      <c r="FP291">
        <v>540</v>
      </c>
      <c r="FQ291" t="s">
        <v>221</v>
      </c>
      <c r="FR291" t="s">
        <v>424</v>
      </c>
      <c r="FS291" t="s">
        <v>150</v>
      </c>
      <c r="FT291" t="s">
        <v>147</v>
      </c>
      <c r="FU291">
        <v>70</v>
      </c>
      <c r="FV291">
        <v>420</v>
      </c>
      <c r="FW291" t="s">
        <v>221</v>
      </c>
      <c r="FX291" t="s">
        <v>424</v>
      </c>
      <c r="FY291" t="s">
        <v>150</v>
      </c>
      <c r="FZ291" t="s">
        <v>147</v>
      </c>
      <c r="GA291">
        <v>0</v>
      </c>
      <c r="GB291">
        <v>0</v>
      </c>
      <c r="GC291">
        <v>1513</v>
      </c>
      <c r="GD291">
        <v>8611</v>
      </c>
      <c r="GE291">
        <v>160</v>
      </c>
      <c r="GF291">
        <v>960</v>
      </c>
      <c r="GG291">
        <v>0</v>
      </c>
      <c r="GH291">
        <v>0</v>
      </c>
      <c r="GI291">
        <v>0</v>
      </c>
      <c r="GJ291">
        <v>0</v>
      </c>
      <c r="GK291" t="s">
        <v>159</v>
      </c>
      <c r="GL291">
        <v>490</v>
      </c>
      <c r="GM291">
        <v>2804</v>
      </c>
      <c r="GN291" t="s">
        <v>159</v>
      </c>
      <c r="GO291" t="s">
        <v>193</v>
      </c>
      <c r="GP291" t="s">
        <v>194</v>
      </c>
      <c r="GQ291" t="s">
        <v>159</v>
      </c>
      <c r="GR291" t="s">
        <v>221</v>
      </c>
      <c r="GS291" t="s">
        <v>159</v>
      </c>
      <c r="GT291">
        <v>71</v>
      </c>
      <c r="GU291">
        <v>391</v>
      </c>
      <c r="GV291" t="s">
        <v>159</v>
      </c>
      <c r="GW291" t="s">
        <v>151</v>
      </c>
      <c r="GX291" t="s">
        <v>197</v>
      </c>
      <c r="GY291" t="s">
        <v>151</v>
      </c>
      <c r="GZ291" t="s">
        <v>1103</v>
      </c>
      <c r="HA291" s="117" t="s">
        <v>1553</v>
      </c>
      <c r="HB291" s="117" t="s">
        <v>2446</v>
      </c>
      <c r="HC291" s="117"/>
      <c r="HD291" s="116" t="s">
        <v>1858</v>
      </c>
      <c r="HE291" s="116">
        <v>4.7555500000000004</v>
      </c>
      <c r="HF291" s="116">
        <v>33.513599999999997</v>
      </c>
    </row>
    <row r="292" spans="1:214" x14ac:dyDescent="0.25">
      <c r="A292" t="s">
        <v>201</v>
      </c>
      <c r="B292" t="s">
        <v>202</v>
      </c>
      <c r="C292" t="s">
        <v>1038</v>
      </c>
      <c r="D292" t="s">
        <v>1039</v>
      </c>
      <c r="E292" t="s">
        <v>1104</v>
      </c>
      <c r="F292" t="s">
        <v>1105</v>
      </c>
      <c r="G292" s="116">
        <f t="shared" si="8"/>
        <v>4.2724200000000003</v>
      </c>
      <c r="H292" s="116">
        <f t="shared" si="9"/>
        <v>33.478499999999997</v>
      </c>
      <c r="I292">
        <v>9</v>
      </c>
      <c r="J292">
        <v>9</v>
      </c>
      <c r="K292" t="s">
        <v>159</v>
      </c>
      <c r="L292">
        <v>332</v>
      </c>
      <c r="M292" s="116">
        <f>SUM(Table1[[#Headers],[c- IDP previously displ. abroad present]])</f>
        <v>0</v>
      </c>
      <c r="N292">
        <v>1705</v>
      </c>
      <c r="O292" s="116">
        <f>(Table1[[#This Row],[a- IDP individuals]])-(Table1[[#This Row],[displ. Abroad]])</f>
        <v>995</v>
      </c>
      <c r="P292">
        <v>67</v>
      </c>
      <c r="Q292">
        <v>364</v>
      </c>
      <c r="R292" t="s">
        <v>202</v>
      </c>
      <c r="S292" t="s">
        <v>1039</v>
      </c>
      <c r="T292">
        <v>117</v>
      </c>
      <c r="U292">
        <v>446</v>
      </c>
      <c r="V292" t="s">
        <v>202</v>
      </c>
      <c r="W292" t="s">
        <v>1039</v>
      </c>
      <c r="X292">
        <v>61</v>
      </c>
      <c r="Y292">
        <v>369</v>
      </c>
      <c r="Z292" t="s">
        <v>202</v>
      </c>
      <c r="AA292" t="s">
        <v>1039</v>
      </c>
      <c r="AB292">
        <v>43</v>
      </c>
      <c r="AC292">
        <v>258</v>
      </c>
      <c r="AD292" t="s">
        <v>202</v>
      </c>
      <c r="AE292" t="s">
        <v>302</v>
      </c>
      <c r="AF292">
        <v>44</v>
      </c>
      <c r="AG292">
        <v>268</v>
      </c>
      <c r="AH292" t="s">
        <v>202</v>
      </c>
      <c r="AI292" t="s">
        <v>314</v>
      </c>
      <c r="AJ292">
        <v>0</v>
      </c>
      <c r="AK292">
        <v>0</v>
      </c>
      <c r="AL292" t="s">
        <v>147</v>
      </c>
      <c r="AM292" t="s">
        <v>147</v>
      </c>
      <c r="AN292">
        <v>0</v>
      </c>
      <c r="AO292">
        <v>0</v>
      </c>
      <c r="AP292" t="s">
        <v>159</v>
      </c>
      <c r="AQ292">
        <v>142</v>
      </c>
      <c r="AR292">
        <v>710</v>
      </c>
      <c r="AS292">
        <v>72</v>
      </c>
      <c r="AT292">
        <v>360</v>
      </c>
      <c r="AU292" t="s">
        <v>221</v>
      </c>
      <c r="AV292" t="s">
        <v>404</v>
      </c>
      <c r="AW292">
        <v>32</v>
      </c>
      <c r="AX292">
        <v>160</v>
      </c>
      <c r="AY292" t="s">
        <v>219</v>
      </c>
      <c r="AZ292" t="s">
        <v>354</v>
      </c>
      <c r="BA292">
        <v>18</v>
      </c>
      <c r="BB292">
        <v>90</v>
      </c>
      <c r="BC292" t="s">
        <v>221</v>
      </c>
      <c r="BD292" t="s">
        <v>424</v>
      </c>
      <c r="BE292">
        <v>20</v>
      </c>
      <c r="BF292">
        <v>100</v>
      </c>
      <c r="BG292" t="s">
        <v>221</v>
      </c>
      <c r="BH292" t="s">
        <v>424</v>
      </c>
      <c r="BI292">
        <v>0</v>
      </c>
      <c r="BJ292">
        <v>0</v>
      </c>
      <c r="BK292" t="s">
        <v>147</v>
      </c>
      <c r="BL292" t="s">
        <v>147</v>
      </c>
      <c r="BM292">
        <v>0</v>
      </c>
      <c r="BN292">
        <v>0</v>
      </c>
      <c r="BO292" s="116">
        <f>SUM(Table1[[#This Row],[2014-2015 Conflict]],Table1[[#This Row],[2016-2017 conflict]],Table1[[#This Row],[2018 pre R conflict]],Table1[[#This Row],[2018 post R conflict]],Table1[[#This Row],[2019 conflict]],Table1[[#This Row],[2020 conflict]])</f>
        <v>810</v>
      </c>
      <c r="BP292" s="116">
        <f>SUM(Table1[[#This Row],[2014-2015  C - clashes]],Table1[[#This Row],[2016-2017  c-clashes]],Table1[[#This Row],[2018 pre R C-clashes]],Table1[[#This Row],[2018 post R C-clashes]],Table1[[#This Row],[2019 C-clashes]],Table1[[#This Row],[2020 C-clashes]])</f>
        <v>637</v>
      </c>
      <c r="BQ292" s="116">
        <f>SUM(Table1[[#This Row],[2014-2015 disaster]],Table1[[#This Row],[2016-2017 disaster]],Table1[[#This Row],[2018 pre R disaster]],Table1[[#This Row],[2018 post R disaster]],Table1[[#This Row],[2019 disaster]],Table1[[#This Row],[2020 disaster]])</f>
        <v>258</v>
      </c>
      <c r="BR292" s="116">
        <f>SUM(Table1[[#This Row],[2014-2015 unknown]],Table1[[#This Row],[2016-2017  unknown ]],Table1[[#This Row],[2018 pre R unknown]],Table1[[#This Row],[2018 post R unknown]],Table1[[#This Row],[2019 unknown]],Table1[[#This Row],[2020 unknown]])</f>
        <v>0</v>
      </c>
      <c r="BS292">
        <v>364</v>
      </c>
      <c r="BT292">
        <v>0</v>
      </c>
      <c r="BU292">
        <v>0</v>
      </c>
      <c r="BV292">
        <v>0</v>
      </c>
      <c r="BW292" t="s">
        <v>146</v>
      </c>
      <c r="BX292">
        <v>446</v>
      </c>
      <c r="BY292">
        <v>0</v>
      </c>
      <c r="BZ292">
        <v>0</v>
      </c>
      <c r="CA292">
        <v>0</v>
      </c>
      <c r="CB292" t="s">
        <v>146</v>
      </c>
      <c r="CC292">
        <v>0</v>
      </c>
      <c r="CD292">
        <v>369</v>
      </c>
      <c r="CE292">
        <v>0</v>
      </c>
      <c r="CF292">
        <v>0</v>
      </c>
      <c r="CG292" t="s">
        <v>146</v>
      </c>
      <c r="CH292">
        <v>0</v>
      </c>
      <c r="CI292">
        <v>0</v>
      </c>
      <c r="CJ292">
        <v>258</v>
      </c>
      <c r="CK292">
        <v>0</v>
      </c>
      <c r="CL292" t="s">
        <v>146</v>
      </c>
      <c r="CM292">
        <v>0</v>
      </c>
      <c r="CN292">
        <v>268</v>
      </c>
      <c r="CO292">
        <v>0</v>
      </c>
      <c r="CP292">
        <v>0</v>
      </c>
      <c r="CQ292" t="s">
        <v>146</v>
      </c>
      <c r="CR292">
        <v>0</v>
      </c>
      <c r="CS292">
        <v>0</v>
      </c>
      <c r="CT292">
        <v>0</v>
      </c>
      <c r="CU292">
        <v>0</v>
      </c>
      <c r="CV292" t="s">
        <v>146</v>
      </c>
      <c r="CW292" t="s">
        <v>147</v>
      </c>
      <c r="CX292">
        <v>0</v>
      </c>
      <c r="CY292">
        <v>86</v>
      </c>
      <c r="CZ292">
        <v>430</v>
      </c>
      <c r="DA292">
        <v>246</v>
      </c>
      <c r="DB292">
        <v>1275</v>
      </c>
      <c r="DC292" t="s">
        <v>159</v>
      </c>
      <c r="DD292">
        <v>50</v>
      </c>
      <c r="DE292">
        <v>258</v>
      </c>
      <c r="DF292">
        <v>4910</v>
      </c>
      <c r="DG292">
        <v>27005</v>
      </c>
      <c r="DH292" t="s">
        <v>159</v>
      </c>
      <c r="DI292">
        <f>Table1[[#This Row],[i- returnees internal present household]]+Table1[[#This Row],[k- abroad returnee household]]</f>
        <v>485</v>
      </c>
      <c r="DJ292">
        <f>Table1[[#This Row],[ returnees internal ]]+Table1[[#This Row],[abroad returnee ]]</f>
        <v>2537</v>
      </c>
      <c r="DK292" t="s">
        <v>159</v>
      </c>
      <c r="DL292">
        <v>158</v>
      </c>
      <c r="DM292">
        <v>790</v>
      </c>
      <c r="DN292">
        <v>26</v>
      </c>
      <c r="DO292">
        <v>130</v>
      </c>
      <c r="DP292" t="s">
        <v>202</v>
      </c>
      <c r="DQ292" t="s">
        <v>302</v>
      </c>
      <c r="DR292" t="s">
        <v>150</v>
      </c>
      <c r="DS292" t="s">
        <v>147</v>
      </c>
      <c r="DT292">
        <v>7</v>
      </c>
      <c r="DU292">
        <v>35</v>
      </c>
      <c r="DV292" t="s">
        <v>202</v>
      </c>
      <c r="DW292" t="s">
        <v>1039</v>
      </c>
      <c r="DX292" t="s">
        <v>182</v>
      </c>
      <c r="DY292" t="s">
        <v>147</v>
      </c>
      <c r="DZ292">
        <v>52</v>
      </c>
      <c r="EA292">
        <v>260</v>
      </c>
      <c r="EB292" t="s">
        <v>202</v>
      </c>
      <c r="EC292" t="s">
        <v>1039</v>
      </c>
      <c r="ED292" t="s">
        <v>182</v>
      </c>
      <c r="EE292" t="s">
        <v>147</v>
      </c>
      <c r="EF292">
        <v>58</v>
      </c>
      <c r="EG292">
        <v>300</v>
      </c>
      <c r="EH292" t="s">
        <v>202</v>
      </c>
      <c r="EI292" t="s">
        <v>302</v>
      </c>
      <c r="EJ292" t="s">
        <v>304</v>
      </c>
      <c r="EK292" t="s">
        <v>147</v>
      </c>
      <c r="EL292">
        <v>15</v>
      </c>
      <c r="EM292">
        <v>65</v>
      </c>
      <c r="EN292" t="s">
        <v>202</v>
      </c>
      <c r="EO292" t="s">
        <v>314</v>
      </c>
      <c r="EP292" t="s">
        <v>182</v>
      </c>
      <c r="EQ292" t="s">
        <v>147</v>
      </c>
      <c r="ER292">
        <v>0</v>
      </c>
      <c r="ES292">
        <v>0</v>
      </c>
      <c r="ET292" t="s">
        <v>159</v>
      </c>
      <c r="EU292">
        <v>327</v>
      </c>
      <c r="EV292">
        <v>1747</v>
      </c>
      <c r="EW292">
        <v>41</v>
      </c>
      <c r="EX292">
        <v>207</v>
      </c>
      <c r="EY292" t="s">
        <v>219</v>
      </c>
      <c r="EZ292" t="s">
        <v>354</v>
      </c>
      <c r="FA292" t="s">
        <v>150</v>
      </c>
      <c r="FB292" t="s">
        <v>147</v>
      </c>
      <c r="FC292">
        <v>28</v>
      </c>
      <c r="FD292">
        <v>141</v>
      </c>
      <c r="FE292" t="s">
        <v>219</v>
      </c>
      <c r="FF292" t="s">
        <v>354</v>
      </c>
      <c r="FG292" t="s">
        <v>182</v>
      </c>
      <c r="FH292" t="s">
        <v>147</v>
      </c>
      <c r="FI292">
        <v>34</v>
      </c>
      <c r="FJ292">
        <v>171</v>
      </c>
      <c r="FK292" t="s">
        <v>221</v>
      </c>
      <c r="FL292" t="s">
        <v>424</v>
      </c>
      <c r="FM292" t="s">
        <v>182</v>
      </c>
      <c r="FN292" t="s">
        <v>147</v>
      </c>
      <c r="FO292">
        <v>76</v>
      </c>
      <c r="FP292">
        <v>481</v>
      </c>
      <c r="FQ292" t="s">
        <v>221</v>
      </c>
      <c r="FR292" t="s">
        <v>424</v>
      </c>
      <c r="FS292" t="s">
        <v>182</v>
      </c>
      <c r="FT292" t="s">
        <v>147</v>
      </c>
      <c r="FU292">
        <v>148</v>
      </c>
      <c r="FV292">
        <v>747</v>
      </c>
      <c r="FW292" t="s">
        <v>221</v>
      </c>
      <c r="FX292" t="s">
        <v>404</v>
      </c>
      <c r="FY292" t="s">
        <v>182</v>
      </c>
      <c r="FZ292" t="s">
        <v>147</v>
      </c>
      <c r="GA292">
        <v>0</v>
      </c>
      <c r="GB292">
        <v>0</v>
      </c>
      <c r="GC292">
        <v>0</v>
      </c>
      <c r="GD292">
        <v>0</v>
      </c>
      <c r="GE292">
        <v>294</v>
      </c>
      <c r="GF292">
        <v>1575</v>
      </c>
      <c r="GG292">
        <v>191</v>
      </c>
      <c r="GH292">
        <v>962</v>
      </c>
      <c r="GI292">
        <v>0</v>
      </c>
      <c r="GJ292">
        <v>0</v>
      </c>
      <c r="GK292" t="s">
        <v>159</v>
      </c>
      <c r="GL292">
        <v>180</v>
      </c>
      <c r="GM292">
        <v>932</v>
      </c>
      <c r="GN292" t="s">
        <v>159</v>
      </c>
      <c r="GO292" t="s">
        <v>202</v>
      </c>
      <c r="GP292" t="s">
        <v>1039</v>
      </c>
      <c r="GQ292" t="s">
        <v>159</v>
      </c>
      <c r="GR292" t="s">
        <v>221</v>
      </c>
      <c r="GS292" t="s">
        <v>159</v>
      </c>
      <c r="GT292">
        <v>83</v>
      </c>
      <c r="GU292">
        <v>457</v>
      </c>
      <c r="GV292" t="s">
        <v>159</v>
      </c>
      <c r="GW292" t="s">
        <v>151</v>
      </c>
      <c r="GX292" t="s">
        <v>152</v>
      </c>
      <c r="GY292" t="s">
        <v>151</v>
      </c>
      <c r="GZ292" t="s">
        <v>1106</v>
      </c>
      <c r="HA292" s="117" t="s">
        <v>1553</v>
      </c>
      <c r="HB292" s="117" t="s">
        <v>2448</v>
      </c>
      <c r="HC292" s="117" t="s">
        <v>2448</v>
      </c>
      <c r="HD292" s="116" t="s">
        <v>1858</v>
      </c>
      <c r="HE292" s="116">
        <v>4.74674</v>
      </c>
      <c r="HF292" s="116">
        <v>33.5154</v>
      </c>
    </row>
    <row r="293" spans="1:214" x14ac:dyDescent="0.25">
      <c r="A293" t="s">
        <v>273</v>
      </c>
      <c r="B293" t="s">
        <v>211</v>
      </c>
      <c r="C293" t="s">
        <v>719</v>
      </c>
      <c r="D293" t="s">
        <v>720</v>
      </c>
      <c r="E293" t="s">
        <v>1107</v>
      </c>
      <c r="F293" t="s">
        <v>1108</v>
      </c>
      <c r="G293" s="116">
        <f t="shared" si="8"/>
        <v>5.1314399999999996</v>
      </c>
      <c r="H293" s="116">
        <f t="shared" si="9"/>
        <v>27.515499999999999</v>
      </c>
      <c r="I293">
        <v>9</v>
      </c>
      <c r="J293">
        <v>9</v>
      </c>
      <c r="K293" t="s">
        <v>159</v>
      </c>
      <c r="L293">
        <v>9</v>
      </c>
      <c r="M293" s="116">
        <f>SUM(Table1[[#Headers],[c- IDP previously displ. abroad present]])</f>
        <v>0</v>
      </c>
      <c r="N293">
        <v>49</v>
      </c>
      <c r="O293" s="116">
        <f>(Table1[[#This Row],[a- IDP individuals]])-(Table1[[#This Row],[displ. Abroad]])</f>
        <v>49</v>
      </c>
      <c r="P293">
        <v>0</v>
      </c>
      <c r="Q293">
        <v>0</v>
      </c>
      <c r="R293" t="s">
        <v>147</v>
      </c>
      <c r="S293" t="s">
        <v>147</v>
      </c>
      <c r="T293">
        <v>0</v>
      </c>
      <c r="U293">
        <v>0</v>
      </c>
      <c r="V293" t="s">
        <v>147</v>
      </c>
      <c r="W293" t="s">
        <v>147</v>
      </c>
      <c r="X293">
        <v>0</v>
      </c>
      <c r="Y293">
        <v>0</v>
      </c>
      <c r="Z293" t="s">
        <v>147</v>
      </c>
      <c r="AA293" t="s">
        <v>147</v>
      </c>
      <c r="AB293">
        <v>2</v>
      </c>
      <c r="AC293">
        <v>14</v>
      </c>
      <c r="AD293" t="s">
        <v>211</v>
      </c>
      <c r="AE293" t="s">
        <v>720</v>
      </c>
      <c r="AF293">
        <v>7</v>
      </c>
      <c r="AG293">
        <v>35</v>
      </c>
      <c r="AH293" t="s">
        <v>211</v>
      </c>
      <c r="AI293" t="s">
        <v>720</v>
      </c>
      <c r="AJ293">
        <v>0</v>
      </c>
      <c r="AK293">
        <v>0</v>
      </c>
      <c r="AL293" t="s">
        <v>147</v>
      </c>
      <c r="AM293" t="s">
        <v>147</v>
      </c>
      <c r="AN293">
        <v>0</v>
      </c>
      <c r="AO293">
        <v>0</v>
      </c>
      <c r="AP293" t="s">
        <v>146</v>
      </c>
      <c r="AQ293">
        <v>0</v>
      </c>
      <c r="AR293">
        <v>0</v>
      </c>
      <c r="AS293">
        <v>0</v>
      </c>
      <c r="AT293">
        <v>0</v>
      </c>
      <c r="AU293" t="s">
        <v>147</v>
      </c>
      <c r="AV293" t="s">
        <v>147</v>
      </c>
      <c r="AW293">
        <v>0</v>
      </c>
      <c r="AX293">
        <v>0</v>
      </c>
      <c r="AY293" t="s">
        <v>147</v>
      </c>
      <c r="AZ293" t="s">
        <v>147</v>
      </c>
      <c r="BA293">
        <v>0</v>
      </c>
      <c r="BB293">
        <v>0</v>
      </c>
      <c r="BC293" t="s">
        <v>147</v>
      </c>
      <c r="BD293" t="s">
        <v>147</v>
      </c>
      <c r="BE293">
        <v>0</v>
      </c>
      <c r="BF293">
        <v>0</v>
      </c>
      <c r="BG293" t="s">
        <v>147</v>
      </c>
      <c r="BH293" t="s">
        <v>147</v>
      </c>
      <c r="BI293">
        <v>0</v>
      </c>
      <c r="BJ293">
        <v>0</v>
      </c>
      <c r="BK293" t="s">
        <v>147</v>
      </c>
      <c r="BL293" t="s">
        <v>147</v>
      </c>
      <c r="BM293">
        <v>0</v>
      </c>
      <c r="BN293">
        <v>0</v>
      </c>
      <c r="BO293" s="116">
        <f>SUM(Table1[[#This Row],[2014-2015 Conflict]],Table1[[#This Row],[2016-2017 conflict]],Table1[[#This Row],[2018 pre R conflict]],Table1[[#This Row],[2018 post R conflict]],Table1[[#This Row],[2019 conflict]],Table1[[#This Row],[2020 conflict]])</f>
        <v>49</v>
      </c>
      <c r="BP293" s="116">
        <f>SUM(Table1[[#This Row],[2014-2015  C - clashes]],Table1[[#This Row],[2016-2017  c-clashes]],Table1[[#This Row],[2018 pre R C-clashes]],Table1[[#This Row],[2018 post R C-clashes]],Table1[[#This Row],[2019 C-clashes]],Table1[[#This Row],[2020 C-clashes]])</f>
        <v>0</v>
      </c>
      <c r="BQ293" s="116">
        <f>SUM(Table1[[#This Row],[2014-2015 disaster]],Table1[[#This Row],[2016-2017 disaster]],Table1[[#This Row],[2018 pre R disaster]],Table1[[#This Row],[2018 post R disaster]],Table1[[#This Row],[2019 disaster]],Table1[[#This Row],[2020 disaster]])</f>
        <v>0</v>
      </c>
      <c r="BR293" s="116">
        <f>SUM(Table1[[#This Row],[2014-2015 unknown]],Table1[[#This Row],[2016-2017  unknown ]],Table1[[#This Row],[2018 pre R unknown]],Table1[[#This Row],[2018 post R unknown]],Table1[[#This Row],[2019 unknown]],Table1[[#This Row],[2020 unknown]])</f>
        <v>0</v>
      </c>
      <c r="BS293">
        <v>0</v>
      </c>
      <c r="BT293">
        <v>0</v>
      </c>
      <c r="BU293">
        <v>0</v>
      </c>
      <c r="BV293">
        <v>0</v>
      </c>
      <c r="BW293" t="s">
        <v>146</v>
      </c>
      <c r="BX293">
        <v>0</v>
      </c>
      <c r="BY293">
        <v>0</v>
      </c>
      <c r="BZ293">
        <v>0</v>
      </c>
      <c r="CA293">
        <v>0</v>
      </c>
      <c r="CB293" t="s">
        <v>146</v>
      </c>
      <c r="CC293">
        <v>0</v>
      </c>
      <c r="CD293">
        <v>0</v>
      </c>
      <c r="CE293">
        <v>0</v>
      </c>
      <c r="CF293">
        <v>0</v>
      </c>
      <c r="CG293" t="s">
        <v>146</v>
      </c>
      <c r="CH293">
        <v>14</v>
      </c>
      <c r="CI293">
        <v>0</v>
      </c>
      <c r="CJ293">
        <v>0</v>
      </c>
      <c r="CK293">
        <v>0</v>
      </c>
      <c r="CL293" t="s">
        <v>146</v>
      </c>
      <c r="CM293">
        <v>35</v>
      </c>
      <c r="CN293">
        <v>0</v>
      </c>
      <c r="CO293">
        <v>0</v>
      </c>
      <c r="CP293">
        <v>0</v>
      </c>
      <c r="CQ293" t="s">
        <v>146</v>
      </c>
      <c r="CR293">
        <v>0</v>
      </c>
      <c r="CS293">
        <v>0</v>
      </c>
      <c r="CT293">
        <v>0</v>
      </c>
      <c r="CU293">
        <v>0</v>
      </c>
      <c r="CV293" t="s">
        <v>146</v>
      </c>
      <c r="CW293" t="s">
        <v>147</v>
      </c>
      <c r="CX293">
        <v>0</v>
      </c>
      <c r="CY293">
        <v>0</v>
      </c>
      <c r="CZ293">
        <v>0</v>
      </c>
      <c r="DA293">
        <v>9</v>
      </c>
      <c r="DB293">
        <v>49</v>
      </c>
      <c r="DC293" t="s">
        <v>159</v>
      </c>
      <c r="DD293">
        <v>5</v>
      </c>
      <c r="DE293">
        <v>25</v>
      </c>
      <c r="DF293">
        <v>1361</v>
      </c>
      <c r="DG293">
        <v>6805</v>
      </c>
      <c r="DH293" t="s">
        <v>159</v>
      </c>
      <c r="DI293">
        <f>Table1[[#This Row],[i- returnees internal present household]]+Table1[[#This Row],[k- abroad returnee household]]</f>
        <v>915</v>
      </c>
      <c r="DJ293">
        <f>Table1[[#This Row],[ returnees internal ]]+Table1[[#This Row],[abroad returnee ]]</f>
        <v>4892</v>
      </c>
      <c r="DK293" t="s">
        <v>159</v>
      </c>
      <c r="DL293">
        <v>841</v>
      </c>
      <c r="DM293">
        <v>4517</v>
      </c>
      <c r="DN293">
        <v>133</v>
      </c>
      <c r="DO293">
        <v>659</v>
      </c>
      <c r="DP293" t="s">
        <v>211</v>
      </c>
      <c r="DQ293" t="s">
        <v>299</v>
      </c>
      <c r="DR293" t="s">
        <v>150</v>
      </c>
      <c r="DS293" t="s">
        <v>147</v>
      </c>
      <c r="DT293">
        <v>262</v>
      </c>
      <c r="DU293">
        <v>1304</v>
      </c>
      <c r="DV293" t="s">
        <v>211</v>
      </c>
      <c r="DW293" t="s">
        <v>299</v>
      </c>
      <c r="DX293" t="s">
        <v>150</v>
      </c>
      <c r="DY293" t="s">
        <v>147</v>
      </c>
      <c r="DZ293">
        <v>205</v>
      </c>
      <c r="EA293">
        <v>1039</v>
      </c>
      <c r="EB293" t="s">
        <v>211</v>
      </c>
      <c r="EC293" t="s">
        <v>720</v>
      </c>
      <c r="ED293" t="s">
        <v>150</v>
      </c>
      <c r="EE293" t="s">
        <v>147</v>
      </c>
      <c r="EF293">
        <v>241</v>
      </c>
      <c r="EG293">
        <v>1515</v>
      </c>
      <c r="EH293" t="s">
        <v>211</v>
      </c>
      <c r="EI293" t="s">
        <v>720</v>
      </c>
      <c r="EJ293" t="s">
        <v>150</v>
      </c>
      <c r="EK293" t="s">
        <v>147</v>
      </c>
      <c r="EL293">
        <v>0</v>
      </c>
      <c r="EM293">
        <v>0</v>
      </c>
      <c r="EN293" t="s">
        <v>147</v>
      </c>
      <c r="EO293" t="s">
        <v>147</v>
      </c>
      <c r="EP293" t="s">
        <v>147</v>
      </c>
      <c r="EQ293" t="s">
        <v>147</v>
      </c>
      <c r="ER293">
        <v>0</v>
      </c>
      <c r="ES293">
        <v>0</v>
      </c>
      <c r="ET293" t="s">
        <v>159</v>
      </c>
      <c r="EU293">
        <v>74</v>
      </c>
      <c r="EV293">
        <v>375</v>
      </c>
      <c r="EW293">
        <v>0</v>
      </c>
      <c r="EX293">
        <v>0</v>
      </c>
      <c r="EY293" t="s">
        <v>147</v>
      </c>
      <c r="EZ293" t="s">
        <v>147</v>
      </c>
      <c r="FA293" t="s">
        <v>147</v>
      </c>
      <c r="FB293" t="s">
        <v>147</v>
      </c>
      <c r="FC293">
        <v>23</v>
      </c>
      <c r="FD293">
        <v>120</v>
      </c>
      <c r="FE293" t="s">
        <v>722</v>
      </c>
      <c r="FF293" t="s">
        <v>740</v>
      </c>
      <c r="FG293" t="s">
        <v>150</v>
      </c>
      <c r="FH293" t="s">
        <v>147</v>
      </c>
      <c r="FI293">
        <v>17</v>
      </c>
      <c r="FJ293">
        <v>105</v>
      </c>
      <c r="FK293" t="s">
        <v>722</v>
      </c>
      <c r="FL293" t="s">
        <v>740</v>
      </c>
      <c r="FM293" t="s">
        <v>150</v>
      </c>
      <c r="FN293" t="s">
        <v>147</v>
      </c>
      <c r="FO293">
        <v>34</v>
      </c>
      <c r="FP293">
        <v>150</v>
      </c>
      <c r="FQ293" t="s">
        <v>722</v>
      </c>
      <c r="FR293" t="s">
        <v>740</v>
      </c>
      <c r="FS293" t="s">
        <v>150</v>
      </c>
      <c r="FT293" t="s">
        <v>147</v>
      </c>
      <c r="FU293">
        <v>0</v>
      </c>
      <c r="FV293">
        <v>0</v>
      </c>
      <c r="FW293" t="s">
        <v>147</v>
      </c>
      <c r="FX293" t="s">
        <v>147</v>
      </c>
      <c r="FY293" t="s">
        <v>147</v>
      </c>
      <c r="FZ293" t="s">
        <v>147</v>
      </c>
      <c r="GA293">
        <v>0</v>
      </c>
      <c r="GB293">
        <v>0</v>
      </c>
      <c r="GC293">
        <v>511</v>
      </c>
      <c r="GD293">
        <v>2811</v>
      </c>
      <c r="GE293">
        <v>335</v>
      </c>
      <c r="GF293">
        <v>1732</v>
      </c>
      <c r="GG293">
        <v>69</v>
      </c>
      <c r="GH293">
        <v>349</v>
      </c>
      <c r="GI293">
        <v>0</v>
      </c>
      <c r="GJ293">
        <v>0</v>
      </c>
      <c r="GK293" t="s">
        <v>159</v>
      </c>
      <c r="GL293">
        <v>46</v>
      </c>
      <c r="GM293">
        <v>259</v>
      </c>
      <c r="GN293" t="s">
        <v>159</v>
      </c>
      <c r="GO293" t="s">
        <v>211</v>
      </c>
      <c r="GP293" t="s">
        <v>299</v>
      </c>
      <c r="GQ293" t="s">
        <v>159</v>
      </c>
      <c r="GR293" t="s">
        <v>722</v>
      </c>
      <c r="GS293" t="s">
        <v>159</v>
      </c>
      <c r="GT293">
        <v>4</v>
      </c>
      <c r="GU293">
        <v>22</v>
      </c>
      <c r="GV293" t="s">
        <v>146</v>
      </c>
      <c r="GW293" t="s">
        <v>151</v>
      </c>
      <c r="GX293" t="s">
        <v>151</v>
      </c>
      <c r="GY293" t="s">
        <v>151</v>
      </c>
      <c r="GZ293" t="s">
        <v>1109</v>
      </c>
      <c r="HA293" s="117" t="s">
        <v>1553</v>
      </c>
      <c r="HB293" s="117" t="s">
        <v>2450</v>
      </c>
      <c r="HC293" s="117"/>
      <c r="HD293" s="116" t="s">
        <v>1858</v>
      </c>
      <c r="HE293" s="116">
        <v>4.7648149999999996</v>
      </c>
      <c r="HF293" s="116">
        <v>33.503438000000003</v>
      </c>
    </row>
    <row r="294" spans="1:214" x14ac:dyDescent="0.25">
      <c r="A294" t="s">
        <v>201</v>
      </c>
      <c r="B294" t="s">
        <v>202</v>
      </c>
      <c r="C294" t="s">
        <v>509</v>
      </c>
      <c r="D294" t="s">
        <v>510</v>
      </c>
      <c r="E294" t="s">
        <v>1110</v>
      </c>
      <c r="F294" t="s">
        <v>1111</v>
      </c>
      <c r="G294" s="116">
        <f t="shared" si="8"/>
        <v>4.9055600000000004</v>
      </c>
      <c r="H294" s="116">
        <f t="shared" si="9"/>
        <v>32.619599999999998</v>
      </c>
      <c r="I294">
        <v>9</v>
      </c>
      <c r="J294">
        <v>9</v>
      </c>
      <c r="K294" t="s">
        <v>159</v>
      </c>
      <c r="L294">
        <v>133</v>
      </c>
      <c r="M294" s="116">
        <f>SUM(Table1[[#Headers],[c- IDP previously displ. abroad present]])</f>
        <v>0</v>
      </c>
      <c r="N294">
        <v>732</v>
      </c>
      <c r="O294" s="116">
        <f>(Table1[[#This Row],[a- IDP individuals]])-(Table1[[#This Row],[displ. Abroad]])</f>
        <v>611</v>
      </c>
      <c r="P294">
        <v>4</v>
      </c>
      <c r="Q294">
        <v>22</v>
      </c>
      <c r="R294" t="s">
        <v>193</v>
      </c>
      <c r="S294" t="s">
        <v>194</v>
      </c>
      <c r="T294">
        <v>8</v>
      </c>
      <c r="U294">
        <v>44</v>
      </c>
      <c r="V294" t="s">
        <v>193</v>
      </c>
      <c r="W294" t="s">
        <v>194</v>
      </c>
      <c r="X294">
        <v>31</v>
      </c>
      <c r="Y294">
        <v>171</v>
      </c>
      <c r="Z294" t="s">
        <v>202</v>
      </c>
      <c r="AA294" t="s">
        <v>302</v>
      </c>
      <c r="AB294">
        <v>26</v>
      </c>
      <c r="AC294">
        <v>143</v>
      </c>
      <c r="AD294" t="s">
        <v>202</v>
      </c>
      <c r="AE294" t="s">
        <v>302</v>
      </c>
      <c r="AF294">
        <v>36</v>
      </c>
      <c r="AG294">
        <v>198</v>
      </c>
      <c r="AH294" t="s">
        <v>202</v>
      </c>
      <c r="AI294" t="s">
        <v>302</v>
      </c>
      <c r="AJ294">
        <v>28</v>
      </c>
      <c r="AK294">
        <v>154</v>
      </c>
      <c r="AL294" t="s">
        <v>202</v>
      </c>
      <c r="AM294" t="s">
        <v>510</v>
      </c>
      <c r="AN294">
        <v>0</v>
      </c>
      <c r="AO294">
        <v>0</v>
      </c>
      <c r="AP294" t="s">
        <v>159</v>
      </c>
      <c r="AQ294">
        <v>22</v>
      </c>
      <c r="AR294">
        <v>121</v>
      </c>
      <c r="AS294">
        <v>3</v>
      </c>
      <c r="AT294">
        <v>17</v>
      </c>
      <c r="AU294" t="s">
        <v>219</v>
      </c>
      <c r="AV294" t="s">
        <v>354</v>
      </c>
      <c r="AW294">
        <v>6</v>
      </c>
      <c r="AX294">
        <v>33</v>
      </c>
      <c r="AY294" t="s">
        <v>219</v>
      </c>
      <c r="AZ294" t="s">
        <v>354</v>
      </c>
      <c r="BA294">
        <v>7</v>
      </c>
      <c r="BB294">
        <v>39</v>
      </c>
      <c r="BC294" t="s">
        <v>221</v>
      </c>
      <c r="BD294" t="s">
        <v>424</v>
      </c>
      <c r="BE294">
        <v>4</v>
      </c>
      <c r="BF294">
        <v>22</v>
      </c>
      <c r="BG294" t="s">
        <v>221</v>
      </c>
      <c r="BH294" t="s">
        <v>376</v>
      </c>
      <c r="BI294">
        <v>2</v>
      </c>
      <c r="BJ294">
        <v>10</v>
      </c>
      <c r="BK294" t="s">
        <v>221</v>
      </c>
      <c r="BL294" t="s">
        <v>376</v>
      </c>
      <c r="BM294">
        <v>0</v>
      </c>
      <c r="BN294">
        <v>0</v>
      </c>
      <c r="BO294" s="116">
        <f>SUM(Table1[[#This Row],[2014-2015 Conflict]],Table1[[#This Row],[2016-2017 conflict]],Table1[[#This Row],[2018 pre R conflict]],Table1[[#This Row],[2018 post R conflict]],Table1[[#This Row],[2019 conflict]],Table1[[#This Row],[2020 conflict]])</f>
        <v>66</v>
      </c>
      <c r="BP294" s="116">
        <f>SUM(Table1[[#This Row],[2014-2015  C - clashes]],Table1[[#This Row],[2016-2017  c-clashes]],Table1[[#This Row],[2018 pre R C-clashes]],Table1[[#This Row],[2018 post R C-clashes]],Table1[[#This Row],[2019 C-clashes]],Table1[[#This Row],[2020 C-clashes]])</f>
        <v>143</v>
      </c>
      <c r="BQ294" s="116">
        <f>SUM(Table1[[#This Row],[2014-2015 disaster]],Table1[[#This Row],[2016-2017 disaster]],Table1[[#This Row],[2018 pre R disaster]],Table1[[#This Row],[2018 post R disaster]],Table1[[#This Row],[2019 disaster]],Table1[[#This Row],[2020 disaster]])</f>
        <v>523</v>
      </c>
      <c r="BR294" s="116">
        <f>SUM(Table1[[#This Row],[2014-2015 unknown]],Table1[[#This Row],[2016-2017  unknown ]],Table1[[#This Row],[2018 pre R unknown]],Table1[[#This Row],[2018 post R unknown]],Table1[[#This Row],[2019 unknown]],Table1[[#This Row],[2020 unknown]])</f>
        <v>0</v>
      </c>
      <c r="BS294">
        <v>22</v>
      </c>
      <c r="BT294">
        <v>0</v>
      </c>
      <c r="BU294">
        <v>0</v>
      </c>
      <c r="BV294">
        <v>0</v>
      </c>
      <c r="BW294" t="s">
        <v>146</v>
      </c>
      <c r="BX294">
        <v>44</v>
      </c>
      <c r="BY294">
        <v>0</v>
      </c>
      <c r="BZ294">
        <v>0</v>
      </c>
      <c r="CA294">
        <v>0</v>
      </c>
      <c r="CB294" t="s">
        <v>146</v>
      </c>
      <c r="CC294">
        <v>0</v>
      </c>
      <c r="CD294">
        <v>0</v>
      </c>
      <c r="CE294">
        <v>171</v>
      </c>
      <c r="CF294">
        <v>0</v>
      </c>
      <c r="CG294" t="s">
        <v>146</v>
      </c>
      <c r="CH294">
        <v>0</v>
      </c>
      <c r="CI294">
        <v>143</v>
      </c>
      <c r="CJ294">
        <v>0</v>
      </c>
      <c r="CK294">
        <v>0</v>
      </c>
      <c r="CL294" t="s">
        <v>146</v>
      </c>
      <c r="CM294">
        <v>0</v>
      </c>
      <c r="CN294">
        <v>0</v>
      </c>
      <c r="CO294">
        <v>198</v>
      </c>
      <c r="CP294">
        <v>0</v>
      </c>
      <c r="CQ294" t="s">
        <v>146</v>
      </c>
      <c r="CR294">
        <v>0</v>
      </c>
      <c r="CS294">
        <v>0</v>
      </c>
      <c r="CT294">
        <v>154</v>
      </c>
      <c r="CU294">
        <v>0</v>
      </c>
      <c r="CV294" t="s">
        <v>146</v>
      </c>
      <c r="CW294" t="s">
        <v>147</v>
      </c>
      <c r="CX294">
        <v>0</v>
      </c>
      <c r="CY294">
        <v>0</v>
      </c>
      <c r="CZ294">
        <v>0</v>
      </c>
      <c r="DA294">
        <v>133</v>
      </c>
      <c r="DB294">
        <v>732</v>
      </c>
      <c r="DC294" t="s">
        <v>146</v>
      </c>
      <c r="DD294">
        <v>0</v>
      </c>
      <c r="DE294">
        <v>0</v>
      </c>
      <c r="DF294">
        <v>2170</v>
      </c>
      <c r="DG294">
        <v>11935</v>
      </c>
      <c r="DH294" t="s">
        <v>159</v>
      </c>
      <c r="DI294">
        <f>Table1[[#This Row],[i- returnees internal present household]]+Table1[[#This Row],[k- abroad returnee household]]</f>
        <v>111</v>
      </c>
      <c r="DJ294">
        <f>Table1[[#This Row],[ returnees internal ]]+Table1[[#This Row],[abroad returnee ]]</f>
        <v>611</v>
      </c>
      <c r="DK294" t="s">
        <v>159</v>
      </c>
      <c r="DL294">
        <v>68</v>
      </c>
      <c r="DM294">
        <v>374</v>
      </c>
      <c r="DN294">
        <v>10</v>
      </c>
      <c r="DO294">
        <v>55</v>
      </c>
      <c r="DP294" t="s">
        <v>193</v>
      </c>
      <c r="DQ294" t="s">
        <v>194</v>
      </c>
      <c r="DR294" t="s">
        <v>150</v>
      </c>
      <c r="DS294" t="s">
        <v>147</v>
      </c>
      <c r="DT294">
        <v>18</v>
      </c>
      <c r="DU294">
        <v>99</v>
      </c>
      <c r="DV294" t="s">
        <v>202</v>
      </c>
      <c r="DW294" t="s">
        <v>302</v>
      </c>
      <c r="DX294" t="s">
        <v>150</v>
      </c>
      <c r="DY294" t="s">
        <v>147</v>
      </c>
      <c r="DZ294">
        <v>21</v>
      </c>
      <c r="EA294">
        <v>116</v>
      </c>
      <c r="EB294" t="s">
        <v>202</v>
      </c>
      <c r="EC294" t="s">
        <v>313</v>
      </c>
      <c r="ED294" t="s">
        <v>304</v>
      </c>
      <c r="EE294" t="s">
        <v>147</v>
      </c>
      <c r="EF294">
        <v>11</v>
      </c>
      <c r="EG294">
        <v>61</v>
      </c>
      <c r="EH294" t="s">
        <v>202</v>
      </c>
      <c r="EI294" t="s">
        <v>510</v>
      </c>
      <c r="EJ294" t="s">
        <v>304</v>
      </c>
      <c r="EK294" t="s">
        <v>147</v>
      </c>
      <c r="EL294">
        <v>8</v>
      </c>
      <c r="EM294">
        <v>43</v>
      </c>
      <c r="EN294" t="s">
        <v>202</v>
      </c>
      <c r="EO294" t="s">
        <v>510</v>
      </c>
      <c r="EP294" t="s">
        <v>304</v>
      </c>
      <c r="EQ294" t="s">
        <v>147</v>
      </c>
      <c r="ER294">
        <v>0</v>
      </c>
      <c r="ES294">
        <v>0</v>
      </c>
      <c r="ET294" t="s">
        <v>159</v>
      </c>
      <c r="EU294">
        <v>43</v>
      </c>
      <c r="EV294">
        <v>237</v>
      </c>
      <c r="EW294">
        <v>8</v>
      </c>
      <c r="EX294">
        <v>44</v>
      </c>
      <c r="EY294" t="s">
        <v>219</v>
      </c>
      <c r="EZ294" t="s">
        <v>354</v>
      </c>
      <c r="FA294" t="s">
        <v>304</v>
      </c>
      <c r="FB294" t="s">
        <v>147</v>
      </c>
      <c r="FC294">
        <v>9</v>
      </c>
      <c r="FD294">
        <v>50</v>
      </c>
      <c r="FE294" t="s">
        <v>219</v>
      </c>
      <c r="FF294" t="s">
        <v>354</v>
      </c>
      <c r="FG294" t="s">
        <v>304</v>
      </c>
      <c r="FH294" t="s">
        <v>147</v>
      </c>
      <c r="FI294">
        <v>12</v>
      </c>
      <c r="FJ294">
        <v>66</v>
      </c>
      <c r="FK294" t="s">
        <v>221</v>
      </c>
      <c r="FL294" t="s">
        <v>612</v>
      </c>
      <c r="FM294" t="s">
        <v>304</v>
      </c>
      <c r="FN294" t="s">
        <v>147</v>
      </c>
      <c r="FO294">
        <v>8</v>
      </c>
      <c r="FP294">
        <v>44</v>
      </c>
      <c r="FQ294" t="s">
        <v>221</v>
      </c>
      <c r="FR294" t="s">
        <v>612</v>
      </c>
      <c r="FS294" t="s">
        <v>304</v>
      </c>
      <c r="FT294" t="s">
        <v>147</v>
      </c>
      <c r="FU294">
        <v>6</v>
      </c>
      <c r="FV294">
        <v>33</v>
      </c>
      <c r="FW294" t="s">
        <v>221</v>
      </c>
      <c r="FX294" t="s">
        <v>424</v>
      </c>
      <c r="FY294" t="s">
        <v>304</v>
      </c>
      <c r="FZ294" t="s">
        <v>147</v>
      </c>
      <c r="GA294">
        <v>0</v>
      </c>
      <c r="GB294">
        <v>0</v>
      </c>
      <c r="GC294">
        <v>17</v>
      </c>
      <c r="GD294">
        <v>94</v>
      </c>
      <c r="GE294">
        <v>81</v>
      </c>
      <c r="GF294">
        <v>445</v>
      </c>
      <c r="GG294">
        <v>13</v>
      </c>
      <c r="GH294">
        <v>72</v>
      </c>
      <c r="GI294">
        <v>0</v>
      </c>
      <c r="GJ294">
        <v>0</v>
      </c>
      <c r="GK294" t="s">
        <v>159</v>
      </c>
      <c r="GL294">
        <v>66</v>
      </c>
      <c r="GM294">
        <v>363</v>
      </c>
      <c r="GN294" t="s">
        <v>159</v>
      </c>
      <c r="GO294" t="s">
        <v>202</v>
      </c>
      <c r="GP294" t="s">
        <v>510</v>
      </c>
      <c r="GQ294" t="s">
        <v>159</v>
      </c>
      <c r="GR294" t="s">
        <v>221</v>
      </c>
      <c r="GS294" t="s">
        <v>159</v>
      </c>
      <c r="GT294">
        <v>8</v>
      </c>
      <c r="GU294">
        <v>44</v>
      </c>
      <c r="GV294" t="s">
        <v>159</v>
      </c>
      <c r="GW294" t="s">
        <v>151</v>
      </c>
      <c r="GX294" t="s">
        <v>197</v>
      </c>
      <c r="GY294" t="s">
        <v>151</v>
      </c>
      <c r="GZ294" t="s">
        <v>160</v>
      </c>
      <c r="HA294" s="117" t="s">
        <v>1553</v>
      </c>
      <c r="HB294" s="117" t="s">
        <v>2452</v>
      </c>
      <c r="HC294" s="117"/>
      <c r="HD294" s="116" t="s">
        <v>1858</v>
      </c>
      <c r="HE294" s="116">
        <v>4.7648149999999996</v>
      </c>
      <c r="HF294" s="116">
        <v>33.503438000000003</v>
      </c>
    </row>
    <row r="295" spans="1:214" x14ac:dyDescent="0.25">
      <c r="A295" t="s">
        <v>201</v>
      </c>
      <c r="B295" t="s">
        <v>202</v>
      </c>
      <c r="C295" t="s">
        <v>1038</v>
      </c>
      <c r="D295" t="s">
        <v>1039</v>
      </c>
      <c r="E295" t="s">
        <v>1112</v>
      </c>
      <c r="F295" t="s">
        <v>1113</v>
      </c>
      <c r="G295" s="116">
        <f t="shared" si="8"/>
        <v>4.5199999999999996</v>
      </c>
      <c r="H295" s="116">
        <f t="shared" si="9"/>
        <v>33.32</v>
      </c>
      <c r="I295">
        <v>9</v>
      </c>
      <c r="J295">
        <v>9</v>
      </c>
      <c r="K295" t="s">
        <v>159</v>
      </c>
      <c r="L295">
        <v>240</v>
      </c>
      <c r="M295" s="116">
        <f>SUM(Table1[[#Headers],[c- IDP previously displ. abroad present]])</f>
        <v>0</v>
      </c>
      <c r="N295">
        <v>1321</v>
      </c>
      <c r="O295" s="116">
        <f>(Table1[[#This Row],[a- IDP individuals]])-(Table1[[#This Row],[displ. Abroad]])</f>
        <v>825</v>
      </c>
      <c r="P295">
        <v>26</v>
      </c>
      <c r="Q295">
        <v>193</v>
      </c>
      <c r="R295" t="s">
        <v>193</v>
      </c>
      <c r="S295" t="s">
        <v>194</v>
      </c>
      <c r="T295">
        <v>51</v>
      </c>
      <c r="U295">
        <v>172</v>
      </c>
      <c r="V295" t="s">
        <v>202</v>
      </c>
      <c r="W295" t="s">
        <v>1039</v>
      </c>
      <c r="X295">
        <v>62</v>
      </c>
      <c r="Y295">
        <v>376</v>
      </c>
      <c r="Z295" t="s">
        <v>202</v>
      </c>
      <c r="AA295" t="s">
        <v>302</v>
      </c>
      <c r="AB295">
        <v>33</v>
      </c>
      <c r="AC295">
        <v>228</v>
      </c>
      <c r="AD295" t="s">
        <v>202</v>
      </c>
      <c r="AE295" t="s">
        <v>311</v>
      </c>
      <c r="AF295">
        <v>36</v>
      </c>
      <c r="AG295">
        <v>187</v>
      </c>
      <c r="AH295" t="s">
        <v>202</v>
      </c>
      <c r="AI295" t="s">
        <v>1039</v>
      </c>
      <c r="AJ295">
        <v>32</v>
      </c>
      <c r="AK295">
        <v>165</v>
      </c>
      <c r="AL295" t="s">
        <v>202</v>
      </c>
      <c r="AM295" t="s">
        <v>302</v>
      </c>
      <c r="AN295">
        <v>0</v>
      </c>
      <c r="AO295">
        <v>0</v>
      </c>
      <c r="AP295" t="s">
        <v>159</v>
      </c>
      <c r="AQ295">
        <v>90</v>
      </c>
      <c r="AR295">
        <v>496</v>
      </c>
      <c r="AS295">
        <v>33</v>
      </c>
      <c r="AT295">
        <v>142</v>
      </c>
      <c r="AU295" t="s">
        <v>219</v>
      </c>
      <c r="AV295" t="s">
        <v>354</v>
      </c>
      <c r="AW295">
        <v>11</v>
      </c>
      <c r="AX295">
        <v>47</v>
      </c>
      <c r="AY295" t="s">
        <v>219</v>
      </c>
      <c r="AZ295" t="s">
        <v>354</v>
      </c>
      <c r="BA295">
        <v>16</v>
      </c>
      <c r="BB295">
        <v>100</v>
      </c>
      <c r="BC295" t="s">
        <v>221</v>
      </c>
      <c r="BD295" t="s">
        <v>424</v>
      </c>
      <c r="BE295">
        <v>13</v>
      </c>
      <c r="BF295">
        <v>100</v>
      </c>
      <c r="BG295" t="s">
        <v>219</v>
      </c>
      <c r="BH295" t="s">
        <v>354</v>
      </c>
      <c r="BI295">
        <v>17</v>
      </c>
      <c r="BJ295">
        <v>107</v>
      </c>
      <c r="BK295" t="s">
        <v>221</v>
      </c>
      <c r="BL295" t="s">
        <v>651</v>
      </c>
      <c r="BM295">
        <v>0</v>
      </c>
      <c r="BN295">
        <v>0</v>
      </c>
      <c r="BO295" s="116">
        <f>SUM(Table1[[#This Row],[2014-2015 Conflict]],Table1[[#This Row],[2016-2017 conflict]],Table1[[#This Row],[2018 pre R conflict]],Table1[[#This Row],[2018 post R conflict]],Table1[[#This Row],[2019 conflict]],Table1[[#This Row],[2020 conflict]])</f>
        <v>365</v>
      </c>
      <c r="BP295" s="116">
        <f>SUM(Table1[[#This Row],[2014-2015  C - clashes]],Table1[[#This Row],[2016-2017  c-clashes]],Table1[[#This Row],[2018 pre R C-clashes]],Table1[[#This Row],[2018 post R C-clashes]],Table1[[#This Row],[2019 C-clashes]],Table1[[#This Row],[2020 C-clashes]])</f>
        <v>228</v>
      </c>
      <c r="BQ295" s="116">
        <f>SUM(Table1[[#This Row],[2014-2015 disaster]],Table1[[#This Row],[2016-2017 disaster]],Table1[[#This Row],[2018 pre R disaster]],Table1[[#This Row],[2018 post R disaster]],Table1[[#This Row],[2019 disaster]],Table1[[#This Row],[2020 disaster]])</f>
        <v>728</v>
      </c>
      <c r="BR295" s="116">
        <f>SUM(Table1[[#This Row],[2014-2015 unknown]],Table1[[#This Row],[2016-2017  unknown ]],Table1[[#This Row],[2018 pre R unknown]],Table1[[#This Row],[2018 post R unknown]],Table1[[#This Row],[2019 unknown]],Table1[[#This Row],[2020 unknown]])</f>
        <v>0</v>
      </c>
      <c r="BS295">
        <v>193</v>
      </c>
      <c r="BT295">
        <v>0</v>
      </c>
      <c r="BU295">
        <v>0</v>
      </c>
      <c r="BV295">
        <v>0</v>
      </c>
      <c r="BW295" t="s">
        <v>146</v>
      </c>
      <c r="BX295">
        <v>172</v>
      </c>
      <c r="BY295">
        <v>0</v>
      </c>
      <c r="BZ295">
        <v>0</v>
      </c>
      <c r="CA295">
        <v>0</v>
      </c>
      <c r="CB295" t="s">
        <v>146</v>
      </c>
      <c r="CC295">
        <v>0</v>
      </c>
      <c r="CD295">
        <v>0</v>
      </c>
      <c r="CE295">
        <v>376</v>
      </c>
      <c r="CF295">
        <v>0</v>
      </c>
      <c r="CG295" t="s">
        <v>146</v>
      </c>
      <c r="CH295">
        <v>0</v>
      </c>
      <c r="CI295">
        <v>228</v>
      </c>
      <c r="CJ295">
        <v>0</v>
      </c>
      <c r="CK295">
        <v>0</v>
      </c>
      <c r="CL295" t="s">
        <v>146</v>
      </c>
      <c r="CM295">
        <v>0</v>
      </c>
      <c r="CN295">
        <v>0</v>
      </c>
      <c r="CO295">
        <v>187</v>
      </c>
      <c r="CP295">
        <v>0</v>
      </c>
      <c r="CQ295" t="s">
        <v>146</v>
      </c>
      <c r="CR295">
        <v>0</v>
      </c>
      <c r="CS295">
        <v>0</v>
      </c>
      <c r="CT295">
        <v>165</v>
      </c>
      <c r="CU295">
        <v>0</v>
      </c>
      <c r="CV295" t="s">
        <v>146</v>
      </c>
      <c r="CW295" t="s">
        <v>147</v>
      </c>
      <c r="CX295">
        <v>0</v>
      </c>
      <c r="CY295">
        <v>0</v>
      </c>
      <c r="CZ295">
        <v>0</v>
      </c>
      <c r="DA295">
        <v>240</v>
      </c>
      <c r="DB295">
        <v>1321</v>
      </c>
      <c r="DC295" t="s">
        <v>159</v>
      </c>
      <c r="DD295">
        <v>190</v>
      </c>
      <c r="DE295">
        <v>1045</v>
      </c>
      <c r="DF295">
        <v>1982</v>
      </c>
      <c r="DG295">
        <v>9910</v>
      </c>
      <c r="DH295" t="s">
        <v>159</v>
      </c>
      <c r="DI295">
        <f>Table1[[#This Row],[i- returnees internal present household]]+Table1[[#This Row],[k- abroad returnee household]]</f>
        <v>542</v>
      </c>
      <c r="DJ295">
        <f>Table1[[#This Row],[ returnees internal ]]+Table1[[#This Row],[abroad returnee ]]</f>
        <v>2710</v>
      </c>
      <c r="DK295" t="s">
        <v>159</v>
      </c>
      <c r="DL295">
        <v>408</v>
      </c>
      <c r="DM295">
        <v>2040</v>
      </c>
      <c r="DN295">
        <v>42</v>
      </c>
      <c r="DO295">
        <v>210</v>
      </c>
      <c r="DP295" t="s">
        <v>202</v>
      </c>
      <c r="DQ295" t="s">
        <v>302</v>
      </c>
      <c r="DR295" t="s">
        <v>150</v>
      </c>
      <c r="DS295" t="s">
        <v>147</v>
      </c>
      <c r="DT295">
        <v>91</v>
      </c>
      <c r="DU295">
        <v>455</v>
      </c>
      <c r="DV295" t="s">
        <v>202</v>
      </c>
      <c r="DW295" t="s">
        <v>1039</v>
      </c>
      <c r="DX295" t="s">
        <v>182</v>
      </c>
      <c r="DY295" t="s">
        <v>147</v>
      </c>
      <c r="DZ295">
        <v>84</v>
      </c>
      <c r="EA295">
        <v>420</v>
      </c>
      <c r="EB295" t="s">
        <v>193</v>
      </c>
      <c r="EC295" t="s">
        <v>194</v>
      </c>
      <c r="ED295" t="s">
        <v>182</v>
      </c>
      <c r="EE295" t="s">
        <v>147</v>
      </c>
      <c r="EF295">
        <v>176</v>
      </c>
      <c r="EG295">
        <v>880</v>
      </c>
      <c r="EH295" t="s">
        <v>202</v>
      </c>
      <c r="EI295" t="s">
        <v>302</v>
      </c>
      <c r="EJ295" t="s">
        <v>182</v>
      </c>
      <c r="EK295" t="s">
        <v>147</v>
      </c>
      <c r="EL295">
        <v>15</v>
      </c>
      <c r="EM295">
        <v>75</v>
      </c>
      <c r="EN295" t="s">
        <v>202</v>
      </c>
      <c r="EO295" t="s">
        <v>311</v>
      </c>
      <c r="EP295" t="s">
        <v>304</v>
      </c>
      <c r="EQ295" t="s">
        <v>147</v>
      </c>
      <c r="ER295">
        <v>0</v>
      </c>
      <c r="ES295">
        <v>0</v>
      </c>
      <c r="ET295" t="s">
        <v>159</v>
      </c>
      <c r="EU295">
        <v>134</v>
      </c>
      <c r="EV295">
        <v>670</v>
      </c>
      <c r="EW295">
        <v>21</v>
      </c>
      <c r="EX295">
        <v>105</v>
      </c>
      <c r="EY295" t="s">
        <v>219</v>
      </c>
      <c r="EZ295" t="s">
        <v>354</v>
      </c>
      <c r="FA295" t="s">
        <v>150</v>
      </c>
      <c r="FB295" t="s">
        <v>147</v>
      </c>
      <c r="FC295">
        <v>16</v>
      </c>
      <c r="FD295">
        <v>80</v>
      </c>
      <c r="FE295" t="s">
        <v>221</v>
      </c>
      <c r="FF295" t="s">
        <v>424</v>
      </c>
      <c r="FG295" t="s">
        <v>182</v>
      </c>
      <c r="FH295" t="s">
        <v>147</v>
      </c>
      <c r="FI295">
        <v>34</v>
      </c>
      <c r="FJ295">
        <v>170</v>
      </c>
      <c r="FK295" t="s">
        <v>219</v>
      </c>
      <c r="FL295" t="s">
        <v>354</v>
      </c>
      <c r="FM295" t="s">
        <v>304</v>
      </c>
      <c r="FN295" t="s">
        <v>147</v>
      </c>
      <c r="FO295">
        <v>52</v>
      </c>
      <c r="FP295">
        <v>260</v>
      </c>
      <c r="FQ295" t="s">
        <v>221</v>
      </c>
      <c r="FR295" t="s">
        <v>651</v>
      </c>
      <c r="FS295" t="s">
        <v>182</v>
      </c>
      <c r="FT295" t="s">
        <v>147</v>
      </c>
      <c r="FU295">
        <v>11</v>
      </c>
      <c r="FV295">
        <v>55</v>
      </c>
      <c r="FW295" t="s">
        <v>219</v>
      </c>
      <c r="FX295" t="s">
        <v>354</v>
      </c>
      <c r="FY295" t="s">
        <v>182</v>
      </c>
      <c r="FZ295" t="s">
        <v>147</v>
      </c>
      <c r="GA295">
        <v>0</v>
      </c>
      <c r="GB295">
        <v>0</v>
      </c>
      <c r="GC295">
        <v>58</v>
      </c>
      <c r="GD295">
        <v>290</v>
      </c>
      <c r="GE295">
        <v>390</v>
      </c>
      <c r="GF295">
        <v>1950</v>
      </c>
      <c r="GG295">
        <v>94</v>
      </c>
      <c r="GH295">
        <v>470</v>
      </c>
      <c r="GI295">
        <v>0</v>
      </c>
      <c r="GJ295">
        <v>0</v>
      </c>
      <c r="GK295" t="s">
        <v>159</v>
      </c>
      <c r="GL295">
        <v>102</v>
      </c>
      <c r="GM295">
        <v>510</v>
      </c>
      <c r="GN295" t="s">
        <v>159</v>
      </c>
      <c r="GO295" t="s">
        <v>202</v>
      </c>
      <c r="GP295" t="s">
        <v>302</v>
      </c>
      <c r="GQ295" t="s">
        <v>159</v>
      </c>
      <c r="GR295" t="s">
        <v>219</v>
      </c>
      <c r="GS295" t="s">
        <v>159</v>
      </c>
      <c r="GT295">
        <v>81</v>
      </c>
      <c r="GU295">
        <v>445</v>
      </c>
      <c r="GV295" t="s">
        <v>159</v>
      </c>
      <c r="GW295" t="s">
        <v>177</v>
      </c>
      <c r="GX295" t="s">
        <v>177</v>
      </c>
      <c r="GY295" t="s">
        <v>177</v>
      </c>
      <c r="GZ295" t="s">
        <v>160</v>
      </c>
      <c r="HA295" s="117" t="s">
        <v>1679</v>
      </c>
      <c r="HB295" s="117" t="s">
        <v>2454</v>
      </c>
      <c r="HC295" s="117"/>
      <c r="HD295" s="116" t="s">
        <v>1858</v>
      </c>
      <c r="HE295" s="116">
        <v>4.6346628790000004</v>
      </c>
      <c r="HF295" s="116">
        <v>33.662635180000002</v>
      </c>
    </row>
    <row r="296" spans="1:214" x14ac:dyDescent="0.25">
      <c r="A296" t="s">
        <v>186</v>
      </c>
      <c r="B296" t="s">
        <v>187</v>
      </c>
      <c r="C296" t="s">
        <v>428</v>
      </c>
      <c r="D296" t="s">
        <v>429</v>
      </c>
      <c r="E296" t="s">
        <v>1114</v>
      </c>
      <c r="F296" t="s">
        <v>1115</v>
      </c>
      <c r="G296" s="116">
        <f t="shared" si="8"/>
        <v>6.5625169999999997</v>
      </c>
      <c r="H296" s="116">
        <f t="shared" si="9"/>
        <v>29.984278</v>
      </c>
      <c r="I296">
        <v>9</v>
      </c>
      <c r="J296">
        <v>9</v>
      </c>
      <c r="K296" t="s">
        <v>159</v>
      </c>
      <c r="L296">
        <v>112</v>
      </c>
      <c r="M296" s="116">
        <f>SUM(Table1[[#Headers],[c- IDP previously displ. abroad present]])</f>
        <v>0</v>
      </c>
      <c r="N296">
        <v>620</v>
      </c>
      <c r="O296" s="116">
        <f>(Table1[[#This Row],[a- IDP individuals]])-(Table1[[#This Row],[displ. Abroad]])</f>
        <v>601</v>
      </c>
      <c r="P296">
        <v>34</v>
      </c>
      <c r="Q296">
        <v>186</v>
      </c>
      <c r="R296" t="s">
        <v>156</v>
      </c>
      <c r="S296" t="s">
        <v>195</v>
      </c>
      <c r="T296">
        <v>19</v>
      </c>
      <c r="U296">
        <v>106</v>
      </c>
      <c r="V296" t="s">
        <v>187</v>
      </c>
      <c r="W296" t="s">
        <v>188</v>
      </c>
      <c r="X296">
        <v>10</v>
      </c>
      <c r="Y296">
        <v>53</v>
      </c>
      <c r="Z296" t="s">
        <v>187</v>
      </c>
      <c r="AA296" t="s">
        <v>188</v>
      </c>
      <c r="AB296">
        <v>7</v>
      </c>
      <c r="AC296">
        <v>40</v>
      </c>
      <c r="AD296" t="s">
        <v>187</v>
      </c>
      <c r="AE296" t="s">
        <v>188</v>
      </c>
      <c r="AF296">
        <v>28</v>
      </c>
      <c r="AG296">
        <v>155</v>
      </c>
      <c r="AH296" t="s">
        <v>187</v>
      </c>
      <c r="AI296" t="s">
        <v>188</v>
      </c>
      <c r="AJ296">
        <v>14</v>
      </c>
      <c r="AK296">
        <v>80</v>
      </c>
      <c r="AL296" t="s">
        <v>187</v>
      </c>
      <c r="AM296" t="s">
        <v>188</v>
      </c>
      <c r="AN296">
        <v>0</v>
      </c>
      <c r="AO296">
        <v>0</v>
      </c>
      <c r="AP296" t="s">
        <v>159</v>
      </c>
      <c r="AQ296">
        <v>4</v>
      </c>
      <c r="AR296">
        <v>19</v>
      </c>
      <c r="AS296">
        <v>0</v>
      </c>
      <c r="AT296">
        <v>0</v>
      </c>
      <c r="AU296" t="s">
        <v>147</v>
      </c>
      <c r="AV296" t="s">
        <v>147</v>
      </c>
      <c r="AW296">
        <v>1</v>
      </c>
      <c r="AX296">
        <v>5</v>
      </c>
      <c r="AY296" t="s">
        <v>221</v>
      </c>
      <c r="AZ296" t="s">
        <v>222</v>
      </c>
      <c r="BA296">
        <v>1</v>
      </c>
      <c r="BB296">
        <v>5</v>
      </c>
      <c r="BC296" t="s">
        <v>219</v>
      </c>
      <c r="BD296" t="s">
        <v>220</v>
      </c>
      <c r="BE296">
        <v>2</v>
      </c>
      <c r="BF296">
        <v>9</v>
      </c>
      <c r="BG296" t="s">
        <v>217</v>
      </c>
      <c r="BH296" t="s">
        <v>218</v>
      </c>
      <c r="BI296">
        <v>0</v>
      </c>
      <c r="BJ296">
        <v>0</v>
      </c>
      <c r="BK296" t="s">
        <v>147</v>
      </c>
      <c r="BL296" t="s">
        <v>147</v>
      </c>
      <c r="BM296">
        <v>0</v>
      </c>
      <c r="BN296">
        <v>0</v>
      </c>
      <c r="BO296" s="116">
        <f>SUM(Table1[[#This Row],[2014-2015 Conflict]],Table1[[#This Row],[2016-2017 conflict]],Table1[[#This Row],[2018 pre R conflict]],Table1[[#This Row],[2018 post R conflict]],Table1[[#This Row],[2019 conflict]],Table1[[#This Row],[2020 conflict]])</f>
        <v>33</v>
      </c>
      <c r="BP296" s="116">
        <f>SUM(Table1[[#This Row],[2014-2015  C - clashes]],Table1[[#This Row],[2016-2017  c-clashes]],Table1[[#This Row],[2018 pre R C-clashes]],Table1[[#This Row],[2018 post R C-clashes]],Table1[[#This Row],[2019 C-clashes]],Table1[[#This Row],[2020 C-clashes]])</f>
        <v>466</v>
      </c>
      <c r="BQ296" s="116">
        <f>SUM(Table1[[#This Row],[2014-2015 disaster]],Table1[[#This Row],[2016-2017 disaster]],Table1[[#This Row],[2018 pre R disaster]],Table1[[#This Row],[2018 post R disaster]],Table1[[#This Row],[2019 disaster]],Table1[[#This Row],[2020 disaster]])</f>
        <v>38</v>
      </c>
      <c r="BR296" s="116">
        <f>SUM(Table1[[#This Row],[2014-2015 unknown]],Table1[[#This Row],[2016-2017  unknown ]],Table1[[#This Row],[2018 pre R unknown]],Table1[[#This Row],[2018 post R unknown]],Table1[[#This Row],[2019 unknown]],Table1[[#This Row],[2020 unknown]])</f>
        <v>83</v>
      </c>
      <c r="BS296">
        <v>22</v>
      </c>
      <c r="BT296">
        <v>126</v>
      </c>
      <c r="BU296">
        <v>38</v>
      </c>
      <c r="BV296">
        <v>0</v>
      </c>
      <c r="BW296" t="s">
        <v>146</v>
      </c>
      <c r="BX296">
        <v>0</v>
      </c>
      <c r="BY296">
        <v>93</v>
      </c>
      <c r="BZ296">
        <v>0</v>
      </c>
      <c r="CA296">
        <v>13</v>
      </c>
      <c r="CB296" t="s">
        <v>146</v>
      </c>
      <c r="CC296">
        <v>11</v>
      </c>
      <c r="CD296">
        <v>26</v>
      </c>
      <c r="CE296">
        <v>0</v>
      </c>
      <c r="CF296">
        <v>16</v>
      </c>
      <c r="CG296" t="s">
        <v>146</v>
      </c>
      <c r="CH296">
        <v>0</v>
      </c>
      <c r="CI296">
        <v>24</v>
      </c>
      <c r="CJ296">
        <v>0</v>
      </c>
      <c r="CK296">
        <v>16</v>
      </c>
      <c r="CL296" t="s">
        <v>146</v>
      </c>
      <c r="CM296">
        <v>0</v>
      </c>
      <c r="CN296">
        <v>117</v>
      </c>
      <c r="CO296">
        <v>0</v>
      </c>
      <c r="CP296">
        <v>38</v>
      </c>
      <c r="CQ296" t="s">
        <v>146</v>
      </c>
      <c r="CR296">
        <v>0</v>
      </c>
      <c r="CS296">
        <v>80</v>
      </c>
      <c r="CT296">
        <v>0</v>
      </c>
      <c r="CU296">
        <v>0</v>
      </c>
      <c r="CV296" t="s">
        <v>146</v>
      </c>
      <c r="CW296" t="s">
        <v>147</v>
      </c>
      <c r="CX296">
        <v>0</v>
      </c>
      <c r="CY296">
        <v>0</v>
      </c>
      <c r="CZ296">
        <v>0</v>
      </c>
      <c r="DA296">
        <v>112</v>
      </c>
      <c r="DB296">
        <v>620</v>
      </c>
      <c r="DC296" t="s">
        <v>159</v>
      </c>
      <c r="DD296">
        <v>2</v>
      </c>
      <c r="DE296">
        <v>11</v>
      </c>
      <c r="DF296">
        <v>5285</v>
      </c>
      <c r="DG296">
        <v>29066</v>
      </c>
      <c r="DH296" t="s">
        <v>159</v>
      </c>
      <c r="DI296">
        <f>Table1[[#This Row],[i- returnees internal present household]]+Table1[[#This Row],[k- abroad returnee household]]</f>
        <v>213</v>
      </c>
      <c r="DJ296">
        <f>Table1[[#This Row],[ returnees internal ]]+Table1[[#This Row],[abroad returnee ]]</f>
        <v>1221</v>
      </c>
      <c r="DK296" t="s">
        <v>159</v>
      </c>
      <c r="DL296">
        <v>161</v>
      </c>
      <c r="DM296">
        <v>924</v>
      </c>
      <c r="DN296">
        <v>19</v>
      </c>
      <c r="DO296">
        <v>115</v>
      </c>
      <c r="DP296" t="s">
        <v>193</v>
      </c>
      <c r="DQ296" t="s">
        <v>194</v>
      </c>
      <c r="DR296" t="s">
        <v>182</v>
      </c>
      <c r="DS296" t="s">
        <v>147</v>
      </c>
      <c r="DT296">
        <v>22</v>
      </c>
      <c r="DU296">
        <v>139</v>
      </c>
      <c r="DV296" t="s">
        <v>187</v>
      </c>
      <c r="DW296" t="s">
        <v>213</v>
      </c>
      <c r="DX296" t="s">
        <v>182</v>
      </c>
      <c r="DY296" t="s">
        <v>147</v>
      </c>
      <c r="DZ296">
        <v>26</v>
      </c>
      <c r="EA296">
        <v>158</v>
      </c>
      <c r="EB296" t="s">
        <v>228</v>
      </c>
      <c r="EC296" t="s">
        <v>586</v>
      </c>
      <c r="ED296" t="s">
        <v>182</v>
      </c>
      <c r="EE296" t="s">
        <v>147</v>
      </c>
      <c r="EF296">
        <v>58</v>
      </c>
      <c r="EG296">
        <v>317</v>
      </c>
      <c r="EH296" t="s">
        <v>187</v>
      </c>
      <c r="EI296" t="s">
        <v>188</v>
      </c>
      <c r="EJ296" t="s">
        <v>182</v>
      </c>
      <c r="EK296" t="s">
        <v>147</v>
      </c>
      <c r="EL296">
        <v>36</v>
      </c>
      <c r="EM296">
        <v>195</v>
      </c>
      <c r="EN296" t="s">
        <v>193</v>
      </c>
      <c r="EO296" t="s">
        <v>194</v>
      </c>
      <c r="EP296" t="s">
        <v>182</v>
      </c>
      <c r="EQ296" t="s">
        <v>147</v>
      </c>
      <c r="ER296">
        <v>0</v>
      </c>
      <c r="ES296">
        <v>0</v>
      </c>
      <c r="ET296" t="s">
        <v>159</v>
      </c>
      <c r="EU296">
        <v>52</v>
      </c>
      <c r="EV296">
        <v>297</v>
      </c>
      <c r="EW296">
        <v>6</v>
      </c>
      <c r="EX296">
        <v>30</v>
      </c>
      <c r="EY296" t="s">
        <v>217</v>
      </c>
      <c r="EZ296" t="s">
        <v>218</v>
      </c>
      <c r="FA296" t="s">
        <v>182</v>
      </c>
      <c r="FB296" t="s">
        <v>147</v>
      </c>
      <c r="FC296">
        <v>7</v>
      </c>
      <c r="FD296">
        <v>39</v>
      </c>
      <c r="FE296" t="s">
        <v>221</v>
      </c>
      <c r="FF296" t="s">
        <v>222</v>
      </c>
      <c r="FG296" t="s">
        <v>182</v>
      </c>
      <c r="FH296" t="s">
        <v>147</v>
      </c>
      <c r="FI296">
        <v>9</v>
      </c>
      <c r="FJ296">
        <v>51</v>
      </c>
      <c r="FK296" t="s">
        <v>219</v>
      </c>
      <c r="FL296" t="s">
        <v>220</v>
      </c>
      <c r="FM296" t="s">
        <v>182</v>
      </c>
      <c r="FN296" t="s">
        <v>147</v>
      </c>
      <c r="FO296">
        <v>22</v>
      </c>
      <c r="FP296">
        <v>144</v>
      </c>
      <c r="FQ296" t="s">
        <v>221</v>
      </c>
      <c r="FR296" t="s">
        <v>612</v>
      </c>
      <c r="FS296" t="s">
        <v>182</v>
      </c>
      <c r="FT296" t="s">
        <v>147</v>
      </c>
      <c r="FU296">
        <v>8</v>
      </c>
      <c r="FV296">
        <v>33</v>
      </c>
      <c r="FW296" t="s">
        <v>221</v>
      </c>
      <c r="FX296" t="s">
        <v>612</v>
      </c>
      <c r="FY296" t="s">
        <v>182</v>
      </c>
      <c r="FZ296" t="s">
        <v>147</v>
      </c>
      <c r="GA296">
        <v>0</v>
      </c>
      <c r="GB296">
        <v>0</v>
      </c>
      <c r="GC296">
        <v>78</v>
      </c>
      <c r="GD296">
        <v>443</v>
      </c>
      <c r="GE296">
        <v>75</v>
      </c>
      <c r="GF296">
        <v>432</v>
      </c>
      <c r="GG296">
        <v>60</v>
      </c>
      <c r="GH296">
        <v>346</v>
      </c>
      <c r="GI296">
        <v>0</v>
      </c>
      <c r="GJ296">
        <v>0</v>
      </c>
      <c r="GK296" t="s">
        <v>159</v>
      </c>
      <c r="GL296">
        <v>37</v>
      </c>
      <c r="GM296">
        <v>198</v>
      </c>
      <c r="GN296" t="s">
        <v>159</v>
      </c>
      <c r="GO296" t="s">
        <v>193</v>
      </c>
      <c r="GP296" t="s">
        <v>194</v>
      </c>
      <c r="GQ296" t="s">
        <v>159</v>
      </c>
      <c r="GR296" t="s">
        <v>221</v>
      </c>
      <c r="GS296" t="s">
        <v>159</v>
      </c>
      <c r="GT296">
        <v>29</v>
      </c>
      <c r="GU296">
        <v>159</v>
      </c>
      <c r="GV296" t="s">
        <v>146</v>
      </c>
      <c r="GW296" t="s">
        <v>152</v>
      </c>
      <c r="GX296" t="s">
        <v>152</v>
      </c>
      <c r="GY296" t="s">
        <v>152</v>
      </c>
      <c r="GZ296" t="s">
        <v>1116</v>
      </c>
      <c r="HA296" s="117" t="s">
        <v>1679</v>
      </c>
      <c r="HB296" s="117" t="s">
        <v>2456</v>
      </c>
      <c r="HC296" s="117"/>
      <c r="HD296" s="116" t="s">
        <v>1858</v>
      </c>
      <c r="HE296" s="116">
        <v>4.6040000000000001</v>
      </c>
      <c r="HF296" s="116">
        <v>33.654000000000003</v>
      </c>
    </row>
    <row r="297" spans="1:214" x14ac:dyDescent="0.25">
      <c r="A297" t="s">
        <v>155</v>
      </c>
      <c r="B297" t="s">
        <v>156</v>
      </c>
      <c r="C297" t="s">
        <v>349</v>
      </c>
      <c r="D297" t="s">
        <v>350</v>
      </c>
      <c r="E297" t="s">
        <v>1117</v>
      </c>
      <c r="F297" t="s">
        <v>1118</v>
      </c>
      <c r="G297" s="116">
        <f t="shared" si="8"/>
        <v>7.4144059999999996</v>
      </c>
      <c r="H297" s="116">
        <f t="shared" si="9"/>
        <v>33.225819999999999</v>
      </c>
      <c r="I297">
        <v>9</v>
      </c>
      <c r="J297">
        <v>9</v>
      </c>
      <c r="K297" t="s">
        <v>159</v>
      </c>
      <c r="L297">
        <v>133</v>
      </c>
      <c r="M297" s="116">
        <f>SUM(Table1[[#Headers],[c- IDP previously displ. abroad present]])</f>
        <v>0</v>
      </c>
      <c r="N297">
        <v>569</v>
      </c>
      <c r="O297" s="116">
        <f>(Table1[[#This Row],[a- IDP individuals]])-(Table1[[#This Row],[displ. Abroad]])</f>
        <v>569</v>
      </c>
      <c r="P297">
        <v>51</v>
      </c>
      <c r="Q297">
        <v>214</v>
      </c>
      <c r="R297" t="s">
        <v>156</v>
      </c>
      <c r="S297" t="s">
        <v>163</v>
      </c>
      <c r="T297">
        <v>42</v>
      </c>
      <c r="U297">
        <v>176</v>
      </c>
      <c r="V297" t="s">
        <v>156</v>
      </c>
      <c r="W297" t="s">
        <v>195</v>
      </c>
      <c r="X297">
        <v>21</v>
      </c>
      <c r="Y297">
        <v>88</v>
      </c>
      <c r="Z297" t="s">
        <v>143</v>
      </c>
      <c r="AA297" t="s">
        <v>226</v>
      </c>
      <c r="AB297">
        <v>19</v>
      </c>
      <c r="AC297">
        <v>91</v>
      </c>
      <c r="AD297" t="s">
        <v>143</v>
      </c>
      <c r="AE297" t="s">
        <v>307</v>
      </c>
      <c r="AF297">
        <v>0</v>
      </c>
      <c r="AG297">
        <v>0</v>
      </c>
      <c r="AH297" t="s">
        <v>147</v>
      </c>
      <c r="AI297" t="s">
        <v>147</v>
      </c>
      <c r="AJ297">
        <v>0</v>
      </c>
      <c r="AK297">
        <v>0</v>
      </c>
      <c r="AL297" t="s">
        <v>147</v>
      </c>
      <c r="AM297" t="s">
        <v>147</v>
      </c>
      <c r="AN297">
        <v>0</v>
      </c>
      <c r="AO297">
        <v>0</v>
      </c>
      <c r="AP297" t="s">
        <v>146</v>
      </c>
      <c r="AQ297">
        <v>0</v>
      </c>
      <c r="AR297">
        <v>0</v>
      </c>
      <c r="AS297">
        <v>0</v>
      </c>
      <c r="AT297">
        <v>0</v>
      </c>
      <c r="AU297" t="s">
        <v>147</v>
      </c>
      <c r="AV297" t="s">
        <v>147</v>
      </c>
      <c r="AW297">
        <v>0</v>
      </c>
      <c r="AX297">
        <v>0</v>
      </c>
      <c r="AY297" t="s">
        <v>147</v>
      </c>
      <c r="AZ297" t="s">
        <v>147</v>
      </c>
      <c r="BA297">
        <v>0</v>
      </c>
      <c r="BB297">
        <v>0</v>
      </c>
      <c r="BC297" t="s">
        <v>147</v>
      </c>
      <c r="BD297" t="s">
        <v>147</v>
      </c>
      <c r="BE297">
        <v>0</v>
      </c>
      <c r="BF297">
        <v>0</v>
      </c>
      <c r="BG297" t="s">
        <v>147</v>
      </c>
      <c r="BH297" t="s">
        <v>147</v>
      </c>
      <c r="BI297">
        <v>0</v>
      </c>
      <c r="BJ297">
        <v>0</v>
      </c>
      <c r="BK297" t="s">
        <v>147</v>
      </c>
      <c r="BL297" t="s">
        <v>147</v>
      </c>
      <c r="BM297">
        <v>0</v>
      </c>
      <c r="BN297">
        <v>0</v>
      </c>
      <c r="BO297" s="116">
        <f>SUM(Table1[[#This Row],[2014-2015 Conflict]],Table1[[#This Row],[2016-2017 conflict]],Table1[[#This Row],[2018 pre R conflict]],Table1[[#This Row],[2018 post R conflict]],Table1[[#This Row],[2019 conflict]],Table1[[#This Row],[2020 conflict]])</f>
        <v>390</v>
      </c>
      <c r="BP297" s="116">
        <f>SUM(Table1[[#This Row],[2014-2015  C - clashes]],Table1[[#This Row],[2016-2017  c-clashes]],Table1[[#This Row],[2018 pre R C-clashes]],Table1[[#This Row],[2018 post R C-clashes]],Table1[[#This Row],[2019 C-clashes]],Table1[[#This Row],[2020 C-clashes]])</f>
        <v>179</v>
      </c>
      <c r="BQ297" s="116">
        <f>SUM(Table1[[#This Row],[2014-2015 disaster]],Table1[[#This Row],[2016-2017 disaster]],Table1[[#This Row],[2018 pre R disaster]],Table1[[#This Row],[2018 post R disaster]],Table1[[#This Row],[2019 disaster]],Table1[[#This Row],[2020 disaster]])</f>
        <v>0</v>
      </c>
      <c r="BR297" s="116">
        <f>SUM(Table1[[#This Row],[2014-2015 unknown]],Table1[[#This Row],[2016-2017  unknown ]],Table1[[#This Row],[2018 pre R unknown]],Table1[[#This Row],[2018 post R unknown]],Table1[[#This Row],[2019 unknown]],Table1[[#This Row],[2020 unknown]])</f>
        <v>0</v>
      </c>
      <c r="BS297">
        <v>214</v>
      </c>
      <c r="BT297">
        <v>0</v>
      </c>
      <c r="BU297">
        <v>0</v>
      </c>
      <c r="BV297">
        <v>0</v>
      </c>
      <c r="BW297" t="s">
        <v>146</v>
      </c>
      <c r="BX297">
        <v>176</v>
      </c>
      <c r="BY297">
        <v>0</v>
      </c>
      <c r="BZ297">
        <v>0</v>
      </c>
      <c r="CA297">
        <v>0</v>
      </c>
      <c r="CB297" t="s">
        <v>146</v>
      </c>
      <c r="CC297">
        <v>0</v>
      </c>
      <c r="CD297">
        <v>88</v>
      </c>
      <c r="CE297">
        <v>0</v>
      </c>
      <c r="CF297">
        <v>0</v>
      </c>
      <c r="CG297" t="s">
        <v>146</v>
      </c>
      <c r="CH297">
        <v>0</v>
      </c>
      <c r="CI297">
        <v>91</v>
      </c>
      <c r="CJ297">
        <v>0</v>
      </c>
      <c r="CK297">
        <v>0</v>
      </c>
      <c r="CL297" t="s">
        <v>146</v>
      </c>
      <c r="CM297">
        <v>0</v>
      </c>
      <c r="CN297">
        <v>0</v>
      </c>
      <c r="CO297">
        <v>0</v>
      </c>
      <c r="CP297">
        <v>0</v>
      </c>
      <c r="CQ297" t="s">
        <v>146</v>
      </c>
      <c r="CR297">
        <v>0</v>
      </c>
      <c r="CS297">
        <v>0</v>
      </c>
      <c r="CT297">
        <v>0</v>
      </c>
      <c r="CU297">
        <v>0</v>
      </c>
      <c r="CV297" t="s">
        <v>146</v>
      </c>
      <c r="CW297" t="s">
        <v>147</v>
      </c>
      <c r="CX297">
        <v>0</v>
      </c>
      <c r="CY297">
        <v>0</v>
      </c>
      <c r="CZ297">
        <v>0</v>
      </c>
      <c r="DA297">
        <v>133</v>
      </c>
      <c r="DB297">
        <v>569</v>
      </c>
      <c r="DC297" t="s">
        <v>159</v>
      </c>
      <c r="DD297">
        <v>10</v>
      </c>
      <c r="DE297">
        <v>50</v>
      </c>
      <c r="DF297">
        <v>389</v>
      </c>
      <c r="DG297">
        <v>1949</v>
      </c>
      <c r="DH297" t="s">
        <v>159</v>
      </c>
      <c r="DI297">
        <f>Table1[[#This Row],[i- returnees internal present household]]+Table1[[#This Row],[k- abroad returnee household]]</f>
        <v>441</v>
      </c>
      <c r="DJ297">
        <f>Table1[[#This Row],[ returnees internal ]]+Table1[[#This Row],[abroad returnee ]]</f>
        <v>2243</v>
      </c>
      <c r="DK297" t="s">
        <v>159</v>
      </c>
      <c r="DL297">
        <v>155</v>
      </c>
      <c r="DM297">
        <v>705</v>
      </c>
      <c r="DN297">
        <v>30</v>
      </c>
      <c r="DO297">
        <v>143</v>
      </c>
      <c r="DP297" t="s">
        <v>156</v>
      </c>
      <c r="DQ297" t="s">
        <v>163</v>
      </c>
      <c r="DR297" t="s">
        <v>150</v>
      </c>
      <c r="DS297" t="s">
        <v>147</v>
      </c>
      <c r="DT297">
        <v>77</v>
      </c>
      <c r="DU297">
        <v>346</v>
      </c>
      <c r="DV297" t="s">
        <v>156</v>
      </c>
      <c r="DW297" t="s">
        <v>195</v>
      </c>
      <c r="DX297" t="s">
        <v>150</v>
      </c>
      <c r="DY297" t="s">
        <v>147</v>
      </c>
      <c r="DZ297">
        <v>38</v>
      </c>
      <c r="EA297">
        <v>171</v>
      </c>
      <c r="EB297" t="s">
        <v>156</v>
      </c>
      <c r="EC297" t="s">
        <v>374</v>
      </c>
      <c r="ED297" t="s">
        <v>150</v>
      </c>
      <c r="EE297" t="s">
        <v>147</v>
      </c>
      <c r="EF297">
        <v>10</v>
      </c>
      <c r="EG297">
        <v>45</v>
      </c>
      <c r="EH297" t="s">
        <v>156</v>
      </c>
      <c r="EI297" t="s">
        <v>195</v>
      </c>
      <c r="EJ297" t="s">
        <v>150</v>
      </c>
      <c r="EK297" t="s">
        <v>147</v>
      </c>
      <c r="EL297">
        <v>0</v>
      </c>
      <c r="EM297">
        <v>0</v>
      </c>
      <c r="EN297" t="s">
        <v>147</v>
      </c>
      <c r="EO297" t="s">
        <v>147</v>
      </c>
      <c r="EP297" t="s">
        <v>147</v>
      </c>
      <c r="EQ297" t="s">
        <v>147</v>
      </c>
      <c r="ER297">
        <v>0</v>
      </c>
      <c r="ES297">
        <v>0</v>
      </c>
      <c r="ET297" t="s">
        <v>159</v>
      </c>
      <c r="EU297">
        <v>286</v>
      </c>
      <c r="EV297">
        <v>1538</v>
      </c>
      <c r="EW297">
        <v>97</v>
      </c>
      <c r="EX297">
        <v>514</v>
      </c>
      <c r="EY297" t="s">
        <v>217</v>
      </c>
      <c r="EZ297" t="s">
        <v>218</v>
      </c>
      <c r="FA297" t="s">
        <v>150</v>
      </c>
      <c r="FB297" t="s">
        <v>147</v>
      </c>
      <c r="FC297">
        <v>67</v>
      </c>
      <c r="FD297">
        <v>362</v>
      </c>
      <c r="FE297" t="s">
        <v>148</v>
      </c>
      <c r="FF297" t="s">
        <v>149</v>
      </c>
      <c r="FG297" t="s">
        <v>150</v>
      </c>
      <c r="FH297" t="s">
        <v>147</v>
      </c>
      <c r="FI297">
        <v>92</v>
      </c>
      <c r="FJ297">
        <v>457</v>
      </c>
      <c r="FK297" t="s">
        <v>148</v>
      </c>
      <c r="FL297" t="s">
        <v>149</v>
      </c>
      <c r="FM297" t="s">
        <v>150</v>
      </c>
      <c r="FN297" t="s">
        <v>147</v>
      </c>
      <c r="FO297">
        <v>30</v>
      </c>
      <c r="FP297">
        <v>205</v>
      </c>
      <c r="FQ297" t="s">
        <v>148</v>
      </c>
      <c r="FR297" t="s">
        <v>149</v>
      </c>
      <c r="FS297" t="s">
        <v>150</v>
      </c>
      <c r="FT297" t="s">
        <v>147</v>
      </c>
      <c r="FU297">
        <v>0</v>
      </c>
      <c r="FV297">
        <v>0</v>
      </c>
      <c r="FW297" t="s">
        <v>147</v>
      </c>
      <c r="FX297" t="s">
        <v>147</v>
      </c>
      <c r="FY297" t="s">
        <v>147</v>
      </c>
      <c r="FZ297" t="s">
        <v>147</v>
      </c>
      <c r="GA297">
        <v>0</v>
      </c>
      <c r="GB297">
        <v>0</v>
      </c>
      <c r="GC297">
        <v>213</v>
      </c>
      <c r="GD297">
        <v>1069</v>
      </c>
      <c r="GE297">
        <v>197</v>
      </c>
      <c r="GF297">
        <v>992</v>
      </c>
      <c r="GG297">
        <v>31</v>
      </c>
      <c r="GH297">
        <v>182</v>
      </c>
      <c r="GI297">
        <v>0</v>
      </c>
      <c r="GJ297">
        <v>0</v>
      </c>
      <c r="GK297" t="s">
        <v>159</v>
      </c>
      <c r="GL297">
        <v>108</v>
      </c>
      <c r="GM297">
        <v>339</v>
      </c>
      <c r="GN297" t="s">
        <v>159</v>
      </c>
      <c r="GO297" t="s">
        <v>156</v>
      </c>
      <c r="GP297" t="s">
        <v>195</v>
      </c>
      <c r="GQ297" t="s">
        <v>159</v>
      </c>
      <c r="GR297" t="s">
        <v>148</v>
      </c>
      <c r="GS297" t="s">
        <v>159</v>
      </c>
      <c r="GT297">
        <v>25</v>
      </c>
      <c r="GU297">
        <v>137</v>
      </c>
      <c r="GV297" t="s">
        <v>146</v>
      </c>
      <c r="GW297" t="s">
        <v>151</v>
      </c>
      <c r="GX297" t="s">
        <v>152</v>
      </c>
      <c r="GY297" t="s">
        <v>151</v>
      </c>
      <c r="GZ297" t="s">
        <v>1119</v>
      </c>
      <c r="HA297" s="117" t="s">
        <v>1679</v>
      </c>
      <c r="HB297" s="117" t="s">
        <v>2458</v>
      </c>
      <c r="HC297" s="117" t="s">
        <v>2459</v>
      </c>
      <c r="HD297" s="116" t="s">
        <v>1858</v>
      </c>
      <c r="HE297" s="116">
        <v>4.6444999999999999</v>
      </c>
      <c r="HF297" s="116">
        <v>33.671700000000001</v>
      </c>
    </row>
    <row r="298" spans="1:214" x14ac:dyDescent="0.25">
      <c r="A298" t="s">
        <v>329</v>
      </c>
      <c r="B298" t="s">
        <v>175</v>
      </c>
      <c r="C298" t="s">
        <v>899</v>
      </c>
      <c r="D298" t="s">
        <v>900</v>
      </c>
      <c r="E298" t="s">
        <v>1120</v>
      </c>
      <c r="F298" t="s">
        <v>1121</v>
      </c>
      <c r="G298" s="116">
        <f t="shared" si="8"/>
        <v>9.6089131969999997</v>
      </c>
      <c r="H298" s="116">
        <f t="shared" si="9"/>
        <v>29.34284989</v>
      </c>
      <c r="I298">
        <v>9</v>
      </c>
      <c r="J298">
        <v>9</v>
      </c>
      <c r="K298" t="s">
        <v>159</v>
      </c>
      <c r="L298">
        <v>651</v>
      </c>
      <c r="M298" s="116">
        <f>SUM(Table1[[#Headers],[c- IDP previously displ. abroad present]])</f>
        <v>0</v>
      </c>
      <c r="N298">
        <v>3382</v>
      </c>
      <c r="O298" s="116">
        <f>(Table1[[#This Row],[a- IDP individuals]])-(Table1[[#This Row],[displ. Abroad]])</f>
        <v>3382</v>
      </c>
      <c r="P298">
        <v>238</v>
      </c>
      <c r="Q298">
        <v>1236</v>
      </c>
      <c r="R298" t="s">
        <v>175</v>
      </c>
      <c r="S298" t="s">
        <v>900</v>
      </c>
      <c r="T298">
        <v>76</v>
      </c>
      <c r="U298">
        <v>402</v>
      </c>
      <c r="V298" t="s">
        <v>175</v>
      </c>
      <c r="W298" t="s">
        <v>900</v>
      </c>
      <c r="X298">
        <v>84</v>
      </c>
      <c r="Y298">
        <v>429</v>
      </c>
      <c r="Z298" t="s">
        <v>175</v>
      </c>
      <c r="AA298" t="s">
        <v>900</v>
      </c>
      <c r="AB298">
        <v>88</v>
      </c>
      <c r="AC298">
        <v>458</v>
      </c>
      <c r="AD298" t="s">
        <v>175</v>
      </c>
      <c r="AE298" t="s">
        <v>900</v>
      </c>
      <c r="AF298">
        <v>165</v>
      </c>
      <c r="AG298">
        <v>857</v>
      </c>
      <c r="AH298" t="s">
        <v>175</v>
      </c>
      <c r="AI298" t="s">
        <v>900</v>
      </c>
      <c r="AJ298">
        <v>0</v>
      </c>
      <c r="AK298">
        <v>0</v>
      </c>
      <c r="AL298" t="s">
        <v>147</v>
      </c>
      <c r="AM298" t="s">
        <v>147</v>
      </c>
      <c r="AN298">
        <v>0</v>
      </c>
      <c r="AO298">
        <v>0</v>
      </c>
      <c r="AP298" t="s">
        <v>146</v>
      </c>
      <c r="AQ298">
        <v>0</v>
      </c>
      <c r="AR298">
        <v>0</v>
      </c>
      <c r="AS298">
        <v>0</v>
      </c>
      <c r="AT298">
        <v>0</v>
      </c>
      <c r="AU298" t="s">
        <v>147</v>
      </c>
      <c r="AV298" t="s">
        <v>147</v>
      </c>
      <c r="AW298">
        <v>0</v>
      </c>
      <c r="AX298">
        <v>0</v>
      </c>
      <c r="AY298" t="s">
        <v>147</v>
      </c>
      <c r="AZ298" t="s">
        <v>147</v>
      </c>
      <c r="BA298">
        <v>0</v>
      </c>
      <c r="BB298">
        <v>0</v>
      </c>
      <c r="BC298" t="s">
        <v>147</v>
      </c>
      <c r="BD298" t="s">
        <v>147</v>
      </c>
      <c r="BE298">
        <v>0</v>
      </c>
      <c r="BF298">
        <v>0</v>
      </c>
      <c r="BG298" t="s">
        <v>147</v>
      </c>
      <c r="BH298" t="s">
        <v>147</v>
      </c>
      <c r="BI298">
        <v>0</v>
      </c>
      <c r="BJ298">
        <v>0</v>
      </c>
      <c r="BK298" t="s">
        <v>147</v>
      </c>
      <c r="BL298" t="s">
        <v>147</v>
      </c>
      <c r="BM298">
        <v>0</v>
      </c>
      <c r="BN298">
        <v>0</v>
      </c>
      <c r="BO298" s="116">
        <f>SUM(Table1[[#This Row],[2014-2015 Conflict]],Table1[[#This Row],[2016-2017 conflict]],Table1[[#This Row],[2018 pre R conflict]],Table1[[#This Row],[2018 post R conflict]],Table1[[#This Row],[2019 conflict]],Table1[[#This Row],[2020 conflict]])</f>
        <v>0</v>
      </c>
      <c r="BP298" s="116">
        <f>SUM(Table1[[#This Row],[2014-2015  C - clashes]],Table1[[#This Row],[2016-2017  c-clashes]],Table1[[#This Row],[2018 pre R C-clashes]],Table1[[#This Row],[2018 post R C-clashes]],Table1[[#This Row],[2019 C-clashes]],Table1[[#This Row],[2020 C-clashes]])</f>
        <v>3382</v>
      </c>
      <c r="BQ298" s="116">
        <f>SUM(Table1[[#This Row],[2014-2015 disaster]],Table1[[#This Row],[2016-2017 disaster]],Table1[[#This Row],[2018 pre R disaster]],Table1[[#This Row],[2018 post R disaster]],Table1[[#This Row],[2019 disaster]],Table1[[#This Row],[2020 disaster]])</f>
        <v>0</v>
      </c>
      <c r="BR298" s="116">
        <f>SUM(Table1[[#This Row],[2014-2015 unknown]],Table1[[#This Row],[2016-2017  unknown ]],Table1[[#This Row],[2018 pre R unknown]],Table1[[#This Row],[2018 post R unknown]],Table1[[#This Row],[2019 unknown]],Table1[[#This Row],[2020 unknown]])</f>
        <v>0</v>
      </c>
      <c r="BS298">
        <v>0</v>
      </c>
      <c r="BT298">
        <v>1236</v>
      </c>
      <c r="BU298">
        <v>0</v>
      </c>
      <c r="BV298">
        <v>0</v>
      </c>
      <c r="BW298" t="s">
        <v>146</v>
      </c>
      <c r="BX298">
        <v>0</v>
      </c>
      <c r="BY298">
        <v>402</v>
      </c>
      <c r="BZ298">
        <v>0</v>
      </c>
      <c r="CA298">
        <v>0</v>
      </c>
      <c r="CB298" t="s">
        <v>146</v>
      </c>
      <c r="CC298">
        <v>0</v>
      </c>
      <c r="CD298">
        <v>429</v>
      </c>
      <c r="CE298">
        <v>0</v>
      </c>
      <c r="CF298">
        <v>0</v>
      </c>
      <c r="CG298" t="s">
        <v>146</v>
      </c>
      <c r="CH298">
        <v>0</v>
      </c>
      <c r="CI298">
        <v>458</v>
      </c>
      <c r="CJ298">
        <v>0</v>
      </c>
      <c r="CK298">
        <v>0</v>
      </c>
      <c r="CL298" t="s">
        <v>146</v>
      </c>
      <c r="CM298">
        <v>0</v>
      </c>
      <c r="CN298">
        <v>857</v>
      </c>
      <c r="CO298">
        <v>0</v>
      </c>
      <c r="CP298">
        <v>0</v>
      </c>
      <c r="CQ298" t="s">
        <v>146</v>
      </c>
      <c r="CR298">
        <v>0</v>
      </c>
      <c r="CS298">
        <v>0</v>
      </c>
      <c r="CT298">
        <v>0</v>
      </c>
      <c r="CU298">
        <v>0</v>
      </c>
      <c r="CV298" t="s">
        <v>146</v>
      </c>
      <c r="CW298" t="s">
        <v>147</v>
      </c>
      <c r="CX298">
        <v>0</v>
      </c>
      <c r="CY298">
        <v>0</v>
      </c>
      <c r="CZ298">
        <v>0</v>
      </c>
      <c r="DA298">
        <v>651</v>
      </c>
      <c r="DB298">
        <v>3382</v>
      </c>
      <c r="DC298" t="s">
        <v>146</v>
      </c>
      <c r="DD298">
        <v>0</v>
      </c>
      <c r="DE298">
        <v>0</v>
      </c>
      <c r="DF298">
        <v>533</v>
      </c>
      <c r="DG298">
        <v>4912</v>
      </c>
      <c r="DH298" t="s">
        <v>159</v>
      </c>
      <c r="DI298">
        <f>Table1[[#This Row],[i- returnees internal present household]]+Table1[[#This Row],[k- abroad returnee household]]</f>
        <v>608</v>
      </c>
      <c r="DJ298">
        <f>Table1[[#This Row],[ returnees internal ]]+Table1[[#This Row],[abroad returnee ]]</f>
        <v>3187</v>
      </c>
      <c r="DK298" t="s">
        <v>159</v>
      </c>
      <c r="DL298">
        <v>587</v>
      </c>
      <c r="DM298">
        <v>3070</v>
      </c>
      <c r="DN298">
        <v>362</v>
      </c>
      <c r="DO298">
        <v>1881</v>
      </c>
      <c r="DP298" t="s">
        <v>175</v>
      </c>
      <c r="DQ298" t="s">
        <v>900</v>
      </c>
      <c r="DR298" t="s">
        <v>150</v>
      </c>
      <c r="DS298" t="s">
        <v>147</v>
      </c>
      <c r="DT298">
        <v>7</v>
      </c>
      <c r="DU298">
        <v>38</v>
      </c>
      <c r="DV298" t="s">
        <v>175</v>
      </c>
      <c r="DW298" t="s">
        <v>900</v>
      </c>
      <c r="DX298" t="s">
        <v>182</v>
      </c>
      <c r="DY298" t="s">
        <v>147</v>
      </c>
      <c r="DZ298">
        <v>8</v>
      </c>
      <c r="EA298">
        <v>41</v>
      </c>
      <c r="EB298" t="s">
        <v>175</v>
      </c>
      <c r="EC298" t="s">
        <v>900</v>
      </c>
      <c r="ED298" t="s">
        <v>182</v>
      </c>
      <c r="EE298" t="s">
        <v>147</v>
      </c>
      <c r="EF298">
        <v>26</v>
      </c>
      <c r="EG298">
        <v>136</v>
      </c>
      <c r="EH298" t="s">
        <v>175</v>
      </c>
      <c r="EI298" t="s">
        <v>900</v>
      </c>
      <c r="EJ298" t="s">
        <v>182</v>
      </c>
      <c r="EK298" t="s">
        <v>147</v>
      </c>
      <c r="EL298">
        <v>184</v>
      </c>
      <c r="EM298">
        <v>974</v>
      </c>
      <c r="EN298" t="s">
        <v>175</v>
      </c>
      <c r="EO298" t="s">
        <v>900</v>
      </c>
      <c r="EP298" t="s">
        <v>182</v>
      </c>
      <c r="EQ298" t="s">
        <v>147</v>
      </c>
      <c r="ER298">
        <v>0</v>
      </c>
      <c r="ES298">
        <v>0</v>
      </c>
      <c r="ET298" t="s">
        <v>159</v>
      </c>
      <c r="EU298">
        <v>21</v>
      </c>
      <c r="EV298">
        <v>117</v>
      </c>
      <c r="EW298">
        <v>11</v>
      </c>
      <c r="EX298">
        <v>58</v>
      </c>
      <c r="EY298" t="s">
        <v>217</v>
      </c>
      <c r="EZ298" t="s">
        <v>218</v>
      </c>
      <c r="FA298" t="s">
        <v>182</v>
      </c>
      <c r="FB298" t="s">
        <v>147</v>
      </c>
      <c r="FC298">
        <v>4</v>
      </c>
      <c r="FD298">
        <v>25</v>
      </c>
      <c r="FE298" t="s">
        <v>217</v>
      </c>
      <c r="FF298" t="s">
        <v>218</v>
      </c>
      <c r="FG298" t="s">
        <v>182</v>
      </c>
      <c r="FH298" t="s">
        <v>147</v>
      </c>
      <c r="FI298">
        <v>6</v>
      </c>
      <c r="FJ298">
        <v>34</v>
      </c>
      <c r="FK298" t="s">
        <v>217</v>
      </c>
      <c r="FL298" t="s">
        <v>218</v>
      </c>
      <c r="FM298" t="s">
        <v>182</v>
      </c>
      <c r="FN298" t="s">
        <v>147</v>
      </c>
      <c r="FO298">
        <v>0</v>
      </c>
      <c r="FP298">
        <v>0</v>
      </c>
      <c r="FQ298" t="s">
        <v>147</v>
      </c>
      <c r="FR298" t="s">
        <v>147</v>
      </c>
      <c r="FS298" t="s">
        <v>147</v>
      </c>
      <c r="FT298" t="s">
        <v>147</v>
      </c>
      <c r="FU298">
        <v>0</v>
      </c>
      <c r="FV298">
        <v>0</v>
      </c>
      <c r="FW298" t="s">
        <v>147</v>
      </c>
      <c r="FX298" t="s">
        <v>147</v>
      </c>
      <c r="FY298" t="s">
        <v>147</v>
      </c>
      <c r="FZ298" t="s">
        <v>147</v>
      </c>
      <c r="GA298">
        <v>0</v>
      </c>
      <c r="GB298">
        <v>0</v>
      </c>
      <c r="GC298">
        <v>362</v>
      </c>
      <c r="GD298">
        <v>1881</v>
      </c>
      <c r="GE298">
        <v>184</v>
      </c>
      <c r="GF298">
        <v>974</v>
      </c>
      <c r="GG298">
        <v>62</v>
      </c>
      <c r="GH298">
        <v>332</v>
      </c>
      <c r="GI298">
        <v>0</v>
      </c>
      <c r="GJ298">
        <v>0</v>
      </c>
      <c r="GK298" t="s">
        <v>159</v>
      </c>
      <c r="GL298">
        <v>11</v>
      </c>
      <c r="GM298">
        <v>61</v>
      </c>
      <c r="GN298" t="s">
        <v>159</v>
      </c>
      <c r="GO298" t="s">
        <v>172</v>
      </c>
      <c r="GP298" t="s">
        <v>173</v>
      </c>
      <c r="GQ298" t="s">
        <v>159</v>
      </c>
      <c r="GR298" t="s">
        <v>217</v>
      </c>
      <c r="GS298" t="s">
        <v>159</v>
      </c>
      <c r="GT298">
        <v>17</v>
      </c>
      <c r="GU298">
        <v>93</v>
      </c>
      <c r="GV298" t="s">
        <v>159</v>
      </c>
      <c r="GW298" t="s">
        <v>177</v>
      </c>
      <c r="GX298" t="s">
        <v>152</v>
      </c>
      <c r="GY298" t="s">
        <v>151</v>
      </c>
      <c r="GZ298" t="s">
        <v>1122</v>
      </c>
      <c r="HA298" s="117" t="s">
        <v>1679</v>
      </c>
      <c r="HB298" s="117" t="s">
        <v>2461</v>
      </c>
      <c r="HC298" s="117"/>
      <c r="HD298" s="116" t="s">
        <v>1858</v>
      </c>
      <c r="HE298" s="116">
        <v>4.6443199999999996</v>
      </c>
      <c r="HF298" s="116">
        <v>33.703749999999999</v>
      </c>
    </row>
    <row r="299" spans="1:214" x14ac:dyDescent="0.25">
      <c r="A299" t="s">
        <v>171</v>
      </c>
      <c r="B299" t="s">
        <v>172</v>
      </c>
      <c r="C299" t="s">
        <v>690</v>
      </c>
      <c r="D299" t="s">
        <v>691</v>
      </c>
      <c r="E299" t="s">
        <v>1123</v>
      </c>
      <c r="F299" t="s">
        <v>1124</v>
      </c>
      <c r="G299" s="116">
        <f t="shared" si="8"/>
        <v>8.7621880000000001</v>
      </c>
      <c r="H299" s="116">
        <f t="shared" si="9"/>
        <v>28.203052</v>
      </c>
      <c r="I299">
        <v>9</v>
      </c>
      <c r="J299">
        <v>9</v>
      </c>
      <c r="K299" t="s">
        <v>159</v>
      </c>
      <c r="L299">
        <v>239</v>
      </c>
      <c r="M299" s="116">
        <f>SUM(Table1[[#Headers],[c- IDP previously displ. abroad present]])</f>
        <v>0</v>
      </c>
      <c r="N299">
        <v>999</v>
      </c>
      <c r="O299" s="116">
        <f>(Table1[[#This Row],[a- IDP individuals]])-(Table1[[#This Row],[displ. Abroad]])</f>
        <v>999</v>
      </c>
      <c r="P299">
        <v>63</v>
      </c>
      <c r="Q299">
        <v>328</v>
      </c>
      <c r="R299" t="s">
        <v>175</v>
      </c>
      <c r="S299" t="s">
        <v>385</v>
      </c>
      <c r="T299">
        <v>30</v>
      </c>
      <c r="U299">
        <v>102</v>
      </c>
      <c r="V299" t="s">
        <v>172</v>
      </c>
      <c r="W299" t="s">
        <v>691</v>
      </c>
      <c r="X299">
        <v>71</v>
      </c>
      <c r="Y299">
        <v>265</v>
      </c>
      <c r="Z299" t="s">
        <v>172</v>
      </c>
      <c r="AA299" t="s">
        <v>691</v>
      </c>
      <c r="AB299">
        <v>37</v>
      </c>
      <c r="AC299">
        <v>143</v>
      </c>
      <c r="AD299" t="s">
        <v>172</v>
      </c>
      <c r="AE299" t="s">
        <v>691</v>
      </c>
      <c r="AF299">
        <v>35</v>
      </c>
      <c r="AG299">
        <v>138</v>
      </c>
      <c r="AH299" t="s">
        <v>172</v>
      </c>
      <c r="AI299" t="s">
        <v>691</v>
      </c>
      <c r="AJ299">
        <v>3</v>
      </c>
      <c r="AK299">
        <v>23</v>
      </c>
      <c r="AL299" t="s">
        <v>172</v>
      </c>
      <c r="AM299" t="s">
        <v>691</v>
      </c>
      <c r="AN299">
        <v>0</v>
      </c>
      <c r="AO299">
        <v>0</v>
      </c>
      <c r="AP299" t="s">
        <v>146</v>
      </c>
      <c r="AQ299">
        <v>0</v>
      </c>
      <c r="AR299">
        <v>0</v>
      </c>
      <c r="AS299">
        <v>0</v>
      </c>
      <c r="AT299">
        <v>0</v>
      </c>
      <c r="AU299" t="s">
        <v>147</v>
      </c>
      <c r="AV299" t="s">
        <v>147</v>
      </c>
      <c r="AW299">
        <v>0</v>
      </c>
      <c r="AX299">
        <v>0</v>
      </c>
      <c r="AY299" t="s">
        <v>147</v>
      </c>
      <c r="AZ299" t="s">
        <v>147</v>
      </c>
      <c r="BA299">
        <v>0</v>
      </c>
      <c r="BB299">
        <v>0</v>
      </c>
      <c r="BC299" t="s">
        <v>147</v>
      </c>
      <c r="BD299" t="s">
        <v>147</v>
      </c>
      <c r="BE299">
        <v>0</v>
      </c>
      <c r="BF299">
        <v>0</v>
      </c>
      <c r="BG299" t="s">
        <v>147</v>
      </c>
      <c r="BH299" t="s">
        <v>147</v>
      </c>
      <c r="BI299">
        <v>0</v>
      </c>
      <c r="BJ299">
        <v>0</v>
      </c>
      <c r="BK299" t="s">
        <v>147</v>
      </c>
      <c r="BL299" t="s">
        <v>147</v>
      </c>
      <c r="BM299">
        <v>0</v>
      </c>
      <c r="BN299">
        <v>0</v>
      </c>
      <c r="BO299" s="116">
        <f>SUM(Table1[[#This Row],[2014-2015 Conflict]],Table1[[#This Row],[2016-2017 conflict]],Table1[[#This Row],[2018 pre R conflict]],Table1[[#This Row],[2018 post R conflict]],Table1[[#This Row],[2019 conflict]],Table1[[#This Row],[2020 conflict]])</f>
        <v>0</v>
      </c>
      <c r="BP299" s="116">
        <f>SUM(Table1[[#This Row],[2014-2015  C - clashes]],Table1[[#This Row],[2016-2017  c-clashes]],Table1[[#This Row],[2018 pre R C-clashes]],Table1[[#This Row],[2018 post R C-clashes]],Table1[[#This Row],[2019 C-clashes]],Table1[[#This Row],[2020 C-clashes]])</f>
        <v>861</v>
      </c>
      <c r="BQ299" s="116">
        <f>SUM(Table1[[#This Row],[2014-2015 disaster]],Table1[[#This Row],[2016-2017 disaster]],Table1[[#This Row],[2018 pre R disaster]],Table1[[#This Row],[2018 post R disaster]],Table1[[#This Row],[2019 disaster]],Table1[[#This Row],[2020 disaster]])</f>
        <v>138</v>
      </c>
      <c r="BR299" s="116">
        <f>SUM(Table1[[#This Row],[2014-2015 unknown]],Table1[[#This Row],[2016-2017  unknown ]],Table1[[#This Row],[2018 pre R unknown]],Table1[[#This Row],[2018 post R unknown]],Table1[[#This Row],[2019 unknown]],Table1[[#This Row],[2020 unknown]])</f>
        <v>0</v>
      </c>
      <c r="BS299">
        <v>0</v>
      </c>
      <c r="BT299">
        <v>328</v>
      </c>
      <c r="BU299">
        <v>0</v>
      </c>
      <c r="BV299">
        <v>0</v>
      </c>
      <c r="BW299" t="s">
        <v>146</v>
      </c>
      <c r="BX299">
        <v>0</v>
      </c>
      <c r="BY299">
        <v>102</v>
      </c>
      <c r="BZ299">
        <v>0</v>
      </c>
      <c r="CA299">
        <v>0</v>
      </c>
      <c r="CB299" t="s">
        <v>146</v>
      </c>
      <c r="CC299">
        <v>0</v>
      </c>
      <c r="CD299">
        <v>265</v>
      </c>
      <c r="CE299">
        <v>0</v>
      </c>
      <c r="CF299">
        <v>0</v>
      </c>
      <c r="CG299" t="s">
        <v>146</v>
      </c>
      <c r="CH299">
        <v>0</v>
      </c>
      <c r="CI299">
        <v>143</v>
      </c>
      <c r="CJ299">
        <v>0</v>
      </c>
      <c r="CK299">
        <v>0</v>
      </c>
      <c r="CL299" t="s">
        <v>146</v>
      </c>
      <c r="CM299">
        <v>0</v>
      </c>
      <c r="CN299">
        <v>0</v>
      </c>
      <c r="CO299">
        <v>138</v>
      </c>
      <c r="CP299">
        <v>0</v>
      </c>
      <c r="CQ299" t="s">
        <v>146</v>
      </c>
      <c r="CR299">
        <v>0</v>
      </c>
      <c r="CS299">
        <v>23</v>
      </c>
      <c r="CT299">
        <v>0</v>
      </c>
      <c r="CU299">
        <v>0</v>
      </c>
      <c r="CV299" t="s">
        <v>146</v>
      </c>
      <c r="CW299" t="s">
        <v>147</v>
      </c>
      <c r="CX299">
        <v>0</v>
      </c>
      <c r="CY299">
        <v>0</v>
      </c>
      <c r="CZ299">
        <v>0</v>
      </c>
      <c r="DA299">
        <v>239</v>
      </c>
      <c r="DB299">
        <v>999</v>
      </c>
      <c r="DC299" t="s">
        <v>159</v>
      </c>
      <c r="DD299">
        <v>122</v>
      </c>
      <c r="DE299">
        <v>647</v>
      </c>
      <c r="DF299">
        <v>680</v>
      </c>
      <c r="DG299">
        <v>7404</v>
      </c>
      <c r="DH299" t="s">
        <v>159</v>
      </c>
      <c r="DI299">
        <f>Table1[[#This Row],[i- returnees internal present household]]+Table1[[#This Row],[k- abroad returnee household]]</f>
        <v>66</v>
      </c>
      <c r="DJ299">
        <f>Table1[[#This Row],[ returnees internal ]]+Table1[[#This Row],[abroad returnee ]]</f>
        <v>328</v>
      </c>
      <c r="DK299" t="s">
        <v>159</v>
      </c>
      <c r="DL299">
        <v>50</v>
      </c>
      <c r="DM299">
        <v>249</v>
      </c>
      <c r="DN299">
        <v>15</v>
      </c>
      <c r="DO299">
        <v>62</v>
      </c>
      <c r="DP299" t="s">
        <v>172</v>
      </c>
      <c r="DQ299" t="s">
        <v>691</v>
      </c>
      <c r="DR299" t="s">
        <v>182</v>
      </c>
      <c r="DS299" t="s">
        <v>147</v>
      </c>
      <c r="DT299">
        <v>10</v>
      </c>
      <c r="DU299">
        <v>52</v>
      </c>
      <c r="DV299" t="s">
        <v>172</v>
      </c>
      <c r="DW299" t="s">
        <v>691</v>
      </c>
      <c r="DX299" t="s">
        <v>182</v>
      </c>
      <c r="DY299" t="s">
        <v>147</v>
      </c>
      <c r="DZ299">
        <v>13</v>
      </c>
      <c r="EA299">
        <v>68</v>
      </c>
      <c r="EB299" t="s">
        <v>172</v>
      </c>
      <c r="EC299" t="s">
        <v>691</v>
      </c>
      <c r="ED299" t="s">
        <v>182</v>
      </c>
      <c r="EE299" t="s">
        <v>147</v>
      </c>
      <c r="EF299">
        <v>12</v>
      </c>
      <c r="EG299">
        <v>67</v>
      </c>
      <c r="EH299" t="s">
        <v>172</v>
      </c>
      <c r="EI299" t="s">
        <v>691</v>
      </c>
      <c r="EJ299" t="s">
        <v>182</v>
      </c>
      <c r="EK299" t="s">
        <v>147</v>
      </c>
      <c r="EL299">
        <v>0</v>
      </c>
      <c r="EM299">
        <v>0</v>
      </c>
      <c r="EN299" t="s">
        <v>147</v>
      </c>
      <c r="EO299" t="s">
        <v>147</v>
      </c>
      <c r="EP299" t="s">
        <v>147</v>
      </c>
      <c r="EQ299" t="s">
        <v>147</v>
      </c>
      <c r="ER299">
        <v>0</v>
      </c>
      <c r="ES299">
        <v>0</v>
      </c>
      <c r="ET299" t="s">
        <v>159</v>
      </c>
      <c r="EU299">
        <v>16</v>
      </c>
      <c r="EV299">
        <v>79</v>
      </c>
      <c r="EW299">
        <v>8</v>
      </c>
      <c r="EX299">
        <v>39</v>
      </c>
      <c r="EY299" t="s">
        <v>217</v>
      </c>
      <c r="EZ299" t="s">
        <v>218</v>
      </c>
      <c r="FA299" t="s">
        <v>150</v>
      </c>
      <c r="FB299" t="s">
        <v>147</v>
      </c>
      <c r="FC299">
        <v>0</v>
      </c>
      <c r="FD299">
        <v>0</v>
      </c>
      <c r="FE299" t="s">
        <v>147</v>
      </c>
      <c r="FF299" t="s">
        <v>147</v>
      </c>
      <c r="FG299" t="s">
        <v>147</v>
      </c>
      <c r="FH299" t="s">
        <v>147</v>
      </c>
      <c r="FI299">
        <v>3</v>
      </c>
      <c r="FJ299">
        <v>17</v>
      </c>
      <c r="FK299" t="s">
        <v>217</v>
      </c>
      <c r="FL299" t="s">
        <v>218</v>
      </c>
      <c r="FM299" t="s">
        <v>150</v>
      </c>
      <c r="FN299" t="s">
        <v>147</v>
      </c>
      <c r="FO299">
        <v>5</v>
      </c>
      <c r="FP299">
        <v>23</v>
      </c>
      <c r="FQ299" t="s">
        <v>217</v>
      </c>
      <c r="FR299" t="s">
        <v>218</v>
      </c>
      <c r="FS299" t="s">
        <v>182</v>
      </c>
      <c r="FT299" t="s">
        <v>147</v>
      </c>
      <c r="FU299">
        <v>0</v>
      </c>
      <c r="FV299">
        <v>0</v>
      </c>
      <c r="FW299" t="s">
        <v>147</v>
      </c>
      <c r="FX299" t="s">
        <v>147</v>
      </c>
      <c r="FY299" t="s">
        <v>147</v>
      </c>
      <c r="FZ299" t="s">
        <v>147</v>
      </c>
      <c r="GA299">
        <v>0</v>
      </c>
      <c r="GB299">
        <v>0</v>
      </c>
      <c r="GC299">
        <v>26</v>
      </c>
      <c r="GD299">
        <v>133</v>
      </c>
      <c r="GE299">
        <v>24</v>
      </c>
      <c r="GF299">
        <v>110</v>
      </c>
      <c r="GG299">
        <v>16</v>
      </c>
      <c r="GH299">
        <v>85</v>
      </c>
      <c r="GI299">
        <v>0</v>
      </c>
      <c r="GJ299">
        <v>0</v>
      </c>
      <c r="GK299" t="s">
        <v>159</v>
      </c>
      <c r="GL299">
        <v>78</v>
      </c>
      <c r="GM299">
        <v>413</v>
      </c>
      <c r="GN299" t="s">
        <v>159</v>
      </c>
      <c r="GO299" t="s">
        <v>172</v>
      </c>
      <c r="GP299" t="s">
        <v>691</v>
      </c>
      <c r="GQ299" t="s">
        <v>159</v>
      </c>
      <c r="GR299" t="s">
        <v>217</v>
      </c>
      <c r="GS299" t="s">
        <v>159</v>
      </c>
      <c r="GT299">
        <v>17</v>
      </c>
      <c r="GU299">
        <v>93</v>
      </c>
      <c r="GV299" t="s">
        <v>146</v>
      </c>
      <c r="GW299" t="s">
        <v>152</v>
      </c>
      <c r="GX299" t="s">
        <v>151</v>
      </c>
      <c r="GY299" t="s">
        <v>151</v>
      </c>
      <c r="GZ299" t="s">
        <v>160</v>
      </c>
      <c r="HA299" s="117" t="s">
        <v>1679</v>
      </c>
      <c r="HB299" s="117" t="s">
        <v>2463</v>
      </c>
      <c r="HC299" s="117"/>
      <c r="HD299" s="116" t="s">
        <v>1858</v>
      </c>
      <c r="HE299" s="116">
        <v>4.6290346380000003</v>
      </c>
      <c r="HF299" s="116">
        <v>33.640964828999998</v>
      </c>
    </row>
    <row r="300" spans="1:214" x14ac:dyDescent="0.25">
      <c r="A300" t="s">
        <v>323</v>
      </c>
      <c r="B300" t="s">
        <v>324</v>
      </c>
      <c r="C300" t="s">
        <v>335</v>
      </c>
      <c r="D300" t="s">
        <v>336</v>
      </c>
      <c r="E300" t="s">
        <v>1125</v>
      </c>
      <c r="F300" t="s">
        <v>1126</v>
      </c>
      <c r="G300" s="116">
        <f t="shared" si="8"/>
        <v>9.1198499999999996</v>
      </c>
      <c r="H300" s="116">
        <f t="shared" si="9"/>
        <v>26.766416667000001</v>
      </c>
      <c r="I300">
        <v>9</v>
      </c>
      <c r="J300">
        <v>9</v>
      </c>
      <c r="K300" t="s">
        <v>146</v>
      </c>
      <c r="L300">
        <v>0</v>
      </c>
      <c r="M300" s="116">
        <f>SUM(Table1[[#Headers],[c- IDP previously displ. abroad present]])</f>
        <v>0</v>
      </c>
      <c r="N300">
        <v>0</v>
      </c>
      <c r="O300" s="116">
        <f>(Table1[[#This Row],[a- IDP individuals]])-(Table1[[#This Row],[displ. Abroad]])</f>
        <v>0</v>
      </c>
      <c r="P300">
        <v>0</v>
      </c>
      <c r="Q300">
        <v>0</v>
      </c>
      <c r="R300" t="s">
        <v>147</v>
      </c>
      <c r="S300" t="s">
        <v>147</v>
      </c>
      <c r="T300">
        <v>0</v>
      </c>
      <c r="U300">
        <v>0</v>
      </c>
      <c r="V300" t="s">
        <v>147</v>
      </c>
      <c r="W300" t="s">
        <v>147</v>
      </c>
      <c r="X300">
        <v>0</v>
      </c>
      <c r="Y300">
        <v>0</v>
      </c>
      <c r="Z300" t="s">
        <v>147</v>
      </c>
      <c r="AA300" t="s">
        <v>147</v>
      </c>
      <c r="AB300">
        <v>0</v>
      </c>
      <c r="AC300">
        <v>0</v>
      </c>
      <c r="AD300" t="s">
        <v>147</v>
      </c>
      <c r="AE300" t="s">
        <v>147</v>
      </c>
      <c r="AF300">
        <v>0</v>
      </c>
      <c r="AG300">
        <v>0</v>
      </c>
      <c r="AH300" t="s">
        <v>147</v>
      </c>
      <c r="AI300" t="s">
        <v>147</v>
      </c>
      <c r="AJ300">
        <v>0</v>
      </c>
      <c r="AK300">
        <v>0</v>
      </c>
      <c r="AL300" t="s">
        <v>147</v>
      </c>
      <c r="AM300" t="s">
        <v>147</v>
      </c>
      <c r="AN300">
        <v>0</v>
      </c>
      <c r="AO300">
        <v>0</v>
      </c>
      <c r="AP300" t="s">
        <v>146</v>
      </c>
      <c r="AQ300">
        <v>0</v>
      </c>
      <c r="AR300">
        <v>0</v>
      </c>
      <c r="AS300">
        <v>0</v>
      </c>
      <c r="AT300">
        <v>0</v>
      </c>
      <c r="AU300" t="s">
        <v>147</v>
      </c>
      <c r="AV300" t="s">
        <v>147</v>
      </c>
      <c r="AW300">
        <v>0</v>
      </c>
      <c r="AX300">
        <v>0</v>
      </c>
      <c r="AY300" t="s">
        <v>147</v>
      </c>
      <c r="AZ300" t="s">
        <v>147</v>
      </c>
      <c r="BA300">
        <v>0</v>
      </c>
      <c r="BB300">
        <v>0</v>
      </c>
      <c r="BC300" t="s">
        <v>147</v>
      </c>
      <c r="BD300" t="s">
        <v>147</v>
      </c>
      <c r="BE300">
        <v>0</v>
      </c>
      <c r="BF300">
        <v>0</v>
      </c>
      <c r="BG300" t="s">
        <v>147</v>
      </c>
      <c r="BH300" t="s">
        <v>147</v>
      </c>
      <c r="BI300">
        <v>0</v>
      </c>
      <c r="BJ300">
        <v>0</v>
      </c>
      <c r="BK300" t="s">
        <v>147</v>
      </c>
      <c r="BL300" t="s">
        <v>147</v>
      </c>
      <c r="BM300">
        <v>0</v>
      </c>
      <c r="BN300">
        <v>0</v>
      </c>
      <c r="BO300" s="116">
        <f>SUM(Table1[[#This Row],[2014-2015 Conflict]],Table1[[#This Row],[2016-2017 conflict]],Table1[[#This Row],[2018 pre R conflict]],Table1[[#This Row],[2018 post R conflict]],Table1[[#This Row],[2019 conflict]],Table1[[#This Row],[2020 conflict]])</f>
        <v>0</v>
      </c>
      <c r="BP300" s="116">
        <f>SUM(Table1[[#This Row],[2014-2015  C - clashes]],Table1[[#This Row],[2016-2017  c-clashes]],Table1[[#This Row],[2018 pre R C-clashes]],Table1[[#This Row],[2018 post R C-clashes]],Table1[[#This Row],[2019 C-clashes]],Table1[[#This Row],[2020 C-clashes]])</f>
        <v>0</v>
      </c>
      <c r="BQ300" s="116">
        <f>SUM(Table1[[#This Row],[2014-2015 disaster]],Table1[[#This Row],[2016-2017 disaster]],Table1[[#This Row],[2018 pre R disaster]],Table1[[#This Row],[2018 post R disaster]],Table1[[#This Row],[2019 disaster]],Table1[[#This Row],[2020 disaster]])</f>
        <v>0</v>
      </c>
      <c r="BR300" s="116">
        <f>SUM(Table1[[#This Row],[2014-2015 unknown]],Table1[[#This Row],[2016-2017  unknown ]],Table1[[#This Row],[2018 pre R unknown]],Table1[[#This Row],[2018 post R unknown]],Table1[[#This Row],[2019 unknown]],Table1[[#This Row],[2020 unknown]])</f>
        <v>0</v>
      </c>
      <c r="BS300">
        <v>0</v>
      </c>
      <c r="BT300">
        <v>0</v>
      </c>
      <c r="BU300">
        <v>0</v>
      </c>
      <c r="BV300">
        <v>0</v>
      </c>
      <c r="BW300" t="s">
        <v>146</v>
      </c>
      <c r="BX300">
        <v>0</v>
      </c>
      <c r="BY300">
        <v>0</v>
      </c>
      <c r="BZ300">
        <v>0</v>
      </c>
      <c r="CA300">
        <v>0</v>
      </c>
      <c r="CB300" t="s">
        <v>146</v>
      </c>
      <c r="CC300">
        <v>0</v>
      </c>
      <c r="CD300">
        <v>0</v>
      </c>
      <c r="CE300">
        <v>0</v>
      </c>
      <c r="CF300">
        <v>0</v>
      </c>
      <c r="CG300" t="s">
        <v>146</v>
      </c>
      <c r="CH300">
        <v>0</v>
      </c>
      <c r="CI300">
        <v>0</v>
      </c>
      <c r="CJ300">
        <v>0</v>
      </c>
      <c r="CK300">
        <v>0</v>
      </c>
      <c r="CL300" t="s">
        <v>146</v>
      </c>
      <c r="CM300">
        <v>0</v>
      </c>
      <c r="CN300">
        <v>0</v>
      </c>
      <c r="CO300">
        <v>0</v>
      </c>
      <c r="CP300">
        <v>0</v>
      </c>
      <c r="CQ300" t="s">
        <v>146</v>
      </c>
      <c r="CR300">
        <v>0</v>
      </c>
      <c r="CS300">
        <v>0</v>
      </c>
      <c r="CT300">
        <v>0</v>
      </c>
      <c r="CU300">
        <v>0</v>
      </c>
      <c r="CV300" t="s">
        <v>146</v>
      </c>
      <c r="CW300" t="s">
        <v>147</v>
      </c>
      <c r="CX300">
        <v>0</v>
      </c>
      <c r="CY300">
        <v>0</v>
      </c>
      <c r="CZ300">
        <v>0</v>
      </c>
      <c r="DA300">
        <v>0</v>
      </c>
      <c r="DB300">
        <v>0</v>
      </c>
      <c r="DC300" t="s">
        <v>146</v>
      </c>
      <c r="DD300">
        <v>0</v>
      </c>
      <c r="DE300">
        <v>0</v>
      </c>
      <c r="DF300">
        <v>0</v>
      </c>
      <c r="DG300">
        <v>0</v>
      </c>
      <c r="DH300" t="s">
        <v>159</v>
      </c>
      <c r="DI300">
        <f>Table1[[#This Row],[i- returnees internal present household]]+Table1[[#This Row],[k- abroad returnee household]]</f>
        <v>806</v>
      </c>
      <c r="DJ300">
        <f>Table1[[#This Row],[ returnees internal ]]+Table1[[#This Row],[abroad returnee ]]</f>
        <v>4032</v>
      </c>
      <c r="DK300" t="s">
        <v>159</v>
      </c>
      <c r="DL300">
        <v>235</v>
      </c>
      <c r="DM300">
        <v>1174</v>
      </c>
      <c r="DN300">
        <v>0</v>
      </c>
      <c r="DO300">
        <v>0</v>
      </c>
      <c r="DP300" t="s">
        <v>147</v>
      </c>
      <c r="DQ300" t="s">
        <v>147</v>
      </c>
      <c r="DR300" t="s">
        <v>147</v>
      </c>
      <c r="DS300" t="s">
        <v>147</v>
      </c>
      <c r="DT300">
        <v>50</v>
      </c>
      <c r="DU300">
        <v>255</v>
      </c>
      <c r="DV300" t="s">
        <v>228</v>
      </c>
      <c r="DW300" t="s">
        <v>584</v>
      </c>
      <c r="DX300" t="s">
        <v>150</v>
      </c>
      <c r="DY300" t="s">
        <v>147</v>
      </c>
      <c r="DZ300">
        <v>20</v>
      </c>
      <c r="EA300">
        <v>109</v>
      </c>
      <c r="EB300" t="s">
        <v>228</v>
      </c>
      <c r="EC300" t="s">
        <v>584</v>
      </c>
      <c r="ED300" t="s">
        <v>150</v>
      </c>
      <c r="EE300" t="s">
        <v>147</v>
      </c>
      <c r="EF300">
        <v>50</v>
      </c>
      <c r="EG300">
        <v>275</v>
      </c>
      <c r="EH300" t="s">
        <v>228</v>
      </c>
      <c r="EI300" t="s">
        <v>584</v>
      </c>
      <c r="EJ300" t="s">
        <v>150</v>
      </c>
      <c r="EK300" t="s">
        <v>147</v>
      </c>
      <c r="EL300">
        <v>115</v>
      </c>
      <c r="EM300">
        <v>535</v>
      </c>
      <c r="EN300" t="s">
        <v>228</v>
      </c>
      <c r="EO300" t="s">
        <v>584</v>
      </c>
      <c r="EP300" t="s">
        <v>150</v>
      </c>
      <c r="EQ300" t="s">
        <v>147</v>
      </c>
      <c r="ER300">
        <v>0</v>
      </c>
      <c r="ES300">
        <v>0</v>
      </c>
      <c r="ET300" t="s">
        <v>159</v>
      </c>
      <c r="EU300">
        <v>571</v>
      </c>
      <c r="EV300">
        <v>2858</v>
      </c>
      <c r="EW300">
        <v>0</v>
      </c>
      <c r="EX300">
        <v>0</v>
      </c>
      <c r="EY300" t="s">
        <v>147</v>
      </c>
      <c r="EZ300" t="s">
        <v>147</v>
      </c>
      <c r="FA300" t="s">
        <v>147</v>
      </c>
      <c r="FB300" t="s">
        <v>147</v>
      </c>
      <c r="FC300">
        <v>125</v>
      </c>
      <c r="FD300">
        <v>633</v>
      </c>
      <c r="FE300" t="s">
        <v>217</v>
      </c>
      <c r="FF300" t="s">
        <v>218</v>
      </c>
      <c r="FG300" t="s">
        <v>150</v>
      </c>
      <c r="FH300" t="s">
        <v>147</v>
      </c>
      <c r="FI300">
        <v>150</v>
      </c>
      <c r="FJ300">
        <v>759</v>
      </c>
      <c r="FK300" t="s">
        <v>217</v>
      </c>
      <c r="FL300" t="s">
        <v>218</v>
      </c>
      <c r="FM300" t="s">
        <v>150</v>
      </c>
      <c r="FN300" t="s">
        <v>147</v>
      </c>
      <c r="FO300">
        <v>200</v>
      </c>
      <c r="FP300">
        <v>1026</v>
      </c>
      <c r="FQ300" t="s">
        <v>217</v>
      </c>
      <c r="FR300" t="s">
        <v>218</v>
      </c>
      <c r="FS300" t="s">
        <v>150</v>
      </c>
      <c r="FT300" t="s">
        <v>147</v>
      </c>
      <c r="FU300">
        <v>96</v>
      </c>
      <c r="FV300">
        <v>440</v>
      </c>
      <c r="FW300" t="s">
        <v>217</v>
      </c>
      <c r="FX300" t="s">
        <v>218</v>
      </c>
      <c r="FY300" t="s">
        <v>150</v>
      </c>
      <c r="FZ300" t="s">
        <v>147</v>
      </c>
      <c r="GA300">
        <v>0</v>
      </c>
      <c r="GB300">
        <v>0</v>
      </c>
      <c r="GC300">
        <v>450</v>
      </c>
      <c r="GD300">
        <v>2388</v>
      </c>
      <c r="GE300">
        <v>175</v>
      </c>
      <c r="GF300">
        <v>862</v>
      </c>
      <c r="GG300">
        <v>181</v>
      </c>
      <c r="GH300">
        <v>782</v>
      </c>
      <c r="GI300">
        <v>0</v>
      </c>
      <c r="GJ300">
        <v>0</v>
      </c>
      <c r="GK300" t="s">
        <v>159</v>
      </c>
      <c r="GL300">
        <v>27</v>
      </c>
      <c r="GM300">
        <v>138</v>
      </c>
      <c r="GN300" t="s">
        <v>146</v>
      </c>
      <c r="GO300" t="s">
        <v>147</v>
      </c>
      <c r="GP300" t="s">
        <v>147</v>
      </c>
      <c r="GQ300" t="s">
        <v>159</v>
      </c>
      <c r="GR300" t="s">
        <v>217</v>
      </c>
      <c r="GS300" t="s">
        <v>159</v>
      </c>
      <c r="GT300">
        <v>17</v>
      </c>
      <c r="GU300">
        <v>93</v>
      </c>
      <c r="GV300" t="s">
        <v>159</v>
      </c>
      <c r="GW300" t="s">
        <v>152</v>
      </c>
      <c r="GX300" t="s">
        <v>151</v>
      </c>
      <c r="GY300" t="s">
        <v>177</v>
      </c>
      <c r="GZ300" t="s">
        <v>160</v>
      </c>
      <c r="HA300" s="117" t="s">
        <v>1679</v>
      </c>
      <c r="HB300" s="117" t="s">
        <v>2465</v>
      </c>
      <c r="HC300" s="117"/>
      <c r="HD300" s="116" t="s">
        <v>1858</v>
      </c>
      <c r="HE300" s="116">
        <v>4.6659269999999999</v>
      </c>
      <c r="HF300" s="116">
        <v>33.682926000000002</v>
      </c>
    </row>
    <row r="301" spans="1:214" x14ac:dyDescent="0.25">
      <c r="A301" t="s">
        <v>323</v>
      </c>
      <c r="B301" t="s">
        <v>324</v>
      </c>
      <c r="C301" t="s">
        <v>322</v>
      </c>
      <c r="D301" t="s">
        <v>325</v>
      </c>
      <c r="E301" t="s">
        <v>1127</v>
      </c>
      <c r="F301" t="s">
        <v>1128</v>
      </c>
      <c r="G301" s="116">
        <f t="shared" si="8"/>
        <v>9.0146099999999993</v>
      </c>
      <c r="H301" s="116">
        <f t="shared" si="9"/>
        <v>27.604299999999999</v>
      </c>
      <c r="I301">
        <v>9</v>
      </c>
      <c r="J301">
        <v>9</v>
      </c>
      <c r="K301" t="s">
        <v>146</v>
      </c>
      <c r="L301">
        <v>0</v>
      </c>
      <c r="M301" s="116">
        <f>SUM(Table1[[#Headers],[c- IDP previously displ. abroad present]])</f>
        <v>0</v>
      </c>
      <c r="N301">
        <v>0</v>
      </c>
      <c r="O301" s="116">
        <f>(Table1[[#This Row],[a- IDP individuals]])-(Table1[[#This Row],[displ. Abroad]])</f>
        <v>0</v>
      </c>
      <c r="P301">
        <v>0</v>
      </c>
      <c r="Q301">
        <v>0</v>
      </c>
      <c r="R301" t="s">
        <v>147</v>
      </c>
      <c r="S301" t="s">
        <v>147</v>
      </c>
      <c r="T301">
        <v>0</v>
      </c>
      <c r="U301">
        <v>0</v>
      </c>
      <c r="V301" t="s">
        <v>147</v>
      </c>
      <c r="W301" t="s">
        <v>147</v>
      </c>
      <c r="X301">
        <v>0</v>
      </c>
      <c r="Y301">
        <v>0</v>
      </c>
      <c r="Z301" t="s">
        <v>147</v>
      </c>
      <c r="AA301" t="s">
        <v>147</v>
      </c>
      <c r="AB301">
        <v>0</v>
      </c>
      <c r="AC301">
        <v>0</v>
      </c>
      <c r="AD301" t="s">
        <v>147</v>
      </c>
      <c r="AE301" t="s">
        <v>147</v>
      </c>
      <c r="AF301">
        <v>0</v>
      </c>
      <c r="AG301">
        <v>0</v>
      </c>
      <c r="AH301" t="s">
        <v>147</v>
      </c>
      <c r="AI301" t="s">
        <v>147</v>
      </c>
      <c r="AJ301">
        <v>0</v>
      </c>
      <c r="AK301">
        <v>0</v>
      </c>
      <c r="AL301" t="s">
        <v>147</v>
      </c>
      <c r="AM301" t="s">
        <v>147</v>
      </c>
      <c r="AN301">
        <v>0</v>
      </c>
      <c r="AO301">
        <v>0</v>
      </c>
      <c r="AP301" t="s">
        <v>146</v>
      </c>
      <c r="AQ301">
        <v>0</v>
      </c>
      <c r="AR301">
        <v>0</v>
      </c>
      <c r="AS301">
        <v>0</v>
      </c>
      <c r="AT301">
        <v>0</v>
      </c>
      <c r="AU301" t="s">
        <v>147</v>
      </c>
      <c r="AV301" t="s">
        <v>147</v>
      </c>
      <c r="AW301">
        <v>0</v>
      </c>
      <c r="AX301">
        <v>0</v>
      </c>
      <c r="AY301" t="s">
        <v>147</v>
      </c>
      <c r="AZ301" t="s">
        <v>147</v>
      </c>
      <c r="BA301">
        <v>0</v>
      </c>
      <c r="BB301">
        <v>0</v>
      </c>
      <c r="BC301" t="s">
        <v>147</v>
      </c>
      <c r="BD301" t="s">
        <v>147</v>
      </c>
      <c r="BE301">
        <v>0</v>
      </c>
      <c r="BF301">
        <v>0</v>
      </c>
      <c r="BG301" t="s">
        <v>147</v>
      </c>
      <c r="BH301" t="s">
        <v>147</v>
      </c>
      <c r="BI301">
        <v>0</v>
      </c>
      <c r="BJ301">
        <v>0</v>
      </c>
      <c r="BK301" t="s">
        <v>147</v>
      </c>
      <c r="BL301" t="s">
        <v>147</v>
      </c>
      <c r="BM301">
        <v>0</v>
      </c>
      <c r="BN301">
        <v>0</v>
      </c>
      <c r="BO301" s="116">
        <f>SUM(Table1[[#This Row],[2014-2015 Conflict]],Table1[[#This Row],[2016-2017 conflict]],Table1[[#This Row],[2018 pre R conflict]],Table1[[#This Row],[2018 post R conflict]],Table1[[#This Row],[2019 conflict]],Table1[[#This Row],[2020 conflict]])</f>
        <v>0</v>
      </c>
      <c r="BP301" s="116">
        <f>SUM(Table1[[#This Row],[2014-2015  C - clashes]],Table1[[#This Row],[2016-2017  c-clashes]],Table1[[#This Row],[2018 pre R C-clashes]],Table1[[#This Row],[2018 post R C-clashes]],Table1[[#This Row],[2019 C-clashes]],Table1[[#This Row],[2020 C-clashes]])</f>
        <v>0</v>
      </c>
      <c r="BQ301" s="116">
        <f>SUM(Table1[[#This Row],[2014-2015 disaster]],Table1[[#This Row],[2016-2017 disaster]],Table1[[#This Row],[2018 pre R disaster]],Table1[[#This Row],[2018 post R disaster]],Table1[[#This Row],[2019 disaster]],Table1[[#This Row],[2020 disaster]])</f>
        <v>0</v>
      </c>
      <c r="BR301" s="116">
        <f>SUM(Table1[[#This Row],[2014-2015 unknown]],Table1[[#This Row],[2016-2017  unknown ]],Table1[[#This Row],[2018 pre R unknown]],Table1[[#This Row],[2018 post R unknown]],Table1[[#This Row],[2019 unknown]],Table1[[#This Row],[2020 unknown]])</f>
        <v>0</v>
      </c>
      <c r="BS301">
        <v>0</v>
      </c>
      <c r="BT301">
        <v>0</v>
      </c>
      <c r="BU301">
        <v>0</v>
      </c>
      <c r="BV301">
        <v>0</v>
      </c>
      <c r="BW301" t="s">
        <v>146</v>
      </c>
      <c r="BX301">
        <v>0</v>
      </c>
      <c r="BY301">
        <v>0</v>
      </c>
      <c r="BZ301">
        <v>0</v>
      </c>
      <c r="CA301">
        <v>0</v>
      </c>
      <c r="CB301" t="s">
        <v>146</v>
      </c>
      <c r="CC301">
        <v>0</v>
      </c>
      <c r="CD301">
        <v>0</v>
      </c>
      <c r="CE301">
        <v>0</v>
      </c>
      <c r="CF301">
        <v>0</v>
      </c>
      <c r="CG301" t="s">
        <v>146</v>
      </c>
      <c r="CH301">
        <v>0</v>
      </c>
      <c r="CI301">
        <v>0</v>
      </c>
      <c r="CJ301">
        <v>0</v>
      </c>
      <c r="CK301">
        <v>0</v>
      </c>
      <c r="CL301" t="s">
        <v>146</v>
      </c>
      <c r="CM301">
        <v>0</v>
      </c>
      <c r="CN301">
        <v>0</v>
      </c>
      <c r="CO301">
        <v>0</v>
      </c>
      <c r="CP301">
        <v>0</v>
      </c>
      <c r="CQ301" t="s">
        <v>146</v>
      </c>
      <c r="CR301">
        <v>0</v>
      </c>
      <c r="CS301">
        <v>0</v>
      </c>
      <c r="CT301">
        <v>0</v>
      </c>
      <c r="CU301">
        <v>0</v>
      </c>
      <c r="CV301" t="s">
        <v>146</v>
      </c>
      <c r="CW301" t="s">
        <v>147</v>
      </c>
      <c r="CX301">
        <v>0</v>
      </c>
      <c r="CY301">
        <v>0</v>
      </c>
      <c r="CZ301">
        <v>0</v>
      </c>
      <c r="DA301">
        <v>0</v>
      </c>
      <c r="DB301">
        <v>0</v>
      </c>
      <c r="DC301" t="s">
        <v>146</v>
      </c>
      <c r="DD301">
        <v>0</v>
      </c>
      <c r="DE301">
        <v>0</v>
      </c>
      <c r="DF301">
        <v>0</v>
      </c>
      <c r="DG301">
        <v>0</v>
      </c>
      <c r="DH301" t="s">
        <v>159</v>
      </c>
      <c r="DI301">
        <f>Table1[[#This Row],[i- returnees internal present household]]+Table1[[#This Row],[k- abroad returnee household]]</f>
        <v>380</v>
      </c>
      <c r="DJ301">
        <f>Table1[[#This Row],[ returnees internal ]]+Table1[[#This Row],[abroad returnee ]]</f>
        <v>2089</v>
      </c>
      <c r="DK301" t="s">
        <v>159</v>
      </c>
      <c r="DL301">
        <v>272</v>
      </c>
      <c r="DM301">
        <v>1495</v>
      </c>
      <c r="DN301">
        <v>0</v>
      </c>
      <c r="DO301">
        <v>0</v>
      </c>
      <c r="DP301" t="s">
        <v>147</v>
      </c>
      <c r="DQ301" t="s">
        <v>147</v>
      </c>
      <c r="DR301" t="s">
        <v>147</v>
      </c>
      <c r="DS301" t="s">
        <v>147</v>
      </c>
      <c r="DT301">
        <v>0</v>
      </c>
      <c r="DU301">
        <v>0</v>
      </c>
      <c r="DV301" t="s">
        <v>147</v>
      </c>
      <c r="DW301" t="s">
        <v>147</v>
      </c>
      <c r="DX301" t="s">
        <v>147</v>
      </c>
      <c r="DY301" t="s">
        <v>147</v>
      </c>
      <c r="DZ301">
        <v>114</v>
      </c>
      <c r="EA301">
        <v>629</v>
      </c>
      <c r="EB301" t="s">
        <v>324</v>
      </c>
      <c r="EC301" t="s">
        <v>641</v>
      </c>
      <c r="ED301" t="s">
        <v>150</v>
      </c>
      <c r="EE301" t="s">
        <v>147</v>
      </c>
      <c r="EF301">
        <v>91</v>
      </c>
      <c r="EG301">
        <v>501</v>
      </c>
      <c r="EH301" t="s">
        <v>324</v>
      </c>
      <c r="EI301" t="s">
        <v>641</v>
      </c>
      <c r="EJ301" t="s">
        <v>150</v>
      </c>
      <c r="EK301" t="s">
        <v>147</v>
      </c>
      <c r="EL301">
        <v>67</v>
      </c>
      <c r="EM301">
        <v>365</v>
      </c>
      <c r="EN301" t="s">
        <v>193</v>
      </c>
      <c r="EO301" t="s">
        <v>194</v>
      </c>
      <c r="EP301" t="s">
        <v>150</v>
      </c>
      <c r="EQ301" t="s">
        <v>147</v>
      </c>
      <c r="ER301">
        <v>0</v>
      </c>
      <c r="ES301">
        <v>0</v>
      </c>
      <c r="ET301" t="s">
        <v>159</v>
      </c>
      <c r="EU301">
        <v>108</v>
      </c>
      <c r="EV301">
        <v>594</v>
      </c>
      <c r="EW301">
        <v>0</v>
      </c>
      <c r="EX301">
        <v>0</v>
      </c>
      <c r="EY301" t="s">
        <v>147</v>
      </c>
      <c r="EZ301" t="s">
        <v>147</v>
      </c>
      <c r="FA301" t="s">
        <v>147</v>
      </c>
      <c r="FB301" t="s">
        <v>147</v>
      </c>
      <c r="FC301">
        <v>0</v>
      </c>
      <c r="FD301">
        <v>0</v>
      </c>
      <c r="FE301" t="s">
        <v>147</v>
      </c>
      <c r="FF301" t="s">
        <v>147</v>
      </c>
      <c r="FG301" t="s">
        <v>147</v>
      </c>
      <c r="FH301" t="s">
        <v>147</v>
      </c>
      <c r="FI301">
        <v>22</v>
      </c>
      <c r="FJ301">
        <v>121</v>
      </c>
      <c r="FK301" t="s">
        <v>217</v>
      </c>
      <c r="FL301" t="s">
        <v>218</v>
      </c>
      <c r="FM301" t="s">
        <v>150</v>
      </c>
      <c r="FN301" t="s">
        <v>147</v>
      </c>
      <c r="FO301">
        <v>45</v>
      </c>
      <c r="FP301">
        <v>249</v>
      </c>
      <c r="FQ301" t="s">
        <v>217</v>
      </c>
      <c r="FR301" t="s">
        <v>218</v>
      </c>
      <c r="FS301" t="s">
        <v>150</v>
      </c>
      <c r="FT301" t="s">
        <v>147</v>
      </c>
      <c r="FU301">
        <v>41</v>
      </c>
      <c r="FV301">
        <v>224</v>
      </c>
      <c r="FW301" t="s">
        <v>217</v>
      </c>
      <c r="FX301" t="s">
        <v>218</v>
      </c>
      <c r="FY301" t="s">
        <v>150</v>
      </c>
      <c r="FZ301" t="s">
        <v>147</v>
      </c>
      <c r="GA301">
        <v>0</v>
      </c>
      <c r="GB301">
        <v>0</v>
      </c>
      <c r="GC301">
        <v>272</v>
      </c>
      <c r="GD301">
        <v>1495</v>
      </c>
      <c r="GE301">
        <v>108</v>
      </c>
      <c r="GF301">
        <v>594</v>
      </c>
      <c r="GG301">
        <v>0</v>
      </c>
      <c r="GH301">
        <v>0</v>
      </c>
      <c r="GI301">
        <v>0</v>
      </c>
      <c r="GJ301">
        <v>0</v>
      </c>
      <c r="GK301" t="s">
        <v>159</v>
      </c>
      <c r="GL301">
        <v>191</v>
      </c>
      <c r="GM301">
        <v>1043</v>
      </c>
      <c r="GN301" t="s">
        <v>159</v>
      </c>
      <c r="GO301" t="s">
        <v>324</v>
      </c>
      <c r="GP301" t="s">
        <v>641</v>
      </c>
      <c r="GQ301" t="s">
        <v>159</v>
      </c>
      <c r="GR301" t="s">
        <v>217</v>
      </c>
      <c r="GS301" t="s">
        <v>159</v>
      </c>
      <c r="GT301">
        <v>112</v>
      </c>
      <c r="GU301">
        <v>612</v>
      </c>
      <c r="GV301" t="s">
        <v>159</v>
      </c>
      <c r="GW301" t="s">
        <v>197</v>
      </c>
      <c r="GX301" t="s">
        <v>151</v>
      </c>
      <c r="GY301" t="s">
        <v>197</v>
      </c>
      <c r="GZ301" t="s">
        <v>1129</v>
      </c>
      <c r="HA301" s="117" t="s">
        <v>1679</v>
      </c>
      <c r="HB301" s="117" t="s">
        <v>2467</v>
      </c>
      <c r="HC301" s="117"/>
      <c r="HD301" s="116" t="s">
        <v>1858</v>
      </c>
      <c r="HE301" s="116">
        <v>4.5640000000000001</v>
      </c>
      <c r="HF301" s="116">
        <v>33.703000000000003</v>
      </c>
    </row>
    <row r="302" spans="1:214" x14ac:dyDescent="0.25">
      <c r="A302" t="s">
        <v>186</v>
      </c>
      <c r="B302" t="s">
        <v>187</v>
      </c>
      <c r="C302" t="s">
        <v>428</v>
      </c>
      <c r="D302" t="s">
        <v>429</v>
      </c>
      <c r="E302" t="s">
        <v>1130</v>
      </c>
      <c r="F302" t="s">
        <v>1131</v>
      </c>
      <c r="G302" s="116">
        <f t="shared" si="8"/>
        <v>6.6235670000000004</v>
      </c>
      <c r="H302" s="116">
        <f t="shared" si="9"/>
        <v>29.896117</v>
      </c>
      <c r="I302">
        <v>9</v>
      </c>
      <c r="J302">
        <v>9</v>
      </c>
      <c r="K302" t="s">
        <v>159</v>
      </c>
      <c r="L302">
        <v>82</v>
      </c>
      <c r="M302" s="116">
        <f>SUM(Table1[[#Headers],[c- IDP previously displ. abroad present]])</f>
        <v>0</v>
      </c>
      <c r="N302">
        <v>434</v>
      </c>
      <c r="O302" s="116">
        <f>(Table1[[#This Row],[a- IDP individuals]])-(Table1[[#This Row],[displ. Abroad]])</f>
        <v>378</v>
      </c>
      <c r="P302">
        <v>24</v>
      </c>
      <c r="Q302">
        <v>128</v>
      </c>
      <c r="R302" t="s">
        <v>187</v>
      </c>
      <c r="S302" t="s">
        <v>188</v>
      </c>
      <c r="T302">
        <v>20</v>
      </c>
      <c r="U302">
        <v>116</v>
      </c>
      <c r="V302" t="s">
        <v>187</v>
      </c>
      <c r="W302" t="s">
        <v>429</v>
      </c>
      <c r="X302">
        <v>6</v>
      </c>
      <c r="Y302">
        <v>32</v>
      </c>
      <c r="Z302" t="s">
        <v>187</v>
      </c>
      <c r="AA302" t="s">
        <v>232</v>
      </c>
      <c r="AB302">
        <v>4</v>
      </c>
      <c r="AC302">
        <v>20</v>
      </c>
      <c r="AD302" t="s">
        <v>175</v>
      </c>
      <c r="AE302" t="s">
        <v>240</v>
      </c>
      <c r="AF302">
        <v>15</v>
      </c>
      <c r="AG302">
        <v>80</v>
      </c>
      <c r="AH302" t="s">
        <v>211</v>
      </c>
      <c r="AI302" t="s">
        <v>212</v>
      </c>
      <c r="AJ302">
        <v>13</v>
      </c>
      <c r="AK302">
        <v>58</v>
      </c>
      <c r="AL302" t="s">
        <v>187</v>
      </c>
      <c r="AM302" t="s">
        <v>188</v>
      </c>
      <c r="AN302">
        <v>0</v>
      </c>
      <c r="AO302">
        <v>0</v>
      </c>
      <c r="AP302" t="s">
        <v>159</v>
      </c>
      <c r="AQ302">
        <v>11</v>
      </c>
      <c r="AR302">
        <v>56</v>
      </c>
      <c r="AS302">
        <v>0</v>
      </c>
      <c r="AT302">
        <v>0</v>
      </c>
      <c r="AU302" t="s">
        <v>147</v>
      </c>
      <c r="AV302" t="s">
        <v>147</v>
      </c>
      <c r="AW302">
        <v>3</v>
      </c>
      <c r="AX302">
        <v>15</v>
      </c>
      <c r="AY302" t="s">
        <v>221</v>
      </c>
      <c r="AZ302" t="s">
        <v>612</v>
      </c>
      <c r="BA302">
        <v>3</v>
      </c>
      <c r="BB302">
        <v>16</v>
      </c>
      <c r="BC302" t="s">
        <v>219</v>
      </c>
      <c r="BD302" t="s">
        <v>354</v>
      </c>
      <c r="BE302">
        <v>3</v>
      </c>
      <c r="BF302">
        <v>15</v>
      </c>
      <c r="BG302" t="s">
        <v>221</v>
      </c>
      <c r="BH302" t="s">
        <v>222</v>
      </c>
      <c r="BI302">
        <v>2</v>
      </c>
      <c r="BJ302">
        <v>10</v>
      </c>
      <c r="BK302" t="s">
        <v>219</v>
      </c>
      <c r="BL302" t="s">
        <v>354</v>
      </c>
      <c r="BM302">
        <v>0</v>
      </c>
      <c r="BN302">
        <v>0</v>
      </c>
      <c r="BO302" s="116">
        <f>SUM(Table1[[#This Row],[2014-2015 Conflict]],Table1[[#This Row],[2016-2017 conflict]],Table1[[#This Row],[2018 pre R conflict]],Table1[[#This Row],[2018 post R conflict]],Table1[[#This Row],[2019 conflict]],Table1[[#This Row],[2020 conflict]])</f>
        <v>10</v>
      </c>
      <c r="BP302" s="116">
        <f>SUM(Table1[[#This Row],[2014-2015  C - clashes]],Table1[[#This Row],[2016-2017  c-clashes]],Table1[[#This Row],[2018 pre R C-clashes]],Table1[[#This Row],[2018 post R C-clashes]],Table1[[#This Row],[2019 C-clashes]],Table1[[#This Row],[2020 C-clashes]])</f>
        <v>296</v>
      </c>
      <c r="BQ302" s="116">
        <f>SUM(Table1[[#This Row],[2014-2015 disaster]],Table1[[#This Row],[2016-2017 disaster]],Table1[[#This Row],[2018 pre R disaster]],Table1[[#This Row],[2018 post R disaster]],Table1[[#This Row],[2019 disaster]],Table1[[#This Row],[2020 disaster]])</f>
        <v>121</v>
      </c>
      <c r="BR302" s="116">
        <f>SUM(Table1[[#This Row],[2014-2015 unknown]],Table1[[#This Row],[2016-2017  unknown ]],Table1[[#This Row],[2018 pre R unknown]],Table1[[#This Row],[2018 post R unknown]],Table1[[#This Row],[2019 unknown]],Table1[[#This Row],[2020 unknown]])</f>
        <v>7</v>
      </c>
      <c r="BS302">
        <v>0</v>
      </c>
      <c r="BT302">
        <v>79</v>
      </c>
      <c r="BU302">
        <v>42</v>
      </c>
      <c r="BV302">
        <v>7</v>
      </c>
      <c r="BW302" t="s">
        <v>146</v>
      </c>
      <c r="BX302">
        <v>0</v>
      </c>
      <c r="BY302">
        <v>80</v>
      </c>
      <c r="BZ302">
        <v>36</v>
      </c>
      <c r="CA302">
        <v>0</v>
      </c>
      <c r="CB302" t="s">
        <v>146</v>
      </c>
      <c r="CC302">
        <v>0</v>
      </c>
      <c r="CD302">
        <v>26</v>
      </c>
      <c r="CE302">
        <v>6</v>
      </c>
      <c r="CF302">
        <v>0</v>
      </c>
      <c r="CG302" t="s">
        <v>146</v>
      </c>
      <c r="CH302">
        <v>10</v>
      </c>
      <c r="CI302">
        <v>10</v>
      </c>
      <c r="CJ302">
        <v>0</v>
      </c>
      <c r="CK302">
        <v>0</v>
      </c>
      <c r="CL302" t="s">
        <v>146</v>
      </c>
      <c r="CM302">
        <v>0</v>
      </c>
      <c r="CN302">
        <v>43</v>
      </c>
      <c r="CO302">
        <v>37</v>
      </c>
      <c r="CP302">
        <v>0</v>
      </c>
      <c r="CQ302" t="s">
        <v>146</v>
      </c>
      <c r="CR302">
        <v>0</v>
      </c>
      <c r="CS302">
        <v>58</v>
      </c>
      <c r="CT302">
        <v>0</v>
      </c>
      <c r="CU302">
        <v>0</v>
      </c>
      <c r="CV302" t="s">
        <v>146</v>
      </c>
      <c r="CW302" t="s">
        <v>147</v>
      </c>
      <c r="CX302">
        <v>0</v>
      </c>
      <c r="CY302">
        <v>0</v>
      </c>
      <c r="CZ302">
        <v>0</v>
      </c>
      <c r="DA302">
        <v>82</v>
      </c>
      <c r="DB302">
        <v>434</v>
      </c>
      <c r="DC302" t="s">
        <v>159</v>
      </c>
      <c r="DD302">
        <v>3</v>
      </c>
      <c r="DE302">
        <v>16</v>
      </c>
      <c r="DF302">
        <v>4474</v>
      </c>
      <c r="DG302">
        <v>24608</v>
      </c>
      <c r="DH302" t="s">
        <v>159</v>
      </c>
      <c r="DI302">
        <f>Table1[[#This Row],[i- returnees internal present household]]+Table1[[#This Row],[k- abroad returnee household]]</f>
        <v>231</v>
      </c>
      <c r="DJ302">
        <f>Table1[[#This Row],[ returnees internal ]]+Table1[[#This Row],[abroad returnee ]]</f>
        <v>1225</v>
      </c>
      <c r="DK302" t="s">
        <v>159</v>
      </c>
      <c r="DL302">
        <v>187</v>
      </c>
      <c r="DM302">
        <v>968</v>
      </c>
      <c r="DN302">
        <v>77</v>
      </c>
      <c r="DO302">
        <v>399</v>
      </c>
      <c r="DP302" t="s">
        <v>193</v>
      </c>
      <c r="DQ302" t="s">
        <v>194</v>
      </c>
      <c r="DR302" t="s">
        <v>182</v>
      </c>
      <c r="DS302" t="s">
        <v>147</v>
      </c>
      <c r="DT302">
        <v>52</v>
      </c>
      <c r="DU302">
        <v>269</v>
      </c>
      <c r="DV302" t="s">
        <v>228</v>
      </c>
      <c r="DW302" t="s">
        <v>586</v>
      </c>
      <c r="DX302" t="s">
        <v>182</v>
      </c>
      <c r="DY302" t="s">
        <v>147</v>
      </c>
      <c r="DZ302">
        <v>17</v>
      </c>
      <c r="EA302">
        <v>88</v>
      </c>
      <c r="EB302" t="s">
        <v>193</v>
      </c>
      <c r="EC302" t="s">
        <v>194</v>
      </c>
      <c r="ED302" t="s">
        <v>182</v>
      </c>
      <c r="EE302" t="s">
        <v>147</v>
      </c>
      <c r="EF302">
        <v>17</v>
      </c>
      <c r="EG302">
        <v>88</v>
      </c>
      <c r="EH302" t="s">
        <v>193</v>
      </c>
      <c r="EI302" t="s">
        <v>194</v>
      </c>
      <c r="EJ302" t="s">
        <v>182</v>
      </c>
      <c r="EK302" t="s">
        <v>147</v>
      </c>
      <c r="EL302">
        <v>24</v>
      </c>
      <c r="EM302">
        <v>124</v>
      </c>
      <c r="EN302" t="s">
        <v>193</v>
      </c>
      <c r="EO302" t="s">
        <v>194</v>
      </c>
      <c r="EP302" t="s">
        <v>182</v>
      </c>
      <c r="EQ302" t="s">
        <v>147</v>
      </c>
      <c r="ER302">
        <v>0</v>
      </c>
      <c r="ES302">
        <v>0</v>
      </c>
      <c r="ET302" t="s">
        <v>159</v>
      </c>
      <c r="EU302">
        <v>44</v>
      </c>
      <c r="EV302">
        <v>257</v>
      </c>
      <c r="EW302">
        <v>4</v>
      </c>
      <c r="EX302">
        <v>23</v>
      </c>
      <c r="EY302" t="s">
        <v>217</v>
      </c>
      <c r="EZ302" t="s">
        <v>218</v>
      </c>
      <c r="FA302" t="s">
        <v>182</v>
      </c>
      <c r="FB302" t="s">
        <v>147</v>
      </c>
      <c r="FC302">
        <v>6</v>
      </c>
      <c r="FD302">
        <v>35</v>
      </c>
      <c r="FE302" t="s">
        <v>221</v>
      </c>
      <c r="FF302" t="s">
        <v>222</v>
      </c>
      <c r="FG302" t="s">
        <v>182</v>
      </c>
      <c r="FH302" t="s">
        <v>147</v>
      </c>
      <c r="FI302">
        <v>10</v>
      </c>
      <c r="FJ302">
        <v>59</v>
      </c>
      <c r="FK302" t="s">
        <v>219</v>
      </c>
      <c r="FL302" t="s">
        <v>354</v>
      </c>
      <c r="FM302" t="s">
        <v>182</v>
      </c>
      <c r="FN302" t="s">
        <v>147</v>
      </c>
      <c r="FO302">
        <v>16</v>
      </c>
      <c r="FP302">
        <v>93</v>
      </c>
      <c r="FQ302" t="s">
        <v>221</v>
      </c>
      <c r="FR302" t="s">
        <v>222</v>
      </c>
      <c r="FS302" t="s">
        <v>182</v>
      </c>
      <c r="FT302" t="s">
        <v>147</v>
      </c>
      <c r="FU302">
        <v>8</v>
      </c>
      <c r="FV302">
        <v>47</v>
      </c>
      <c r="FW302" t="s">
        <v>219</v>
      </c>
      <c r="FX302" t="s">
        <v>354</v>
      </c>
      <c r="FY302" t="s">
        <v>182</v>
      </c>
      <c r="FZ302" t="s">
        <v>147</v>
      </c>
      <c r="GA302">
        <v>0</v>
      </c>
      <c r="GB302">
        <v>0</v>
      </c>
      <c r="GC302">
        <v>89</v>
      </c>
      <c r="GD302">
        <v>472</v>
      </c>
      <c r="GE302">
        <v>92</v>
      </c>
      <c r="GF302">
        <v>488</v>
      </c>
      <c r="GG302">
        <v>50</v>
      </c>
      <c r="GH302">
        <v>265</v>
      </c>
      <c r="GI302">
        <v>0</v>
      </c>
      <c r="GJ302">
        <v>0</v>
      </c>
      <c r="GK302" t="s">
        <v>159</v>
      </c>
      <c r="GL302">
        <v>98</v>
      </c>
      <c r="GM302">
        <v>517</v>
      </c>
      <c r="GN302" t="s">
        <v>159</v>
      </c>
      <c r="GO302" t="s">
        <v>193</v>
      </c>
      <c r="GP302" t="s">
        <v>194</v>
      </c>
      <c r="GQ302" t="s">
        <v>159</v>
      </c>
      <c r="GR302" t="s">
        <v>221</v>
      </c>
      <c r="GS302" t="s">
        <v>159</v>
      </c>
      <c r="GT302">
        <v>89</v>
      </c>
      <c r="GU302">
        <v>483</v>
      </c>
      <c r="GV302" t="s">
        <v>159</v>
      </c>
      <c r="GW302" t="s">
        <v>152</v>
      </c>
      <c r="GX302" t="s">
        <v>151</v>
      </c>
      <c r="GY302" t="s">
        <v>152</v>
      </c>
      <c r="GZ302" t="s">
        <v>1132</v>
      </c>
      <c r="HA302" s="117" t="s">
        <v>1679</v>
      </c>
      <c r="HB302" s="117" t="s">
        <v>2469</v>
      </c>
      <c r="HC302" s="117"/>
      <c r="HD302" s="116" t="s">
        <v>1858</v>
      </c>
      <c r="HE302" s="116">
        <v>4.6226099999999999</v>
      </c>
      <c r="HF302" s="116">
        <v>33.654299999999999</v>
      </c>
    </row>
    <row r="303" spans="1:214" x14ac:dyDescent="0.25">
      <c r="A303" t="s">
        <v>323</v>
      </c>
      <c r="B303" t="s">
        <v>324</v>
      </c>
      <c r="C303" t="s">
        <v>1134</v>
      </c>
      <c r="D303" t="s">
        <v>1135</v>
      </c>
      <c r="E303" t="s">
        <v>1133</v>
      </c>
      <c r="F303" t="s">
        <v>1136</v>
      </c>
      <c r="G303" s="116">
        <f t="shared" si="8"/>
        <v>8.6493400000000005</v>
      </c>
      <c r="H303" s="116">
        <f t="shared" si="9"/>
        <v>27.664249999999999</v>
      </c>
      <c r="I303">
        <v>9</v>
      </c>
      <c r="J303">
        <v>9</v>
      </c>
      <c r="K303" t="s">
        <v>159</v>
      </c>
      <c r="L303">
        <v>236</v>
      </c>
      <c r="M303" s="116">
        <f>SUM(Table1[[#Headers],[c- IDP previously displ. abroad present]])</f>
        <v>0</v>
      </c>
      <c r="N303">
        <v>1429</v>
      </c>
      <c r="O303" s="116">
        <f>(Table1[[#This Row],[a- IDP individuals]])-(Table1[[#This Row],[displ. Abroad]])</f>
        <v>1411</v>
      </c>
      <c r="P303">
        <v>127</v>
      </c>
      <c r="Q303">
        <v>769</v>
      </c>
      <c r="R303" t="s">
        <v>172</v>
      </c>
      <c r="S303" t="s">
        <v>774</v>
      </c>
      <c r="T303">
        <v>41</v>
      </c>
      <c r="U303">
        <v>248</v>
      </c>
      <c r="V303" t="s">
        <v>228</v>
      </c>
      <c r="W303" t="s">
        <v>586</v>
      </c>
      <c r="X303">
        <v>0</v>
      </c>
      <c r="Y303">
        <v>0</v>
      </c>
      <c r="Z303" t="s">
        <v>147</v>
      </c>
      <c r="AA303" t="s">
        <v>147</v>
      </c>
      <c r="AB303">
        <v>49</v>
      </c>
      <c r="AC303">
        <v>297</v>
      </c>
      <c r="AD303" t="s">
        <v>172</v>
      </c>
      <c r="AE303" t="s">
        <v>774</v>
      </c>
      <c r="AF303">
        <v>0</v>
      </c>
      <c r="AG303">
        <v>0</v>
      </c>
      <c r="AH303" t="s">
        <v>147</v>
      </c>
      <c r="AI303" t="s">
        <v>147</v>
      </c>
      <c r="AJ303">
        <v>19</v>
      </c>
      <c r="AK303">
        <v>115</v>
      </c>
      <c r="AL303" t="s">
        <v>324</v>
      </c>
      <c r="AM303" t="s">
        <v>325</v>
      </c>
      <c r="AN303">
        <v>0</v>
      </c>
      <c r="AO303">
        <v>0</v>
      </c>
      <c r="AP303" t="s">
        <v>159</v>
      </c>
      <c r="AQ303">
        <v>4</v>
      </c>
      <c r="AR303">
        <v>18</v>
      </c>
      <c r="AS303">
        <v>0</v>
      </c>
      <c r="AT303">
        <v>0</v>
      </c>
      <c r="AU303" t="s">
        <v>147</v>
      </c>
      <c r="AV303" t="s">
        <v>147</v>
      </c>
      <c r="AW303">
        <v>0</v>
      </c>
      <c r="AX303">
        <v>0</v>
      </c>
      <c r="AY303" t="s">
        <v>147</v>
      </c>
      <c r="AZ303" t="s">
        <v>147</v>
      </c>
      <c r="BA303">
        <v>0</v>
      </c>
      <c r="BB303">
        <v>0</v>
      </c>
      <c r="BC303" t="s">
        <v>147</v>
      </c>
      <c r="BD303" t="s">
        <v>147</v>
      </c>
      <c r="BE303">
        <v>0</v>
      </c>
      <c r="BF303">
        <v>0</v>
      </c>
      <c r="BG303" t="s">
        <v>147</v>
      </c>
      <c r="BH303" t="s">
        <v>147</v>
      </c>
      <c r="BI303">
        <v>4</v>
      </c>
      <c r="BJ303">
        <v>18</v>
      </c>
      <c r="BK303" t="s">
        <v>217</v>
      </c>
      <c r="BL303" t="s">
        <v>485</v>
      </c>
      <c r="BM303">
        <v>0</v>
      </c>
      <c r="BN303">
        <v>0</v>
      </c>
      <c r="BO303" s="116">
        <f>SUM(Table1[[#This Row],[2014-2015 Conflict]],Table1[[#This Row],[2016-2017 conflict]],Table1[[#This Row],[2018 pre R conflict]],Table1[[#This Row],[2018 post R conflict]],Table1[[#This Row],[2019 conflict]],Table1[[#This Row],[2020 conflict]])</f>
        <v>1132</v>
      </c>
      <c r="BP303" s="116">
        <f>SUM(Table1[[#This Row],[2014-2015  C - clashes]],Table1[[#This Row],[2016-2017  c-clashes]],Table1[[#This Row],[2018 pre R C-clashes]],Table1[[#This Row],[2018 post R C-clashes]],Table1[[#This Row],[2019 C-clashes]],Table1[[#This Row],[2020 C-clashes]])</f>
        <v>297</v>
      </c>
      <c r="BQ303" s="116">
        <f>SUM(Table1[[#This Row],[2014-2015 disaster]],Table1[[#This Row],[2016-2017 disaster]],Table1[[#This Row],[2018 pre R disaster]],Table1[[#This Row],[2018 post R disaster]],Table1[[#This Row],[2019 disaster]],Table1[[#This Row],[2020 disaster]])</f>
        <v>0</v>
      </c>
      <c r="BR303" s="116">
        <f>SUM(Table1[[#This Row],[2014-2015 unknown]],Table1[[#This Row],[2016-2017  unknown ]],Table1[[#This Row],[2018 pre R unknown]],Table1[[#This Row],[2018 post R unknown]],Table1[[#This Row],[2019 unknown]],Table1[[#This Row],[2020 unknown]])</f>
        <v>0</v>
      </c>
      <c r="BS303">
        <v>769</v>
      </c>
      <c r="BT303">
        <v>0</v>
      </c>
      <c r="BU303">
        <v>0</v>
      </c>
      <c r="BV303">
        <v>0</v>
      </c>
      <c r="BW303" t="s">
        <v>146</v>
      </c>
      <c r="BX303">
        <v>248</v>
      </c>
      <c r="BY303">
        <v>0</v>
      </c>
      <c r="BZ303">
        <v>0</v>
      </c>
      <c r="CA303">
        <v>0</v>
      </c>
      <c r="CB303" t="s">
        <v>146</v>
      </c>
      <c r="CC303">
        <v>0</v>
      </c>
      <c r="CD303">
        <v>0</v>
      </c>
      <c r="CE303">
        <v>0</v>
      </c>
      <c r="CF303">
        <v>0</v>
      </c>
      <c r="CG303" t="s">
        <v>146</v>
      </c>
      <c r="CH303">
        <v>0</v>
      </c>
      <c r="CI303">
        <v>297</v>
      </c>
      <c r="CJ303">
        <v>0</v>
      </c>
      <c r="CK303">
        <v>0</v>
      </c>
      <c r="CL303" t="s">
        <v>146</v>
      </c>
      <c r="CM303">
        <v>0</v>
      </c>
      <c r="CN303">
        <v>0</v>
      </c>
      <c r="CO303">
        <v>0</v>
      </c>
      <c r="CP303">
        <v>0</v>
      </c>
      <c r="CQ303" t="s">
        <v>146</v>
      </c>
      <c r="CR303">
        <v>115</v>
      </c>
      <c r="CS303">
        <v>0</v>
      </c>
      <c r="CT303">
        <v>0</v>
      </c>
      <c r="CU303">
        <v>0</v>
      </c>
      <c r="CV303" t="s">
        <v>146</v>
      </c>
      <c r="CW303" t="s">
        <v>147</v>
      </c>
      <c r="CX303">
        <v>0</v>
      </c>
      <c r="CY303">
        <v>0</v>
      </c>
      <c r="CZ303">
        <v>0</v>
      </c>
      <c r="DA303">
        <v>236</v>
      </c>
      <c r="DB303">
        <v>1429</v>
      </c>
      <c r="DC303" t="s">
        <v>146</v>
      </c>
      <c r="DD303">
        <v>0</v>
      </c>
      <c r="DE303">
        <v>0</v>
      </c>
      <c r="DF303">
        <v>1298</v>
      </c>
      <c r="DG303">
        <v>7138</v>
      </c>
      <c r="DH303" t="s">
        <v>159</v>
      </c>
      <c r="DI303">
        <f>Table1[[#This Row],[i- returnees internal present household]]+Table1[[#This Row],[k- abroad returnee household]]</f>
        <v>765</v>
      </c>
      <c r="DJ303">
        <f>Table1[[#This Row],[ returnees internal ]]+Table1[[#This Row],[abroad returnee ]]</f>
        <v>4153</v>
      </c>
      <c r="DK303" t="s">
        <v>159</v>
      </c>
      <c r="DL303">
        <v>351</v>
      </c>
      <c r="DM303">
        <v>1859</v>
      </c>
      <c r="DN303">
        <v>42</v>
      </c>
      <c r="DO303">
        <v>213</v>
      </c>
      <c r="DP303" t="s">
        <v>228</v>
      </c>
      <c r="DQ303" t="s">
        <v>586</v>
      </c>
      <c r="DR303" t="s">
        <v>150</v>
      </c>
      <c r="DS303" t="s">
        <v>147</v>
      </c>
      <c r="DT303">
        <v>30</v>
      </c>
      <c r="DU303">
        <v>148</v>
      </c>
      <c r="DV303" t="s">
        <v>172</v>
      </c>
      <c r="DW303" t="s">
        <v>774</v>
      </c>
      <c r="DX303" t="s">
        <v>150</v>
      </c>
      <c r="DY303" t="s">
        <v>147</v>
      </c>
      <c r="DZ303">
        <v>255</v>
      </c>
      <c r="EA303">
        <v>1357</v>
      </c>
      <c r="EB303" t="s">
        <v>1137</v>
      </c>
      <c r="EC303" t="s">
        <v>1137</v>
      </c>
      <c r="ED303" t="s">
        <v>150</v>
      </c>
      <c r="EE303" t="s">
        <v>147</v>
      </c>
      <c r="EF303">
        <v>24</v>
      </c>
      <c r="EG303">
        <v>141</v>
      </c>
      <c r="EH303" t="s">
        <v>172</v>
      </c>
      <c r="EI303" t="s">
        <v>774</v>
      </c>
      <c r="EJ303" t="s">
        <v>150</v>
      </c>
      <c r="EK303" t="s">
        <v>147</v>
      </c>
      <c r="EL303">
        <v>0</v>
      </c>
      <c r="EM303">
        <v>0</v>
      </c>
      <c r="EN303" t="s">
        <v>147</v>
      </c>
      <c r="EO303" t="s">
        <v>147</v>
      </c>
      <c r="EP303" t="s">
        <v>147</v>
      </c>
      <c r="EQ303" t="s">
        <v>147</v>
      </c>
      <c r="ER303">
        <v>0</v>
      </c>
      <c r="ES303">
        <v>0</v>
      </c>
      <c r="ET303" t="s">
        <v>159</v>
      </c>
      <c r="EU303">
        <v>414</v>
      </c>
      <c r="EV303">
        <v>2294</v>
      </c>
      <c r="EW303">
        <v>84</v>
      </c>
      <c r="EX303">
        <v>430</v>
      </c>
      <c r="EY303" t="s">
        <v>217</v>
      </c>
      <c r="EZ303" t="s">
        <v>218</v>
      </c>
      <c r="FA303" t="s">
        <v>150</v>
      </c>
      <c r="FB303" t="s">
        <v>147</v>
      </c>
      <c r="FC303">
        <v>110</v>
      </c>
      <c r="FD303">
        <v>535</v>
      </c>
      <c r="FE303" t="s">
        <v>217</v>
      </c>
      <c r="FF303" t="s">
        <v>218</v>
      </c>
      <c r="FG303" t="s">
        <v>150</v>
      </c>
      <c r="FH303" t="s">
        <v>147</v>
      </c>
      <c r="FI303">
        <v>167</v>
      </c>
      <c r="FJ303">
        <v>1018</v>
      </c>
      <c r="FK303" t="s">
        <v>217</v>
      </c>
      <c r="FL303" t="s">
        <v>218</v>
      </c>
      <c r="FM303" t="s">
        <v>150</v>
      </c>
      <c r="FN303" t="s">
        <v>147</v>
      </c>
      <c r="FO303">
        <v>34</v>
      </c>
      <c r="FP303">
        <v>203</v>
      </c>
      <c r="FQ303" t="s">
        <v>217</v>
      </c>
      <c r="FR303" t="s">
        <v>218</v>
      </c>
      <c r="FS303" t="s">
        <v>150</v>
      </c>
      <c r="FT303" t="s">
        <v>147</v>
      </c>
      <c r="FU303">
        <v>19</v>
      </c>
      <c r="FV303">
        <v>108</v>
      </c>
      <c r="FW303" t="s">
        <v>217</v>
      </c>
      <c r="FX303" t="s">
        <v>218</v>
      </c>
      <c r="FY303" t="s">
        <v>150</v>
      </c>
      <c r="FZ303" t="s">
        <v>147</v>
      </c>
      <c r="GA303">
        <v>0</v>
      </c>
      <c r="GB303">
        <v>0</v>
      </c>
      <c r="GC303">
        <v>340</v>
      </c>
      <c r="GD303">
        <v>1870</v>
      </c>
      <c r="GE303">
        <v>400</v>
      </c>
      <c r="GF303">
        <v>2200</v>
      </c>
      <c r="GG303">
        <v>25</v>
      </c>
      <c r="GH303">
        <v>83</v>
      </c>
      <c r="GI303">
        <v>0</v>
      </c>
      <c r="GJ303">
        <v>0</v>
      </c>
      <c r="GK303" t="s">
        <v>159</v>
      </c>
      <c r="GL303">
        <v>186</v>
      </c>
      <c r="GM303">
        <v>961</v>
      </c>
      <c r="GN303" t="s">
        <v>159</v>
      </c>
      <c r="GO303" t="s">
        <v>172</v>
      </c>
      <c r="GP303" t="s">
        <v>774</v>
      </c>
      <c r="GQ303" t="s">
        <v>159</v>
      </c>
      <c r="GR303" t="s">
        <v>217</v>
      </c>
      <c r="GS303" t="s">
        <v>159</v>
      </c>
      <c r="GT303">
        <v>150</v>
      </c>
      <c r="GU303">
        <v>812</v>
      </c>
      <c r="GV303" t="s">
        <v>159</v>
      </c>
      <c r="GW303" t="s">
        <v>177</v>
      </c>
      <c r="GX303" t="s">
        <v>151</v>
      </c>
      <c r="GY303" t="s">
        <v>197</v>
      </c>
      <c r="GZ303" t="s">
        <v>1138</v>
      </c>
      <c r="HA303" s="117" t="s">
        <v>1679</v>
      </c>
      <c r="HB303" s="117" t="s">
        <v>2471</v>
      </c>
      <c r="HC303" s="117"/>
      <c r="HD303" s="116" t="s">
        <v>1858</v>
      </c>
      <c r="HE303" s="116">
        <v>4.6520200000000003</v>
      </c>
      <c r="HF303" s="116">
        <v>33.6158</v>
      </c>
    </row>
    <row r="304" spans="1:214" x14ac:dyDescent="0.25">
      <c r="A304" t="s">
        <v>186</v>
      </c>
      <c r="B304" t="s">
        <v>187</v>
      </c>
      <c r="C304" t="s">
        <v>1140</v>
      </c>
      <c r="D304" t="s">
        <v>446</v>
      </c>
      <c r="E304" t="s">
        <v>1139</v>
      </c>
      <c r="F304" t="s">
        <v>1141</v>
      </c>
      <c r="G304" s="116">
        <f t="shared" si="8"/>
        <v>6.7032150000000001</v>
      </c>
      <c r="H304" s="116">
        <f t="shared" si="9"/>
        <v>29.140255</v>
      </c>
      <c r="I304">
        <v>9</v>
      </c>
      <c r="J304">
        <v>9</v>
      </c>
      <c r="K304" t="s">
        <v>159</v>
      </c>
      <c r="L304">
        <v>63</v>
      </c>
      <c r="M304" s="116">
        <f>SUM(Table1[[#Headers],[c- IDP previously displ. abroad present]])</f>
        <v>0</v>
      </c>
      <c r="N304">
        <v>340</v>
      </c>
      <c r="O304" s="116">
        <f>(Table1[[#This Row],[a- IDP individuals]])-(Table1[[#This Row],[displ. Abroad]])</f>
        <v>286</v>
      </c>
      <c r="P304">
        <v>9</v>
      </c>
      <c r="Q304">
        <v>49</v>
      </c>
      <c r="R304" t="s">
        <v>211</v>
      </c>
      <c r="S304" t="s">
        <v>423</v>
      </c>
      <c r="T304">
        <v>13</v>
      </c>
      <c r="U304">
        <v>70</v>
      </c>
      <c r="V304" t="s">
        <v>211</v>
      </c>
      <c r="W304" t="s">
        <v>423</v>
      </c>
      <c r="X304">
        <v>10</v>
      </c>
      <c r="Y304">
        <v>54</v>
      </c>
      <c r="Z304" t="s">
        <v>211</v>
      </c>
      <c r="AA304" t="s">
        <v>423</v>
      </c>
      <c r="AB304">
        <v>5</v>
      </c>
      <c r="AC304">
        <v>27</v>
      </c>
      <c r="AD304" t="s">
        <v>187</v>
      </c>
      <c r="AE304" t="s">
        <v>188</v>
      </c>
      <c r="AF304">
        <v>7</v>
      </c>
      <c r="AG304">
        <v>38</v>
      </c>
      <c r="AH304" t="s">
        <v>187</v>
      </c>
      <c r="AI304" t="s">
        <v>188</v>
      </c>
      <c r="AJ304">
        <v>19</v>
      </c>
      <c r="AK304">
        <v>102</v>
      </c>
      <c r="AL304" t="s">
        <v>187</v>
      </c>
      <c r="AM304" t="s">
        <v>446</v>
      </c>
      <c r="AN304">
        <v>0</v>
      </c>
      <c r="AO304">
        <v>0</v>
      </c>
      <c r="AP304" t="s">
        <v>159</v>
      </c>
      <c r="AQ304">
        <v>10</v>
      </c>
      <c r="AR304">
        <v>54</v>
      </c>
      <c r="AS304">
        <v>0</v>
      </c>
      <c r="AT304">
        <v>0</v>
      </c>
      <c r="AU304" t="s">
        <v>147</v>
      </c>
      <c r="AV304" t="s">
        <v>147</v>
      </c>
      <c r="AW304">
        <v>0</v>
      </c>
      <c r="AX304">
        <v>0</v>
      </c>
      <c r="AY304" t="s">
        <v>147</v>
      </c>
      <c r="AZ304" t="s">
        <v>147</v>
      </c>
      <c r="BA304">
        <v>0</v>
      </c>
      <c r="BB304">
        <v>0</v>
      </c>
      <c r="BC304" t="s">
        <v>147</v>
      </c>
      <c r="BD304" t="s">
        <v>147</v>
      </c>
      <c r="BE304">
        <v>0</v>
      </c>
      <c r="BF304">
        <v>0</v>
      </c>
      <c r="BG304" t="s">
        <v>147</v>
      </c>
      <c r="BH304" t="s">
        <v>147</v>
      </c>
      <c r="BI304">
        <v>10</v>
      </c>
      <c r="BJ304">
        <v>54</v>
      </c>
      <c r="BK304" t="s">
        <v>722</v>
      </c>
      <c r="BL304" t="s">
        <v>1142</v>
      </c>
      <c r="BM304">
        <v>0</v>
      </c>
      <c r="BN304">
        <v>0</v>
      </c>
      <c r="BO304" s="116">
        <f>SUM(Table1[[#This Row],[2014-2015 Conflict]],Table1[[#This Row],[2016-2017 conflict]],Table1[[#This Row],[2018 pre R conflict]],Table1[[#This Row],[2018 post R conflict]],Table1[[#This Row],[2019 conflict]],Table1[[#This Row],[2020 conflict]])</f>
        <v>49</v>
      </c>
      <c r="BP304" s="116">
        <f>SUM(Table1[[#This Row],[2014-2015  C - clashes]],Table1[[#This Row],[2016-2017  c-clashes]],Table1[[#This Row],[2018 pre R C-clashes]],Table1[[#This Row],[2018 post R C-clashes]],Table1[[#This Row],[2019 C-clashes]],Table1[[#This Row],[2020 C-clashes]])</f>
        <v>291</v>
      </c>
      <c r="BQ304" s="116">
        <f>SUM(Table1[[#This Row],[2014-2015 disaster]],Table1[[#This Row],[2016-2017 disaster]],Table1[[#This Row],[2018 pre R disaster]],Table1[[#This Row],[2018 post R disaster]],Table1[[#This Row],[2019 disaster]],Table1[[#This Row],[2020 disaster]])</f>
        <v>0</v>
      </c>
      <c r="BR304" s="116">
        <f>SUM(Table1[[#This Row],[2014-2015 unknown]],Table1[[#This Row],[2016-2017  unknown ]],Table1[[#This Row],[2018 pre R unknown]],Table1[[#This Row],[2018 post R unknown]],Table1[[#This Row],[2019 unknown]],Table1[[#This Row],[2020 unknown]])</f>
        <v>0</v>
      </c>
      <c r="BS304">
        <v>49</v>
      </c>
      <c r="BT304">
        <v>0</v>
      </c>
      <c r="BU304">
        <v>0</v>
      </c>
      <c r="BV304">
        <v>0</v>
      </c>
      <c r="BW304" t="s">
        <v>146</v>
      </c>
      <c r="BX304">
        <v>0</v>
      </c>
      <c r="BY304">
        <v>70</v>
      </c>
      <c r="BZ304">
        <v>0</v>
      </c>
      <c r="CA304">
        <v>0</v>
      </c>
      <c r="CB304" t="s">
        <v>146</v>
      </c>
      <c r="CC304">
        <v>0</v>
      </c>
      <c r="CD304">
        <v>54</v>
      </c>
      <c r="CE304">
        <v>0</v>
      </c>
      <c r="CF304">
        <v>0</v>
      </c>
      <c r="CG304" t="s">
        <v>146</v>
      </c>
      <c r="CH304">
        <v>0</v>
      </c>
      <c r="CI304">
        <v>27</v>
      </c>
      <c r="CJ304">
        <v>0</v>
      </c>
      <c r="CK304">
        <v>0</v>
      </c>
      <c r="CL304" t="s">
        <v>146</v>
      </c>
      <c r="CM304">
        <v>0</v>
      </c>
      <c r="CN304">
        <v>38</v>
      </c>
      <c r="CO304">
        <v>0</v>
      </c>
      <c r="CP304">
        <v>0</v>
      </c>
      <c r="CQ304" t="s">
        <v>146</v>
      </c>
      <c r="CR304">
        <v>0</v>
      </c>
      <c r="CS304">
        <v>102</v>
      </c>
      <c r="CT304">
        <v>0</v>
      </c>
      <c r="CU304">
        <v>0</v>
      </c>
      <c r="CV304" t="s">
        <v>146</v>
      </c>
      <c r="CW304" t="s">
        <v>147</v>
      </c>
      <c r="CX304">
        <v>0</v>
      </c>
      <c r="CY304">
        <v>0</v>
      </c>
      <c r="CZ304">
        <v>0</v>
      </c>
      <c r="DA304">
        <v>63</v>
      </c>
      <c r="DB304">
        <v>340</v>
      </c>
      <c r="DC304" t="s">
        <v>159</v>
      </c>
      <c r="DD304">
        <v>15</v>
      </c>
      <c r="DE304">
        <v>81</v>
      </c>
      <c r="DF304">
        <v>1873</v>
      </c>
      <c r="DG304">
        <v>10114</v>
      </c>
      <c r="DH304" t="s">
        <v>159</v>
      </c>
      <c r="DI304">
        <f>Table1[[#This Row],[i- returnees internal present household]]+Table1[[#This Row],[k- abroad returnee household]]</f>
        <v>293</v>
      </c>
      <c r="DJ304">
        <f>Table1[[#This Row],[ returnees internal ]]+Table1[[#This Row],[abroad returnee ]]</f>
        <v>1582</v>
      </c>
      <c r="DK304" t="s">
        <v>159</v>
      </c>
      <c r="DL304">
        <v>233</v>
      </c>
      <c r="DM304">
        <v>1258</v>
      </c>
      <c r="DN304">
        <v>24</v>
      </c>
      <c r="DO304">
        <v>130</v>
      </c>
      <c r="DP304" t="s">
        <v>187</v>
      </c>
      <c r="DQ304" t="s">
        <v>446</v>
      </c>
      <c r="DR304" t="s">
        <v>150</v>
      </c>
      <c r="DS304" t="s">
        <v>147</v>
      </c>
      <c r="DT304">
        <v>18</v>
      </c>
      <c r="DU304">
        <v>97</v>
      </c>
      <c r="DV304" t="s">
        <v>187</v>
      </c>
      <c r="DW304" t="s">
        <v>446</v>
      </c>
      <c r="DX304" t="s">
        <v>150</v>
      </c>
      <c r="DY304" t="s">
        <v>147</v>
      </c>
      <c r="DZ304">
        <v>20</v>
      </c>
      <c r="EA304">
        <v>108</v>
      </c>
      <c r="EB304" t="s">
        <v>211</v>
      </c>
      <c r="EC304" t="s">
        <v>423</v>
      </c>
      <c r="ED304" t="s">
        <v>182</v>
      </c>
      <c r="EE304" t="s">
        <v>147</v>
      </c>
      <c r="EF304">
        <v>58</v>
      </c>
      <c r="EG304">
        <v>313</v>
      </c>
      <c r="EH304" t="s">
        <v>211</v>
      </c>
      <c r="EI304" t="s">
        <v>422</v>
      </c>
      <c r="EJ304" t="s">
        <v>182</v>
      </c>
      <c r="EK304" t="s">
        <v>147</v>
      </c>
      <c r="EL304">
        <v>113</v>
      </c>
      <c r="EM304">
        <v>610</v>
      </c>
      <c r="EN304" t="s">
        <v>211</v>
      </c>
      <c r="EO304" t="s">
        <v>423</v>
      </c>
      <c r="EP304" t="s">
        <v>182</v>
      </c>
      <c r="EQ304" t="s">
        <v>147</v>
      </c>
      <c r="ER304">
        <v>0</v>
      </c>
      <c r="ES304">
        <v>0</v>
      </c>
      <c r="ET304" t="s">
        <v>159</v>
      </c>
      <c r="EU304">
        <v>60</v>
      </c>
      <c r="EV304">
        <v>324</v>
      </c>
      <c r="EW304">
        <v>7</v>
      </c>
      <c r="EX304">
        <v>38</v>
      </c>
      <c r="EY304" t="s">
        <v>221</v>
      </c>
      <c r="EZ304" t="s">
        <v>424</v>
      </c>
      <c r="FA304" t="s">
        <v>150</v>
      </c>
      <c r="FB304" t="s">
        <v>147</v>
      </c>
      <c r="FC304">
        <v>5</v>
      </c>
      <c r="FD304">
        <v>27</v>
      </c>
      <c r="FE304" t="s">
        <v>221</v>
      </c>
      <c r="FF304" t="s">
        <v>424</v>
      </c>
      <c r="FG304" t="s">
        <v>150</v>
      </c>
      <c r="FH304" t="s">
        <v>147</v>
      </c>
      <c r="FI304">
        <v>3</v>
      </c>
      <c r="FJ304">
        <v>16</v>
      </c>
      <c r="FK304" t="s">
        <v>221</v>
      </c>
      <c r="FL304" t="s">
        <v>424</v>
      </c>
      <c r="FM304" t="s">
        <v>182</v>
      </c>
      <c r="FN304" t="s">
        <v>147</v>
      </c>
      <c r="FO304">
        <v>10</v>
      </c>
      <c r="FP304">
        <v>54</v>
      </c>
      <c r="FQ304" t="s">
        <v>221</v>
      </c>
      <c r="FR304" t="s">
        <v>424</v>
      </c>
      <c r="FS304" t="s">
        <v>150</v>
      </c>
      <c r="FT304" t="s">
        <v>147</v>
      </c>
      <c r="FU304">
        <v>35</v>
      </c>
      <c r="FV304">
        <v>189</v>
      </c>
      <c r="FW304" t="s">
        <v>221</v>
      </c>
      <c r="FX304" t="s">
        <v>333</v>
      </c>
      <c r="FY304" t="s">
        <v>150</v>
      </c>
      <c r="FZ304" t="s">
        <v>147</v>
      </c>
      <c r="GA304">
        <v>0</v>
      </c>
      <c r="GB304">
        <v>0</v>
      </c>
      <c r="GC304">
        <v>146</v>
      </c>
      <c r="GD304">
        <v>788</v>
      </c>
      <c r="GE304">
        <v>115</v>
      </c>
      <c r="GF304">
        <v>621</v>
      </c>
      <c r="GG304">
        <v>32</v>
      </c>
      <c r="GH304">
        <v>173</v>
      </c>
      <c r="GI304">
        <v>0</v>
      </c>
      <c r="GJ304">
        <v>0</v>
      </c>
      <c r="GK304" t="s">
        <v>159</v>
      </c>
      <c r="GL304">
        <v>368</v>
      </c>
      <c r="GM304">
        <v>2066</v>
      </c>
      <c r="GN304" t="s">
        <v>159</v>
      </c>
      <c r="GO304" t="s">
        <v>187</v>
      </c>
      <c r="GP304" t="s">
        <v>446</v>
      </c>
      <c r="GQ304" t="s">
        <v>159</v>
      </c>
      <c r="GR304" t="s">
        <v>221</v>
      </c>
      <c r="GS304" t="s">
        <v>159</v>
      </c>
      <c r="GT304">
        <v>34</v>
      </c>
      <c r="GU304">
        <v>184</v>
      </c>
      <c r="GV304" t="s">
        <v>159</v>
      </c>
      <c r="GW304" t="s">
        <v>177</v>
      </c>
      <c r="GX304" t="s">
        <v>152</v>
      </c>
      <c r="GY304" t="s">
        <v>152</v>
      </c>
      <c r="GZ304" t="s">
        <v>160</v>
      </c>
      <c r="HA304" s="117" t="s">
        <v>966</v>
      </c>
      <c r="HB304" s="117" t="s">
        <v>2473</v>
      </c>
      <c r="HC304" s="117"/>
      <c r="HD304" s="116" t="s">
        <v>1858</v>
      </c>
      <c r="HE304" s="116">
        <v>4.86693</v>
      </c>
      <c r="HF304" s="116">
        <v>32.702010000000001</v>
      </c>
    </row>
    <row r="305" spans="1:214" x14ac:dyDescent="0.25">
      <c r="A305" t="s">
        <v>323</v>
      </c>
      <c r="B305" t="s">
        <v>324</v>
      </c>
      <c r="C305" t="s">
        <v>335</v>
      </c>
      <c r="D305" t="s">
        <v>336</v>
      </c>
      <c r="E305" t="s">
        <v>1143</v>
      </c>
      <c r="F305" t="s">
        <v>1144</v>
      </c>
      <c r="G305" s="116">
        <f t="shared" si="8"/>
        <v>8.8868650000000002</v>
      </c>
      <c r="H305" s="116">
        <f t="shared" si="9"/>
        <v>27.358929</v>
      </c>
      <c r="I305">
        <v>9</v>
      </c>
      <c r="J305">
        <v>9</v>
      </c>
      <c r="K305" t="s">
        <v>159</v>
      </c>
      <c r="L305">
        <v>682</v>
      </c>
      <c r="M305" s="116">
        <f>SUM(Table1[[#Headers],[c- IDP previously displ. abroad present]])</f>
        <v>0</v>
      </c>
      <c r="N305">
        <v>3050</v>
      </c>
      <c r="O305" s="116">
        <f>(Table1[[#This Row],[a- IDP individuals]])-(Table1[[#This Row],[displ. Abroad]])</f>
        <v>3050</v>
      </c>
      <c r="P305">
        <v>0</v>
      </c>
      <c r="Q305">
        <v>0</v>
      </c>
      <c r="R305" t="s">
        <v>147</v>
      </c>
      <c r="S305" t="s">
        <v>147</v>
      </c>
      <c r="T305">
        <v>0</v>
      </c>
      <c r="U305">
        <v>0</v>
      </c>
      <c r="V305" t="s">
        <v>147</v>
      </c>
      <c r="W305" t="s">
        <v>147</v>
      </c>
      <c r="X305">
        <v>0</v>
      </c>
      <c r="Y305">
        <v>0</v>
      </c>
      <c r="Z305" t="s">
        <v>147</v>
      </c>
      <c r="AA305" t="s">
        <v>147</v>
      </c>
      <c r="AB305">
        <v>0</v>
      </c>
      <c r="AC305">
        <v>0</v>
      </c>
      <c r="AD305" t="s">
        <v>147</v>
      </c>
      <c r="AE305" t="s">
        <v>147</v>
      </c>
      <c r="AF305">
        <v>0</v>
      </c>
      <c r="AG305">
        <v>0</v>
      </c>
      <c r="AH305" t="s">
        <v>147</v>
      </c>
      <c r="AI305" t="s">
        <v>147</v>
      </c>
      <c r="AJ305">
        <v>682</v>
      </c>
      <c r="AK305">
        <v>3050</v>
      </c>
      <c r="AL305" t="s">
        <v>324</v>
      </c>
      <c r="AM305" t="s">
        <v>641</v>
      </c>
      <c r="AN305">
        <v>0</v>
      </c>
      <c r="AO305">
        <v>0</v>
      </c>
      <c r="AP305" t="s">
        <v>146</v>
      </c>
      <c r="AQ305">
        <v>0</v>
      </c>
      <c r="AR305">
        <v>0</v>
      </c>
      <c r="AS305">
        <v>0</v>
      </c>
      <c r="AT305">
        <v>0</v>
      </c>
      <c r="AU305" t="s">
        <v>147</v>
      </c>
      <c r="AV305" t="s">
        <v>147</v>
      </c>
      <c r="AW305">
        <v>0</v>
      </c>
      <c r="AX305">
        <v>0</v>
      </c>
      <c r="AY305" t="s">
        <v>147</v>
      </c>
      <c r="AZ305" t="s">
        <v>147</v>
      </c>
      <c r="BA305">
        <v>0</v>
      </c>
      <c r="BB305">
        <v>0</v>
      </c>
      <c r="BC305" t="s">
        <v>147</v>
      </c>
      <c r="BD305" t="s">
        <v>147</v>
      </c>
      <c r="BE305">
        <v>0</v>
      </c>
      <c r="BF305">
        <v>0</v>
      </c>
      <c r="BG305" t="s">
        <v>147</v>
      </c>
      <c r="BH305" t="s">
        <v>147</v>
      </c>
      <c r="BI305">
        <v>0</v>
      </c>
      <c r="BJ305">
        <v>0</v>
      </c>
      <c r="BK305" t="s">
        <v>147</v>
      </c>
      <c r="BL305" t="s">
        <v>147</v>
      </c>
      <c r="BM305">
        <v>0</v>
      </c>
      <c r="BN305">
        <v>0</v>
      </c>
      <c r="BO305" s="116">
        <f>SUM(Table1[[#This Row],[2014-2015 Conflict]],Table1[[#This Row],[2016-2017 conflict]],Table1[[#This Row],[2018 pre R conflict]],Table1[[#This Row],[2018 post R conflict]],Table1[[#This Row],[2019 conflict]],Table1[[#This Row],[2020 conflict]])</f>
        <v>3050</v>
      </c>
      <c r="BP305" s="116">
        <f>SUM(Table1[[#This Row],[2014-2015  C - clashes]],Table1[[#This Row],[2016-2017  c-clashes]],Table1[[#This Row],[2018 pre R C-clashes]],Table1[[#This Row],[2018 post R C-clashes]],Table1[[#This Row],[2019 C-clashes]],Table1[[#This Row],[2020 C-clashes]])</f>
        <v>0</v>
      </c>
      <c r="BQ305" s="116">
        <f>SUM(Table1[[#This Row],[2014-2015 disaster]],Table1[[#This Row],[2016-2017 disaster]],Table1[[#This Row],[2018 pre R disaster]],Table1[[#This Row],[2018 post R disaster]],Table1[[#This Row],[2019 disaster]],Table1[[#This Row],[2020 disaster]])</f>
        <v>0</v>
      </c>
      <c r="BR305" s="116">
        <f>SUM(Table1[[#This Row],[2014-2015 unknown]],Table1[[#This Row],[2016-2017  unknown ]],Table1[[#This Row],[2018 pre R unknown]],Table1[[#This Row],[2018 post R unknown]],Table1[[#This Row],[2019 unknown]],Table1[[#This Row],[2020 unknown]])</f>
        <v>0</v>
      </c>
      <c r="BS305">
        <v>0</v>
      </c>
      <c r="BT305">
        <v>0</v>
      </c>
      <c r="BU305">
        <v>0</v>
      </c>
      <c r="BV305">
        <v>0</v>
      </c>
      <c r="BW305" t="s">
        <v>146</v>
      </c>
      <c r="BX305">
        <v>0</v>
      </c>
      <c r="BY305">
        <v>0</v>
      </c>
      <c r="BZ305">
        <v>0</v>
      </c>
      <c r="CA305">
        <v>0</v>
      </c>
      <c r="CB305" t="s">
        <v>146</v>
      </c>
      <c r="CC305">
        <v>0</v>
      </c>
      <c r="CD305">
        <v>0</v>
      </c>
      <c r="CE305">
        <v>0</v>
      </c>
      <c r="CF305">
        <v>0</v>
      </c>
      <c r="CG305" t="s">
        <v>146</v>
      </c>
      <c r="CH305">
        <v>0</v>
      </c>
      <c r="CI305">
        <v>0</v>
      </c>
      <c r="CJ305">
        <v>0</v>
      </c>
      <c r="CK305">
        <v>0</v>
      </c>
      <c r="CL305" t="s">
        <v>146</v>
      </c>
      <c r="CM305">
        <v>0</v>
      </c>
      <c r="CN305">
        <v>0</v>
      </c>
      <c r="CO305">
        <v>0</v>
      </c>
      <c r="CP305">
        <v>0</v>
      </c>
      <c r="CQ305" t="s">
        <v>146</v>
      </c>
      <c r="CR305">
        <v>3050</v>
      </c>
      <c r="CS305">
        <v>0</v>
      </c>
      <c r="CT305">
        <v>0</v>
      </c>
      <c r="CU305">
        <v>0</v>
      </c>
      <c r="CV305" t="s">
        <v>146</v>
      </c>
      <c r="CW305" t="s">
        <v>147</v>
      </c>
      <c r="CX305">
        <v>0</v>
      </c>
      <c r="CY305">
        <v>0</v>
      </c>
      <c r="CZ305">
        <v>0</v>
      </c>
      <c r="DA305">
        <v>682</v>
      </c>
      <c r="DB305">
        <v>3050</v>
      </c>
      <c r="DC305" t="s">
        <v>146</v>
      </c>
      <c r="DD305">
        <v>0</v>
      </c>
      <c r="DE305">
        <v>0</v>
      </c>
      <c r="DF305">
        <v>270</v>
      </c>
      <c r="DG305">
        <v>1484</v>
      </c>
      <c r="DH305" t="s">
        <v>159</v>
      </c>
      <c r="DI305">
        <f>Table1[[#This Row],[i- returnees internal present household]]+Table1[[#This Row],[k- abroad returnee household]]</f>
        <v>491</v>
      </c>
      <c r="DJ305">
        <f>Table1[[#This Row],[ returnees internal ]]+Table1[[#This Row],[abroad returnee ]]</f>
        <v>2419</v>
      </c>
      <c r="DK305" t="s">
        <v>146</v>
      </c>
      <c r="DL305">
        <v>0</v>
      </c>
      <c r="DM305">
        <v>0</v>
      </c>
      <c r="DN305">
        <v>0</v>
      </c>
      <c r="DO305">
        <v>0</v>
      </c>
      <c r="DP305" t="s">
        <v>147</v>
      </c>
      <c r="DQ305" t="s">
        <v>147</v>
      </c>
      <c r="DR305" t="s">
        <v>147</v>
      </c>
      <c r="DS305" t="s">
        <v>147</v>
      </c>
      <c r="DT305">
        <v>0</v>
      </c>
      <c r="DU305">
        <v>0</v>
      </c>
      <c r="DV305" t="s">
        <v>147</v>
      </c>
      <c r="DW305" t="s">
        <v>147</v>
      </c>
      <c r="DX305" t="s">
        <v>147</v>
      </c>
      <c r="DY305" t="s">
        <v>147</v>
      </c>
      <c r="DZ305">
        <v>0</v>
      </c>
      <c r="EA305">
        <v>0</v>
      </c>
      <c r="EB305" t="s">
        <v>147</v>
      </c>
      <c r="EC305" t="s">
        <v>147</v>
      </c>
      <c r="ED305" t="s">
        <v>147</v>
      </c>
      <c r="EE305" t="s">
        <v>147</v>
      </c>
      <c r="EF305">
        <v>0</v>
      </c>
      <c r="EG305">
        <v>0</v>
      </c>
      <c r="EH305" t="s">
        <v>147</v>
      </c>
      <c r="EI305" t="s">
        <v>147</v>
      </c>
      <c r="EJ305" t="s">
        <v>147</v>
      </c>
      <c r="EK305" t="s">
        <v>147</v>
      </c>
      <c r="EL305">
        <v>0</v>
      </c>
      <c r="EM305">
        <v>0</v>
      </c>
      <c r="EN305" t="s">
        <v>147</v>
      </c>
      <c r="EO305" t="s">
        <v>147</v>
      </c>
      <c r="EP305" t="s">
        <v>147</v>
      </c>
      <c r="EQ305" t="s">
        <v>147</v>
      </c>
      <c r="ER305">
        <v>0</v>
      </c>
      <c r="ES305">
        <v>0</v>
      </c>
      <c r="ET305" t="s">
        <v>159</v>
      </c>
      <c r="EU305">
        <v>491</v>
      </c>
      <c r="EV305">
        <v>2419</v>
      </c>
      <c r="EW305">
        <v>331</v>
      </c>
      <c r="EX305">
        <v>1671</v>
      </c>
      <c r="EY305" t="s">
        <v>217</v>
      </c>
      <c r="EZ305" t="s">
        <v>218</v>
      </c>
      <c r="FA305" t="s">
        <v>304</v>
      </c>
      <c r="FB305" t="s">
        <v>147</v>
      </c>
      <c r="FC305">
        <v>120</v>
      </c>
      <c r="FD305">
        <v>488</v>
      </c>
      <c r="FE305" t="s">
        <v>217</v>
      </c>
      <c r="FF305" t="s">
        <v>218</v>
      </c>
      <c r="FG305" t="s">
        <v>304</v>
      </c>
      <c r="FH305" t="s">
        <v>147</v>
      </c>
      <c r="FI305">
        <v>0</v>
      </c>
      <c r="FJ305">
        <v>0</v>
      </c>
      <c r="FK305" t="s">
        <v>147</v>
      </c>
      <c r="FL305" t="s">
        <v>147</v>
      </c>
      <c r="FM305" t="s">
        <v>147</v>
      </c>
      <c r="FN305" t="s">
        <v>147</v>
      </c>
      <c r="FO305">
        <v>40</v>
      </c>
      <c r="FP305">
        <v>260</v>
      </c>
      <c r="FQ305" t="s">
        <v>217</v>
      </c>
      <c r="FR305" t="s">
        <v>218</v>
      </c>
      <c r="FS305" t="s">
        <v>304</v>
      </c>
      <c r="FT305" t="s">
        <v>147</v>
      </c>
      <c r="FU305">
        <v>0</v>
      </c>
      <c r="FV305">
        <v>0</v>
      </c>
      <c r="FW305" t="s">
        <v>147</v>
      </c>
      <c r="FX305" t="s">
        <v>147</v>
      </c>
      <c r="FY305" t="s">
        <v>147</v>
      </c>
      <c r="FZ305" t="s">
        <v>147</v>
      </c>
      <c r="GA305">
        <v>0</v>
      </c>
      <c r="GB305">
        <v>0</v>
      </c>
      <c r="GC305">
        <v>0</v>
      </c>
      <c r="GD305">
        <v>0</v>
      </c>
      <c r="GE305">
        <v>491</v>
      </c>
      <c r="GF305">
        <v>2419</v>
      </c>
      <c r="GG305">
        <v>0</v>
      </c>
      <c r="GH305">
        <v>0</v>
      </c>
      <c r="GI305">
        <v>0</v>
      </c>
      <c r="GJ305">
        <v>0</v>
      </c>
      <c r="GK305" t="s">
        <v>146</v>
      </c>
      <c r="GL305">
        <v>0</v>
      </c>
      <c r="GM305">
        <v>0</v>
      </c>
      <c r="GN305" t="s">
        <v>146</v>
      </c>
      <c r="GO305" t="s">
        <v>147</v>
      </c>
      <c r="GP305" t="s">
        <v>147</v>
      </c>
      <c r="GQ305" t="s">
        <v>146</v>
      </c>
      <c r="GR305" t="s">
        <v>147</v>
      </c>
      <c r="GS305" t="s">
        <v>159</v>
      </c>
      <c r="GT305">
        <v>50</v>
      </c>
      <c r="GU305">
        <v>270</v>
      </c>
      <c r="GV305" t="s">
        <v>146</v>
      </c>
      <c r="GW305" t="s">
        <v>152</v>
      </c>
      <c r="GX305" t="s">
        <v>152</v>
      </c>
      <c r="GY305" t="s">
        <v>152</v>
      </c>
      <c r="GZ305" t="s">
        <v>160</v>
      </c>
      <c r="HA305" s="117" t="s">
        <v>966</v>
      </c>
      <c r="HB305" s="117" t="s">
        <v>2475</v>
      </c>
      <c r="HC305" s="117"/>
      <c r="HD305" s="116" t="s">
        <v>1858</v>
      </c>
      <c r="HE305" s="116">
        <v>4.8931300000000002</v>
      </c>
      <c r="HF305" s="116">
        <v>32.702010000000001</v>
      </c>
    </row>
    <row r="306" spans="1:214" x14ac:dyDescent="0.25">
      <c r="A306" t="s">
        <v>186</v>
      </c>
      <c r="B306" t="s">
        <v>187</v>
      </c>
      <c r="C306" t="s">
        <v>428</v>
      </c>
      <c r="D306" t="s">
        <v>429</v>
      </c>
      <c r="E306" t="s">
        <v>1145</v>
      </c>
      <c r="F306" t="s">
        <v>1146</v>
      </c>
      <c r="G306" s="116">
        <f t="shared" si="8"/>
        <v>6.626817</v>
      </c>
      <c r="H306" s="116">
        <f t="shared" si="9"/>
        <v>29.920083000000002</v>
      </c>
      <c r="I306">
        <v>9</v>
      </c>
      <c r="J306">
        <v>9</v>
      </c>
      <c r="K306" t="s">
        <v>159</v>
      </c>
      <c r="L306">
        <v>66</v>
      </c>
      <c r="M306" s="116">
        <f>SUM(Table1[[#Headers],[c- IDP previously displ. abroad present]])</f>
        <v>0</v>
      </c>
      <c r="N306">
        <v>341</v>
      </c>
      <c r="O306" s="116">
        <f>(Table1[[#This Row],[a- IDP individuals]])-(Table1[[#This Row],[displ. Abroad]])</f>
        <v>314</v>
      </c>
      <c r="P306">
        <v>22</v>
      </c>
      <c r="Q306">
        <v>111</v>
      </c>
      <c r="R306" t="s">
        <v>187</v>
      </c>
      <c r="S306" t="s">
        <v>250</v>
      </c>
      <c r="T306">
        <v>15</v>
      </c>
      <c r="U306">
        <v>77</v>
      </c>
      <c r="V306" t="s">
        <v>187</v>
      </c>
      <c r="W306" t="s">
        <v>188</v>
      </c>
      <c r="X306">
        <v>12</v>
      </c>
      <c r="Y306">
        <v>61</v>
      </c>
      <c r="Z306" t="s">
        <v>175</v>
      </c>
      <c r="AA306" t="s">
        <v>240</v>
      </c>
      <c r="AB306">
        <v>10</v>
      </c>
      <c r="AC306">
        <v>54</v>
      </c>
      <c r="AD306" t="s">
        <v>187</v>
      </c>
      <c r="AE306" t="s">
        <v>213</v>
      </c>
      <c r="AF306">
        <v>4</v>
      </c>
      <c r="AG306">
        <v>22</v>
      </c>
      <c r="AH306" t="s">
        <v>187</v>
      </c>
      <c r="AI306" t="s">
        <v>188</v>
      </c>
      <c r="AJ306">
        <v>3</v>
      </c>
      <c r="AK306">
        <v>16</v>
      </c>
      <c r="AL306" t="s">
        <v>187</v>
      </c>
      <c r="AM306" t="s">
        <v>188</v>
      </c>
      <c r="AN306">
        <v>0</v>
      </c>
      <c r="AO306">
        <v>0</v>
      </c>
      <c r="AP306" t="s">
        <v>159</v>
      </c>
      <c r="AQ306">
        <v>6</v>
      </c>
      <c r="AR306">
        <v>27</v>
      </c>
      <c r="AS306">
        <v>1</v>
      </c>
      <c r="AT306">
        <v>4</v>
      </c>
      <c r="AU306" t="s">
        <v>217</v>
      </c>
      <c r="AV306" t="s">
        <v>218</v>
      </c>
      <c r="AW306">
        <v>1</v>
      </c>
      <c r="AX306">
        <v>4</v>
      </c>
      <c r="AY306" t="s">
        <v>219</v>
      </c>
      <c r="AZ306" t="s">
        <v>220</v>
      </c>
      <c r="BA306">
        <v>1</v>
      </c>
      <c r="BB306">
        <v>4</v>
      </c>
      <c r="BC306" t="s">
        <v>221</v>
      </c>
      <c r="BD306" t="s">
        <v>222</v>
      </c>
      <c r="BE306">
        <v>1</v>
      </c>
      <c r="BF306">
        <v>4</v>
      </c>
      <c r="BG306" t="s">
        <v>221</v>
      </c>
      <c r="BH306" t="s">
        <v>222</v>
      </c>
      <c r="BI306">
        <v>2</v>
      </c>
      <c r="BJ306">
        <v>11</v>
      </c>
      <c r="BK306" t="s">
        <v>219</v>
      </c>
      <c r="BL306" t="s">
        <v>220</v>
      </c>
      <c r="BM306">
        <v>0</v>
      </c>
      <c r="BN306">
        <v>0</v>
      </c>
      <c r="BO306" s="116">
        <f>SUM(Table1[[#This Row],[2014-2015 Conflict]],Table1[[#This Row],[2016-2017 conflict]],Table1[[#This Row],[2018 pre R conflict]],Table1[[#This Row],[2018 post R conflict]],Table1[[#This Row],[2019 conflict]],Table1[[#This Row],[2020 conflict]])</f>
        <v>121</v>
      </c>
      <c r="BP306" s="116">
        <f>SUM(Table1[[#This Row],[2014-2015  C - clashes]],Table1[[#This Row],[2016-2017  c-clashes]],Table1[[#This Row],[2018 pre R C-clashes]],Table1[[#This Row],[2018 post R C-clashes]],Table1[[#This Row],[2019 C-clashes]],Table1[[#This Row],[2020 C-clashes]])</f>
        <v>220</v>
      </c>
      <c r="BQ306" s="116">
        <f>SUM(Table1[[#This Row],[2014-2015 disaster]],Table1[[#This Row],[2016-2017 disaster]],Table1[[#This Row],[2018 pre R disaster]],Table1[[#This Row],[2018 post R disaster]],Table1[[#This Row],[2019 disaster]],Table1[[#This Row],[2020 disaster]])</f>
        <v>0</v>
      </c>
      <c r="BR306" s="116">
        <f>SUM(Table1[[#This Row],[2014-2015 unknown]],Table1[[#This Row],[2016-2017  unknown ]],Table1[[#This Row],[2018 pre R unknown]],Table1[[#This Row],[2018 post R unknown]],Table1[[#This Row],[2019 unknown]],Table1[[#This Row],[2020 unknown]])</f>
        <v>0</v>
      </c>
      <c r="BS306">
        <v>111</v>
      </c>
      <c r="BT306">
        <v>0</v>
      </c>
      <c r="BU306">
        <v>0</v>
      </c>
      <c r="BV306">
        <v>0</v>
      </c>
      <c r="BW306" t="s">
        <v>146</v>
      </c>
      <c r="BX306">
        <v>0</v>
      </c>
      <c r="BY306">
        <v>77</v>
      </c>
      <c r="BZ306">
        <v>0</v>
      </c>
      <c r="CA306">
        <v>0</v>
      </c>
      <c r="CB306" t="s">
        <v>146</v>
      </c>
      <c r="CC306">
        <v>10</v>
      </c>
      <c r="CD306">
        <v>51</v>
      </c>
      <c r="CE306">
        <v>0</v>
      </c>
      <c r="CF306">
        <v>0</v>
      </c>
      <c r="CG306" t="s">
        <v>146</v>
      </c>
      <c r="CH306">
        <v>0</v>
      </c>
      <c r="CI306">
        <v>54</v>
      </c>
      <c r="CJ306">
        <v>0</v>
      </c>
      <c r="CK306">
        <v>0</v>
      </c>
      <c r="CL306" t="s">
        <v>146</v>
      </c>
      <c r="CM306">
        <v>0</v>
      </c>
      <c r="CN306">
        <v>22</v>
      </c>
      <c r="CO306">
        <v>0</v>
      </c>
      <c r="CP306">
        <v>0</v>
      </c>
      <c r="CQ306" t="s">
        <v>146</v>
      </c>
      <c r="CR306">
        <v>0</v>
      </c>
      <c r="CS306">
        <v>16</v>
      </c>
      <c r="CT306">
        <v>0</v>
      </c>
      <c r="CU306">
        <v>0</v>
      </c>
      <c r="CV306" t="s">
        <v>146</v>
      </c>
      <c r="CW306" t="s">
        <v>147</v>
      </c>
      <c r="CX306">
        <v>0</v>
      </c>
      <c r="CY306">
        <v>0</v>
      </c>
      <c r="CZ306">
        <v>0</v>
      </c>
      <c r="DA306">
        <v>66</v>
      </c>
      <c r="DB306">
        <v>341</v>
      </c>
      <c r="DC306" t="s">
        <v>159</v>
      </c>
      <c r="DD306">
        <v>2</v>
      </c>
      <c r="DE306">
        <v>11</v>
      </c>
      <c r="DF306">
        <v>3185</v>
      </c>
      <c r="DG306">
        <v>19873</v>
      </c>
      <c r="DH306" t="s">
        <v>159</v>
      </c>
      <c r="DI306">
        <f>Table1[[#This Row],[i- returnees internal present household]]+Table1[[#This Row],[k- abroad returnee household]]</f>
        <v>170</v>
      </c>
      <c r="DJ306">
        <f>Table1[[#This Row],[ returnees internal ]]+Table1[[#This Row],[abroad returnee ]]</f>
        <v>902</v>
      </c>
      <c r="DK306" t="s">
        <v>159</v>
      </c>
      <c r="DL306">
        <v>133</v>
      </c>
      <c r="DM306">
        <v>725</v>
      </c>
      <c r="DN306">
        <v>24</v>
      </c>
      <c r="DO306">
        <v>131</v>
      </c>
      <c r="DP306" t="s">
        <v>228</v>
      </c>
      <c r="DQ306" t="s">
        <v>586</v>
      </c>
      <c r="DR306" t="s">
        <v>150</v>
      </c>
      <c r="DS306" t="s">
        <v>147</v>
      </c>
      <c r="DT306">
        <v>26</v>
      </c>
      <c r="DU306">
        <v>132</v>
      </c>
      <c r="DV306" t="s">
        <v>193</v>
      </c>
      <c r="DW306" t="s">
        <v>194</v>
      </c>
      <c r="DX306" t="s">
        <v>150</v>
      </c>
      <c r="DY306" t="s">
        <v>147</v>
      </c>
      <c r="DZ306">
        <v>43</v>
      </c>
      <c r="EA306">
        <v>234</v>
      </c>
      <c r="EB306" t="s">
        <v>187</v>
      </c>
      <c r="EC306" t="s">
        <v>188</v>
      </c>
      <c r="ED306" t="s">
        <v>182</v>
      </c>
      <c r="EE306" t="s">
        <v>147</v>
      </c>
      <c r="EF306">
        <v>14</v>
      </c>
      <c r="EG306">
        <v>90</v>
      </c>
      <c r="EH306" t="s">
        <v>187</v>
      </c>
      <c r="EI306" t="s">
        <v>188</v>
      </c>
      <c r="EJ306" t="s">
        <v>182</v>
      </c>
      <c r="EK306" t="s">
        <v>147</v>
      </c>
      <c r="EL306">
        <v>26</v>
      </c>
      <c r="EM306">
        <v>138</v>
      </c>
      <c r="EN306" t="s">
        <v>193</v>
      </c>
      <c r="EO306" t="s">
        <v>194</v>
      </c>
      <c r="EP306" t="s">
        <v>182</v>
      </c>
      <c r="EQ306" t="s">
        <v>147</v>
      </c>
      <c r="ER306">
        <v>0</v>
      </c>
      <c r="ES306">
        <v>0</v>
      </c>
      <c r="ET306" t="s">
        <v>159</v>
      </c>
      <c r="EU306">
        <v>37</v>
      </c>
      <c r="EV306">
        <v>177</v>
      </c>
      <c r="EW306">
        <v>2</v>
      </c>
      <c r="EX306">
        <v>11</v>
      </c>
      <c r="EY306" t="s">
        <v>217</v>
      </c>
      <c r="EZ306" t="s">
        <v>218</v>
      </c>
      <c r="FA306" t="s">
        <v>150</v>
      </c>
      <c r="FB306" t="s">
        <v>147</v>
      </c>
      <c r="FC306">
        <v>5</v>
      </c>
      <c r="FD306">
        <v>22</v>
      </c>
      <c r="FE306" t="s">
        <v>219</v>
      </c>
      <c r="FF306" t="s">
        <v>220</v>
      </c>
      <c r="FG306" t="s">
        <v>150</v>
      </c>
      <c r="FH306" t="s">
        <v>147</v>
      </c>
      <c r="FI306">
        <v>7</v>
      </c>
      <c r="FJ306">
        <v>32</v>
      </c>
      <c r="FK306" t="s">
        <v>221</v>
      </c>
      <c r="FL306" t="s">
        <v>222</v>
      </c>
      <c r="FM306" t="s">
        <v>150</v>
      </c>
      <c r="FN306" t="s">
        <v>147</v>
      </c>
      <c r="FO306">
        <v>11</v>
      </c>
      <c r="FP306">
        <v>51</v>
      </c>
      <c r="FQ306" t="s">
        <v>221</v>
      </c>
      <c r="FR306" t="s">
        <v>222</v>
      </c>
      <c r="FS306" t="s">
        <v>150</v>
      </c>
      <c r="FT306" t="s">
        <v>147</v>
      </c>
      <c r="FU306">
        <v>12</v>
      </c>
      <c r="FV306">
        <v>61</v>
      </c>
      <c r="FW306" t="s">
        <v>221</v>
      </c>
      <c r="FX306" t="s">
        <v>222</v>
      </c>
      <c r="FY306" t="s">
        <v>150</v>
      </c>
      <c r="FZ306" t="s">
        <v>147</v>
      </c>
      <c r="GA306">
        <v>0</v>
      </c>
      <c r="GB306">
        <v>0</v>
      </c>
      <c r="GC306">
        <v>78</v>
      </c>
      <c r="GD306">
        <v>350</v>
      </c>
      <c r="GE306">
        <v>52</v>
      </c>
      <c r="GF306">
        <v>334</v>
      </c>
      <c r="GG306">
        <v>40</v>
      </c>
      <c r="GH306">
        <v>218</v>
      </c>
      <c r="GI306">
        <v>0</v>
      </c>
      <c r="GJ306">
        <v>0</v>
      </c>
      <c r="GK306" t="s">
        <v>159</v>
      </c>
      <c r="GL306">
        <v>66</v>
      </c>
      <c r="GM306">
        <v>356</v>
      </c>
      <c r="GN306" t="s">
        <v>159</v>
      </c>
      <c r="GO306" t="s">
        <v>193</v>
      </c>
      <c r="GP306" t="s">
        <v>194</v>
      </c>
      <c r="GQ306" t="s">
        <v>159</v>
      </c>
      <c r="GR306" t="s">
        <v>219</v>
      </c>
      <c r="GS306" t="s">
        <v>159</v>
      </c>
      <c r="GT306">
        <v>35</v>
      </c>
      <c r="GU306">
        <v>189</v>
      </c>
      <c r="GV306" t="s">
        <v>159</v>
      </c>
      <c r="GW306" t="s">
        <v>152</v>
      </c>
      <c r="GX306" t="s">
        <v>152</v>
      </c>
      <c r="GY306" t="s">
        <v>152</v>
      </c>
      <c r="GZ306" t="s">
        <v>1147</v>
      </c>
      <c r="HA306" s="117" t="s">
        <v>966</v>
      </c>
      <c r="HB306" s="117" t="s">
        <v>2477</v>
      </c>
      <c r="HC306" s="117"/>
      <c r="HD306" s="116" t="s">
        <v>1858</v>
      </c>
      <c r="HE306" s="116">
        <v>4.9126899999999996</v>
      </c>
      <c r="HF306" s="116">
        <v>32.675089999999997</v>
      </c>
    </row>
    <row r="307" spans="1:214" x14ac:dyDescent="0.25">
      <c r="A307" t="s">
        <v>323</v>
      </c>
      <c r="B307" t="s">
        <v>324</v>
      </c>
      <c r="C307" t="s">
        <v>335</v>
      </c>
      <c r="D307" t="s">
        <v>336</v>
      </c>
      <c r="E307" t="s">
        <v>1148</v>
      </c>
      <c r="F307" t="s">
        <v>1149</v>
      </c>
      <c r="G307" s="116">
        <f t="shared" si="8"/>
        <v>8.9779916740000001</v>
      </c>
      <c r="H307" s="116">
        <f t="shared" si="9"/>
        <v>26.497363679999999</v>
      </c>
      <c r="I307">
        <v>9</v>
      </c>
      <c r="J307">
        <v>9</v>
      </c>
      <c r="K307" t="s">
        <v>159</v>
      </c>
      <c r="L307">
        <v>215</v>
      </c>
      <c r="M307" s="116">
        <f>SUM(Table1[[#Headers],[c- IDP previously displ. abroad present]])</f>
        <v>0</v>
      </c>
      <c r="N307">
        <v>1164</v>
      </c>
      <c r="O307" s="116">
        <f>(Table1[[#This Row],[a- IDP individuals]])-(Table1[[#This Row],[displ. Abroad]])</f>
        <v>1139</v>
      </c>
      <c r="P307">
        <v>0</v>
      </c>
      <c r="Q307">
        <v>0</v>
      </c>
      <c r="R307" t="s">
        <v>147</v>
      </c>
      <c r="S307" t="s">
        <v>147</v>
      </c>
      <c r="T307">
        <v>0</v>
      </c>
      <c r="U307">
        <v>0</v>
      </c>
      <c r="V307" t="s">
        <v>147</v>
      </c>
      <c r="W307" t="s">
        <v>147</v>
      </c>
      <c r="X307">
        <v>0</v>
      </c>
      <c r="Y307">
        <v>0</v>
      </c>
      <c r="Z307" t="s">
        <v>147</v>
      </c>
      <c r="AA307" t="s">
        <v>147</v>
      </c>
      <c r="AB307">
        <v>0</v>
      </c>
      <c r="AC307">
        <v>0</v>
      </c>
      <c r="AD307" t="s">
        <v>147</v>
      </c>
      <c r="AE307" t="s">
        <v>147</v>
      </c>
      <c r="AF307">
        <v>209</v>
      </c>
      <c r="AG307">
        <v>1139</v>
      </c>
      <c r="AH307" t="s">
        <v>324</v>
      </c>
      <c r="AI307" t="s">
        <v>336</v>
      </c>
      <c r="AJ307">
        <v>6</v>
      </c>
      <c r="AK307">
        <v>25</v>
      </c>
      <c r="AL307" t="s">
        <v>228</v>
      </c>
      <c r="AM307" t="s">
        <v>586</v>
      </c>
      <c r="AN307">
        <v>0</v>
      </c>
      <c r="AO307">
        <v>0</v>
      </c>
      <c r="AP307" t="s">
        <v>159</v>
      </c>
      <c r="AQ307">
        <v>5</v>
      </c>
      <c r="AR307">
        <v>25</v>
      </c>
      <c r="AS307">
        <v>0</v>
      </c>
      <c r="AT307">
        <v>0</v>
      </c>
      <c r="AU307" t="s">
        <v>147</v>
      </c>
      <c r="AV307" t="s">
        <v>147</v>
      </c>
      <c r="AW307">
        <v>0</v>
      </c>
      <c r="AX307">
        <v>0</v>
      </c>
      <c r="AY307" t="s">
        <v>147</v>
      </c>
      <c r="AZ307" t="s">
        <v>147</v>
      </c>
      <c r="BA307">
        <v>0</v>
      </c>
      <c r="BB307">
        <v>0</v>
      </c>
      <c r="BC307" t="s">
        <v>147</v>
      </c>
      <c r="BD307" t="s">
        <v>147</v>
      </c>
      <c r="BE307">
        <v>2</v>
      </c>
      <c r="BF307">
        <v>9</v>
      </c>
      <c r="BG307" t="s">
        <v>217</v>
      </c>
      <c r="BH307" t="s">
        <v>218</v>
      </c>
      <c r="BI307">
        <v>3</v>
      </c>
      <c r="BJ307">
        <v>16</v>
      </c>
      <c r="BK307" t="s">
        <v>217</v>
      </c>
      <c r="BL307" t="s">
        <v>218</v>
      </c>
      <c r="BM307">
        <v>0</v>
      </c>
      <c r="BN307">
        <v>0</v>
      </c>
      <c r="BO307" s="116">
        <f>SUM(Table1[[#This Row],[2014-2015 Conflict]],Table1[[#This Row],[2016-2017 conflict]],Table1[[#This Row],[2018 pre R conflict]],Table1[[#This Row],[2018 post R conflict]],Table1[[#This Row],[2019 conflict]],Table1[[#This Row],[2020 conflict]])</f>
        <v>0</v>
      </c>
      <c r="BP307" s="116">
        <f>SUM(Table1[[#This Row],[2014-2015  C - clashes]],Table1[[#This Row],[2016-2017  c-clashes]],Table1[[#This Row],[2018 pre R C-clashes]],Table1[[#This Row],[2018 post R C-clashes]],Table1[[#This Row],[2019 C-clashes]],Table1[[#This Row],[2020 C-clashes]])</f>
        <v>1164</v>
      </c>
      <c r="BQ307" s="116">
        <f>SUM(Table1[[#This Row],[2014-2015 disaster]],Table1[[#This Row],[2016-2017 disaster]],Table1[[#This Row],[2018 pre R disaster]],Table1[[#This Row],[2018 post R disaster]],Table1[[#This Row],[2019 disaster]],Table1[[#This Row],[2020 disaster]])</f>
        <v>0</v>
      </c>
      <c r="BR307" s="116">
        <f>SUM(Table1[[#This Row],[2014-2015 unknown]],Table1[[#This Row],[2016-2017  unknown ]],Table1[[#This Row],[2018 pre R unknown]],Table1[[#This Row],[2018 post R unknown]],Table1[[#This Row],[2019 unknown]],Table1[[#This Row],[2020 unknown]])</f>
        <v>0</v>
      </c>
      <c r="BS307">
        <v>0</v>
      </c>
      <c r="BT307">
        <v>0</v>
      </c>
      <c r="BU307">
        <v>0</v>
      </c>
      <c r="BV307">
        <v>0</v>
      </c>
      <c r="BW307" t="s">
        <v>146</v>
      </c>
      <c r="BX307">
        <v>0</v>
      </c>
      <c r="BY307">
        <v>0</v>
      </c>
      <c r="BZ307">
        <v>0</v>
      </c>
      <c r="CA307">
        <v>0</v>
      </c>
      <c r="CB307" t="s">
        <v>146</v>
      </c>
      <c r="CC307">
        <v>0</v>
      </c>
      <c r="CD307">
        <v>0</v>
      </c>
      <c r="CE307">
        <v>0</v>
      </c>
      <c r="CF307">
        <v>0</v>
      </c>
      <c r="CG307" t="s">
        <v>146</v>
      </c>
      <c r="CH307">
        <v>0</v>
      </c>
      <c r="CI307">
        <v>0</v>
      </c>
      <c r="CJ307">
        <v>0</v>
      </c>
      <c r="CK307">
        <v>0</v>
      </c>
      <c r="CL307" t="s">
        <v>146</v>
      </c>
      <c r="CM307">
        <v>0</v>
      </c>
      <c r="CN307">
        <v>1139</v>
      </c>
      <c r="CO307">
        <v>0</v>
      </c>
      <c r="CP307">
        <v>0</v>
      </c>
      <c r="CQ307" t="s">
        <v>146</v>
      </c>
      <c r="CR307">
        <v>0</v>
      </c>
      <c r="CS307">
        <v>25</v>
      </c>
      <c r="CT307">
        <v>0</v>
      </c>
      <c r="CU307">
        <v>0</v>
      </c>
      <c r="CV307" t="s">
        <v>146</v>
      </c>
      <c r="CW307" t="s">
        <v>147</v>
      </c>
      <c r="CX307">
        <v>0</v>
      </c>
      <c r="CY307">
        <v>0</v>
      </c>
      <c r="CZ307">
        <v>0</v>
      </c>
      <c r="DA307">
        <v>215</v>
      </c>
      <c r="DB307">
        <v>1164</v>
      </c>
      <c r="DC307" t="s">
        <v>146</v>
      </c>
      <c r="DD307">
        <v>0</v>
      </c>
      <c r="DE307">
        <v>0</v>
      </c>
      <c r="DF307">
        <v>3046</v>
      </c>
      <c r="DG307">
        <v>16752</v>
      </c>
      <c r="DH307" t="s">
        <v>159</v>
      </c>
      <c r="DI307">
        <f>Table1[[#This Row],[i- returnees internal present household]]+Table1[[#This Row],[k- abroad returnee household]]</f>
        <v>333</v>
      </c>
      <c r="DJ307">
        <f>Table1[[#This Row],[ returnees internal ]]+Table1[[#This Row],[abroad returnee ]]</f>
        <v>1731</v>
      </c>
      <c r="DK307" t="s">
        <v>159</v>
      </c>
      <c r="DL307">
        <v>165</v>
      </c>
      <c r="DM307">
        <v>822</v>
      </c>
      <c r="DN307">
        <v>0</v>
      </c>
      <c r="DO307">
        <v>0</v>
      </c>
      <c r="DP307" t="s">
        <v>147</v>
      </c>
      <c r="DQ307" t="s">
        <v>147</v>
      </c>
      <c r="DR307" t="s">
        <v>147</v>
      </c>
      <c r="DS307" t="s">
        <v>147</v>
      </c>
      <c r="DT307">
        <v>0</v>
      </c>
      <c r="DU307">
        <v>0</v>
      </c>
      <c r="DV307" t="s">
        <v>147</v>
      </c>
      <c r="DW307" t="s">
        <v>147</v>
      </c>
      <c r="DX307" t="s">
        <v>147</v>
      </c>
      <c r="DY307" t="s">
        <v>147</v>
      </c>
      <c r="DZ307">
        <v>35</v>
      </c>
      <c r="EA307">
        <v>144</v>
      </c>
      <c r="EB307" t="s">
        <v>228</v>
      </c>
      <c r="EC307" t="s">
        <v>584</v>
      </c>
      <c r="ED307" t="s">
        <v>150</v>
      </c>
      <c r="EE307" t="s">
        <v>147</v>
      </c>
      <c r="EF307">
        <v>50</v>
      </c>
      <c r="EG307">
        <v>265</v>
      </c>
      <c r="EH307" t="s">
        <v>228</v>
      </c>
      <c r="EI307" t="s">
        <v>586</v>
      </c>
      <c r="EJ307" t="s">
        <v>150</v>
      </c>
      <c r="EK307" t="s">
        <v>147</v>
      </c>
      <c r="EL307">
        <v>80</v>
      </c>
      <c r="EM307">
        <v>413</v>
      </c>
      <c r="EN307" t="s">
        <v>193</v>
      </c>
      <c r="EO307" t="s">
        <v>194</v>
      </c>
      <c r="EP307" t="s">
        <v>150</v>
      </c>
      <c r="EQ307" t="s">
        <v>147</v>
      </c>
      <c r="ER307">
        <v>0</v>
      </c>
      <c r="ES307">
        <v>0</v>
      </c>
      <c r="ET307" t="s">
        <v>159</v>
      </c>
      <c r="EU307">
        <v>168</v>
      </c>
      <c r="EV307">
        <v>909</v>
      </c>
      <c r="EW307">
        <v>28</v>
      </c>
      <c r="EX307">
        <v>143</v>
      </c>
      <c r="EY307" t="s">
        <v>217</v>
      </c>
      <c r="EZ307" t="s">
        <v>218</v>
      </c>
      <c r="FA307" t="s">
        <v>150</v>
      </c>
      <c r="FB307" t="s">
        <v>147</v>
      </c>
      <c r="FC307">
        <v>20</v>
      </c>
      <c r="FD307">
        <v>105</v>
      </c>
      <c r="FE307" t="s">
        <v>217</v>
      </c>
      <c r="FF307" t="s">
        <v>1150</v>
      </c>
      <c r="FG307" t="s">
        <v>150</v>
      </c>
      <c r="FH307" t="s">
        <v>147</v>
      </c>
      <c r="FI307">
        <v>40</v>
      </c>
      <c r="FJ307">
        <v>248</v>
      </c>
      <c r="FK307" t="s">
        <v>217</v>
      </c>
      <c r="FL307" t="s">
        <v>218</v>
      </c>
      <c r="FM307" t="s">
        <v>150</v>
      </c>
      <c r="FN307" t="s">
        <v>147</v>
      </c>
      <c r="FO307">
        <v>45</v>
      </c>
      <c r="FP307">
        <v>249</v>
      </c>
      <c r="FQ307" t="s">
        <v>217</v>
      </c>
      <c r="FR307" t="s">
        <v>708</v>
      </c>
      <c r="FS307" t="s">
        <v>150</v>
      </c>
      <c r="FT307" t="s">
        <v>147</v>
      </c>
      <c r="FU307">
        <v>35</v>
      </c>
      <c r="FV307">
        <v>164</v>
      </c>
      <c r="FW307" t="s">
        <v>217</v>
      </c>
      <c r="FX307" t="s">
        <v>218</v>
      </c>
      <c r="FY307" t="s">
        <v>150</v>
      </c>
      <c r="FZ307" t="s">
        <v>147</v>
      </c>
      <c r="GA307">
        <v>0</v>
      </c>
      <c r="GB307">
        <v>0</v>
      </c>
      <c r="GC307">
        <v>132</v>
      </c>
      <c r="GD307">
        <v>748</v>
      </c>
      <c r="GE307">
        <v>111</v>
      </c>
      <c r="GF307">
        <v>621</v>
      </c>
      <c r="GG307">
        <v>90</v>
      </c>
      <c r="GH307">
        <v>362</v>
      </c>
      <c r="GI307">
        <v>0</v>
      </c>
      <c r="GJ307">
        <v>0</v>
      </c>
      <c r="GK307" t="s">
        <v>159</v>
      </c>
      <c r="GL307">
        <v>30</v>
      </c>
      <c r="GM307">
        <v>160</v>
      </c>
      <c r="GN307" t="s">
        <v>159</v>
      </c>
      <c r="GO307" t="s">
        <v>228</v>
      </c>
      <c r="GP307" t="s">
        <v>584</v>
      </c>
      <c r="GQ307" t="s">
        <v>159</v>
      </c>
      <c r="GR307" t="s">
        <v>217</v>
      </c>
      <c r="GS307" t="s">
        <v>159</v>
      </c>
      <c r="GT307">
        <v>15</v>
      </c>
      <c r="GU307">
        <v>81</v>
      </c>
      <c r="GV307" t="s">
        <v>146</v>
      </c>
      <c r="GW307" t="s">
        <v>152</v>
      </c>
      <c r="GX307" t="s">
        <v>151</v>
      </c>
      <c r="GY307" t="s">
        <v>152</v>
      </c>
      <c r="GZ307" t="s">
        <v>160</v>
      </c>
      <c r="HA307" s="117" t="s">
        <v>966</v>
      </c>
      <c r="HB307" s="117" t="s">
        <v>2479</v>
      </c>
      <c r="HC307" s="117"/>
      <c r="HD307" s="116" t="s">
        <v>1858</v>
      </c>
      <c r="HE307" s="116">
        <v>4.8668800000000001</v>
      </c>
      <c r="HF307" s="116">
        <v>32.701631999999996</v>
      </c>
    </row>
    <row r="308" spans="1:214" x14ac:dyDescent="0.25">
      <c r="A308" t="s">
        <v>583</v>
      </c>
      <c r="B308" t="s">
        <v>228</v>
      </c>
      <c r="C308" t="s">
        <v>623</v>
      </c>
      <c r="D308" t="s">
        <v>229</v>
      </c>
      <c r="E308" t="s">
        <v>1151</v>
      </c>
      <c r="F308" t="s">
        <v>1152</v>
      </c>
      <c r="G308" s="116">
        <f t="shared" si="8"/>
        <v>7.9203999999999999</v>
      </c>
      <c r="H308" s="116">
        <f t="shared" si="9"/>
        <v>28.174983000000001</v>
      </c>
      <c r="I308">
        <v>9</v>
      </c>
      <c r="J308">
        <v>9</v>
      </c>
      <c r="K308" t="s">
        <v>159</v>
      </c>
      <c r="L308">
        <v>211</v>
      </c>
      <c r="M308" s="116">
        <f>SUM(Table1[[#Headers],[c- IDP previously displ. abroad present]])</f>
        <v>0</v>
      </c>
      <c r="N308">
        <v>993</v>
      </c>
      <c r="O308" s="116">
        <f>(Table1[[#This Row],[a- IDP individuals]])-(Table1[[#This Row],[displ. Abroad]])</f>
        <v>978</v>
      </c>
      <c r="P308">
        <v>0</v>
      </c>
      <c r="Q308">
        <v>0</v>
      </c>
      <c r="R308" t="s">
        <v>147</v>
      </c>
      <c r="S308" t="s">
        <v>147</v>
      </c>
      <c r="T308">
        <v>92</v>
      </c>
      <c r="U308">
        <v>401</v>
      </c>
      <c r="V308" t="s">
        <v>228</v>
      </c>
      <c r="W308" t="s">
        <v>229</v>
      </c>
      <c r="X308">
        <v>72</v>
      </c>
      <c r="Y308">
        <v>358</v>
      </c>
      <c r="Z308" t="s">
        <v>228</v>
      </c>
      <c r="AA308" t="s">
        <v>229</v>
      </c>
      <c r="AB308">
        <v>1</v>
      </c>
      <c r="AC308">
        <v>3</v>
      </c>
      <c r="AD308" t="s">
        <v>147</v>
      </c>
      <c r="AE308" t="s">
        <v>147</v>
      </c>
      <c r="AF308">
        <v>46</v>
      </c>
      <c r="AG308">
        <v>231</v>
      </c>
      <c r="AH308" t="s">
        <v>228</v>
      </c>
      <c r="AI308" t="s">
        <v>229</v>
      </c>
      <c r="AJ308">
        <v>0</v>
      </c>
      <c r="AK308">
        <v>0</v>
      </c>
      <c r="AL308" t="s">
        <v>147</v>
      </c>
      <c r="AM308" t="s">
        <v>147</v>
      </c>
      <c r="AN308">
        <v>0</v>
      </c>
      <c r="AO308">
        <v>0</v>
      </c>
      <c r="AP308" t="s">
        <v>159</v>
      </c>
      <c r="AQ308">
        <v>5</v>
      </c>
      <c r="AR308">
        <v>15</v>
      </c>
      <c r="AS308">
        <v>0</v>
      </c>
      <c r="AT308">
        <v>0</v>
      </c>
      <c r="AU308" t="s">
        <v>147</v>
      </c>
      <c r="AV308" t="s">
        <v>147</v>
      </c>
      <c r="AW308">
        <v>4</v>
      </c>
      <c r="AX308">
        <v>12</v>
      </c>
      <c r="AY308" t="s">
        <v>217</v>
      </c>
      <c r="AZ308" t="s">
        <v>218</v>
      </c>
      <c r="BA308">
        <v>1</v>
      </c>
      <c r="BB308">
        <v>3</v>
      </c>
      <c r="BC308" t="s">
        <v>217</v>
      </c>
      <c r="BD308" t="s">
        <v>218</v>
      </c>
      <c r="BE308">
        <v>0</v>
      </c>
      <c r="BF308">
        <v>0</v>
      </c>
      <c r="BG308" t="s">
        <v>147</v>
      </c>
      <c r="BH308" t="s">
        <v>147</v>
      </c>
      <c r="BI308">
        <v>0</v>
      </c>
      <c r="BJ308">
        <v>0</v>
      </c>
      <c r="BK308" t="s">
        <v>147</v>
      </c>
      <c r="BL308" t="s">
        <v>147</v>
      </c>
      <c r="BM308">
        <v>0</v>
      </c>
      <c r="BN308">
        <v>0</v>
      </c>
      <c r="BO308" s="116">
        <f>SUM(Table1[[#This Row],[2014-2015 Conflict]],Table1[[#This Row],[2016-2017 conflict]],Table1[[#This Row],[2018 pre R conflict]],Table1[[#This Row],[2018 post R conflict]],Table1[[#This Row],[2019 conflict]],Table1[[#This Row],[2020 conflict]])</f>
        <v>0</v>
      </c>
      <c r="BP308" s="116">
        <f>SUM(Table1[[#This Row],[2014-2015  C - clashes]],Table1[[#This Row],[2016-2017  c-clashes]],Table1[[#This Row],[2018 pre R C-clashes]],Table1[[#This Row],[2018 post R C-clashes]],Table1[[#This Row],[2019 C-clashes]],Table1[[#This Row],[2020 C-clashes]])</f>
        <v>978</v>
      </c>
      <c r="BQ308" s="116">
        <f>SUM(Table1[[#This Row],[2014-2015 disaster]],Table1[[#This Row],[2016-2017 disaster]],Table1[[#This Row],[2018 pre R disaster]],Table1[[#This Row],[2018 post R disaster]],Table1[[#This Row],[2019 disaster]],Table1[[#This Row],[2020 disaster]])</f>
        <v>0</v>
      </c>
      <c r="BR308" s="116">
        <f>SUM(Table1[[#This Row],[2014-2015 unknown]],Table1[[#This Row],[2016-2017  unknown ]],Table1[[#This Row],[2018 pre R unknown]],Table1[[#This Row],[2018 post R unknown]],Table1[[#This Row],[2019 unknown]],Table1[[#This Row],[2020 unknown]])</f>
        <v>15</v>
      </c>
      <c r="BS308">
        <v>0</v>
      </c>
      <c r="BT308">
        <v>0</v>
      </c>
      <c r="BU308">
        <v>0</v>
      </c>
      <c r="BV308">
        <v>0</v>
      </c>
      <c r="BW308" t="s">
        <v>146</v>
      </c>
      <c r="BX308">
        <v>0</v>
      </c>
      <c r="BY308">
        <v>401</v>
      </c>
      <c r="BZ308">
        <v>0</v>
      </c>
      <c r="CA308">
        <v>0</v>
      </c>
      <c r="CB308" t="s">
        <v>146</v>
      </c>
      <c r="CC308">
        <v>0</v>
      </c>
      <c r="CD308">
        <v>346</v>
      </c>
      <c r="CE308">
        <v>0</v>
      </c>
      <c r="CF308">
        <v>12</v>
      </c>
      <c r="CG308" t="s">
        <v>146</v>
      </c>
      <c r="CH308">
        <v>0</v>
      </c>
      <c r="CI308">
        <v>0</v>
      </c>
      <c r="CJ308">
        <v>0</v>
      </c>
      <c r="CK308">
        <v>3</v>
      </c>
      <c r="CL308" t="s">
        <v>146</v>
      </c>
      <c r="CM308">
        <v>0</v>
      </c>
      <c r="CN308">
        <v>231</v>
      </c>
      <c r="CO308">
        <v>0</v>
      </c>
      <c r="CP308">
        <v>0</v>
      </c>
      <c r="CQ308" t="s">
        <v>146</v>
      </c>
      <c r="CR308">
        <v>0</v>
      </c>
      <c r="CS308">
        <v>0</v>
      </c>
      <c r="CT308">
        <v>0</v>
      </c>
      <c r="CU308">
        <v>0</v>
      </c>
      <c r="CV308" t="s">
        <v>146</v>
      </c>
      <c r="CW308" t="s">
        <v>147</v>
      </c>
      <c r="CX308">
        <v>0</v>
      </c>
      <c r="CY308">
        <v>25</v>
      </c>
      <c r="CZ308">
        <v>124</v>
      </c>
      <c r="DA308">
        <v>186</v>
      </c>
      <c r="DB308">
        <v>869</v>
      </c>
      <c r="DC308" t="s">
        <v>146</v>
      </c>
      <c r="DD308">
        <v>0</v>
      </c>
      <c r="DE308">
        <v>0</v>
      </c>
      <c r="DF308">
        <v>3466</v>
      </c>
      <c r="DG308">
        <v>17332</v>
      </c>
      <c r="DH308" t="s">
        <v>159</v>
      </c>
      <c r="DI308">
        <f>Table1[[#This Row],[i- returnees internal present household]]+Table1[[#This Row],[k- abroad returnee household]]</f>
        <v>531</v>
      </c>
      <c r="DJ308">
        <f>Table1[[#This Row],[ returnees internal ]]+Table1[[#This Row],[abroad returnee ]]</f>
        <v>2714</v>
      </c>
      <c r="DK308" t="s">
        <v>159</v>
      </c>
      <c r="DL308">
        <v>456</v>
      </c>
      <c r="DM308">
        <v>2282</v>
      </c>
      <c r="DN308">
        <v>0</v>
      </c>
      <c r="DO308">
        <v>0</v>
      </c>
      <c r="DP308" t="s">
        <v>147</v>
      </c>
      <c r="DQ308" t="s">
        <v>147</v>
      </c>
      <c r="DR308" t="s">
        <v>147</v>
      </c>
      <c r="DS308" t="s">
        <v>147</v>
      </c>
      <c r="DT308">
        <v>101</v>
      </c>
      <c r="DU308">
        <v>474</v>
      </c>
      <c r="DV308" t="s">
        <v>228</v>
      </c>
      <c r="DW308" t="s">
        <v>229</v>
      </c>
      <c r="DX308" t="s">
        <v>431</v>
      </c>
      <c r="DY308" t="s">
        <v>147</v>
      </c>
      <c r="DZ308">
        <v>165</v>
      </c>
      <c r="EA308">
        <v>832</v>
      </c>
      <c r="EB308" t="s">
        <v>228</v>
      </c>
      <c r="EC308" t="s">
        <v>229</v>
      </c>
      <c r="ED308" t="s">
        <v>431</v>
      </c>
      <c r="EE308" t="s">
        <v>147</v>
      </c>
      <c r="EF308">
        <v>10</v>
      </c>
      <c r="EG308">
        <v>51</v>
      </c>
      <c r="EH308" t="s">
        <v>228</v>
      </c>
      <c r="EI308" t="s">
        <v>229</v>
      </c>
      <c r="EJ308" t="s">
        <v>431</v>
      </c>
      <c r="EK308" t="s">
        <v>147</v>
      </c>
      <c r="EL308">
        <v>180</v>
      </c>
      <c r="EM308">
        <v>925</v>
      </c>
      <c r="EN308" t="s">
        <v>228</v>
      </c>
      <c r="EO308" t="s">
        <v>229</v>
      </c>
      <c r="EP308" t="s">
        <v>431</v>
      </c>
      <c r="EQ308" t="s">
        <v>147</v>
      </c>
      <c r="ER308">
        <v>0</v>
      </c>
      <c r="ES308">
        <v>0</v>
      </c>
      <c r="ET308" t="s">
        <v>159</v>
      </c>
      <c r="EU308">
        <v>75</v>
      </c>
      <c r="EV308">
        <v>432</v>
      </c>
      <c r="EW308">
        <v>0</v>
      </c>
      <c r="EX308">
        <v>0</v>
      </c>
      <c r="EY308" t="s">
        <v>147</v>
      </c>
      <c r="EZ308" t="s">
        <v>147</v>
      </c>
      <c r="FA308" t="s">
        <v>147</v>
      </c>
      <c r="FB308" t="s">
        <v>147</v>
      </c>
      <c r="FC308">
        <v>0</v>
      </c>
      <c r="FD308">
        <v>0</v>
      </c>
      <c r="FE308" t="s">
        <v>147</v>
      </c>
      <c r="FF308" t="s">
        <v>147</v>
      </c>
      <c r="FG308" t="s">
        <v>147</v>
      </c>
      <c r="FH308" t="s">
        <v>147</v>
      </c>
      <c r="FI308">
        <v>8</v>
      </c>
      <c r="FJ308">
        <v>60</v>
      </c>
      <c r="FK308" t="s">
        <v>217</v>
      </c>
      <c r="FL308" t="s">
        <v>218</v>
      </c>
      <c r="FM308" t="s">
        <v>431</v>
      </c>
      <c r="FN308" t="s">
        <v>147</v>
      </c>
      <c r="FO308">
        <v>42</v>
      </c>
      <c r="FP308">
        <v>188</v>
      </c>
      <c r="FQ308" t="s">
        <v>221</v>
      </c>
      <c r="FR308" t="s">
        <v>222</v>
      </c>
      <c r="FS308" t="s">
        <v>431</v>
      </c>
      <c r="FT308" t="s">
        <v>147</v>
      </c>
      <c r="FU308">
        <v>25</v>
      </c>
      <c r="FV308">
        <v>184</v>
      </c>
      <c r="FW308" t="s">
        <v>217</v>
      </c>
      <c r="FX308" t="s">
        <v>218</v>
      </c>
      <c r="FY308" t="s">
        <v>431</v>
      </c>
      <c r="FZ308" t="s">
        <v>147</v>
      </c>
      <c r="GA308">
        <v>0</v>
      </c>
      <c r="GB308">
        <v>0</v>
      </c>
      <c r="GC308">
        <v>140</v>
      </c>
      <c r="GD308">
        <v>831</v>
      </c>
      <c r="GE308">
        <v>119</v>
      </c>
      <c r="GF308">
        <v>720</v>
      </c>
      <c r="GG308">
        <v>272</v>
      </c>
      <c r="GH308">
        <v>1163</v>
      </c>
      <c r="GI308">
        <v>0</v>
      </c>
      <c r="GJ308">
        <v>0</v>
      </c>
      <c r="GK308" t="s">
        <v>159</v>
      </c>
      <c r="GL308">
        <v>341</v>
      </c>
      <c r="GM308">
        <v>1705</v>
      </c>
      <c r="GN308" t="s">
        <v>159</v>
      </c>
      <c r="GO308" t="s">
        <v>228</v>
      </c>
      <c r="GP308" t="s">
        <v>586</v>
      </c>
      <c r="GQ308" t="s">
        <v>146</v>
      </c>
      <c r="GR308" t="s">
        <v>147</v>
      </c>
      <c r="GS308" t="s">
        <v>159</v>
      </c>
      <c r="GT308">
        <v>5</v>
      </c>
      <c r="GU308">
        <v>27</v>
      </c>
      <c r="GV308" t="s">
        <v>146</v>
      </c>
      <c r="GW308" t="s">
        <v>151</v>
      </c>
      <c r="GX308" t="s">
        <v>151</v>
      </c>
      <c r="GY308" t="s">
        <v>152</v>
      </c>
      <c r="GZ308" t="s">
        <v>1153</v>
      </c>
      <c r="HA308" s="117" t="s">
        <v>776</v>
      </c>
      <c r="HB308" s="117" t="s">
        <v>2481</v>
      </c>
      <c r="HC308" s="117"/>
      <c r="HD308" s="116" t="s">
        <v>1858</v>
      </c>
      <c r="HE308" s="116">
        <v>5.1033099999999996</v>
      </c>
      <c r="HF308" s="116">
        <v>32.459890000000001</v>
      </c>
    </row>
    <row r="309" spans="1:214" x14ac:dyDescent="0.25">
      <c r="A309" t="s">
        <v>155</v>
      </c>
      <c r="B309" t="s">
        <v>156</v>
      </c>
      <c r="C309" t="s">
        <v>349</v>
      </c>
      <c r="D309" t="s">
        <v>350</v>
      </c>
      <c r="E309" t="s">
        <v>1154</v>
      </c>
      <c r="F309" t="s">
        <v>1155</v>
      </c>
      <c r="G309" s="116">
        <f t="shared" si="8"/>
        <v>7.6706799810000001</v>
      </c>
      <c r="H309" s="116">
        <f t="shared" si="9"/>
        <v>33.256648409999997</v>
      </c>
      <c r="I309">
        <v>9</v>
      </c>
      <c r="J309">
        <v>9</v>
      </c>
      <c r="K309" t="s">
        <v>159</v>
      </c>
      <c r="L309">
        <v>317</v>
      </c>
      <c r="M309" s="116">
        <f>SUM(Table1[[#Headers],[c- IDP previously displ. abroad present]])</f>
        <v>0</v>
      </c>
      <c r="N309">
        <v>1665</v>
      </c>
      <c r="O309" s="116">
        <f>(Table1[[#This Row],[a- IDP individuals]])-(Table1[[#This Row],[displ. Abroad]])</f>
        <v>1621</v>
      </c>
      <c r="P309">
        <v>34</v>
      </c>
      <c r="Q309">
        <v>177</v>
      </c>
      <c r="R309" t="s">
        <v>156</v>
      </c>
      <c r="S309" t="s">
        <v>195</v>
      </c>
      <c r="T309">
        <v>72</v>
      </c>
      <c r="U309">
        <v>374</v>
      </c>
      <c r="V309" t="s">
        <v>156</v>
      </c>
      <c r="W309" t="s">
        <v>374</v>
      </c>
      <c r="X309">
        <v>112</v>
      </c>
      <c r="Y309">
        <v>582</v>
      </c>
      <c r="Z309" t="s">
        <v>156</v>
      </c>
      <c r="AA309" t="s">
        <v>163</v>
      </c>
      <c r="AB309">
        <v>58</v>
      </c>
      <c r="AC309">
        <v>301</v>
      </c>
      <c r="AD309" t="s">
        <v>156</v>
      </c>
      <c r="AE309" t="s">
        <v>374</v>
      </c>
      <c r="AF309">
        <v>41</v>
      </c>
      <c r="AG309">
        <v>231</v>
      </c>
      <c r="AH309" t="s">
        <v>156</v>
      </c>
      <c r="AI309" t="s">
        <v>350</v>
      </c>
      <c r="AJ309">
        <v>0</v>
      </c>
      <c r="AK309">
        <v>0</v>
      </c>
      <c r="AL309" t="s">
        <v>147</v>
      </c>
      <c r="AM309" t="s">
        <v>147</v>
      </c>
      <c r="AN309">
        <v>0</v>
      </c>
      <c r="AO309">
        <v>0</v>
      </c>
      <c r="AP309" t="s">
        <v>159</v>
      </c>
      <c r="AQ309">
        <v>9</v>
      </c>
      <c r="AR309">
        <v>44</v>
      </c>
      <c r="AS309">
        <v>0</v>
      </c>
      <c r="AT309">
        <v>0</v>
      </c>
      <c r="AU309" t="s">
        <v>147</v>
      </c>
      <c r="AV309" t="s">
        <v>147</v>
      </c>
      <c r="AW309">
        <v>4</v>
      </c>
      <c r="AX309">
        <v>19</v>
      </c>
      <c r="AY309" t="s">
        <v>148</v>
      </c>
      <c r="AZ309" t="s">
        <v>149</v>
      </c>
      <c r="BA309">
        <v>3</v>
      </c>
      <c r="BB309">
        <v>13</v>
      </c>
      <c r="BC309" t="s">
        <v>148</v>
      </c>
      <c r="BD309" t="s">
        <v>149</v>
      </c>
      <c r="BE309">
        <v>2</v>
      </c>
      <c r="BF309">
        <v>12</v>
      </c>
      <c r="BG309" t="s">
        <v>148</v>
      </c>
      <c r="BH309" t="s">
        <v>149</v>
      </c>
      <c r="BI309">
        <v>0</v>
      </c>
      <c r="BJ309">
        <v>0</v>
      </c>
      <c r="BK309" t="s">
        <v>147</v>
      </c>
      <c r="BL309" t="s">
        <v>147</v>
      </c>
      <c r="BM309">
        <v>0</v>
      </c>
      <c r="BN309">
        <v>0</v>
      </c>
      <c r="BO309" s="116">
        <f>SUM(Table1[[#This Row],[2014-2015 Conflict]],Table1[[#This Row],[2016-2017 conflict]],Table1[[#This Row],[2018 pre R conflict]],Table1[[#This Row],[2018 post R conflict]],Table1[[#This Row],[2019 conflict]],Table1[[#This Row],[2020 conflict]])</f>
        <v>551</v>
      </c>
      <c r="BP309" s="116">
        <f>SUM(Table1[[#This Row],[2014-2015  C - clashes]],Table1[[#This Row],[2016-2017  c-clashes]],Table1[[#This Row],[2018 pre R C-clashes]],Table1[[#This Row],[2018 post R C-clashes]],Table1[[#This Row],[2019 C-clashes]],Table1[[#This Row],[2020 C-clashes]])</f>
        <v>1114</v>
      </c>
      <c r="BQ309" s="116">
        <f>SUM(Table1[[#This Row],[2014-2015 disaster]],Table1[[#This Row],[2016-2017 disaster]],Table1[[#This Row],[2018 pre R disaster]],Table1[[#This Row],[2018 post R disaster]],Table1[[#This Row],[2019 disaster]],Table1[[#This Row],[2020 disaster]])</f>
        <v>0</v>
      </c>
      <c r="BR309" s="116">
        <f>SUM(Table1[[#This Row],[2014-2015 unknown]],Table1[[#This Row],[2016-2017  unknown ]],Table1[[#This Row],[2018 pre R unknown]],Table1[[#This Row],[2018 post R unknown]],Table1[[#This Row],[2019 unknown]],Table1[[#This Row],[2020 unknown]])</f>
        <v>0</v>
      </c>
      <c r="BS309">
        <v>177</v>
      </c>
      <c r="BT309">
        <v>0</v>
      </c>
      <c r="BU309">
        <v>0</v>
      </c>
      <c r="BV309">
        <v>0</v>
      </c>
      <c r="BW309" t="s">
        <v>146</v>
      </c>
      <c r="BX309">
        <v>374</v>
      </c>
      <c r="BY309">
        <v>0</v>
      </c>
      <c r="BZ309">
        <v>0</v>
      </c>
      <c r="CA309">
        <v>0</v>
      </c>
      <c r="CB309" t="s">
        <v>146</v>
      </c>
      <c r="CC309">
        <v>0</v>
      </c>
      <c r="CD309">
        <v>582</v>
      </c>
      <c r="CE309">
        <v>0</v>
      </c>
      <c r="CF309">
        <v>0</v>
      </c>
      <c r="CG309" t="s">
        <v>146</v>
      </c>
      <c r="CH309">
        <v>0</v>
      </c>
      <c r="CI309">
        <v>301</v>
      </c>
      <c r="CJ309">
        <v>0</v>
      </c>
      <c r="CK309">
        <v>0</v>
      </c>
      <c r="CL309" t="s">
        <v>146</v>
      </c>
      <c r="CM309">
        <v>0</v>
      </c>
      <c r="CN309">
        <v>231</v>
      </c>
      <c r="CO309">
        <v>0</v>
      </c>
      <c r="CP309">
        <v>0</v>
      </c>
      <c r="CQ309" t="s">
        <v>146</v>
      </c>
      <c r="CR309">
        <v>0</v>
      </c>
      <c r="CS309">
        <v>0</v>
      </c>
      <c r="CT309">
        <v>0</v>
      </c>
      <c r="CU309">
        <v>0</v>
      </c>
      <c r="CV309" t="s">
        <v>146</v>
      </c>
      <c r="CW309" t="s">
        <v>147</v>
      </c>
      <c r="CX309">
        <v>0</v>
      </c>
      <c r="CY309">
        <v>0</v>
      </c>
      <c r="CZ309">
        <v>0</v>
      </c>
      <c r="DA309">
        <v>317</v>
      </c>
      <c r="DB309">
        <v>1665</v>
      </c>
      <c r="DC309" t="s">
        <v>146</v>
      </c>
      <c r="DD309">
        <v>0</v>
      </c>
      <c r="DE309">
        <v>0</v>
      </c>
      <c r="DF309">
        <v>775</v>
      </c>
      <c r="DG309">
        <v>4500</v>
      </c>
      <c r="DH309" t="s">
        <v>159</v>
      </c>
      <c r="DI309">
        <f>Table1[[#This Row],[i- returnees internal present household]]+Table1[[#This Row],[k- abroad returnee household]]</f>
        <v>564</v>
      </c>
      <c r="DJ309">
        <f>Table1[[#This Row],[ returnees internal ]]+Table1[[#This Row],[abroad returnee ]]</f>
        <v>3277</v>
      </c>
      <c r="DK309" t="s">
        <v>159</v>
      </c>
      <c r="DL309">
        <v>168</v>
      </c>
      <c r="DM309">
        <v>969</v>
      </c>
      <c r="DN309">
        <v>27</v>
      </c>
      <c r="DO309">
        <v>153</v>
      </c>
      <c r="DP309" t="s">
        <v>143</v>
      </c>
      <c r="DQ309" t="s">
        <v>307</v>
      </c>
      <c r="DR309" t="s">
        <v>150</v>
      </c>
      <c r="DS309" t="s">
        <v>147</v>
      </c>
      <c r="DT309">
        <v>25</v>
      </c>
      <c r="DU309">
        <v>143</v>
      </c>
      <c r="DV309" t="s">
        <v>156</v>
      </c>
      <c r="DW309" t="s">
        <v>163</v>
      </c>
      <c r="DX309" t="s">
        <v>150</v>
      </c>
      <c r="DY309" t="s">
        <v>147</v>
      </c>
      <c r="DZ309">
        <v>77</v>
      </c>
      <c r="EA309">
        <v>450</v>
      </c>
      <c r="EB309" t="s">
        <v>156</v>
      </c>
      <c r="EC309" t="s">
        <v>163</v>
      </c>
      <c r="ED309" t="s">
        <v>150</v>
      </c>
      <c r="EE309" t="s">
        <v>147</v>
      </c>
      <c r="EF309">
        <v>39</v>
      </c>
      <c r="EG309">
        <v>223</v>
      </c>
      <c r="EH309" t="s">
        <v>156</v>
      </c>
      <c r="EI309" t="s">
        <v>350</v>
      </c>
      <c r="EJ309" t="s">
        <v>150</v>
      </c>
      <c r="EK309" t="s">
        <v>147</v>
      </c>
      <c r="EL309">
        <v>0</v>
      </c>
      <c r="EM309">
        <v>0</v>
      </c>
      <c r="EN309" t="s">
        <v>147</v>
      </c>
      <c r="EO309" t="s">
        <v>147</v>
      </c>
      <c r="EP309" t="s">
        <v>147</v>
      </c>
      <c r="EQ309" t="s">
        <v>147</v>
      </c>
      <c r="ER309">
        <v>0</v>
      </c>
      <c r="ES309">
        <v>0</v>
      </c>
      <c r="ET309" t="s">
        <v>159</v>
      </c>
      <c r="EU309">
        <v>396</v>
      </c>
      <c r="EV309">
        <v>2308</v>
      </c>
      <c r="EW309">
        <v>49</v>
      </c>
      <c r="EX309">
        <v>141</v>
      </c>
      <c r="EY309" t="s">
        <v>219</v>
      </c>
      <c r="EZ309" t="s">
        <v>860</v>
      </c>
      <c r="FA309" t="s">
        <v>150</v>
      </c>
      <c r="FB309" t="s">
        <v>147</v>
      </c>
      <c r="FC309">
        <v>99</v>
      </c>
      <c r="FD309">
        <v>574</v>
      </c>
      <c r="FE309" t="s">
        <v>217</v>
      </c>
      <c r="FF309" t="s">
        <v>218</v>
      </c>
      <c r="FG309" t="s">
        <v>150</v>
      </c>
      <c r="FH309" t="s">
        <v>147</v>
      </c>
      <c r="FI309">
        <v>79</v>
      </c>
      <c r="FJ309">
        <v>458</v>
      </c>
      <c r="FK309" t="s">
        <v>221</v>
      </c>
      <c r="FL309" t="s">
        <v>424</v>
      </c>
      <c r="FM309" t="s">
        <v>150</v>
      </c>
      <c r="FN309" t="s">
        <v>147</v>
      </c>
      <c r="FO309">
        <v>123</v>
      </c>
      <c r="FP309">
        <v>713</v>
      </c>
      <c r="FQ309" t="s">
        <v>148</v>
      </c>
      <c r="FR309" t="s">
        <v>149</v>
      </c>
      <c r="FS309" t="s">
        <v>150</v>
      </c>
      <c r="FT309" t="s">
        <v>147</v>
      </c>
      <c r="FU309">
        <v>46</v>
      </c>
      <c r="FV309">
        <v>422</v>
      </c>
      <c r="FW309" t="s">
        <v>148</v>
      </c>
      <c r="FX309" t="s">
        <v>149</v>
      </c>
      <c r="FY309" t="s">
        <v>150</v>
      </c>
      <c r="FZ309" t="s">
        <v>147</v>
      </c>
      <c r="GA309">
        <v>0</v>
      </c>
      <c r="GB309">
        <v>0</v>
      </c>
      <c r="GC309">
        <v>269</v>
      </c>
      <c r="GD309">
        <v>1560</v>
      </c>
      <c r="GE309">
        <v>218</v>
      </c>
      <c r="GF309">
        <v>1264</v>
      </c>
      <c r="GG309">
        <v>77</v>
      </c>
      <c r="GH309">
        <v>453</v>
      </c>
      <c r="GI309">
        <v>0</v>
      </c>
      <c r="GJ309">
        <v>0</v>
      </c>
      <c r="GK309" t="s">
        <v>159</v>
      </c>
      <c r="GL309">
        <v>212</v>
      </c>
      <c r="GM309">
        <v>1219</v>
      </c>
      <c r="GN309" t="s">
        <v>159</v>
      </c>
      <c r="GO309" t="s">
        <v>156</v>
      </c>
      <c r="GP309" t="s">
        <v>163</v>
      </c>
      <c r="GQ309" t="s">
        <v>159</v>
      </c>
      <c r="GR309" t="s">
        <v>217</v>
      </c>
      <c r="GS309" t="s">
        <v>159</v>
      </c>
      <c r="GT309">
        <v>23</v>
      </c>
      <c r="GU309">
        <v>124</v>
      </c>
      <c r="GV309" t="s">
        <v>159</v>
      </c>
      <c r="GW309" t="s">
        <v>151</v>
      </c>
      <c r="GX309" t="s">
        <v>151</v>
      </c>
      <c r="GY309" t="s">
        <v>151</v>
      </c>
      <c r="GZ309" t="s">
        <v>1156</v>
      </c>
      <c r="HA309" s="117" t="s">
        <v>776</v>
      </c>
      <c r="HB309" s="117" t="s">
        <v>2483</v>
      </c>
      <c r="HC309" s="117"/>
      <c r="HD309" s="116" t="s">
        <v>1858</v>
      </c>
      <c r="HE309" s="116">
        <v>5.1087499999999997</v>
      </c>
      <c r="HF309" s="116">
        <v>32.460450000000002</v>
      </c>
    </row>
    <row r="310" spans="1:214" x14ac:dyDescent="0.25">
      <c r="A310" t="s">
        <v>323</v>
      </c>
      <c r="B310" t="s">
        <v>324</v>
      </c>
      <c r="C310" t="s">
        <v>930</v>
      </c>
      <c r="D310" t="s">
        <v>641</v>
      </c>
      <c r="E310" t="s">
        <v>1157</v>
      </c>
      <c r="F310" t="s">
        <v>1158</v>
      </c>
      <c r="G310" s="116">
        <f t="shared" si="8"/>
        <v>8.4402600000000003</v>
      </c>
      <c r="H310" s="116">
        <f t="shared" si="9"/>
        <v>27.527049999999999</v>
      </c>
      <c r="I310">
        <v>9</v>
      </c>
      <c r="J310">
        <v>9</v>
      </c>
      <c r="K310" t="s">
        <v>159</v>
      </c>
      <c r="L310">
        <v>752</v>
      </c>
      <c r="M310" s="116">
        <f>SUM(Table1[[#Headers],[c- IDP previously displ. abroad present]])</f>
        <v>0</v>
      </c>
      <c r="N310">
        <v>4045</v>
      </c>
      <c r="O310" s="116">
        <f>(Table1[[#This Row],[a- IDP individuals]])-(Table1[[#This Row],[displ. Abroad]])</f>
        <v>4045</v>
      </c>
      <c r="P310">
        <v>237</v>
      </c>
      <c r="Q310">
        <v>1275</v>
      </c>
      <c r="R310" t="s">
        <v>172</v>
      </c>
      <c r="S310" t="s">
        <v>774</v>
      </c>
      <c r="T310">
        <v>308</v>
      </c>
      <c r="U310">
        <v>1656</v>
      </c>
      <c r="V310" t="s">
        <v>228</v>
      </c>
      <c r="W310" t="s">
        <v>229</v>
      </c>
      <c r="X310">
        <v>107</v>
      </c>
      <c r="Y310">
        <v>576</v>
      </c>
      <c r="Z310" t="s">
        <v>324</v>
      </c>
      <c r="AA310" t="s">
        <v>641</v>
      </c>
      <c r="AB310">
        <v>82</v>
      </c>
      <c r="AC310">
        <v>441</v>
      </c>
      <c r="AD310" t="s">
        <v>324</v>
      </c>
      <c r="AE310" t="s">
        <v>641</v>
      </c>
      <c r="AF310">
        <v>18</v>
      </c>
      <c r="AG310">
        <v>97</v>
      </c>
      <c r="AH310" t="s">
        <v>228</v>
      </c>
      <c r="AI310" t="s">
        <v>229</v>
      </c>
      <c r="AJ310">
        <v>0</v>
      </c>
      <c r="AK310">
        <v>0</v>
      </c>
      <c r="AL310" t="s">
        <v>147</v>
      </c>
      <c r="AM310" t="s">
        <v>147</v>
      </c>
      <c r="AN310">
        <v>0</v>
      </c>
      <c r="AO310">
        <v>0</v>
      </c>
      <c r="AP310" t="s">
        <v>146</v>
      </c>
      <c r="AQ310">
        <v>0</v>
      </c>
      <c r="AR310">
        <v>0</v>
      </c>
      <c r="AS310">
        <v>0</v>
      </c>
      <c r="AT310">
        <v>0</v>
      </c>
      <c r="AU310" t="s">
        <v>147</v>
      </c>
      <c r="AV310" t="s">
        <v>147</v>
      </c>
      <c r="AW310">
        <v>0</v>
      </c>
      <c r="AX310">
        <v>0</v>
      </c>
      <c r="AY310" t="s">
        <v>147</v>
      </c>
      <c r="AZ310" t="s">
        <v>147</v>
      </c>
      <c r="BA310">
        <v>0</v>
      </c>
      <c r="BB310">
        <v>0</v>
      </c>
      <c r="BC310" t="s">
        <v>147</v>
      </c>
      <c r="BD310" t="s">
        <v>147</v>
      </c>
      <c r="BE310">
        <v>0</v>
      </c>
      <c r="BF310">
        <v>0</v>
      </c>
      <c r="BG310" t="s">
        <v>147</v>
      </c>
      <c r="BH310" t="s">
        <v>147</v>
      </c>
      <c r="BI310">
        <v>0</v>
      </c>
      <c r="BJ310">
        <v>0</v>
      </c>
      <c r="BK310" t="s">
        <v>147</v>
      </c>
      <c r="BL310" t="s">
        <v>147</v>
      </c>
      <c r="BM310">
        <v>0</v>
      </c>
      <c r="BN310">
        <v>0</v>
      </c>
      <c r="BO310" s="116">
        <f>SUM(Table1[[#This Row],[2014-2015 Conflict]],Table1[[#This Row],[2016-2017 conflict]],Table1[[#This Row],[2018 pre R conflict]],Table1[[#This Row],[2018 post R conflict]],Table1[[#This Row],[2019 conflict]],Table1[[#This Row],[2020 conflict]])</f>
        <v>1372</v>
      </c>
      <c r="BP310" s="116">
        <f>SUM(Table1[[#This Row],[2014-2015  C - clashes]],Table1[[#This Row],[2016-2017  c-clashes]],Table1[[#This Row],[2018 pre R C-clashes]],Table1[[#This Row],[2018 post R C-clashes]],Table1[[#This Row],[2019 C-clashes]],Table1[[#This Row],[2020 C-clashes]])</f>
        <v>1656</v>
      </c>
      <c r="BQ310" s="116">
        <f>SUM(Table1[[#This Row],[2014-2015 disaster]],Table1[[#This Row],[2016-2017 disaster]],Table1[[#This Row],[2018 pre R disaster]],Table1[[#This Row],[2018 post R disaster]],Table1[[#This Row],[2019 disaster]],Table1[[#This Row],[2020 disaster]])</f>
        <v>1017</v>
      </c>
      <c r="BR310" s="116">
        <f>SUM(Table1[[#This Row],[2014-2015 unknown]],Table1[[#This Row],[2016-2017  unknown ]],Table1[[#This Row],[2018 pre R unknown]],Table1[[#This Row],[2018 post R unknown]],Table1[[#This Row],[2019 unknown]],Table1[[#This Row],[2020 unknown]])</f>
        <v>0</v>
      </c>
      <c r="BS310">
        <v>1275</v>
      </c>
      <c r="BT310">
        <v>0</v>
      </c>
      <c r="BU310">
        <v>0</v>
      </c>
      <c r="BV310">
        <v>0</v>
      </c>
      <c r="BW310" t="s">
        <v>146</v>
      </c>
      <c r="BX310">
        <v>0</v>
      </c>
      <c r="BY310">
        <v>1656</v>
      </c>
      <c r="BZ310">
        <v>0</v>
      </c>
      <c r="CA310">
        <v>0</v>
      </c>
      <c r="CB310" t="s">
        <v>146</v>
      </c>
      <c r="CC310">
        <v>0</v>
      </c>
      <c r="CD310">
        <v>0</v>
      </c>
      <c r="CE310">
        <v>576</v>
      </c>
      <c r="CF310">
        <v>0</v>
      </c>
      <c r="CG310" t="s">
        <v>146</v>
      </c>
      <c r="CH310">
        <v>0</v>
      </c>
      <c r="CI310">
        <v>0</v>
      </c>
      <c r="CJ310">
        <v>441</v>
      </c>
      <c r="CK310">
        <v>0</v>
      </c>
      <c r="CL310" t="s">
        <v>146</v>
      </c>
      <c r="CM310">
        <v>97</v>
      </c>
      <c r="CN310">
        <v>0</v>
      </c>
      <c r="CO310">
        <v>0</v>
      </c>
      <c r="CP310">
        <v>0</v>
      </c>
      <c r="CQ310" t="s">
        <v>146</v>
      </c>
      <c r="CR310">
        <v>0</v>
      </c>
      <c r="CS310">
        <v>0</v>
      </c>
      <c r="CT310">
        <v>0</v>
      </c>
      <c r="CU310">
        <v>0</v>
      </c>
      <c r="CV310" t="s">
        <v>146</v>
      </c>
      <c r="CW310" t="s">
        <v>147</v>
      </c>
      <c r="CX310">
        <v>0</v>
      </c>
      <c r="CY310">
        <v>0</v>
      </c>
      <c r="CZ310">
        <v>0</v>
      </c>
      <c r="DA310">
        <v>752</v>
      </c>
      <c r="DB310">
        <v>4045</v>
      </c>
      <c r="DC310" t="s">
        <v>146</v>
      </c>
      <c r="DD310">
        <v>0</v>
      </c>
      <c r="DE310">
        <v>0</v>
      </c>
      <c r="DF310">
        <v>4238</v>
      </c>
      <c r="DG310">
        <v>23307</v>
      </c>
      <c r="DH310" t="s">
        <v>159</v>
      </c>
      <c r="DI310">
        <f>Table1[[#This Row],[i- returnees internal present household]]+Table1[[#This Row],[k- abroad returnee household]]</f>
        <v>1046</v>
      </c>
      <c r="DJ310">
        <f>Table1[[#This Row],[ returnees internal ]]+Table1[[#This Row],[abroad returnee ]]</f>
        <v>5427</v>
      </c>
      <c r="DK310" t="s">
        <v>159</v>
      </c>
      <c r="DL310">
        <v>607</v>
      </c>
      <c r="DM310">
        <v>3266</v>
      </c>
      <c r="DN310">
        <v>192</v>
      </c>
      <c r="DO310">
        <v>1033</v>
      </c>
      <c r="DP310" t="s">
        <v>172</v>
      </c>
      <c r="DQ310" t="s">
        <v>774</v>
      </c>
      <c r="DR310" t="s">
        <v>150</v>
      </c>
      <c r="DS310" t="s">
        <v>147</v>
      </c>
      <c r="DT310">
        <v>158</v>
      </c>
      <c r="DU310">
        <v>851</v>
      </c>
      <c r="DV310" t="s">
        <v>324</v>
      </c>
      <c r="DW310" t="s">
        <v>641</v>
      </c>
      <c r="DX310" t="s">
        <v>150</v>
      </c>
      <c r="DY310" t="s">
        <v>147</v>
      </c>
      <c r="DZ310">
        <v>77</v>
      </c>
      <c r="EA310">
        <v>414</v>
      </c>
      <c r="EB310" t="s">
        <v>324</v>
      </c>
      <c r="EC310" t="s">
        <v>641</v>
      </c>
      <c r="ED310" t="s">
        <v>150</v>
      </c>
      <c r="EE310" t="s">
        <v>147</v>
      </c>
      <c r="EF310">
        <v>77</v>
      </c>
      <c r="EG310">
        <v>414</v>
      </c>
      <c r="EH310" t="s">
        <v>228</v>
      </c>
      <c r="EI310" t="s">
        <v>229</v>
      </c>
      <c r="EJ310" t="s">
        <v>150</v>
      </c>
      <c r="EK310" t="s">
        <v>147</v>
      </c>
      <c r="EL310">
        <v>103</v>
      </c>
      <c r="EM310">
        <v>554</v>
      </c>
      <c r="EN310" t="s">
        <v>228</v>
      </c>
      <c r="EO310" t="s">
        <v>229</v>
      </c>
      <c r="EP310" t="s">
        <v>150</v>
      </c>
      <c r="EQ310" t="s">
        <v>147</v>
      </c>
      <c r="ER310">
        <v>0</v>
      </c>
      <c r="ES310">
        <v>0</v>
      </c>
      <c r="ET310" t="s">
        <v>159</v>
      </c>
      <c r="EU310">
        <v>439</v>
      </c>
      <c r="EV310">
        <v>2161</v>
      </c>
      <c r="EW310">
        <v>107</v>
      </c>
      <c r="EX310">
        <v>527</v>
      </c>
      <c r="EY310" t="s">
        <v>217</v>
      </c>
      <c r="EZ310" t="s">
        <v>743</v>
      </c>
      <c r="FA310" t="s">
        <v>150</v>
      </c>
      <c r="FB310" t="s">
        <v>147</v>
      </c>
      <c r="FC310">
        <v>106</v>
      </c>
      <c r="FD310">
        <v>522</v>
      </c>
      <c r="FE310" t="s">
        <v>217</v>
      </c>
      <c r="FF310" t="s">
        <v>218</v>
      </c>
      <c r="FG310" t="s">
        <v>150</v>
      </c>
      <c r="FH310" t="s">
        <v>147</v>
      </c>
      <c r="FI310">
        <v>85</v>
      </c>
      <c r="FJ310">
        <v>418</v>
      </c>
      <c r="FK310" t="s">
        <v>217</v>
      </c>
      <c r="FL310" t="s">
        <v>218</v>
      </c>
      <c r="FM310" t="s">
        <v>150</v>
      </c>
      <c r="FN310" t="s">
        <v>147</v>
      </c>
      <c r="FO310">
        <v>66</v>
      </c>
      <c r="FP310">
        <v>345</v>
      </c>
      <c r="FQ310" t="s">
        <v>217</v>
      </c>
      <c r="FR310" t="s">
        <v>932</v>
      </c>
      <c r="FS310" t="s">
        <v>150</v>
      </c>
      <c r="FT310" t="s">
        <v>147</v>
      </c>
      <c r="FU310">
        <v>75</v>
      </c>
      <c r="FV310">
        <v>349</v>
      </c>
      <c r="FW310" t="s">
        <v>217</v>
      </c>
      <c r="FX310" t="s">
        <v>743</v>
      </c>
      <c r="FY310" t="s">
        <v>150</v>
      </c>
      <c r="FZ310" t="s">
        <v>147</v>
      </c>
      <c r="GA310">
        <v>0</v>
      </c>
      <c r="GB310">
        <v>0</v>
      </c>
      <c r="GC310">
        <v>507</v>
      </c>
      <c r="GD310">
        <v>2631</v>
      </c>
      <c r="GE310">
        <v>479</v>
      </c>
      <c r="GF310">
        <v>2485</v>
      </c>
      <c r="GG310">
        <v>60</v>
      </c>
      <c r="GH310">
        <v>311</v>
      </c>
      <c r="GI310">
        <v>0</v>
      </c>
      <c r="GJ310">
        <v>0</v>
      </c>
      <c r="GK310" t="s">
        <v>159</v>
      </c>
      <c r="GL310">
        <v>596</v>
      </c>
      <c r="GM310">
        <v>3207</v>
      </c>
      <c r="GN310" t="s">
        <v>159</v>
      </c>
      <c r="GO310" t="s">
        <v>228</v>
      </c>
      <c r="GP310" t="s">
        <v>229</v>
      </c>
      <c r="GQ310" t="s">
        <v>159</v>
      </c>
      <c r="GR310" t="s">
        <v>217</v>
      </c>
      <c r="GS310" t="s">
        <v>159</v>
      </c>
      <c r="GT310">
        <v>453</v>
      </c>
      <c r="GU310">
        <v>2437</v>
      </c>
      <c r="GV310" t="s">
        <v>146</v>
      </c>
      <c r="GW310" t="s">
        <v>197</v>
      </c>
      <c r="GX310" t="s">
        <v>197</v>
      </c>
      <c r="GY310" t="s">
        <v>197</v>
      </c>
      <c r="GZ310" t="s">
        <v>1159</v>
      </c>
      <c r="HA310" s="117" t="s">
        <v>776</v>
      </c>
      <c r="HB310" s="117" t="s">
        <v>2485</v>
      </c>
      <c r="HC310" s="117"/>
      <c r="HD310" s="116" t="s">
        <v>1858</v>
      </c>
      <c r="HE310" s="116">
        <v>5.0274599999999996</v>
      </c>
      <c r="HF310" s="116">
        <v>32.474299999999999</v>
      </c>
    </row>
    <row r="311" spans="1:214" x14ac:dyDescent="0.25">
      <c r="A311" t="s">
        <v>171</v>
      </c>
      <c r="B311" t="s">
        <v>172</v>
      </c>
      <c r="C311" t="s">
        <v>690</v>
      </c>
      <c r="D311" t="s">
        <v>691</v>
      </c>
      <c r="E311" t="s">
        <v>1160</v>
      </c>
      <c r="F311" t="s">
        <v>1161</v>
      </c>
      <c r="G311" s="116">
        <f t="shared" si="8"/>
        <v>8.8800000000000008</v>
      </c>
      <c r="H311" s="116">
        <f t="shared" si="9"/>
        <v>27.98</v>
      </c>
      <c r="I311">
        <v>9</v>
      </c>
      <c r="J311">
        <v>9</v>
      </c>
      <c r="K311" t="s">
        <v>159</v>
      </c>
      <c r="L311">
        <v>1010</v>
      </c>
      <c r="M311" s="116">
        <f>SUM(Table1[[#Headers],[c- IDP previously displ. abroad present]])</f>
        <v>0</v>
      </c>
      <c r="N311">
        <v>5157</v>
      </c>
      <c r="O311" s="116">
        <f>(Table1[[#This Row],[a- IDP individuals]])-(Table1[[#This Row],[displ. Abroad]])</f>
        <v>5157</v>
      </c>
      <c r="P311">
        <v>479</v>
      </c>
      <c r="Q311">
        <v>2432</v>
      </c>
      <c r="R311" t="s">
        <v>172</v>
      </c>
      <c r="S311" t="s">
        <v>691</v>
      </c>
      <c r="T311">
        <v>145</v>
      </c>
      <c r="U311">
        <v>740</v>
      </c>
      <c r="V311" t="s">
        <v>172</v>
      </c>
      <c r="W311" t="s">
        <v>691</v>
      </c>
      <c r="X311">
        <v>79</v>
      </c>
      <c r="Y311">
        <v>439</v>
      </c>
      <c r="Z311" t="s">
        <v>172</v>
      </c>
      <c r="AA311" t="s">
        <v>691</v>
      </c>
      <c r="AB311">
        <v>50</v>
      </c>
      <c r="AC311">
        <v>248</v>
      </c>
      <c r="AD311" t="s">
        <v>172</v>
      </c>
      <c r="AE311" t="s">
        <v>691</v>
      </c>
      <c r="AF311">
        <v>163</v>
      </c>
      <c r="AG311">
        <v>819</v>
      </c>
      <c r="AH311" t="s">
        <v>172</v>
      </c>
      <c r="AI311" t="s">
        <v>691</v>
      </c>
      <c r="AJ311">
        <v>94</v>
      </c>
      <c r="AK311">
        <v>479</v>
      </c>
      <c r="AL311" t="s">
        <v>172</v>
      </c>
      <c r="AM311" t="s">
        <v>691</v>
      </c>
      <c r="AN311">
        <v>0</v>
      </c>
      <c r="AO311">
        <v>0</v>
      </c>
      <c r="AP311" t="s">
        <v>146</v>
      </c>
      <c r="AQ311">
        <v>0</v>
      </c>
      <c r="AR311">
        <v>0</v>
      </c>
      <c r="AS311">
        <v>0</v>
      </c>
      <c r="AT311">
        <v>0</v>
      </c>
      <c r="AU311" t="s">
        <v>147</v>
      </c>
      <c r="AV311" t="s">
        <v>147</v>
      </c>
      <c r="AW311">
        <v>0</v>
      </c>
      <c r="AX311">
        <v>0</v>
      </c>
      <c r="AY311" t="s">
        <v>147</v>
      </c>
      <c r="AZ311" t="s">
        <v>147</v>
      </c>
      <c r="BA311">
        <v>0</v>
      </c>
      <c r="BB311">
        <v>0</v>
      </c>
      <c r="BC311" t="s">
        <v>147</v>
      </c>
      <c r="BD311" t="s">
        <v>147</v>
      </c>
      <c r="BE311">
        <v>0</v>
      </c>
      <c r="BF311">
        <v>0</v>
      </c>
      <c r="BG311" t="s">
        <v>147</v>
      </c>
      <c r="BH311" t="s">
        <v>147</v>
      </c>
      <c r="BI311">
        <v>0</v>
      </c>
      <c r="BJ311">
        <v>0</v>
      </c>
      <c r="BK311" t="s">
        <v>147</v>
      </c>
      <c r="BL311" t="s">
        <v>147</v>
      </c>
      <c r="BM311">
        <v>0</v>
      </c>
      <c r="BN311">
        <v>0</v>
      </c>
      <c r="BO311" s="116">
        <f>SUM(Table1[[#This Row],[2014-2015 Conflict]],Table1[[#This Row],[2016-2017 conflict]],Table1[[#This Row],[2018 pre R conflict]],Table1[[#This Row],[2018 post R conflict]],Table1[[#This Row],[2019 conflict]],Table1[[#This Row],[2020 conflict]])</f>
        <v>0</v>
      </c>
      <c r="BP311" s="116">
        <f>SUM(Table1[[#This Row],[2014-2015  C - clashes]],Table1[[#This Row],[2016-2017  c-clashes]],Table1[[#This Row],[2018 pre R C-clashes]],Table1[[#This Row],[2018 post R C-clashes]],Table1[[#This Row],[2019 C-clashes]],Table1[[#This Row],[2020 C-clashes]])</f>
        <v>5157</v>
      </c>
      <c r="BQ311" s="116">
        <f>SUM(Table1[[#This Row],[2014-2015 disaster]],Table1[[#This Row],[2016-2017 disaster]],Table1[[#This Row],[2018 pre R disaster]],Table1[[#This Row],[2018 post R disaster]],Table1[[#This Row],[2019 disaster]],Table1[[#This Row],[2020 disaster]])</f>
        <v>0</v>
      </c>
      <c r="BR311" s="116">
        <f>SUM(Table1[[#This Row],[2014-2015 unknown]],Table1[[#This Row],[2016-2017  unknown ]],Table1[[#This Row],[2018 pre R unknown]],Table1[[#This Row],[2018 post R unknown]],Table1[[#This Row],[2019 unknown]],Table1[[#This Row],[2020 unknown]])</f>
        <v>0</v>
      </c>
      <c r="BS311">
        <v>0</v>
      </c>
      <c r="BT311">
        <v>2432</v>
      </c>
      <c r="BU311">
        <v>0</v>
      </c>
      <c r="BV311">
        <v>0</v>
      </c>
      <c r="BW311" t="s">
        <v>146</v>
      </c>
      <c r="BX311">
        <v>0</v>
      </c>
      <c r="BY311">
        <v>740</v>
      </c>
      <c r="BZ311">
        <v>0</v>
      </c>
      <c r="CA311">
        <v>0</v>
      </c>
      <c r="CB311" t="s">
        <v>146</v>
      </c>
      <c r="CC311">
        <v>0</v>
      </c>
      <c r="CD311">
        <v>439</v>
      </c>
      <c r="CE311">
        <v>0</v>
      </c>
      <c r="CF311">
        <v>0</v>
      </c>
      <c r="CG311" t="s">
        <v>146</v>
      </c>
      <c r="CH311">
        <v>0</v>
      </c>
      <c r="CI311">
        <v>248</v>
      </c>
      <c r="CJ311">
        <v>0</v>
      </c>
      <c r="CK311">
        <v>0</v>
      </c>
      <c r="CL311" t="s">
        <v>146</v>
      </c>
      <c r="CM311">
        <v>0</v>
      </c>
      <c r="CN311">
        <v>819</v>
      </c>
      <c r="CO311">
        <v>0</v>
      </c>
      <c r="CP311">
        <v>0</v>
      </c>
      <c r="CQ311" t="s">
        <v>146</v>
      </c>
      <c r="CR311">
        <v>0</v>
      </c>
      <c r="CS311">
        <v>479</v>
      </c>
      <c r="CT311">
        <v>0</v>
      </c>
      <c r="CU311">
        <v>0</v>
      </c>
      <c r="CV311" t="s">
        <v>146</v>
      </c>
      <c r="CW311" t="s">
        <v>147</v>
      </c>
      <c r="CX311">
        <v>0</v>
      </c>
      <c r="CY311">
        <v>0</v>
      </c>
      <c r="CZ311">
        <v>0</v>
      </c>
      <c r="DA311">
        <v>1010</v>
      </c>
      <c r="DB311">
        <v>5157</v>
      </c>
      <c r="DC311" t="s">
        <v>146</v>
      </c>
      <c r="DD311">
        <v>0</v>
      </c>
      <c r="DE311">
        <v>0</v>
      </c>
      <c r="DF311">
        <v>2022</v>
      </c>
      <c r="DG311">
        <v>5673</v>
      </c>
      <c r="DH311" t="s">
        <v>159</v>
      </c>
      <c r="DI311">
        <f>Table1[[#This Row],[i- returnees internal present household]]+Table1[[#This Row],[k- abroad returnee household]]</f>
        <v>704</v>
      </c>
      <c r="DJ311">
        <f>Table1[[#This Row],[ returnees internal ]]+Table1[[#This Row],[abroad returnee ]]</f>
        <v>3879</v>
      </c>
      <c r="DK311" t="s">
        <v>159</v>
      </c>
      <c r="DL311">
        <v>385</v>
      </c>
      <c r="DM311">
        <v>2256</v>
      </c>
      <c r="DN311">
        <v>156</v>
      </c>
      <c r="DO311">
        <v>907</v>
      </c>
      <c r="DP311" t="s">
        <v>172</v>
      </c>
      <c r="DQ311" t="s">
        <v>691</v>
      </c>
      <c r="DR311" t="s">
        <v>150</v>
      </c>
      <c r="DS311" t="s">
        <v>147</v>
      </c>
      <c r="DT311">
        <v>78</v>
      </c>
      <c r="DU311">
        <v>511</v>
      </c>
      <c r="DV311" t="s">
        <v>172</v>
      </c>
      <c r="DW311" t="s">
        <v>691</v>
      </c>
      <c r="DX311" t="s">
        <v>182</v>
      </c>
      <c r="DY311" t="s">
        <v>147</v>
      </c>
      <c r="DZ311">
        <v>23</v>
      </c>
      <c r="EA311">
        <v>132</v>
      </c>
      <c r="EB311" t="s">
        <v>172</v>
      </c>
      <c r="EC311" t="s">
        <v>691</v>
      </c>
      <c r="ED311" t="s">
        <v>182</v>
      </c>
      <c r="EE311" t="s">
        <v>147</v>
      </c>
      <c r="EF311">
        <v>65</v>
      </c>
      <c r="EG311">
        <v>369</v>
      </c>
      <c r="EH311" t="s">
        <v>172</v>
      </c>
      <c r="EI311" t="s">
        <v>691</v>
      </c>
      <c r="EJ311" t="s">
        <v>182</v>
      </c>
      <c r="EK311" t="s">
        <v>147</v>
      </c>
      <c r="EL311">
        <v>63</v>
      </c>
      <c r="EM311">
        <v>337</v>
      </c>
      <c r="EN311" t="s">
        <v>172</v>
      </c>
      <c r="EO311" t="s">
        <v>691</v>
      </c>
      <c r="EP311" t="s">
        <v>182</v>
      </c>
      <c r="EQ311" t="s">
        <v>147</v>
      </c>
      <c r="ER311">
        <v>0</v>
      </c>
      <c r="ES311">
        <v>0</v>
      </c>
      <c r="ET311" t="s">
        <v>159</v>
      </c>
      <c r="EU311">
        <v>319</v>
      </c>
      <c r="EV311">
        <v>1623</v>
      </c>
      <c r="EW311">
        <v>130</v>
      </c>
      <c r="EX311">
        <v>615</v>
      </c>
      <c r="EY311" t="s">
        <v>217</v>
      </c>
      <c r="EZ311" t="s">
        <v>218</v>
      </c>
      <c r="FA311" t="s">
        <v>150</v>
      </c>
      <c r="FB311" t="s">
        <v>147</v>
      </c>
      <c r="FC311">
        <v>93</v>
      </c>
      <c r="FD311">
        <v>471</v>
      </c>
      <c r="FE311" t="s">
        <v>217</v>
      </c>
      <c r="FF311" t="s">
        <v>218</v>
      </c>
      <c r="FG311" t="s">
        <v>182</v>
      </c>
      <c r="FH311" t="s">
        <v>147</v>
      </c>
      <c r="FI311">
        <v>21</v>
      </c>
      <c r="FJ311">
        <v>125</v>
      </c>
      <c r="FK311" t="s">
        <v>217</v>
      </c>
      <c r="FL311" t="s">
        <v>218</v>
      </c>
      <c r="FM311" t="s">
        <v>182</v>
      </c>
      <c r="FN311" t="s">
        <v>147</v>
      </c>
      <c r="FO311">
        <v>38</v>
      </c>
      <c r="FP311">
        <v>209</v>
      </c>
      <c r="FQ311" t="s">
        <v>217</v>
      </c>
      <c r="FR311" t="s">
        <v>218</v>
      </c>
      <c r="FS311" t="s">
        <v>182</v>
      </c>
      <c r="FT311" t="s">
        <v>147</v>
      </c>
      <c r="FU311">
        <v>37</v>
      </c>
      <c r="FV311">
        <v>203</v>
      </c>
      <c r="FW311" t="s">
        <v>217</v>
      </c>
      <c r="FX311" t="s">
        <v>218</v>
      </c>
      <c r="FY311" t="s">
        <v>150</v>
      </c>
      <c r="FZ311" t="s">
        <v>147</v>
      </c>
      <c r="GA311">
        <v>0</v>
      </c>
      <c r="GB311">
        <v>0</v>
      </c>
      <c r="GC311">
        <v>322</v>
      </c>
      <c r="GD311">
        <v>1919</v>
      </c>
      <c r="GE311">
        <v>286</v>
      </c>
      <c r="GF311">
        <v>1423</v>
      </c>
      <c r="GG311">
        <v>96</v>
      </c>
      <c r="GH311">
        <v>537</v>
      </c>
      <c r="GI311">
        <v>0</v>
      </c>
      <c r="GJ311">
        <v>0</v>
      </c>
      <c r="GK311" t="s">
        <v>159</v>
      </c>
      <c r="GL311">
        <v>30</v>
      </c>
      <c r="GM311">
        <v>268</v>
      </c>
      <c r="GN311" t="s">
        <v>159</v>
      </c>
      <c r="GO311" t="s">
        <v>172</v>
      </c>
      <c r="GP311" t="s">
        <v>691</v>
      </c>
      <c r="GQ311" t="s">
        <v>146</v>
      </c>
      <c r="GR311" t="s">
        <v>147</v>
      </c>
      <c r="GS311" t="s">
        <v>159</v>
      </c>
      <c r="GT311">
        <v>85</v>
      </c>
      <c r="GU311">
        <v>456</v>
      </c>
      <c r="GV311" t="s">
        <v>146</v>
      </c>
      <c r="GW311" t="s">
        <v>177</v>
      </c>
      <c r="GX311" t="s">
        <v>152</v>
      </c>
      <c r="GY311" t="s">
        <v>177</v>
      </c>
      <c r="GZ311" t="s">
        <v>1162</v>
      </c>
      <c r="HA311" s="117" t="s">
        <v>776</v>
      </c>
      <c r="HB311" s="117" t="s">
        <v>2487</v>
      </c>
      <c r="HC311" s="117"/>
      <c r="HD311" s="116" t="s">
        <v>1858</v>
      </c>
      <c r="HE311" s="116">
        <v>5.1051799999999998</v>
      </c>
      <c r="HF311" s="116">
        <v>32.461170000000003</v>
      </c>
    </row>
    <row r="312" spans="1:214" x14ac:dyDescent="0.25">
      <c r="A312" t="s">
        <v>155</v>
      </c>
      <c r="B312" t="s">
        <v>156</v>
      </c>
      <c r="C312" t="s">
        <v>438</v>
      </c>
      <c r="D312" t="s">
        <v>439</v>
      </c>
      <c r="E312" t="s">
        <v>1163</v>
      </c>
      <c r="F312" t="s">
        <v>1164</v>
      </c>
      <c r="G312" s="116">
        <f t="shared" si="8"/>
        <v>8.2242080000000009</v>
      </c>
      <c r="H312" s="116">
        <f t="shared" si="9"/>
        <v>31.084852000000001</v>
      </c>
      <c r="I312">
        <v>9</v>
      </c>
      <c r="J312">
        <v>9</v>
      </c>
      <c r="K312" t="s">
        <v>159</v>
      </c>
      <c r="L312">
        <v>670</v>
      </c>
      <c r="M312" s="116">
        <f>SUM(Table1[[#Headers],[c- IDP previously displ. abroad present]])</f>
        <v>0</v>
      </c>
      <c r="N312">
        <v>3958</v>
      </c>
      <c r="O312" s="116">
        <f>(Table1[[#This Row],[a- IDP individuals]])-(Table1[[#This Row],[displ. Abroad]])</f>
        <v>2818</v>
      </c>
      <c r="P312">
        <v>160</v>
      </c>
      <c r="Q312">
        <v>880</v>
      </c>
      <c r="R312" t="s">
        <v>156</v>
      </c>
      <c r="S312" t="s">
        <v>439</v>
      </c>
      <c r="T312">
        <v>137</v>
      </c>
      <c r="U312">
        <v>1032</v>
      </c>
      <c r="V312" t="s">
        <v>156</v>
      </c>
      <c r="W312" t="s">
        <v>439</v>
      </c>
      <c r="X312">
        <v>87</v>
      </c>
      <c r="Y312">
        <v>478</v>
      </c>
      <c r="Z312" t="s">
        <v>156</v>
      </c>
      <c r="AA312" t="s">
        <v>439</v>
      </c>
      <c r="AB312">
        <v>50</v>
      </c>
      <c r="AC312">
        <v>275</v>
      </c>
      <c r="AD312" t="s">
        <v>156</v>
      </c>
      <c r="AE312" t="s">
        <v>439</v>
      </c>
      <c r="AF312">
        <v>60</v>
      </c>
      <c r="AG312">
        <v>330</v>
      </c>
      <c r="AH312" t="s">
        <v>156</v>
      </c>
      <c r="AI312" t="s">
        <v>439</v>
      </c>
      <c r="AJ312">
        <v>176</v>
      </c>
      <c r="AK312">
        <v>963</v>
      </c>
      <c r="AL312" t="s">
        <v>156</v>
      </c>
      <c r="AM312" t="s">
        <v>439</v>
      </c>
      <c r="AN312">
        <v>0</v>
      </c>
      <c r="AO312">
        <v>0</v>
      </c>
      <c r="AP312" t="s">
        <v>159</v>
      </c>
      <c r="AQ312">
        <v>209</v>
      </c>
      <c r="AR312">
        <v>1140</v>
      </c>
      <c r="AS312">
        <v>113</v>
      </c>
      <c r="AT312">
        <v>623</v>
      </c>
      <c r="AU312" t="s">
        <v>148</v>
      </c>
      <c r="AV312" t="s">
        <v>149</v>
      </c>
      <c r="AW312">
        <v>52</v>
      </c>
      <c r="AX312">
        <v>280</v>
      </c>
      <c r="AY312" t="s">
        <v>148</v>
      </c>
      <c r="AZ312" t="s">
        <v>149</v>
      </c>
      <c r="BA312">
        <v>21</v>
      </c>
      <c r="BB312">
        <v>113</v>
      </c>
      <c r="BC312" t="s">
        <v>148</v>
      </c>
      <c r="BD312" t="s">
        <v>149</v>
      </c>
      <c r="BE312">
        <v>15</v>
      </c>
      <c r="BF312">
        <v>81</v>
      </c>
      <c r="BG312" t="s">
        <v>148</v>
      </c>
      <c r="BH312" t="s">
        <v>149</v>
      </c>
      <c r="BI312">
        <v>8</v>
      </c>
      <c r="BJ312">
        <v>43</v>
      </c>
      <c r="BK312" t="s">
        <v>148</v>
      </c>
      <c r="BL312" t="s">
        <v>149</v>
      </c>
      <c r="BM312">
        <v>0</v>
      </c>
      <c r="BN312">
        <v>0</v>
      </c>
      <c r="BO312" s="116">
        <f>SUM(Table1[[#This Row],[2014-2015 Conflict]],Table1[[#This Row],[2016-2017 conflict]],Table1[[#This Row],[2018 pre R conflict]],Table1[[#This Row],[2018 post R conflict]],Table1[[#This Row],[2019 conflict]],Table1[[#This Row],[2020 conflict]])</f>
        <v>2390</v>
      </c>
      <c r="BP312" s="116">
        <f>SUM(Table1[[#This Row],[2014-2015  C - clashes]],Table1[[#This Row],[2016-2017  c-clashes]],Table1[[#This Row],[2018 pre R C-clashes]],Table1[[#This Row],[2018 post R C-clashes]],Table1[[#This Row],[2019 C-clashes]],Table1[[#This Row],[2020 C-clashes]])</f>
        <v>605</v>
      </c>
      <c r="BQ312" s="116">
        <f>SUM(Table1[[#This Row],[2014-2015 disaster]],Table1[[#This Row],[2016-2017 disaster]],Table1[[#This Row],[2018 pre R disaster]],Table1[[#This Row],[2018 post R disaster]],Table1[[#This Row],[2019 disaster]],Table1[[#This Row],[2020 disaster]])</f>
        <v>963</v>
      </c>
      <c r="BR312" s="116">
        <f>SUM(Table1[[#This Row],[2014-2015 unknown]],Table1[[#This Row],[2016-2017  unknown ]],Table1[[#This Row],[2018 pre R unknown]],Table1[[#This Row],[2018 post R unknown]],Table1[[#This Row],[2019 unknown]],Table1[[#This Row],[2020 unknown]])</f>
        <v>0</v>
      </c>
      <c r="BS312">
        <v>880</v>
      </c>
      <c r="BT312">
        <v>0</v>
      </c>
      <c r="BU312">
        <v>0</v>
      </c>
      <c r="BV312">
        <v>0</v>
      </c>
      <c r="BW312" t="s">
        <v>146</v>
      </c>
      <c r="BX312">
        <v>1032</v>
      </c>
      <c r="BY312">
        <v>0</v>
      </c>
      <c r="BZ312">
        <v>0</v>
      </c>
      <c r="CA312">
        <v>0</v>
      </c>
      <c r="CB312" t="s">
        <v>146</v>
      </c>
      <c r="CC312">
        <v>478</v>
      </c>
      <c r="CD312">
        <v>0</v>
      </c>
      <c r="CE312">
        <v>0</v>
      </c>
      <c r="CF312">
        <v>0</v>
      </c>
      <c r="CG312" t="s">
        <v>146</v>
      </c>
      <c r="CH312">
        <v>0</v>
      </c>
      <c r="CI312">
        <v>275</v>
      </c>
      <c r="CJ312">
        <v>0</v>
      </c>
      <c r="CK312">
        <v>0</v>
      </c>
      <c r="CL312" t="s">
        <v>146</v>
      </c>
      <c r="CM312">
        <v>0</v>
      </c>
      <c r="CN312">
        <v>330</v>
      </c>
      <c r="CO312">
        <v>0</v>
      </c>
      <c r="CP312">
        <v>0</v>
      </c>
      <c r="CQ312" t="s">
        <v>146</v>
      </c>
      <c r="CR312">
        <v>0</v>
      </c>
      <c r="CS312">
        <v>0</v>
      </c>
      <c r="CT312">
        <v>963</v>
      </c>
      <c r="CU312">
        <v>0</v>
      </c>
      <c r="CV312" t="s">
        <v>146</v>
      </c>
      <c r="CW312" t="s">
        <v>147</v>
      </c>
      <c r="CX312">
        <v>0</v>
      </c>
      <c r="CY312">
        <v>0</v>
      </c>
      <c r="CZ312">
        <v>0</v>
      </c>
      <c r="DA312">
        <v>670</v>
      </c>
      <c r="DB312">
        <v>3958</v>
      </c>
      <c r="DC312" t="s">
        <v>159</v>
      </c>
      <c r="DD312">
        <v>250</v>
      </c>
      <c r="DE312">
        <v>1300</v>
      </c>
      <c r="DF312">
        <v>781</v>
      </c>
      <c r="DG312">
        <v>3821</v>
      </c>
      <c r="DH312" t="s">
        <v>159</v>
      </c>
      <c r="DI312">
        <f>Table1[[#This Row],[i- returnees internal present household]]+Table1[[#This Row],[k- abroad returnee household]]</f>
        <v>900</v>
      </c>
      <c r="DJ312">
        <f>Table1[[#This Row],[ returnees internal ]]+Table1[[#This Row],[abroad returnee ]]</f>
        <v>4824</v>
      </c>
      <c r="DK312" t="s">
        <v>159</v>
      </c>
      <c r="DL312">
        <v>622</v>
      </c>
      <c r="DM312">
        <v>3322</v>
      </c>
      <c r="DN312">
        <v>420</v>
      </c>
      <c r="DO312">
        <v>2252</v>
      </c>
      <c r="DP312" t="s">
        <v>156</v>
      </c>
      <c r="DQ312" t="s">
        <v>439</v>
      </c>
      <c r="DR312" t="s">
        <v>150</v>
      </c>
      <c r="DS312" t="s">
        <v>147</v>
      </c>
      <c r="DT312">
        <v>87</v>
      </c>
      <c r="DU312">
        <v>461</v>
      </c>
      <c r="DV312" t="s">
        <v>156</v>
      </c>
      <c r="DW312" t="s">
        <v>439</v>
      </c>
      <c r="DX312" t="s">
        <v>150</v>
      </c>
      <c r="DY312" t="s">
        <v>147</v>
      </c>
      <c r="DZ312">
        <v>62</v>
      </c>
      <c r="EA312">
        <v>328</v>
      </c>
      <c r="EB312" t="s">
        <v>156</v>
      </c>
      <c r="EC312" t="s">
        <v>439</v>
      </c>
      <c r="ED312" t="s">
        <v>150</v>
      </c>
      <c r="EE312" t="s">
        <v>147</v>
      </c>
      <c r="EF312">
        <v>10</v>
      </c>
      <c r="EG312">
        <v>53</v>
      </c>
      <c r="EH312" t="s">
        <v>156</v>
      </c>
      <c r="EI312" t="s">
        <v>439</v>
      </c>
      <c r="EJ312" t="s">
        <v>150</v>
      </c>
      <c r="EK312" t="s">
        <v>147</v>
      </c>
      <c r="EL312">
        <v>43</v>
      </c>
      <c r="EM312">
        <v>228</v>
      </c>
      <c r="EN312" t="s">
        <v>156</v>
      </c>
      <c r="EO312" t="s">
        <v>439</v>
      </c>
      <c r="EP312" t="s">
        <v>150</v>
      </c>
      <c r="EQ312" t="s">
        <v>147</v>
      </c>
      <c r="ER312">
        <v>0</v>
      </c>
      <c r="ES312">
        <v>0</v>
      </c>
      <c r="ET312" t="s">
        <v>159</v>
      </c>
      <c r="EU312">
        <v>278</v>
      </c>
      <c r="EV312">
        <v>1502</v>
      </c>
      <c r="EW312">
        <v>80</v>
      </c>
      <c r="EX312">
        <v>432</v>
      </c>
      <c r="EY312" t="s">
        <v>219</v>
      </c>
      <c r="EZ312" t="s">
        <v>354</v>
      </c>
      <c r="FA312" t="s">
        <v>150</v>
      </c>
      <c r="FB312" t="s">
        <v>147</v>
      </c>
      <c r="FC312">
        <v>62</v>
      </c>
      <c r="FD312">
        <v>335</v>
      </c>
      <c r="FE312" t="s">
        <v>221</v>
      </c>
      <c r="FF312" t="s">
        <v>685</v>
      </c>
      <c r="FG312" t="s">
        <v>150</v>
      </c>
      <c r="FH312" t="s">
        <v>147</v>
      </c>
      <c r="FI312">
        <v>59</v>
      </c>
      <c r="FJ312">
        <v>319</v>
      </c>
      <c r="FK312" t="s">
        <v>219</v>
      </c>
      <c r="FL312" t="s">
        <v>354</v>
      </c>
      <c r="FM312" t="s">
        <v>150</v>
      </c>
      <c r="FN312" t="s">
        <v>147</v>
      </c>
      <c r="FO312">
        <v>43</v>
      </c>
      <c r="FP312">
        <v>232</v>
      </c>
      <c r="FQ312" t="s">
        <v>148</v>
      </c>
      <c r="FR312" t="s">
        <v>149</v>
      </c>
      <c r="FS312" t="s">
        <v>150</v>
      </c>
      <c r="FT312" t="s">
        <v>147</v>
      </c>
      <c r="FU312">
        <v>34</v>
      </c>
      <c r="FV312">
        <v>184</v>
      </c>
      <c r="FW312" t="s">
        <v>148</v>
      </c>
      <c r="FX312" t="s">
        <v>149</v>
      </c>
      <c r="FY312" t="s">
        <v>150</v>
      </c>
      <c r="FZ312" t="s">
        <v>147</v>
      </c>
      <c r="GA312">
        <v>0</v>
      </c>
      <c r="GB312">
        <v>0</v>
      </c>
      <c r="GC312">
        <v>520</v>
      </c>
      <c r="GD312">
        <v>2787</v>
      </c>
      <c r="GE312">
        <v>240</v>
      </c>
      <c r="GF312">
        <v>1286</v>
      </c>
      <c r="GG312">
        <v>140</v>
      </c>
      <c r="GH312">
        <v>751</v>
      </c>
      <c r="GI312">
        <v>0</v>
      </c>
      <c r="GJ312">
        <v>0</v>
      </c>
      <c r="GK312" t="s">
        <v>159</v>
      </c>
      <c r="GL312">
        <v>281</v>
      </c>
      <c r="GM312">
        <v>1536</v>
      </c>
      <c r="GN312" t="s">
        <v>159</v>
      </c>
      <c r="GO312" t="s">
        <v>193</v>
      </c>
      <c r="GP312" t="s">
        <v>194</v>
      </c>
      <c r="GQ312" t="s">
        <v>159</v>
      </c>
      <c r="GR312" t="s">
        <v>148</v>
      </c>
      <c r="GS312" t="s">
        <v>159</v>
      </c>
      <c r="GT312">
        <v>117</v>
      </c>
      <c r="GU312">
        <v>627</v>
      </c>
      <c r="GV312" t="s">
        <v>146</v>
      </c>
      <c r="GW312" t="s">
        <v>151</v>
      </c>
      <c r="GX312" t="s">
        <v>152</v>
      </c>
      <c r="GY312" t="s">
        <v>152</v>
      </c>
      <c r="GZ312" t="s">
        <v>1165</v>
      </c>
      <c r="HA312" s="117" t="s">
        <v>1661</v>
      </c>
      <c r="HB312" s="117" t="s">
        <v>2489</v>
      </c>
      <c r="HC312" s="117"/>
      <c r="HD312" s="116" t="s">
        <v>1858</v>
      </c>
      <c r="HE312" s="116">
        <v>5.1963499999999998</v>
      </c>
      <c r="HF312" s="116">
        <v>32.501170000000002</v>
      </c>
    </row>
    <row r="313" spans="1:214" x14ac:dyDescent="0.25">
      <c r="A313" t="s">
        <v>201</v>
      </c>
      <c r="B313" t="s">
        <v>202</v>
      </c>
      <c r="C313" t="s">
        <v>649</v>
      </c>
      <c r="D313" t="s">
        <v>464</v>
      </c>
      <c r="E313" t="s">
        <v>1166</v>
      </c>
      <c r="F313" t="s">
        <v>1167</v>
      </c>
      <c r="G313" s="116">
        <f t="shared" si="8"/>
        <v>3.5903836299999998</v>
      </c>
      <c r="H313" s="116">
        <f t="shared" si="9"/>
        <v>32.090340849999997</v>
      </c>
      <c r="I313">
        <v>9</v>
      </c>
      <c r="J313">
        <v>9</v>
      </c>
      <c r="K313" t="s">
        <v>159</v>
      </c>
      <c r="L313">
        <v>1754</v>
      </c>
      <c r="M313" s="116">
        <f>SUM(Table1[[#Headers],[c- IDP previously displ. abroad present]])</f>
        <v>0</v>
      </c>
      <c r="N313">
        <v>10400</v>
      </c>
      <c r="O313" s="116">
        <f>(Table1[[#This Row],[a- IDP individuals]])-(Table1[[#This Row],[displ. Abroad]])</f>
        <v>10400</v>
      </c>
      <c r="P313">
        <v>512</v>
      </c>
      <c r="Q313">
        <v>2500</v>
      </c>
      <c r="R313" t="s">
        <v>156</v>
      </c>
      <c r="S313" t="s">
        <v>195</v>
      </c>
      <c r="T313">
        <v>632</v>
      </c>
      <c r="U313">
        <v>4172</v>
      </c>
      <c r="V313" t="s">
        <v>156</v>
      </c>
      <c r="W313" t="s">
        <v>195</v>
      </c>
      <c r="X313">
        <v>357</v>
      </c>
      <c r="Y313">
        <v>2382</v>
      </c>
      <c r="Z313" t="s">
        <v>156</v>
      </c>
      <c r="AA313" t="s">
        <v>195</v>
      </c>
      <c r="AB313">
        <v>0</v>
      </c>
      <c r="AC313">
        <v>0</v>
      </c>
      <c r="AD313" t="s">
        <v>147</v>
      </c>
      <c r="AE313" t="s">
        <v>147</v>
      </c>
      <c r="AF313">
        <v>240</v>
      </c>
      <c r="AG313">
        <v>1298</v>
      </c>
      <c r="AH313" t="s">
        <v>193</v>
      </c>
      <c r="AI313" t="s">
        <v>196</v>
      </c>
      <c r="AJ313">
        <v>13</v>
      </c>
      <c r="AK313">
        <v>48</v>
      </c>
      <c r="AL313" t="s">
        <v>193</v>
      </c>
      <c r="AM313" t="s">
        <v>194</v>
      </c>
      <c r="AN313">
        <v>0</v>
      </c>
      <c r="AO313">
        <v>0</v>
      </c>
      <c r="AP313" t="s">
        <v>146</v>
      </c>
      <c r="AQ313">
        <v>0</v>
      </c>
      <c r="AR313">
        <v>0</v>
      </c>
      <c r="AS313">
        <v>0</v>
      </c>
      <c r="AT313">
        <v>0</v>
      </c>
      <c r="AU313" t="s">
        <v>147</v>
      </c>
      <c r="AV313" t="s">
        <v>147</v>
      </c>
      <c r="AW313">
        <v>0</v>
      </c>
      <c r="AX313">
        <v>0</v>
      </c>
      <c r="AY313" t="s">
        <v>147</v>
      </c>
      <c r="AZ313" t="s">
        <v>147</v>
      </c>
      <c r="BA313">
        <v>0</v>
      </c>
      <c r="BB313">
        <v>0</v>
      </c>
      <c r="BC313" t="s">
        <v>147</v>
      </c>
      <c r="BD313" t="s">
        <v>147</v>
      </c>
      <c r="BE313">
        <v>0</v>
      </c>
      <c r="BF313">
        <v>0</v>
      </c>
      <c r="BG313" t="s">
        <v>147</v>
      </c>
      <c r="BH313" t="s">
        <v>147</v>
      </c>
      <c r="BI313">
        <v>0</v>
      </c>
      <c r="BJ313">
        <v>0</v>
      </c>
      <c r="BK313" t="s">
        <v>147</v>
      </c>
      <c r="BL313" t="s">
        <v>147</v>
      </c>
      <c r="BM313">
        <v>0</v>
      </c>
      <c r="BN313">
        <v>0</v>
      </c>
      <c r="BO313" s="116">
        <f>SUM(Table1[[#This Row],[2014-2015 Conflict]],Table1[[#This Row],[2016-2017 conflict]],Table1[[#This Row],[2018 pre R conflict]],Table1[[#This Row],[2018 post R conflict]],Table1[[#This Row],[2019 conflict]],Table1[[#This Row],[2020 conflict]])</f>
        <v>6672</v>
      </c>
      <c r="BP313" s="116">
        <f>SUM(Table1[[#This Row],[2014-2015  C - clashes]],Table1[[#This Row],[2016-2017  c-clashes]],Table1[[#This Row],[2018 pre R C-clashes]],Table1[[#This Row],[2018 post R C-clashes]],Table1[[#This Row],[2019 C-clashes]],Table1[[#This Row],[2020 C-clashes]])</f>
        <v>3728</v>
      </c>
      <c r="BQ313" s="116">
        <f>SUM(Table1[[#This Row],[2014-2015 disaster]],Table1[[#This Row],[2016-2017 disaster]],Table1[[#This Row],[2018 pre R disaster]],Table1[[#This Row],[2018 post R disaster]],Table1[[#This Row],[2019 disaster]],Table1[[#This Row],[2020 disaster]])</f>
        <v>0</v>
      </c>
      <c r="BR313" s="116">
        <f>SUM(Table1[[#This Row],[2014-2015 unknown]],Table1[[#This Row],[2016-2017  unknown ]],Table1[[#This Row],[2018 pre R unknown]],Table1[[#This Row],[2018 post R unknown]],Table1[[#This Row],[2019 unknown]],Table1[[#This Row],[2020 unknown]])</f>
        <v>0</v>
      </c>
      <c r="BS313">
        <v>2500</v>
      </c>
      <c r="BT313">
        <v>0</v>
      </c>
      <c r="BU313">
        <v>0</v>
      </c>
      <c r="BV313">
        <v>0</v>
      </c>
      <c r="BW313" t="s">
        <v>146</v>
      </c>
      <c r="BX313">
        <v>4172</v>
      </c>
      <c r="BY313">
        <v>0</v>
      </c>
      <c r="BZ313">
        <v>0</v>
      </c>
      <c r="CA313">
        <v>0</v>
      </c>
      <c r="CB313" t="s">
        <v>146</v>
      </c>
      <c r="CC313">
        <v>0</v>
      </c>
      <c r="CD313">
        <v>2382</v>
      </c>
      <c r="CE313">
        <v>0</v>
      </c>
      <c r="CF313">
        <v>0</v>
      </c>
      <c r="CG313" t="s">
        <v>146</v>
      </c>
      <c r="CH313">
        <v>0</v>
      </c>
      <c r="CI313">
        <v>0</v>
      </c>
      <c r="CJ313">
        <v>0</v>
      </c>
      <c r="CK313">
        <v>0</v>
      </c>
      <c r="CL313" t="s">
        <v>146</v>
      </c>
      <c r="CM313">
        <v>0</v>
      </c>
      <c r="CN313">
        <v>1298</v>
      </c>
      <c r="CO313">
        <v>0</v>
      </c>
      <c r="CP313">
        <v>0</v>
      </c>
      <c r="CQ313" t="s">
        <v>146</v>
      </c>
      <c r="CR313">
        <v>0</v>
      </c>
      <c r="CS313">
        <v>48</v>
      </c>
      <c r="CT313">
        <v>0</v>
      </c>
      <c r="CU313">
        <v>0</v>
      </c>
      <c r="CV313" t="s">
        <v>146</v>
      </c>
      <c r="CW313" t="s">
        <v>147</v>
      </c>
      <c r="CX313">
        <v>0</v>
      </c>
      <c r="CY313">
        <v>0</v>
      </c>
      <c r="CZ313">
        <v>0</v>
      </c>
      <c r="DA313">
        <v>1754</v>
      </c>
      <c r="DB313">
        <v>10400</v>
      </c>
      <c r="DC313" t="s">
        <v>146</v>
      </c>
      <c r="DD313">
        <v>0</v>
      </c>
      <c r="DE313">
        <v>0</v>
      </c>
      <c r="DF313">
        <v>1822</v>
      </c>
      <c r="DG313">
        <v>10197</v>
      </c>
      <c r="DH313" t="s">
        <v>159</v>
      </c>
      <c r="DI313">
        <f>Table1[[#This Row],[i- returnees internal present household]]+Table1[[#This Row],[k- abroad returnee household]]</f>
        <v>4173</v>
      </c>
      <c r="DJ313">
        <f>Table1[[#This Row],[ returnees internal ]]+Table1[[#This Row],[abroad returnee ]]</f>
        <v>25435</v>
      </c>
      <c r="DK313" t="s">
        <v>146</v>
      </c>
      <c r="DL313">
        <v>0</v>
      </c>
      <c r="DM313">
        <v>0</v>
      </c>
      <c r="DN313">
        <v>0</v>
      </c>
      <c r="DO313">
        <v>0</v>
      </c>
      <c r="DP313" t="s">
        <v>147</v>
      </c>
      <c r="DQ313" t="s">
        <v>147</v>
      </c>
      <c r="DR313" t="s">
        <v>147</v>
      </c>
      <c r="DS313" t="s">
        <v>147</v>
      </c>
      <c r="DT313">
        <v>0</v>
      </c>
      <c r="DU313">
        <v>0</v>
      </c>
      <c r="DV313" t="s">
        <v>147</v>
      </c>
      <c r="DW313" t="s">
        <v>147</v>
      </c>
      <c r="DX313" t="s">
        <v>147</v>
      </c>
      <c r="DY313" t="s">
        <v>147</v>
      </c>
      <c r="DZ313">
        <v>0</v>
      </c>
      <c r="EA313">
        <v>0</v>
      </c>
      <c r="EB313" t="s">
        <v>147</v>
      </c>
      <c r="EC313" t="s">
        <v>147</v>
      </c>
      <c r="ED313" t="s">
        <v>147</v>
      </c>
      <c r="EE313" t="s">
        <v>147</v>
      </c>
      <c r="EF313">
        <v>0</v>
      </c>
      <c r="EG313">
        <v>0</v>
      </c>
      <c r="EH313" t="s">
        <v>147</v>
      </c>
      <c r="EI313" t="s">
        <v>147</v>
      </c>
      <c r="EJ313" t="s">
        <v>147</v>
      </c>
      <c r="EK313" t="s">
        <v>147</v>
      </c>
      <c r="EL313">
        <v>0</v>
      </c>
      <c r="EM313">
        <v>0</v>
      </c>
      <c r="EN313" t="s">
        <v>147</v>
      </c>
      <c r="EO313" t="s">
        <v>147</v>
      </c>
      <c r="EP313" t="s">
        <v>147</v>
      </c>
      <c r="EQ313" t="s">
        <v>147</v>
      </c>
      <c r="ER313">
        <v>0</v>
      </c>
      <c r="ES313">
        <v>0</v>
      </c>
      <c r="ET313" t="s">
        <v>159</v>
      </c>
      <c r="EU313">
        <v>4173</v>
      </c>
      <c r="EV313">
        <v>25435</v>
      </c>
      <c r="EW313">
        <v>946</v>
      </c>
      <c r="EX313">
        <v>8708</v>
      </c>
      <c r="EY313" t="s">
        <v>221</v>
      </c>
      <c r="EZ313" t="s">
        <v>424</v>
      </c>
      <c r="FA313" t="s">
        <v>182</v>
      </c>
      <c r="FB313" t="s">
        <v>147</v>
      </c>
      <c r="FC313">
        <v>1324</v>
      </c>
      <c r="FD313">
        <v>7637</v>
      </c>
      <c r="FE313" t="s">
        <v>221</v>
      </c>
      <c r="FF313" t="s">
        <v>424</v>
      </c>
      <c r="FG313" t="s">
        <v>182</v>
      </c>
      <c r="FH313" t="s">
        <v>147</v>
      </c>
      <c r="FI313">
        <v>531</v>
      </c>
      <c r="FJ313">
        <v>4382</v>
      </c>
      <c r="FK313" t="s">
        <v>221</v>
      </c>
      <c r="FL313" t="s">
        <v>424</v>
      </c>
      <c r="FM313" t="s">
        <v>182</v>
      </c>
      <c r="FN313" t="s">
        <v>147</v>
      </c>
      <c r="FO313">
        <v>762</v>
      </c>
      <c r="FP313">
        <v>3447</v>
      </c>
      <c r="FQ313" t="s">
        <v>221</v>
      </c>
      <c r="FR313" t="s">
        <v>424</v>
      </c>
      <c r="FS313" t="s">
        <v>182</v>
      </c>
      <c r="FT313" t="s">
        <v>147</v>
      </c>
      <c r="FU313">
        <v>610</v>
      </c>
      <c r="FV313">
        <v>1261</v>
      </c>
      <c r="FW313" t="s">
        <v>221</v>
      </c>
      <c r="FX313" t="s">
        <v>424</v>
      </c>
      <c r="FY313" t="s">
        <v>182</v>
      </c>
      <c r="FZ313" t="s">
        <v>147</v>
      </c>
      <c r="GA313">
        <v>0</v>
      </c>
      <c r="GB313">
        <v>0</v>
      </c>
      <c r="GC313">
        <v>1337</v>
      </c>
      <c r="GD313">
        <v>8155</v>
      </c>
      <c r="GE313">
        <v>2836</v>
      </c>
      <c r="GF313">
        <v>17280</v>
      </c>
      <c r="GG313">
        <v>0</v>
      </c>
      <c r="GH313">
        <v>0</v>
      </c>
      <c r="GI313">
        <v>0</v>
      </c>
      <c r="GJ313">
        <v>0</v>
      </c>
      <c r="GK313" t="s">
        <v>159</v>
      </c>
      <c r="GL313">
        <v>1069</v>
      </c>
      <c r="GM313">
        <v>4811</v>
      </c>
      <c r="GN313" t="s">
        <v>146</v>
      </c>
      <c r="GO313" t="s">
        <v>147</v>
      </c>
      <c r="GP313" t="s">
        <v>147</v>
      </c>
      <c r="GQ313" t="s">
        <v>159</v>
      </c>
      <c r="GR313" t="s">
        <v>221</v>
      </c>
      <c r="GS313" t="s">
        <v>159</v>
      </c>
      <c r="GT313">
        <v>1145</v>
      </c>
      <c r="GU313">
        <v>6121</v>
      </c>
      <c r="GV313" t="s">
        <v>159</v>
      </c>
      <c r="GW313" t="s">
        <v>152</v>
      </c>
      <c r="GX313" t="s">
        <v>151</v>
      </c>
      <c r="GY313" t="s">
        <v>151</v>
      </c>
      <c r="GZ313" t="s">
        <v>160</v>
      </c>
      <c r="HA313" s="117" t="s">
        <v>1661</v>
      </c>
      <c r="HB313" s="117" t="s">
        <v>2491</v>
      </c>
      <c r="HC313" s="117"/>
      <c r="HD313" s="116" t="s">
        <v>1858</v>
      </c>
      <c r="HE313" s="116">
        <v>5.0996968999999996</v>
      </c>
      <c r="HF313" s="116">
        <v>32.467858800000002</v>
      </c>
    </row>
    <row r="314" spans="1:214" x14ac:dyDescent="0.25">
      <c r="A314" t="s">
        <v>323</v>
      </c>
      <c r="B314" t="s">
        <v>324</v>
      </c>
      <c r="C314" t="s">
        <v>930</v>
      </c>
      <c r="D314" t="s">
        <v>641</v>
      </c>
      <c r="E314" t="s">
        <v>1168</v>
      </c>
      <c r="F314" t="s">
        <v>1169</v>
      </c>
      <c r="G314" s="116">
        <f t="shared" si="8"/>
        <v>8.6876599999999993</v>
      </c>
      <c r="H314" s="116">
        <f t="shared" si="9"/>
        <v>26.846900000000002</v>
      </c>
      <c r="I314">
        <v>9</v>
      </c>
      <c r="J314">
        <v>9</v>
      </c>
      <c r="K314" t="s">
        <v>159</v>
      </c>
      <c r="L314">
        <v>60</v>
      </c>
      <c r="M314" s="116">
        <f>SUM(Table1[[#Headers],[c- IDP previously displ. abroad present]])</f>
        <v>0</v>
      </c>
      <c r="N314">
        <v>302</v>
      </c>
      <c r="O314" s="116">
        <f>(Table1[[#This Row],[a- IDP individuals]])-(Table1[[#This Row],[displ. Abroad]])</f>
        <v>302</v>
      </c>
      <c r="P314">
        <v>14</v>
      </c>
      <c r="Q314">
        <v>71</v>
      </c>
      <c r="R314" t="s">
        <v>324</v>
      </c>
      <c r="S314" t="s">
        <v>641</v>
      </c>
      <c r="T314">
        <v>12</v>
      </c>
      <c r="U314">
        <v>60</v>
      </c>
      <c r="V314" t="s">
        <v>324</v>
      </c>
      <c r="W314" t="s">
        <v>641</v>
      </c>
      <c r="X314">
        <v>10</v>
      </c>
      <c r="Y314">
        <v>51</v>
      </c>
      <c r="Z314" t="s">
        <v>324</v>
      </c>
      <c r="AA314" t="s">
        <v>641</v>
      </c>
      <c r="AB314">
        <v>9</v>
      </c>
      <c r="AC314">
        <v>45</v>
      </c>
      <c r="AD314" t="s">
        <v>324</v>
      </c>
      <c r="AE314" t="s">
        <v>641</v>
      </c>
      <c r="AF314">
        <v>7</v>
      </c>
      <c r="AG314">
        <v>35</v>
      </c>
      <c r="AH314" t="s">
        <v>324</v>
      </c>
      <c r="AI314" t="s">
        <v>641</v>
      </c>
      <c r="AJ314">
        <v>8</v>
      </c>
      <c r="AK314">
        <v>40</v>
      </c>
      <c r="AL314" t="s">
        <v>324</v>
      </c>
      <c r="AM314" t="s">
        <v>641</v>
      </c>
      <c r="AN314">
        <v>0</v>
      </c>
      <c r="AO314">
        <v>0</v>
      </c>
      <c r="AP314" t="s">
        <v>146</v>
      </c>
      <c r="AQ314">
        <v>0</v>
      </c>
      <c r="AR314">
        <v>0</v>
      </c>
      <c r="AS314">
        <v>0</v>
      </c>
      <c r="AT314">
        <v>0</v>
      </c>
      <c r="AU314" t="s">
        <v>147</v>
      </c>
      <c r="AV314" t="s">
        <v>147</v>
      </c>
      <c r="AW314">
        <v>0</v>
      </c>
      <c r="AX314">
        <v>0</v>
      </c>
      <c r="AY314" t="s">
        <v>147</v>
      </c>
      <c r="AZ314" t="s">
        <v>147</v>
      </c>
      <c r="BA314">
        <v>0</v>
      </c>
      <c r="BB314">
        <v>0</v>
      </c>
      <c r="BC314" t="s">
        <v>147</v>
      </c>
      <c r="BD314" t="s">
        <v>147</v>
      </c>
      <c r="BE314">
        <v>0</v>
      </c>
      <c r="BF314">
        <v>0</v>
      </c>
      <c r="BG314" t="s">
        <v>147</v>
      </c>
      <c r="BH314" t="s">
        <v>147</v>
      </c>
      <c r="BI314">
        <v>0</v>
      </c>
      <c r="BJ314">
        <v>0</v>
      </c>
      <c r="BK314" t="s">
        <v>147</v>
      </c>
      <c r="BL314" t="s">
        <v>147</v>
      </c>
      <c r="BM314">
        <v>0</v>
      </c>
      <c r="BN314">
        <v>0</v>
      </c>
      <c r="BO314" s="116">
        <f>SUM(Table1[[#This Row],[2014-2015 Conflict]],Table1[[#This Row],[2016-2017 conflict]],Table1[[#This Row],[2018 pre R conflict]],Table1[[#This Row],[2018 post R conflict]],Table1[[#This Row],[2019 conflict]],Table1[[#This Row],[2020 conflict]])</f>
        <v>71</v>
      </c>
      <c r="BP314" s="116">
        <f>SUM(Table1[[#This Row],[2014-2015  C - clashes]],Table1[[#This Row],[2016-2017  c-clashes]],Table1[[#This Row],[2018 pre R C-clashes]],Table1[[#This Row],[2018 post R C-clashes]],Table1[[#This Row],[2019 C-clashes]],Table1[[#This Row],[2020 C-clashes]])</f>
        <v>60</v>
      </c>
      <c r="BQ314" s="116">
        <f>SUM(Table1[[#This Row],[2014-2015 disaster]],Table1[[#This Row],[2016-2017 disaster]],Table1[[#This Row],[2018 pre R disaster]],Table1[[#This Row],[2018 post R disaster]],Table1[[#This Row],[2019 disaster]],Table1[[#This Row],[2020 disaster]])</f>
        <v>171</v>
      </c>
      <c r="BR314" s="116">
        <f>SUM(Table1[[#This Row],[2014-2015 unknown]],Table1[[#This Row],[2016-2017  unknown ]],Table1[[#This Row],[2018 pre R unknown]],Table1[[#This Row],[2018 post R unknown]],Table1[[#This Row],[2019 unknown]],Table1[[#This Row],[2020 unknown]])</f>
        <v>0</v>
      </c>
      <c r="BS314">
        <v>71</v>
      </c>
      <c r="BT314">
        <v>0</v>
      </c>
      <c r="BU314">
        <v>0</v>
      </c>
      <c r="BV314">
        <v>0</v>
      </c>
      <c r="BW314" t="s">
        <v>146</v>
      </c>
      <c r="BX314">
        <v>0</v>
      </c>
      <c r="BY314">
        <v>60</v>
      </c>
      <c r="BZ314">
        <v>0</v>
      </c>
      <c r="CA314">
        <v>0</v>
      </c>
      <c r="CB314" t="s">
        <v>146</v>
      </c>
      <c r="CC314">
        <v>0</v>
      </c>
      <c r="CD314">
        <v>0</v>
      </c>
      <c r="CE314">
        <v>51</v>
      </c>
      <c r="CF314">
        <v>0</v>
      </c>
      <c r="CG314" t="s">
        <v>146</v>
      </c>
      <c r="CH314">
        <v>0</v>
      </c>
      <c r="CI314">
        <v>0</v>
      </c>
      <c r="CJ314">
        <v>45</v>
      </c>
      <c r="CK314">
        <v>0</v>
      </c>
      <c r="CL314" t="s">
        <v>146</v>
      </c>
      <c r="CM314">
        <v>0</v>
      </c>
      <c r="CN314">
        <v>0</v>
      </c>
      <c r="CO314">
        <v>35</v>
      </c>
      <c r="CP314">
        <v>0</v>
      </c>
      <c r="CQ314" t="s">
        <v>146</v>
      </c>
      <c r="CR314">
        <v>0</v>
      </c>
      <c r="CS314">
        <v>0</v>
      </c>
      <c r="CT314">
        <v>40</v>
      </c>
      <c r="CU314">
        <v>0</v>
      </c>
      <c r="CV314" t="s">
        <v>146</v>
      </c>
      <c r="CW314" t="s">
        <v>147</v>
      </c>
      <c r="CX314">
        <v>0</v>
      </c>
      <c r="CY314">
        <v>0</v>
      </c>
      <c r="CZ314">
        <v>0</v>
      </c>
      <c r="DA314">
        <v>60</v>
      </c>
      <c r="DB314">
        <v>302</v>
      </c>
      <c r="DC314" t="s">
        <v>146</v>
      </c>
      <c r="DD314">
        <v>0</v>
      </c>
      <c r="DE314">
        <v>0</v>
      </c>
      <c r="DF314">
        <v>692</v>
      </c>
      <c r="DG314">
        <v>3454</v>
      </c>
      <c r="DH314" t="s">
        <v>159</v>
      </c>
      <c r="DI314">
        <f>Table1[[#This Row],[i- returnees internal present household]]+Table1[[#This Row],[k- abroad returnee household]]</f>
        <v>28</v>
      </c>
      <c r="DJ314">
        <f>Table1[[#This Row],[ returnees internal ]]+Table1[[#This Row],[abroad returnee ]]</f>
        <v>118</v>
      </c>
      <c r="DK314" t="s">
        <v>159</v>
      </c>
      <c r="DL314">
        <v>28</v>
      </c>
      <c r="DM314">
        <v>118</v>
      </c>
      <c r="DN314">
        <v>12</v>
      </c>
      <c r="DO314">
        <v>42</v>
      </c>
      <c r="DP314" t="s">
        <v>228</v>
      </c>
      <c r="DQ314" t="s">
        <v>584</v>
      </c>
      <c r="DR314" t="s">
        <v>150</v>
      </c>
      <c r="DS314" t="s">
        <v>147</v>
      </c>
      <c r="DT314">
        <v>9</v>
      </c>
      <c r="DU314">
        <v>36</v>
      </c>
      <c r="DV314" t="s">
        <v>228</v>
      </c>
      <c r="DW314" t="s">
        <v>584</v>
      </c>
      <c r="DX314" t="s">
        <v>150</v>
      </c>
      <c r="DY314" t="s">
        <v>147</v>
      </c>
      <c r="DZ314">
        <v>5</v>
      </c>
      <c r="EA314">
        <v>28</v>
      </c>
      <c r="EB314" t="s">
        <v>324</v>
      </c>
      <c r="EC314" t="s">
        <v>641</v>
      </c>
      <c r="ED314" t="s">
        <v>150</v>
      </c>
      <c r="EE314" t="s">
        <v>147</v>
      </c>
      <c r="EF314">
        <v>2</v>
      </c>
      <c r="EG314">
        <v>12</v>
      </c>
      <c r="EH314" t="s">
        <v>324</v>
      </c>
      <c r="EI314" t="s">
        <v>641</v>
      </c>
      <c r="EJ314" t="s">
        <v>150</v>
      </c>
      <c r="EK314" t="s">
        <v>147</v>
      </c>
      <c r="EL314">
        <v>0</v>
      </c>
      <c r="EM314">
        <v>0</v>
      </c>
      <c r="EN314" t="s">
        <v>147</v>
      </c>
      <c r="EO314" t="s">
        <v>147</v>
      </c>
      <c r="EP314" t="s">
        <v>147</v>
      </c>
      <c r="EQ314" t="s">
        <v>147</v>
      </c>
      <c r="ER314">
        <v>0</v>
      </c>
      <c r="ES314">
        <v>0</v>
      </c>
      <c r="ET314" t="s">
        <v>146</v>
      </c>
      <c r="EU314">
        <v>0</v>
      </c>
      <c r="EV314">
        <v>0</v>
      </c>
      <c r="EW314">
        <v>0</v>
      </c>
      <c r="EX314">
        <v>0</v>
      </c>
      <c r="EY314" t="s">
        <v>147</v>
      </c>
      <c r="EZ314" t="s">
        <v>147</v>
      </c>
      <c r="FA314" t="s">
        <v>147</v>
      </c>
      <c r="FB314" t="s">
        <v>147</v>
      </c>
      <c r="FC314">
        <v>0</v>
      </c>
      <c r="FD314">
        <v>0</v>
      </c>
      <c r="FE314" t="s">
        <v>147</v>
      </c>
      <c r="FF314" t="s">
        <v>147</v>
      </c>
      <c r="FG314" t="s">
        <v>147</v>
      </c>
      <c r="FH314" t="s">
        <v>147</v>
      </c>
      <c r="FI314">
        <v>0</v>
      </c>
      <c r="FJ314">
        <v>0</v>
      </c>
      <c r="FK314" t="s">
        <v>147</v>
      </c>
      <c r="FL314" t="s">
        <v>147</v>
      </c>
      <c r="FM314" t="s">
        <v>147</v>
      </c>
      <c r="FN314" t="s">
        <v>147</v>
      </c>
      <c r="FO314">
        <v>0</v>
      </c>
      <c r="FP314">
        <v>0</v>
      </c>
      <c r="FQ314" t="s">
        <v>147</v>
      </c>
      <c r="FR314" t="s">
        <v>147</v>
      </c>
      <c r="FS314" t="s">
        <v>147</v>
      </c>
      <c r="FT314" t="s">
        <v>147</v>
      </c>
      <c r="FU314">
        <v>0</v>
      </c>
      <c r="FV314">
        <v>0</v>
      </c>
      <c r="FW314" t="s">
        <v>147</v>
      </c>
      <c r="FX314" t="s">
        <v>147</v>
      </c>
      <c r="FY314" t="s">
        <v>147</v>
      </c>
      <c r="FZ314" t="s">
        <v>147</v>
      </c>
      <c r="GA314">
        <v>0</v>
      </c>
      <c r="GB314">
        <v>0</v>
      </c>
      <c r="GC314">
        <v>20</v>
      </c>
      <c r="GD314">
        <v>84</v>
      </c>
      <c r="GE314">
        <v>5</v>
      </c>
      <c r="GF314">
        <v>21</v>
      </c>
      <c r="GG314">
        <v>3</v>
      </c>
      <c r="GH314">
        <v>13</v>
      </c>
      <c r="GI314">
        <v>0</v>
      </c>
      <c r="GJ314">
        <v>0</v>
      </c>
      <c r="GK314" t="s">
        <v>159</v>
      </c>
      <c r="GL314">
        <v>49</v>
      </c>
      <c r="GM314">
        <v>287</v>
      </c>
      <c r="GN314" t="s">
        <v>159</v>
      </c>
      <c r="GO314" t="s">
        <v>324</v>
      </c>
      <c r="GP314" t="s">
        <v>641</v>
      </c>
      <c r="GQ314" t="s">
        <v>159</v>
      </c>
      <c r="GR314" t="s">
        <v>217</v>
      </c>
      <c r="GS314" t="s">
        <v>159</v>
      </c>
      <c r="GT314">
        <v>29</v>
      </c>
      <c r="GU314">
        <v>155</v>
      </c>
      <c r="GV314" t="s">
        <v>146</v>
      </c>
      <c r="GW314" t="s">
        <v>177</v>
      </c>
      <c r="GX314" t="s">
        <v>151</v>
      </c>
      <c r="GY314" t="s">
        <v>152</v>
      </c>
      <c r="GZ314" t="s">
        <v>1170</v>
      </c>
      <c r="HA314" s="117" t="s">
        <v>1661</v>
      </c>
      <c r="HB314" s="117" t="s">
        <v>2493</v>
      </c>
      <c r="HC314" s="117"/>
      <c r="HD314" s="116" t="s">
        <v>1858</v>
      </c>
      <c r="HE314" s="116">
        <v>5.1065652000000004</v>
      </c>
      <c r="HF314" s="116">
        <v>32.459715299999999</v>
      </c>
    </row>
    <row r="315" spans="1:214" x14ac:dyDescent="0.25">
      <c r="A315" t="s">
        <v>155</v>
      </c>
      <c r="B315" t="s">
        <v>156</v>
      </c>
      <c r="C315" t="s">
        <v>438</v>
      </c>
      <c r="D315" t="s">
        <v>439</v>
      </c>
      <c r="E315" t="s">
        <v>1171</v>
      </c>
      <c r="F315" t="s">
        <v>1172</v>
      </c>
      <c r="G315" s="116">
        <f t="shared" si="8"/>
        <v>8.1961234820000008</v>
      </c>
      <c r="H315" s="116">
        <f t="shared" si="9"/>
        <v>31.346090609000001</v>
      </c>
      <c r="I315">
        <v>9</v>
      </c>
      <c r="J315">
        <v>9</v>
      </c>
      <c r="K315" t="s">
        <v>159</v>
      </c>
      <c r="L315">
        <v>307</v>
      </c>
      <c r="M315" s="116">
        <f>SUM(Table1[[#Headers],[c- IDP previously displ. abroad present]])</f>
        <v>0</v>
      </c>
      <c r="N315">
        <v>1751</v>
      </c>
      <c r="O315" s="116">
        <f>(Table1[[#This Row],[a- IDP individuals]])-(Table1[[#This Row],[displ. Abroad]])</f>
        <v>1676</v>
      </c>
      <c r="P315">
        <v>96</v>
      </c>
      <c r="Q315">
        <v>508</v>
      </c>
      <c r="R315" t="s">
        <v>156</v>
      </c>
      <c r="S315" t="s">
        <v>195</v>
      </c>
      <c r="T315">
        <v>101</v>
      </c>
      <c r="U315">
        <v>690</v>
      </c>
      <c r="V315" t="s">
        <v>156</v>
      </c>
      <c r="W315" t="s">
        <v>439</v>
      </c>
      <c r="X315">
        <v>7</v>
      </c>
      <c r="Y315">
        <v>37</v>
      </c>
      <c r="Z315" t="s">
        <v>156</v>
      </c>
      <c r="AA315" t="s">
        <v>439</v>
      </c>
      <c r="AB315">
        <v>6</v>
      </c>
      <c r="AC315">
        <v>31</v>
      </c>
      <c r="AD315" t="s">
        <v>156</v>
      </c>
      <c r="AE315" t="s">
        <v>439</v>
      </c>
      <c r="AF315">
        <v>0</v>
      </c>
      <c r="AG315">
        <v>0</v>
      </c>
      <c r="AH315" t="s">
        <v>147</v>
      </c>
      <c r="AI315" t="s">
        <v>147</v>
      </c>
      <c r="AJ315">
        <v>97</v>
      </c>
      <c r="AK315">
        <v>485</v>
      </c>
      <c r="AL315" t="s">
        <v>156</v>
      </c>
      <c r="AM315" t="s">
        <v>439</v>
      </c>
      <c r="AN315">
        <v>0</v>
      </c>
      <c r="AO315">
        <v>0</v>
      </c>
      <c r="AP315" t="s">
        <v>159</v>
      </c>
      <c r="AQ315">
        <v>14</v>
      </c>
      <c r="AR315">
        <v>75</v>
      </c>
      <c r="AS315">
        <v>8</v>
      </c>
      <c r="AT315">
        <v>42</v>
      </c>
      <c r="AU315" t="s">
        <v>148</v>
      </c>
      <c r="AV315" t="s">
        <v>149</v>
      </c>
      <c r="AW315">
        <v>2</v>
      </c>
      <c r="AX315">
        <v>10</v>
      </c>
      <c r="AY315" t="s">
        <v>148</v>
      </c>
      <c r="AZ315" t="s">
        <v>149</v>
      </c>
      <c r="BA315">
        <v>4</v>
      </c>
      <c r="BB315">
        <v>23</v>
      </c>
      <c r="BC315" t="s">
        <v>148</v>
      </c>
      <c r="BD315" t="s">
        <v>149</v>
      </c>
      <c r="BE315">
        <v>0</v>
      </c>
      <c r="BF315">
        <v>0</v>
      </c>
      <c r="BG315" t="s">
        <v>147</v>
      </c>
      <c r="BH315" t="s">
        <v>147</v>
      </c>
      <c r="BI315">
        <v>0</v>
      </c>
      <c r="BJ315">
        <v>0</v>
      </c>
      <c r="BK315" t="s">
        <v>147</v>
      </c>
      <c r="BL315" t="s">
        <v>147</v>
      </c>
      <c r="BM315">
        <v>0</v>
      </c>
      <c r="BN315">
        <v>0</v>
      </c>
      <c r="BO315" s="116">
        <f>SUM(Table1[[#This Row],[2014-2015 Conflict]],Table1[[#This Row],[2016-2017 conflict]],Table1[[#This Row],[2018 pre R conflict]],Table1[[#This Row],[2018 post R conflict]],Table1[[#This Row],[2019 conflict]],Table1[[#This Row],[2020 conflict]])</f>
        <v>1198</v>
      </c>
      <c r="BP315" s="116">
        <f>SUM(Table1[[#This Row],[2014-2015  C - clashes]],Table1[[#This Row],[2016-2017  c-clashes]],Table1[[#This Row],[2018 pre R C-clashes]],Table1[[#This Row],[2018 post R C-clashes]],Table1[[#This Row],[2019 C-clashes]],Table1[[#This Row],[2020 C-clashes]])</f>
        <v>68</v>
      </c>
      <c r="BQ315" s="116">
        <f>SUM(Table1[[#This Row],[2014-2015 disaster]],Table1[[#This Row],[2016-2017 disaster]],Table1[[#This Row],[2018 pre R disaster]],Table1[[#This Row],[2018 post R disaster]],Table1[[#This Row],[2019 disaster]],Table1[[#This Row],[2020 disaster]])</f>
        <v>485</v>
      </c>
      <c r="BR315" s="116">
        <f>SUM(Table1[[#This Row],[2014-2015 unknown]],Table1[[#This Row],[2016-2017  unknown ]],Table1[[#This Row],[2018 pre R unknown]],Table1[[#This Row],[2018 post R unknown]],Table1[[#This Row],[2019 unknown]],Table1[[#This Row],[2020 unknown]])</f>
        <v>0</v>
      </c>
      <c r="BS315">
        <v>508</v>
      </c>
      <c r="BT315">
        <v>0</v>
      </c>
      <c r="BU315">
        <v>0</v>
      </c>
      <c r="BV315">
        <v>0</v>
      </c>
      <c r="BW315" t="s">
        <v>146</v>
      </c>
      <c r="BX315">
        <v>690</v>
      </c>
      <c r="BY315">
        <v>0</v>
      </c>
      <c r="BZ315">
        <v>0</v>
      </c>
      <c r="CA315">
        <v>0</v>
      </c>
      <c r="CB315" t="s">
        <v>146</v>
      </c>
      <c r="CC315">
        <v>0</v>
      </c>
      <c r="CD315">
        <v>37</v>
      </c>
      <c r="CE315">
        <v>0</v>
      </c>
      <c r="CF315">
        <v>0</v>
      </c>
      <c r="CG315" t="s">
        <v>146</v>
      </c>
      <c r="CH315">
        <v>0</v>
      </c>
      <c r="CI315">
        <v>31</v>
      </c>
      <c r="CJ315">
        <v>0</v>
      </c>
      <c r="CK315">
        <v>0</v>
      </c>
      <c r="CL315" t="s">
        <v>146</v>
      </c>
      <c r="CM315">
        <v>0</v>
      </c>
      <c r="CN315">
        <v>0</v>
      </c>
      <c r="CO315">
        <v>0</v>
      </c>
      <c r="CP315">
        <v>0</v>
      </c>
      <c r="CQ315" t="s">
        <v>146</v>
      </c>
      <c r="CR315">
        <v>0</v>
      </c>
      <c r="CS315">
        <v>0</v>
      </c>
      <c r="CT315">
        <v>485</v>
      </c>
      <c r="CU315">
        <v>0</v>
      </c>
      <c r="CV315" t="s">
        <v>146</v>
      </c>
      <c r="CW315" t="s">
        <v>147</v>
      </c>
      <c r="CX315">
        <v>0</v>
      </c>
      <c r="CY315">
        <v>0</v>
      </c>
      <c r="CZ315">
        <v>0</v>
      </c>
      <c r="DA315">
        <v>307</v>
      </c>
      <c r="DB315">
        <v>1751</v>
      </c>
      <c r="DC315" t="s">
        <v>159</v>
      </c>
      <c r="DD315">
        <v>19</v>
      </c>
      <c r="DE315">
        <v>98</v>
      </c>
      <c r="DF315">
        <v>1027</v>
      </c>
      <c r="DG315">
        <v>5119</v>
      </c>
      <c r="DH315" t="s">
        <v>159</v>
      </c>
      <c r="DI315">
        <f>Table1[[#This Row],[i- returnees internal present household]]+Table1[[#This Row],[k- abroad returnee household]]</f>
        <v>314</v>
      </c>
      <c r="DJ315">
        <f>Table1[[#This Row],[ returnees internal ]]+Table1[[#This Row],[abroad returnee ]]</f>
        <v>1912</v>
      </c>
      <c r="DK315" t="s">
        <v>159</v>
      </c>
      <c r="DL315">
        <v>198</v>
      </c>
      <c r="DM315">
        <v>1191</v>
      </c>
      <c r="DN315">
        <v>20</v>
      </c>
      <c r="DO315">
        <v>99</v>
      </c>
      <c r="DP315" t="s">
        <v>193</v>
      </c>
      <c r="DQ315" t="s">
        <v>194</v>
      </c>
      <c r="DR315" t="s">
        <v>150</v>
      </c>
      <c r="DS315" t="s">
        <v>147</v>
      </c>
      <c r="DT315">
        <v>17</v>
      </c>
      <c r="DU315">
        <v>80</v>
      </c>
      <c r="DV315" t="s">
        <v>156</v>
      </c>
      <c r="DW315" t="s">
        <v>439</v>
      </c>
      <c r="DX315" t="s">
        <v>150</v>
      </c>
      <c r="DY315" t="s">
        <v>147</v>
      </c>
      <c r="DZ315">
        <v>94</v>
      </c>
      <c r="EA315">
        <v>639</v>
      </c>
      <c r="EB315" t="s">
        <v>175</v>
      </c>
      <c r="EC315" t="s">
        <v>394</v>
      </c>
      <c r="ED315" t="s">
        <v>150</v>
      </c>
      <c r="EE315" t="s">
        <v>147</v>
      </c>
      <c r="EF315">
        <v>56</v>
      </c>
      <c r="EG315">
        <v>325</v>
      </c>
      <c r="EH315" t="s">
        <v>143</v>
      </c>
      <c r="EI315" t="s">
        <v>226</v>
      </c>
      <c r="EJ315" t="s">
        <v>150</v>
      </c>
      <c r="EK315" t="s">
        <v>147</v>
      </c>
      <c r="EL315">
        <v>11</v>
      </c>
      <c r="EM315">
        <v>48</v>
      </c>
      <c r="EN315" t="s">
        <v>156</v>
      </c>
      <c r="EO315" t="s">
        <v>439</v>
      </c>
      <c r="EP315" t="s">
        <v>150</v>
      </c>
      <c r="EQ315" t="s">
        <v>147</v>
      </c>
      <c r="ER315">
        <v>0</v>
      </c>
      <c r="ES315">
        <v>0</v>
      </c>
      <c r="ET315" t="s">
        <v>159</v>
      </c>
      <c r="EU315">
        <v>116</v>
      </c>
      <c r="EV315">
        <v>721</v>
      </c>
      <c r="EW315">
        <v>12</v>
      </c>
      <c r="EX315">
        <v>76</v>
      </c>
      <c r="EY315" t="s">
        <v>221</v>
      </c>
      <c r="EZ315" t="s">
        <v>333</v>
      </c>
      <c r="FA315" t="s">
        <v>150</v>
      </c>
      <c r="FB315" t="s">
        <v>147</v>
      </c>
      <c r="FC315">
        <v>6</v>
      </c>
      <c r="FD315">
        <v>38</v>
      </c>
      <c r="FE315" t="s">
        <v>221</v>
      </c>
      <c r="FF315" t="s">
        <v>333</v>
      </c>
      <c r="FG315" t="s">
        <v>150</v>
      </c>
      <c r="FH315" t="s">
        <v>147</v>
      </c>
      <c r="FI315">
        <v>30</v>
      </c>
      <c r="FJ315">
        <v>189</v>
      </c>
      <c r="FK315" t="s">
        <v>148</v>
      </c>
      <c r="FL315" t="s">
        <v>149</v>
      </c>
      <c r="FM315" t="s">
        <v>150</v>
      </c>
      <c r="FN315" t="s">
        <v>147</v>
      </c>
      <c r="FO315">
        <v>59</v>
      </c>
      <c r="FP315">
        <v>361</v>
      </c>
      <c r="FQ315" t="s">
        <v>219</v>
      </c>
      <c r="FR315" t="s">
        <v>354</v>
      </c>
      <c r="FS315" t="s">
        <v>150</v>
      </c>
      <c r="FT315" t="s">
        <v>147</v>
      </c>
      <c r="FU315">
        <v>9</v>
      </c>
      <c r="FV315">
        <v>57</v>
      </c>
      <c r="FW315" t="s">
        <v>148</v>
      </c>
      <c r="FX315" t="s">
        <v>149</v>
      </c>
      <c r="FY315" t="s">
        <v>150</v>
      </c>
      <c r="FZ315" t="s">
        <v>147</v>
      </c>
      <c r="GA315">
        <v>0</v>
      </c>
      <c r="GB315">
        <v>0</v>
      </c>
      <c r="GC315">
        <v>52</v>
      </c>
      <c r="GD315">
        <v>312</v>
      </c>
      <c r="GE315">
        <v>197</v>
      </c>
      <c r="GF315">
        <v>1210</v>
      </c>
      <c r="GG315">
        <v>65</v>
      </c>
      <c r="GH315">
        <v>390</v>
      </c>
      <c r="GI315">
        <v>0</v>
      </c>
      <c r="GJ315">
        <v>0</v>
      </c>
      <c r="GK315" t="s">
        <v>159</v>
      </c>
      <c r="GL315">
        <v>37</v>
      </c>
      <c r="GM315">
        <v>199</v>
      </c>
      <c r="GN315" t="s">
        <v>159</v>
      </c>
      <c r="GO315" t="s">
        <v>156</v>
      </c>
      <c r="GP315" t="s">
        <v>439</v>
      </c>
      <c r="GQ315" t="s">
        <v>159</v>
      </c>
      <c r="GR315" t="s">
        <v>148</v>
      </c>
      <c r="GS315" t="s">
        <v>159</v>
      </c>
      <c r="GT315">
        <v>21</v>
      </c>
      <c r="GU315">
        <v>112</v>
      </c>
      <c r="GV315" t="s">
        <v>146</v>
      </c>
      <c r="GW315" t="s">
        <v>152</v>
      </c>
      <c r="GX315" t="s">
        <v>151</v>
      </c>
      <c r="GY315" t="s">
        <v>152</v>
      </c>
      <c r="GZ315" t="s">
        <v>160</v>
      </c>
      <c r="HA315" s="117" t="s">
        <v>1661</v>
      </c>
      <c r="HB315" s="117" t="s">
        <v>2495</v>
      </c>
      <c r="HC315" s="117"/>
      <c r="HD315" s="116" t="s">
        <v>1858</v>
      </c>
      <c r="HE315" s="116">
        <v>5.1079672</v>
      </c>
      <c r="HF315" s="116">
        <v>32.459569799999997</v>
      </c>
    </row>
    <row r="316" spans="1:214" x14ac:dyDescent="0.25">
      <c r="A316" t="s">
        <v>171</v>
      </c>
      <c r="B316" t="s">
        <v>172</v>
      </c>
      <c r="C316" t="s">
        <v>170</v>
      </c>
      <c r="D316" t="s">
        <v>173</v>
      </c>
      <c r="E316" t="s">
        <v>1173</v>
      </c>
      <c r="F316" t="s">
        <v>1174</v>
      </c>
      <c r="G316" s="116">
        <f t="shared" si="8"/>
        <v>9.1809379999999994</v>
      </c>
      <c r="H316" s="116">
        <f t="shared" si="9"/>
        <v>28.014610000000001</v>
      </c>
      <c r="I316">
        <v>9</v>
      </c>
      <c r="J316">
        <v>9</v>
      </c>
      <c r="K316" t="s">
        <v>159</v>
      </c>
      <c r="L316">
        <v>330</v>
      </c>
      <c r="M316" s="116">
        <f>SUM(Table1[[#Headers],[c- IDP previously displ. abroad present]])</f>
        <v>0</v>
      </c>
      <c r="N316">
        <v>1593</v>
      </c>
      <c r="O316" s="116">
        <f>(Table1[[#This Row],[a- IDP individuals]])-(Table1[[#This Row],[displ. Abroad]])</f>
        <v>1593</v>
      </c>
      <c r="P316">
        <v>63</v>
      </c>
      <c r="Q316">
        <v>286</v>
      </c>
      <c r="R316" t="s">
        <v>172</v>
      </c>
      <c r="S316" t="s">
        <v>173</v>
      </c>
      <c r="T316">
        <v>78</v>
      </c>
      <c r="U316">
        <v>408</v>
      </c>
      <c r="V316" t="s">
        <v>172</v>
      </c>
      <c r="W316" t="s">
        <v>173</v>
      </c>
      <c r="X316">
        <v>105</v>
      </c>
      <c r="Y316">
        <v>501</v>
      </c>
      <c r="Z316" t="s">
        <v>172</v>
      </c>
      <c r="AA316" t="s">
        <v>173</v>
      </c>
      <c r="AB316">
        <v>84</v>
      </c>
      <c r="AC316">
        <v>398</v>
      </c>
      <c r="AD316" t="s">
        <v>172</v>
      </c>
      <c r="AE316" t="s">
        <v>173</v>
      </c>
      <c r="AF316">
        <v>0</v>
      </c>
      <c r="AG316">
        <v>0</v>
      </c>
      <c r="AH316" t="s">
        <v>147</v>
      </c>
      <c r="AI316" t="s">
        <v>147</v>
      </c>
      <c r="AJ316">
        <v>0</v>
      </c>
      <c r="AK316">
        <v>0</v>
      </c>
      <c r="AL316" t="s">
        <v>147</v>
      </c>
      <c r="AM316" t="s">
        <v>147</v>
      </c>
      <c r="AN316">
        <v>0</v>
      </c>
      <c r="AO316">
        <v>0</v>
      </c>
      <c r="AP316" t="s">
        <v>146</v>
      </c>
      <c r="AQ316">
        <v>0</v>
      </c>
      <c r="AR316">
        <v>0</v>
      </c>
      <c r="AS316">
        <v>0</v>
      </c>
      <c r="AT316">
        <v>0</v>
      </c>
      <c r="AU316" t="s">
        <v>147</v>
      </c>
      <c r="AV316" t="s">
        <v>147</v>
      </c>
      <c r="AW316">
        <v>0</v>
      </c>
      <c r="AX316">
        <v>0</v>
      </c>
      <c r="AY316" t="s">
        <v>147</v>
      </c>
      <c r="AZ316" t="s">
        <v>147</v>
      </c>
      <c r="BA316">
        <v>0</v>
      </c>
      <c r="BB316">
        <v>0</v>
      </c>
      <c r="BC316" t="s">
        <v>147</v>
      </c>
      <c r="BD316" t="s">
        <v>147</v>
      </c>
      <c r="BE316">
        <v>0</v>
      </c>
      <c r="BF316">
        <v>0</v>
      </c>
      <c r="BG316" t="s">
        <v>147</v>
      </c>
      <c r="BH316" t="s">
        <v>147</v>
      </c>
      <c r="BI316">
        <v>0</v>
      </c>
      <c r="BJ316">
        <v>0</v>
      </c>
      <c r="BK316" t="s">
        <v>147</v>
      </c>
      <c r="BL316" t="s">
        <v>147</v>
      </c>
      <c r="BM316">
        <v>0</v>
      </c>
      <c r="BN316">
        <v>0</v>
      </c>
      <c r="BO316" s="116">
        <f>SUM(Table1[[#This Row],[2014-2015 Conflict]],Table1[[#This Row],[2016-2017 conflict]],Table1[[#This Row],[2018 pre R conflict]],Table1[[#This Row],[2018 post R conflict]],Table1[[#This Row],[2019 conflict]],Table1[[#This Row],[2020 conflict]])</f>
        <v>0</v>
      </c>
      <c r="BP316" s="116">
        <f>SUM(Table1[[#This Row],[2014-2015  C - clashes]],Table1[[#This Row],[2016-2017  c-clashes]],Table1[[#This Row],[2018 pre R C-clashes]],Table1[[#This Row],[2018 post R C-clashes]],Table1[[#This Row],[2019 C-clashes]],Table1[[#This Row],[2020 C-clashes]])</f>
        <v>1593</v>
      </c>
      <c r="BQ316" s="116">
        <f>SUM(Table1[[#This Row],[2014-2015 disaster]],Table1[[#This Row],[2016-2017 disaster]],Table1[[#This Row],[2018 pre R disaster]],Table1[[#This Row],[2018 post R disaster]],Table1[[#This Row],[2019 disaster]],Table1[[#This Row],[2020 disaster]])</f>
        <v>0</v>
      </c>
      <c r="BR316" s="116">
        <f>SUM(Table1[[#This Row],[2014-2015 unknown]],Table1[[#This Row],[2016-2017  unknown ]],Table1[[#This Row],[2018 pre R unknown]],Table1[[#This Row],[2018 post R unknown]],Table1[[#This Row],[2019 unknown]],Table1[[#This Row],[2020 unknown]])</f>
        <v>0</v>
      </c>
      <c r="BS316">
        <v>0</v>
      </c>
      <c r="BT316">
        <v>286</v>
      </c>
      <c r="BU316">
        <v>0</v>
      </c>
      <c r="BV316">
        <v>0</v>
      </c>
      <c r="BW316" t="s">
        <v>146</v>
      </c>
      <c r="BX316">
        <v>0</v>
      </c>
      <c r="BY316">
        <v>408</v>
      </c>
      <c r="BZ316">
        <v>0</v>
      </c>
      <c r="CA316">
        <v>0</v>
      </c>
      <c r="CB316" t="s">
        <v>146</v>
      </c>
      <c r="CC316">
        <v>0</v>
      </c>
      <c r="CD316">
        <v>501</v>
      </c>
      <c r="CE316">
        <v>0</v>
      </c>
      <c r="CF316">
        <v>0</v>
      </c>
      <c r="CG316" t="s">
        <v>146</v>
      </c>
      <c r="CH316">
        <v>0</v>
      </c>
      <c r="CI316">
        <v>398</v>
      </c>
      <c r="CJ316">
        <v>0</v>
      </c>
      <c r="CK316">
        <v>0</v>
      </c>
      <c r="CL316" t="s">
        <v>146</v>
      </c>
      <c r="CM316">
        <v>0</v>
      </c>
      <c r="CN316">
        <v>0</v>
      </c>
      <c r="CO316">
        <v>0</v>
      </c>
      <c r="CP316">
        <v>0</v>
      </c>
      <c r="CQ316" t="s">
        <v>146</v>
      </c>
      <c r="CR316">
        <v>0</v>
      </c>
      <c r="CS316">
        <v>0</v>
      </c>
      <c r="CT316">
        <v>0</v>
      </c>
      <c r="CU316">
        <v>0</v>
      </c>
      <c r="CV316" t="s">
        <v>146</v>
      </c>
      <c r="CW316" t="s">
        <v>147</v>
      </c>
      <c r="CX316">
        <v>0</v>
      </c>
      <c r="CY316">
        <v>0</v>
      </c>
      <c r="CZ316">
        <v>0</v>
      </c>
      <c r="DA316">
        <v>330</v>
      </c>
      <c r="DB316">
        <v>1593</v>
      </c>
      <c r="DC316" t="s">
        <v>146</v>
      </c>
      <c r="DD316">
        <v>0</v>
      </c>
      <c r="DE316">
        <v>0</v>
      </c>
      <c r="DF316">
        <v>665</v>
      </c>
      <c r="DG316">
        <v>5325</v>
      </c>
      <c r="DH316" t="s">
        <v>159</v>
      </c>
      <c r="DI316">
        <f>Table1[[#This Row],[i- returnees internal present household]]+Table1[[#This Row],[k- abroad returnee household]]</f>
        <v>32</v>
      </c>
      <c r="DJ316">
        <f>Table1[[#This Row],[ returnees internal ]]+Table1[[#This Row],[abroad returnee ]]</f>
        <v>191</v>
      </c>
      <c r="DK316" t="s">
        <v>159</v>
      </c>
      <c r="DL316">
        <v>32</v>
      </c>
      <c r="DM316">
        <v>191</v>
      </c>
      <c r="DN316">
        <v>10</v>
      </c>
      <c r="DO316">
        <v>59</v>
      </c>
      <c r="DP316" t="s">
        <v>172</v>
      </c>
      <c r="DQ316" t="s">
        <v>173</v>
      </c>
      <c r="DR316" t="s">
        <v>182</v>
      </c>
      <c r="DS316" t="s">
        <v>147</v>
      </c>
      <c r="DT316">
        <v>7</v>
      </c>
      <c r="DU316">
        <v>45</v>
      </c>
      <c r="DV316" t="s">
        <v>172</v>
      </c>
      <c r="DW316" t="s">
        <v>173</v>
      </c>
      <c r="DX316" t="s">
        <v>182</v>
      </c>
      <c r="DY316" t="s">
        <v>147</v>
      </c>
      <c r="DZ316">
        <v>15</v>
      </c>
      <c r="EA316">
        <v>87</v>
      </c>
      <c r="EB316" t="s">
        <v>172</v>
      </c>
      <c r="EC316" t="s">
        <v>173</v>
      </c>
      <c r="ED316" t="s">
        <v>182</v>
      </c>
      <c r="EE316" t="s">
        <v>147</v>
      </c>
      <c r="EF316">
        <v>0</v>
      </c>
      <c r="EG316">
        <v>0</v>
      </c>
      <c r="EH316" t="s">
        <v>147</v>
      </c>
      <c r="EI316" t="s">
        <v>147</v>
      </c>
      <c r="EJ316" t="s">
        <v>147</v>
      </c>
      <c r="EK316" t="s">
        <v>147</v>
      </c>
      <c r="EL316">
        <v>0</v>
      </c>
      <c r="EM316">
        <v>0</v>
      </c>
      <c r="EN316" t="s">
        <v>147</v>
      </c>
      <c r="EO316" t="s">
        <v>147</v>
      </c>
      <c r="EP316" t="s">
        <v>147</v>
      </c>
      <c r="EQ316" t="s">
        <v>147</v>
      </c>
      <c r="ER316">
        <v>0</v>
      </c>
      <c r="ES316">
        <v>0</v>
      </c>
      <c r="ET316" t="s">
        <v>146</v>
      </c>
      <c r="EU316">
        <v>0</v>
      </c>
      <c r="EV316">
        <v>0</v>
      </c>
      <c r="EW316">
        <v>0</v>
      </c>
      <c r="EX316">
        <v>0</v>
      </c>
      <c r="EY316" t="s">
        <v>147</v>
      </c>
      <c r="EZ316" t="s">
        <v>147</v>
      </c>
      <c r="FA316" t="s">
        <v>147</v>
      </c>
      <c r="FB316" t="s">
        <v>147</v>
      </c>
      <c r="FC316">
        <v>0</v>
      </c>
      <c r="FD316">
        <v>0</v>
      </c>
      <c r="FE316" t="s">
        <v>147</v>
      </c>
      <c r="FF316" t="s">
        <v>147</v>
      </c>
      <c r="FG316" t="s">
        <v>147</v>
      </c>
      <c r="FH316" t="s">
        <v>147</v>
      </c>
      <c r="FI316">
        <v>0</v>
      </c>
      <c r="FJ316">
        <v>0</v>
      </c>
      <c r="FK316" t="s">
        <v>147</v>
      </c>
      <c r="FL316" t="s">
        <v>147</v>
      </c>
      <c r="FM316" t="s">
        <v>147</v>
      </c>
      <c r="FN316" t="s">
        <v>147</v>
      </c>
      <c r="FO316">
        <v>0</v>
      </c>
      <c r="FP316">
        <v>0</v>
      </c>
      <c r="FQ316" t="s">
        <v>147</v>
      </c>
      <c r="FR316" t="s">
        <v>147</v>
      </c>
      <c r="FS316" t="s">
        <v>147</v>
      </c>
      <c r="FT316" t="s">
        <v>147</v>
      </c>
      <c r="FU316">
        <v>0</v>
      </c>
      <c r="FV316">
        <v>0</v>
      </c>
      <c r="FW316" t="s">
        <v>147</v>
      </c>
      <c r="FX316" t="s">
        <v>147</v>
      </c>
      <c r="FY316" t="s">
        <v>147</v>
      </c>
      <c r="FZ316" t="s">
        <v>147</v>
      </c>
      <c r="GA316">
        <v>0</v>
      </c>
      <c r="GB316">
        <v>0</v>
      </c>
      <c r="GC316">
        <v>10</v>
      </c>
      <c r="GD316">
        <v>59</v>
      </c>
      <c r="GE316">
        <v>7</v>
      </c>
      <c r="GF316">
        <v>45</v>
      </c>
      <c r="GG316">
        <v>15</v>
      </c>
      <c r="GH316">
        <v>87</v>
      </c>
      <c r="GI316">
        <v>0</v>
      </c>
      <c r="GJ316">
        <v>0</v>
      </c>
      <c r="GK316" t="s">
        <v>159</v>
      </c>
      <c r="GL316">
        <v>12</v>
      </c>
      <c r="GM316">
        <v>64</v>
      </c>
      <c r="GN316" t="s">
        <v>159</v>
      </c>
      <c r="GO316" t="s">
        <v>172</v>
      </c>
      <c r="GP316" t="s">
        <v>173</v>
      </c>
      <c r="GQ316" t="s">
        <v>146</v>
      </c>
      <c r="GR316" t="s">
        <v>147</v>
      </c>
      <c r="GS316" t="s">
        <v>159</v>
      </c>
      <c r="GT316">
        <v>6</v>
      </c>
      <c r="GU316">
        <v>32</v>
      </c>
      <c r="GV316" t="s">
        <v>146</v>
      </c>
      <c r="GW316" t="s">
        <v>152</v>
      </c>
      <c r="GX316" t="s">
        <v>152</v>
      </c>
      <c r="GY316" t="s">
        <v>152</v>
      </c>
      <c r="GZ316" t="s">
        <v>160</v>
      </c>
      <c r="HA316" s="117" t="s">
        <v>1626</v>
      </c>
      <c r="HB316" s="117" t="s">
        <v>2497</v>
      </c>
      <c r="HC316" s="117"/>
      <c r="HD316" s="116" t="s">
        <v>1858</v>
      </c>
      <c r="HE316" s="116">
        <v>4.7538999999999998</v>
      </c>
      <c r="HF316" s="116">
        <v>32.766240000000003</v>
      </c>
    </row>
    <row r="317" spans="1:214" x14ac:dyDescent="0.25">
      <c r="A317" t="s">
        <v>171</v>
      </c>
      <c r="B317" t="s">
        <v>172</v>
      </c>
      <c r="C317" t="s">
        <v>170</v>
      </c>
      <c r="D317" t="s">
        <v>173</v>
      </c>
      <c r="E317" t="s">
        <v>1175</v>
      </c>
      <c r="F317" t="s">
        <v>1176</v>
      </c>
      <c r="G317" s="116">
        <f t="shared" si="8"/>
        <v>9.17</v>
      </c>
      <c r="H317" s="116">
        <f t="shared" si="9"/>
        <v>28.23</v>
      </c>
      <c r="I317">
        <v>9</v>
      </c>
      <c r="J317">
        <v>9</v>
      </c>
      <c r="K317" t="s">
        <v>159</v>
      </c>
      <c r="L317">
        <v>225</v>
      </c>
      <c r="M317" s="116">
        <f>SUM(Table1[[#Headers],[c- IDP previously displ. abroad present]])</f>
        <v>0</v>
      </c>
      <c r="N317">
        <v>1183</v>
      </c>
      <c r="O317" s="116">
        <f>(Table1[[#This Row],[a- IDP individuals]])-(Table1[[#This Row],[displ. Abroad]])</f>
        <v>1183</v>
      </c>
      <c r="P317">
        <v>134</v>
      </c>
      <c r="Q317">
        <v>710</v>
      </c>
      <c r="R317" t="s">
        <v>172</v>
      </c>
      <c r="S317" t="s">
        <v>173</v>
      </c>
      <c r="T317">
        <v>31</v>
      </c>
      <c r="U317">
        <v>162</v>
      </c>
      <c r="V317" t="s">
        <v>172</v>
      </c>
      <c r="W317" t="s">
        <v>173</v>
      </c>
      <c r="X317">
        <v>60</v>
      </c>
      <c r="Y317">
        <v>311</v>
      </c>
      <c r="Z317" t="s">
        <v>172</v>
      </c>
      <c r="AA317" t="s">
        <v>173</v>
      </c>
      <c r="AB317">
        <v>0</v>
      </c>
      <c r="AC317">
        <v>0</v>
      </c>
      <c r="AD317" t="s">
        <v>147</v>
      </c>
      <c r="AE317" t="s">
        <v>147</v>
      </c>
      <c r="AF317">
        <v>0</v>
      </c>
      <c r="AG317">
        <v>0</v>
      </c>
      <c r="AH317" t="s">
        <v>147</v>
      </c>
      <c r="AI317" t="s">
        <v>147</v>
      </c>
      <c r="AJ317">
        <v>0</v>
      </c>
      <c r="AK317">
        <v>0</v>
      </c>
      <c r="AL317" t="s">
        <v>147</v>
      </c>
      <c r="AM317" t="s">
        <v>147</v>
      </c>
      <c r="AN317">
        <v>0</v>
      </c>
      <c r="AO317">
        <v>0</v>
      </c>
      <c r="AP317" t="s">
        <v>146</v>
      </c>
      <c r="AQ317">
        <v>0</v>
      </c>
      <c r="AR317">
        <v>0</v>
      </c>
      <c r="AS317">
        <v>0</v>
      </c>
      <c r="AT317">
        <v>0</v>
      </c>
      <c r="AU317" t="s">
        <v>147</v>
      </c>
      <c r="AV317" t="s">
        <v>147</v>
      </c>
      <c r="AW317">
        <v>0</v>
      </c>
      <c r="AX317">
        <v>0</v>
      </c>
      <c r="AY317" t="s">
        <v>147</v>
      </c>
      <c r="AZ317" t="s">
        <v>147</v>
      </c>
      <c r="BA317">
        <v>0</v>
      </c>
      <c r="BB317">
        <v>0</v>
      </c>
      <c r="BC317" t="s">
        <v>147</v>
      </c>
      <c r="BD317" t="s">
        <v>147</v>
      </c>
      <c r="BE317">
        <v>0</v>
      </c>
      <c r="BF317">
        <v>0</v>
      </c>
      <c r="BG317" t="s">
        <v>147</v>
      </c>
      <c r="BH317" t="s">
        <v>147</v>
      </c>
      <c r="BI317">
        <v>0</v>
      </c>
      <c r="BJ317">
        <v>0</v>
      </c>
      <c r="BK317" t="s">
        <v>147</v>
      </c>
      <c r="BL317" t="s">
        <v>147</v>
      </c>
      <c r="BM317">
        <v>0</v>
      </c>
      <c r="BN317">
        <v>0</v>
      </c>
      <c r="BO317" s="116">
        <f>SUM(Table1[[#This Row],[2014-2015 Conflict]],Table1[[#This Row],[2016-2017 conflict]],Table1[[#This Row],[2018 pre R conflict]],Table1[[#This Row],[2018 post R conflict]],Table1[[#This Row],[2019 conflict]],Table1[[#This Row],[2020 conflict]])</f>
        <v>710</v>
      </c>
      <c r="BP317" s="116">
        <f>SUM(Table1[[#This Row],[2014-2015  C - clashes]],Table1[[#This Row],[2016-2017  c-clashes]],Table1[[#This Row],[2018 pre R C-clashes]],Table1[[#This Row],[2018 post R C-clashes]],Table1[[#This Row],[2019 C-clashes]],Table1[[#This Row],[2020 C-clashes]])</f>
        <v>473</v>
      </c>
      <c r="BQ317" s="116">
        <f>SUM(Table1[[#This Row],[2014-2015 disaster]],Table1[[#This Row],[2016-2017 disaster]],Table1[[#This Row],[2018 pre R disaster]],Table1[[#This Row],[2018 post R disaster]],Table1[[#This Row],[2019 disaster]],Table1[[#This Row],[2020 disaster]])</f>
        <v>0</v>
      </c>
      <c r="BR317" s="116">
        <f>SUM(Table1[[#This Row],[2014-2015 unknown]],Table1[[#This Row],[2016-2017  unknown ]],Table1[[#This Row],[2018 pre R unknown]],Table1[[#This Row],[2018 post R unknown]],Table1[[#This Row],[2019 unknown]],Table1[[#This Row],[2020 unknown]])</f>
        <v>0</v>
      </c>
      <c r="BS317">
        <v>710</v>
      </c>
      <c r="BT317">
        <v>0</v>
      </c>
      <c r="BU317">
        <v>0</v>
      </c>
      <c r="BV317">
        <v>0</v>
      </c>
      <c r="BW317" t="s">
        <v>146</v>
      </c>
      <c r="BX317">
        <v>0</v>
      </c>
      <c r="BY317">
        <v>162</v>
      </c>
      <c r="BZ317">
        <v>0</v>
      </c>
      <c r="CA317">
        <v>0</v>
      </c>
      <c r="CB317" t="s">
        <v>146</v>
      </c>
      <c r="CC317">
        <v>0</v>
      </c>
      <c r="CD317">
        <v>311</v>
      </c>
      <c r="CE317">
        <v>0</v>
      </c>
      <c r="CF317">
        <v>0</v>
      </c>
      <c r="CG317" t="s">
        <v>146</v>
      </c>
      <c r="CH317">
        <v>0</v>
      </c>
      <c r="CI317">
        <v>0</v>
      </c>
      <c r="CJ317">
        <v>0</v>
      </c>
      <c r="CK317">
        <v>0</v>
      </c>
      <c r="CL317" t="s">
        <v>146</v>
      </c>
      <c r="CM317">
        <v>0</v>
      </c>
      <c r="CN317">
        <v>0</v>
      </c>
      <c r="CO317">
        <v>0</v>
      </c>
      <c r="CP317">
        <v>0</v>
      </c>
      <c r="CQ317" t="s">
        <v>146</v>
      </c>
      <c r="CR317">
        <v>0</v>
      </c>
      <c r="CS317">
        <v>0</v>
      </c>
      <c r="CT317">
        <v>0</v>
      </c>
      <c r="CU317">
        <v>0</v>
      </c>
      <c r="CV317" t="s">
        <v>146</v>
      </c>
      <c r="CW317" t="s">
        <v>147</v>
      </c>
      <c r="CX317">
        <v>0</v>
      </c>
      <c r="CY317">
        <v>0</v>
      </c>
      <c r="CZ317">
        <v>0</v>
      </c>
      <c r="DA317">
        <v>225</v>
      </c>
      <c r="DB317">
        <v>1183</v>
      </c>
      <c r="DC317" t="s">
        <v>146</v>
      </c>
      <c r="DD317">
        <v>0</v>
      </c>
      <c r="DE317">
        <v>0</v>
      </c>
      <c r="DF317">
        <v>929</v>
      </c>
      <c r="DG317">
        <v>5341</v>
      </c>
      <c r="DH317" t="s">
        <v>146</v>
      </c>
      <c r="DI317">
        <f>Table1[[#This Row],[i- returnees internal present household]]+Table1[[#This Row],[k- abroad returnee household]]</f>
        <v>0</v>
      </c>
      <c r="DJ317">
        <f>Table1[[#This Row],[ returnees internal ]]+Table1[[#This Row],[abroad returnee ]]</f>
        <v>0</v>
      </c>
      <c r="DK317" t="s">
        <v>146</v>
      </c>
      <c r="DL317">
        <v>0</v>
      </c>
      <c r="DM317">
        <v>0</v>
      </c>
      <c r="DN317">
        <v>0</v>
      </c>
      <c r="DO317">
        <v>0</v>
      </c>
      <c r="DP317" t="s">
        <v>147</v>
      </c>
      <c r="DQ317" t="s">
        <v>147</v>
      </c>
      <c r="DR317" t="s">
        <v>147</v>
      </c>
      <c r="DS317" t="s">
        <v>147</v>
      </c>
      <c r="DT317">
        <v>0</v>
      </c>
      <c r="DU317">
        <v>0</v>
      </c>
      <c r="DV317" t="s">
        <v>147</v>
      </c>
      <c r="DW317" t="s">
        <v>147</v>
      </c>
      <c r="DX317" t="s">
        <v>147</v>
      </c>
      <c r="DY317" t="s">
        <v>147</v>
      </c>
      <c r="DZ317">
        <v>0</v>
      </c>
      <c r="EA317">
        <v>0</v>
      </c>
      <c r="EB317" t="s">
        <v>147</v>
      </c>
      <c r="EC317" t="s">
        <v>147</v>
      </c>
      <c r="ED317" t="s">
        <v>147</v>
      </c>
      <c r="EE317" t="s">
        <v>147</v>
      </c>
      <c r="EF317">
        <v>0</v>
      </c>
      <c r="EG317">
        <v>0</v>
      </c>
      <c r="EH317" t="s">
        <v>147</v>
      </c>
      <c r="EI317" t="s">
        <v>147</v>
      </c>
      <c r="EJ317" t="s">
        <v>147</v>
      </c>
      <c r="EK317" t="s">
        <v>147</v>
      </c>
      <c r="EL317">
        <v>0</v>
      </c>
      <c r="EM317">
        <v>0</v>
      </c>
      <c r="EN317" t="s">
        <v>147</v>
      </c>
      <c r="EO317" t="s">
        <v>147</v>
      </c>
      <c r="EP317" t="s">
        <v>147</v>
      </c>
      <c r="EQ317" t="s">
        <v>147</v>
      </c>
      <c r="ER317">
        <v>0</v>
      </c>
      <c r="ES317">
        <v>0</v>
      </c>
      <c r="ET317" t="s">
        <v>146</v>
      </c>
      <c r="EU317">
        <v>0</v>
      </c>
      <c r="EV317">
        <v>0</v>
      </c>
      <c r="EW317">
        <v>0</v>
      </c>
      <c r="EX317">
        <v>0</v>
      </c>
      <c r="EY317" t="s">
        <v>147</v>
      </c>
      <c r="EZ317" t="s">
        <v>147</v>
      </c>
      <c r="FA317" t="s">
        <v>147</v>
      </c>
      <c r="FB317" t="s">
        <v>147</v>
      </c>
      <c r="FC317">
        <v>0</v>
      </c>
      <c r="FD317">
        <v>0</v>
      </c>
      <c r="FE317" t="s">
        <v>147</v>
      </c>
      <c r="FF317" t="s">
        <v>147</v>
      </c>
      <c r="FG317" t="s">
        <v>147</v>
      </c>
      <c r="FH317" t="s">
        <v>147</v>
      </c>
      <c r="FI317">
        <v>0</v>
      </c>
      <c r="FJ317">
        <v>0</v>
      </c>
      <c r="FK317" t="s">
        <v>147</v>
      </c>
      <c r="FL317" t="s">
        <v>147</v>
      </c>
      <c r="FM317" t="s">
        <v>147</v>
      </c>
      <c r="FN317" t="s">
        <v>147</v>
      </c>
      <c r="FO317">
        <v>0</v>
      </c>
      <c r="FP317">
        <v>0</v>
      </c>
      <c r="FQ317" t="s">
        <v>147</v>
      </c>
      <c r="FR317" t="s">
        <v>147</v>
      </c>
      <c r="FS317" t="s">
        <v>147</v>
      </c>
      <c r="FT317" t="s">
        <v>147</v>
      </c>
      <c r="FU317">
        <v>0</v>
      </c>
      <c r="FV317">
        <v>0</v>
      </c>
      <c r="FW317" t="s">
        <v>147</v>
      </c>
      <c r="FX317" t="s">
        <v>147</v>
      </c>
      <c r="FY317" t="s">
        <v>147</v>
      </c>
      <c r="FZ317" t="s">
        <v>147</v>
      </c>
      <c r="GA317">
        <v>0</v>
      </c>
      <c r="GB317">
        <v>0</v>
      </c>
      <c r="GC317">
        <v>0</v>
      </c>
      <c r="GD317">
        <v>0</v>
      </c>
      <c r="GE317">
        <v>0</v>
      </c>
      <c r="GF317">
        <v>0</v>
      </c>
      <c r="GG317">
        <v>0</v>
      </c>
      <c r="GH317">
        <v>0</v>
      </c>
      <c r="GI317">
        <v>0</v>
      </c>
      <c r="GJ317">
        <v>0</v>
      </c>
      <c r="GK317" t="s">
        <v>159</v>
      </c>
      <c r="GL317">
        <v>17</v>
      </c>
      <c r="GM317">
        <v>90</v>
      </c>
      <c r="GN317" t="s">
        <v>159</v>
      </c>
      <c r="GO317" t="s">
        <v>172</v>
      </c>
      <c r="GP317" t="s">
        <v>173</v>
      </c>
      <c r="GQ317" t="s">
        <v>146</v>
      </c>
      <c r="GR317" t="s">
        <v>147</v>
      </c>
      <c r="GS317" t="s">
        <v>159</v>
      </c>
      <c r="GT317">
        <v>9</v>
      </c>
      <c r="GU317">
        <v>48</v>
      </c>
      <c r="GV317" t="s">
        <v>146</v>
      </c>
      <c r="GW317" t="s">
        <v>152</v>
      </c>
      <c r="GX317" t="s">
        <v>151</v>
      </c>
      <c r="GY317" t="s">
        <v>152</v>
      </c>
      <c r="GZ317" t="s">
        <v>1177</v>
      </c>
      <c r="HA317" s="117" t="s">
        <v>1626</v>
      </c>
      <c r="HB317" s="117" t="s">
        <v>2499</v>
      </c>
      <c r="HC317" s="117"/>
      <c r="HD317" s="116" t="s">
        <v>1858</v>
      </c>
      <c r="HE317" s="116">
        <v>4.7620500000000003</v>
      </c>
      <c r="HF317" s="116">
        <v>32.757489999999997</v>
      </c>
    </row>
    <row r="318" spans="1:214" x14ac:dyDescent="0.25">
      <c r="A318" t="s">
        <v>142</v>
      </c>
      <c r="B318" t="s">
        <v>143</v>
      </c>
      <c r="C318" t="s">
        <v>654</v>
      </c>
      <c r="D318" t="s">
        <v>352</v>
      </c>
      <c r="E318" t="s">
        <v>1178</v>
      </c>
      <c r="F318" t="s">
        <v>1179</v>
      </c>
      <c r="G318" s="116">
        <f t="shared" si="8"/>
        <v>10.31472222</v>
      </c>
      <c r="H318" s="116">
        <f t="shared" si="9"/>
        <v>32.652222219999999</v>
      </c>
      <c r="I318">
        <v>9</v>
      </c>
      <c r="J318">
        <v>9</v>
      </c>
      <c r="K318" t="s">
        <v>159</v>
      </c>
      <c r="L318">
        <v>109</v>
      </c>
      <c r="M318" s="116">
        <f>SUM(Table1[[#Headers],[c- IDP previously displ. abroad present]])</f>
        <v>0</v>
      </c>
      <c r="N318">
        <v>545</v>
      </c>
      <c r="O318" s="116">
        <f>(Table1[[#This Row],[a- IDP individuals]])-(Table1[[#This Row],[displ. Abroad]])</f>
        <v>131</v>
      </c>
      <c r="P318">
        <v>27</v>
      </c>
      <c r="Q318">
        <v>131</v>
      </c>
      <c r="R318" t="s">
        <v>143</v>
      </c>
      <c r="S318" t="s">
        <v>352</v>
      </c>
      <c r="T318">
        <v>82</v>
      </c>
      <c r="U318">
        <v>414</v>
      </c>
      <c r="V318" t="s">
        <v>147</v>
      </c>
      <c r="W318" t="s">
        <v>147</v>
      </c>
      <c r="X318">
        <v>0</v>
      </c>
      <c r="Y318">
        <v>0</v>
      </c>
      <c r="Z318" t="s">
        <v>147</v>
      </c>
      <c r="AA318" t="s">
        <v>147</v>
      </c>
      <c r="AB318">
        <v>0</v>
      </c>
      <c r="AC318">
        <v>0</v>
      </c>
      <c r="AD318" t="s">
        <v>147</v>
      </c>
      <c r="AE318" t="s">
        <v>147</v>
      </c>
      <c r="AF318">
        <v>0</v>
      </c>
      <c r="AG318">
        <v>0</v>
      </c>
      <c r="AH318" t="s">
        <v>147</v>
      </c>
      <c r="AI318" t="s">
        <v>147</v>
      </c>
      <c r="AJ318">
        <v>0</v>
      </c>
      <c r="AK318">
        <v>0</v>
      </c>
      <c r="AL318" t="s">
        <v>147</v>
      </c>
      <c r="AM318" t="s">
        <v>147</v>
      </c>
      <c r="AN318">
        <v>0</v>
      </c>
      <c r="AO318">
        <v>0</v>
      </c>
      <c r="AP318" t="s">
        <v>159</v>
      </c>
      <c r="AQ318">
        <v>82</v>
      </c>
      <c r="AR318">
        <v>414</v>
      </c>
      <c r="AS318">
        <v>82</v>
      </c>
      <c r="AT318">
        <v>414</v>
      </c>
      <c r="AU318" t="s">
        <v>217</v>
      </c>
      <c r="AV318" t="s">
        <v>218</v>
      </c>
      <c r="AW318">
        <v>0</v>
      </c>
      <c r="AX318">
        <v>0</v>
      </c>
      <c r="AY318" t="s">
        <v>147</v>
      </c>
      <c r="AZ318" t="s">
        <v>147</v>
      </c>
      <c r="BA318">
        <v>0</v>
      </c>
      <c r="BB318">
        <v>0</v>
      </c>
      <c r="BC318" t="s">
        <v>147</v>
      </c>
      <c r="BD318" t="s">
        <v>147</v>
      </c>
      <c r="BE318">
        <v>0</v>
      </c>
      <c r="BF318">
        <v>0</v>
      </c>
      <c r="BG318" t="s">
        <v>147</v>
      </c>
      <c r="BH318" t="s">
        <v>147</v>
      </c>
      <c r="BI318">
        <v>0</v>
      </c>
      <c r="BJ318">
        <v>0</v>
      </c>
      <c r="BK318" t="s">
        <v>147</v>
      </c>
      <c r="BL318" t="s">
        <v>147</v>
      </c>
      <c r="BM318">
        <v>0</v>
      </c>
      <c r="BN318">
        <v>0</v>
      </c>
      <c r="BO318" s="116">
        <f>SUM(Table1[[#This Row],[2014-2015 Conflict]],Table1[[#This Row],[2016-2017 conflict]],Table1[[#This Row],[2018 pre R conflict]],Table1[[#This Row],[2018 post R conflict]],Table1[[#This Row],[2019 conflict]],Table1[[#This Row],[2020 conflict]])</f>
        <v>131</v>
      </c>
      <c r="BP318" s="116">
        <f>SUM(Table1[[#This Row],[2014-2015  C - clashes]],Table1[[#This Row],[2016-2017  c-clashes]],Table1[[#This Row],[2018 pre R C-clashes]],Table1[[#This Row],[2018 post R C-clashes]],Table1[[#This Row],[2019 C-clashes]],Table1[[#This Row],[2020 C-clashes]])</f>
        <v>0</v>
      </c>
      <c r="BQ318" s="116">
        <f>SUM(Table1[[#This Row],[2014-2015 disaster]],Table1[[#This Row],[2016-2017 disaster]],Table1[[#This Row],[2018 pre R disaster]],Table1[[#This Row],[2018 post R disaster]],Table1[[#This Row],[2019 disaster]],Table1[[#This Row],[2020 disaster]])</f>
        <v>0</v>
      </c>
      <c r="BR318" s="116">
        <f>SUM(Table1[[#This Row],[2014-2015 unknown]],Table1[[#This Row],[2016-2017  unknown ]],Table1[[#This Row],[2018 pre R unknown]],Table1[[#This Row],[2018 post R unknown]],Table1[[#This Row],[2019 unknown]],Table1[[#This Row],[2020 unknown]])</f>
        <v>414</v>
      </c>
      <c r="BS318">
        <v>131</v>
      </c>
      <c r="BT318">
        <v>0</v>
      </c>
      <c r="BU318">
        <v>0</v>
      </c>
      <c r="BV318">
        <v>0</v>
      </c>
      <c r="BW318" t="s">
        <v>146</v>
      </c>
      <c r="BX318">
        <v>0</v>
      </c>
      <c r="BY318">
        <v>0</v>
      </c>
      <c r="BZ318">
        <v>0</v>
      </c>
      <c r="CA318">
        <v>414</v>
      </c>
      <c r="CB318" t="s">
        <v>146</v>
      </c>
      <c r="CC318">
        <v>0</v>
      </c>
      <c r="CD318">
        <v>0</v>
      </c>
      <c r="CE318">
        <v>0</v>
      </c>
      <c r="CF318">
        <v>0</v>
      </c>
      <c r="CG318" t="s">
        <v>146</v>
      </c>
      <c r="CH318">
        <v>0</v>
      </c>
      <c r="CI318">
        <v>0</v>
      </c>
      <c r="CJ318">
        <v>0</v>
      </c>
      <c r="CK318">
        <v>0</v>
      </c>
      <c r="CL318" t="s">
        <v>146</v>
      </c>
      <c r="CM318">
        <v>0</v>
      </c>
      <c r="CN318">
        <v>0</v>
      </c>
      <c r="CO318">
        <v>0</v>
      </c>
      <c r="CP318">
        <v>0</v>
      </c>
      <c r="CQ318" t="s">
        <v>146</v>
      </c>
      <c r="CR318">
        <v>0</v>
      </c>
      <c r="CS318">
        <v>0</v>
      </c>
      <c r="CT318">
        <v>0</v>
      </c>
      <c r="CU318">
        <v>0</v>
      </c>
      <c r="CV318" t="s">
        <v>146</v>
      </c>
      <c r="CW318" t="s">
        <v>147</v>
      </c>
      <c r="CX318">
        <v>0</v>
      </c>
      <c r="CY318">
        <v>0</v>
      </c>
      <c r="CZ318">
        <v>0</v>
      </c>
      <c r="DA318">
        <v>109</v>
      </c>
      <c r="DB318">
        <v>545</v>
      </c>
      <c r="DC318" t="s">
        <v>146</v>
      </c>
      <c r="DD318">
        <v>0</v>
      </c>
      <c r="DE318">
        <v>0</v>
      </c>
      <c r="DF318">
        <v>490</v>
      </c>
      <c r="DG318">
        <v>2452</v>
      </c>
      <c r="DH318" t="s">
        <v>159</v>
      </c>
      <c r="DI318">
        <f>Table1[[#This Row],[i- returnees internal present household]]+Table1[[#This Row],[k- abroad returnee household]]</f>
        <v>656</v>
      </c>
      <c r="DJ318">
        <f>Table1[[#This Row],[ returnees internal ]]+Table1[[#This Row],[abroad returnee ]]</f>
        <v>3611</v>
      </c>
      <c r="DK318" t="s">
        <v>146</v>
      </c>
      <c r="DL318">
        <v>0</v>
      </c>
      <c r="DM318">
        <v>0</v>
      </c>
      <c r="DN318">
        <v>0</v>
      </c>
      <c r="DO318">
        <v>0</v>
      </c>
      <c r="DP318" t="s">
        <v>147</v>
      </c>
      <c r="DQ318" t="s">
        <v>147</v>
      </c>
      <c r="DR318" t="s">
        <v>147</v>
      </c>
      <c r="DS318" t="s">
        <v>147</v>
      </c>
      <c r="DT318">
        <v>0</v>
      </c>
      <c r="DU318">
        <v>0</v>
      </c>
      <c r="DV318" t="s">
        <v>147</v>
      </c>
      <c r="DW318" t="s">
        <v>147</v>
      </c>
      <c r="DX318" t="s">
        <v>147</v>
      </c>
      <c r="DY318" t="s">
        <v>147</v>
      </c>
      <c r="DZ318">
        <v>0</v>
      </c>
      <c r="EA318">
        <v>0</v>
      </c>
      <c r="EB318" t="s">
        <v>147</v>
      </c>
      <c r="EC318" t="s">
        <v>147</v>
      </c>
      <c r="ED318" t="s">
        <v>147</v>
      </c>
      <c r="EE318" t="s">
        <v>147</v>
      </c>
      <c r="EF318">
        <v>0</v>
      </c>
      <c r="EG318">
        <v>0</v>
      </c>
      <c r="EH318" t="s">
        <v>147</v>
      </c>
      <c r="EI318" t="s">
        <v>147</v>
      </c>
      <c r="EJ318" t="s">
        <v>147</v>
      </c>
      <c r="EK318" t="s">
        <v>147</v>
      </c>
      <c r="EL318">
        <v>0</v>
      </c>
      <c r="EM318">
        <v>0</v>
      </c>
      <c r="EN318" t="s">
        <v>147</v>
      </c>
      <c r="EO318" t="s">
        <v>147</v>
      </c>
      <c r="EP318" t="s">
        <v>147</v>
      </c>
      <c r="EQ318" t="s">
        <v>147</v>
      </c>
      <c r="ER318">
        <v>0</v>
      </c>
      <c r="ES318">
        <v>0</v>
      </c>
      <c r="ET318" t="s">
        <v>159</v>
      </c>
      <c r="EU318">
        <v>656</v>
      </c>
      <c r="EV318">
        <v>3611</v>
      </c>
      <c r="EW318">
        <v>0</v>
      </c>
      <c r="EX318">
        <v>0</v>
      </c>
      <c r="EY318" t="s">
        <v>147</v>
      </c>
      <c r="EZ318" t="s">
        <v>147</v>
      </c>
      <c r="FA318" t="s">
        <v>147</v>
      </c>
      <c r="FB318" t="s">
        <v>147</v>
      </c>
      <c r="FC318">
        <v>0</v>
      </c>
      <c r="FD318">
        <v>0</v>
      </c>
      <c r="FE318" t="s">
        <v>147</v>
      </c>
      <c r="FF318" t="s">
        <v>147</v>
      </c>
      <c r="FG318" t="s">
        <v>147</v>
      </c>
      <c r="FH318" t="s">
        <v>147</v>
      </c>
      <c r="FI318">
        <v>247</v>
      </c>
      <c r="FJ318">
        <v>1236</v>
      </c>
      <c r="FK318" t="s">
        <v>219</v>
      </c>
      <c r="FL318" t="s">
        <v>220</v>
      </c>
      <c r="FM318" t="s">
        <v>150</v>
      </c>
      <c r="FN318" t="s">
        <v>147</v>
      </c>
      <c r="FO318">
        <v>409</v>
      </c>
      <c r="FP318">
        <v>2375</v>
      </c>
      <c r="FQ318" t="s">
        <v>217</v>
      </c>
      <c r="FR318" t="s">
        <v>218</v>
      </c>
      <c r="FS318" t="s">
        <v>150</v>
      </c>
      <c r="FT318" t="s">
        <v>147</v>
      </c>
      <c r="FU318">
        <v>0</v>
      </c>
      <c r="FV318">
        <v>0</v>
      </c>
      <c r="FW318" t="s">
        <v>147</v>
      </c>
      <c r="FX318" t="s">
        <v>147</v>
      </c>
      <c r="FY318" t="s">
        <v>147</v>
      </c>
      <c r="FZ318" t="s">
        <v>147</v>
      </c>
      <c r="GA318">
        <v>0</v>
      </c>
      <c r="GB318">
        <v>0</v>
      </c>
      <c r="GC318">
        <v>0</v>
      </c>
      <c r="GD318">
        <v>0</v>
      </c>
      <c r="GE318">
        <v>656</v>
      </c>
      <c r="GF318">
        <v>3611</v>
      </c>
      <c r="GG318">
        <v>0</v>
      </c>
      <c r="GH318">
        <v>0</v>
      </c>
      <c r="GI318">
        <v>0</v>
      </c>
      <c r="GJ318">
        <v>0</v>
      </c>
      <c r="GK318" t="s">
        <v>159</v>
      </c>
      <c r="GL318">
        <v>40</v>
      </c>
      <c r="GM318">
        <v>202</v>
      </c>
      <c r="GN318" t="s">
        <v>146</v>
      </c>
      <c r="GO318" t="s">
        <v>147</v>
      </c>
      <c r="GP318" t="s">
        <v>147</v>
      </c>
      <c r="GQ318" t="s">
        <v>159</v>
      </c>
      <c r="GR318" t="s">
        <v>217</v>
      </c>
      <c r="GS318" t="s">
        <v>159</v>
      </c>
      <c r="GT318">
        <v>6</v>
      </c>
      <c r="GU318">
        <v>32</v>
      </c>
      <c r="GV318" t="s">
        <v>159</v>
      </c>
      <c r="GW318" t="s">
        <v>151</v>
      </c>
      <c r="GX318" t="s">
        <v>197</v>
      </c>
      <c r="GY318" t="s">
        <v>151</v>
      </c>
      <c r="GZ318" t="s">
        <v>160</v>
      </c>
      <c r="HA318" s="117" t="s">
        <v>1626</v>
      </c>
      <c r="HB318" s="117" t="s">
        <v>2501</v>
      </c>
      <c r="HC318" s="117"/>
      <c r="HD318" s="116" t="s">
        <v>1858</v>
      </c>
      <c r="HE318" s="116">
        <v>4.7907200000000003</v>
      </c>
      <c r="HF318" s="116">
        <v>32.727490000000003</v>
      </c>
    </row>
    <row r="319" spans="1:214" x14ac:dyDescent="0.25">
      <c r="A319" t="s">
        <v>323</v>
      </c>
      <c r="B319" t="s">
        <v>324</v>
      </c>
      <c r="C319" t="s">
        <v>705</v>
      </c>
      <c r="D319" t="s">
        <v>706</v>
      </c>
      <c r="E319" t="s">
        <v>1180</v>
      </c>
      <c r="F319" t="s">
        <v>1181</v>
      </c>
      <c r="G319" s="116">
        <f t="shared" si="8"/>
        <v>9.2237799999999996</v>
      </c>
      <c r="H319" s="116">
        <f t="shared" si="9"/>
        <v>27.294799999999999</v>
      </c>
      <c r="I319">
        <v>9</v>
      </c>
      <c r="J319">
        <v>9</v>
      </c>
      <c r="K319" t="s">
        <v>159</v>
      </c>
      <c r="L319">
        <v>231</v>
      </c>
      <c r="M319" s="116">
        <f>SUM(Table1[[#Headers],[c- IDP previously displ. abroad present]])</f>
        <v>0</v>
      </c>
      <c r="N319">
        <v>843</v>
      </c>
      <c r="O319" s="116">
        <f>(Table1[[#This Row],[a- IDP individuals]])-(Table1[[#This Row],[displ. Abroad]])</f>
        <v>843</v>
      </c>
      <c r="P319">
        <v>0</v>
      </c>
      <c r="Q319">
        <v>0</v>
      </c>
      <c r="R319" t="s">
        <v>147</v>
      </c>
      <c r="S319" t="s">
        <v>147</v>
      </c>
      <c r="T319">
        <v>231</v>
      </c>
      <c r="U319">
        <v>843</v>
      </c>
      <c r="V319" t="s">
        <v>324</v>
      </c>
      <c r="W319" t="s">
        <v>706</v>
      </c>
      <c r="X319">
        <v>0</v>
      </c>
      <c r="Y319">
        <v>0</v>
      </c>
      <c r="Z319" t="s">
        <v>147</v>
      </c>
      <c r="AA319" t="s">
        <v>147</v>
      </c>
      <c r="AB319">
        <v>0</v>
      </c>
      <c r="AC319">
        <v>0</v>
      </c>
      <c r="AD319" t="s">
        <v>147</v>
      </c>
      <c r="AE319" t="s">
        <v>147</v>
      </c>
      <c r="AF319">
        <v>0</v>
      </c>
      <c r="AG319">
        <v>0</v>
      </c>
      <c r="AH319" t="s">
        <v>147</v>
      </c>
      <c r="AI319" t="s">
        <v>147</v>
      </c>
      <c r="AJ319">
        <v>0</v>
      </c>
      <c r="AK319">
        <v>0</v>
      </c>
      <c r="AL319" t="s">
        <v>147</v>
      </c>
      <c r="AM319" t="s">
        <v>147</v>
      </c>
      <c r="AN319">
        <v>0</v>
      </c>
      <c r="AO319">
        <v>0</v>
      </c>
      <c r="AP319" t="s">
        <v>146</v>
      </c>
      <c r="AQ319">
        <v>0</v>
      </c>
      <c r="AR319">
        <v>0</v>
      </c>
      <c r="AS319">
        <v>0</v>
      </c>
      <c r="AT319">
        <v>0</v>
      </c>
      <c r="AU319" t="s">
        <v>147</v>
      </c>
      <c r="AV319" t="s">
        <v>147</v>
      </c>
      <c r="AW319">
        <v>0</v>
      </c>
      <c r="AX319">
        <v>0</v>
      </c>
      <c r="AY319" t="s">
        <v>147</v>
      </c>
      <c r="AZ319" t="s">
        <v>147</v>
      </c>
      <c r="BA319">
        <v>0</v>
      </c>
      <c r="BB319">
        <v>0</v>
      </c>
      <c r="BC319" t="s">
        <v>147</v>
      </c>
      <c r="BD319" t="s">
        <v>147</v>
      </c>
      <c r="BE319">
        <v>0</v>
      </c>
      <c r="BF319">
        <v>0</v>
      </c>
      <c r="BG319" t="s">
        <v>147</v>
      </c>
      <c r="BH319" t="s">
        <v>147</v>
      </c>
      <c r="BI319">
        <v>0</v>
      </c>
      <c r="BJ319">
        <v>0</v>
      </c>
      <c r="BK319" t="s">
        <v>147</v>
      </c>
      <c r="BL319" t="s">
        <v>147</v>
      </c>
      <c r="BM319">
        <v>0</v>
      </c>
      <c r="BN319">
        <v>0</v>
      </c>
      <c r="BO319" s="116">
        <f>SUM(Table1[[#This Row],[2014-2015 Conflict]],Table1[[#This Row],[2016-2017 conflict]],Table1[[#This Row],[2018 pre R conflict]],Table1[[#This Row],[2018 post R conflict]],Table1[[#This Row],[2019 conflict]],Table1[[#This Row],[2020 conflict]])</f>
        <v>843</v>
      </c>
      <c r="BP319" s="116">
        <f>SUM(Table1[[#This Row],[2014-2015  C - clashes]],Table1[[#This Row],[2016-2017  c-clashes]],Table1[[#This Row],[2018 pre R C-clashes]],Table1[[#This Row],[2018 post R C-clashes]],Table1[[#This Row],[2019 C-clashes]],Table1[[#This Row],[2020 C-clashes]])</f>
        <v>0</v>
      </c>
      <c r="BQ319" s="116">
        <f>SUM(Table1[[#This Row],[2014-2015 disaster]],Table1[[#This Row],[2016-2017 disaster]],Table1[[#This Row],[2018 pre R disaster]],Table1[[#This Row],[2018 post R disaster]],Table1[[#This Row],[2019 disaster]],Table1[[#This Row],[2020 disaster]])</f>
        <v>0</v>
      </c>
      <c r="BR319" s="116">
        <f>SUM(Table1[[#This Row],[2014-2015 unknown]],Table1[[#This Row],[2016-2017  unknown ]],Table1[[#This Row],[2018 pre R unknown]],Table1[[#This Row],[2018 post R unknown]],Table1[[#This Row],[2019 unknown]],Table1[[#This Row],[2020 unknown]])</f>
        <v>0</v>
      </c>
      <c r="BS319">
        <v>0</v>
      </c>
      <c r="BT319">
        <v>0</v>
      </c>
      <c r="BU319">
        <v>0</v>
      </c>
      <c r="BV319">
        <v>0</v>
      </c>
      <c r="BW319" t="s">
        <v>146</v>
      </c>
      <c r="BX319">
        <v>843</v>
      </c>
      <c r="BY319">
        <v>0</v>
      </c>
      <c r="BZ319">
        <v>0</v>
      </c>
      <c r="CA319">
        <v>0</v>
      </c>
      <c r="CB319" t="s">
        <v>146</v>
      </c>
      <c r="CC319">
        <v>0</v>
      </c>
      <c r="CD319">
        <v>0</v>
      </c>
      <c r="CE319">
        <v>0</v>
      </c>
      <c r="CF319">
        <v>0</v>
      </c>
      <c r="CG319" t="s">
        <v>146</v>
      </c>
      <c r="CH319">
        <v>0</v>
      </c>
      <c r="CI319">
        <v>0</v>
      </c>
      <c r="CJ319">
        <v>0</v>
      </c>
      <c r="CK319">
        <v>0</v>
      </c>
      <c r="CL319" t="s">
        <v>146</v>
      </c>
      <c r="CM319">
        <v>0</v>
      </c>
      <c r="CN319">
        <v>0</v>
      </c>
      <c r="CO319">
        <v>0</v>
      </c>
      <c r="CP319">
        <v>0</v>
      </c>
      <c r="CQ319" t="s">
        <v>146</v>
      </c>
      <c r="CR319">
        <v>0</v>
      </c>
      <c r="CS319">
        <v>0</v>
      </c>
      <c r="CT319">
        <v>0</v>
      </c>
      <c r="CU319">
        <v>0</v>
      </c>
      <c r="CV319" t="s">
        <v>146</v>
      </c>
      <c r="CW319" t="s">
        <v>147</v>
      </c>
      <c r="CX319">
        <v>0</v>
      </c>
      <c r="CY319">
        <v>0</v>
      </c>
      <c r="CZ319">
        <v>0</v>
      </c>
      <c r="DA319">
        <v>231</v>
      </c>
      <c r="DB319">
        <v>843</v>
      </c>
      <c r="DC319" t="s">
        <v>146</v>
      </c>
      <c r="DD319">
        <v>0</v>
      </c>
      <c r="DE319">
        <v>0</v>
      </c>
      <c r="DF319">
        <v>0</v>
      </c>
      <c r="DG319">
        <v>0</v>
      </c>
      <c r="DH319" t="s">
        <v>159</v>
      </c>
      <c r="DI319">
        <f>Table1[[#This Row],[i- returnees internal present household]]+Table1[[#This Row],[k- abroad returnee household]]</f>
        <v>1197</v>
      </c>
      <c r="DJ319">
        <f>Table1[[#This Row],[ returnees internal ]]+Table1[[#This Row],[abroad returnee ]]</f>
        <v>5834</v>
      </c>
      <c r="DK319" t="s">
        <v>146</v>
      </c>
      <c r="DL319">
        <v>0</v>
      </c>
      <c r="DM319">
        <v>0</v>
      </c>
      <c r="DN319">
        <v>0</v>
      </c>
      <c r="DO319">
        <v>0</v>
      </c>
      <c r="DP319" t="s">
        <v>147</v>
      </c>
      <c r="DQ319" t="s">
        <v>147</v>
      </c>
      <c r="DR319" t="s">
        <v>147</v>
      </c>
      <c r="DS319" t="s">
        <v>147</v>
      </c>
      <c r="DT319">
        <v>0</v>
      </c>
      <c r="DU319">
        <v>0</v>
      </c>
      <c r="DV319" t="s">
        <v>147</v>
      </c>
      <c r="DW319" t="s">
        <v>147</v>
      </c>
      <c r="DX319" t="s">
        <v>147</v>
      </c>
      <c r="DY319" t="s">
        <v>147</v>
      </c>
      <c r="DZ319">
        <v>0</v>
      </c>
      <c r="EA319">
        <v>0</v>
      </c>
      <c r="EB319" t="s">
        <v>147</v>
      </c>
      <c r="EC319" t="s">
        <v>147</v>
      </c>
      <c r="ED319" t="s">
        <v>147</v>
      </c>
      <c r="EE319" t="s">
        <v>147</v>
      </c>
      <c r="EF319">
        <v>0</v>
      </c>
      <c r="EG319">
        <v>0</v>
      </c>
      <c r="EH319" t="s">
        <v>147</v>
      </c>
      <c r="EI319" t="s">
        <v>147</v>
      </c>
      <c r="EJ319" t="s">
        <v>147</v>
      </c>
      <c r="EK319" t="s">
        <v>147</v>
      </c>
      <c r="EL319">
        <v>0</v>
      </c>
      <c r="EM319">
        <v>0</v>
      </c>
      <c r="EN319" t="s">
        <v>147</v>
      </c>
      <c r="EO319" t="s">
        <v>147</v>
      </c>
      <c r="EP319" t="s">
        <v>147</v>
      </c>
      <c r="EQ319" t="s">
        <v>147</v>
      </c>
      <c r="ER319">
        <v>0</v>
      </c>
      <c r="ES319">
        <v>0</v>
      </c>
      <c r="ET319" t="s">
        <v>159</v>
      </c>
      <c r="EU319">
        <v>1197</v>
      </c>
      <c r="EV319">
        <v>5834</v>
      </c>
      <c r="EW319">
        <v>87</v>
      </c>
      <c r="EX319">
        <v>438</v>
      </c>
      <c r="EY319" t="s">
        <v>217</v>
      </c>
      <c r="EZ319" t="s">
        <v>218</v>
      </c>
      <c r="FA319" t="s">
        <v>150</v>
      </c>
      <c r="FB319" t="s">
        <v>147</v>
      </c>
      <c r="FC319">
        <v>312</v>
      </c>
      <c r="FD319">
        <v>1567</v>
      </c>
      <c r="FE319" t="s">
        <v>217</v>
      </c>
      <c r="FF319" t="s">
        <v>938</v>
      </c>
      <c r="FG319" t="s">
        <v>150</v>
      </c>
      <c r="FH319" t="s">
        <v>147</v>
      </c>
      <c r="FI319">
        <v>195</v>
      </c>
      <c r="FJ319">
        <v>979</v>
      </c>
      <c r="FK319" t="s">
        <v>217</v>
      </c>
      <c r="FL319" t="s">
        <v>794</v>
      </c>
      <c r="FM319" t="s">
        <v>150</v>
      </c>
      <c r="FN319" t="s">
        <v>147</v>
      </c>
      <c r="FO319">
        <v>576</v>
      </c>
      <c r="FP319">
        <v>2726</v>
      </c>
      <c r="FQ319" t="s">
        <v>217</v>
      </c>
      <c r="FR319" t="s">
        <v>485</v>
      </c>
      <c r="FS319" t="s">
        <v>150</v>
      </c>
      <c r="FT319" t="s">
        <v>147</v>
      </c>
      <c r="FU319">
        <v>27</v>
      </c>
      <c r="FV319">
        <v>124</v>
      </c>
      <c r="FW319" t="s">
        <v>217</v>
      </c>
      <c r="FX319" t="s">
        <v>794</v>
      </c>
      <c r="FY319" t="s">
        <v>182</v>
      </c>
      <c r="FZ319" t="s">
        <v>147</v>
      </c>
      <c r="GA319">
        <v>0</v>
      </c>
      <c r="GB319">
        <v>0</v>
      </c>
      <c r="GC319">
        <v>450</v>
      </c>
      <c r="GD319">
        <v>2340</v>
      </c>
      <c r="GE319">
        <v>468</v>
      </c>
      <c r="GF319">
        <v>2761</v>
      </c>
      <c r="GG319">
        <v>279</v>
      </c>
      <c r="GH319">
        <v>733</v>
      </c>
      <c r="GI319">
        <v>0</v>
      </c>
      <c r="GJ319">
        <v>0</v>
      </c>
      <c r="GK319" t="s">
        <v>159</v>
      </c>
      <c r="GL319">
        <v>373</v>
      </c>
      <c r="GM319">
        <v>2058</v>
      </c>
      <c r="GN319" t="s">
        <v>146</v>
      </c>
      <c r="GO319" t="s">
        <v>147</v>
      </c>
      <c r="GP319" t="s">
        <v>147</v>
      </c>
      <c r="GQ319" t="s">
        <v>159</v>
      </c>
      <c r="GR319" t="s">
        <v>217</v>
      </c>
      <c r="GS319" t="s">
        <v>159</v>
      </c>
      <c r="GT319">
        <v>249</v>
      </c>
      <c r="GU319">
        <v>1326</v>
      </c>
      <c r="GV319" t="s">
        <v>146</v>
      </c>
      <c r="GW319" t="s">
        <v>177</v>
      </c>
      <c r="GX319" t="s">
        <v>151</v>
      </c>
      <c r="GY319" t="s">
        <v>151</v>
      </c>
      <c r="GZ319" t="s">
        <v>1182</v>
      </c>
      <c r="HA319" s="118" t="s">
        <v>1626</v>
      </c>
      <c r="HB319" s="118" t="s">
        <v>2503</v>
      </c>
      <c r="HC319" s="118"/>
      <c r="HD319" s="118" t="s">
        <v>1885</v>
      </c>
      <c r="HE319" s="119">
        <v>4.7895200000000004</v>
      </c>
      <c r="HF319" s="119">
        <v>32.746299999999998</v>
      </c>
    </row>
    <row r="320" spans="1:214" x14ac:dyDescent="0.25">
      <c r="A320" t="s">
        <v>155</v>
      </c>
      <c r="B320" t="s">
        <v>156</v>
      </c>
      <c r="C320" t="s">
        <v>438</v>
      </c>
      <c r="D320" t="s">
        <v>439</v>
      </c>
      <c r="E320" t="s">
        <v>1183</v>
      </c>
      <c r="F320" t="s">
        <v>1184</v>
      </c>
      <c r="G320" s="116">
        <f t="shared" si="8"/>
        <v>8.3164119999999997</v>
      </c>
      <c r="H320" s="116">
        <f t="shared" si="9"/>
        <v>31.324445999999998</v>
      </c>
      <c r="I320">
        <v>9</v>
      </c>
      <c r="J320">
        <v>9</v>
      </c>
      <c r="K320" t="s">
        <v>159</v>
      </c>
      <c r="L320">
        <v>307</v>
      </c>
      <c r="M320" s="116">
        <f>SUM(Table1[[#Headers],[c- IDP previously displ. abroad present]])</f>
        <v>0</v>
      </c>
      <c r="N320">
        <v>1756</v>
      </c>
      <c r="O320" s="116">
        <f>(Table1[[#This Row],[a- IDP individuals]])-(Table1[[#This Row],[displ. Abroad]])</f>
        <v>1462</v>
      </c>
      <c r="P320">
        <v>63</v>
      </c>
      <c r="Q320">
        <v>366</v>
      </c>
      <c r="R320" t="s">
        <v>156</v>
      </c>
      <c r="S320" t="s">
        <v>439</v>
      </c>
      <c r="T320">
        <v>49</v>
      </c>
      <c r="U320">
        <v>279</v>
      </c>
      <c r="V320" t="s">
        <v>156</v>
      </c>
      <c r="W320" t="s">
        <v>439</v>
      </c>
      <c r="X320">
        <v>30</v>
      </c>
      <c r="Y320">
        <v>171</v>
      </c>
      <c r="Z320" t="s">
        <v>156</v>
      </c>
      <c r="AA320" t="s">
        <v>439</v>
      </c>
      <c r="AB320">
        <v>32</v>
      </c>
      <c r="AC320">
        <v>182</v>
      </c>
      <c r="AD320" t="s">
        <v>156</v>
      </c>
      <c r="AE320" t="s">
        <v>439</v>
      </c>
      <c r="AF320">
        <v>6</v>
      </c>
      <c r="AG320">
        <v>34</v>
      </c>
      <c r="AH320" t="s">
        <v>156</v>
      </c>
      <c r="AI320" t="s">
        <v>439</v>
      </c>
      <c r="AJ320">
        <v>127</v>
      </c>
      <c r="AK320">
        <v>724</v>
      </c>
      <c r="AL320" t="s">
        <v>156</v>
      </c>
      <c r="AM320" t="s">
        <v>439</v>
      </c>
      <c r="AN320">
        <v>0</v>
      </c>
      <c r="AO320">
        <v>0</v>
      </c>
      <c r="AP320" t="s">
        <v>159</v>
      </c>
      <c r="AQ320">
        <v>57</v>
      </c>
      <c r="AR320">
        <v>294</v>
      </c>
      <c r="AS320">
        <v>29</v>
      </c>
      <c r="AT320">
        <v>150</v>
      </c>
      <c r="AU320" t="s">
        <v>148</v>
      </c>
      <c r="AV320" t="s">
        <v>149</v>
      </c>
      <c r="AW320">
        <v>12</v>
      </c>
      <c r="AX320">
        <v>62</v>
      </c>
      <c r="AY320" t="s">
        <v>148</v>
      </c>
      <c r="AZ320" t="s">
        <v>149</v>
      </c>
      <c r="BA320">
        <v>9</v>
      </c>
      <c r="BB320">
        <v>46</v>
      </c>
      <c r="BC320" t="s">
        <v>221</v>
      </c>
      <c r="BD320" t="s">
        <v>333</v>
      </c>
      <c r="BE320">
        <v>5</v>
      </c>
      <c r="BF320">
        <v>24</v>
      </c>
      <c r="BG320" t="s">
        <v>219</v>
      </c>
      <c r="BH320" t="s">
        <v>465</v>
      </c>
      <c r="BI320">
        <v>2</v>
      </c>
      <c r="BJ320">
        <v>12</v>
      </c>
      <c r="BK320" t="s">
        <v>148</v>
      </c>
      <c r="BL320" t="s">
        <v>149</v>
      </c>
      <c r="BM320">
        <v>0</v>
      </c>
      <c r="BN320">
        <v>0</v>
      </c>
      <c r="BO320" s="116">
        <f>SUM(Table1[[#This Row],[2014-2015 Conflict]],Table1[[#This Row],[2016-2017 conflict]],Table1[[#This Row],[2018 pre R conflict]],Table1[[#This Row],[2018 post R conflict]],Table1[[#This Row],[2019 conflict]],Table1[[#This Row],[2020 conflict]])</f>
        <v>645</v>
      </c>
      <c r="BP320" s="116">
        <f>SUM(Table1[[#This Row],[2014-2015  C - clashes]],Table1[[#This Row],[2016-2017  c-clashes]],Table1[[#This Row],[2018 pre R C-clashes]],Table1[[#This Row],[2018 post R C-clashes]],Table1[[#This Row],[2019 C-clashes]],Table1[[#This Row],[2020 C-clashes]])</f>
        <v>387</v>
      </c>
      <c r="BQ320" s="116">
        <f>SUM(Table1[[#This Row],[2014-2015 disaster]],Table1[[#This Row],[2016-2017 disaster]],Table1[[#This Row],[2018 pre R disaster]],Table1[[#This Row],[2018 post R disaster]],Table1[[#This Row],[2019 disaster]],Table1[[#This Row],[2020 disaster]])</f>
        <v>724</v>
      </c>
      <c r="BR320" s="116">
        <f>SUM(Table1[[#This Row],[2014-2015 unknown]],Table1[[#This Row],[2016-2017  unknown ]],Table1[[#This Row],[2018 pre R unknown]],Table1[[#This Row],[2018 post R unknown]],Table1[[#This Row],[2019 unknown]],Table1[[#This Row],[2020 unknown]])</f>
        <v>0</v>
      </c>
      <c r="BS320">
        <v>366</v>
      </c>
      <c r="BT320">
        <v>0</v>
      </c>
      <c r="BU320">
        <v>0</v>
      </c>
      <c r="BV320">
        <v>0</v>
      </c>
      <c r="BW320" t="s">
        <v>146</v>
      </c>
      <c r="BX320">
        <v>279</v>
      </c>
      <c r="BY320">
        <v>0</v>
      </c>
      <c r="BZ320">
        <v>0</v>
      </c>
      <c r="CA320">
        <v>0</v>
      </c>
      <c r="CB320" t="s">
        <v>146</v>
      </c>
      <c r="CC320">
        <v>0</v>
      </c>
      <c r="CD320">
        <v>171</v>
      </c>
      <c r="CE320">
        <v>0</v>
      </c>
      <c r="CF320">
        <v>0</v>
      </c>
      <c r="CG320" t="s">
        <v>146</v>
      </c>
      <c r="CH320">
        <v>0</v>
      </c>
      <c r="CI320">
        <v>182</v>
      </c>
      <c r="CJ320">
        <v>0</v>
      </c>
      <c r="CK320">
        <v>0</v>
      </c>
      <c r="CL320" t="s">
        <v>146</v>
      </c>
      <c r="CM320">
        <v>0</v>
      </c>
      <c r="CN320">
        <v>34</v>
      </c>
      <c r="CO320">
        <v>0</v>
      </c>
      <c r="CP320">
        <v>0</v>
      </c>
      <c r="CQ320" t="s">
        <v>146</v>
      </c>
      <c r="CR320">
        <v>0</v>
      </c>
      <c r="CS320">
        <v>0</v>
      </c>
      <c r="CT320">
        <v>724</v>
      </c>
      <c r="CU320">
        <v>0</v>
      </c>
      <c r="CV320" t="s">
        <v>146</v>
      </c>
      <c r="CW320" t="s">
        <v>147</v>
      </c>
      <c r="CX320">
        <v>0</v>
      </c>
      <c r="CY320">
        <v>0</v>
      </c>
      <c r="CZ320">
        <v>0</v>
      </c>
      <c r="DA320">
        <v>307</v>
      </c>
      <c r="DB320">
        <v>1756</v>
      </c>
      <c r="DC320" t="s">
        <v>159</v>
      </c>
      <c r="DD320">
        <v>12</v>
      </c>
      <c r="DE320">
        <v>67</v>
      </c>
      <c r="DF320">
        <v>697</v>
      </c>
      <c r="DG320">
        <v>3671</v>
      </c>
      <c r="DH320" t="s">
        <v>159</v>
      </c>
      <c r="DI320">
        <f>Table1[[#This Row],[i- returnees internal present household]]+Table1[[#This Row],[k- abroad returnee household]]</f>
        <v>475</v>
      </c>
      <c r="DJ320">
        <f>Table1[[#This Row],[ returnees internal ]]+Table1[[#This Row],[abroad returnee ]]</f>
        <v>2704</v>
      </c>
      <c r="DK320" t="s">
        <v>159</v>
      </c>
      <c r="DL320">
        <v>449</v>
      </c>
      <c r="DM320">
        <v>2563</v>
      </c>
      <c r="DN320">
        <v>150</v>
      </c>
      <c r="DO320">
        <v>859</v>
      </c>
      <c r="DP320" t="s">
        <v>156</v>
      </c>
      <c r="DQ320" t="s">
        <v>439</v>
      </c>
      <c r="DR320" t="s">
        <v>150</v>
      </c>
      <c r="DS320" t="s">
        <v>147</v>
      </c>
      <c r="DT320">
        <v>126</v>
      </c>
      <c r="DU320">
        <v>718</v>
      </c>
      <c r="DV320" t="s">
        <v>143</v>
      </c>
      <c r="DW320" t="s">
        <v>226</v>
      </c>
      <c r="DX320" t="s">
        <v>150</v>
      </c>
      <c r="DY320" t="s">
        <v>147</v>
      </c>
      <c r="DZ320">
        <v>100</v>
      </c>
      <c r="EA320">
        <v>570</v>
      </c>
      <c r="EB320" t="s">
        <v>175</v>
      </c>
      <c r="EC320" t="s">
        <v>394</v>
      </c>
      <c r="ED320" t="s">
        <v>150</v>
      </c>
      <c r="EE320" t="s">
        <v>147</v>
      </c>
      <c r="EF320">
        <v>73</v>
      </c>
      <c r="EG320">
        <v>416</v>
      </c>
      <c r="EH320" t="s">
        <v>156</v>
      </c>
      <c r="EI320" t="s">
        <v>439</v>
      </c>
      <c r="EJ320" t="s">
        <v>150</v>
      </c>
      <c r="EK320" t="s">
        <v>147</v>
      </c>
      <c r="EL320">
        <v>0</v>
      </c>
      <c r="EM320">
        <v>0</v>
      </c>
      <c r="EN320" t="s">
        <v>147</v>
      </c>
      <c r="EO320" t="s">
        <v>147</v>
      </c>
      <c r="EP320" t="s">
        <v>147</v>
      </c>
      <c r="EQ320" t="s">
        <v>147</v>
      </c>
      <c r="ER320">
        <v>0</v>
      </c>
      <c r="ES320">
        <v>0</v>
      </c>
      <c r="ET320" t="s">
        <v>159</v>
      </c>
      <c r="EU320">
        <v>26</v>
      </c>
      <c r="EV320">
        <v>141</v>
      </c>
      <c r="EW320">
        <v>4</v>
      </c>
      <c r="EX320">
        <v>21</v>
      </c>
      <c r="EY320" t="s">
        <v>221</v>
      </c>
      <c r="EZ320" t="s">
        <v>376</v>
      </c>
      <c r="FA320" t="s">
        <v>150</v>
      </c>
      <c r="FB320" t="s">
        <v>147</v>
      </c>
      <c r="FC320">
        <v>2</v>
      </c>
      <c r="FD320">
        <v>11</v>
      </c>
      <c r="FE320" t="s">
        <v>148</v>
      </c>
      <c r="FF320" t="s">
        <v>149</v>
      </c>
      <c r="FG320" t="s">
        <v>150</v>
      </c>
      <c r="FH320" t="s">
        <v>147</v>
      </c>
      <c r="FI320">
        <v>3</v>
      </c>
      <c r="FJ320">
        <v>16</v>
      </c>
      <c r="FK320" t="s">
        <v>219</v>
      </c>
      <c r="FL320" t="s">
        <v>354</v>
      </c>
      <c r="FM320" t="s">
        <v>150</v>
      </c>
      <c r="FN320" t="s">
        <v>147</v>
      </c>
      <c r="FO320">
        <v>0</v>
      </c>
      <c r="FP320">
        <v>0</v>
      </c>
      <c r="FQ320" t="s">
        <v>147</v>
      </c>
      <c r="FR320" t="s">
        <v>147</v>
      </c>
      <c r="FS320" t="s">
        <v>147</v>
      </c>
      <c r="FT320" t="s">
        <v>147</v>
      </c>
      <c r="FU320">
        <v>17</v>
      </c>
      <c r="FV320">
        <v>93</v>
      </c>
      <c r="FW320" t="s">
        <v>148</v>
      </c>
      <c r="FX320" t="s">
        <v>149</v>
      </c>
      <c r="FY320" t="s">
        <v>150</v>
      </c>
      <c r="FZ320" t="s">
        <v>147</v>
      </c>
      <c r="GA320">
        <v>0</v>
      </c>
      <c r="GB320">
        <v>0</v>
      </c>
      <c r="GC320">
        <v>296</v>
      </c>
      <c r="GD320">
        <v>1687</v>
      </c>
      <c r="GE320">
        <v>173</v>
      </c>
      <c r="GF320">
        <v>969</v>
      </c>
      <c r="GG320">
        <v>6</v>
      </c>
      <c r="GH320">
        <v>48</v>
      </c>
      <c r="GI320">
        <v>0</v>
      </c>
      <c r="GJ320">
        <v>0</v>
      </c>
      <c r="GK320" t="s">
        <v>159</v>
      </c>
      <c r="GL320">
        <v>72</v>
      </c>
      <c r="GM320">
        <v>381</v>
      </c>
      <c r="GN320" t="s">
        <v>159</v>
      </c>
      <c r="GO320" t="s">
        <v>156</v>
      </c>
      <c r="GP320" t="s">
        <v>439</v>
      </c>
      <c r="GQ320" t="s">
        <v>159</v>
      </c>
      <c r="GR320" t="s">
        <v>148</v>
      </c>
      <c r="GS320" t="s">
        <v>159</v>
      </c>
      <c r="GT320">
        <v>25</v>
      </c>
      <c r="GU320">
        <v>133</v>
      </c>
      <c r="GV320" t="s">
        <v>146</v>
      </c>
      <c r="GW320" t="s">
        <v>151</v>
      </c>
      <c r="GX320" t="s">
        <v>152</v>
      </c>
      <c r="GY320" t="s">
        <v>151</v>
      </c>
      <c r="GZ320" t="s">
        <v>1185</v>
      </c>
      <c r="HA320" s="117" t="s">
        <v>1307</v>
      </c>
      <c r="HB320" s="117" t="s">
        <v>2505</v>
      </c>
      <c r="HC320" s="117"/>
      <c r="HD320" s="116" t="s">
        <v>1858</v>
      </c>
      <c r="HE320" s="116">
        <v>4.9546799999999998</v>
      </c>
      <c r="HF320" s="116">
        <v>32.429200000000002</v>
      </c>
    </row>
    <row r="321" spans="1:214" x14ac:dyDescent="0.25">
      <c r="A321" t="s">
        <v>155</v>
      </c>
      <c r="B321" t="s">
        <v>156</v>
      </c>
      <c r="C321" t="s">
        <v>154</v>
      </c>
      <c r="D321" t="s">
        <v>157</v>
      </c>
      <c r="E321" t="s">
        <v>1186</v>
      </c>
      <c r="F321" t="s">
        <v>1187</v>
      </c>
      <c r="G321" s="116">
        <f t="shared" si="8"/>
        <v>9.2590500000000002</v>
      </c>
      <c r="H321" s="116">
        <f t="shared" si="9"/>
        <v>31.670069999999999</v>
      </c>
      <c r="I321">
        <v>9</v>
      </c>
      <c r="J321">
        <v>9</v>
      </c>
      <c r="K321" t="s">
        <v>159</v>
      </c>
      <c r="L321">
        <v>141</v>
      </c>
      <c r="M321" s="116">
        <f>SUM(Table1[[#Headers],[c- IDP previously displ. abroad present]])</f>
        <v>0</v>
      </c>
      <c r="N321">
        <v>727</v>
      </c>
      <c r="O321" s="116">
        <f>(Table1[[#This Row],[a- IDP individuals]])-(Table1[[#This Row],[displ. Abroad]])</f>
        <v>475</v>
      </c>
      <c r="P321">
        <v>41</v>
      </c>
      <c r="Q321">
        <v>202</v>
      </c>
      <c r="R321" t="s">
        <v>156</v>
      </c>
      <c r="S321" t="s">
        <v>157</v>
      </c>
      <c r="T321">
        <v>32</v>
      </c>
      <c r="U321">
        <v>107</v>
      </c>
      <c r="V321" t="s">
        <v>156</v>
      </c>
      <c r="W321" t="s">
        <v>157</v>
      </c>
      <c r="X321">
        <v>32</v>
      </c>
      <c r="Y321">
        <v>138</v>
      </c>
      <c r="Z321" t="s">
        <v>156</v>
      </c>
      <c r="AA321" t="s">
        <v>157</v>
      </c>
      <c r="AB321">
        <v>13</v>
      </c>
      <c r="AC321">
        <v>63</v>
      </c>
      <c r="AD321" t="s">
        <v>143</v>
      </c>
      <c r="AE321" t="s">
        <v>352</v>
      </c>
      <c r="AF321">
        <v>4</v>
      </c>
      <c r="AG321">
        <v>36</v>
      </c>
      <c r="AH321" t="s">
        <v>143</v>
      </c>
      <c r="AI321" t="s">
        <v>352</v>
      </c>
      <c r="AJ321">
        <v>19</v>
      </c>
      <c r="AK321">
        <v>181</v>
      </c>
      <c r="AL321" t="s">
        <v>143</v>
      </c>
      <c r="AM321" t="s">
        <v>352</v>
      </c>
      <c r="AN321">
        <v>0</v>
      </c>
      <c r="AO321">
        <v>0</v>
      </c>
      <c r="AP321" t="s">
        <v>159</v>
      </c>
      <c r="AQ321">
        <v>48</v>
      </c>
      <c r="AR321">
        <v>252</v>
      </c>
      <c r="AS321">
        <v>13</v>
      </c>
      <c r="AT321">
        <v>75</v>
      </c>
      <c r="AU321" t="s">
        <v>221</v>
      </c>
      <c r="AV321" t="s">
        <v>424</v>
      </c>
      <c r="AW321">
        <v>15</v>
      </c>
      <c r="AX321">
        <v>84</v>
      </c>
      <c r="AY321" t="s">
        <v>221</v>
      </c>
      <c r="AZ321" t="s">
        <v>424</v>
      </c>
      <c r="BA321">
        <v>12</v>
      </c>
      <c r="BB321">
        <v>48</v>
      </c>
      <c r="BC321" t="s">
        <v>221</v>
      </c>
      <c r="BD321" t="s">
        <v>424</v>
      </c>
      <c r="BE321">
        <v>4</v>
      </c>
      <c r="BF321">
        <v>20</v>
      </c>
      <c r="BG321" t="s">
        <v>221</v>
      </c>
      <c r="BH321" t="s">
        <v>424</v>
      </c>
      <c r="BI321">
        <v>4</v>
      </c>
      <c r="BJ321">
        <v>25</v>
      </c>
      <c r="BK321" t="s">
        <v>221</v>
      </c>
      <c r="BL321" t="s">
        <v>424</v>
      </c>
      <c r="BM321">
        <v>0</v>
      </c>
      <c r="BN321">
        <v>0</v>
      </c>
      <c r="BO321" s="116">
        <f>SUM(Table1[[#This Row],[2014-2015 Conflict]],Table1[[#This Row],[2016-2017 conflict]],Table1[[#This Row],[2018 pre R conflict]],Table1[[#This Row],[2018 post R conflict]],Table1[[#This Row],[2019 conflict]],Table1[[#This Row],[2020 conflict]])</f>
        <v>652</v>
      </c>
      <c r="BP321" s="116">
        <f>SUM(Table1[[#This Row],[2014-2015  C - clashes]],Table1[[#This Row],[2016-2017  c-clashes]],Table1[[#This Row],[2018 pre R C-clashes]],Table1[[#This Row],[2018 post R C-clashes]],Table1[[#This Row],[2019 C-clashes]],Table1[[#This Row],[2020 C-clashes]])</f>
        <v>0</v>
      </c>
      <c r="BQ321" s="116">
        <f>SUM(Table1[[#This Row],[2014-2015 disaster]],Table1[[#This Row],[2016-2017 disaster]],Table1[[#This Row],[2018 pre R disaster]],Table1[[#This Row],[2018 post R disaster]],Table1[[#This Row],[2019 disaster]],Table1[[#This Row],[2020 disaster]])</f>
        <v>0</v>
      </c>
      <c r="BR321" s="116">
        <f>SUM(Table1[[#This Row],[2014-2015 unknown]],Table1[[#This Row],[2016-2017  unknown ]],Table1[[#This Row],[2018 pre R unknown]],Table1[[#This Row],[2018 post R unknown]],Table1[[#This Row],[2019 unknown]],Table1[[#This Row],[2020 unknown]])</f>
        <v>75</v>
      </c>
      <c r="BS321">
        <v>202</v>
      </c>
      <c r="BT321">
        <v>0</v>
      </c>
      <c r="BU321">
        <v>0</v>
      </c>
      <c r="BV321">
        <v>0</v>
      </c>
      <c r="BW321" t="s">
        <v>146</v>
      </c>
      <c r="BX321">
        <v>107</v>
      </c>
      <c r="BY321">
        <v>0</v>
      </c>
      <c r="BZ321">
        <v>0</v>
      </c>
      <c r="CA321">
        <v>0</v>
      </c>
      <c r="CB321" t="s">
        <v>146</v>
      </c>
      <c r="CC321">
        <v>63</v>
      </c>
      <c r="CD321">
        <v>0</v>
      </c>
      <c r="CE321">
        <v>0</v>
      </c>
      <c r="CF321">
        <v>75</v>
      </c>
      <c r="CG321" t="s">
        <v>146</v>
      </c>
      <c r="CH321">
        <v>63</v>
      </c>
      <c r="CI321">
        <v>0</v>
      </c>
      <c r="CJ321">
        <v>0</v>
      </c>
      <c r="CK321">
        <v>0</v>
      </c>
      <c r="CL321" t="s">
        <v>146</v>
      </c>
      <c r="CM321">
        <v>36</v>
      </c>
      <c r="CN321">
        <v>0</v>
      </c>
      <c r="CO321">
        <v>0</v>
      </c>
      <c r="CP321">
        <v>0</v>
      </c>
      <c r="CQ321" t="s">
        <v>146</v>
      </c>
      <c r="CR321">
        <v>181</v>
      </c>
      <c r="CS321">
        <v>0</v>
      </c>
      <c r="CT321">
        <v>0</v>
      </c>
      <c r="CU321">
        <v>0</v>
      </c>
      <c r="CV321" t="s">
        <v>146</v>
      </c>
      <c r="CW321" t="s">
        <v>147</v>
      </c>
      <c r="CX321">
        <v>0</v>
      </c>
      <c r="CY321">
        <v>0</v>
      </c>
      <c r="CZ321">
        <v>0</v>
      </c>
      <c r="DA321">
        <v>141</v>
      </c>
      <c r="DB321">
        <v>727</v>
      </c>
      <c r="DC321" t="s">
        <v>159</v>
      </c>
      <c r="DD321">
        <v>80</v>
      </c>
      <c r="DE321">
        <v>300</v>
      </c>
      <c r="DF321">
        <v>376</v>
      </c>
      <c r="DG321">
        <v>2086</v>
      </c>
      <c r="DH321" t="s">
        <v>159</v>
      </c>
      <c r="DI321">
        <f>Table1[[#This Row],[i- returnees internal present household]]+Table1[[#This Row],[k- abroad returnee household]]</f>
        <v>303</v>
      </c>
      <c r="DJ321">
        <f>Table1[[#This Row],[ returnees internal ]]+Table1[[#This Row],[abroad returnee ]]</f>
        <v>1571</v>
      </c>
      <c r="DK321" t="s">
        <v>159</v>
      </c>
      <c r="DL321">
        <v>206</v>
      </c>
      <c r="DM321">
        <v>915</v>
      </c>
      <c r="DN321">
        <v>20</v>
      </c>
      <c r="DO321">
        <v>100</v>
      </c>
      <c r="DP321" t="s">
        <v>156</v>
      </c>
      <c r="DQ321" t="s">
        <v>157</v>
      </c>
      <c r="DR321" t="s">
        <v>150</v>
      </c>
      <c r="DS321" t="s">
        <v>147</v>
      </c>
      <c r="DT321">
        <v>0</v>
      </c>
      <c r="DU321">
        <v>0</v>
      </c>
      <c r="DV321" t="s">
        <v>147</v>
      </c>
      <c r="DW321" t="s">
        <v>147</v>
      </c>
      <c r="DX321" t="s">
        <v>147</v>
      </c>
      <c r="DY321" t="s">
        <v>147</v>
      </c>
      <c r="DZ321">
        <v>31</v>
      </c>
      <c r="EA321">
        <v>206</v>
      </c>
      <c r="EB321" t="s">
        <v>143</v>
      </c>
      <c r="EC321" t="s">
        <v>352</v>
      </c>
      <c r="ED321" t="s">
        <v>150</v>
      </c>
      <c r="EE321" t="s">
        <v>147</v>
      </c>
      <c r="EF321">
        <v>70</v>
      </c>
      <c r="EG321">
        <v>309</v>
      </c>
      <c r="EH321" t="s">
        <v>143</v>
      </c>
      <c r="EI321" t="s">
        <v>352</v>
      </c>
      <c r="EJ321" t="s">
        <v>150</v>
      </c>
      <c r="EK321" t="s">
        <v>147</v>
      </c>
      <c r="EL321">
        <v>85</v>
      </c>
      <c r="EM321">
        <v>300</v>
      </c>
      <c r="EN321" t="s">
        <v>143</v>
      </c>
      <c r="EO321" t="s">
        <v>352</v>
      </c>
      <c r="EP321" t="s">
        <v>150</v>
      </c>
      <c r="EQ321" t="s">
        <v>147</v>
      </c>
      <c r="ER321">
        <v>0</v>
      </c>
      <c r="ES321">
        <v>0</v>
      </c>
      <c r="ET321" t="s">
        <v>159</v>
      </c>
      <c r="EU321">
        <v>97</v>
      </c>
      <c r="EV321">
        <v>656</v>
      </c>
      <c r="EW321">
        <v>14</v>
      </c>
      <c r="EX321">
        <v>80</v>
      </c>
      <c r="EY321" t="s">
        <v>221</v>
      </c>
      <c r="EZ321" t="s">
        <v>424</v>
      </c>
      <c r="FA321" t="s">
        <v>150</v>
      </c>
      <c r="FB321" t="s">
        <v>147</v>
      </c>
      <c r="FC321">
        <v>0</v>
      </c>
      <c r="FD321">
        <v>0</v>
      </c>
      <c r="FE321" t="s">
        <v>147</v>
      </c>
      <c r="FF321" t="s">
        <v>147</v>
      </c>
      <c r="FG321" t="s">
        <v>147</v>
      </c>
      <c r="FH321" t="s">
        <v>147</v>
      </c>
      <c r="FI321">
        <v>16</v>
      </c>
      <c r="FJ321">
        <v>120</v>
      </c>
      <c r="FK321" t="s">
        <v>221</v>
      </c>
      <c r="FL321" t="s">
        <v>424</v>
      </c>
      <c r="FM321" t="s">
        <v>150</v>
      </c>
      <c r="FN321" t="s">
        <v>147</v>
      </c>
      <c r="FO321">
        <v>25</v>
      </c>
      <c r="FP321">
        <v>206</v>
      </c>
      <c r="FQ321" t="s">
        <v>221</v>
      </c>
      <c r="FR321" t="s">
        <v>424</v>
      </c>
      <c r="FS321" t="s">
        <v>150</v>
      </c>
      <c r="FT321" t="s">
        <v>147</v>
      </c>
      <c r="FU321">
        <v>42</v>
      </c>
      <c r="FV321">
        <v>250</v>
      </c>
      <c r="FW321" t="s">
        <v>221</v>
      </c>
      <c r="FX321" t="s">
        <v>424</v>
      </c>
      <c r="FY321" t="s">
        <v>150</v>
      </c>
      <c r="FZ321" t="s">
        <v>147</v>
      </c>
      <c r="GA321">
        <v>0</v>
      </c>
      <c r="GB321">
        <v>0</v>
      </c>
      <c r="GC321">
        <v>53</v>
      </c>
      <c r="GD321">
        <v>271</v>
      </c>
      <c r="GE321">
        <v>100</v>
      </c>
      <c r="GF321">
        <v>400</v>
      </c>
      <c r="GG321">
        <v>150</v>
      </c>
      <c r="GH321">
        <v>900</v>
      </c>
      <c r="GI321">
        <v>0</v>
      </c>
      <c r="GJ321">
        <v>0</v>
      </c>
      <c r="GK321" t="s">
        <v>159</v>
      </c>
      <c r="GL321">
        <v>324</v>
      </c>
      <c r="GM321">
        <v>1761</v>
      </c>
      <c r="GN321" t="s">
        <v>159</v>
      </c>
      <c r="GO321" t="s">
        <v>143</v>
      </c>
      <c r="GP321" t="s">
        <v>352</v>
      </c>
      <c r="GQ321" t="s">
        <v>159</v>
      </c>
      <c r="GR321" t="s">
        <v>221</v>
      </c>
      <c r="GS321" t="s">
        <v>159</v>
      </c>
      <c r="GT321">
        <v>176</v>
      </c>
      <c r="GU321">
        <v>935</v>
      </c>
      <c r="GV321" t="s">
        <v>159</v>
      </c>
      <c r="GW321" t="s">
        <v>152</v>
      </c>
      <c r="GX321" t="s">
        <v>151</v>
      </c>
      <c r="GY321" t="s">
        <v>151</v>
      </c>
      <c r="GZ321" t="s">
        <v>1188</v>
      </c>
      <c r="HA321" s="117" t="s">
        <v>1307</v>
      </c>
      <c r="HB321" s="117" t="s">
        <v>2507</v>
      </c>
      <c r="HC321" s="117"/>
      <c r="HD321" s="116" t="s">
        <v>1858</v>
      </c>
      <c r="HE321" s="116">
        <v>4.9530099999999999</v>
      </c>
      <c r="HF321" s="116">
        <v>32.429200000000002</v>
      </c>
    </row>
    <row r="322" spans="1:214" x14ac:dyDescent="0.25">
      <c r="A322" t="s">
        <v>186</v>
      </c>
      <c r="B322" t="s">
        <v>187</v>
      </c>
      <c r="C322" t="s">
        <v>248</v>
      </c>
      <c r="D322" t="s">
        <v>213</v>
      </c>
      <c r="E322" t="s">
        <v>1189</v>
      </c>
      <c r="F322" t="s">
        <v>1190</v>
      </c>
      <c r="G322" s="116">
        <f t="shared" ref="G322:G385" si="10">INDEX($HE$2:$HE$2855,MATCH(F322,$HA$2:$HA$2855,0))</f>
        <v>6.683567</v>
      </c>
      <c r="H322" s="116">
        <f t="shared" ref="H322:H385" si="11">INDEX($HF$2:$HF$2855,MATCH(F322,$HA$2:$HA$2855,0))</f>
        <v>30.506967</v>
      </c>
      <c r="I322">
        <v>9</v>
      </c>
      <c r="J322">
        <v>9</v>
      </c>
      <c r="K322" t="s">
        <v>159</v>
      </c>
      <c r="L322">
        <v>357</v>
      </c>
      <c r="M322" s="116">
        <f>SUM(Table1[[#Headers],[c- IDP previously displ. abroad present]])</f>
        <v>0</v>
      </c>
      <c r="N322">
        <v>1919</v>
      </c>
      <c r="O322" s="116">
        <f>(Table1[[#This Row],[a- IDP individuals]])-(Table1[[#This Row],[displ. Abroad]])</f>
        <v>1919</v>
      </c>
      <c r="P322">
        <v>86</v>
      </c>
      <c r="Q322">
        <v>473</v>
      </c>
      <c r="R322" t="s">
        <v>175</v>
      </c>
      <c r="S322" t="s">
        <v>240</v>
      </c>
      <c r="T322">
        <v>63</v>
      </c>
      <c r="U322">
        <v>347</v>
      </c>
      <c r="V322" t="s">
        <v>193</v>
      </c>
      <c r="W322" t="s">
        <v>194</v>
      </c>
      <c r="X322">
        <v>43</v>
      </c>
      <c r="Y322">
        <v>235</v>
      </c>
      <c r="Z322" t="s">
        <v>187</v>
      </c>
      <c r="AA322" t="s">
        <v>250</v>
      </c>
      <c r="AB322">
        <v>48</v>
      </c>
      <c r="AC322">
        <v>265</v>
      </c>
      <c r="AD322" t="s">
        <v>175</v>
      </c>
      <c r="AE322" t="s">
        <v>240</v>
      </c>
      <c r="AF322">
        <v>64</v>
      </c>
      <c r="AG322">
        <v>308</v>
      </c>
      <c r="AH322" t="s">
        <v>187</v>
      </c>
      <c r="AI322" t="s">
        <v>208</v>
      </c>
      <c r="AJ322">
        <v>53</v>
      </c>
      <c r="AK322">
        <v>291</v>
      </c>
      <c r="AL322" t="s">
        <v>156</v>
      </c>
      <c r="AM322" t="s">
        <v>251</v>
      </c>
      <c r="AN322">
        <v>0</v>
      </c>
      <c r="AO322">
        <v>0</v>
      </c>
      <c r="AP322" t="s">
        <v>146</v>
      </c>
      <c r="AQ322">
        <v>0</v>
      </c>
      <c r="AR322">
        <v>0</v>
      </c>
      <c r="AS322">
        <v>0</v>
      </c>
      <c r="AT322">
        <v>0</v>
      </c>
      <c r="AU322" t="s">
        <v>147</v>
      </c>
      <c r="AV322" t="s">
        <v>147</v>
      </c>
      <c r="AW322">
        <v>0</v>
      </c>
      <c r="AX322">
        <v>0</v>
      </c>
      <c r="AY322" t="s">
        <v>147</v>
      </c>
      <c r="AZ322" t="s">
        <v>147</v>
      </c>
      <c r="BA322">
        <v>0</v>
      </c>
      <c r="BB322">
        <v>0</v>
      </c>
      <c r="BC322" t="s">
        <v>147</v>
      </c>
      <c r="BD322" t="s">
        <v>147</v>
      </c>
      <c r="BE322">
        <v>0</v>
      </c>
      <c r="BF322">
        <v>0</v>
      </c>
      <c r="BG322" t="s">
        <v>147</v>
      </c>
      <c r="BH322" t="s">
        <v>147</v>
      </c>
      <c r="BI322">
        <v>0</v>
      </c>
      <c r="BJ322">
        <v>0</v>
      </c>
      <c r="BK322" t="s">
        <v>147</v>
      </c>
      <c r="BL322" t="s">
        <v>147</v>
      </c>
      <c r="BM322">
        <v>0</v>
      </c>
      <c r="BN322">
        <v>0</v>
      </c>
      <c r="BO322" s="116">
        <f>SUM(Table1[[#This Row],[2014-2015 Conflict]],Table1[[#This Row],[2016-2017 conflict]],Table1[[#This Row],[2018 pre R conflict]],Table1[[#This Row],[2018 post R conflict]],Table1[[#This Row],[2019 conflict]],Table1[[#This Row],[2020 conflict]])</f>
        <v>1055</v>
      </c>
      <c r="BP322" s="116">
        <f>SUM(Table1[[#This Row],[2014-2015  C - clashes]],Table1[[#This Row],[2016-2017  c-clashes]],Table1[[#This Row],[2018 pre R C-clashes]],Table1[[#This Row],[2018 post R C-clashes]],Table1[[#This Row],[2019 C-clashes]],Table1[[#This Row],[2020 C-clashes]])</f>
        <v>265</v>
      </c>
      <c r="BQ322" s="116">
        <f>SUM(Table1[[#This Row],[2014-2015 disaster]],Table1[[#This Row],[2016-2017 disaster]],Table1[[#This Row],[2018 pre R disaster]],Table1[[#This Row],[2018 post R disaster]],Table1[[#This Row],[2019 disaster]],Table1[[#This Row],[2020 disaster]])</f>
        <v>599</v>
      </c>
      <c r="BR322" s="116">
        <f>SUM(Table1[[#This Row],[2014-2015 unknown]],Table1[[#This Row],[2016-2017  unknown ]],Table1[[#This Row],[2018 pre R unknown]],Table1[[#This Row],[2018 post R unknown]],Table1[[#This Row],[2019 unknown]],Table1[[#This Row],[2020 unknown]])</f>
        <v>0</v>
      </c>
      <c r="BS322">
        <v>473</v>
      </c>
      <c r="BT322">
        <v>0</v>
      </c>
      <c r="BU322">
        <v>0</v>
      </c>
      <c r="BV322">
        <v>0</v>
      </c>
      <c r="BW322" t="s">
        <v>146</v>
      </c>
      <c r="BX322">
        <v>347</v>
      </c>
      <c r="BY322">
        <v>0</v>
      </c>
      <c r="BZ322">
        <v>0</v>
      </c>
      <c r="CA322">
        <v>0</v>
      </c>
      <c r="CB322" t="s">
        <v>146</v>
      </c>
      <c r="CC322">
        <v>235</v>
      </c>
      <c r="CD322">
        <v>0</v>
      </c>
      <c r="CE322">
        <v>0</v>
      </c>
      <c r="CF322">
        <v>0</v>
      </c>
      <c r="CG322" t="s">
        <v>146</v>
      </c>
      <c r="CH322">
        <v>0</v>
      </c>
      <c r="CI322">
        <v>265</v>
      </c>
      <c r="CJ322">
        <v>0</v>
      </c>
      <c r="CK322">
        <v>0</v>
      </c>
      <c r="CL322" t="s">
        <v>146</v>
      </c>
      <c r="CM322">
        <v>0</v>
      </c>
      <c r="CN322">
        <v>0</v>
      </c>
      <c r="CO322">
        <v>308</v>
      </c>
      <c r="CP322">
        <v>0</v>
      </c>
      <c r="CQ322" t="s">
        <v>146</v>
      </c>
      <c r="CR322">
        <v>0</v>
      </c>
      <c r="CS322">
        <v>0</v>
      </c>
      <c r="CT322">
        <v>291</v>
      </c>
      <c r="CU322">
        <v>0</v>
      </c>
      <c r="CV322" t="s">
        <v>146</v>
      </c>
      <c r="CW322" t="s">
        <v>147</v>
      </c>
      <c r="CX322">
        <v>0</v>
      </c>
      <c r="CY322">
        <v>0</v>
      </c>
      <c r="CZ322">
        <v>0</v>
      </c>
      <c r="DA322">
        <v>357</v>
      </c>
      <c r="DB322">
        <v>1919</v>
      </c>
      <c r="DC322" t="s">
        <v>146</v>
      </c>
      <c r="DD322">
        <v>0</v>
      </c>
      <c r="DE322">
        <v>0</v>
      </c>
      <c r="DF322">
        <v>4000</v>
      </c>
      <c r="DG322">
        <v>22000</v>
      </c>
      <c r="DH322" t="s">
        <v>159</v>
      </c>
      <c r="DI322">
        <f>Table1[[#This Row],[i- returnees internal present household]]+Table1[[#This Row],[k- abroad returnee household]]</f>
        <v>115</v>
      </c>
      <c r="DJ322">
        <f>Table1[[#This Row],[ returnees internal ]]+Table1[[#This Row],[abroad returnee ]]</f>
        <v>622</v>
      </c>
      <c r="DK322" t="s">
        <v>159</v>
      </c>
      <c r="DL322">
        <v>111</v>
      </c>
      <c r="DM322">
        <v>605</v>
      </c>
      <c r="DN322">
        <v>40</v>
      </c>
      <c r="DO322">
        <v>231</v>
      </c>
      <c r="DP322" t="s">
        <v>193</v>
      </c>
      <c r="DQ322" t="s">
        <v>194</v>
      </c>
      <c r="DR322" t="s">
        <v>150</v>
      </c>
      <c r="DS322" t="s">
        <v>147</v>
      </c>
      <c r="DT322">
        <v>30</v>
      </c>
      <c r="DU322">
        <v>161</v>
      </c>
      <c r="DV322" t="s">
        <v>187</v>
      </c>
      <c r="DW322" t="s">
        <v>213</v>
      </c>
      <c r="DX322" t="s">
        <v>150</v>
      </c>
      <c r="DY322" t="s">
        <v>147</v>
      </c>
      <c r="DZ322">
        <v>18</v>
      </c>
      <c r="EA322">
        <v>118</v>
      </c>
      <c r="EB322" t="s">
        <v>187</v>
      </c>
      <c r="EC322" t="s">
        <v>250</v>
      </c>
      <c r="ED322" t="s">
        <v>150</v>
      </c>
      <c r="EE322" t="s">
        <v>147</v>
      </c>
      <c r="EF322">
        <v>20</v>
      </c>
      <c r="EG322">
        <v>78</v>
      </c>
      <c r="EH322" t="s">
        <v>187</v>
      </c>
      <c r="EI322" t="s">
        <v>208</v>
      </c>
      <c r="EJ322" t="s">
        <v>150</v>
      </c>
      <c r="EK322" t="s">
        <v>147</v>
      </c>
      <c r="EL322">
        <v>3</v>
      </c>
      <c r="EM322">
        <v>17</v>
      </c>
      <c r="EN322" t="s">
        <v>156</v>
      </c>
      <c r="EO322" t="s">
        <v>195</v>
      </c>
      <c r="EP322" t="s">
        <v>150</v>
      </c>
      <c r="EQ322" t="s">
        <v>147</v>
      </c>
      <c r="ER322">
        <v>0</v>
      </c>
      <c r="ES322">
        <v>0</v>
      </c>
      <c r="ET322" t="s">
        <v>159</v>
      </c>
      <c r="EU322">
        <v>4</v>
      </c>
      <c r="EV322">
        <v>17</v>
      </c>
      <c r="EW322">
        <v>0</v>
      </c>
      <c r="EX322">
        <v>0</v>
      </c>
      <c r="EY322" t="s">
        <v>147</v>
      </c>
      <c r="EZ322" t="s">
        <v>147</v>
      </c>
      <c r="FA322" t="s">
        <v>147</v>
      </c>
      <c r="FB322" t="s">
        <v>147</v>
      </c>
      <c r="FC322">
        <v>0</v>
      </c>
      <c r="FD322">
        <v>0</v>
      </c>
      <c r="FE322" t="s">
        <v>147</v>
      </c>
      <c r="FF322" t="s">
        <v>147</v>
      </c>
      <c r="FG322" t="s">
        <v>147</v>
      </c>
      <c r="FH322" t="s">
        <v>147</v>
      </c>
      <c r="FI322">
        <v>0</v>
      </c>
      <c r="FJ322">
        <v>0</v>
      </c>
      <c r="FK322" t="s">
        <v>147</v>
      </c>
      <c r="FL322" t="s">
        <v>147</v>
      </c>
      <c r="FM322" t="s">
        <v>147</v>
      </c>
      <c r="FN322" t="s">
        <v>147</v>
      </c>
      <c r="FO322">
        <v>0</v>
      </c>
      <c r="FP322">
        <v>0</v>
      </c>
      <c r="FQ322" t="s">
        <v>147</v>
      </c>
      <c r="FR322" t="s">
        <v>147</v>
      </c>
      <c r="FS322" t="s">
        <v>147</v>
      </c>
      <c r="FT322" t="s">
        <v>147</v>
      </c>
      <c r="FU322">
        <v>4</v>
      </c>
      <c r="FV322">
        <v>17</v>
      </c>
      <c r="FW322" t="s">
        <v>221</v>
      </c>
      <c r="FX322" t="s">
        <v>424</v>
      </c>
      <c r="FY322" t="s">
        <v>150</v>
      </c>
      <c r="FZ322" t="s">
        <v>147</v>
      </c>
      <c r="GA322">
        <v>0</v>
      </c>
      <c r="GB322">
        <v>0</v>
      </c>
      <c r="GC322">
        <v>53</v>
      </c>
      <c r="GD322">
        <v>381</v>
      </c>
      <c r="GE322">
        <v>42</v>
      </c>
      <c r="GF322">
        <v>194</v>
      </c>
      <c r="GG322">
        <v>20</v>
      </c>
      <c r="GH322">
        <v>47</v>
      </c>
      <c r="GI322">
        <v>0</v>
      </c>
      <c r="GJ322">
        <v>0</v>
      </c>
      <c r="GK322" t="s">
        <v>159</v>
      </c>
      <c r="GL322">
        <v>18</v>
      </c>
      <c r="GM322">
        <v>101</v>
      </c>
      <c r="GN322" t="s">
        <v>159</v>
      </c>
      <c r="GO322" t="s">
        <v>187</v>
      </c>
      <c r="GP322" t="s">
        <v>254</v>
      </c>
      <c r="GQ322" t="s">
        <v>159</v>
      </c>
      <c r="GR322" t="s">
        <v>221</v>
      </c>
      <c r="GS322" t="s">
        <v>159</v>
      </c>
      <c r="GT322">
        <v>82</v>
      </c>
      <c r="GU322">
        <v>435</v>
      </c>
      <c r="GV322" t="s">
        <v>146</v>
      </c>
      <c r="GW322" t="s">
        <v>151</v>
      </c>
      <c r="GX322" t="s">
        <v>151</v>
      </c>
      <c r="GY322" t="s">
        <v>152</v>
      </c>
      <c r="GZ322" t="s">
        <v>160</v>
      </c>
      <c r="HA322" s="117" t="s">
        <v>1307</v>
      </c>
      <c r="HB322" s="117" t="s">
        <v>2509</v>
      </c>
      <c r="HC322" s="117"/>
      <c r="HD322" s="116" t="s">
        <v>1858</v>
      </c>
      <c r="HE322" s="116">
        <v>4.962796</v>
      </c>
      <c r="HF322" s="116">
        <v>32.240538000000001</v>
      </c>
    </row>
    <row r="323" spans="1:214" x14ac:dyDescent="0.25">
      <c r="A323" t="s">
        <v>171</v>
      </c>
      <c r="B323" t="s">
        <v>172</v>
      </c>
      <c r="C323" t="s">
        <v>170</v>
      </c>
      <c r="D323" t="s">
        <v>173</v>
      </c>
      <c r="E323" t="s">
        <v>1191</v>
      </c>
      <c r="F323" t="s">
        <v>1192</v>
      </c>
      <c r="G323" s="116">
        <f t="shared" si="10"/>
        <v>9.09</v>
      </c>
      <c r="H323" s="116">
        <f t="shared" si="11"/>
        <v>28.41</v>
      </c>
      <c r="I323">
        <v>9</v>
      </c>
      <c r="J323">
        <v>9</v>
      </c>
      <c r="K323" t="s">
        <v>159</v>
      </c>
      <c r="L323">
        <v>1198</v>
      </c>
      <c r="M323" s="116">
        <f>SUM(Table1[[#Headers],[c- IDP previously displ. abroad present]])</f>
        <v>0</v>
      </c>
      <c r="N323">
        <v>6927</v>
      </c>
      <c r="O323" s="116">
        <f>(Table1[[#This Row],[a- IDP individuals]])-(Table1[[#This Row],[displ. Abroad]])</f>
        <v>6927</v>
      </c>
      <c r="P323">
        <v>158</v>
      </c>
      <c r="Q323">
        <v>912</v>
      </c>
      <c r="R323" t="s">
        <v>172</v>
      </c>
      <c r="S323" t="s">
        <v>173</v>
      </c>
      <c r="T323">
        <v>135</v>
      </c>
      <c r="U323">
        <v>781</v>
      </c>
      <c r="V323" t="s">
        <v>172</v>
      </c>
      <c r="W323" t="s">
        <v>173</v>
      </c>
      <c r="X323">
        <v>457</v>
      </c>
      <c r="Y323">
        <v>2641</v>
      </c>
      <c r="Z323" t="s">
        <v>172</v>
      </c>
      <c r="AA323" t="s">
        <v>173</v>
      </c>
      <c r="AB323">
        <v>448</v>
      </c>
      <c r="AC323">
        <v>2593</v>
      </c>
      <c r="AD323" t="s">
        <v>172</v>
      </c>
      <c r="AE323" t="s">
        <v>173</v>
      </c>
      <c r="AF323">
        <v>0</v>
      </c>
      <c r="AG323">
        <v>0</v>
      </c>
      <c r="AH323" t="s">
        <v>147</v>
      </c>
      <c r="AI323" t="s">
        <v>147</v>
      </c>
      <c r="AJ323">
        <v>0</v>
      </c>
      <c r="AK323">
        <v>0</v>
      </c>
      <c r="AL323" t="s">
        <v>147</v>
      </c>
      <c r="AM323" t="s">
        <v>147</v>
      </c>
      <c r="AN323">
        <v>0</v>
      </c>
      <c r="AO323">
        <v>0</v>
      </c>
      <c r="AP323" t="s">
        <v>146</v>
      </c>
      <c r="AQ323">
        <v>0</v>
      </c>
      <c r="AR323">
        <v>0</v>
      </c>
      <c r="AS323">
        <v>0</v>
      </c>
      <c r="AT323">
        <v>0</v>
      </c>
      <c r="AU323" t="s">
        <v>147</v>
      </c>
      <c r="AV323" t="s">
        <v>147</v>
      </c>
      <c r="AW323">
        <v>0</v>
      </c>
      <c r="AX323">
        <v>0</v>
      </c>
      <c r="AY323" t="s">
        <v>147</v>
      </c>
      <c r="AZ323" t="s">
        <v>147</v>
      </c>
      <c r="BA323">
        <v>0</v>
      </c>
      <c r="BB323">
        <v>0</v>
      </c>
      <c r="BC323" t="s">
        <v>147</v>
      </c>
      <c r="BD323" t="s">
        <v>147</v>
      </c>
      <c r="BE323">
        <v>0</v>
      </c>
      <c r="BF323">
        <v>0</v>
      </c>
      <c r="BG323" t="s">
        <v>147</v>
      </c>
      <c r="BH323" t="s">
        <v>147</v>
      </c>
      <c r="BI323">
        <v>0</v>
      </c>
      <c r="BJ323">
        <v>0</v>
      </c>
      <c r="BK323" t="s">
        <v>147</v>
      </c>
      <c r="BL323" t="s">
        <v>147</v>
      </c>
      <c r="BM323">
        <v>0</v>
      </c>
      <c r="BN323">
        <v>0</v>
      </c>
      <c r="BO323" s="116">
        <f>SUM(Table1[[#This Row],[2014-2015 Conflict]],Table1[[#This Row],[2016-2017 conflict]],Table1[[#This Row],[2018 pre R conflict]],Table1[[#This Row],[2018 post R conflict]],Table1[[#This Row],[2019 conflict]],Table1[[#This Row],[2020 conflict]])</f>
        <v>0</v>
      </c>
      <c r="BP323" s="116">
        <f>SUM(Table1[[#This Row],[2014-2015  C - clashes]],Table1[[#This Row],[2016-2017  c-clashes]],Table1[[#This Row],[2018 pre R C-clashes]],Table1[[#This Row],[2018 post R C-clashes]],Table1[[#This Row],[2019 C-clashes]],Table1[[#This Row],[2020 C-clashes]])</f>
        <v>6927</v>
      </c>
      <c r="BQ323" s="116">
        <f>SUM(Table1[[#This Row],[2014-2015 disaster]],Table1[[#This Row],[2016-2017 disaster]],Table1[[#This Row],[2018 pre R disaster]],Table1[[#This Row],[2018 post R disaster]],Table1[[#This Row],[2019 disaster]],Table1[[#This Row],[2020 disaster]])</f>
        <v>0</v>
      </c>
      <c r="BR323" s="116">
        <f>SUM(Table1[[#This Row],[2014-2015 unknown]],Table1[[#This Row],[2016-2017  unknown ]],Table1[[#This Row],[2018 pre R unknown]],Table1[[#This Row],[2018 post R unknown]],Table1[[#This Row],[2019 unknown]],Table1[[#This Row],[2020 unknown]])</f>
        <v>0</v>
      </c>
      <c r="BS323">
        <v>0</v>
      </c>
      <c r="BT323">
        <v>912</v>
      </c>
      <c r="BU323">
        <v>0</v>
      </c>
      <c r="BV323">
        <v>0</v>
      </c>
      <c r="BW323" t="s">
        <v>146</v>
      </c>
      <c r="BX323">
        <v>0</v>
      </c>
      <c r="BY323">
        <v>781</v>
      </c>
      <c r="BZ323">
        <v>0</v>
      </c>
      <c r="CA323">
        <v>0</v>
      </c>
      <c r="CB323" t="s">
        <v>146</v>
      </c>
      <c r="CC323">
        <v>0</v>
      </c>
      <c r="CD323">
        <v>2641</v>
      </c>
      <c r="CE323">
        <v>0</v>
      </c>
      <c r="CF323">
        <v>0</v>
      </c>
      <c r="CG323" t="s">
        <v>146</v>
      </c>
      <c r="CH323">
        <v>0</v>
      </c>
      <c r="CI323">
        <v>2593</v>
      </c>
      <c r="CJ323">
        <v>0</v>
      </c>
      <c r="CK323">
        <v>0</v>
      </c>
      <c r="CL323" t="s">
        <v>146</v>
      </c>
      <c r="CM323">
        <v>0</v>
      </c>
      <c r="CN323">
        <v>0</v>
      </c>
      <c r="CO323">
        <v>0</v>
      </c>
      <c r="CP323">
        <v>0</v>
      </c>
      <c r="CQ323" t="s">
        <v>146</v>
      </c>
      <c r="CR323">
        <v>0</v>
      </c>
      <c r="CS323">
        <v>0</v>
      </c>
      <c r="CT323">
        <v>0</v>
      </c>
      <c r="CU323">
        <v>0</v>
      </c>
      <c r="CV323" t="s">
        <v>146</v>
      </c>
      <c r="CW323" t="s">
        <v>147</v>
      </c>
      <c r="CX323">
        <v>0</v>
      </c>
      <c r="CY323">
        <v>184</v>
      </c>
      <c r="CZ323">
        <v>912</v>
      </c>
      <c r="DA323">
        <v>1014</v>
      </c>
      <c r="DB323">
        <v>6015</v>
      </c>
      <c r="DC323" t="s">
        <v>146</v>
      </c>
      <c r="DD323">
        <v>0</v>
      </c>
      <c r="DE323">
        <v>0</v>
      </c>
      <c r="DF323">
        <v>1594</v>
      </c>
      <c r="DG323">
        <v>6290</v>
      </c>
      <c r="DH323" t="s">
        <v>159</v>
      </c>
      <c r="DI323">
        <f>Table1[[#This Row],[i- returnees internal present household]]+Table1[[#This Row],[k- abroad returnee household]]</f>
        <v>96</v>
      </c>
      <c r="DJ323">
        <f>Table1[[#This Row],[ returnees internal ]]+Table1[[#This Row],[abroad returnee ]]</f>
        <v>506</v>
      </c>
      <c r="DK323" t="s">
        <v>159</v>
      </c>
      <c r="DL323">
        <v>96</v>
      </c>
      <c r="DM323">
        <v>506</v>
      </c>
      <c r="DN323">
        <v>11</v>
      </c>
      <c r="DO323">
        <v>59</v>
      </c>
      <c r="DP323" t="s">
        <v>172</v>
      </c>
      <c r="DQ323" t="s">
        <v>173</v>
      </c>
      <c r="DR323" t="s">
        <v>431</v>
      </c>
      <c r="DS323" t="s">
        <v>147</v>
      </c>
      <c r="DT323">
        <v>45</v>
      </c>
      <c r="DU323">
        <v>239</v>
      </c>
      <c r="DV323" t="s">
        <v>172</v>
      </c>
      <c r="DW323" t="s">
        <v>173</v>
      </c>
      <c r="DX323" t="s">
        <v>431</v>
      </c>
      <c r="DY323" t="s">
        <v>147</v>
      </c>
      <c r="DZ323">
        <v>40</v>
      </c>
      <c r="EA323">
        <v>208</v>
      </c>
      <c r="EB323" t="s">
        <v>172</v>
      </c>
      <c r="EC323" t="s">
        <v>173</v>
      </c>
      <c r="ED323" t="s">
        <v>431</v>
      </c>
      <c r="EE323" t="s">
        <v>147</v>
      </c>
      <c r="EF323">
        <v>0</v>
      </c>
      <c r="EG323">
        <v>0</v>
      </c>
      <c r="EH323" t="s">
        <v>147</v>
      </c>
      <c r="EI323" t="s">
        <v>147</v>
      </c>
      <c r="EJ323" t="s">
        <v>147</v>
      </c>
      <c r="EK323" t="s">
        <v>147</v>
      </c>
      <c r="EL323">
        <v>0</v>
      </c>
      <c r="EM323">
        <v>0</v>
      </c>
      <c r="EN323" t="s">
        <v>147</v>
      </c>
      <c r="EO323" t="s">
        <v>147</v>
      </c>
      <c r="EP323" t="s">
        <v>147</v>
      </c>
      <c r="EQ323" t="s">
        <v>147</v>
      </c>
      <c r="ER323">
        <v>0</v>
      </c>
      <c r="ES323">
        <v>0</v>
      </c>
      <c r="ET323" t="s">
        <v>146</v>
      </c>
      <c r="EU323">
        <v>0</v>
      </c>
      <c r="EV323">
        <v>0</v>
      </c>
      <c r="EW323">
        <v>0</v>
      </c>
      <c r="EX323">
        <v>0</v>
      </c>
      <c r="EY323" t="s">
        <v>147</v>
      </c>
      <c r="EZ323" t="s">
        <v>147</v>
      </c>
      <c r="FA323" t="s">
        <v>147</v>
      </c>
      <c r="FB323" t="s">
        <v>147</v>
      </c>
      <c r="FC323">
        <v>0</v>
      </c>
      <c r="FD323">
        <v>0</v>
      </c>
      <c r="FE323" t="s">
        <v>147</v>
      </c>
      <c r="FF323" t="s">
        <v>147</v>
      </c>
      <c r="FG323" t="s">
        <v>147</v>
      </c>
      <c r="FH323" t="s">
        <v>147</v>
      </c>
      <c r="FI323">
        <v>0</v>
      </c>
      <c r="FJ323">
        <v>0</v>
      </c>
      <c r="FK323" t="s">
        <v>147</v>
      </c>
      <c r="FL323" t="s">
        <v>147</v>
      </c>
      <c r="FM323" t="s">
        <v>147</v>
      </c>
      <c r="FN323" t="s">
        <v>147</v>
      </c>
      <c r="FO323">
        <v>0</v>
      </c>
      <c r="FP323">
        <v>0</v>
      </c>
      <c r="FQ323" t="s">
        <v>147</v>
      </c>
      <c r="FR323" t="s">
        <v>147</v>
      </c>
      <c r="FS323" t="s">
        <v>147</v>
      </c>
      <c r="FT323" t="s">
        <v>147</v>
      </c>
      <c r="FU323">
        <v>0</v>
      </c>
      <c r="FV323">
        <v>0</v>
      </c>
      <c r="FW323" t="s">
        <v>147</v>
      </c>
      <c r="FX323" t="s">
        <v>147</v>
      </c>
      <c r="FY323" t="s">
        <v>147</v>
      </c>
      <c r="FZ323" t="s">
        <v>147</v>
      </c>
      <c r="GA323">
        <v>0</v>
      </c>
      <c r="GB323">
        <v>0</v>
      </c>
      <c r="GC323">
        <v>45</v>
      </c>
      <c r="GD323">
        <v>239</v>
      </c>
      <c r="GE323">
        <v>40</v>
      </c>
      <c r="GF323">
        <v>208</v>
      </c>
      <c r="GG323">
        <v>11</v>
      </c>
      <c r="GH323">
        <v>59</v>
      </c>
      <c r="GI323">
        <v>0</v>
      </c>
      <c r="GJ323">
        <v>0</v>
      </c>
      <c r="GK323" t="s">
        <v>159</v>
      </c>
      <c r="GL323">
        <v>35</v>
      </c>
      <c r="GM323">
        <v>186</v>
      </c>
      <c r="GN323" t="s">
        <v>159</v>
      </c>
      <c r="GO323" t="s">
        <v>172</v>
      </c>
      <c r="GP323" t="s">
        <v>173</v>
      </c>
      <c r="GQ323" t="s">
        <v>146</v>
      </c>
      <c r="GR323" t="s">
        <v>147</v>
      </c>
      <c r="GS323" t="s">
        <v>159</v>
      </c>
      <c r="GT323">
        <v>10</v>
      </c>
      <c r="GU323">
        <v>53</v>
      </c>
      <c r="GV323" t="s">
        <v>146</v>
      </c>
      <c r="GW323" t="s">
        <v>177</v>
      </c>
      <c r="GX323" t="s">
        <v>152</v>
      </c>
      <c r="GY323" t="s">
        <v>177</v>
      </c>
      <c r="GZ323" t="s">
        <v>160</v>
      </c>
      <c r="HA323" s="117" t="s">
        <v>1307</v>
      </c>
      <c r="HB323" s="117" t="s">
        <v>2511</v>
      </c>
      <c r="HC323" s="117"/>
      <c r="HD323" s="116" t="s">
        <v>1858</v>
      </c>
      <c r="HE323" s="116">
        <v>4.963425</v>
      </c>
      <c r="HF323" s="116">
        <v>32.272291000000003</v>
      </c>
    </row>
    <row r="324" spans="1:214" x14ac:dyDescent="0.25">
      <c r="A324" t="s">
        <v>171</v>
      </c>
      <c r="B324" t="s">
        <v>172</v>
      </c>
      <c r="C324" t="s">
        <v>1194</v>
      </c>
      <c r="D324" t="s">
        <v>461</v>
      </c>
      <c r="E324" t="s">
        <v>1193</v>
      </c>
      <c r="F324" t="s">
        <v>1195</v>
      </c>
      <c r="G324" s="116">
        <f t="shared" si="10"/>
        <v>8.1216460000000001</v>
      </c>
      <c r="H324" s="116">
        <f t="shared" si="11"/>
        <v>29.391822999999999</v>
      </c>
      <c r="I324">
        <v>9</v>
      </c>
      <c r="J324">
        <v>9</v>
      </c>
      <c r="K324" t="s">
        <v>159</v>
      </c>
      <c r="L324">
        <v>512</v>
      </c>
      <c r="M324" s="116">
        <f>SUM(Table1[[#Headers],[c- IDP previously displ. abroad present]])</f>
        <v>0</v>
      </c>
      <c r="N324">
        <v>2528</v>
      </c>
      <c r="O324" s="116">
        <f>(Table1[[#This Row],[a- IDP individuals]])-(Table1[[#This Row],[displ. Abroad]])</f>
        <v>2528</v>
      </c>
      <c r="P324">
        <v>74</v>
      </c>
      <c r="Q324">
        <v>385</v>
      </c>
      <c r="R324" t="s">
        <v>172</v>
      </c>
      <c r="S324" t="s">
        <v>461</v>
      </c>
      <c r="T324">
        <v>69</v>
      </c>
      <c r="U324">
        <v>359</v>
      </c>
      <c r="V324" t="s">
        <v>172</v>
      </c>
      <c r="W324" t="s">
        <v>461</v>
      </c>
      <c r="X324">
        <v>37</v>
      </c>
      <c r="Y324">
        <v>204</v>
      </c>
      <c r="Z324" t="s">
        <v>172</v>
      </c>
      <c r="AA324" t="s">
        <v>461</v>
      </c>
      <c r="AB324">
        <v>21</v>
      </c>
      <c r="AC324">
        <v>109</v>
      </c>
      <c r="AD324" t="s">
        <v>172</v>
      </c>
      <c r="AE324" t="s">
        <v>461</v>
      </c>
      <c r="AF324">
        <v>39</v>
      </c>
      <c r="AG324">
        <v>203</v>
      </c>
      <c r="AH324" t="s">
        <v>172</v>
      </c>
      <c r="AI324" t="s">
        <v>461</v>
      </c>
      <c r="AJ324">
        <v>272</v>
      </c>
      <c r="AK324">
        <v>1268</v>
      </c>
      <c r="AL324" t="s">
        <v>172</v>
      </c>
      <c r="AM324" t="s">
        <v>461</v>
      </c>
      <c r="AN324">
        <v>0</v>
      </c>
      <c r="AO324">
        <v>0</v>
      </c>
      <c r="AP324" t="s">
        <v>146</v>
      </c>
      <c r="AQ324">
        <v>0</v>
      </c>
      <c r="AR324">
        <v>0</v>
      </c>
      <c r="AS324">
        <v>0</v>
      </c>
      <c r="AT324">
        <v>0</v>
      </c>
      <c r="AU324" t="s">
        <v>147</v>
      </c>
      <c r="AV324" t="s">
        <v>147</v>
      </c>
      <c r="AW324">
        <v>0</v>
      </c>
      <c r="AX324">
        <v>0</v>
      </c>
      <c r="AY324" t="s">
        <v>147</v>
      </c>
      <c r="AZ324" t="s">
        <v>147</v>
      </c>
      <c r="BA324">
        <v>0</v>
      </c>
      <c r="BB324">
        <v>0</v>
      </c>
      <c r="BC324" t="s">
        <v>147</v>
      </c>
      <c r="BD324" t="s">
        <v>147</v>
      </c>
      <c r="BE324">
        <v>0</v>
      </c>
      <c r="BF324">
        <v>0</v>
      </c>
      <c r="BG324" t="s">
        <v>147</v>
      </c>
      <c r="BH324" t="s">
        <v>147</v>
      </c>
      <c r="BI324">
        <v>0</v>
      </c>
      <c r="BJ324">
        <v>0</v>
      </c>
      <c r="BK324" t="s">
        <v>147</v>
      </c>
      <c r="BL324" t="s">
        <v>147</v>
      </c>
      <c r="BM324">
        <v>0</v>
      </c>
      <c r="BN324">
        <v>0</v>
      </c>
      <c r="BO324" s="116">
        <f>SUM(Table1[[#This Row],[2014-2015 Conflict]],Table1[[#This Row],[2016-2017 conflict]],Table1[[#This Row],[2018 pre R conflict]],Table1[[#This Row],[2018 post R conflict]],Table1[[#This Row],[2019 conflict]],Table1[[#This Row],[2020 conflict]])</f>
        <v>385</v>
      </c>
      <c r="BP324" s="116">
        <f>SUM(Table1[[#This Row],[2014-2015  C - clashes]],Table1[[#This Row],[2016-2017  c-clashes]],Table1[[#This Row],[2018 pre R C-clashes]],Table1[[#This Row],[2018 post R C-clashes]],Table1[[#This Row],[2019 C-clashes]],Table1[[#This Row],[2020 C-clashes]])</f>
        <v>1627</v>
      </c>
      <c r="BQ324" s="116">
        <f>SUM(Table1[[#This Row],[2014-2015 disaster]],Table1[[#This Row],[2016-2017 disaster]],Table1[[#This Row],[2018 pre R disaster]],Table1[[#This Row],[2018 post R disaster]],Table1[[#This Row],[2019 disaster]],Table1[[#This Row],[2020 disaster]])</f>
        <v>516</v>
      </c>
      <c r="BR324" s="116">
        <f>SUM(Table1[[#This Row],[2014-2015 unknown]],Table1[[#This Row],[2016-2017  unknown ]],Table1[[#This Row],[2018 pre R unknown]],Table1[[#This Row],[2018 post R unknown]],Table1[[#This Row],[2019 unknown]],Table1[[#This Row],[2020 unknown]])</f>
        <v>0</v>
      </c>
      <c r="BS324">
        <v>385</v>
      </c>
      <c r="BT324">
        <v>0</v>
      </c>
      <c r="BU324">
        <v>0</v>
      </c>
      <c r="BV324">
        <v>0</v>
      </c>
      <c r="BW324" t="s">
        <v>146</v>
      </c>
      <c r="BX324">
        <v>0</v>
      </c>
      <c r="BY324">
        <v>359</v>
      </c>
      <c r="BZ324">
        <v>0</v>
      </c>
      <c r="CA324">
        <v>0</v>
      </c>
      <c r="CB324" t="s">
        <v>146</v>
      </c>
      <c r="CC324">
        <v>0</v>
      </c>
      <c r="CD324">
        <v>0</v>
      </c>
      <c r="CE324">
        <v>204</v>
      </c>
      <c r="CF324">
        <v>0</v>
      </c>
      <c r="CG324" t="s">
        <v>146</v>
      </c>
      <c r="CH324">
        <v>0</v>
      </c>
      <c r="CI324">
        <v>0</v>
      </c>
      <c r="CJ324">
        <v>109</v>
      </c>
      <c r="CK324">
        <v>0</v>
      </c>
      <c r="CL324" t="s">
        <v>146</v>
      </c>
      <c r="CM324">
        <v>0</v>
      </c>
      <c r="CN324">
        <v>0</v>
      </c>
      <c r="CO324">
        <v>203</v>
      </c>
      <c r="CP324">
        <v>0</v>
      </c>
      <c r="CQ324" t="s">
        <v>146</v>
      </c>
      <c r="CR324">
        <v>0</v>
      </c>
      <c r="CS324">
        <v>1268</v>
      </c>
      <c r="CT324">
        <v>0</v>
      </c>
      <c r="CU324">
        <v>0</v>
      </c>
      <c r="CV324" t="s">
        <v>146</v>
      </c>
      <c r="CW324" t="s">
        <v>147</v>
      </c>
      <c r="CX324">
        <v>0</v>
      </c>
      <c r="CY324">
        <v>0</v>
      </c>
      <c r="CZ324">
        <v>0</v>
      </c>
      <c r="DA324">
        <v>512</v>
      </c>
      <c r="DB324">
        <v>2528</v>
      </c>
      <c r="DC324" t="s">
        <v>146</v>
      </c>
      <c r="DD324">
        <v>0</v>
      </c>
      <c r="DE324">
        <v>0</v>
      </c>
      <c r="DF324">
        <v>1110</v>
      </c>
      <c r="DG324">
        <v>7529</v>
      </c>
      <c r="DH324" t="s">
        <v>159</v>
      </c>
      <c r="DI324">
        <f>Table1[[#This Row],[i- returnees internal present household]]+Table1[[#This Row],[k- abroad returnee household]]</f>
        <v>26</v>
      </c>
      <c r="DJ324">
        <f>Table1[[#This Row],[ returnees internal ]]+Table1[[#This Row],[abroad returnee ]]</f>
        <v>146</v>
      </c>
      <c r="DK324" t="s">
        <v>159</v>
      </c>
      <c r="DL324">
        <v>14</v>
      </c>
      <c r="DM324">
        <v>73</v>
      </c>
      <c r="DN324">
        <v>7</v>
      </c>
      <c r="DO324">
        <v>36</v>
      </c>
      <c r="DP324" t="s">
        <v>172</v>
      </c>
      <c r="DQ324" t="s">
        <v>461</v>
      </c>
      <c r="DR324" t="s">
        <v>182</v>
      </c>
      <c r="DS324" t="s">
        <v>147</v>
      </c>
      <c r="DT324">
        <v>2</v>
      </c>
      <c r="DU324">
        <v>11</v>
      </c>
      <c r="DV324" t="s">
        <v>172</v>
      </c>
      <c r="DW324" t="s">
        <v>998</v>
      </c>
      <c r="DX324" t="s">
        <v>182</v>
      </c>
      <c r="DY324" t="s">
        <v>147</v>
      </c>
      <c r="DZ324">
        <v>2</v>
      </c>
      <c r="EA324">
        <v>10</v>
      </c>
      <c r="EB324" t="s">
        <v>172</v>
      </c>
      <c r="EC324" t="s">
        <v>461</v>
      </c>
      <c r="ED324" t="s">
        <v>182</v>
      </c>
      <c r="EE324" t="s">
        <v>147</v>
      </c>
      <c r="EF324">
        <v>3</v>
      </c>
      <c r="EG324">
        <v>16</v>
      </c>
      <c r="EH324" t="s">
        <v>172</v>
      </c>
      <c r="EI324" t="s">
        <v>461</v>
      </c>
      <c r="EJ324" t="s">
        <v>182</v>
      </c>
      <c r="EK324" t="s">
        <v>147</v>
      </c>
      <c r="EL324">
        <v>0</v>
      </c>
      <c r="EM324">
        <v>0</v>
      </c>
      <c r="EN324" t="s">
        <v>147</v>
      </c>
      <c r="EO324" t="s">
        <v>147</v>
      </c>
      <c r="EP324" t="s">
        <v>147</v>
      </c>
      <c r="EQ324" t="s">
        <v>147</v>
      </c>
      <c r="ER324">
        <v>0</v>
      </c>
      <c r="ES324">
        <v>0</v>
      </c>
      <c r="ET324" t="s">
        <v>159</v>
      </c>
      <c r="EU324">
        <v>12</v>
      </c>
      <c r="EV324">
        <v>73</v>
      </c>
      <c r="EW324">
        <v>0</v>
      </c>
      <c r="EX324">
        <v>0</v>
      </c>
      <c r="EY324" t="s">
        <v>147</v>
      </c>
      <c r="EZ324" t="s">
        <v>147</v>
      </c>
      <c r="FA324" t="s">
        <v>147</v>
      </c>
      <c r="FB324" t="s">
        <v>147</v>
      </c>
      <c r="FC324">
        <v>12</v>
      </c>
      <c r="FD324">
        <v>73</v>
      </c>
      <c r="FE324" t="s">
        <v>217</v>
      </c>
      <c r="FF324" t="s">
        <v>218</v>
      </c>
      <c r="FG324" t="s">
        <v>150</v>
      </c>
      <c r="FH324" t="s">
        <v>147</v>
      </c>
      <c r="FI324">
        <v>0</v>
      </c>
      <c r="FJ324">
        <v>0</v>
      </c>
      <c r="FK324" t="s">
        <v>147</v>
      </c>
      <c r="FL324" t="s">
        <v>147</v>
      </c>
      <c r="FM324" t="s">
        <v>147</v>
      </c>
      <c r="FN324" t="s">
        <v>147</v>
      </c>
      <c r="FO324">
        <v>0</v>
      </c>
      <c r="FP324">
        <v>0</v>
      </c>
      <c r="FQ324" t="s">
        <v>147</v>
      </c>
      <c r="FR324" t="s">
        <v>147</v>
      </c>
      <c r="FS324" t="s">
        <v>147</v>
      </c>
      <c r="FT324" t="s">
        <v>147</v>
      </c>
      <c r="FU324">
        <v>0</v>
      </c>
      <c r="FV324">
        <v>0</v>
      </c>
      <c r="FW324" t="s">
        <v>147</v>
      </c>
      <c r="FX324" t="s">
        <v>147</v>
      </c>
      <c r="FY324" t="s">
        <v>147</v>
      </c>
      <c r="FZ324" t="s">
        <v>147</v>
      </c>
      <c r="GA324">
        <v>0</v>
      </c>
      <c r="GB324">
        <v>0</v>
      </c>
      <c r="GC324">
        <v>14</v>
      </c>
      <c r="GD324">
        <v>73</v>
      </c>
      <c r="GE324">
        <v>12</v>
      </c>
      <c r="GF324">
        <v>73</v>
      </c>
      <c r="GG324">
        <v>0</v>
      </c>
      <c r="GH324">
        <v>0</v>
      </c>
      <c r="GI324">
        <v>0</v>
      </c>
      <c r="GJ324">
        <v>0</v>
      </c>
      <c r="GK324" t="s">
        <v>159</v>
      </c>
      <c r="GL324">
        <v>8</v>
      </c>
      <c r="GM324">
        <v>42</v>
      </c>
      <c r="GN324" t="s">
        <v>159</v>
      </c>
      <c r="GO324" t="s">
        <v>172</v>
      </c>
      <c r="GP324" t="s">
        <v>461</v>
      </c>
      <c r="GQ324" t="s">
        <v>159</v>
      </c>
      <c r="GR324" t="s">
        <v>217</v>
      </c>
      <c r="GS324" t="s">
        <v>159</v>
      </c>
      <c r="GT324">
        <v>7</v>
      </c>
      <c r="GU324">
        <v>37</v>
      </c>
      <c r="GV324" t="s">
        <v>159</v>
      </c>
      <c r="GW324" t="s">
        <v>177</v>
      </c>
      <c r="GX324" t="s">
        <v>152</v>
      </c>
      <c r="GY324" t="s">
        <v>151</v>
      </c>
      <c r="GZ324" t="s">
        <v>1196</v>
      </c>
      <c r="HA324" s="117" t="s">
        <v>1597</v>
      </c>
      <c r="HB324" s="117" t="s">
        <v>2513</v>
      </c>
      <c r="HC324" s="117"/>
      <c r="HD324" s="116" t="s">
        <v>1858</v>
      </c>
      <c r="HE324" s="116">
        <v>4.6081019999999997</v>
      </c>
      <c r="HF324" s="116">
        <v>32.999057000000001</v>
      </c>
    </row>
    <row r="325" spans="1:214" x14ac:dyDescent="0.25">
      <c r="A325" t="s">
        <v>155</v>
      </c>
      <c r="B325" t="s">
        <v>156</v>
      </c>
      <c r="C325" t="s">
        <v>413</v>
      </c>
      <c r="D325" t="s">
        <v>414</v>
      </c>
      <c r="E325" t="s">
        <v>1197</v>
      </c>
      <c r="F325" t="s">
        <v>1198</v>
      </c>
      <c r="G325" s="116">
        <f t="shared" si="10"/>
        <v>6.179508255</v>
      </c>
      <c r="H325" s="116">
        <f t="shared" si="11"/>
        <v>34.39264876</v>
      </c>
      <c r="I325">
        <v>9</v>
      </c>
      <c r="J325">
        <v>9</v>
      </c>
      <c r="K325" t="s">
        <v>159</v>
      </c>
      <c r="L325">
        <v>820</v>
      </c>
      <c r="M325" s="116">
        <f>SUM(Table1[[#Headers],[c- IDP previously displ. abroad present]])</f>
        <v>0</v>
      </c>
      <c r="N325">
        <v>4327</v>
      </c>
      <c r="O325" s="116">
        <f>(Table1[[#This Row],[a- IDP individuals]])-(Table1[[#This Row],[displ. Abroad]])</f>
        <v>4327</v>
      </c>
      <c r="P325">
        <v>157</v>
      </c>
      <c r="Q325">
        <v>807</v>
      </c>
      <c r="R325" t="s">
        <v>156</v>
      </c>
      <c r="S325" t="s">
        <v>414</v>
      </c>
      <c r="T325">
        <v>127</v>
      </c>
      <c r="U325">
        <v>649</v>
      </c>
      <c r="V325" t="s">
        <v>156</v>
      </c>
      <c r="W325" t="s">
        <v>414</v>
      </c>
      <c r="X325">
        <v>0</v>
      </c>
      <c r="Y325">
        <v>0</v>
      </c>
      <c r="Z325" t="s">
        <v>147</v>
      </c>
      <c r="AA325" t="s">
        <v>147</v>
      </c>
      <c r="AB325">
        <v>52</v>
      </c>
      <c r="AC325">
        <v>266</v>
      </c>
      <c r="AD325" t="s">
        <v>156</v>
      </c>
      <c r="AE325" t="s">
        <v>414</v>
      </c>
      <c r="AF325">
        <v>266</v>
      </c>
      <c r="AG325">
        <v>1364</v>
      </c>
      <c r="AH325" t="s">
        <v>156</v>
      </c>
      <c r="AI325" t="s">
        <v>414</v>
      </c>
      <c r="AJ325">
        <v>218</v>
      </c>
      <c r="AK325">
        <v>1241</v>
      </c>
      <c r="AL325" t="s">
        <v>156</v>
      </c>
      <c r="AM325" t="s">
        <v>414</v>
      </c>
      <c r="AN325">
        <v>0</v>
      </c>
      <c r="AO325">
        <v>0</v>
      </c>
      <c r="AP325" t="s">
        <v>146</v>
      </c>
      <c r="AQ325">
        <v>0</v>
      </c>
      <c r="AR325">
        <v>0</v>
      </c>
      <c r="AS325">
        <v>0</v>
      </c>
      <c r="AT325">
        <v>0</v>
      </c>
      <c r="AU325" t="s">
        <v>147</v>
      </c>
      <c r="AV325" t="s">
        <v>147</v>
      </c>
      <c r="AW325">
        <v>0</v>
      </c>
      <c r="AX325">
        <v>0</v>
      </c>
      <c r="AY325" t="s">
        <v>147</v>
      </c>
      <c r="AZ325" t="s">
        <v>147</v>
      </c>
      <c r="BA325">
        <v>0</v>
      </c>
      <c r="BB325">
        <v>0</v>
      </c>
      <c r="BC325" t="s">
        <v>147</v>
      </c>
      <c r="BD325" t="s">
        <v>147</v>
      </c>
      <c r="BE325">
        <v>0</v>
      </c>
      <c r="BF325">
        <v>0</v>
      </c>
      <c r="BG325" t="s">
        <v>147</v>
      </c>
      <c r="BH325" t="s">
        <v>147</v>
      </c>
      <c r="BI325">
        <v>0</v>
      </c>
      <c r="BJ325">
        <v>0</v>
      </c>
      <c r="BK325" t="s">
        <v>147</v>
      </c>
      <c r="BL325" t="s">
        <v>147</v>
      </c>
      <c r="BM325">
        <v>0</v>
      </c>
      <c r="BN325">
        <v>0</v>
      </c>
      <c r="BO325" s="116">
        <f>SUM(Table1[[#This Row],[2014-2015 Conflict]],Table1[[#This Row],[2016-2017 conflict]],Table1[[#This Row],[2018 pre R conflict]],Table1[[#This Row],[2018 post R conflict]],Table1[[#This Row],[2019 conflict]],Table1[[#This Row],[2020 conflict]])</f>
        <v>1073</v>
      </c>
      <c r="BP325" s="116">
        <f>SUM(Table1[[#This Row],[2014-2015  C - clashes]],Table1[[#This Row],[2016-2017  c-clashes]],Table1[[#This Row],[2018 pre R C-clashes]],Table1[[#This Row],[2018 post R C-clashes]],Table1[[#This Row],[2019 C-clashes]],Table1[[#This Row],[2020 C-clashes]])</f>
        <v>1890</v>
      </c>
      <c r="BQ325" s="116">
        <f>SUM(Table1[[#This Row],[2014-2015 disaster]],Table1[[#This Row],[2016-2017 disaster]],Table1[[#This Row],[2018 pre R disaster]],Table1[[#This Row],[2018 post R disaster]],Table1[[#This Row],[2019 disaster]],Table1[[#This Row],[2020 disaster]])</f>
        <v>1364</v>
      </c>
      <c r="BR325" s="116">
        <f>SUM(Table1[[#This Row],[2014-2015 unknown]],Table1[[#This Row],[2016-2017  unknown ]],Table1[[#This Row],[2018 pre R unknown]],Table1[[#This Row],[2018 post R unknown]],Table1[[#This Row],[2019 unknown]],Table1[[#This Row],[2020 unknown]])</f>
        <v>0</v>
      </c>
      <c r="BS325">
        <v>807</v>
      </c>
      <c r="BT325">
        <v>0</v>
      </c>
      <c r="BU325">
        <v>0</v>
      </c>
      <c r="BV325">
        <v>0</v>
      </c>
      <c r="BW325" t="s">
        <v>146</v>
      </c>
      <c r="BX325">
        <v>0</v>
      </c>
      <c r="BY325">
        <v>649</v>
      </c>
      <c r="BZ325">
        <v>0</v>
      </c>
      <c r="CA325">
        <v>0</v>
      </c>
      <c r="CB325" t="s">
        <v>146</v>
      </c>
      <c r="CC325">
        <v>0</v>
      </c>
      <c r="CD325">
        <v>0</v>
      </c>
      <c r="CE325">
        <v>0</v>
      </c>
      <c r="CF325">
        <v>0</v>
      </c>
      <c r="CG325" t="s">
        <v>146</v>
      </c>
      <c r="CH325">
        <v>266</v>
      </c>
      <c r="CI325">
        <v>0</v>
      </c>
      <c r="CJ325">
        <v>0</v>
      </c>
      <c r="CK325">
        <v>0</v>
      </c>
      <c r="CL325" t="s">
        <v>146</v>
      </c>
      <c r="CM325">
        <v>0</v>
      </c>
      <c r="CN325">
        <v>0</v>
      </c>
      <c r="CO325">
        <v>1364</v>
      </c>
      <c r="CP325">
        <v>0</v>
      </c>
      <c r="CQ325" t="s">
        <v>146</v>
      </c>
      <c r="CR325">
        <v>0</v>
      </c>
      <c r="CS325">
        <v>1241</v>
      </c>
      <c r="CT325">
        <v>0</v>
      </c>
      <c r="CU325">
        <v>0</v>
      </c>
      <c r="CV325" t="s">
        <v>146</v>
      </c>
      <c r="CW325" t="s">
        <v>147</v>
      </c>
      <c r="CX325">
        <v>0</v>
      </c>
      <c r="CY325">
        <v>0</v>
      </c>
      <c r="CZ325">
        <v>0</v>
      </c>
      <c r="DA325">
        <v>820</v>
      </c>
      <c r="DB325">
        <v>4327</v>
      </c>
      <c r="DC325" t="s">
        <v>146</v>
      </c>
      <c r="DD325">
        <v>0</v>
      </c>
      <c r="DE325">
        <v>0</v>
      </c>
      <c r="DF325">
        <v>1702</v>
      </c>
      <c r="DG325">
        <v>8673</v>
      </c>
      <c r="DH325" t="s">
        <v>159</v>
      </c>
      <c r="DI325">
        <f>Table1[[#This Row],[i- returnees internal present household]]+Table1[[#This Row],[k- abroad returnee household]]</f>
        <v>545</v>
      </c>
      <c r="DJ325">
        <f>Table1[[#This Row],[ returnees internal ]]+Table1[[#This Row],[abroad returnee ]]</f>
        <v>2790</v>
      </c>
      <c r="DK325" t="s">
        <v>159</v>
      </c>
      <c r="DL325">
        <v>279</v>
      </c>
      <c r="DM325">
        <v>1428</v>
      </c>
      <c r="DN325">
        <v>124</v>
      </c>
      <c r="DO325">
        <v>629</v>
      </c>
      <c r="DP325" t="s">
        <v>156</v>
      </c>
      <c r="DQ325" t="s">
        <v>414</v>
      </c>
      <c r="DR325" t="s">
        <v>150</v>
      </c>
      <c r="DS325" t="s">
        <v>147</v>
      </c>
      <c r="DT325">
        <v>0</v>
      </c>
      <c r="DU325">
        <v>0</v>
      </c>
      <c r="DV325" t="s">
        <v>147</v>
      </c>
      <c r="DW325" t="s">
        <v>147</v>
      </c>
      <c r="DX325" t="s">
        <v>147</v>
      </c>
      <c r="DY325" t="s">
        <v>147</v>
      </c>
      <c r="DZ325">
        <v>42</v>
      </c>
      <c r="EA325">
        <v>217</v>
      </c>
      <c r="EB325" t="s">
        <v>156</v>
      </c>
      <c r="EC325" t="s">
        <v>414</v>
      </c>
      <c r="ED325" t="s">
        <v>150</v>
      </c>
      <c r="EE325" t="s">
        <v>147</v>
      </c>
      <c r="EF325">
        <v>106</v>
      </c>
      <c r="EG325">
        <v>543</v>
      </c>
      <c r="EH325" t="s">
        <v>156</v>
      </c>
      <c r="EI325" t="s">
        <v>414</v>
      </c>
      <c r="EJ325" t="s">
        <v>150</v>
      </c>
      <c r="EK325" t="s">
        <v>147</v>
      </c>
      <c r="EL325">
        <v>7</v>
      </c>
      <c r="EM325">
        <v>39</v>
      </c>
      <c r="EN325" t="s">
        <v>156</v>
      </c>
      <c r="EO325" t="s">
        <v>414</v>
      </c>
      <c r="EP325" t="s">
        <v>150</v>
      </c>
      <c r="EQ325" t="s">
        <v>147</v>
      </c>
      <c r="ER325">
        <v>0</v>
      </c>
      <c r="ES325">
        <v>0</v>
      </c>
      <c r="ET325" t="s">
        <v>159</v>
      </c>
      <c r="EU325">
        <v>266</v>
      </c>
      <c r="EV325">
        <v>1362</v>
      </c>
      <c r="EW325">
        <v>123</v>
      </c>
      <c r="EX325">
        <v>633</v>
      </c>
      <c r="EY325" t="s">
        <v>148</v>
      </c>
      <c r="EZ325" t="s">
        <v>149</v>
      </c>
      <c r="FA325" t="s">
        <v>182</v>
      </c>
      <c r="FB325" t="s">
        <v>147</v>
      </c>
      <c r="FC325">
        <v>0</v>
      </c>
      <c r="FD325">
        <v>0</v>
      </c>
      <c r="FE325" t="s">
        <v>147</v>
      </c>
      <c r="FF325" t="s">
        <v>147</v>
      </c>
      <c r="FG325" t="s">
        <v>147</v>
      </c>
      <c r="FH325" t="s">
        <v>147</v>
      </c>
      <c r="FI325">
        <v>104</v>
      </c>
      <c r="FJ325">
        <v>535</v>
      </c>
      <c r="FK325" t="s">
        <v>148</v>
      </c>
      <c r="FL325" t="s">
        <v>149</v>
      </c>
      <c r="FM325" t="s">
        <v>182</v>
      </c>
      <c r="FN325" t="s">
        <v>147</v>
      </c>
      <c r="FO325">
        <v>34</v>
      </c>
      <c r="FP325">
        <v>172</v>
      </c>
      <c r="FQ325" t="s">
        <v>148</v>
      </c>
      <c r="FR325" t="s">
        <v>149</v>
      </c>
      <c r="FS325" t="s">
        <v>182</v>
      </c>
      <c r="FT325" t="s">
        <v>147</v>
      </c>
      <c r="FU325">
        <v>5</v>
      </c>
      <c r="FV325">
        <v>22</v>
      </c>
      <c r="FW325" t="s">
        <v>148</v>
      </c>
      <c r="FX325" t="s">
        <v>149</v>
      </c>
      <c r="FY325" t="s">
        <v>182</v>
      </c>
      <c r="FZ325" t="s">
        <v>147</v>
      </c>
      <c r="GA325">
        <v>0</v>
      </c>
      <c r="GB325">
        <v>0</v>
      </c>
      <c r="GC325">
        <v>283</v>
      </c>
      <c r="GD325">
        <v>1460</v>
      </c>
      <c r="GE325">
        <v>144</v>
      </c>
      <c r="GF325">
        <v>744</v>
      </c>
      <c r="GG325">
        <v>118</v>
      </c>
      <c r="GH325">
        <v>586</v>
      </c>
      <c r="GI325">
        <v>0</v>
      </c>
      <c r="GJ325">
        <v>0</v>
      </c>
      <c r="GK325" t="s">
        <v>159</v>
      </c>
      <c r="GL325">
        <v>337</v>
      </c>
      <c r="GM325">
        <v>1751</v>
      </c>
      <c r="GN325" t="s">
        <v>159</v>
      </c>
      <c r="GO325" t="s">
        <v>156</v>
      </c>
      <c r="GP325" t="s">
        <v>414</v>
      </c>
      <c r="GQ325" t="s">
        <v>146</v>
      </c>
      <c r="GR325" t="s">
        <v>147</v>
      </c>
      <c r="GS325" t="s">
        <v>159</v>
      </c>
      <c r="GT325">
        <v>255</v>
      </c>
      <c r="GU325">
        <v>1345</v>
      </c>
      <c r="GV325" t="s">
        <v>159</v>
      </c>
      <c r="GW325" t="s">
        <v>152</v>
      </c>
      <c r="GX325" t="s">
        <v>151</v>
      </c>
      <c r="GY325" t="s">
        <v>177</v>
      </c>
      <c r="GZ325" t="s">
        <v>1199</v>
      </c>
      <c r="HA325" s="117" t="s">
        <v>1597</v>
      </c>
      <c r="HB325" s="117" t="s">
        <v>2515</v>
      </c>
      <c r="HC325" s="117"/>
      <c r="HD325" s="116" t="s">
        <v>1858</v>
      </c>
      <c r="HE325" s="116">
        <v>4.5210229999999996</v>
      </c>
      <c r="HF325" s="116">
        <v>32.927214999999997</v>
      </c>
    </row>
    <row r="326" spans="1:214" x14ac:dyDescent="0.25">
      <c r="A326" t="s">
        <v>201</v>
      </c>
      <c r="B326" t="s">
        <v>202</v>
      </c>
      <c r="C326" t="s">
        <v>402</v>
      </c>
      <c r="D326" t="s">
        <v>313</v>
      </c>
      <c r="E326" t="s">
        <v>1200</v>
      </c>
      <c r="F326" t="s">
        <v>313</v>
      </c>
      <c r="G326" s="116">
        <f t="shared" si="10"/>
        <v>3.9018229999999998</v>
      </c>
      <c r="H326" s="116">
        <f t="shared" si="11"/>
        <v>33.170681999999999</v>
      </c>
      <c r="I326">
        <v>9</v>
      </c>
      <c r="J326">
        <v>9</v>
      </c>
      <c r="K326" t="s">
        <v>159</v>
      </c>
      <c r="L326">
        <v>250</v>
      </c>
      <c r="M326" s="116">
        <f>SUM(Table1[[#Headers],[c- IDP previously displ. abroad present]])</f>
        <v>0</v>
      </c>
      <c r="N326">
        <v>1295</v>
      </c>
      <c r="O326" s="116">
        <f>(Table1[[#This Row],[a- IDP individuals]])-(Table1[[#This Row],[displ. Abroad]])</f>
        <v>910</v>
      </c>
      <c r="P326">
        <v>0</v>
      </c>
      <c r="Q326">
        <v>0</v>
      </c>
      <c r="R326" t="s">
        <v>147</v>
      </c>
      <c r="S326" t="s">
        <v>147</v>
      </c>
      <c r="T326">
        <v>100</v>
      </c>
      <c r="U326">
        <v>545</v>
      </c>
      <c r="V326" t="s">
        <v>202</v>
      </c>
      <c r="W326" t="s">
        <v>313</v>
      </c>
      <c r="X326">
        <v>100</v>
      </c>
      <c r="Y326">
        <v>500</v>
      </c>
      <c r="Z326" t="s">
        <v>202</v>
      </c>
      <c r="AA326" t="s">
        <v>313</v>
      </c>
      <c r="AB326">
        <v>0</v>
      </c>
      <c r="AC326">
        <v>0</v>
      </c>
      <c r="AD326" t="s">
        <v>147</v>
      </c>
      <c r="AE326" t="s">
        <v>147</v>
      </c>
      <c r="AF326">
        <v>50</v>
      </c>
      <c r="AG326">
        <v>250</v>
      </c>
      <c r="AH326" t="s">
        <v>202</v>
      </c>
      <c r="AI326" t="s">
        <v>313</v>
      </c>
      <c r="AJ326">
        <v>0</v>
      </c>
      <c r="AK326">
        <v>0</v>
      </c>
      <c r="AL326" t="s">
        <v>147</v>
      </c>
      <c r="AM326" t="s">
        <v>147</v>
      </c>
      <c r="AN326">
        <v>0</v>
      </c>
      <c r="AO326">
        <v>0</v>
      </c>
      <c r="AP326" t="s">
        <v>159</v>
      </c>
      <c r="AQ326">
        <v>75</v>
      </c>
      <c r="AR326">
        <v>385</v>
      </c>
      <c r="AS326">
        <v>30</v>
      </c>
      <c r="AT326">
        <v>160</v>
      </c>
      <c r="AU326" t="s">
        <v>221</v>
      </c>
      <c r="AV326" t="s">
        <v>424</v>
      </c>
      <c r="AW326">
        <v>40</v>
      </c>
      <c r="AX326">
        <v>200</v>
      </c>
      <c r="AY326" t="s">
        <v>221</v>
      </c>
      <c r="AZ326" t="s">
        <v>424</v>
      </c>
      <c r="BA326">
        <v>0</v>
      </c>
      <c r="BB326">
        <v>0</v>
      </c>
      <c r="BC326" t="s">
        <v>147</v>
      </c>
      <c r="BD326" t="s">
        <v>147</v>
      </c>
      <c r="BE326">
        <v>5</v>
      </c>
      <c r="BF326">
        <v>25</v>
      </c>
      <c r="BG326" t="s">
        <v>221</v>
      </c>
      <c r="BH326" t="s">
        <v>424</v>
      </c>
      <c r="BI326">
        <v>0</v>
      </c>
      <c r="BJ326">
        <v>0</v>
      </c>
      <c r="BK326" t="s">
        <v>147</v>
      </c>
      <c r="BL326" t="s">
        <v>147</v>
      </c>
      <c r="BM326">
        <v>0</v>
      </c>
      <c r="BN326">
        <v>0</v>
      </c>
      <c r="BO326" s="116">
        <f>SUM(Table1[[#This Row],[2014-2015 Conflict]],Table1[[#This Row],[2016-2017 conflict]],Table1[[#This Row],[2018 pre R conflict]],Table1[[#This Row],[2018 post R conflict]],Table1[[#This Row],[2019 conflict]],Table1[[#This Row],[2020 conflict]])</f>
        <v>545</v>
      </c>
      <c r="BP326" s="116">
        <f>SUM(Table1[[#This Row],[2014-2015  C - clashes]],Table1[[#This Row],[2016-2017  c-clashes]],Table1[[#This Row],[2018 pre R C-clashes]],Table1[[#This Row],[2018 post R C-clashes]],Table1[[#This Row],[2019 C-clashes]],Table1[[#This Row],[2020 C-clashes]])</f>
        <v>250</v>
      </c>
      <c r="BQ326" s="116">
        <f>SUM(Table1[[#This Row],[2014-2015 disaster]],Table1[[#This Row],[2016-2017 disaster]],Table1[[#This Row],[2018 pre R disaster]],Table1[[#This Row],[2018 post R disaster]],Table1[[#This Row],[2019 disaster]],Table1[[#This Row],[2020 disaster]])</f>
        <v>500</v>
      </c>
      <c r="BR326" s="116">
        <f>SUM(Table1[[#This Row],[2014-2015 unknown]],Table1[[#This Row],[2016-2017  unknown ]],Table1[[#This Row],[2018 pre R unknown]],Table1[[#This Row],[2018 post R unknown]],Table1[[#This Row],[2019 unknown]],Table1[[#This Row],[2020 unknown]])</f>
        <v>0</v>
      </c>
      <c r="BS326">
        <v>0</v>
      </c>
      <c r="BT326">
        <v>0</v>
      </c>
      <c r="BU326">
        <v>0</v>
      </c>
      <c r="BV326">
        <v>0</v>
      </c>
      <c r="BW326" t="s">
        <v>146</v>
      </c>
      <c r="BX326">
        <v>545</v>
      </c>
      <c r="BY326">
        <v>0</v>
      </c>
      <c r="BZ326">
        <v>0</v>
      </c>
      <c r="CA326">
        <v>0</v>
      </c>
      <c r="CB326" t="s">
        <v>146</v>
      </c>
      <c r="CC326">
        <v>0</v>
      </c>
      <c r="CD326">
        <v>0</v>
      </c>
      <c r="CE326">
        <v>500</v>
      </c>
      <c r="CF326">
        <v>0</v>
      </c>
      <c r="CG326" t="s">
        <v>146</v>
      </c>
      <c r="CH326">
        <v>0</v>
      </c>
      <c r="CI326">
        <v>0</v>
      </c>
      <c r="CJ326">
        <v>0</v>
      </c>
      <c r="CK326">
        <v>0</v>
      </c>
      <c r="CL326" t="s">
        <v>146</v>
      </c>
      <c r="CM326">
        <v>0</v>
      </c>
      <c r="CN326">
        <v>250</v>
      </c>
      <c r="CO326">
        <v>0</v>
      </c>
      <c r="CP326">
        <v>0</v>
      </c>
      <c r="CQ326" t="s">
        <v>146</v>
      </c>
      <c r="CR326">
        <v>0</v>
      </c>
      <c r="CS326">
        <v>0</v>
      </c>
      <c r="CT326">
        <v>0</v>
      </c>
      <c r="CU326">
        <v>0</v>
      </c>
      <c r="CV326" t="s">
        <v>146</v>
      </c>
      <c r="CW326" t="s">
        <v>147</v>
      </c>
      <c r="CX326">
        <v>0</v>
      </c>
      <c r="CY326">
        <v>0</v>
      </c>
      <c r="CZ326">
        <v>0</v>
      </c>
      <c r="DA326">
        <v>250</v>
      </c>
      <c r="DB326">
        <v>1295</v>
      </c>
      <c r="DC326" t="s">
        <v>146</v>
      </c>
      <c r="DD326">
        <v>0</v>
      </c>
      <c r="DE326">
        <v>0</v>
      </c>
      <c r="DF326">
        <v>5769</v>
      </c>
      <c r="DG326">
        <v>31727</v>
      </c>
      <c r="DH326" t="s">
        <v>159</v>
      </c>
      <c r="DI326">
        <f>Table1[[#This Row],[i- returnees internal present household]]+Table1[[#This Row],[k- abroad returnee household]]</f>
        <v>900</v>
      </c>
      <c r="DJ326">
        <f>Table1[[#This Row],[ returnees internal ]]+Table1[[#This Row],[abroad returnee ]]</f>
        <v>4695</v>
      </c>
      <c r="DK326" t="s">
        <v>159</v>
      </c>
      <c r="DL326">
        <v>400</v>
      </c>
      <c r="DM326">
        <v>2000</v>
      </c>
      <c r="DN326">
        <v>300</v>
      </c>
      <c r="DO326">
        <v>1500</v>
      </c>
      <c r="DP326" t="s">
        <v>193</v>
      </c>
      <c r="DQ326" t="s">
        <v>194</v>
      </c>
      <c r="DR326" t="s">
        <v>150</v>
      </c>
      <c r="DS326" t="s">
        <v>147</v>
      </c>
      <c r="DT326">
        <v>100</v>
      </c>
      <c r="DU326">
        <v>500</v>
      </c>
      <c r="DV326" t="s">
        <v>202</v>
      </c>
      <c r="DW326" t="s">
        <v>302</v>
      </c>
      <c r="DX326" t="s">
        <v>150</v>
      </c>
      <c r="DY326" t="s">
        <v>147</v>
      </c>
      <c r="DZ326">
        <v>0</v>
      </c>
      <c r="EA326">
        <v>0</v>
      </c>
      <c r="EB326" t="s">
        <v>147</v>
      </c>
      <c r="EC326" t="s">
        <v>147</v>
      </c>
      <c r="ED326" t="s">
        <v>147</v>
      </c>
      <c r="EE326" t="s">
        <v>147</v>
      </c>
      <c r="EF326">
        <v>0</v>
      </c>
      <c r="EG326">
        <v>0</v>
      </c>
      <c r="EH326" t="s">
        <v>147</v>
      </c>
      <c r="EI326" t="s">
        <v>147</v>
      </c>
      <c r="EJ326" t="s">
        <v>147</v>
      </c>
      <c r="EK326" t="s">
        <v>147</v>
      </c>
      <c r="EL326">
        <v>0</v>
      </c>
      <c r="EM326">
        <v>0</v>
      </c>
      <c r="EN326" t="s">
        <v>147</v>
      </c>
      <c r="EO326" t="s">
        <v>147</v>
      </c>
      <c r="EP326" t="s">
        <v>147</v>
      </c>
      <c r="EQ326" t="s">
        <v>147</v>
      </c>
      <c r="ER326">
        <v>0</v>
      </c>
      <c r="ES326">
        <v>0</v>
      </c>
      <c r="ET326" t="s">
        <v>159</v>
      </c>
      <c r="EU326">
        <v>500</v>
      </c>
      <c r="EV326">
        <v>2695</v>
      </c>
      <c r="EW326">
        <v>430</v>
      </c>
      <c r="EX326">
        <v>2345</v>
      </c>
      <c r="EY326" t="s">
        <v>221</v>
      </c>
      <c r="EZ326" t="s">
        <v>424</v>
      </c>
      <c r="FA326" t="s">
        <v>150</v>
      </c>
      <c r="FB326" t="s">
        <v>147</v>
      </c>
      <c r="FC326">
        <v>70</v>
      </c>
      <c r="FD326">
        <v>350</v>
      </c>
      <c r="FE326" t="s">
        <v>221</v>
      </c>
      <c r="FF326" t="s">
        <v>424</v>
      </c>
      <c r="FG326" t="s">
        <v>150</v>
      </c>
      <c r="FH326" t="s">
        <v>147</v>
      </c>
      <c r="FI326">
        <v>0</v>
      </c>
      <c r="FJ326">
        <v>0</v>
      </c>
      <c r="FK326" t="s">
        <v>147</v>
      </c>
      <c r="FL326" t="s">
        <v>147</v>
      </c>
      <c r="FM326" t="s">
        <v>147</v>
      </c>
      <c r="FN326" t="s">
        <v>147</v>
      </c>
      <c r="FO326">
        <v>0</v>
      </c>
      <c r="FP326">
        <v>0</v>
      </c>
      <c r="FQ326" t="s">
        <v>147</v>
      </c>
      <c r="FR326" t="s">
        <v>147</v>
      </c>
      <c r="FS326" t="s">
        <v>147</v>
      </c>
      <c r="FT326" t="s">
        <v>147</v>
      </c>
      <c r="FU326">
        <v>0</v>
      </c>
      <c r="FV326">
        <v>0</v>
      </c>
      <c r="FW326" t="s">
        <v>147</v>
      </c>
      <c r="FX326" t="s">
        <v>147</v>
      </c>
      <c r="FY326" t="s">
        <v>147</v>
      </c>
      <c r="FZ326" t="s">
        <v>147</v>
      </c>
      <c r="GA326">
        <v>0</v>
      </c>
      <c r="GB326">
        <v>0</v>
      </c>
      <c r="GC326">
        <v>400</v>
      </c>
      <c r="GD326">
        <v>2000</v>
      </c>
      <c r="GE326">
        <v>400</v>
      </c>
      <c r="GF326">
        <v>2195</v>
      </c>
      <c r="GG326">
        <v>100</v>
      </c>
      <c r="GH326">
        <v>500</v>
      </c>
      <c r="GI326">
        <v>0</v>
      </c>
      <c r="GJ326">
        <v>0</v>
      </c>
      <c r="GK326" t="s">
        <v>159</v>
      </c>
      <c r="GL326">
        <v>224</v>
      </c>
      <c r="GM326">
        <v>1120</v>
      </c>
      <c r="GN326" t="s">
        <v>159</v>
      </c>
      <c r="GO326" t="s">
        <v>202</v>
      </c>
      <c r="GP326" t="s">
        <v>313</v>
      </c>
      <c r="GQ326" t="s">
        <v>159</v>
      </c>
      <c r="GR326" t="s">
        <v>221</v>
      </c>
      <c r="GS326" t="s">
        <v>159</v>
      </c>
      <c r="GT326">
        <v>107</v>
      </c>
      <c r="GU326">
        <v>561</v>
      </c>
      <c r="GV326" t="s">
        <v>159</v>
      </c>
      <c r="GW326" t="s">
        <v>151</v>
      </c>
      <c r="GX326" t="s">
        <v>197</v>
      </c>
      <c r="GY326" t="s">
        <v>151</v>
      </c>
      <c r="GZ326" t="s">
        <v>160</v>
      </c>
      <c r="HA326" s="117" t="s">
        <v>1597</v>
      </c>
      <c r="HB326" s="117" t="s">
        <v>2517</v>
      </c>
      <c r="HC326" s="117"/>
      <c r="HD326" s="116" t="s">
        <v>1858</v>
      </c>
      <c r="HE326" s="116">
        <v>4.5792719999999996</v>
      </c>
      <c r="HF326" s="116">
        <v>32.907080999999998</v>
      </c>
    </row>
    <row r="327" spans="1:214" x14ac:dyDescent="0.25">
      <c r="A327" t="s">
        <v>155</v>
      </c>
      <c r="B327" t="s">
        <v>156</v>
      </c>
      <c r="C327" t="s">
        <v>544</v>
      </c>
      <c r="D327" t="s">
        <v>355</v>
      </c>
      <c r="E327" t="s">
        <v>1201</v>
      </c>
      <c r="F327" t="s">
        <v>1202</v>
      </c>
      <c r="G327" s="116">
        <f t="shared" si="10"/>
        <v>7.0808499999999999</v>
      </c>
      <c r="H327" s="116">
        <f t="shared" si="11"/>
        <v>34.167679999999997</v>
      </c>
      <c r="I327">
        <v>9</v>
      </c>
      <c r="J327">
        <v>9</v>
      </c>
      <c r="K327" t="s">
        <v>159</v>
      </c>
      <c r="L327">
        <v>220</v>
      </c>
      <c r="M327" s="116">
        <f>SUM(Table1[[#Headers],[c- IDP previously displ. abroad present]])</f>
        <v>0</v>
      </c>
      <c r="N327">
        <v>1278</v>
      </c>
      <c r="O327" s="116">
        <f>(Table1[[#This Row],[a- IDP individuals]])-(Table1[[#This Row],[displ. Abroad]])</f>
        <v>1278</v>
      </c>
      <c r="P327">
        <v>0</v>
      </c>
      <c r="Q327">
        <v>0</v>
      </c>
      <c r="R327" t="s">
        <v>147</v>
      </c>
      <c r="S327" t="s">
        <v>147</v>
      </c>
      <c r="T327">
        <v>50</v>
      </c>
      <c r="U327">
        <v>243</v>
      </c>
      <c r="V327" t="s">
        <v>156</v>
      </c>
      <c r="W327" t="s">
        <v>355</v>
      </c>
      <c r="X327">
        <v>70</v>
      </c>
      <c r="Y327">
        <v>420</v>
      </c>
      <c r="Z327" t="s">
        <v>156</v>
      </c>
      <c r="AA327" t="s">
        <v>355</v>
      </c>
      <c r="AB327">
        <v>100</v>
      </c>
      <c r="AC327">
        <v>615</v>
      </c>
      <c r="AD327" t="s">
        <v>156</v>
      </c>
      <c r="AE327" t="s">
        <v>355</v>
      </c>
      <c r="AF327">
        <v>0</v>
      </c>
      <c r="AG327">
        <v>0</v>
      </c>
      <c r="AH327" t="s">
        <v>147</v>
      </c>
      <c r="AI327" t="s">
        <v>147</v>
      </c>
      <c r="AJ327">
        <v>0</v>
      </c>
      <c r="AK327">
        <v>0</v>
      </c>
      <c r="AL327" t="s">
        <v>147</v>
      </c>
      <c r="AM327" t="s">
        <v>147</v>
      </c>
      <c r="AN327">
        <v>0</v>
      </c>
      <c r="AO327">
        <v>0</v>
      </c>
      <c r="AP327" t="s">
        <v>146</v>
      </c>
      <c r="AQ327">
        <v>0</v>
      </c>
      <c r="AR327">
        <v>0</v>
      </c>
      <c r="AS327">
        <v>0</v>
      </c>
      <c r="AT327">
        <v>0</v>
      </c>
      <c r="AU327" t="s">
        <v>147</v>
      </c>
      <c r="AV327" t="s">
        <v>147</v>
      </c>
      <c r="AW327">
        <v>0</v>
      </c>
      <c r="AX327">
        <v>0</v>
      </c>
      <c r="AY327" t="s">
        <v>147</v>
      </c>
      <c r="AZ327" t="s">
        <v>147</v>
      </c>
      <c r="BA327">
        <v>0</v>
      </c>
      <c r="BB327">
        <v>0</v>
      </c>
      <c r="BC327" t="s">
        <v>147</v>
      </c>
      <c r="BD327" t="s">
        <v>147</v>
      </c>
      <c r="BE327">
        <v>0</v>
      </c>
      <c r="BF327">
        <v>0</v>
      </c>
      <c r="BG327" t="s">
        <v>147</v>
      </c>
      <c r="BH327" t="s">
        <v>147</v>
      </c>
      <c r="BI327">
        <v>0</v>
      </c>
      <c r="BJ327">
        <v>0</v>
      </c>
      <c r="BK327" t="s">
        <v>147</v>
      </c>
      <c r="BL327" t="s">
        <v>147</v>
      </c>
      <c r="BM327">
        <v>0</v>
      </c>
      <c r="BN327">
        <v>0</v>
      </c>
      <c r="BO327" s="116">
        <f>SUM(Table1[[#This Row],[2014-2015 Conflict]],Table1[[#This Row],[2016-2017 conflict]],Table1[[#This Row],[2018 pre R conflict]],Table1[[#This Row],[2018 post R conflict]],Table1[[#This Row],[2019 conflict]],Table1[[#This Row],[2020 conflict]])</f>
        <v>1278</v>
      </c>
      <c r="BP327" s="116">
        <f>SUM(Table1[[#This Row],[2014-2015  C - clashes]],Table1[[#This Row],[2016-2017  c-clashes]],Table1[[#This Row],[2018 pre R C-clashes]],Table1[[#This Row],[2018 post R C-clashes]],Table1[[#This Row],[2019 C-clashes]],Table1[[#This Row],[2020 C-clashes]])</f>
        <v>0</v>
      </c>
      <c r="BQ327" s="116">
        <f>SUM(Table1[[#This Row],[2014-2015 disaster]],Table1[[#This Row],[2016-2017 disaster]],Table1[[#This Row],[2018 pre R disaster]],Table1[[#This Row],[2018 post R disaster]],Table1[[#This Row],[2019 disaster]],Table1[[#This Row],[2020 disaster]])</f>
        <v>0</v>
      </c>
      <c r="BR327" s="116">
        <f>SUM(Table1[[#This Row],[2014-2015 unknown]],Table1[[#This Row],[2016-2017  unknown ]],Table1[[#This Row],[2018 pre R unknown]],Table1[[#This Row],[2018 post R unknown]],Table1[[#This Row],[2019 unknown]],Table1[[#This Row],[2020 unknown]])</f>
        <v>0</v>
      </c>
      <c r="BS327">
        <v>0</v>
      </c>
      <c r="BT327">
        <v>0</v>
      </c>
      <c r="BU327">
        <v>0</v>
      </c>
      <c r="BV327">
        <v>0</v>
      </c>
      <c r="BW327" t="s">
        <v>146</v>
      </c>
      <c r="BX327">
        <v>243</v>
      </c>
      <c r="BY327">
        <v>0</v>
      </c>
      <c r="BZ327">
        <v>0</v>
      </c>
      <c r="CA327">
        <v>0</v>
      </c>
      <c r="CB327" t="s">
        <v>146</v>
      </c>
      <c r="CC327">
        <v>420</v>
      </c>
      <c r="CD327">
        <v>0</v>
      </c>
      <c r="CE327">
        <v>0</v>
      </c>
      <c r="CF327">
        <v>0</v>
      </c>
      <c r="CG327" t="s">
        <v>146</v>
      </c>
      <c r="CH327">
        <v>615</v>
      </c>
      <c r="CI327">
        <v>0</v>
      </c>
      <c r="CJ327">
        <v>0</v>
      </c>
      <c r="CK327">
        <v>0</v>
      </c>
      <c r="CL327" t="s">
        <v>146</v>
      </c>
      <c r="CM327">
        <v>0</v>
      </c>
      <c r="CN327">
        <v>0</v>
      </c>
      <c r="CO327">
        <v>0</v>
      </c>
      <c r="CP327">
        <v>0</v>
      </c>
      <c r="CQ327" t="s">
        <v>146</v>
      </c>
      <c r="CR327">
        <v>0</v>
      </c>
      <c r="CS327">
        <v>0</v>
      </c>
      <c r="CT327">
        <v>0</v>
      </c>
      <c r="CU327">
        <v>0</v>
      </c>
      <c r="CV327" t="s">
        <v>146</v>
      </c>
      <c r="CW327" t="s">
        <v>147</v>
      </c>
      <c r="CX327">
        <v>0</v>
      </c>
      <c r="CY327">
        <v>0</v>
      </c>
      <c r="CZ327">
        <v>0</v>
      </c>
      <c r="DA327">
        <v>220</v>
      </c>
      <c r="DB327">
        <v>1278</v>
      </c>
      <c r="DC327" t="s">
        <v>146</v>
      </c>
      <c r="DD327">
        <v>0</v>
      </c>
      <c r="DE327">
        <v>0</v>
      </c>
      <c r="DF327">
        <v>1500</v>
      </c>
      <c r="DG327">
        <v>8126</v>
      </c>
      <c r="DH327" t="s">
        <v>159</v>
      </c>
      <c r="DI327">
        <f>Table1[[#This Row],[i- returnees internal present household]]+Table1[[#This Row],[k- abroad returnee household]]</f>
        <v>339</v>
      </c>
      <c r="DJ327">
        <f>Table1[[#This Row],[ returnees internal ]]+Table1[[#This Row],[abroad returnee ]]</f>
        <v>1932</v>
      </c>
      <c r="DK327" t="s">
        <v>159</v>
      </c>
      <c r="DL327">
        <v>139</v>
      </c>
      <c r="DM327">
        <v>805</v>
      </c>
      <c r="DN327">
        <v>0</v>
      </c>
      <c r="DO327">
        <v>0</v>
      </c>
      <c r="DP327" t="s">
        <v>147</v>
      </c>
      <c r="DQ327" t="s">
        <v>147</v>
      </c>
      <c r="DR327" t="s">
        <v>147</v>
      </c>
      <c r="DS327" t="s">
        <v>147</v>
      </c>
      <c r="DT327">
        <v>0</v>
      </c>
      <c r="DU327">
        <v>0</v>
      </c>
      <c r="DV327" t="s">
        <v>147</v>
      </c>
      <c r="DW327" t="s">
        <v>147</v>
      </c>
      <c r="DX327" t="s">
        <v>147</v>
      </c>
      <c r="DY327" t="s">
        <v>147</v>
      </c>
      <c r="DZ327">
        <v>36</v>
      </c>
      <c r="EA327">
        <v>186</v>
      </c>
      <c r="EB327" t="s">
        <v>193</v>
      </c>
      <c r="EC327" t="s">
        <v>194</v>
      </c>
      <c r="ED327" t="s">
        <v>150</v>
      </c>
      <c r="EE327" t="s">
        <v>147</v>
      </c>
      <c r="EF327">
        <v>60</v>
      </c>
      <c r="EG327">
        <v>392</v>
      </c>
      <c r="EH327" t="s">
        <v>193</v>
      </c>
      <c r="EI327" t="s">
        <v>194</v>
      </c>
      <c r="EJ327" t="s">
        <v>150</v>
      </c>
      <c r="EK327" t="s">
        <v>147</v>
      </c>
      <c r="EL327">
        <v>43</v>
      </c>
      <c r="EM327">
        <v>227</v>
      </c>
      <c r="EN327" t="s">
        <v>193</v>
      </c>
      <c r="EO327" t="s">
        <v>194</v>
      </c>
      <c r="EP327" t="s">
        <v>182</v>
      </c>
      <c r="EQ327" t="s">
        <v>147</v>
      </c>
      <c r="ER327">
        <v>0</v>
      </c>
      <c r="ES327">
        <v>0</v>
      </c>
      <c r="ET327" t="s">
        <v>159</v>
      </c>
      <c r="EU327">
        <v>200</v>
      </c>
      <c r="EV327">
        <v>1127</v>
      </c>
      <c r="EW327">
        <v>0</v>
      </c>
      <c r="EX327">
        <v>0</v>
      </c>
      <c r="EY327" t="s">
        <v>147</v>
      </c>
      <c r="EZ327" t="s">
        <v>147</v>
      </c>
      <c r="FA327" t="s">
        <v>147</v>
      </c>
      <c r="FB327" t="s">
        <v>147</v>
      </c>
      <c r="FC327">
        <v>0</v>
      </c>
      <c r="FD327">
        <v>0</v>
      </c>
      <c r="FE327" t="s">
        <v>147</v>
      </c>
      <c r="FF327" t="s">
        <v>147</v>
      </c>
      <c r="FG327" t="s">
        <v>147</v>
      </c>
      <c r="FH327" t="s">
        <v>147</v>
      </c>
      <c r="FI327">
        <v>120</v>
      </c>
      <c r="FJ327">
        <v>676</v>
      </c>
      <c r="FK327" t="s">
        <v>148</v>
      </c>
      <c r="FL327" t="s">
        <v>149</v>
      </c>
      <c r="FM327" t="s">
        <v>150</v>
      </c>
      <c r="FN327" t="s">
        <v>147</v>
      </c>
      <c r="FO327">
        <v>61</v>
      </c>
      <c r="FP327">
        <v>344</v>
      </c>
      <c r="FQ327" t="s">
        <v>148</v>
      </c>
      <c r="FR327" t="s">
        <v>149</v>
      </c>
      <c r="FS327" t="s">
        <v>150</v>
      </c>
      <c r="FT327" t="s">
        <v>147</v>
      </c>
      <c r="FU327">
        <v>19</v>
      </c>
      <c r="FV327">
        <v>107</v>
      </c>
      <c r="FW327" t="s">
        <v>148</v>
      </c>
      <c r="FX327" t="s">
        <v>149</v>
      </c>
      <c r="FY327" t="s">
        <v>182</v>
      </c>
      <c r="FZ327" t="s">
        <v>147</v>
      </c>
      <c r="GA327">
        <v>0</v>
      </c>
      <c r="GB327">
        <v>0</v>
      </c>
      <c r="GC327">
        <v>103</v>
      </c>
      <c r="GD327">
        <v>587</v>
      </c>
      <c r="GE327">
        <v>141</v>
      </c>
      <c r="GF327">
        <v>804</v>
      </c>
      <c r="GG327">
        <v>95</v>
      </c>
      <c r="GH327">
        <v>541</v>
      </c>
      <c r="GI327">
        <v>0</v>
      </c>
      <c r="GJ327">
        <v>0</v>
      </c>
      <c r="GK327" t="s">
        <v>159</v>
      </c>
      <c r="GL327">
        <v>278</v>
      </c>
      <c r="GM327">
        <v>1701</v>
      </c>
      <c r="GN327" t="s">
        <v>159</v>
      </c>
      <c r="GO327" t="s">
        <v>156</v>
      </c>
      <c r="GP327" t="s">
        <v>355</v>
      </c>
      <c r="GQ327" t="s">
        <v>146</v>
      </c>
      <c r="GR327" t="s">
        <v>147</v>
      </c>
      <c r="GS327" t="s">
        <v>159</v>
      </c>
      <c r="GT327">
        <v>83</v>
      </c>
      <c r="GU327">
        <v>434</v>
      </c>
      <c r="GV327" t="s">
        <v>146</v>
      </c>
      <c r="GW327" t="s">
        <v>152</v>
      </c>
      <c r="GX327" t="s">
        <v>152</v>
      </c>
      <c r="GY327" t="s">
        <v>152</v>
      </c>
      <c r="GZ327" t="s">
        <v>1203</v>
      </c>
      <c r="HA327" s="117" t="s">
        <v>1597</v>
      </c>
      <c r="HB327" s="117" t="s">
        <v>2519</v>
      </c>
      <c r="HC327" s="117"/>
      <c r="HD327" s="116" t="s">
        <v>1858</v>
      </c>
      <c r="HE327" s="116">
        <v>4.5765719999999996</v>
      </c>
      <c r="HF327" s="116">
        <v>32.912613</v>
      </c>
    </row>
    <row r="328" spans="1:214" x14ac:dyDescent="0.25">
      <c r="A328" t="s">
        <v>171</v>
      </c>
      <c r="B328" t="s">
        <v>172</v>
      </c>
      <c r="C328" t="s">
        <v>1194</v>
      </c>
      <c r="D328" t="s">
        <v>461</v>
      </c>
      <c r="E328" t="s">
        <v>1204</v>
      </c>
      <c r="F328" t="s">
        <v>1205</v>
      </c>
      <c r="G328" s="116">
        <f t="shared" si="10"/>
        <v>7.9791990000000004</v>
      </c>
      <c r="H328" s="116">
        <f t="shared" si="11"/>
        <v>29.298811000000001</v>
      </c>
      <c r="I328">
        <v>9</v>
      </c>
      <c r="J328">
        <v>9</v>
      </c>
      <c r="K328" t="s">
        <v>159</v>
      </c>
      <c r="L328">
        <v>506</v>
      </c>
      <c r="M328" s="116">
        <f>SUM(Table1[[#Headers],[c- IDP previously displ. abroad present]])</f>
        <v>0</v>
      </c>
      <c r="N328">
        <v>2731</v>
      </c>
      <c r="O328" s="116">
        <f>(Table1[[#This Row],[a- IDP individuals]])-(Table1[[#This Row],[displ. Abroad]])</f>
        <v>2731</v>
      </c>
      <c r="P328">
        <v>135</v>
      </c>
      <c r="Q328">
        <v>702</v>
      </c>
      <c r="R328" t="s">
        <v>172</v>
      </c>
      <c r="S328" t="s">
        <v>461</v>
      </c>
      <c r="T328">
        <v>121</v>
      </c>
      <c r="U328">
        <v>629</v>
      </c>
      <c r="V328" t="s">
        <v>172</v>
      </c>
      <c r="W328" t="s">
        <v>461</v>
      </c>
      <c r="X328">
        <v>63</v>
      </c>
      <c r="Y328">
        <v>328</v>
      </c>
      <c r="Z328" t="s">
        <v>172</v>
      </c>
      <c r="AA328" t="s">
        <v>461</v>
      </c>
      <c r="AB328">
        <v>32</v>
      </c>
      <c r="AC328">
        <v>172</v>
      </c>
      <c r="AD328" t="s">
        <v>172</v>
      </c>
      <c r="AE328" t="s">
        <v>461</v>
      </c>
      <c r="AF328">
        <v>37</v>
      </c>
      <c r="AG328">
        <v>192</v>
      </c>
      <c r="AH328" t="s">
        <v>172</v>
      </c>
      <c r="AI328" t="s">
        <v>461</v>
      </c>
      <c r="AJ328">
        <v>118</v>
      </c>
      <c r="AK328">
        <v>708</v>
      </c>
      <c r="AL328" t="s">
        <v>172</v>
      </c>
      <c r="AM328" t="s">
        <v>461</v>
      </c>
      <c r="AN328">
        <v>0</v>
      </c>
      <c r="AO328">
        <v>0</v>
      </c>
      <c r="AP328" t="s">
        <v>146</v>
      </c>
      <c r="AQ328">
        <v>0</v>
      </c>
      <c r="AR328">
        <v>0</v>
      </c>
      <c r="AS328">
        <v>0</v>
      </c>
      <c r="AT328">
        <v>0</v>
      </c>
      <c r="AU328" t="s">
        <v>147</v>
      </c>
      <c r="AV328" t="s">
        <v>147</v>
      </c>
      <c r="AW328">
        <v>0</v>
      </c>
      <c r="AX328">
        <v>0</v>
      </c>
      <c r="AY328" t="s">
        <v>147</v>
      </c>
      <c r="AZ328" t="s">
        <v>147</v>
      </c>
      <c r="BA328">
        <v>0</v>
      </c>
      <c r="BB328">
        <v>0</v>
      </c>
      <c r="BC328" t="s">
        <v>147</v>
      </c>
      <c r="BD328" t="s">
        <v>147</v>
      </c>
      <c r="BE328">
        <v>0</v>
      </c>
      <c r="BF328">
        <v>0</v>
      </c>
      <c r="BG328" t="s">
        <v>147</v>
      </c>
      <c r="BH328" t="s">
        <v>147</v>
      </c>
      <c r="BI328">
        <v>0</v>
      </c>
      <c r="BJ328">
        <v>0</v>
      </c>
      <c r="BK328" t="s">
        <v>147</v>
      </c>
      <c r="BL328" t="s">
        <v>147</v>
      </c>
      <c r="BM328">
        <v>0</v>
      </c>
      <c r="BN328">
        <v>0</v>
      </c>
      <c r="BO328" s="116">
        <f>SUM(Table1[[#This Row],[2014-2015 Conflict]],Table1[[#This Row],[2016-2017 conflict]],Table1[[#This Row],[2018 pre R conflict]],Table1[[#This Row],[2018 post R conflict]],Table1[[#This Row],[2019 conflict]],Table1[[#This Row],[2020 conflict]])</f>
        <v>702</v>
      </c>
      <c r="BP328" s="116">
        <f>SUM(Table1[[#This Row],[2014-2015  C - clashes]],Table1[[#This Row],[2016-2017  c-clashes]],Table1[[#This Row],[2018 pre R C-clashes]],Table1[[#This Row],[2018 post R C-clashes]],Table1[[#This Row],[2019 C-clashes]],Table1[[#This Row],[2020 C-clashes]])</f>
        <v>1837</v>
      </c>
      <c r="BQ328" s="116">
        <f>SUM(Table1[[#This Row],[2014-2015 disaster]],Table1[[#This Row],[2016-2017 disaster]],Table1[[#This Row],[2018 pre R disaster]],Table1[[#This Row],[2018 post R disaster]],Table1[[#This Row],[2019 disaster]],Table1[[#This Row],[2020 disaster]])</f>
        <v>192</v>
      </c>
      <c r="BR328" s="116">
        <f>SUM(Table1[[#This Row],[2014-2015 unknown]],Table1[[#This Row],[2016-2017  unknown ]],Table1[[#This Row],[2018 pre R unknown]],Table1[[#This Row],[2018 post R unknown]],Table1[[#This Row],[2019 unknown]],Table1[[#This Row],[2020 unknown]])</f>
        <v>0</v>
      </c>
      <c r="BS328">
        <v>702</v>
      </c>
      <c r="BT328">
        <v>0</v>
      </c>
      <c r="BU328">
        <v>0</v>
      </c>
      <c r="BV328">
        <v>0</v>
      </c>
      <c r="BW328" t="s">
        <v>146</v>
      </c>
      <c r="BX328">
        <v>0</v>
      </c>
      <c r="BY328">
        <v>629</v>
      </c>
      <c r="BZ328">
        <v>0</v>
      </c>
      <c r="CA328">
        <v>0</v>
      </c>
      <c r="CB328" t="s">
        <v>146</v>
      </c>
      <c r="CC328">
        <v>0</v>
      </c>
      <c r="CD328">
        <v>328</v>
      </c>
      <c r="CE328">
        <v>0</v>
      </c>
      <c r="CF328">
        <v>0</v>
      </c>
      <c r="CG328" t="s">
        <v>146</v>
      </c>
      <c r="CH328">
        <v>0</v>
      </c>
      <c r="CI328">
        <v>172</v>
      </c>
      <c r="CJ328">
        <v>0</v>
      </c>
      <c r="CK328">
        <v>0</v>
      </c>
      <c r="CL328" t="s">
        <v>146</v>
      </c>
      <c r="CM328">
        <v>0</v>
      </c>
      <c r="CN328">
        <v>0</v>
      </c>
      <c r="CO328">
        <v>192</v>
      </c>
      <c r="CP328">
        <v>0</v>
      </c>
      <c r="CQ328" t="s">
        <v>146</v>
      </c>
      <c r="CR328">
        <v>0</v>
      </c>
      <c r="CS328">
        <v>708</v>
      </c>
      <c r="CT328">
        <v>0</v>
      </c>
      <c r="CU328">
        <v>0</v>
      </c>
      <c r="CV328" t="s">
        <v>146</v>
      </c>
      <c r="CW328" t="s">
        <v>147</v>
      </c>
      <c r="CX328">
        <v>0</v>
      </c>
      <c r="CY328">
        <v>0</v>
      </c>
      <c r="CZ328">
        <v>0</v>
      </c>
      <c r="DA328">
        <v>506</v>
      </c>
      <c r="DB328">
        <v>2731</v>
      </c>
      <c r="DC328" t="s">
        <v>146</v>
      </c>
      <c r="DD328">
        <v>0</v>
      </c>
      <c r="DE328">
        <v>0</v>
      </c>
      <c r="DF328">
        <v>2726</v>
      </c>
      <c r="DG328">
        <v>14375</v>
      </c>
      <c r="DH328" t="s">
        <v>159</v>
      </c>
      <c r="DI328">
        <f>Table1[[#This Row],[i- returnees internal present household]]+Table1[[#This Row],[k- abroad returnee household]]</f>
        <v>255</v>
      </c>
      <c r="DJ328">
        <f>Table1[[#This Row],[ returnees internal ]]+Table1[[#This Row],[abroad returnee ]]</f>
        <v>1333</v>
      </c>
      <c r="DK328" t="s">
        <v>159</v>
      </c>
      <c r="DL328">
        <v>255</v>
      </c>
      <c r="DM328">
        <v>1333</v>
      </c>
      <c r="DN328">
        <v>49</v>
      </c>
      <c r="DO328">
        <v>255</v>
      </c>
      <c r="DP328" t="s">
        <v>172</v>
      </c>
      <c r="DQ328" t="s">
        <v>461</v>
      </c>
      <c r="DR328" t="s">
        <v>150</v>
      </c>
      <c r="DS328" t="s">
        <v>147</v>
      </c>
      <c r="DT328">
        <v>12</v>
      </c>
      <c r="DU328">
        <v>62</v>
      </c>
      <c r="DV328" t="s">
        <v>172</v>
      </c>
      <c r="DW328" t="s">
        <v>998</v>
      </c>
      <c r="DX328" t="s">
        <v>182</v>
      </c>
      <c r="DY328" t="s">
        <v>147</v>
      </c>
      <c r="DZ328">
        <v>32</v>
      </c>
      <c r="EA328">
        <v>166</v>
      </c>
      <c r="EB328" t="s">
        <v>172</v>
      </c>
      <c r="EC328" t="s">
        <v>461</v>
      </c>
      <c r="ED328" t="s">
        <v>182</v>
      </c>
      <c r="EE328" t="s">
        <v>147</v>
      </c>
      <c r="EF328">
        <v>7</v>
      </c>
      <c r="EG328">
        <v>37</v>
      </c>
      <c r="EH328" t="s">
        <v>172</v>
      </c>
      <c r="EI328" t="s">
        <v>461</v>
      </c>
      <c r="EJ328" t="s">
        <v>182</v>
      </c>
      <c r="EK328" t="s">
        <v>147</v>
      </c>
      <c r="EL328">
        <v>155</v>
      </c>
      <c r="EM328">
        <v>813</v>
      </c>
      <c r="EN328" t="s">
        <v>172</v>
      </c>
      <c r="EO328" t="s">
        <v>461</v>
      </c>
      <c r="EP328" t="s">
        <v>182</v>
      </c>
      <c r="EQ328" t="s">
        <v>147</v>
      </c>
      <c r="ER328">
        <v>0</v>
      </c>
      <c r="ES328">
        <v>0</v>
      </c>
      <c r="ET328" t="s">
        <v>146</v>
      </c>
      <c r="EU328">
        <v>0</v>
      </c>
      <c r="EV328">
        <v>0</v>
      </c>
      <c r="EW328">
        <v>0</v>
      </c>
      <c r="EX328">
        <v>0</v>
      </c>
      <c r="EY328" t="s">
        <v>147</v>
      </c>
      <c r="EZ328" t="s">
        <v>147</v>
      </c>
      <c r="FA328" t="s">
        <v>147</v>
      </c>
      <c r="FB328" t="s">
        <v>147</v>
      </c>
      <c r="FC328">
        <v>0</v>
      </c>
      <c r="FD328">
        <v>0</v>
      </c>
      <c r="FE328" t="s">
        <v>147</v>
      </c>
      <c r="FF328" t="s">
        <v>147</v>
      </c>
      <c r="FG328" t="s">
        <v>147</v>
      </c>
      <c r="FH328" t="s">
        <v>147</v>
      </c>
      <c r="FI328">
        <v>0</v>
      </c>
      <c r="FJ328">
        <v>0</v>
      </c>
      <c r="FK328" t="s">
        <v>147</v>
      </c>
      <c r="FL328" t="s">
        <v>147</v>
      </c>
      <c r="FM328" t="s">
        <v>147</v>
      </c>
      <c r="FN328" t="s">
        <v>147</v>
      </c>
      <c r="FO328">
        <v>0</v>
      </c>
      <c r="FP328">
        <v>0</v>
      </c>
      <c r="FQ328" t="s">
        <v>147</v>
      </c>
      <c r="FR328" t="s">
        <v>147</v>
      </c>
      <c r="FS328" t="s">
        <v>147</v>
      </c>
      <c r="FT328" t="s">
        <v>147</v>
      </c>
      <c r="FU328">
        <v>0</v>
      </c>
      <c r="FV328">
        <v>0</v>
      </c>
      <c r="FW328" t="s">
        <v>147</v>
      </c>
      <c r="FX328" t="s">
        <v>147</v>
      </c>
      <c r="FY328" t="s">
        <v>147</v>
      </c>
      <c r="FZ328" t="s">
        <v>147</v>
      </c>
      <c r="GA328">
        <v>0</v>
      </c>
      <c r="GB328">
        <v>0</v>
      </c>
      <c r="GC328">
        <v>113</v>
      </c>
      <c r="GD328">
        <v>591</v>
      </c>
      <c r="GE328">
        <v>98</v>
      </c>
      <c r="GF328">
        <v>512</v>
      </c>
      <c r="GG328">
        <v>44</v>
      </c>
      <c r="GH328">
        <v>230</v>
      </c>
      <c r="GI328">
        <v>0</v>
      </c>
      <c r="GJ328">
        <v>0</v>
      </c>
      <c r="GK328" t="s">
        <v>159</v>
      </c>
      <c r="GL328">
        <v>5</v>
      </c>
      <c r="GM328">
        <v>26</v>
      </c>
      <c r="GN328" t="s">
        <v>159</v>
      </c>
      <c r="GO328" t="s">
        <v>172</v>
      </c>
      <c r="GP328" t="s">
        <v>461</v>
      </c>
      <c r="GQ328" t="s">
        <v>146</v>
      </c>
      <c r="GR328" t="s">
        <v>147</v>
      </c>
      <c r="GS328" t="s">
        <v>159</v>
      </c>
      <c r="GT328">
        <v>9</v>
      </c>
      <c r="GU328">
        <v>47</v>
      </c>
      <c r="GV328" t="s">
        <v>146</v>
      </c>
      <c r="GW328" t="s">
        <v>177</v>
      </c>
      <c r="GX328" t="s">
        <v>152</v>
      </c>
      <c r="GY328" t="s">
        <v>152</v>
      </c>
      <c r="GZ328" t="s">
        <v>160</v>
      </c>
      <c r="HA328" s="117" t="s">
        <v>1597</v>
      </c>
      <c r="HB328" s="117" t="s">
        <v>2521</v>
      </c>
      <c r="HC328" s="117"/>
      <c r="HD328" s="116" t="s">
        <v>1858</v>
      </c>
      <c r="HE328" s="116">
        <v>4.5939328430000002</v>
      </c>
      <c r="HF328" s="116">
        <v>32.963696880000001</v>
      </c>
    </row>
    <row r="329" spans="1:214" x14ac:dyDescent="0.25">
      <c r="A329" t="s">
        <v>171</v>
      </c>
      <c r="B329" t="s">
        <v>172</v>
      </c>
      <c r="C329" t="s">
        <v>1194</v>
      </c>
      <c r="D329" t="s">
        <v>461</v>
      </c>
      <c r="E329" t="s">
        <v>1206</v>
      </c>
      <c r="F329" t="s">
        <v>1207</v>
      </c>
      <c r="G329" s="116">
        <f t="shared" si="10"/>
        <v>7.6778820000000003</v>
      </c>
      <c r="H329" s="116">
        <f t="shared" si="11"/>
        <v>28.955195</v>
      </c>
      <c r="I329">
        <v>9</v>
      </c>
      <c r="J329">
        <v>9</v>
      </c>
      <c r="K329" t="s">
        <v>159</v>
      </c>
      <c r="L329">
        <v>268</v>
      </c>
      <c r="M329" s="116">
        <f>SUM(Table1[[#Headers],[c- IDP previously displ. abroad present]])</f>
        <v>0</v>
      </c>
      <c r="N329">
        <v>1535</v>
      </c>
      <c r="O329" s="116">
        <f>(Table1[[#This Row],[a- IDP individuals]])-(Table1[[#This Row],[displ. Abroad]])</f>
        <v>1535</v>
      </c>
      <c r="P329">
        <v>41</v>
      </c>
      <c r="Q329">
        <v>213</v>
      </c>
      <c r="R329" t="s">
        <v>172</v>
      </c>
      <c r="S329" t="s">
        <v>461</v>
      </c>
      <c r="T329">
        <v>23</v>
      </c>
      <c r="U329">
        <v>127</v>
      </c>
      <c r="V329" t="s">
        <v>172</v>
      </c>
      <c r="W329" t="s">
        <v>461</v>
      </c>
      <c r="X329">
        <v>4</v>
      </c>
      <c r="Y329">
        <v>22</v>
      </c>
      <c r="Z329" t="s">
        <v>172</v>
      </c>
      <c r="AA329" t="s">
        <v>461</v>
      </c>
      <c r="AB329">
        <v>5</v>
      </c>
      <c r="AC329">
        <v>29</v>
      </c>
      <c r="AD329" t="s">
        <v>172</v>
      </c>
      <c r="AE329" t="s">
        <v>461</v>
      </c>
      <c r="AF329">
        <v>29</v>
      </c>
      <c r="AG329">
        <v>151</v>
      </c>
      <c r="AH329" t="s">
        <v>172</v>
      </c>
      <c r="AI329" t="s">
        <v>461</v>
      </c>
      <c r="AJ329">
        <v>166</v>
      </c>
      <c r="AK329">
        <v>993</v>
      </c>
      <c r="AL329" t="s">
        <v>172</v>
      </c>
      <c r="AM329" t="s">
        <v>461</v>
      </c>
      <c r="AN329">
        <v>0</v>
      </c>
      <c r="AO329">
        <v>0</v>
      </c>
      <c r="AP329" t="s">
        <v>146</v>
      </c>
      <c r="AQ329">
        <v>0</v>
      </c>
      <c r="AR329">
        <v>0</v>
      </c>
      <c r="AS329">
        <v>0</v>
      </c>
      <c r="AT329">
        <v>0</v>
      </c>
      <c r="AU329" t="s">
        <v>147</v>
      </c>
      <c r="AV329" t="s">
        <v>147</v>
      </c>
      <c r="AW329">
        <v>0</v>
      </c>
      <c r="AX329">
        <v>0</v>
      </c>
      <c r="AY329" t="s">
        <v>147</v>
      </c>
      <c r="AZ329" t="s">
        <v>147</v>
      </c>
      <c r="BA329">
        <v>0</v>
      </c>
      <c r="BB329">
        <v>0</v>
      </c>
      <c r="BC329" t="s">
        <v>147</v>
      </c>
      <c r="BD329" t="s">
        <v>147</v>
      </c>
      <c r="BE329">
        <v>0</v>
      </c>
      <c r="BF329">
        <v>0</v>
      </c>
      <c r="BG329" t="s">
        <v>147</v>
      </c>
      <c r="BH329" t="s">
        <v>147</v>
      </c>
      <c r="BI329">
        <v>0</v>
      </c>
      <c r="BJ329">
        <v>0</v>
      </c>
      <c r="BK329" t="s">
        <v>147</v>
      </c>
      <c r="BL329" t="s">
        <v>147</v>
      </c>
      <c r="BM329">
        <v>0</v>
      </c>
      <c r="BN329">
        <v>0</v>
      </c>
      <c r="BO329" s="116">
        <f>SUM(Table1[[#This Row],[2014-2015 Conflict]],Table1[[#This Row],[2016-2017 conflict]],Table1[[#This Row],[2018 pre R conflict]],Table1[[#This Row],[2018 post R conflict]],Table1[[#This Row],[2019 conflict]],Table1[[#This Row],[2020 conflict]])</f>
        <v>0</v>
      </c>
      <c r="BP329" s="116">
        <f>SUM(Table1[[#This Row],[2014-2015  C - clashes]],Table1[[#This Row],[2016-2017  c-clashes]],Table1[[#This Row],[2018 pre R C-clashes]],Table1[[#This Row],[2018 post R C-clashes]],Table1[[#This Row],[2019 C-clashes]],Table1[[#This Row],[2020 C-clashes]])</f>
        <v>1384</v>
      </c>
      <c r="BQ329" s="116">
        <f>SUM(Table1[[#This Row],[2014-2015 disaster]],Table1[[#This Row],[2016-2017 disaster]],Table1[[#This Row],[2018 pre R disaster]],Table1[[#This Row],[2018 post R disaster]],Table1[[#This Row],[2019 disaster]],Table1[[#This Row],[2020 disaster]])</f>
        <v>151</v>
      </c>
      <c r="BR329" s="116">
        <f>SUM(Table1[[#This Row],[2014-2015 unknown]],Table1[[#This Row],[2016-2017  unknown ]],Table1[[#This Row],[2018 pre R unknown]],Table1[[#This Row],[2018 post R unknown]],Table1[[#This Row],[2019 unknown]],Table1[[#This Row],[2020 unknown]])</f>
        <v>0</v>
      </c>
      <c r="BS329">
        <v>0</v>
      </c>
      <c r="BT329">
        <v>213</v>
      </c>
      <c r="BU329">
        <v>0</v>
      </c>
      <c r="BV329">
        <v>0</v>
      </c>
      <c r="BW329" t="s">
        <v>146</v>
      </c>
      <c r="BX329">
        <v>0</v>
      </c>
      <c r="BY329">
        <v>127</v>
      </c>
      <c r="BZ329">
        <v>0</v>
      </c>
      <c r="CA329">
        <v>0</v>
      </c>
      <c r="CB329" t="s">
        <v>146</v>
      </c>
      <c r="CC329">
        <v>0</v>
      </c>
      <c r="CD329">
        <v>22</v>
      </c>
      <c r="CE329">
        <v>0</v>
      </c>
      <c r="CF329">
        <v>0</v>
      </c>
      <c r="CG329" t="s">
        <v>146</v>
      </c>
      <c r="CH329">
        <v>0</v>
      </c>
      <c r="CI329">
        <v>29</v>
      </c>
      <c r="CJ329">
        <v>0</v>
      </c>
      <c r="CK329">
        <v>0</v>
      </c>
      <c r="CL329" t="s">
        <v>146</v>
      </c>
      <c r="CM329">
        <v>0</v>
      </c>
      <c r="CN329">
        <v>0</v>
      </c>
      <c r="CO329">
        <v>151</v>
      </c>
      <c r="CP329">
        <v>0</v>
      </c>
      <c r="CQ329" t="s">
        <v>146</v>
      </c>
      <c r="CR329">
        <v>0</v>
      </c>
      <c r="CS329">
        <v>993</v>
      </c>
      <c r="CT329">
        <v>0</v>
      </c>
      <c r="CU329">
        <v>0</v>
      </c>
      <c r="CV329" t="s">
        <v>146</v>
      </c>
      <c r="CW329" t="s">
        <v>147</v>
      </c>
      <c r="CX329">
        <v>0</v>
      </c>
      <c r="CY329">
        <v>0</v>
      </c>
      <c r="CZ329">
        <v>0</v>
      </c>
      <c r="DA329">
        <v>268</v>
      </c>
      <c r="DB329">
        <v>1535</v>
      </c>
      <c r="DC329" t="s">
        <v>146</v>
      </c>
      <c r="DD329">
        <v>0</v>
      </c>
      <c r="DE329">
        <v>0</v>
      </c>
      <c r="DF329">
        <v>927</v>
      </c>
      <c r="DG329">
        <v>5879</v>
      </c>
      <c r="DH329" t="s">
        <v>159</v>
      </c>
      <c r="DI329">
        <f>Table1[[#This Row],[i- returnees internal present household]]+Table1[[#This Row],[k- abroad returnee household]]</f>
        <v>14</v>
      </c>
      <c r="DJ329">
        <f>Table1[[#This Row],[ returnees internal ]]+Table1[[#This Row],[abroad returnee ]]</f>
        <v>73</v>
      </c>
      <c r="DK329" t="s">
        <v>159</v>
      </c>
      <c r="DL329">
        <v>14</v>
      </c>
      <c r="DM329">
        <v>73</v>
      </c>
      <c r="DN329">
        <v>3</v>
      </c>
      <c r="DO329">
        <v>16</v>
      </c>
      <c r="DP329" t="s">
        <v>172</v>
      </c>
      <c r="DQ329" t="s">
        <v>461</v>
      </c>
      <c r="DR329" t="s">
        <v>182</v>
      </c>
      <c r="DS329" t="s">
        <v>147</v>
      </c>
      <c r="DT329">
        <v>0</v>
      </c>
      <c r="DU329">
        <v>0</v>
      </c>
      <c r="DV329" t="s">
        <v>147</v>
      </c>
      <c r="DW329" t="s">
        <v>147</v>
      </c>
      <c r="DX329" t="s">
        <v>147</v>
      </c>
      <c r="DY329" t="s">
        <v>147</v>
      </c>
      <c r="DZ329">
        <v>6</v>
      </c>
      <c r="EA329">
        <v>31</v>
      </c>
      <c r="EB329" t="s">
        <v>172</v>
      </c>
      <c r="EC329" t="s">
        <v>461</v>
      </c>
      <c r="ED329" t="s">
        <v>182</v>
      </c>
      <c r="EE329" t="s">
        <v>147</v>
      </c>
      <c r="EF329">
        <v>5</v>
      </c>
      <c r="EG329">
        <v>26</v>
      </c>
      <c r="EH329" t="s">
        <v>172</v>
      </c>
      <c r="EI329" t="s">
        <v>461</v>
      </c>
      <c r="EJ329" t="s">
        <v>304</v>
      </c>
      <c r="EK329" t="s">
        <v>147</v>
      </c>
      <c r="EL329">
        <v>0</v>
      </c>
      <c r="EM329">
        <v>0</v>
      </c>
      <c r="EN329" t="s">
        <v>147</v>
      </c>
      <c r="EO329" t="s">
        <v>147</v>
      </c>
      <c r="EP329" t="s">
        <v>147</v>
      </c>
      <c r="EQ329" t="s">
        <v>147</v>
      </c>
      <c r="ER329">
        <v>0</v>
      </c>
      <c r="ES329">
        <v>0</v>
      </c>
      <c r="ET329" t="s">
        <v>146</v>
      </c>
      <c r="EU329">
        <v>0</v>
      </c>
      <c r="EV329">
        <v>0</v>
      </c>
      <c r="EW329">
        <v>0</v>
      </c>
      <c r="EX329">
        <v>0</v>
      </c>
      <c r="EY329" t="s">
        <v>147</v>
      </c>
      <c r="EZ329" t="s">
        <v>147</v>
      </c>
      <c r="FA329" t="s">
        <v>147</v>
      </c>
      <c r="FB329" t="s">
        <v>147</v>
      </c>
      <c r="FC329">
        <v>0</v>
      </c>
      <c r="FD329">
        <v>0</v>
      </c>
      <c r="FE329" t="s">
        <v>147</v>
      </c>
      <c r="FF329" t="s">
        <v>147</v>
      </c>
      <c r="FG329" t="s">
        <v>147</v>
      </c>
      <c r="FH329" t="s">
        <v>147</v>
      </c>
      <c r="FI329">
        <v>0</v>
      </c>
      <c r="FJ329">
        <v>0</v>
      </c>
      <c r="FK329" t="s">
        <v>147</v>
      </c>
      <c r="FL329" t="s">
        <v>147</v>
      </c>
      <c r="FM329" t="s">
        <v>147</v>
      </c>
      <c r="FN329" t="s">
        <v>147</v>
      </c>
      <c r="FO329">
        <v>0</v>
      </c>
      <c r="FP329">
        <v>0</v>
      </c>
      <c r="FQ329" t="s">
        <v>147</v>
      </c>
      <c r="FR329" t="s">
        <v>147</v>
      </c>
      <c r="FS329" t="s">
        <v>147</v>
      </c>
      <c r="FT329" t="s">
        <v>147</v>
      </c>
      <c r="FU329">
        <v>0</v>
      </c>
      <c r="FV329">
        <v>0</v>
      </c>
      <c r="FW329" t="s">
        <v>147</v>
      </c>
      <c r="FX329" t="s">
        <v>147</v>
      </c>
      <c r="FY329" t="s">
        <v>147</v>
      </c>
      <c r="FZ329" t="s">
        <v>147</v>
      </c>
      <c r="GA329">
        <v>0</v>
      </c>
      <c r="GB329">
        <v>0</v>
      </c>
      <c r="GC329">
        <v>7</v>
      </c>
      <c r="GD329">
        <v>36</v>
      </c>
      <c r="GE329">
        <v>5</v>
      </c>
      <c r="GF329">
        <v>26</v>
      </c>
      <c r="GG329">
        <v>2</v>
      </c>
      <c r="GH329">
        <v>11</v>
      </c>
      <c r="GI329">
        <v>0</v>
      </c>
      <c r="GJ329">
        <v>0</v>
      </c>
      <c r="GK329" t="s">
        <v>159</v>
      </c>
      <c r="GL329">
        <v>18</v>
      </c>
      <c r="GM329">
        <v>94</v>
      </c>
      <c r="GN329" t="s">
        <v>159</v>
      </c>
      <c r="GO329" t="s">
        <v>172</v>
      </c>
      <c r="GP329" t="s">
        <v>984</v>
      </c>
      <c r="GQ329" t="s">
        <v>146</v>
      </c>
      <c r="GR329" t="s">
        <v>147</v>
      </c>
      <c r="GS329" t="s">
        <v>159</v>
      </c>
      <c r="GT329">
        <v>23</v>
      </c>
      <c r="GU329">
        <v>120</v>
      </c>
      <c r="GV329" t="s">
        <v>159</v>
      </c>
      <c r="GW329" t="s">
        <v>152</v>
      </c>
      <c r="GX329" t="s">
        <v>152</v>
      </c>
      <c r="GY329" t="s">
        <v>177</v>
      </c>
      <c r="GZ329" t="s">
        <v>1208</v>
      </c>
      <c r="HA329" s="117" t="s">
        <v>1597</v>
      </c>
      <c r="HB329" s="117" t="s">
        <v>2523</v>
      </c>
      <c r="HC329" s="117"/>
      <c r="HD329" s="116" t="s">
        <v>1858</v>
      </c>
      <c r="HE329" s="116">
        <v>4.6650080000000003</v>
      </c>
      <c r="HF329" s="116">
        <v>32.817504</v>
      </c>
    </row>
    <row r="330" spans="1:214" x14ac:dyDescent="0.25">
      <c r="A330" t="s">
        <v>142</v>
      </c>
      <c r="B330" t="s">
        <v>143</v>
      </c>
      <c r="C330" t="s">
        <v>654</v>
      </c>
      <c r="D330" t="s">
        <v>352</v>
      </c>
      <c r="E330" t="s">
        <v>1209</v>
      </c>
      <c r="F330" t="s">
        <v>1210</v>
      </c>
      <c r="G330" s="116">
        <f t="shared" si="10"/>
        <v>10.38663</v>
      </c>
      <c r="H330" s="116">
        <f t="shared" si="11"/>
        <v>32.547910000000002</v>
      </c>
      <c r="I330">
        <v>9</v>
      </c>
      <c r="J330">
        <v>9</v>
      </c>
      <c r="K330" t="s">
        <v>159</v>
      </c>
      <c r="L330">
        <v>104</v>
      </c>
      <c r="M330" s="116">
        <f>SUM(Table1[[#Headers],[c- IDP previously displ. abroad present]])</f>
        <v>0</v>
      </c>
      <c r="N330">
        <v>523</v>
      </c>
      <c r="O330" s="116">
        <f>(Table1[[#This Row],[a- IDP individuals]])-(Table1[[#This Row],[displ. Abroad]])</f>
        <v>523</v>
      </c>
      <c r="P330">
        <v>58</v>
      </c>
      <c r="Q330">
        <v>291</v>
      </c>
      <c r="R330" t="s">
        <v>143</v>
      </c>
      <c r="S330" t="s">
        <v>352</v>
      </c>
      <c r="T330">
        <v>46</v>
      </c>
      <c r="U330">
        <v>232</v>
      </c>
      <c r="V330" t="s">
        <v>143</v>
      </c>
      <c r="W330" t="s">
        <v>352</v>
      </c>
      <c r="X330">
        <v>0</v>
      </c>
      <c r="Y330">
        <v>0</v>
      </c>
      <c r="Z330" t="s">
        <v>147</v>
      </c>
      <c r="AA330" t="s">
        <v>147</v>
      </c>
      <c r="AB330">
        <v>0</v>
      </c>
      <c r="AC330">
        <v>0</v>
      </c>
      <c r="AD330" t="s">
        <v>147</v>
      </c>
      <c r="AE330" t="s">
        <v>147</v>
      </c>
      <c r="AF330">
        <v>0</v>
      </c>
      <c r="AG330">
        <v>0</v>
      </c>
      <c r="AH330" t="s">
        <v>147</v>
      </c>
      <c r="AI330" t="s">
        <v>147</v>
      </c>
      <c r="AJ330">
        <v>0</v>
      </c>
      <c r="AK330">
        <v>0</v>
      </c>
      <c r="AL330" t="s">
        <v>147</v>
      </c>
      <c r="AM330" t="s">
        <v>147</v>
      </c>
      <c r="AN330">
        <v>0</v>
      </c>
      <c r="AO330">
        <v>0</v>
      </c>
      <c r="AP330" t="s">
        <v>146</v>
      </c>
      <c r="AQ330">
        <v>0</v>
      </c>
      <c r="AR330">
        <v>0</v>
      </c>
      <c r="AS330">
        <v>0</v>
      </c>
      <c r="AT330">
        <v>0</v>
      </c>
      <c r="AU330" t="s">
        <v>147</v>
      </c>
      <c r="AV330" t="s">
        <v>147</v>
      </c>
      <c r="AW330">
        <v>0</v>
      </c>
      <c r="AX330">
        <v>0</v>
      </c>
      <c r="AY330" t="s">
        <v>147</v>
      </c>
      <c r="AZ330" t="s">
        <v>147</v>
      </c>
      <c r="BA330">
        <v>0</v>
      </c>
      <c r="BB330">
        <v>0</v>
      </c>
      <c r="BC330" t="s">
        <v>147</v>
      </c>
      <c r="BD330" t="s">
        <v>147</v>
      </c>
      <c r="BE330">
        <v>0</v>
      </c>
      <c r="BF330">
        <v>0</v>
      </c>
      <c r="BG330" t="s">
        <v>147</v>
      </c>
      <c r="BH330" t="s">
        <v>147</v>
      </c>
      <c r="BI330">
        <v>0</v>
      </c>
      <c r="BJ330">
        <v>0</v>
      </c>
      <c r="BK330" t="s">
        <v>147</v>
      </c>
      <c r="BL330" t="s">
        <v>147</v>
      </c>
      <c r="BM330">
        <v>0</v>
      </c>
      <c r="BN330">
        <v>0</v>
      </c>
      <c r="BO330" s="116">
        <f>SUM(Table1[[#This Row],[2014-2015 Conflict]],Table1[[#This Row],[2016-2017 conflict]],Table1[[#This Row],[2018 pre R conflict]],Table1[[#This Row],[2018 post R conflict]],Table1[[#This Row],[2019 conflict]],Table1[[#This Row],[2020 conflict]])</f>
        <v>523</v>
      </c>
      <c r="BP330" s="116">
        <f>SUM(Table1[[#This Row],[2014-2015  C - clashes]],Table1[[#This Row],[2016-2017  c-clashes]],Table1[[#This Row],[2018 pre R C-clashes]],Table1[[#This Row],[2018 post R C-clashes]],Table1[[#This Row],[2019 C-clashes]],Table1[[#This Row],[2020 C-clashes]])</f>
        <v>0</v>
      </c>
      <c r="BQ330" s="116">
        <f>SUM(Table1[[#This Row],[2014-2015 disaster]],Table1[[#This Row],[2016-2017 disaster]],Table1[[#This Row],[2018 pre R disaster]],Table1[[#This Row],[2018 post R disaster]],Table1[[#This Row],[2019 disaster]],Table1[[#This Row],[2020 disaster]])</f>
        <v>0</v>
      </c>
      <c r="BR330" s="116">
        <f>SUM(Table1[[#This Row],[2014-2015 unknown]],Table1[[#This Row],[2016-2017  unknown ]],Table1[[#This Row],[2018 pre R unknown]],Table1[[#This Row],[2018 post R unknown]],Table1[[#This Row],[2019 unknown]],Table1[[#This Row],[2020 unknown]])</f>
        <v>0</v>
      </c>
      <c r="BS330">
        <v>291</v>
      </c>
      <c r="BT330">
        <v>0</v>
      </c>
      <c r="BU330">
        <v>0</v>
      </c>
      <c r="BV330">
        <v>0</v>
      </c>
      <c r="BW330" t="s">
        <v>146</v>
      </c>
      <c r="BX330">
        <v>232</v>
      </c>
      <c r="BY330">
        <v>0</v>
      </c>
      <c r="BZ330">
        <v>0</v>
      </c>
      <c r="CA330">
        <v>0</v>
      </c>
      <c r="CB330" t="s">
        <v>146</v>
      </c>
      <c r="CC330">
        <v>0</v>
      </c>
      <c r="CD330">
        <v>0</v>
      </c>
      <c r="CE330">
        <v>0</v>
      </c>
      <c r="CF330">
        <v>0</v>
      </c>
      <c r="CG330" t="s">
        <v>146</v>
      </c>
      <c r="CH330">
        <v>0</v>
      </c>
      <c r="CI330">
        <v>0</v>
      </c>
      <c r="CJ330">
        <v>0</v>
      </c>
      <c r="CK330">
        <v>0</v>
      </c>
      <c r="CL330" t="s">
        <v>146</v>
      </c>
      <c r="CM330">
        <v>0</v>
      </c>
      <c r="CN330">
        <v>0</v>
      </c>
      <c r="CO330">
        <v>0</v>
      </c>
      <c r="CP330">
        <v>0</v>
      </c>
      <c r="CQ330" t="s">
        <v>146</v>
      </c>
      <c r="CR330">
        <v>0</v>
      </c>
      <c r="CS330">
        <v>0</v>
      </c>
      <c r="CT330">
        <v>0</v>
      </c>
      <c r="CU330">
        <v>0</v>
      </c>
      <c r="CV330" t="s">
        <v>146</v>
      </c>
      <c r="CW330" t="s">
        <v>147</v>
      </c>
      <c r="CX330">
        <v>0</v>
      </c>
      <c r="CY330">
        <v>0</v>
      </c>
      <c r="CZ330">
        <v>0</v>
      </c>
      <c r="DA330">
        <v>104</v>
      </c>
      <c r="DB330">
        <v>523</v>
      </c>
      <c r="DC330" t="s">
        <v>146</v>
      </c>
      <c r="DD330">
        <v>0</v>
      </c>
      <c r="DE330">
        <v>0</v>
      </c>
      <c r="DF330">
        <v>4316</v>
      </c>
      <c r="DG330">
        <v>21580</v>
      </c>
      <c r="DH330" t="s">
        <v>159</v>
      </c>
      <c r="DI330">
        <f>Table1[[#This Row],[i- returnees internal present household]]+Table1[[#This Row],[k- abroad returnee household]]</f>
        <v>829</v>
      </c>
      <c r="DJ330">
        <f>Table1[[#This Row],[ returnees internal ]]+Table1[[#This Row],[abroad returnee ]]</f>
        <v>4400</v>
      </c>
      <c r="DK330" t="s">
        <v>159</v>
      </c>
      <c r="DL330">
        <v>765</v>
      </c>
      <c r="DM330">
        <v>4055</v>
      </c>
      <c r="DN330">
        <v>0</v>
      </c>
      <c r="DO330">
        <v>0</v>
      </c>
      <c r="DP330" t="s">
        <v>147</v>
      </c>
      <c r="DQ330" t="s">
        <v>147</v>
      </c>
      <c r="DR330" t="s">
        <v>147</v>
      </c>
      <c r="DS330" t="s">
        <v>147</v>
      </c>
      <c r="DT330">
        <v>0</v>
      </c>
      <c r="DU330">
        <v>0</v>
      </c>
      <c r="DV330" t="s">
        <v>147</v>
      </c>
      <c r="DW330" t="s">
        <v>147</v>
      </c>
      <c r="DX330" t="s">
        <v>147</v>
      </c>
      <c r="DY330" t="s">
        <v>147</v>
      </c>
      <c r="DZ330">
        <v>0</v>
      </c>
      <c r="EA330">
        <v>0</v>
      </c>
      <c r="EB330" t="s">
        <v>147</v>
      </c>
      <c r="EC330" t="s">
        <v>147</v>
      </c>
      <c r="ED330" t="s">
        <v>147</v>
      </c>
      <c r="EE330" t="s">
        <v>147</v>
      </c>
      <c r="EF330">
        <v>628</v>
      </c>
      <c r="EG330">
        <v>3194</v>
      </c>
      <c r="EH330" t="s">
        <v>143</v>
      </c>
      <c r="EI330" t="s">
        <v>352</v>
      </c>
      <c r="EJ330" t="s">
        <v>150</v>
      </c>
      <c r="EK330" t="s">
        <v>147</v>
      </c>
      <c r="EL330">
        <v>137</v>
      </c>
      <c r="EM330">
        <v>861</v>
      </c>
      <c r="EN330" t="s">
        <v>143</v>
      </c>
      <c r="EO330" t="s">
        <v>352</v>
      </c>
      <c r="EP330" t="s">
        <v>150</v>
      </c>
      <c r="EQ330" t="s">
        <v>147</v>
      </c>
      <c r="ER330">
        <v>0</v>
      </c>
      <c r="ES330">
        <v>0</v>
      </c>
      <c r="ET330" t="s">
        <v>159</v>
      </c>
      <c r="EU330">
        <v>64</v>
      </c>
      <c r="EV330">
        <v>345</v>
      </c>
      <c r="EW330">
        <v>0</v>
      </c>
      <c r="EX330">
        <v>0</v>
      </c>
      <c r="EY330" t="s">
        <v>147</v>
      </c>
      <c r="EZ330" t="s">
        <v>147</v>
      </c>
      <c r="FA330" t="s">
        <v>147</v>
      </c>
      <c r="FB330" t="s">
        <v>147</v>
      </c>
      <c r="FC330">
        <v>0</v>
      </c>
      <c r="FD330">
        <v>0</v>
      </c>
      <c r="FE330" t="s">
        <v>147</v>
      </c>
      <c r="FF330" t="s">
        <v>147</v>
      </c>
      <c r="FG330" t="s">
        <v>147</v>
      </c>
      <c r="FH330" t="s">
        <v>147</v>
      </c>
      <c r="FI330">
        <v>21</v>
      </c>
      <c r="FJ330">
        <v>104</v>
      </c>
      <c r="FK330" t="s">
        <v>217</v>
      </c>
      <c r="FL330" t="s">
        <v>218</v>
      </c>
      <c r="FM330" t="s">
        <v>150</v>
      </c>
      <c r="FN330" t="s">
        <v>147</v>
      </c>
      <c r="FO330">
        <v>43</v>
      </c>
      <c r="FP330">
        <v>241</v>
      </c>
      <c r="FQ330" t="s">
        <v>221</v>
      </c>
      <c r="FR330" t="s">
        <v>222</v>
      </c>
      <c r="FS330" t="s">
        <v>150</v>
      </c>
      <c r="FT330" t="s">
        <v>147</v>
      </c>
      <c r="FU330">
        <v>0</v>
      </c>
      <c r="FV330">
        <v>0</v>
      </c>
      <c r="FW330" t="s">
        <v>147</v>
      </c>
      <c r="FX330" t="s">
        <v>147</v>
      </c>
      <c r="FY330" t="s">
        <v>147</v>
      </c>
      <c r="FZ330" t="s">
        <v>147</v>
      </c>
      <c r="GA330">
        <v>0</v>
      </c>
      <c r="GB330">
        <v>0</v>
      </c>
      <c r="GC330">
        <v>666</v>
      </c>
      <c r="GD330">
        <v>3594</v>
      </c>
      <c r="GE330">
        <v>136</v>
      </c>
      <c r="GF330">
        <v>680</v>
      </c>
      <c r="GG330">
        <v>27</v>
      </c>
      <c r="GH330">
        <v>126</v>
      </c>
      <c r="GI330">
        <v>0</v>
      </c>
      <c r="GJ330">
        <v>0</v>
      </c>
      <c r="GK330" t="s">
        <v>159</v>
      </c>
      <c r="GL330">
        <v>8</v>
      </c>
      <c r="GM330">
        <v>42</v>
      </c>
      <c r="GN330" t="s">
        <v>159</v>
      </c>
      <c r="GO330" t="s">
        <v>193</v>
      </c>
      <c r="GP330" t="s">
        <v>194</v>
      </c>
      <c r="GQ330" t="s">
        <v>159</v>
      </c>
      <c r="GR330" t="s">
        <v>217</v>
      </c>
      <c r="GS330" t="s">
        <v>159</v>
      </c>
      <c r="GT330">
        <v>14</v>
      </c>
      <c r="GU330">
        <v>73</v>
      </c>
      <c r="GV330" t="s">
        <v>159</v>
      </c>
      <c r="GW330" t="s">
        <v>152</v>
      </c>
      <c r="GX330" t="s">
        <v>197</v>
      </c>
      <c r="GY330" t="s">
        <v>151</v>
      </c>
      <c r="GZ330" t="s">
        <v>160</v>
      </c>
      <c r="HA330" s="117" t="s">
        <v>1111</v>
      </c>
      <c r="HB330" s="117" t="s">
        <v>2525</v>
      </c>
      <c r="HC330" s="117"/>
      <c r="HD330" s="116" t="s">
        <v>1858</v>
      </c>
      <c r="HE330" s="116">
        <v>4.9055600000000004</v>
      </c>
      <c r="HF330" s="116">
        <v>32.619599999999998</v>
      </c>
    </row>
    <row r="331" spans="1:214" x14ac:dyDescent="0.25">
      <c r="A331" t="s">
        <v>186</v>
      </c>
      <c r="B331" t="s">
        <v>187</v>
      </c>
      <c r="C331" t="s">
        <v>207</v>
      </c>
      <c r="D331" t="s">
        <v>208</v>
      </c>
      <c r="E331" t="s">
        <v>1211</v>
      </c>
      <c r="F331" t="s">
        <v>1212</v>
      </c>
      <c r="G331" s="116">
        <f t="shared" si="10"/>
        <v>6.55375</v>
      </c>
      <c r="H331" s="116">
        <f t="shared" si="11"/>
        <v>30.4925</v>
      </c>
      <c r="I331">
        <v>9</v>
      </c>
      <c r="J331">
        <v>9</v>
      </c>
      <c r="K331" t="s">
        <v>159</v>
      </c>
      <c r="L331">
        <v>1074</v>
      </c>
      <c r="M331" s="116">
        <f>SUM(Table1[[#Headers],[c- IDP previously displ. abroad present]])</f>
        <v>0</v>
      </c>
      <c r="N331">
        <v>5999</v>
      </c>
      <c r="O331" s="116">
        <f>(Table1[[#This Row],[a- IDP individuals]])-(Table1[[#This Row],[displ. Abroad]])</f>
        <v>5274</v>
      </c>
      <c r="P331">
        <v>189</v>
      </c>
      <c r="Q331">
        <v>1022</v>
      </c>
      <c r="R331" t="s">
        <v>187</v>
      </c>
      <c r="S331" t="s">
        <v>208</v>
      </c>
      <c r="T331">
        <v>174</v>
      </c>
      <c r="U331">
        <v>960</v>
      </c>
      <c r="V331" t="s">
        <v>187</v>
      </c>
      <c r="W331" t="s">
        <v>208</v>
      </c>
      <c r="X331">
        <v>121</v>
      </c>
      <c r="Y331">
        <v>647</v>
      </c>
      <c r="Z331" t="s">
        <v>187</v>
      </c>
      <c r="AA331" t="s">
        <v>208</v>
      </c>
      <c r="AB331">
        <v>146</v>
      </c>
      <c r="AC331">
        <v>782</v>
      </c>
      <c r="AD331" t="s">
        <v>187</v>
      </c>
      <c r="AE331" t="s">
        <v>208</v>
      </c>
      <c r="AF331">
        <v>180</v>
      </c>
      <c r="AG331">
        <v>1198</v>
      </c>
      <c r="AH331" t="s">
        <v>187</v>
      </c>
      <c r="AI331" t="s">
        <v>208</v>
      </c>
      <c r="AJ331">
        <v>264</v>
      </c>
      <c r="AK331">
        <v>1390</v>
      </c>
      <c r="AL331" t="s">
        <v>187</v>
      </c>
      <c r="AM331" t="s">
        <v>208</v>
      </c>
      <c r="AN331">
        <v>0</v>
      </c>
      <c r="AO331">
        <v>0</v>
      </c>
      <c r="AP331" t="s">
        <v>159</v>
      </c>
      <c r="AQ331">
        <v>135</v>
      </c>
      <c r="AR331">
        <v>725</v>
      </c>
      <c r="AS331">
        <v>28</v>
      </c>
      <c r="AT331">
        <v>148</v>
      </c>
      <c r="AU331" t="s">
        <v>217</v>
      </c>
      <c r="AV331" t="s">
        <v>218</v>
      </c>
      <c r="AW331">
        <v>20</v>
      </c>
      <c r="AX331">
        <v>101</v>
      </c>
      <c r="AY331" t="s">
        <v>221</v>
      </c>
      <c r="AZ331" t="s">
        <v>222</v>
      </c>
      <c r="BA331">
        <v>31</v>
      </c>
      <c r="BB331">
        <v>152</v>
      </c>
      <c r="BC331" t="s">
        <v>221</v>
      </c>
      <c r="BD331" t="s">
        <v>1213</v>
      </c>
      <c r="BE331">
        <v>19</v>
      </c>
      <c r="BF331">
        <v>105</v>
      </c>
      <c r="BG331" t="s">
        <v>219</v>
      </c>
      <c r="BH331" t="s">
        <v>220</v>
      </c>
      <c r="BI331">
        <v>37</v>
      </c>
      <c r="BJ331">
        <v>219</v>
      </c>
      <c r="BK331" t="s">
        <v>219</v>
      </c>
      <c r="BL331" t="s">
        <v>354</v>
      </c>
      <c r="BM331">
        <v>0</v>
      </c>
      <c r="BN331">
        <v>0</v>
      </c>
      <c r="BO331" s="116">
        <f>SUM(Table1[[#This Row],[2014-2015 Conflict]],Table1[[#This Row],[2016-2017 conflict]],Table1[[#This Row],[2018 pre R conflict]],Table1[[#This Row],[2018 post R conflict]],Table1[[#This Row],[2019 conflict]],Table1[[#This Row],[2020 conflict]])</f>
        <v>0</v>
      </c>
      <c r="BP331" s="116">
        <f>SUM(Table1[[#This Row],[2014-2015  C - clashes]],Table1[[#This Row],[2016-2017  c-clashes]],Table1[[#This Row],[2018 pre R C-clashes]],Table1[[#This Row],[2018 post R C-clashes]],Table1[[#This Row],[2019 C-clashes]],Table1[[#This Row],[2020 C-clashes]])</f>
        <v>5999</v>
      </c>
      <c r="BQ331" s="116">
        <f>SUM(Table1[[#This Row],[2014-2015 disaster]],Table1[[#This Row],[2016-2017 disaster]],Table1[[#This Row],[2018 pre R disaster]],Table1[[#This Row],[2018 post R disaster]],Table1[[#This Row],[2019 disaster]],Table1[[#This Row],[2020 disaster]])</f>
        <v>0</v>
      </c>
      <c r="BR331" s="116">
        <f>SUM(Table1[[#This Row],[2014-2015 unknown]],Table1[[#This Row],[2016-2017  unknown ]],Table1[[#This Row],[2018 pre R unknown]],Table1[[#This Row],[2018 post R unknown]],Table1[[#This Row],[2019 unknown]],Table1[[#This Row],[2020 unknown]])</f>
        <v>0</v>
      </c>
      <c r="BS331">
        <v>0</v>
      </c>
      <c r="BT331">
        <v>1022</v>
      </c>
      <c r="BU331">
        <v>0</v>
      </c>
      <c r="BV331">
        <v>0</v>
      </c>
      <c r="BW331" t="s">
        <v>146</v>
      </c>
      <c r="BX331">
        <v>0</v>
      </c>
      <c r="BY331">
        <v>960</v>
      </c>
      <c r="BZ331">
        <v>0</v>
      </c>
      <c r="CA331">
        <v>0</v>
      </c>
      <c r="CB331" t="s">
        <v>146</v>
      </c>
      <c r="CC331">
        <v>0</v>
      </c>
      <c r="CD331">
        <v>647</v>
      </c>
      <c r="CE331">
        <v>0</v>
      </c>
      <c r="CF331">
        <v>0</v>
      </c>
      <c r="CG331" t="s">
        <v>146</v>
      </c>
      <c r="CH331">
        <v>0</v>
      </c>
      <c r="CI331">
        <v>782</v>
      </c>
      <c r="CJ331">
        <v>0</v>
      </c>
      <c r="CK331">
        <v>0</v>
      </c>
      <c r="CL331" t="s">
        <v>146</v>
      </c>
      <c r="CM331">
        <v>0</v>
      </c>
      <c r="CN331">
        <v>1198</v>
      </c>
      <c r="CO331">
        <v>0</v>
      </c>
      <c r="CP331">
        <v>0</v>
      </c>
      <c r="CQ331" t="s">
        <v>146</v>
      </c>
      <c r="CR331">
        <v>0</v>
      </c>
      <c r="CS331">
        <v>1390</v>
      </c>
      <c r="CT331">
        <v>0</v>
      </c>
      <c r="CU331">
        <v>0</v>
      </c>
      <c r="CV331" t="s">
        <v>146</v>
      </c>
      <c r="CW331" t="s">
        <v>147</v>
      </c>
      <c r="CX331">
        <v>0</v>
      </c>
      <c r="CY331">
        <v>0</v>
      </c>
      <c r="CZ331">
        <v>0</v>
      </c>
      <c r="DA331">
        <v>1074</v>
      </c>
      <c r="DB331">
        <v>5999</v>
      </c>
      <c r="DC331" t="s">
        <v>159</v>
      </c>
      <c r="DD331">
        <v>22</v>
      </c>
      <c r="DE331">
        <v>144</v>
      </c>
      <c r="DF331">
        <v>2666</v>
      </c>
      <c r="DG331">
        <v>13879</v>
      </c>
      <c r="DH331" t="s">
        <v>159</v>
      </c>
      <c r="DI331">
        <f>Table1[[#This Row],[i- returnees internal present household]]+Table1[[#This Row],[k- abroad returnee household]]</f>
        <v>789</v>
      </c>
      <c r="DJ331">
        <f>Table1[[#This Row],[ returnees internal ]]+Table1[[#This Row],[abroad returnee ]]</f>
        <v>4103</v>
      </c>
      <c r="DK331" t="s">
        <v>159</v>
      </c>
      <c r="DL331">
        <v>596</v>
      </c>
      <c r="DM331">
        <v>3097</v>
      </c>
      <c r="DN331">
        <v>119</v>
      </c>
      <c r="DO331">
        <v>611</v>
      </c>
      <c r="DP331" t="s">
        <v>193</v>
      </c>
      <c r="DQ331" t="s">
        <v>194</v>
      </c>
      <c r="DR331" t="s">
        <v>182</v>
      </c>
      <c r="DS331" t="s">
        <v>147</v>
      </c>
      <c r="DT331">
        <v>99</v>
      </c>
      <c r="DU331">
        <v>531</v>
      </c>
      <c r="DV331" t="s">
        <v>193</v>
      </c>
      <c r="DW331" t="s">
        <v>194</v>
      </c>
      <c r="DX331" t="s">
        <v>182</v>
      </c>
      <c r="DY331" t="s">
        <v>147</v>
      </c>
      <c r="DZ331">
        <v>136</v>
      </c>
      <c r="EA331">
        <v>692</v>
      </c>
      <c r="EB331" t="s">
        <v>211</v>
      </c>
      <c r="EC331" t="s">
        <v>299</v>
      </c>
      <c r="ED331" t="s">
        <v>150</v>
      </c>
      <c r="EE331" t="s">
        <v>147</v>
      </c>
      <c r="EF331">
        <v>100</v>
      </c>
      <c r="EG331">
        <v>519</v>
      </c>
      <c r="EH331" t="s">
        <v>156</v>
      </c>
      <c r="EI331" t="s">
        <v>350</v>
      </c>
      <c r="EJ331" t="s">
        <v>182</v>
      </c>
      <c r="EK331" t="s">
        <v>147</v>
      </c>
      <c r="EL331">
        <v>142</v>
      </c>
      <c r="EM331">
        <v>744</v>
      </c>
      <c r="EN331" t="s">
        <v>172</v>
      </c>
      <c r="EO331" t="s">
        <v>691</v>
      </c>
      <c r="EP331" t="s">
        <v>150</v>
      </c>
      <c r="EQ331" t="s">
        <v>147</v>
      </c>
      <c r="ER331">
        <v>0</v>
      </c>
      <c r="ES331">
        <v>0</v>
      </c>
      <c r="ET331" t="s">
        <v>159</v>
      </c>
      <c r="EU331">
        <v>193</v>
      </c>
      <c r="EV331">
        <v>1006</v>
      </c>
      <c r="EW331">
        <v>36</v>
      </c>
      <c r="EX331">
        <v>188</v>
      </c>
      <c r="EY331" t="s">
        <v>217</v>
      </c>
      <c r="EZ331" t="s">
        <v>218</v>
      </c>
      <c r="FA331" t="s">
        <v>150</v>
      </c>
      <c r="FB331" t="s">
        <v>147</v>
      </c>
      <c r="FC331">
        <v>45</v>
      </c>
      <c r="FD331">
        <v>234</v>
      </c>
      <c r="FE331" t="s">
        <v>219</v>
      </c>
      <c r="FF331" t="s">
        <v>354</v>
      </c>
      <c r="FG331" t="s">
        <v>150</v>
      </c>
      <c r="FH331" t="s">
        <v>147</v>
      </c>
      <c r="FI331">
        <v>28</v>
      </c>
      <c r="FJ331">
        <v>146</v>
      </c>
      <c r="FK331" t="s">
        <v>221</v>
      </c>
      <c r="FL331" t="s">
        <v>1214</v>
      </c>
      <c r="FM331" t="s">
        <v>150</v>
      </c>
      <c r="FN331" t="s">
        <v>147</v>
      </c>
      <c r="FO331">
        <v>43</v>
      </c>
      <c r="FP331">
        <v>224</v>
      </c>
      <c r="FQ331" t="s">
        <v>221</v>
      </c>
      <c r="FR331" t="s">
        <v>222</v>
      </c>
      <c r="FS331" t="s">
        <v>150</v>
      </c>
      <c r="FT331" t="s">
        <v>147</v>
      </c>
      <c r="FU331">
        <v>41</v>
      </c>
      <c r="FV331">
        <v>214</v>
      </c>
      <c r="FW331" t="s">
        <v>219</v>
      </c>
      <c r="FX331" t="s">
        <v>220</v>
      </c>
      <c r="FY331" t="s">
        <v>150</v>
      </c>
      <c r="FZ331" t="s">
        <v>147</v>
      </c>
      <c r="GA331">
        <v>0</v>
      </c>
      <c r="GB331">
        <v>0</v>
      </c>
      <c r="GC331">
        <v>350</v>
      </c>
      <c r="GD331">
        <v>1827</v>
      </c>
      <c r="GE331">
        <v>277</v>
      </c>
      <c r="GF331">
        <v>1442</v>
      </c>
      <c r="GG331">
        <v>162</v>
      </c>
      <c r="GH331">
        <v>834</v>
      </c>
      <c r="GI331">
        <v>0</v>
      </c>
      <c r="GJ331">
        <v>0</v>
      </c>
      <c r="GK331" t="s">
        <v>146</v>
      </c>
      <c r="GL331">
        <v>0</v>
      </c>
      <c r="GM331">
        <v>0</v>
      </c>
      <c r="GN331" t="s">
        <v>146</v>
      </c>
      <c r="GO331" t="s">
        <v>147</v>
      </c>
      <c r="GP331" t="s">
        <v>147</v>
      </c>
      <c r="GQ331" t="s">
        <v>146</v>
      </c>
      <c r="GR331" t="s">
        <v>147</v>
      </c>
      <c r="GS331" t="s">
        <v>159</v>
      </c>
      <c r="GT331">
        <v>30</v>
      </c>
      <c r="GU331">
        <v>156</v>
      </c>
      <c r="GV331" t="s">
        <v>159</v>
      </c>
      <c r="GW331" t="s">
        <v>151</v>
      </c>
      <c r="GX331" t="s">
        <v>151</v>
      </c>
      <c r="GY331" t="s">
        <v>151</v>
      </c>
      <c r="GZ331" t="s">
        <v>1215</v>
      </c>
      <c r="HA331" s="117" t="s">
        <v>1111</v>
      </c>
      <c r="HB331" s="117" t="s">
        <v>2527</v>
      </c>
      <c r="HC331" s="117"/>
      <c r="HD331" s="116" t="s">
        <v>1858</v>
      </c>
      <c r="HE331" s="116">
        <v>4.7870900000000001</v>
      </c>
      <c r="HF331" s="116">
        <v>32.629399999999997</v>
      </c>
    </row>
    <row r="332" spans="1:214" x14ac:dyDescent="0.25">
      <c r="A332" t="s">
        <v>171</v>
      </c>
      <c r="B332" t="s">
        <v>172</v>
      </c>
      <c r="C332" t="s">
        <v>1067</v>
      </c>
      <c r="D332" t="s">
        <v>774</v>
      </c>
      <c r="E332" t="s">
        <v>1216</v>
      </c>
      <c r="F332" t="s">
        <v>1217</v>
      </c>
      <c r="G332" s="116">
        <f t="shared" si="10"/>
        <v>8.93</v>
      </c>
      <c r="H332" s="116">
        <f t="shared" si="11"/>
        <v>28.74</v>
      </c>
      <c r="I332">
        <v>9</v>
      </c>
      <c r="J332">
        <v>9</v>
      </c>
      <c r="K332" t="s">
        <v>159</v>
      </c>
      <c r="L332">
        <v>224</v>
      </c>
      <c r="M332" s="116">
        <f>SUM(Table1[[#Headers],[c- IDP previously displ. abroad present]])</f>
        <v>0</v>
      </c>
      <c r="N332">
        <v>1037</v>
      </c>
      <c r="O332" s="116">
        <f>(Table1[[#This Row],[a- IDP individuals]])-(Table1[[#This Row],[displ. Abroad]])</f>
        <v>1037</v>
      </c>
      <c r="P332">
        <v>0</v>
      </c>
      <c r="Q332">
        <v>0</v>
      </c>
      <c r="R332" t="s">
        <v>147</v>
      </c>
      <c r="S332" t="s">
        <v>147</v>
      </c>
      <c r="T332">
        <v>53</v>
      </c>
      <c r="U332">
        <v>247</v>
      </c>
      <c r="V332" t="s">
        <v>228</v>
      </c>
      <c r="W332" t="s">
        <v>586</v>
      </c>
      <c r="X332">
        <v>43</v>
      </c>
      <c r="Y332">
        <v>202</v>
      </c>
      <c r="Z332" t="s">
        <v>172</v>
      </c>
      <c r="AA332" t="s">
        <v>998</v>
      </c>
      <c r="AB332">
        <v>21</v>
      </c>
      <c r="AC332">
        <v>92</v>
      </c>
      <c r="AD332" t="s">
        <v>172</v>
      </c>
      <c r="AE332" t="s">
        <v>173</v>
      </c>
      <c r="AF332">
        <v>23</v>
      </c>
      <c r="AG332">
        <v>97</v>
      </c>
      <c r="AH332" t="s">
        <v>172</v>
      </c>
      <c r="AI332" t="s">
        <v>173</v>
      </c>
      <c r="AJ332">
        <v>84</v>
      </c>
      <c r="AK332">
        <v>399</v>
      </c>
      <c r="AL332" t="s">
        <v>172</v>
      </c>
      <c r="AM332" t="s">
        <v>173</v>
      </c>
      <c r="AN332">
        <v>0</v>
      </c>
      <c r="AO332">
        <v>0</v>
      </c>
      <c r="AP332" t="s">
        <v>146</v>
      </c>
      <c r="AQ332">
        <v>0</v>
      </c>
      <c r="AR332">
        <v>0</v>
      </c>
      <c r="AS332">
        <v>0</v>
      </c>
      <c r="AT332">
        <v>0</v>
      </c>
      <c r="AU332" t="s">
        <v>147</v>
      </c>
      <c r="AV332" t="s">
        <v>147</v>
      </c>
      <c r="AW332">
        <v>0</v>
      </c>
      <c r="AX332">
        <v>0</v>
      </c>
      <c r="AY332" t="s">
        <v>147</v>
      </c>
      <c r="AZ332" t="s">
        <v>147</v>
      </c>
      <c r="BA332">
        <v>0</v>
      </c>
      <c r="BB332">
        <v>0</v>
      </c>
      <c r="BC332" t="s">
        <v>147</v>
      </c>
      <c r="BD332" t="s">
        <v>147</v>
      </c>
      <c r="BE332">
        <v>0</v>
      </c>
      <c r="BF332">
        <v>0</v>
      </c>
      <c r="BG332" t="s">
        <v>147</v>
      </c>
      <c r="BH332" t="s">
        <v>147</v>
      </c>
      <c r="BI332">
        <v>0</v>
      </c>
      <c r="BJ332">
        <v>0</v>
      </c>
      <c r="BK332" t="s">
        <v>147</v>
      </c>
      <c r="BL332" t="s">
        <v>147</v>
      </c>
      <c r="BM332">
        <v>0</v>
      </c>
      <c r="BN332">
        <v>0</v>
      </c>
      <c r="BO332" s="116">
        <f>SUM(Table1[[#This Row],[2014-2015 Conflict]],Table1[[#This Row],[2016-2017 conflict]],Table1[[#This Row],[2018 pre R conflict]],Table1[[#This Row],[2018 post R conflict]],Table1[[#This Row],[2019 conflict]],Table1[[#This Row],[2020 conflict]])</f>
        <v>0</v>
      </c>
      <c r="BP332" s="116">
        <f>SUM(Table1[[#This Row],[2014-2015  C - clashes]],Table1[[#This Row],[2016-2017  c-clashes]],Table1[[#This Row],[2018 pre R C-clashes]],Table1[[#This Row],[2018 post R C-clashes]],Table1[[#This Row],[2019 C-clashes]],Table1[[#This Row],[2020 C-clashes]])</f>
        <v>1037</v>
      </c>
      <c r="BQ332" s="116">
        <f>SUM(Table1[[#This Row],[2014-2015 disaster]],Table1[[#This Row],[2016-2017 disaster]],Table1[[#This Row],[2018 pre R disaster]],Table1[[#This Row],[2018 post R disaster]],Table1[[#This Row],[2019 disaster]],Table1[[#This Row],[2020 disaster]])</f>
        <v>0</v>
      </c>
      <c r="BR332" s="116">
        <f>SUM(Table1[[#This Row],[2014-2015 unknown]],Table1[[#This Row],[2016-2017  unknown ]],Table1[[#This Row],[2018 pre R unknown]],Table1[[#This Row],[2018 post R unknown]],Table1[[#This Row],[2019 unknown]],Table1[[#This Row],[2020 unknown]])</f>
        <v>0</v>
      </c>
      <c r="BS332">
        <v>0</v>
      </c>
      <c r="BT332">
        <v>0</v>
      </c>
      <c r="BU332">
        <v>0</v>
      </c>
      <c r="BV332">
        <v>0</v>
      </c>
      <c r="BW332" t="s">
        <v>146</v>
      </c>
      <c r="BX332">
        <v>0</v>
      </c>
      <c r="BY332">
        <v>247</v>
      </c>
      <c r="BZ332">
        <v>0</v>
      </c>
      <c r="CA332">
        <v>0</v>
      </c>
      <c r="CB332" t="s">
        <v>146</v>
      </c>
      <c r="CC332">
        <v>0</v>
      </c>
      <c r="CD332">
        <v>202</v>
      </c>
      <c r="CE332">
        <v>0</v>
      </c>
      <c r="CF332">
        <v>0</v>
      </c>
      <c r="CG332" t="s">
        <v>146</v>
      </c>
      <c r="CH332">
        <v>0</v>
      </c>
      <c r="CI332">
        <v>92</v>
      </c>
      <c r="CJ332">
        <v>0</v>
      </c>
      <c r="CK332">
        <v>0</v>
      </c>
      <c r="CL332" t="s">
        <v>146</v>
      </c>
      <c r="CM332">
        <v>0</v>
      </c>
      <c r="CN332">
        <v>97</v>
      </c>
      <c r="CO332">
        <v>0</v>
      </c>
      <c r="CP332">
        <v>0</v>
      </c>
      <c r="CQ332" t="s">
        <v>146</v>
      </c>
      <c r="CR332">
        <v>0</v>
      </c>
      <c r="CS332">
        <v>399</v>
      </c>
      <c r="CT332">
        <v>0</v>
      </c>
      <c r="CU332">
        <v>0</v>
      </c>
      <c r="CV332" t="s">
        <v>146</v>
      </c>
      <c r="CW332" t="s">
        <v>147</v>
      </c>
      <c r="CX332">
        <v>0</v>
      </c>
      <c r="CY332">
        <v>0</v>
      </c>
      <c r="CZ332">
        <v>0</v>
      </c>
      <c r="DA332">
        <v>224</v>
      </c>
      <c r="DB332">
        <v>1037</v>
      </c>
      <c r="DC332" t="s">
        <v>146</v>
      </c>
      <c r="DD332">
        <v>0</v>
      </c>
      <c r="DE332">
        <v>0</v>
      </c>
      <c r="DF332">
        <v>638</v>
      </c>
      <c r="DG332">
        <v>3819</v>
      </c>
      <c r="DH332" t="s">
        <v>159</v>
      </c>
      <c r="DI332">
        <f>Table1[[#This Row],[i- returnees internal present household]]+Table1[[#This Row],[k- abroad returnee household]]</f>
        <v>341</v>
      </c>
      <c r="DJ332">
        <f>Table1[[#This Row],[ returnees internal ]]+Table1[[#This Row],[abroad returnee ]]</f>
        <v>1838</v>
      </c>
      <c r="DK332" t="s">
        <v>159</v>
      </c>
      <c r="DL332">
        <v>341</v>
      </c>
      <c r="DM332">
        <v>1838</v>
      </c>
      <c r="DN332">
        <v>43</v>
      </c>
      <c r="DO332">
        <v>234</v>
      </c>
      <c r="DP332" t="s">
        <v>172</v>
      </c>
      <c r="DQ332" t="s">
        <v>998</v>
      </c>
      <c r="DR332" t="s">
        <v>431</v>
      </c>
      <c r="DS332" t="s">
        <v>147</v>
      </c>
      <c r="DT332">
        <v>27</v>
      </c>
      <c r="DU332">
        <v>155</v>
      </c>
      <c r="DV332" t="s">
        <v>172</v>
      </c>
      <c r="DW332" t="s">
        <v>998</v>
      </c>
      <c r="DX332" t="s">
        <v>431</v>
      </c>
      <c r="DY332" t="s">
        <v>147</v>
      </c>
      <c r="DZ332">
        <v>17</v>
      </c>
      <c r="EA332">
        <v>116</v>
      </c>
      <c r="EB332" t="s">
        <v>172</v>
      </c>
      <c r="EC332" t="s">
        <v>998</v>
      </c>
      <c r="ED332" t="s">
        <v>431</v>
      </c>
      <c r="EE332" t="s">
        <v>147</v>
      </c>
      <c r="EF332">
        <v>30</v>
      </c>
      <c r="EG332">
        <v>176</v>
      </c>
      <c r="EH332" t="s">
        <v>172</v>
      </c>
      <c r="EI332" t="s">
        <v>998</v>
      </c>
      <c r="EJ332" t="s">
        <v>431</v>
      </c>
      <c r="EK332" t="s">
        <v>147</v>
      </c>
      <c r="EL332">
        <v>224</v>
      </c>
      <c r="EM332">
        <v>1157</v>
      </c>
      <c r="EN332" t="s">
        <v>172</v>
      </c>
      <c r="EO332" t="s">
        <v>998</v>
      </c>
      <c r="EP332" t="s">
        <v>431</v>
      </c>
      <c r="EQ332" t="s">
        <v>147</v>
      </c>
      <c r="ER332">
        <v>0</v>
      </c>
      <c r="ES332">
        <v>0</v>
      </c>
      <c r="ET332" t="s">
        <v>146</v>
      </c>
      <c r="EU332">
        <v>0</v>
      </c>
      <c r="EV332">
        <v>0</v>
      </c>
      <c r="EW332">
        <v>0</v>
      </c>
      <c r="EX332">
        <v>0</v>
      </c>
      <c r="EY332" t="s">
        <v>147</v>
      </c>
      <c r="EZ332" t="s">
        <v>147</v>
      </c>
      <c r="FA332" t="s">
        <v>147</v>
      </c>
      <c r="FB332" t="s">
        <v>147</v>
      </c>
      <c r="FC332">
        <v>0</v>
      </c>
      <c r="FD332">
        <v>0</v>
      </c>
      <c r="FE332" t="s">
        <v>147</v>
      </c>
      <c r="FF332" t="s">
        <v>147</v>
      </c>
      <c r="FG332" t="s">
        <v>147</v>
      </c>
      <c r="FH332" t="s">
        <v>147</v>
      </c>
      <c r="FI332">
        <v>0</v>
      </c>
      <c r="FJ332">
        <v>0</v>
      </c>
      <c r="FK332" t="s">
        <v>147</v>
      </c>
      <c r="FL332" t="s">
        <v>147</v>
      </c>
      <c r="FM332" t="s">
        <v>147</v>
      </c>
      <c r="FN332" t="s">
        <v>147</v>
      </c>
      <c r="FO332">
        <v>0</v>
      </c>
      <c r="FP332">
        <v>0</v>
      </c>
      <c r="FQ332" t="s">
        <v>147</v>
      </c>
      <c r="FR332" t="s">
        <v>147</v>
      </c>
      <c r="FS332" t="s">
        <v>147</v>
      </c>
      <c r="FT332" t="s">
        <v>147</v>
      </c>
      <c r="FU332">
        <v>0</v>
      </c>
      <c r="FV332">
        <v>0</v>
      </c>
      <c r="FW332" t="s">
        <v>147</v>
      </c>
      <c r="FX332" t="s">
        <v>147</v>
      </c>
      <c r="FY332" t="s">
        <v>147</v>
      </c>
      <c r="FZ332" t="s">
        <v>147</v>
      </c>
      <c r="GA332">
        <v>0</v>
      </c>
      <c r="GB332">
        <v>0</v>
      </c>
      <c r="GC332">
        <v>224</v>
      </c>
      <c r="GD332">
        <v>1157</v>
      </c>
      <c r="GE332">
        <v>70</v>
      </c>
      <c r="GF332">
        <v>389</v>
      </c>
      <c r="GG332">
        <v>47</v>
      </c>
      <c r="GH332">
        <v>292</v>
      </c>
      <c r="GI332">
        <v>0</v>
      </c>
      <c r="GJ332">
        <v>0</v>
      </c>
      <c r="GK332" t="s">
        <v>159</v>
      </c>
      <c r="GL332">
        <v>121</v>
      </c>
      <c r="GM332">
        <v>617</v>
      </c>
      <c r="GN332" t="s">
        <v>159</v>
      </c>
      <c r="GO332" t="s">
        <v>172</v>
      </c>
      <c r="GP332" t="s">
        <v>998</v>
      </c>
      <c r="GQ332" t="s">
        <v>146</v>
      </c>
      <c r="GR332" t="s">
        <v>147</v>
      </c>
      <c r="GS332" t="s">
        <v>159</v>
      </c>
      <c r="GT332">
        <v>30</v>
      </c>
      <c r="GU332">
        <v>156</v>
      </c>
      <c r="GV332" t="s">
        <v>146</v>
      </c>
      <c r="GW332" t="s">
        <v>151</v>
      </c>
      <c r="GX332" t="s">
        <v>151</v>
      </c>
      <c r="GY332" t="s">
        <v>152</v>
      </c>
      <c r="GZ332" t="s">
        <v>160</v>
      </c>
      <c r="HA332" s="117" t="s">
        <v>1111</v>
      </c>
      <c r="HB332" s="117" t="s">
        <v>2529</v>
      </c>
      <c r="HC332" s="117"/>
      <c r="HD332" s="116" t="s">
        <v>1858</v>
      </c>
      <c r="HE332" s="116">
        <v>4.7734100000000002</v>
      </c>
      <c r="HF332" s="116">
        <v>32.634599999999999</v>
      </c>
    </row>
    <row r="333" spans="1:214" x14ac:dyDescent="0.25">
      <c r="A333" t="s">
        <v>186</v>
      </c>
      <c r="B333" t="s">
        <v>187</v>
      </c>
      <c r="C333" t="s">
        <v>207</v>
      </c>
      <c r="D333" t="s">
        <v>208</v>
      </c>
      <c r="E333" t="s">
        <v>1218</v>
      </c>
      <c r="F333" t="s">
        <v>1219</v>
      </c>
      <c r="G333" s="116">
        <f t="shared" si="10"/>
        <v>6.4631999999999996</v>
      </c>
      <c r="H333" s="116">
        <f t="shared" si="11"/>
        <v>30.088999999999999</v>
      </c>
      <c r="I333">
        <v>9</v>
      </c>
      <c r="J333">
        <v>9</v>
      </c>
      <c r="K333" t="s">
        <v>159</v>
      </c>
      <c r="L333">
        <v>204</v>
      </c>
      <c r="M333" s="116">
        <f>SUM(Table1[[#Headers],[c- IDP previously displ. abroad present]])</f>
        <v>0</v>
      </c>
      <c r="N333">
        <v>1039</v>
      </c>
      <c r="O333" s="116">
        <f>(Table1[[#This Row],[a- IDP individuals]])-(Table1[[#This Row],[displ. Abroad]])</f>
        <v>874</v>
      </c>
      <c r="P333">
        <v>21</v>
      </c>
      <c r="Q333">
        <v>105</v>
      </c>
      <c r="R333" t="s">
        <v>187</v>
      </c>
      <c r="S333" t="s">
        <v>208</v>
      </c>
      <c r="T333">
        <v>46</v>
      </c>
      <c r="U333">
        <v>92</v>
      </c>
      <c r="V333" t="s">
        <v>187</v>
      </c>
      <c r="W333" t="s">
        <v>208</v>
      </c>
      <c r="X333">
        <v>27</v>
      </c>
      <c r="Y333">
        <v>135</v>
      </c>
      <c r="Z333" t="s">
        <v>187</v>
      </c>
      <c r="AA333" t="s">
        <v>208</v>
      </c>
      <c r="AB333">
        <v>24</v>
      </c>
      <c r="AC333">
        <v>120</v>
      </c>
      <c r="AD333" t="s">
        <v>187</v>
      </c>
      <c r="AE333" t="s">
        <v>208</v>
      </c>
      <c r="AF333">
        <v>11</v>
      </c>
      <c r="AG333">
        <v>57</v>
      </c>
      <c r="AH333" t="s">
        <v>187</v>
      </c>
      <c r="AI333" t="s">
        <v>208</v>
      </c>
      <c r="AJ333">
        <v>75</v>
      </c>
      <c r="AK333">
        <v>530</v>
      </c>
      <c r="AL333" t="s">
        <v>187</v>
      </c>
      <c r="AM333" t="s">
        <v>208</v>
      </c>
      <c r="AN333">
        <v>0</v>
      </c>
      <c r="AO333">
        <v>0</v>
      </c>
      <c r="AP333" t="s">
        <v>159</v>
      </c>
      <c r="AQ333">
        <v>33</v>
      </c>
      <c r="AR333">
        <v>165</v>
      </c>
      <c r="AS333">
        <v>6</v>
      </c>
      <c r="AT333">
        <v>32</v>
      </c>
      <c r="AU333" t="s">
        <v>219</v>
      </c>
      <c r="AV333" t="s">
        <v>1220</v>
      </c>
      <c r="AW333">
        <v>8</v>
      </c>
      <c r="AX333">
        <v>41</v>
      </c>
      <c r="AY333" t="s">
        <v>221</v>
      </c>
      <c r="AZ333" t="s">
        <v>222</v>
      </c>
      <c r="BA333">
        <v>4</v>
      </c>
      <c r="BB333">
        <v>22</v>
      </c>
      <c r="BC333" t="s">
        <v>217</v>
      </c>
      <c r="BD333" t="s">
        <v>218</v>
      </c>
      <c r="BE333">
        <v>3</v>
      </c>
      <c r="BF333">
        <v>18</v>
      </c>
      <c r="BG333" t="s">
        <v>217</v>
      </c>
      <c r="BH333" t="s">
        <v>218</v>
      </c>
      <c r="BI333">
        <v>12</v>
      </c>
      <c r="BJ333">
        <v>52</v>
      </c>
      <c r="BK333" t="s">
        <v>217</v>
      </c>
      <c r="BL333" t="s">
        <v>708</v>
      </c>
      <c r="BM333">
        <v>0</v>
      </c>
      <c r="BN333">
        <v>0</v>
      </c>
      <c r="BO333" s="116">
        <f>SUM(Table1[[#This Row],[2014-2015 Conflict]],Table1[[#This Row],[2016-2017 conflict]],Table1[[#This Row],[2018 pre R conflict]],Table1[[#This Row],[2018 post R conflict]],Table1[[#This Row],[2019 conflict]],Table1[[#This Row],[2020 conflict]])</f>
        <v>0</v>
      </c>
      <c r="BP333" s="116">
        <f>SUM(Table1[[#This Row],[2014-2015  C - clashes]],Table1[[#This Row],[2016-2017  c-clashes]],Table1[[#This Row],[2018 pre R C-clashes]],Table1[[#This Row],[2018 post R C-clashes]],Table1[[#This Row],[2019 C-clashes]],Table1[[#This Row],[2020 C-clashes]])</f>
        <v>1039</v>
      </c>
      <c r="BQ333" s="116">
        <f>SUM(Table1[[#This Row],[2014-2015 disaster]],Table1[[#This Row],[2016-2017 disaster]],Table1[[#This Row],[2018 pre R disaster]],Table1[[#This Row],[2018 post R disaster]],Table1[[#This Row],[2019 disaster]],Table1[[#This Row],[2020 disaster]])</f>
        <v>0</v>
      </c>
      <c r="BR333" s="116">
        <f>SUM(Table1[[#This Row],[2014-2015 unknown]],Table1[[#This Row],[2016-2017  unknown ]],Table1[[#This Row],[2018 pre R unknown]],Table1[[#This Row],[2018 post R unknown]],Table1[[#This Row],[2019 unknown]],Table1[[#This Row],[2020 unknown]])</f>
        <v>0</v>
      </c>
      <c r="BS333">
        <v>0</v>
      </c>
      <c r="BT333">
        <v>105</v>
      </c>
      <c r="BU333">
        <v>0</v>
      </c>
      <c r="BV333">
        <v>0</v>
      </c>
      <c r="BW333" t="s">
        <v>146</v>
      </c>
      <c r="BX333">
        <v>0</v>
      </c>
      <c r="BY333">
        <v>92</v>
      </c>
      <c r="BZ333">
        <v>0</v>
      </c>
      <c r="CA333">
        <v>0</v>
      </c>
      <c r="CB333" t="s">
        <v>146</v>
      </c>
      <c r="CC333">
        <v>0</v>
      </c>
      <c r="CD333">
        <v>135</v>
      </c>
      <c r="CE333">
        <v>0</v>
      </c>
      <c r="CF333">
        <v>0</v>
      </c>
      <c r="CG333" t="s">
        <v>146</v>
      </c>
      <c r="CH333">
        <v>0</v>
      </c>
      <c r="CI333">
        <v>120</v>
      </c>
      <c r="CJ333">
        <v>0</v>
      </c>
      <c r="CK333">
        <v>0</v>
      </c>
      <c r="CL333" t="s">
        <v>146</v>
      </c>
      <c r="CM333">
        <v>0</v>
      </c>
      <c r="CN333">
        <v>57</v>
      </c>
      <c r="CO333">
        <v>0</v>
      </c>
      <c r="CP333">
        <v>0</v>
      </c>
      <c r="CQ333" t="s">
        <v>146</v>
      </c>
      <c r="CR333">
        <v>0</v>
      </c>
      <c r="CS333">
        <v>530</v>
      </c>
      <c r="CT333">
        <v>0</v>
      </c>
      <c r="CU333">
        <v>0</v>
      </c>
      <c r="CV333" t="s">
        <v>146</v>
      </c>
      <c r="CW333" t="s">
        <v>147</v>
      </c>
      <c r="CX333">
        <v>0</v>
      </c>
      <c r="CY333">
        <v>0</v>
      </c>
      <c r="CZ333">
        <v>0</v>
      </c>
      <c r="DA333">
        <v>204</v>
      </c>
      <c r="DB333">
        <v>1039</v>
      </c>
      <c r="DC333" t="s">
        <v>146</v>
      </c>
      <c r="DD333">
        <v>0</v>
      </c>
      <c r="DE333">
        <v>0</v>
      </c>
      <c r="DF333">
        <v>4606</v>
      </c>
      <c r="DG333">
        <v>25335</v>
      </c>
      <c r="DH333" t="s">
        <v>159</v>
      </c>
      <c r="DI333">
        <f>Table1[[#This Row],[i- returnees internal present household]]+Table1[[#This Row],[k- abroad returnee household]]</f>
        <v>132</v>
      </c>
      <c r="DJ333">
        <f>Table1[[#This Row],[ returnees internal ]]+Table1[[#This Row],[abroad returnee ]]</f>
        <v>681</v>
      </c>
      <c r="DK333" t="s">
        <v>159</v>
      </c>
      <c r="DL333">
        <v>59</v>
      </c>
      <c r="DM333">
        <v>304</v>
      </c>
      <c r="DN333">
        <v>16</v>
      </c>
      <c r="DO333">
        <v>81</v>
      </c>
      <c r="DP333" t="s">
        <v>324</v>
      </c>
      <c r="DQ333" t="s">
        <v>641</v>
      </c>
      <c r="DR333" t="s">
        <v>150</v>
      </c>
      <c r="DS333" t="s">
        <v>147</v>
      </c>
      <c r="DT333">
        <v>12</v>
      </c>
      <c r="DU333">
        <v>63</v>
      </c>
      <c r="DV333" t="s">
        <v>193</v>
      </c>
      <c r="DW333" t="s">
        <v>194</v>
      </c>
      <c r="DX333" t="s">
        <v>150</v>
      </c>
      <c r="DY333" t="s">
        <v>147</v>
      </c>
      <c r="DZ333">
        <v>4</v>
      </c>
      <c r="EA333">
        <v>24</v>
      </c>
      <c r="EB333" t="s">
        <v>228</v>
      </c>
      <c r="EC333" t="s">
        <v>586</v>
      </c>
      <c r="ED333" t="s">
        <v>150</v>
      </c>
      <c r="EE333" t="s">
        <v>147</v>
      </c>
      <c r="EF333">
        <v>9</v>
      </c>
      <c r="EG333">
        <v>48</v>
      </c>
      <c r="EH333" t="s">
        <v>228</v>
      </c>
      <c r="EI333" t="s">
        <v>586</v>
      </c>
      <c r="EJ333" t="s">
        <v>150</v>
      </c>
      <c r="EK333" t="s">
        <v>147</v>
      </c>
      <c r="EL333">
        <v>18</v>
      </c>
      <c r="EM333">
        <v>88</v>
      </c>
      <c r="EN333" t="s">
        <v>172</v>
      </c>
      <c r="EO333" t="s">
        <v>461</v>
      </c>
      <c r="EP333" t="s">
        <v>150</v>
      </c>
      <c r="EQ333" t="s">
        <v>147</v>
      </c>
      <c r="ER333">
        <v>0</v>
      </c>
      <c r="ES333">
        <v>0</v>
      </c>
      <c r="ET333" t="s">
        <v>159</v>
      </c>
      <c r="EU333">
        <v>73</v>
      </c>
      <c r="EV333">
        <v>377</v>
      </c>
      <c r="EW333">
        <v>12</v>
      </c>
      <c r="EX333">
        <v>61</v>
      </c>
      <c r="EY333" t="s">
        <v>217</v>
      </c>
      <c r="EZ333" t="s">
        <v>218</v>
      </c>
      <c r="FA333" t="s">
        <v>150</v>
      </c>
      <c r="FB333" t="s">
        <v>147</v>
      </c>
      <c r="FC333">
        <v>14</v>
      </c>
      <c r="FD333">
        <v>73</v>
      </c>
      <c r="FE333" t="s">
        <v>217</v>
      </c>
      <c r="FF333" t="s">
        <v>218</v>
      </c>
      <c r="FG333" t="s">
        <v>150</v>
      </c>
      <c r="FH333" t="s">
        <v>147</v>
      </c>
      <c r="FI333">
        <v>8</v>
      </c>
      <c r="FJ333">
        <v>40</v>
      </c>
      <c r="FK333" t="s">
        <v>217</v>
      </c>
      <c r="FL333" t="s">
        <v>218</v>
      </c>
      <c r="FM333" t="s">
        <v>150</v>
      </c>
      <c r="FN333" t="s">
        <v>147</v>
      </c>
      <c r="FO333">
        <v>9</v>
      </c>
      <c r="FP333">
        <v>48</v>
      </c>
      <c r="FQ333" t="s">
        <v>219</v>
      </c>
      <c r="FR333" t="s">
        <v>220</v>
      </c>
      <c r="FS333" t="s">
        <v>150</v>
      </c>
      <c r="FT333" t="s">
        <v>147</v>
      </c>
      <c r="FU333">
        <v>30</v>
      </c>
      <c r="FV333">
        <v>155</v>
      </c>
      <c r="FW333" t="s">
        <v>219</v>
      </c>
      <c r="FX333" t="s">
        <v>220</v>
      </c>
      <c r="FY333" t="s">
        <v>150</v>
      </c>
      <c r="FZ333" t="s">
        <v>147</v>
      </c>
      <c r="GA333">
        <v>0</v>
      </c>
      <c r="GB333">
        <v>0</v>
      </c>
      <c r="GC333">
        <v>71</v>
      </c>
      <c r="GD333">
        <v>359</v>
      </c>
      <c r="GE333">
        <v>39</v>
      </c>
      <c r="GF333">
        <v>198</v>
      </c>
      <c r="GG333">
        <v>22</v>
      </c>
      <c r="GH333">
        <v>124</v>
      </c>
      <c r="GI333">
        <v>0</v>
      </c>
      <c r="GJ333">
        <v>0</v>
      </c>
      <c r="GK333" t="s">
        <v>159</v>
      </c>
      <c r="GL333">
        <v>36</v>
      </c>
      <c r="GM333">
        <v>183</v>
      </c>
      <c r="GN333" t="s">
        <v>159</v>
      </c>
      <c r="GO333" t="s">
        <v>324</v>
      </c>
      <c r="GP333" t="s">
        <v>641</v>
      </c>
      <c r="GQ333" t="s">
        <v>159</v>
      </c>
      <c r="GR333" t="s">
        <v>217</v>
      </c>
      <c r="GS333" t="s">
        <v>159</v>
      </c>
      <c r="GT333">
        <v>286</v>
      </c>
      <c r="GU333">
        <v>1487</v>
      </c>
      <c r="GV333" t="s">
        <v>159</v>
      </c>
      <c r="GW333" t="s">
        <v>151</v>
      </c>
      <c r="GX333" t="s">
        <v>151</v>
      </c>
      <c r="GY333" t="s">
        <v>152</v>
      </c>
      <c r="GZ333" t="s">
        <v>160</v>
      </c>
      <c r="HA333" s="117" t="s">
        <v>1111</v>
      </c>
      <c r="HB333" s="117" t="s">
        <v>2531</v>
      </c>
      <c r="HC333" s="117"/>
      <c r="HD333" s="116" t="s">
        <v>1858</v>
      </c>
      <c r="HE333" s="116">
        <v>4.83772</v>
      </c>
      <c r="HF333" s="116">
        <v>32.636400000000002</v>
      </c>
    </row>
    <row r="334" spans="1:214" x14ac:dyDescent="0.25">
      <c r="A334" t="s">
        <v>155</v>
      </c>
      <c r="B334" t="s">
        <v>156</v>
      </c>
      <c r="C334" t="s">
        <v>438</v>
      </c>
      <c r="D334" t="s">
        <v>439</v>
      </c>
      <c r="E334" t="s">
        <v>1221</v>
      </c>
      <c r="F334" t="s">
        <v>1222</v>
      </c>
      <c r="G334" s="116">
        <f t="shared" si="10"/>
        <v>8.1365599999999993</v>
      </c>
      <c r="H334" s="116">
        <f t="shared" si="11"/>
        <v>31.194199999999999</v>
      </c>
      <c r="I334">
        <v>9</v>
      </c>
      <c r="J334">
        <v>9</v>
      </c>
      <c r="K334" t="s">
        <v>159</v>
      </c>
      <c r="L334">
        <v>1550</v>
      </c>
      <c r="M334" s="116">
        <f>SUM(Table1[[#Headers],[c- IDP previously displ. abroad present]])</f>
        <v>0</v>
      </c>
      <c r="N334">
        <v>8477</v>
      </c>
      <c r="O334" s="116">
        <f>(Table1[[#This Row],[a- IDP individuals]])-(Table1[[#This Row],[displ. Abroad]])</f>
        <v>7550</v>
      </c>
      <c r="P334">
        <v>640</v>
      </c>
      <c r="Q334">
        <v>3584</v>
      </c>
      <c r="R334" t="s">
        <v>156</v>
      </c>
      <c r="S334" t="s">
        <v>439</v>
      </c>
      <c r="T334">
        <v>217</v>
      </c>
      <c r="U334">
        <v>1215</v>
      </c>
      <c r="V334" t="s">
        <v>156</v>
      </c>
      <c r="W334" t="s">
        <v>439</v>
      </c>
      <c r="X334">
        <v>336</v>
      </c>
      <c r="Y334">
        <v>1881</v>
      </c>
      <c r="Z334" t="s">
        <v>156</v>
      </c>
      <c r="AA334" t="s">
        <v>439</v>
      </c>
      <c r="AB334">
        <v>87</v>
      </c>
      <c r="AC334">
        <v>495</v>
      </c>
      <c r="AD334" t="s">
        <v>156</v>
      </c>
      <c r="AE334" t="s">
        <v>439</v>
      </c>
      <c r="AF334">
        <v>72</v>
      </c>
      <c r="AG334">
        <v>407</v>
      </c>
      <c r="AH334" t="s">
        <v>156</v>
      </c>
      <c r="AI334" t="s">
        <v>439</v>
      </c>
      <c r="AJ334">
        <v>198</v>
      </c>
      <c r="AK334">
        <v>895</v>
      </c>
      <c r="AL334" t="s">
        <v>156</v>
      </c>
      <c r="AM334" t="s">
        <v>439</v>
      </c>
      <c r="AN334">
        <v>0</v>
      </c>
      <c r="AO334">
        <v>0</v>
      </c>
      <c r="AP334" t="s">
        <v>159</v>
      </c>
      <c r="AQ334">
        <v>206</v>
      </c>
      <c r="AR334">
        <v>927</v>
      </c>
      <c r="AS334">
        <v>89</v>
      </c>
      <c r="AT334">
        <v>401</v>
      </c>
      <c r="AU334" t="s">
        <v>148</v>
      </c>
      <c r="AV334" t="s">
        <v>149</v>
      </c>
      <c r="AW334">
        <v>56</v>
      </c>
      <c r="AX334">
        <v>252</v>
      </c>
      <c r="AY334" t="s">
        <v>219</v>
      </c>
      <c r="AZ334" t="s">
        <v>727</v>
      </c>
      <c r="BA334">
        <v>30</v>
      </c>
      <c r="BB334">
        <v>135</v>
      </c>
      <c r="BC334" t="s">
        <v>221</v>
      </c>
      <c r="BD334" t="s">
        <v>333</v>
      </c>
      <c r="BE334">
        <v>31</v>
      </c>
      <c r="BF334">
        <v>139</v>
      </c>
      <c r="BG334" t="s">
        <v>217</v>
      </c>
      <c r="BH334" t="s">
        <v>218</v>
      </c>
      <c r="BI334">
        <v>0</v>
      </c>
      <c r="BJ334">
        <v>0</v>
      </c>
      <c r="BK334" t="s">
        <v>147</v>
      </c>
      <c r="BL334" t="s">
        <v>147</v>
      </c>
      <c r="BM334">
        <v>0</v>
      </c>
      <c r="BN334">
        <v>0</v>
      </c>
      <c r="BO334" s="116">
        <f>SUM(Table1[[#This Row],[2014-2015 Conflict]],Table1[[#This Row],[2016-2017 conflict]],Table1[[#This Row],[2018 pre R conflict]],Table1[[#This Row],[2018 post R conflict]],Table1[[#This Row],[2019 conflict]],Table1[[#This Row],[2020 conflict]])</f>
        <v>6680</v>
      </c>
      <c r="BP334" s="116">
        <f>SUM(Table1[[#This Row],[2014-2015  C - clashes]],Table1[[#This Row],[2016-2017  c-clashes]],Table1[[#This Row],[2018 pre R C-clashes]],Table1[[#This Row],[2018 post R C-clashes]],Table1[[#This Row],[2019 C-clashes]],Table1[[#This Row],[2020 C-clashes]])</f>
        <v>902</v>
      </c>
      <c r="BQ334" s="116">
        <f>SUM(Table1[[#This Row],[2014-2015 disaster]],Table1[[#This Row],[2016-2017 disaster]],Table1[[#This Row],[2018 pre R disaster]],Table1[[#This Row],[2018 post R disaster]],Table1[[#This Row],[2019 disaster]],Table1[[#This Row],[2020 disaster]])</f>
        <v>895</v>
      </c>
      <c r="BR334" s="116">
        <f>SUM(Table1[[#This Row],[2014-2015 unknown]],Table1[[#This Row],[2016-2017  unknown ]],Table1[[#This Row],[2018 pre R unknown]],Table1[[#This Row],[2018 post R unknown]],Table1[[#This Row],[2019 unknown]],Table1[[#This Row],[2020 unknown]])</f>
        <v>0</v>
      </c>
      <c r="BS334">
        <v>3584</v>
      </c>
      <c r="BT334">
        <v>0</v>
      </c>
      <c r="BU334">
        <v>0</v>
      </c>
      <c r="BV334">
        <v>0</v>
      </c>
      <c r="BW334" t="s">
        <v>146</v>
      </c>
      <c r="BX334">
        <v>1215</v>
      </c>
      <c r="BY334">
        <v>0</v>
      </c>
      <c r="BZ334">
        <v>0</v>
      </c>
      <c r="CA334">
        <v>0</v>
      </c>
      <c r="CB334" t="s">
        <v>146</v>
      </c>
      <c r="CC334">
        <v>1881</v>
      </c>
      <c r="CD334">
        <v>0</v>
      </c>
      <c r="CE334">
        <v>0</v>
      </c>
      <c r="CF334">
        <v>0</v>
      </c>
      <c r="CG334" t="s">
        <v>146</v>
      </c>
      <c r="CH334">
        <v>0</v>
      </c>
      <c r="CI334">
        <v>495</v>
      </c>
      <c r="CJ334">
        <v>0</v>
      </c>
      <c r="CK334">
        <v>0</v>
      </c>
      <c r="CL334" t="s">
        <v>146</v>
      </c>
      <c r="CM334">
        <v>0</v>
      </c>
      <c r="CN334">
        <v>407</v>
      </c>
      <c r="CO334">
        <v>0</v>
      </c>
      <c r="CP334">
        <v>0</v>
      </c>
      <c r="CQ334" t="s">
        <v>146</v>
      </c>
      <c r="CR334">
        <v>0</v>
      </c>
      <c r="CS334">
        <v>0</v>
      </c>
      <c r="CT334">
        <v>895</v>
      </c>
      <c r="CU334">
        <v>0</v>
      </c>
      <c r="CV334" t="s">
        <v>146</v>
      </c>
      <c r="CW334" t="s">
        <v>147</v>
      </c>
      <c r="CX334">
        <v>0</v>
      </c>
      <c r="CY334">
        <v>678</v>
      </c>
      <c r="CZ334">
        <v>3805</v>
      </c>
      <c r="DA334">
        <v>872</v>
      </c>
      <c r="DB334">
        <v>4672</v>
      </c>
      <c r="DC334" t="s">
        <v>159</v>
      </c>
      <c r="DD334">
        <v>520</v>
      </c>
      <c r="DE334">
        <v>2931</v>
      </c>
      <c r="DF334">
        <v>921</v>
      </c>
      <c r="DG334">
        <v>4378</v>
      </c>
      <c r="DH334" t="s">
        <v>159</v>
      </c>
      <c r="DI334">
        <f>Table1[[#This Row],[i- returnees internal present household]]+Table1[[#This Row],[k- abroad returnee household]]</f>
        <v>638</v>
      </c>
      <c r="DJ334">
        <f>Table1[[#This Row],[ returnees internal ]]+Table1[[#This Row],[abroad returnee ]]</f>
        <v>3572</v>
      </c>
      <c r="DK334" t="s">
        <v>159</v>
      </c>
      <c r="DL334">
        <v>520</v>
      </c>
      <c r="DM334">
        <v>2912</v>
      </c>
      <c r="DN334">
        <v>155</v>
      </c>
      <c r="DO334">
        <v>868</v>
      </c>
      <c r="DP334" t="s">
        <v>156</v>
      </c>
      <c r="DQ334" t="s">
        <v>439</v>
      </c>
      <c r="DR334" t="s">
        <v>150</v>
      </c>
      <c r="DS334" t="s">
        <v>147</v>
      </c>
      <c r="DT334">
        <v>142</v>
      </c>
      <c r="DU334">
        <v>795</v>
      </c>
      <c r="DV334" t="s">
        <v>156</v>
      </c>
      <c r="DW334" t="s">
        <v>350</v>
      </c>
      <c r="DX334" t="s">
        <v>150</v>
      </c>
      <c r="DY334" t="s">
        <v>147</v>
      </c>
      <c r="DZ334">
        <v>112</v>
      </c>
      <c r="EA334">
        <v>627</v>
      </c>
      <c r="EB334" t="s">
        <v>156</v>
      </c>
      <c r="EC334" t="s">
        <v>195</v>
      </c>
      <c r="ED334" t="s">
        <v>150</v>
      </c>
      <c r="EE334" t="s">
        <v>147</v>
      </c>
      <c r="EF334">
        <v>59</v>
      </c>
      <c r="EG334">
        <v>330</v>
      </c>
      <c r="EH334" t="s">
        <v>156</v>
      </c>
      <c r="EI334" t="s">
        <v>484</v>
      </c>
      <c r="EJ334" t="s">
        <v>150</v>
      </c>
      <c r="EK334" t="s">
        <v>147</v>
      </c>
      <c r="EL334">
        <v>52</v>
      </c>
      <c r="EM334">
        <v>292</v>
      </c>
      <c r="EN334" t="s">
        <v>156</v>
      </c>
      <c r="EO334" t="s">
        <v>439</v>
      </c>
      <c r="EP334" t="s">
        <v>150</v>
      </c>
      <c r="EQ334" t="s">
        <v>147</v>
      </c>
      <c r="ER334">
        <v>0</v>
      </c>
      <c r="ES334">
        <v>0</v>
      </c>
      <c r="ET334" t="s">
        <v>159</v>
      </c>
      <c r="EU334">
        <v>118</v>
      </c>
      <c r="EV334">
        <v>660</v>
      </c>
      <c r="EW334">
        <v>34</v>
      </c>
      <c r="EX334">
        <v>190</v>
      </c>
      <c r="EY334" t="s">
        <v>219</v>
      </c>
      <c r="EZ334" t="s">
        <v>727</v>
      </c>
      <c r="FA334" t="s">
        <v>150</v>
      </c>
      <c r="FB334" t="s">
        <v>147</v>
      </c>
      <c r="FC334">
        <v>26</v>
      </c>
      <c r="FD334">
        <v>146</v>
      </c>
      <c r="FE334" t="s">
        <v>217</v>
      </c>
      <c r="FF334" t="s">
        <v>218</v>
      </c>
      <c r="FG334" t="s">
        <v>150</v>
      </c>
      <c r="FH334" t="s">
        <v>147</v>
      </c>
      <c r="FI334">
        <v>19</v>
      </c>
      <c r="FJ334">
        <v>106</v>
      </c>
      <c r="FK334" t="s">
        <v>221</v>
      </c>
      <c r="FL334" t="s">
        <v>333</v>
      </c>
      <c r="FM334" t="s">
        <v>150</v>
      </c>
      <c r="FN334" t="s">
        <v>147</v>
      </c>
      <c r="FO334">
        <v>15</v>
      </c>
      <c r="FP334">
        <v>84</v>
      </c>
      <c r="FQ334" t="s">
        <v>148</v>
      </c>
      <c r="FR334" t="s">
        <v>149</v>
      </c>
      <c r="FS334" t="s">
        <v>150</v>
      </c>
      <c r="FT334" t="s">
        <v>147</v>
      </c>
      <c r="FU334">
        <v>24</v>
      </c>
      <c r="FV334">
        <v>134</v>
      </c>
      <c r="FW334" t="s">
        <v>148</v>
      </c>
      <c r="FX334" t="s">
        <v>149</v>
      </c>
      <c r="FY334" t="s">
        <v>150</v>
      </c>
      <c r="FZ334" t="s">
        <v>147</v>
      </c>
      <c r="GA334">
        <v>0</v>
      </c>
      <c r="GB334">
        <v>0</v>
      </c>
      <c r="GC334">
        <v>279</v>
      </c>
      <c r="GD334">
        <v>1562</v>
      </c>
      <c r="GE334">
        <v>239</v>
      </c>
      <c r="GF334">
        <v>1338</v>
      </c>
      <c r="GG334">
        <v>120</v>
      </c>
      <c r="GH334">
        <v>672</v>
      </c>
      <c r="GI334">
        <v>0</v>
      </c>
      <c r="GJ334">
        <v>0</v>
      </c>
      <c r="GK334" t="s">
        <v>159</v>
      </c>
      <c r="GL334">
        <v>360</v>
      </c>
      <c r="GM334">
        <v>2015</v>
      </c>
      <c r="GN334" t="s">
        <v>159</v>
      </c>
      <c r="GO334" t="s">
        <v>156</v>
      </c>
      <c r="GP334" t="s">
        <v>484</v>
      </c>
      <c r="GQ334" t="s">
        <v>146</v>
      </c>
      <c r="GR334" t="s">
        <v>147</v>
      </c>
      <c r="GS334" t="s">
        <v>159</v>
      </c>
      <c r="GT334">
        <v>196</v>
      </c>
      <c r="GU334">
        <v>1019</v>
      </c>
      <c r="GV334" t="s">
        <v>159</v>
      </c>
      <c r="GW334" t="s">
        <v>152</v>
      </c>
      <c r="GX334" t="s">
        <v>151</v>
      </c>
      <c r="GY334" t="s">
        <v>152</v>
      </c>
      <c r="GZ334" t="s">
        <v>160</v>
      </c>
      <c r="HA334" s="117" t="s">
        <v>1111</v>
      </c>
      <c r="HB334" s="117" t="s">
        <v>2533</v>
      </c>
      <c r="HC334" s="117"/>
      <c r="HD334" s="116" t="s">
        <v>1858</v>
      </c>
      <c r="HE334" s="116">
        <v>4.7260819999999999</v>
      </c>
      <c r="HF334" s="116">
        <v>32.719698000000001</v>
      </c>
    </row>
    <row r="335" spans="1:214" x14ac:dyDescent="0.25">
      <c r="A335" t="s">
        <v>201</v>
      </c>
      <c r="B335" t="s">
        <v>202</v>
      </c>
      <c r="C335" t="s">
        <v>1038</v>
      </c>
      <c r="D335" t="s">
        <v>1039</v>
      </c>
      <c r="E335" t="s">
        <v>1223</v>
      </c>
      <c r="F335" t="s">
        <v>1224</v>
      </c>
      <c r="G335" s="116">
        <f t="shared" si="10"/>
        <v>4.1455299999999999</v>
      </c>
      <c r="H335" s="116">
        <f t="shared" si="11"/>
        <v>33.684060000000002</v>
      </c>
      <c r="I335">
        <v>9</v>
      </c>
      <c r="J335">
        <v>9</v>
      </c>
      <c r="K335" t="s">
        <v>159</v>
      </c>
      <c r="L335">
        <v>375</v>
      </c>
      <c r="M335" s="116">
        <f>SUM(Table1[[#Headers],[c- IDP previously displ. abroad present]])</f>
        <v>0</v>
      </c>
      <c r="N335">
        <v>1913</v>
      </c>
      <c r="O335" s="116">
        <f>(Table1[[#This Row],[a- IDP individuals]])-(Table1[[#This Row],[displ. Abroad]])</f>
        <v>1388</v>
      </c>
      <c r="P335">
        <v>162</v>
      </c>
      <c r="Q335">
        <v>627</v>
      </c>
      <c r="R335" t="s">
        <v>202</v>
      </c>
      <c r="S335" t="s">
        <v>1039</v>
      </c>
      <c r="T335">
        <v>54</v>
      </c>
      <c r="U335">
        <v>337</v>
      </c>
      <c r="V335" t="s">
        <v>202</v>
      </c>
      <c r="W335" t="s">
        <v>1039</v>
      </c>
      <c r="X335">
        <v>47</v>
      </c>
      <c r="Y335">
        <v>302</v>
      </c>
      <c r="Z335" t="s">
        <v>202</v>
      </c>
      <c r="AA335" t="s">
        <v>1039</v>
      </c>
      <c r="AB335">
        <v>41</v>
      </c>
      <c r="AC335">
        <v>272</v>
      </c>
      <c r="AD335" t="s">
        <v>202</v>
      </c>
      <c r="AE335" t="s">
        <v>1039</v>
      </c>
      <c r="AF335">
        <v>41</v>
      </c>
      <c r="AG335">
        <v>265</v>
      </c>
      <c r="AH335" t="s">
        <v>202</v>
      </c>
      <c r="AI335" t="s">
        <v>1039</v>
      </c>
      <c r="AJ335">
        <v>30</v>
      </c>
      <c r="AK335">
        <v>110</v>
      </c>
      <c r="AL335" t="s">
        <v>202</v>
      </c>
      <c r="AM335" t="s">
        <v>1039</v>
      </c>
      <c r="AN335">
        <v>0</v>
      </c>
      <c r="AO335">
        <v>0</v>
      </c>
      <c r="AP335" t="s">
        <v>159</v>
      </c>
      <c r="AQ335">
        <v>105</v>
      </c>
      <c r="AR335">
        <v>525</v>
      </c>
      <c r="AS335">
        <v>14</v>
      </c>
      <c r="AT335">
        <v>70</v>
      </c>
      <c r="AU335" t="s">
        <v>219</v>
      </c>
      <c r="AV335" t="s">
        <v>860</v>
      </c>
      <c r="AW335">
        <v>36</v>
      </c>
      <c r="AX335">
        <v>180</v>
      </c>
      <c r="AY335" t="s">
        <v>219</v>
      </c>
      <c r="AZ335" t="s">
        <v>860</v>
      </c>
      <c r="BA335">
        <v>30</v>
      </c>
      <c r="BB335">
        <v>150</v>
      </c>
      <c r="BC335" t="s">
        <v>221</v>
      </c>
      <c r="BD335" t="s">
        <v>1225</v>
      </c>
      <c r="BE335">
        <v>25</v>
      </c>
      <c r="BF335">
        <v>125</v>
      </c>
      <c r="BG335" t="s">
        <v>221</v>
      </c>
      <c r="BH335" t="s">
        <v>651</v>
      </c>
      <c r="BI335">
        <v>0</v>
      </c>
      <c r="BJ335">
        <v>0</v>
      </c>
      <c r="BK335" t="s">
        <v>147</v>
      </c>
      <c r="BL335" t="s">
        <v>147</v>
      </c>
      <c r="BM335">
        <v>0</v>
      </c>
      <c r="BN335">
        <v>0</v>
      </c>
      <c r="BO335" s="116">
        <f>SUM(Table1[[#This Row],[2014-2015 Conflict]],Table1[[#This Row],[2016-2017 conflict]],Table1[[#This Row],[2018 pre R conflict]],Table1[[#This Row],[2018 post R conflict]],Table1[[#This Row],[2019 conflict]],Table1[[#This Row],[2020 conflict]])</f>
        <v>964</v>
      </c>
      <c r="BP335" s="116">
        <f>SUM(Table1[[#This Row],[2014-2015  C - clashes]],Table1[[#This Row],[2016-2017  c-clashes]],Table1[[#This Row],[2018 pre R C-clashes]],Table1[[#This Row],[2018 post R C-clashes]],Table1[[#This Row],[2019 C-clashes]],Table1[[#This Row],[2020 C-clashes]])</f>
        <v>677</v>
      </c>
      <c r="BQ335" s="116">
        <f>SUM(Table1[[#This Row],[2014-2015 disaster]],Table1[[#This Row],[2016-2017 disaster]],Table1[[#This Row],[2018 pre R disaster]],Table1[[#This Row],[2018 post R disaster]],Table1[[#This Row],[2019 disaster]],Table1[[#This Row],[2020 disaster]])</f>
        <v>272</v>
      </c>
      <c r="BR335" s="116">
        <f>SUM(Table1[[#This Row],[2014-2015 unknown]],Table1[[#This Row],[2016-2017  unknown ]],Table1[[#This Row],[2018 pre R unknown]],Table1[[#This Row],[2018 post R unknown]],Table1[[#This Row],[2019 unknown]],Table1[[#This Row],[2020 unknown]])</f>
        <v>0</v>
      </c>
      <c r="BS335">
        <v>627</v>
      </c>
      <c r="BT335">
        <v>0</v>
      </c>
      <c r="BU335">
        <v>0</v>
      </c>
      <c r="BV335">
        <v>0</v>
      </c>
      <c r="BW335" t="s">
        <v>146</v>
      </c>
      <c r="BX335">
        <v>337</v>
      </c>
      <c r="BY335">
        <v>0</v>
      </c>
      <c r="BZ335">
        <v>0</v>
      </c>
      <c r="CA335">
        <v>0</v>
      </c>
      <c r="CB335" t="s">
        <v>146</v>
      </c>
      <c r="CC335">
        <v>0</v>
      </c>
      <c r="CD335">
        <v>302</v>
      </c>
      <c r="CE335">
        <v>0</v>
      </c>
      <c r="CF335">
        <v>0</v>
      </c>
      <c r="CG335" t="s">
        <v>146</v>
      </c>
      <c r="CH335">
        <v>0</v>
      </c>
      <c r="CI335">
        <v>0</v>
      </c>
      <c r="CJ335">
        <v>272</v>
      </c>
      <c r="CK335">
        <v>0</v>
      </c>
      <c r="CL335" t="s">
        <v>146</v>
      </c>
      <c r="CM335">
        <v>0</v>
      </c>
      <c r="CN335">
        <v>265</v>
      </c>
      <c r="CO335">
        <v>0</v>
      </c>
      <c r="CP335">
        <v>0</v>
      </c>
      <c r="CQ335" t="s">
        <v>146</v>
      </c>
      <c r="CR335">
        <v>0</v>
      </c>
      <c r="CS335">
        <v>110</v>
      </c>
      <c r="CT335">
        <v>0</v>
      </c>
      <c r="CU335">
        <v>0</v>
      </c>
      <c r="CV335" t="s">
        <v>146</v>
      </c>
      <c r="CW335" t="s">
        <v>147</v>
      </c>
      <c r="CX335">
        <v>0</v>
      </c>
      <c r="CY335">
        <v>0</v>
      </c>
      <c r="CZ335">
        <v>0</v>
      </c>
      <c r="DA335">
        <v>375</v>
      </c>
      <c r="DB335">
        <v>1913</v>
      </c>
      <c r="DC335" t="s">
        <v>159</v>
      </c>
      <c r="DD335">
        <v>106</v>
      </c>
      <c r="DE335">
        <v>530</v>
      </c>
      <c r="DF335">
        <v>3583</v>
      </c>
      <c r="DG335">
        <v>17915</v>
      </c>
      <c r="DH335" t="s">
        <v>159</v>
      </c>
      <c r="DI335">
        <f>Table1[[#This Row],[i- returnees internal present household]]+Table1[[#This Row],[k- abroad returnee household]]</f>
        <v>997</v>
      </c>
      <c r="DJ335">
        <f>Table1[[#This Row],[ returnees internal ]]+Table1[[#This Row],[abroad returnee ]]</f>
        <v>5003</v>
      </c>
      <c r="DK335" t="s">
        <v>159</v>
      </c>
      <c r="DL335">
        <v>612</v>
      </c>
      <c r="DM335">
        <v>3060</v>
      </c>
      <c r="DN335">
        <v>100</v>
      </c>
      <c r="DO335">
        <v>700</v>
      </c>
      <c r="DP335" t="s">
        <v>193</v>
      </c>
      <c r="DQ335" t="s">
        <v>194</v>
      </c>
      <c r="DR335" t="s">
        <v>150</v>
      </c>
      <c r="DS335" t="s">
        <v>147</v>
      </c>
      <c r="DT335">
        <v>100</v>
      </c>
      <c r="DU335">
        <v>400</v>
      </c>
      <c r="DV335" t="s">
        <v>202</v>
      </c>
      <c r="DW335" t="s">
        <v>302</v>
      </c>
      <c r="DX335" t="s">
        <v>182</v>
      </c>
      <c r="DY335" t="s">
        <v>147</v>
      </c>
      <c r="DZ335">
        <v>112</v>
      </c>
      <c r="EA335">
        <v>660</v>
      </c>
      <c r="EB335" t="s">
        <v>202</v>
      </c>
      <c r="EC335" t="s">
        <v>1039</v>
      </c>
      <c r="ED335" t="s">
        <v>304</v>
      </c>
      <c r="EE335" t="s">
        <v>147</v>
      </c>
      <c r="EF335">
        <v>150</v>
      </c>
      <c r="EG335">
        <v>700</v>
      </c>
      <c r="EH335" t="s">
        <v>202</v>
      </c>
      <c r="EI335" t="s">
        <v>302</v>
      </c>
      <c r="EJ335" t="s">
        <v>150</v>
      </c>
      <c r="EK335" t="s">
        <v>147</v>
      </c>
      <c r="EL335">
        <v>150</v>
      </c>
      <c r="EM335">
        <v>600</v>
      </c>
      <c r="EN335" t="s">
        <v>202</v>
      </c>
      <c r="EO335" t="s">
        <v>1039</v>
      </c>
      <c r="EP335" t="s">
        <v>182</v>
      </c>
      <c r="EQ335" t="s">
        <v>147</v>
      </c>
      <c r="ER335">
        <v>0</v>
      </c>
      <c r="ES335">
        <v>0</v>
      </c>
      <c r="ET335" t="s">
        <v>159</v>
      </c>
      <c r="EU335">
        <v>385</v>
      </c>
      <c r="EV335">
        <v>1943</v>
      </c>
      <c r="EW335">
        <v>43</v>
      </c>
      <c r="EX335">
        <v>222</v>
      </c>
      <c r="EY335" t="s">
        <v>221</v>
      </c>
      <c r="EZ335" t="s">
        <v>651</v>
      </c>
      <c r="FA335" t="s">
        <v>182</v>
      </c>
      <c r="FB335" t="s">
        <v>147</v>
      </c>
      <c r="FC335">
        <v>50</v>
      </c>
      <c r="FD335">
        <v>250</v>
      </c>
      <c r="FE335" t="s">
        <v>219</v>
      </c>
      <c r="FF335" t="s">
        <v>860</v>
      </c>
      <c r="FG335" t="s">
        <v>150</v>
      </c>
      <c r="FH335" t="s">
        <v>147</v>
      </c>
      <c r="FI335">
        <v>79</v>
      </c>
      <c r="FJ335">
        <v>346</v>
      </c>
      <c r="FK335" t="s">
        <v>221</v>
      </c>
      <c r="FL335" t="s">
        <v>424</v>
      </c>
      <c r="FM335" t="s">
        <v>304</v>
      </c>
      <c r="FN335" t="s">
        <v>147</v>
      </c>
      <c r="FO335">
        <v>55</v>
      </c>
      <c r="FP335">
        <v>275</v>
      </c>
      <c r="FQ335" t="s">
        <v>219</v>
      </c>
      <c r="FR335" t="s">
        <v>860</v>
      </c>
      <c r="FS335" t="s">
        <v>182</v>
      </c>
      <c r="FT335" t="s">
        <v>147</v>
      </c>
      <c r="FU335">
        <v>158</v>
      </c>
      <c r="FV335">
        <v>850</v>
      </c>
      <c r="FW335" t="s">
        <v>221</v>
      </c>
      <c r="FX335" t="s">
        <v>651</v>
      </c>
      <c r="FY335" t="s">
        <v>182</v>
      </c>
      <c r="FZ335" t="s">
        <v>147</v>
      </c>
      <c r="GA335">
        <v>0</v>
      </c>
      <c r="GB335">
        <v>0</v>
      </c>
      <c r="GC335">
        <v>485</v>
      </c>
      <c r="GD335">
        <v>2443</v>
      </c>
      <c r="GE335">
        <v>328</v>
      </c>
      <c r="GF335">
        <v>1640</v>
      </c>
      <c r="GG335">
        <v>184</v>
      </c>
      <c r="GH335">
        <v>920</v>
      </c>
      <c r="GI335">
        <v>0</v>
      </c>
      <c r="GJ335">
        <v>0</v>
      </c>
      <c r="GK335" t="s">
        <v>159</v>
      </c>
      <c r="GL335">
        <v>72</v>
      </c>
      <c r="GM335">
        <v>360</v>
      </c>
      <c r="GN335" t="s">
        <v>159</v>
      </c>
      <c r="GO335" t="s">
        <v>202</v>
      </c>
      <c r="GP335" t="s">
        <v>302</v>
      </c>
      <c r="GQ335" t="s">
        <v>159</v>
      </c>
      <c r="GR335" t="s">
        <v>221</v>
      </c>
      <c r="GS335" t="s">
        <v>159</v>
      </c>
      <c r="GT335">
        <v>117</v>
      </c>
      <c r="GU335">
        <v>608</v>
      </c>
      <c r="GV335" t="s">
        <v>159</v>
      </c>
      <c r="GW335" t="s">
        <v>151</v>
      </c>
      <c r="GX335" t="s">
        <v>152</v>
      </c>
      <c r="GY335" t="s">
        <v>152</v>
      </c>
      <c r="GZ335" t="s">
        <v>160</v>
      </c>
      <c r="HA335" s="117" t="s">
        <v>511</v>
      </c>
      <c r="HB335" s="117" t="s">
        <v>2535</v>
      </c>
      <c r="HC335" s="117"/>
      <c r="HD335" s="116" t="s">
        <v>1858</v>
      </c>
      <c r="HE335" s="116">
        <v>5.0766720000000003</v>
      </c>
      <c r="HF335" s="116">
        <v>32.609884999999998</v>
      </c>
    </row>
    <row r="336" spans="1:214" x14ac:dyDescent="0.25">
      <c r="A336" t="s">
        <v>171</v>
      </c>
      <c r="B336" t="s">
        <v>172</v>
      </c>
      <c r="C336" t="s">
        <v>1194</v>
      </c>
      <c r="D336" t="s">
        <v>461</v>
      </c>
      <c r="E336" t="s">
        <v>1226</v>
      </c>
      <c r="F336" t="s">
        <v>1227</v>
      </c>
      <c r="G336" s="116">
        <f t="shared" si="10"/>
        <v>7.7206390000000003</v>
      </c>
      <c r="H336" s="116">
        <f t="shared" si="11"/>
        <v>29.138964999999999</v>
      </c>
      <c r="I336">
        <v>9</v>
      </c>
      <c r="J336">
        <v>9</v>
      </c>
      <c r="K336" t="s">
        <v>159</v>
      </c>
      <c r="L336">
        <v>4288</v>
      </c>
      <c r="M336" s="116">
        <f>SUM(Table1[[#Headers],[c- IDP previously displ. abroad present]])</f>
        <v>0</v>
      </c>
      <c r="N336">
        <v>21730</v>
      </c>
      <c r="O336" s="116">
        <f>(Table1[[#This Row],[a- IDP individuals]])-(Table1[[#This Row],[displ. Abroad]])</f>
        <v>21730</v>
      </c>
      <c r="P336">
        <v>80</v>
      </c>
      <c r="Q336">
        <v>405</v>
      </c>
      <c r="R336" t="s">
        <v>172</v>
      </c>
      <c r="S336" t="s">
        <v>461</v>
      </c>
      <c r="T336">
        <v>53</v>
      </c>
      <c r="U336">
        <v>269</v>
      </c>
      <c r="V336" t="s">
        <v>172</v>
      </c>
      <c r="W336" t="s">
        <v>461</v>
      </c>
      <c r="X336">
        <v>0</v>
      </c>
      <c r="Y336">
        <v>0</v>
      </c>
      <c r="Z336" t="s">
        <v>147</v>
      </c>
      <c r="AA336" t="s">
        <v>147</v>
      </c>
      <c r="AB336">
        <v>0</v>
      </c>
      <c r="AC336">
        <v>0</v>
      </c>
      <c r="AD336" t="s">
        <v>147</v>
      </c>
      <c r="AE336" t="s">
        <v>147</v>
      </c>
      <c r="AF336">
        <v>180</v>
      </c>
      <c r="AG336">
        <v>922</v>
      </c>
      <c r="AH336" t="s">
        <v>172</v>
      </c>
      <c r="AI336" t="s">
        <v>461</v>
      </c>
      <c r="AJ336">
        <v>3975</v>
      </c>
      <c r="AK336">
        <v>20134</v>
      </c>
      <c r="AL336" t="s">
        <v>172</v>
      </c>
      <c r="AM336" t="s">
        <v>461</v>
      </c>
      <c r="AN336">
        <v>0</v>
      </c>
      <c r="AO336">
        <v>0</v>
      </c>
      <c r="AP336" t="s">
        <v>146</v>
      </c>
      <c r="AQ336">
        <v>0</v>
      </c>
      <c r="AR336">
        <v>0</v>
      </c>
      <c r="AS336">
        <v>0</v>
      </c>
      <c r="AT336">
        <v>0</v>
      </c>
      <c r="AU336" t="s">
        <v>147</v>
      </c>
      <c r="AV336" t="s">
        <v>147</v>
      </c>
      <c r="AW336">
        <v>0</v>
      </c>
      <c r="AX336">
        <v>0</v>
      </c>
      <c r="AY336" t="s">
        <v>147</v>
      </c>
      <c r="AZ336" t="s">
        <v>147</v>
      </c>
      <c r="BA336">
        <v>0</v>
      </c>
      <c r="BB336">
        <v>0</v>
      </c>
      <c r="BC336" t="s">
        <v>147</v>
      </c>
      <c r="BD336" t="s">
        <v>147</v>
      </c>
      <c r="BE336">
        <v>0</v>
      </c>
      <c r="BF336">
        <v>0</v>
      </c>
      <c r="BG336" t="s">
        <v>147</v>
      </c>
      <c r="BH336" t="s">
        <v>147</v>
      </c>
      <c r="BI336">
        <v>0</v>
      </c>
      <c r="BJ336">
        <v>0</v>
      </c>
      <c r="BK336" t="s">
        <v>147</v>
      </c>
      <c r="BL336" t="s">
        <v>147</v>
      </c>
      <c r="BM336">
        <v>0</v>
      </c>
      <c r="BN336">
        <v>0</v>
      </c>
      <c r="BO336" s="116">
        <f>SUM(Table1[[#This Row],[2014-2015 Conflict]],Table1[[#This Row],[2016-2017 conflict]],Table1[[#This Row],[2018 pre R conflict]],Table1[[#This Row],[2018 post R conflict]],Table1[[#This Row],[2019 conflict]],Table1[[#This Row],[2020 conflict]])</f>
        <v>0</v>
      </c>
      <c r="BP336" s="116">
        <f>SUM(Table1[[#This Row],[2014-2015  C - clashes]],Table1[[#This Row],[2016-2017  c-clashes]],Table1[[#This Row],[2018 pre R C-clashes]],Table1[[#This Row],[2018 post R C-clashes]],Table1[[#This Row],[2019 C-clashes]],Table1[[#This Row],[2020 C-clashes]])</f>
        <v>21730</v>
      </c>
      <c r="BQ336" s="116">
        <f>SUM(Table1[[#This Row],[2014-2015 disaster]],Table1[[#This Row],[2016-2017 disaster]],Table1[[#This Row],[2018 pre R disaster]],Table1[[#This Row],[2018 post R disaster]],Table1[[#This Row],[2019 disaster]],Table1[[#This Row],[2020 disaster]])</f>
        <v>0</v>
      </c>
      <c r="BR336" s="116">
        <f>SUM(Table1[[#This Row],[2014-2015 unknown]],Table1[[#This Row],[2016-2017  unknown ]],Table1[[#This Row],[2018 pre R unknown]],Table1[[#This Row],[2018 post R unknown]],Table1[[#This Row],[2019 unknown]],Table1[[#This Row],[2020 unknown]])</f>
        <v>0</v>
      </c>
      <c r="BS336">
        <v>0</v>
      </c>
      <c r="BT336">
        <v>405</v>
      </c>
      <c r="BU336">
        <v>0</v>
      </c>
      <c r="BV336">
        <v>0</v>
      </c>
      <c r="BW336" t="s">
        <v>146</v>
      </c>
      <c r="BX336">
        <v>0</v>
      </c>
      <c r="BY336">
        <v>269</v>
      </c>
      <c r="BZ336">
        <v>0</v>
      </c>
      <c r="CA336">
        <v>0</v>
      </c>
      <c r="CB336" t="s">
        <v>146</v>
      </c>
      <c r="CC336">
        <v>0</v>
      </c>
      <c r="CD336">
        <v>0</v>
      </c>
      <c r="CE336">
        <v>0</v>
      </c>
      <c r="CF336">
        <v>0</v>
      </c>
      <c r="CG336" t="s">
        <v>146</v>
      </c>
      <c r="CH336">
        <v>0</v>
      </c>
      <c r="CI336">
        <v>0</v>
      </c>
      <c r="CJ336">
        <v>0</v>
      </c>
      <c r="CK336">
        <v>0</v>
      </c>
      <c r="CL336" t="s">
        <v>146</v>
      </c>
      <c r="CM336">
        <v>0</v>
      </c>
      <c r="CN336">
        <v>922</v>
      </c>
      <c r="CO336">
        <v>0</v>
      </c>
      <c r="CP336">
        <v>0</v>
      </c>
      <c r="CQ336" t="s">
        <v>146</v>
      </c>
      <c r="CR336">
        <v>0</v>
      </c>
      <c r="CS336">
        <v>20134</v>
      </c>
      <c r="CT336">
        <v>0</v>
      </c>
      <c r="CU336">
        <v>0</v>
      </c>
      <c r="CV336" t="s">
        <v>146</v>
      </c>
      <c r="CW336" t="s">
        <v>147</v>
      </c>
      <c r="CX336">
        <v>0</v>
      </c>
      <c r="CY336">
        <v>0</v>
      </c>
      <c r="CZ336">
        <v>0</v>
      </c>
      <c r="DA336">
        <v>4288</v>
      </c>
      <c r="DB336">
        <v>21730</v>
      </c>
      <c r="DC336" t="s">
        <v>146</v>
      </c>
      <c r="DD336">
        <v>0</v>
      </c>
      <c r="DE336">
        <v>0</v>
      </c>
      <c r="DF336">
        <v>1612</v>
      </c>
      <c r="DG336">
        <v>8671</v>
      </c>
      <c r="DH336" t="s">
        <v>159</v>
      </c>
      <c r="DI336">
        <f>Table1[[#This Row],[i- returnees internal present household]]+Table1[[#This Row],[k- abroad returnee household]]</f>
        <v>50</v>
      </c>
      <c r="DJ336">
        <f>Table1[[#This Row],[ returnees internal ]]+Table1[[#This Row],[abroad returnee ]]</f>
        <v>260</v>
      </c>
      <c r="DK336" t="s">
        <v>159</v>
      </c>
      <c r="DL336">
        <v>50</v>
      </c>
      <c r="DM336">
        <v>260</v>
      </c>
      <c r="DN336">
        <v>25</v>
      </c>
      <c r="DO336">
        <v>138</v>
      </c>
      <c r="DP336" t="s">
        <v>172</v>
      </c>
      <c r="DQ336" t="s">
        <v>461</v>
      </c>
      <c r="DR336" t="s">
        <v>150</v>
      </c>
      <c r="DS336" t="s">
        <v>147</v>
      </c>
      <c r="DT336">
        <v>19</v>
      </c>
      <c r="DU336">
        <v>91</v>
      </c>
      <c r="DV336" t="s">
        <v>172</v>
      </c>
      <c r="DW336" t="s">
        <v>461</v>
      </c>
      <c r="DX336" t="s">
        <v>182</v>
      </c>
      <c r="DY336" t="s">
        <v>147</v>
      </c>
      <c r="DZ336">
        <v>4</v>
      </c>
      <c r="EA336">
        <v>21</v>
      </c>
      <c r="EB336" t="s">
        <v>172</v>
      </c>
      <c r="EC336" t="s">
        <v>461</v>
      </c>
      <c r="ED336" t="s">
        <v>182</v>
      </c>
      <c r="EE336" t="s">
        <v>147</v>
      </c>
      <c r="EF336">
        <v>2</v>
      </c>
      <c r="EG336">
        <v>10</v>
      </c>
      <c r="EH336" t="s">
        <v>172</v>
      </c>
      <c r="EI336" t="s">
        <v>461</v>
      </c>
      <c r="EJ336" t="s">
        <v>182</v>
      </c>
      <c r="EK336" t="s">
        <v>147</v>
      </c>
      <c r="EL336">
        <v>0</v>
      </c>
      <c r="EM336">
        <v>0</v>
      </c>
      <c r="EN336" t="s">
        <v>147</v>
      </c>
      <c r="EO336" t="s">
        <v>147</v>
      </c>
      <c r="EP336" t="s">
        <v>147</v>
      </c>
      <c r="EQ336" t="s">
        <v>147</v>
      </c>
      <c r="ER336">
        <v>0</v>
      </c>
      <c r="ES336">
        <v>0</v>
      </c>
      <c r="ET336" t="s">
        <v>146</v>
      </c>
      <c r="EU336">
        <v>0</v>
      </c>
      <c r="EV336">
        <v>0</v>
      </c>
      <c r="EW336">
        <v>0</v>
      </c>
      <c r="EX336">
        <v>0</v>
      </c>
      <c r="EY336" t="s">
        <v>147</v>
      </c>
      <c r="EZ336" t="s">
        <v>147</v>
      </c>
      <c r="FA336" t="s">
        <v>147</v>
      </c>
      <c r="FB336" t="s">
        <v>147</v>
      </c>
      <c r="FC336">
        <v>0</v>
      </c>
      <c r="FD336">
        <v>0</v>
      </c>
      <c r="FE336" t="s">
        <v>147</v>
      </c>
      <c r="FF336" t="s">
        <v>147</v>
      </c>
      <c r="FG336" t="s">
        <v>147</v>
      </c>
      <c r="FH336" t="s">
        <v>147</v>
      </c>
      <c r="FI336">
        <v>0</v>
      </c>
      <c r="FJ336">
        <v>0</v>
      </c>
      <c r="FK336" t="s">
        <v>147</v>
      </c>
      <c r="FL336" t="s">
        <v>147</v>
      </c>
      <c r="FM336" t="s">
        <v>147</v>
      </c>
      <c r="FN336" t="s">
        <v>147</v>
      </c>
      <c r="FO336">
        <v>0</v>
      </c>
      <c r="FP336">
        <v>0</v>
      </c>
      <c r="FQ336" t="s">
        <v>147</v>
      </c>
      <c r="FR336" t="s">
        <v>147</v>
      </c>
      <c r="FS336" t="s">
        <v>147</v>
      </c>
      <c r="FT336" t="s">
        <v>147</v>
      </c>
      <c r="FU336">
        <v>0</v>
      </c>
      <c r="FV336">
        <v>0</v>
      </c>
      <c r="FW336" t="s">
        <v>147</v>
      </c>
      <c r="FX336" t="s">
        <v>147</v>
      </c>
      <c r="FY336" t="s">
        <v>147</v>
      </c>
      <c r="FZ336" t="s">
        <v>147</v>
      </c>
      <c r="GA336">
        <v>0</v>
      </c>
      <c r="GB336">
        <v>0</v>
      </c>
      <c r="GC336">
        <v>37</v>
      </c>
      <c r="GD336">
        <v>192</v>
      </c>
      <c r="GE336">
        <v>9</v>
      </c>
      <c r="GF336">
        <v>47</v>
      </c>
      <c r="GG336">
        <v>4</v>
      </c>
      <c r="GH336">
        <v>21</v>
      </c>
      <c r="GI336">
        <v>0</v>
      </c>
      <c r="GJ336">
        <v>0</v>
      </c>
      <c r="GK336" t="s">
        <v>159</v>
      </c>
      <c r="GL336">
        <v>39</v>
      </c>
      <c r="GM336">
        <v>203</v>
      </c>
      <c r="GN336" t="s">
        <v>159</v>
      </c>
      <c r="GO336" t="s">
        <v>172</v>
      </c>
      <c r="GP336" t="s">
        <v>461</v>
      </c>
      <c r="GQ336" t="s">
        <v>146</v>
      </c>
      <c r="GR336" t="s">
        <v>147</v>
      </c>
      <c r="GS336" t="s">
        <v>159</v>
      </c>
      <c r="GT336">
        <v>26</v>
      </c>
      <c r="GU336">
        <v>135</v>
      </c>
      <c r="GV336" t="s">
        <v>146</v>
      </c>
      <c r="GW336" t="s">
        <v>152</v>
      </c>
      <c r="GX336" t="s">
        <v>152</v>
      </c>
      <c r="GY336" t="s">
        <v>151</v>
      </c>
      <c r="GZ336" t="s">
        <v>160</v>
      </c>
      <c r="HA336" s="117" t="s">
        <v>511</v>
      </c>
      <c r="HB336" s="117" t="s">
        <v>2537</v>
      </c>
      <c r="HC336" s="117"/>
      <c r="HD336" s="116" t="s">
        <v>1858</v>
      </c>
      <c r="HE336" s="116">
        <v>5.0568210000000002</v>
      </c>
      <c r="HF336" s="116">
        <v>32.708306999999998</v>
      </c>
    </row>
    <row r="337" spans="1:214" x14ac:dyDescent="0.25">
      <c r="A337" t="s">
        <v>171</v>
      </c>
      <c r="B337" t="s">
        <v>172</v>
      </c>
      <c r="C337" t="s">
        <v>1194</v>
      </c>
      <c r="D337" t="s">
        <v>461</v>
      </c>
      <c r="E337" t="s">
        <v>1228</v>
      </c>
      <c r="F337" t="s">
        <v>1229</v>
      </c>
      <c r="G337" s="116">
        <f t="shared" si="10"/>
        <v>7.729421426</v>
      </c>
      <c r="H337" s="116">
        <f t="shared" si="11"/>
        <v>29.023908166999998</v>
      </c>
      <c r="I337">
        <v>9</v>
      </c>
      <c r="J337">
        <v>9</v>
      </c>
      <c r="K337" t="s">
        <v>159</v>
      </c>
      <c r="L337">
        <v>2121</v>
      </c>
      <c r="M337" s="116">
        <f>SUM(Table1[[#Headers],[c- IDP previously displ. abroad present]])</f>
        <v>0</v>
      </c>
      <c r="N337">
        <v>11663</v>
      </c>
      <c r="O337" s="116">
        <f>(Table1[[#This Row],[a- IDP individuals]])-(Table1[[#This Row],[displ. Abroad]])</f>
        <v>11663</v>
      </c>
      <c r="P337">
        <v>712</v>
      </c>
      <c r="Q337">
        <v>3702</v>
      </c>
      <c r="R337" t="s">
        <v>172</v>
      </c>
      <c r="S337" t="s">
        <v>461</v>
      </c>
      <c r="T337">
        <v>563</v>
      </c>
      <c r="U337">
        <v>2928</v>
      </c>
      <c r="V337" t="s">
        <v>172</v>
      </c>
      <c r="W337" t="s">
        <v>461</v>
      </c>
      <c r="X337">
        <v>285</v>
      </c>
      <c r="Y337">
        <v>1482</v>
      </c>
      <c r="Z337" t="s">
        <v>172</v>
      </c>
      <c r="AA337" t="s">
        <v>461</v>
      </c>
      <c r="AB337">
        <v>189</v>
      </c>
      <c r="AC337">
        <v>983</v>
      </c>
      <c r="AD337" t="s">
        <v>172</v>
      </c>
      <c r="AE337" t="s">
        <v>461</v>
      </c>
      <c r="AF337">
        <v>111</v>
      </c>
      <c r="AG337">
        <v>931</v>
      </c>
      <c r="AH337" t="s">
        <v>172</v>
      </c>
      <c r="AI337" t="s">
        <v>461</v>
      </c>
      <c r="AJ337">
        <v>261</v>
      </c>
      <c r="AK337">
        <v>1637</v>
      </c>
      <c r="AL337" t="s">
        <v>172</v>
      </c>
      <c r="AM337" t="s">
        <v>461</v>
      </c>
      <c r="AN337">
        <v>0</v>
      </c>
      <c r="AO337">
        <v>0</v>
      </c>
      <c r="AP337" t="s">
        <v>146</v>
      </c>
      <c r="AQ337">
        <v>0</v>
      </c>
      <c r="AR337">
        <v>0</v>
      </c>
      <c r="AS337">
        <v>0</v>
      </c>
      <c r="AT337">
        <v>0</v>
      </c>
      <c r="AU337" t="s">
        <v>147</v>
      </c>
      <c r="AV337" t="s">
        <v>147</v>
      </c>
      <c r="AW337">
        <v>0</v>
      </c>
      <c r="AX337">
        <v>0</v>
      </c>
      <c r="AY337" t="s">
        <v>147</v>
      </c>
      <c r="AZ337" t="s">
        <v>147</v>
      </c>
      <c r="BA337">
        <v>0</v>
      </c>
      <c r="BB337">
        <v>0</v>
      </c>
      <c r="BC337" t="s">
        <v>147</v>
      </c>
      <c r="BD337" t="s">
        <v>147</v>
      </c>
      <c r="BE337">
        <v>0</v>
      </c>
      <c r="BF337">
        <v>0</v>
      </c>
      <c r="BG337" t="s">
        <v>147</v>
      </c>
      <c r="BH337" t="s">
        <v>147</v>
      </c>
      <c r="BI337">
        <v>0</v>
      </c>
      <c r="BJ337">
        <v>0</v>
      </c>
      <c r="BK337" t="s">
        <v>147</v>
      </c>
      <c r="BL337" t="s">
        <v>147</v>
      </c>
      <c r="BM337">
        <v>0</v>
      </c>
      <c r="BN337">
        <v>0</v>
      </c>
      <c r="BO337" s="116">
        <f>SUM(Table1[[#This Row],[2014-2015 Conflict]],Table1[[#This Row],[2016-2017 conflict]],Table1[[#This Row],[2018 pre R conflict]],Table1[[#This Row],[2018 post R conflict]],Table1[[#This Row],[2019 conflict]],Table1[[#This Row],[2020 conflict]])</f>
        <v>3702</v>
      </c>
      <c r="BP337" s="116">
        <f>SUM(Table1[[#This Row],[2014-2015  C - clashes]],Table1[[#This Row],[2016-2017  c-clashes]],Table1[[#This Row],[2018 pre R C-clashes]],Table1[[#This Row],[2018 post R C-clashes]],Table1[[#This Row],[2019 C-clashes]],Table1[[#This Row],[2020 C-clashes]])</f>
        <v>7030</v>
      </c>
      <c r="BQ337" s="116">
        <f>SUM(Table1[[#This Row],[2014-2015 disaster]],Table1[[#This Row],[2016-2017 disaster]],Table1[[#This Row],[2018 pre R disaster]],Table1[[#This Row],[2018 post R disaster]],Table1[[#This Row],[2019 disaster]],Table1[[#This Row],[2020 disaster]])</f>
        <v>931</v>
      </c>
      <c r="BR337" s="116">
        <f>SUM(Table1[[#This Row],[2014-2015 unknown]],Table1[[#This Row],[2016-2017  unknown ]],Table1[[#This Row],[2018 pre R unknown]],Table1[[#This Row],[2018 post R unknown]],Table1[[#This Row],[2019 unknown]],Table1[[#This Row],[2020 unknown]])</f>
        <v>0</v>
      </c>
      <c r="BS337">
        <v>3702</v>
      </c>
      <c r="BT337">
        <v>0</v>
      </c>
      <c r="BU337">
        <v>0</v>
      </c>
      <c r="BV337">
        <v>0</v>
      </c>
      <c r="BW337" t="s">
        <v>146</v>
      </c>
      <c r="BX337">
        <v>0</v>
      </c>
      <c r="BY337">
        <v>2928</v>
      </c>
      <c r="BZ337">
        <v>0</v>
      </c>
      <c r="CA337">
        <v>0</v>
      </c>
      <c r="CB337" t="s">
        <v>146</v>
      </c>
      <c r="CC337">
        <v>0</v>
      </c>
      <c r="CD337">
        <v>1482</v>
      </c>
      <c r="CE337">
        <v>0</v>
      </c>
      <c r="CF337">
        <v>0</v>
      </c>
      <c r="CG337" t="s">
        <v>146</v>
      </c>
      <c r="CH337">
        <v>0</v>
      </c>
      <c r="CI337">
        <v>983</v>
      </c>
      <c r="CJ337">
        <v>0</v>
      </c>
      <c r="CK337">
        <v>0</v>
      </c>
      <c r="CL337" t="s">
        <v>146</v>
      </c>
      <c r="CM337">
        <v>0</v>
      </c>
      <c r="CN337">
        <v>0</v>
      </c>
      <c r="CO337">
        <v>931</v>
      </c>
      <c r="CP337">
        <v>0</v>
      </c>
      <c r="CQ337" t="s">
        <v>146</v>
      </c>
      <c r="CR337">
        <v>0</v>
      </c>
      <c r="CS337">
        <v>1637</v>
      </c>
      <c r="CT337">
        <v>0</v>
      </c>
      <c r="CU337">
        <v>0</v>
      </c>
      <c r="CV337" t="s">
        <v>146</v>
      </c>
      <c r="CW337" t="s">
        <v>147</v>
      </c>
      <c r="CX337">
        <v>0</v>
      </c>
      <c r="CY337">
        <v>0</v>
      </c>
      <c r="CZ337">
        <v>0</v>
      </c>
      <c r="DA337">
        <v>2121</v>
      </c>
      <c r="DB337">
        <v>11663</v>
      </c>
      <c r="DC337" t="s">
        <v>146</v>
      </c>
      <c r="DD337">
        <v>0</v>
      </c>
      <c r="DE337">
        <v>0</v>
      </c>
      <c r="DF337">
        <v>3645</v>
      </c>
      <c r="DG337">
        <v>18954</v>
      </c>
      <c r="DH337" t="s">
        <v>159</v>
      </c>
      <c r="DI337">
        <f>Table1[[#This Row],[i- returnees internal present household]]+Table1[[#This Row],[k- abroad returnee household]]</f>
        <v>25</v>
      </c>
      <c r="DJ337">
        <f>Table1[[#This Row],[ returnees internal ]]+Table1[[#This Row],[abroad returnee ]]</f>
        <v>119</v>
      </c>
      <c r="DK337" t="s">
        <v>159</v>
      </c>
      <c r="DL337">
        <v>25</v>
      </c>
      <c r="DM337">
        <v>119</v>
      </c>
      <c r="DN337">
        <v>11</v>
      </c>
      <c r="DO337">
        <v>57</v>
      </c>
      <c r="DP337" t="s">
        <v>172</v>
      </c>
      <c r="DQ337" t="s">
        <v>461</v>
      </c>
      <c r="DR337" t="s">
        <v>150</v>
      </c>
      <c r="DS337" t="s">
        <v>147</v>
      </c>
      <c r="DT337">
        <v>4</v>
      </c>
      <c r="DU337">
        <v>20</v>
      </c>
      <c r="DV337" t="s">
        <v>172</v>
      </c>
      <c r="DW337" t="s">
        <v>461</v>
      </c>
      <c r="DX337" t="s">
        <v>182</v>
      </c>
      <c r="DY337" t="s">
        <v>147</v>
      </c>
      <c r="DZ337">
        <v>5</v>
      </c>
      <c r="EA337">
        <v>16</v>
      </c>
      <c r="EB337" t="s">
        <v>172</v>
      </c>
      <c r="EC337" t="s">
        <v>461</v>
      </c>
      <c r="ED337" t="s">
        <v>182</v>
      </c>
      <c r="EE337" t="s">
        <v>147</v>
      </c>
      <c r="EF337">
        <v>5</v>
      </c>
      <c r="EG337">
        <v>26</v>
      </c>
      <c r="EH337" t="s">
        <v>172</v>
      </c>
      <c r="EI337" t="s">
        <v>461</v>
      </c>
      <c r="EJ337" t="s">
        <v>182</v>
      </c>
      <c r="EK337" t="s">
        <v>147</v>
      </c>
      <c r="EL337">
        <v>0</v>
      </c>
      <c r="EM337">
        <v>0</v>
      </c>
      <c r="EN337" t="s">
        <v>147</v>
      </c>
      <c r="EO337" t="s">
        <v>147</v>
      </c>
      <c r="EP337" t="s">
        <v>147</v>
      </c>
      <c r="EQ337" t="s">
        <v>147</v>
      </c>
      <c r="ER337">
        <v>0</v>
      </c>
      <c r="ES337">
        <v>0</v>
      </c>
      <c r="ET337" t="s">
        <v>146</v>
      </c>
      <c r="EU337">
        <v>0</v>
      </c>
      <c r="EV337">
        <v>0</v>
      </c>
      <c r="EW337">
        <v>0</v>
      </c>
      <c r="EX337">
        <v>0</v>
      </c>
      <c r="EY337" t="s">
        <v>147</v>
      </c>
      <c r="EZ337" t="s">
        <v>147</v>
      </c>
      <c r="FA337" t="s">
        <v>147</v>
      </c>
      <c r="FB337" t="s">
        <v>147</v>
      </c>
      <c r="FC337">
        <v>0</v>
      </c>
      <c r="FD337">
        <v>0</v>
      </c>
      <c r="FE337" t="s">
        <v>147</v>
      </c>
      <c r="FF337" t="s">
        <v>147</v>
      </c>
      <c r="FG337" t="s">
        <v>147</v>
      </c>
      <c r="FH337" t="s">
        <v>147</v>
      </c>
      <c r="FI337">
        <v>0</v>
      </c>
      <c r="FJ337">
        <v>0</v>
      </c>
      <c r="FK337" t="s">
        <v>147</v>
      </c>
      <c r="FL337" t="s">
        <v>147</v>
      </c>
      <c r="FM337" t="s">
        <v>147</v>
      </c>
      <c r="FN337" t="s">
        <v>147</v>
      </c>
      <c r="FO337">
        <v>0</v>
      </c>
      <c r="FP337">
        <v>0</v>
      </c>
      <c r="FQ337" t="s">
        <v>147</v>
      </c>
      <c r="FR337" t="s">
        <v>147</v>
      </c>
      <c r="FS337" t="s">
        <v>147</v>
      </c>
      <c r="FT337" t="s">
        <v>147</v>
      </c>
      <c r="FU337">
        <v>0</v>
      </c>
      <c r="FV337">
        <v>0</v>
      </c>
      <c r="FW337" t="s">
        <v>147</v>
      </c>
      <c r="FX337" t="s">
        <v>147</v>
      </c>
      <c r="FY337" t="s">
        <v>147</v>
      </c>
      <c r="FZ337" t="s">
        <v>147</v>
      </c>
      <c r="GA337">
        <v>0</v>
      </c>
      <c r="GB337">
        <v>0</v>
      </c>
      <c r="GC337">
        <v>17</v>
      </c>
      <c r="GD337">
        <v>88</v>
      </c>
      <c r="GE337">
        <v>3</v>
      </c>
      <c r="GF337">
        <v>21</v>
      </c>
      <c r="GG337">
        <v>5</v>
      </c>
      <c r="GH337">
        <v>10</v>
      </c>
      <c r="GI337">
        <v>0</v>
      </c>
      <c r="GJ337">
        <v>0</v>
      </c>
      <c r="GK337" t="s">
        <v>159</v>
      </c>
      <c r="GL337">
        <v>7</v>
      </c>
      <c r="GM337">
        <v>37</v>
      </c>
      <c r="GN337" t="s">
        <v>159</v>
      </c>
      <c r="GO337" t="s">
        <v>172</v>
      </c>
      <c r="GP337" t="s">
        <v>461</v>
      </c>
      <c r="GQ337" t="s">
        <v>146</v>
      </c>
      <c r="GR337" t="s">
        <v>147</v>
      </c>
      <c r="GS337" t="s">
        <v>159</v>
      </c>
      <c r="GT337">
        <v>32</v>
      </c>
      <c r="GU337">
        <v>166</v>
      </c>
      <c r="GV337" t="s">
        <v>159</v>
      </c>
      <c r="GW337" t="s">
        <v>177</v>
      </c>
      <c r="GX337" t="s">
        <v>152</v>
      </c>
      <c r="GY337" t="s">
        <v>177</v>
      </c>
      <c r="GZ337" t="s">
        <v>160</v>
      </c>
      <c r="HA337" s="117" t="s">
        <v>511</v>
      </c>
      <c r="HB337" s="117" t="s">
        <v>2539</v>
      </c>
      <c r="HC337" s="117"/>
      <c r="HD337" s="116" t="s">
        <v>1858</v>
      </c>
      <c r="HE337" s="116">
        <v>5.0942489999999996</v>
      </c>
      <c r="HF337" s="116">
        <v>32.672207</v>
      </c>
    </row>
    <row r="338" spans="1:214" x14ac:dyDescent="0.25">
      <c r="A338" t="s">
        <v>142</v>
      </c>
      <c r="B338" t="s">
        <v>143</v>
      </c>
      <c r="C338" t="s">
        <v>701</v>
      </c>
      <c r="D338" t="s">
        <v>226</v>
      </c>
      <c r="E338" t="s">
        <v>1230</v>
      </c>
      <c r="F338" t="s">
        <v>1231</v>
      </c>
      <c r="G338" s="116">
        <f t="shared" si="10"/>
        <v>9.53294</v>
      </c>
      <c r="H338" s="116">
        <f t="shared" si="11"/>
        <v>31.655110000000001</v>
      </c>
      <c r="I338">
        <v>9</v>
      </c>
      <c r="J338">
        <v>9</v>
      </c>
      <c r="K338" t="s">
        <v>159</v>
      </c>
      <c r="L338">
        <v>473</v>
      </c>
      <c r="M338" s="116">
        <f>SUM(Table1[[#Headers],[c- IDP previously displ. abroad present]])</f>
        <v>0</v>
      </c>
      <c r="N338">
        <v>2302</v>
      </c>
      <c r="O338" s="116">
        <f>(Table1[[#This Row],[a- IDP individuals]])-(Table1[[#This Row],[displ. Abroad]])</f>
        <v>1347</v>
      </c>
      <c r="P338">
        <v>23</v>
      </c>
      <c r="Q338">
        <v>285</v>
      </c>
      <c r="R338" t="s">
        <v>156</v>
      </c>
      <c r="S338" t="s">
        <v>157</v>
      </c>
      <c r="T338">
        <v>65</v>
      </c>
      <c r="U338">
        <v>390</v>
      </c>
      <c r="V338" t="s">
        <v>156</v>
      </c>
      <c r="W338" t="s">
        <v>157</v>
      </c>
      <c r="X338">
        <v>73</v>
      </c>
      <c r="Y338">
        <v>435</v>
      </c>
      <c r="Z338" t="s">
        <v>143</v>
      </c>
      <c r="AA338" t="s">
        <v>144</v>
      </c>
      <c r="AB338">
        <v>128</v>
      </c>
      <c r="AC338">
        <v>410</v>
      </c>
      <c r="AD338" t="s">
        <v>143</v>
      </c>
      <c r="AE338" t="s">
        <v>144</v>
      </c>
      <c r="AF338">
        <v>108</v>
      </c>
      <c r="AG338">
        <v>349</v>
      </c>
      <c r="AH338" t="s">
        <v>143</v>
      </c>
      <c r="AI338" t="s">
        <v>144</v>
      </c>
      <c r="AJ338">
        <v>76</v>
      </c>
      <c r="AK338">
        <v>433</v>
      </c>
      <c r="AL338" t="s">
        <v>143</v>
      </c>
      <c r="AM338" t="s">
        <v>144</v>
      </c>
      <c r="AN338">
        <v>0</v>
      </c>
      <c r="AO338">
        <v>0</v>
      </c>
      <c r="AP338" t="s">
        <v>159</v>
      </c>
      <c r="AQ338">
        <v>203</v>
      </c>
      <c r="AR338">
        <v>955</v>
      </c>
      <c r="AS338">
        <v>35</v>
      </c>
      <c r="AT338">
        <v>185</v>
      </c>
      <c r="AU338" t="s">
        <v>217</v>
      </c>
      <c r="AV338" t="s">
        <v>218</v>
      </c>
      <c r="AW338">
        <v>36</v>
      </c>
      <c r="AX338">
        <v>230</v>
      </c>
      <c r="AY338" t="s">
        <v>221</v>
      </c>
      <c r="AZ338" t="s">
        <v>549</v>
      </c>
      <c r="BA338">
        <v>90</v>
      </c>
      <c r="BB338">
        <v>350</v>
      </c>
      <c r="BC338" t="s">
        <v>221</v>
      </c>
      <c r="BD338" t="s">
        <v>549</v>
      </c>
      <c r="BE338">
        <v>22</v>
      </c>
      <c r="BF338">
        <v>105</v>
      </c>
      <c r="BG338" t="s">
        <v>221</v>
      </c>
      <c r="BH338" t="s">
        <v>549</v>
      </c>
      <c r="BI338">
        <v>20</v>
      </c>
      <c r="BJ338">
        <v>85</v>
      </c>
      <c r="BK338" t="s">
        <v>221</v>
      </c>
      <c r="BL338" t="s">
        <v>549</v>
      </c>
      <c r="BM338">
        <v>0</v>
      </c>
      <c r="BN338">
        <v>0</v>
      </c>
      <c r="BO338" s="116">
        <f>SUM(Table1[[#This Row],[2014-2015 Conflict]],Table1[[#This Row],[2016-2017 conflict]],Table1[[#This Row],[2018 pre R conflict]],Table1[[#This Row],[2018 post R conflict]],Table1[[#This Row],[2019 conflict]],Table1[[#This Row],[2020 conflict]])</f>
        <v>2302</v>
      </c>
      <c r="BP338" s="116">
        <f>SUM(Table1[[#This Row],[2014-2015  C - clashes]],Table1[[#This Row],[2016-2017  c-clashes]],Table1[[#This Row],[2018 pre R C-clashes]],Table1[[#This Row],[2018 post R C-clashes]],Table1[[#This Row],[2019 C-clashes]],Table1[[#This Row],[2020 C-clashes]])</f>
        <v>0</v>
      </c>
      <c r="BQ338" s="116">
        <f>SUM(Table1[[#This Row],[2014-2015 disaster]],Table1[[#This Row],[2016-2017 disaster]],Table1[[#This Row],[2018 pre R disaster]],Table1[[#This Row],[2018 post R disaster]],Table1[[#This Row],[2019 disaster]],Table1[[#This Row],[2020 disaster]])</f>
        <v>0</v>
      </c>
      <c r="BR338" s="116">
        <f>SUM(Table1[[#This Row],[2014-2015 unknown]],Table1[[#This Row],[2016-2017  unknown ]],Table1[[#This Row],[2018 pre R unknown]],Table1[[#This Row],[2018 post R unknown]],Table1[[#This Row],[2019 unknown]],Table1[[#This Row],[2020 unknown]])</f>
        <v>0</v>
      </c>
      <c r="BS338">
        <v>285</v>
      </c>
      <c r="BT338">
        <v>0</v>
      </c>
      <c r="BU338">
        <v>0</v>
      </c>
      <c r="BV338">
        <v>0</v>
      </c>
      <c r="BW338" t="s">
        <v>146</v>
      </c>
      <c r="BX338">
        <v>390</v>
      </c>
      <c r="BY338">
        <v>0</v>
      </c>
      <c r="BZ338">
        <v>0</v>
      </c>
      <c r="CA338">
        <v>0</v>
      </c>
      <c r="CB338" t="s">
        <v>146</v>
      </c>
      <c r="CC338">
        <v>435</v>
      </c>
      <c r="CD338">
        <v>0</v>
      </c>
      <c r="CE338">
        <v>0</v>
      </c>
      <c r="CF338">
        <v>0</v>
      </c>
      <c r="CG338" t="s">
        <v>146</v>
      </c>
      <c r="CH338">
        <v>410</v>
      </c>
      <c r="CI338">
        <v>0</v>
      </c>
      <c r="CJ338">
        <v>0</v>
      </c>
      <c r="CK338">
        <v>0</v>
      </c>
      <c r="CL338" t="s">
        <v>146</v>
      </c>
      <c r="CM338">
        <v>349</v>
      </c>
      <c r="CN338">
        <v>0</v>
      </c>
      <c r="CO338">
        <v>0</v>
      </c>
      <c r="CP338">
        <v>0</v>
      </c>
      <c r="CQ338" t="s">
        <v>146</v>
      </c>
      <c r="CR338">
        <v>433</v>
      </c>
      <c r="CS338">
        <v>0</v>
      </c>
      <c r="CT338">
        <v>0</v>
      </c>
      <c r="CU338">
        <v>0</v>
      </c>
      <c r="CV338" t="s">
        <v>146</v>
      </c>
      <c r="CW338" t="s">
        <v>147</v>
      </c>
      <c r="CX338">
        <v>0</v>
      </c>
      <c r="CY338">
        <v>0</v>
      </c>
      <c r="CZ338">
        <v>0</v>
      </c>
      <c r="DA338">
        <v>473</v>
      </c>
      <c r="DB338">
        <v>2302</v>
      </c>
      <c r="DC338" t="s">
        <v>159</v>
      </c>
      <c r="DD338">
        <v>70</v>
      </c>
      <c r="DE338">
        <v>260</v>
      </c>
      <c r="DF338">
        <v>560</v>
      </c>
      <c r="DG338">
        <v>2000</v>
      </c>
      <c r="DH338" t="s">
        <v>159</v>
      </c>
      <c r="DI338">
        <f>Table1[[#This Row],[i- returnees internal present household]]+Table1[[#This Row],[k- abroad returnee household]]</f>
        <v>460</v>
      </c>
      <c r="DJ338">
        <f>Table1[[#This Row],[ returnees internal ]]+Table1[[#This Row],[abroad returnee ]]</f>
        <v>2533</v>
      </c>
      <c r="DK338" t="s">
        <v>159</v>
      </c>
      <c r="DL338">
        <v>331</v>
      </c>
      <c r="DM338">
        <v>1809</v>
      </c>
      <c r="DN338">
        <v>31</v>
      </c>
      <c r="DO338">
        <v>156</v>
      </c>
      <c r="DP338" t="s">
        <v>193</v>
      </c>
      <c r="DQ338" t="s">
        <v>194</v>
      </c>
      <c r="DR338" t="s">
        <v>150</v>
      </c>
      <c r="DS338" t="s">
        <v>147</v>
      </c>
      <c r="DT338">
        <v>51</v>
      </c>
      <c r="DU338">
        <v>258</v>
      </c>
      <c r="DV338" t="s">
        <v>193</v>
      </c>
      <c r="DW338" t="s">
        <v>194</v>
      </c>
      <c r="DX338" t="s">
        <v>150</v>
      </c>
      <c r="DY338" t="s">
        <v>147</v>
      </c>
      <c r="DZ338">
        <v>87</v>
      </c>
      <c r="EA338">
        <v>435</v>
      </c>
      <c r="EB338" t="s">
        <v>143</v>
      </c>
      <c r="EC338" t="s">
        <v>352</v>
      </c>
      <c r="ED338" t="s">
        <v>150</v>
      </c>
      <c r="EE338" t="s">
        <v>147</v>
      </c>
      <c r="EF338">
        <v>98</v>
      </c>
      <c r="EG338">
        <v>490</v>
      </c>
      <c r="EH338" t="s">
        <v>143</v>
      </c>
      <c r="EI338" t="s">
        <v>352</v>
      </c>
      <c r="EJ338" t="s">
        <v>150</v>
      </c>
      <c r="EK338" t="s">
        <v>147</v>
      </c>
      <c r="EL338">
        <v>64</v>
      </c>
      <c r="EM338">
        <v>470</v>
      </c>
      <c r="EN338" t="s">
        <v>143</v>
      </c>
      <c r="EO338" t="s">
        <v>410</v>
      </c>
      <c r="EP338" t="s">
        <v>150</v>
      </c>
      <c r="EQ338" t="s">
        <v>147</v>
      </c>
      <c r="ER338">
        <v>0</v>
      </c>
      <c r="ES338">
        <v>0</v>
      </c>
      <c r="ET338" t="s">
        <v>159</v>
      </c>
      <c r="EU338">
        <v>129</v>
      </c>
      <c r="EV338">
        <v>724</v>
      </c>
      <c r="EW338">
        <v>6</v>
      </c>
      <c r="EX338">
        <v>19</v>
      </c>
      <c r="EY338" t="s">
        <v>221</v>
      </c>
      <c r="EZ338" t="s">
        <v>222</v>
      </c>
      <c r="FA338" t="s">
        <v>150</v>
      </c>
      <c r="FB338" t="s">
        <v>147</v>
      </c>
      <c r="FC338">
        <v>23</v>
      </c>
      <c r="FD338">
        <v>175</v>
      </c>
      <c r="FE338" t="s">
        <v>221</v>
      </c>
      <c r="FF338" t="s">
        <v>549</v>
      </c>
      <c r="FG338" t="s">
        <v>150</v>
      </c>
      <c r="FH338" t="s">
        <v>147</v>
      </c>
      <c r="FI338">
        <v>24</v>
      </c>
      <c r="FJ338">
        <v>125</v>
      </c>
      <c r="FK338" t="s">
        <v>221</v>
      </c>
      <c r="FL338" t="s">
        <v>549</v>
      </c>
      <c r="FM338" t="s">
        <v>150</v>
      </c>
      <c r="FN338" t="s">
        <v>147</v>
      </c>
      <c r="FO338">
        <v>51</v>
      </c>
      <c r="FP338">
        <v>275</v>
      </c>
      <c r="FQ338" t="s">
        <v>217</v>
      </c>
      <c r="FR338" t="s">
        <v>218</v>
      </c>
      <c r="FS338" t="s">
        <v>150</v>
      </c>
      <c r="FT338" t="s">
        <v>147</v>
      </c>
      <c r="FU338">
        <v>25</v>
      </c>
      <c r="FV338">
        <v>130</v>
      </c>
      <c r="FW338" t="s">
        <v>217</v>
      </c>
      <c r="FX338" t="s">
        <v>218</v>
      </c>
      <c r="FY338" t="s">
        <v>150</v>
      </c>
      <c r="FZ338" t="s">
        <v>147</v>
      </c>
      <c r="GA338">
        <v>0</v>
      </c>
      <c r="GB338">
        <v>0</v>
      </c>
      <c r="GC338">
        <v>228</v>
      </c>
      <c r="GD338">
        <v>1046</v>
      </c>
      <c r="GE338">
        <v>123</v>
      </c>
      <c r="GF338">
        <v>846</v>
      </c>
      <c r="GG338">
        <v>109</v>
      </c>
      <c r="GH338">
        <v>641</v>
      </c>
      <c r="GI338">
        <v>0</v>
      </c>
      <c r="GJ338">
        <v>0</v>
      </c>
      <c r="GK338" t="s">
        <v>159</v>
      </c>
      <c r="GL338">
        <v>319</v>
      </c>
      <c r="GM338">
        <v>1776</v>
      </c>
      <c r="GN338" t="s">
        <v>159</v>
      </c>
      <c r="GO338" t="s">
        <v>143</v>
      </c>
      <c r="GP338" t="s">
        <v>352</v>
      </c>
      <c r="GQ338" t="s">
        <v>159</v>
      </c>
      <c r="GR338" t="s">
        <v>217</v>
      </c>
      <c r="GS338" t="s">
        <v>159</v>
      </c>
      <c r="GT338">
        <v>137</v>
      </c>
      <c r="GU338">
        <v>710</v>
      </c>
      <c r="GV338" t="s">
        <v>159</v>
      </c>
      <c r="GW338" t="s">
        <v>151</v>
      </c>
      <c r="GX338" t="s">
        <v>152</v>
      </c>
      <c r="GY338" t="s">
        <v>151</v>
      </c>
      <c r="GZ338" t="s">
        <v>1232</v>
      </c>
      <c r="HA338" s="117" t="s">
        <v>511</v>
      </c>
      <c r="HB338" s="117" t="s">
        <v>2541</v>
      </c>
      <c r="HC338" s="117"/>
      <c r="HD338" s="116" t="s">
        <v>1858</v>
      </c>
      <c r="HE338" s="116">
        <v>5.0821610000000002</v>
      </c>
      <c r="HF338" s="116">
        <v>32.651404999999997</v>
      </c>
    </row>
    <row r="339" spans="1:214" x14ac:dyDescent="0.25">
      <c r="A339" t="s">
        <v>155</v>
      </c>
      <c r="B339" t="s">
        <v>156</v>
      </c>
      <c r="C339" t="s">
        <v>413</v>
      </c>
      <c r="D339" t="s">
        <v>414</v>
      </c>
      <c r="E339" t="s">
        <v>1233</v>
      </c>
      <c r="F339" t="s">
        <v>1234</v>
      </c>
      <c r="G339" s="116">
        <f t="shared" si="10"/>
        <v>6.2166667000000002</v>
      </c>
      <c r="H339" s="116">
        <f t="shared" si="11"/>
        <v>34.683333300000001</v>
      </c>
      <c r="I339">
        <v>9</v>
      </c>
      <c r="J339">
        <v>9</v>
      </c>
      <c r="K339" t="s">
        <v>159</v>
      </c>
      <c r="L339">
        <v>393</v>
      </c>
      <c r="M339" s="116">
        <f>SUM(Table1[[#Headers],[c- IDP previously displ. abroad present]])</f>
        <v>0</v>
      </c>
      <c r="N339">
        <v>2005</v>
      </c>
      <c r="O339" s="116">
        <f>(Table1[[#This Row],[a- IDP individuals]])-(Table1[[#This Row],[displ. Abroad]])</f>
        <v>2005</v>
      </c>
      <c r="P339">
        <v>147</v>
      </c>
      <c r="Q339">
        <v>739</v>
      </c>
      <c r="R339" t="s">
        <v>156</v>
      </c>
      <c r="S339" t="s">
        <v>414</v>
      </c>
      <c r="T339">
        <v>92</v>
      </c>
      <c r="U339">
        <v>469</v>
      </c>
      <c r="V339" t="s">
        <v>156</v>
      </c>
      <c r="W339" t="s">
        <v>414</v>
      </c>
      <c r="X339">
        <v>49</v>
      </c>
      <c r="Y339">
        <v>198</v>
      </c>
      <c r="Z339" t="s">
        <v>156</v>
      </c>
      <c r="AA339" t="s">
        <v>414</v>
      </c>
      <c r="AB339">
        <v>0</v>
      </c>
      <c r="AC339">
        <v>0</v>
      </c>
      <c r="AD339" t="s">
        <v>147</v>
      </c>
      <c r="AE339" t="s">
        <v>147</v>
      </c>
      <c r="AF339">
        <v>32</v>
      </c>
      <c r="AG339">
        <v>205</v>
      </c>
      <c r="AH339" t="s">
        <v>156</v>
      </c>
      <c r="AI339" t="s">
        <v>414</v>
      </c>
      <c r="AJ339">
        <v>73</v>
      </c>
      <c r="AK339">
        <v>394</v>
      </c>
      <c r="AL339" t="s">
        <v>156</v>
      </c>
      <c r="AM339" t="s">
        <v>414</v>
      </c>
      <c r="AN339">
        <v>0</v>
      </c>
      <c r="AO339">
        <v>0</v>
      </c>
      <c r="AP339" t="s">
        <v>146</v>
      </c>
      <c r="AQ339">
        <v>0</v>
      </c>
      <c r="AR339">
        <v>0</v>
      </c>
      <c r="AS339">
        <v>0</v>
      </c>
      <c r="AT339">
        <v>0</v>
      </c>
      <c r="AU339" t="s">
        <v>147</v>
      </c>
      <c r="AV339" t="s">
        <v>147</v>
      </c>
      <c r="AW339">
        <v>0</v>
      </c>
      <c r="AX339">
        <v>0</v>
      </c>
      <c r="AY339" t="s">
        <v>147</v>
      </c>
      <c r="AZ339" t="s">
        <v>147</v>
      </c>
      <c r="BA339">
        <v>0</v>
      </c>
      <c r="BB339">
        <v>0</v>
      </c>
      <c r="BC339" t="s">
        <v>147</v>
      </c>
      <c r="BD339" t="s">
        <v>147</v>
      </c>
      <c r="BE339">
        <v>0</v>
      </c>
      <c r="BF339">
        <v>0</v>
      </c>
      <c r="BG339" t="s">
        <v>147</v>
      </c>
      <c r="BH339" t="s">
        <v>147</v>
      </c>
      <c r="BI339">
        <v>0</v>
      </c>
      <c r="BJ339">
        <v>0</v>
      </c>
      <c r="BK339" t="s">
        <v>147</v>
      </c>
      <c r="BL339" t="s">
        <v>147</v>
      </c>
      <c r="BM339">
        <v>0</v>
      </c>
      <c r="BN339">
        <v>0</v>
      </c>
      <c r="BO339" s="116">
        <f>SUM(Table1[[#This Row],[2014-2015 Conflict]],Table1[[#This Row],[2016-2017 conflict]],Table1[[#This Row],[2018 pre R conflict]],Table1[[#This Row],[2018 post R conflict]],Table1[[#This Row],[2019 conflict]],Table1[[#This Row],[2020 conflict]])</f>
        <v>739</v>
      </c>
      <c r="BP339" s="116">
        <f>SUM(Table1[[#This Row],[2014-2015  C - clashes]],Table1[[#This Row],[2016-2017  c-clashes]],Table1[[#This Row],[2018 pre R C-clashes]],Table1[[#This Row],[2018 post R C-clashes]],Table1[[#This Row],[2019 C-clashes]],Table1[[#This Row],[2020 C-clashes]])</f>
        <v>1068</v>
      </c>
      <c r="BQ339" s="116">
        <f>SUM(Table1[[#This Row],[2014-2015 disaster]],Table1[[#This Row],[2016-2017 disaster]],Table1[[#This Row],[2018 pre R disaster]],Table1[[#This Row],[2018 post R disaster]],Table1[[#This Row],[2019 disaster]],Table1[[#This Row],[2020 disaster]])</f>
        <v>198</v>
      </c>
      <c r="BR339" s="116">
        <f>SUM(Table1[[#This Row],[2014-2015 unknown]],Table1[[#This Row],[2016-2017  unknown ]],Table1[[#This Row],[2018 pre R unknown]],Table1[[#This Row],[2018 post R unknown]],Table1[[#This Row],[2019 unknown]],Table1[[#This Row],[2020 unknown]])</f>
        <v>0</v>
      </c>
      <c r="BS339">
        <v>739</v>
      </c>
      <c r="BT339">
        <v>0</v>
      </c>
      <c r="BU339">
        <v>0</v>
      </c>
      <c r="BV339">
        <v>0</v>
      </c>
      <c r="BW339" t="s">
        <v>146</v>
      </c>
      <c r="BX339">
        <v>0</v>
      </c>
      <c r="BY339">
        <v>469</v>
      </c>
      <c r="BZ339">
        <v>0</v>
      </c>
      <c r="CA339">
        <v>0</v>
      </c>
      <c r="CB339" t="s">
        <v>146</v>
      </c>
      <c r="CC339">
        <v>0</v>
      </c>
      <c r="CD339">
        <v>0</v>
      </c>
      <c r="CE339">
        <v>198</v>
      </c>
      <c r="CF339">
        <v>0</v>
      </c>
      <c r="CG339" t="s">
        <v>146</v>
      </c>
      <c r="CH339">
        <v>0</v>
      </c>
      <c r="CI339">
        <v>0</v>
      </c>
      <c r="CJ339">
        <v>0</v>
      </c>
      <c r="CK339">
        <v>0</v>
      </c>
      <c r="CL339" t="s">
        <v>146</v>
      </c>
      <c r="CM339">
        <v>0</v>
      </c>
      <c r="CN339">
        <v>205</v>
      </c>
      <c r="CO339">
        <v>0</v>
      </c>
      <c r="CP339">
        <v>0</v>
      </c>
      <c r="CQ339" t="s">
        <v>146</v>
      </c>
      <c r="CR339">
        <v>0</v>
      </c>
      <c r="CS339">
        <v>394</v>
      </c>
      <c r="CT339">
        <v>0</v>
      </c>
      <c r="CU339">
        <v>0</v>
      </c>
      <c r="CV339" t="s">
        <v>146</v>
      </c>
      <c r="CW339" t="s">
        <v>147</v>
      </c>
      <c r="CX339">
        <v>0</v>
      </c>
      <c r="CY339">
        <v>0</v>
      </c>
      <c r="CZ339">
        <v>0</v>
      </c>
      <c r="DA339">
        <v>393</v>
      </c>
      <c r="DB339">
        <v>2005</v>
      </c>
      <c r="DC339" t="s">
        <v>159</v>
      </c>
      <c r="DD339">
        <v>125</v>
      </c>
      <c r="DE339">
        <v>625</v>
      </c>
      <c r="DF339">
        <v>2576</v>
      </c>
      <c r="DG339">
        <v>12890</v>
      </c>
      <c r="DH339" t="s">
        <v>159</v>
      </c>
      <c r="DI339">
        <f>Table1[[#This Row],[i- returnees internal present household]]+Table1[[#This Row],[k- abroad returnee household]]</f>
        <v>149</v>
      </c>
      <c r="DJ339">
        <f>Table1[[#This Row],[ returnees internal ]]+Table1[[#This Row],[abroad returnee ]]</f>
        <v>746</v>
      </c>
      <c r="DK339" t="s">
        <v>159</v>
      </c>
      <c r="DL339">
        <v>149</v>
      </c>
      <c r="DM339">
        <v>746</v>
      </c>
      <c r="DN339">
        <v>0</v>
      </c>
      <c r="DO339">
        <v>0</v>
      </c>
      <c r="DP339" t="s">
        <v>147</v>
      </c>
      <c r="DQ339" t="s">
        <v>147</v>
      </c>
      <c r="DR339" t="s">
        <v>147</v>
      </c>
      <c r="DS339" t="s">
        <v>147</v>
      </c>
      <c r="DT339">
        <v>78</v>
      </c>
      <c r="DU339">
        <v>391</v>
      </c>
      <c r="DV339" t="s">
        <v>156</v>
      </c>
      <c r="DW339" t="s">
        <v>414</v>
      </c>
      <c r="DX339" t="s">
        <v>150</v>
      </c>
      <c r="DY339" t="s">
        <v>147</v>
      </c>
      <c r="DZ339">
        <v>0</v>
      </c>
      <c r="EA339">
        <v>0</v>
      </c>
      <c r="EB339" t="s">
        <v>147</v>
      </c>
      <c r="EC339" t="s">
        <v>147</v>
      </c>
      <c r="ED339" t="s">
        <v>147</v>
      </c>
      <c r="EE339" t="s">
        <v>147</v>
      </c>
      <c r="EF339">
        <v>58</v>
      </c>
      <c r="EG339">
        <v>296</v>
      </c>
      <c r="EH339" t="s">
        <v>156</v>
      </c>
      <c r="EI339" t="s">
        <v>414</v>
      </c>
      <c r="EJ339" t="s">
        <v>150</v>
      </c>
      <c r="EK339" t="s">
        <v>147</v>
      </c>
      <c r="EL339">
        <v>13</v>
      </c>
      <c r="EM339">
        <v>59</v>
      </c>
      <c r="EN339" t="s">
        <v>156</v>
      </c>
      <c r="EO339" t="s">
        <v>414</v>
      </c>
      <c r="EP339" t="s">
        <v>150</v>
      </c>
      <c r="EQ339" t="s">
        <v>147</v>
      </c>
      <c r="ER339">
        <v>0</v>
      </c>
      <c r="ES339">
        <v>0</v>
      </c>
      <c r="ET339" t="s">
        <v>146</v>
      </c>
      <c r="EU339">
        <v>0</v>
      </c>
      <c r="EV339">
        <v>0</v>
      </c>
      <c r="EW339">
        <v>0</v>
      </c>
      <c r="EX339">
        <v>0</v>
      </c>
      <c r="EY339" t="s">
        <v>147</v>
      </c>
      <c r="EZ339" t="s">
        <v>147</v>
      </c>
      <c r="FA339" t="s">
        <v>147</v>
      </c>
      <c r="FB339" t="s">
        <v>147</v>
      </c>
      <c r="FC339">
        <v>0</v>
      </c>
      <c r="FD339">
        <v>0</v>
      </c>
      <c r="FE339" t="s">
        <v>147</v>
      </c>
      <c r="FF339" t="s">
        <v>147</v>
      </c>
      <c r="FG339" t="s">
        <v>147</v>
      </c>
      <c r="FH339" t="s">
        <v>147</v>
      </c>
      <c r="FI339">
        <v>0</v>
      </c>
      <c r="FJ339">
        <v>0</v>
      </c>
      <c r="FK339" t="s">
        <v>147</v>
      </c>
      <c r="FL339" t="s">
        <v>147</v>
      </c>
      <c r="FM339" t="s">
        <v>147</v>
      </c>
      <c r="FN339" t="s">
        <v>147</v>
      </c>
      <c r="FO339">
        <v>0</v>
      </c>
      <c r="FP339">
        <v>0</v>
      </c>
      <c r="FQ339" t="s">
        <v>147</v>
      </c>
      <c r="FR339" t="s">
        <v>147</v>
      </c>
      <c r="FS339" t="s">
        <v>147</v>
      </c>
      <c r="FT339" t="s">
        <v>147</v>
      </c>
      <c r="FU339">
        <v>0</v>
      </c>
      <c r="FV339">
        <v>0</v>
      </c>
      <c r="FW339" t="s">
        <v>147</v>
      </c>
      <c r="FX339" t="s">
        <v>147</v>
      </c>
      <c r="FY339" t="s">
        <v>147</v>
      </c>
      <c r="FZ339" t="s">
        <v>147</v>
      </c>
      <c r="GA339">
        <v>0</v>
      </c>
      <c r="GB339">
        <v>0</v>
      </c>
      <c r="GC339">
        <v>78</v>
      </c>
      <c r="GD339">
        <v>403</v>
      </c>
      <c r="GE339">
        <v>36</v>
      </c>
      <c r="GF339">
        <v>187</v>
      </c>
      <c r="GG339">
        <v>35</v>
      </c>
      <c r="GH339">
        <v>156</v>
      </c>
      <c r="GI339">
        <v>0</v>
      </c>
      <c r="GJ339">
        <v>0</v>
      </c>
      <c r="GK339" t="s">
        <v>159</v>
      </c>
      <c r="GL339">
        <v>45</v>
      </c>
      <c r="GM339">
        <v>237</v>
      </c>
      <c r="GN339" t="s">
        <v>159</v>
      </c>
      <c r="GO339" t="s">
        <v>156</v>
      </c>
      <c r="GP339" t="s">
        <v>414</v>
      </c>
      <c r="GQ339" t="s">
        <v>146</v>
      </c>
      <c r="GR339" t="s">
        <v>147</v>
      </c>
      <c r="GS339" t="s">
        <v>159</v>
      </c>
      <c r="GT339">
        <v>88</v>
      </c>
      <c r="GU339">
        <v>455</v>
      </c>
      <c r="GV339" t="s">
        <v>159</v>
      </c>
      <c r="GW339" t="s">
        <v>177</v>
      </c>
      <c r="GX339" t="s">
        <v>152</v>
      </c>
      <c r="GY339" t="s">
        <v>151</v>
      </c>
      <c r="GZ339" t="s">
        <v>1235</v>
      </c>
      <c r="HA339" s="117" t="s">
        <v>812</v>
      </c>
      <c r="HB339" s="117" t="s">
        <v>2543</v>
      </c>
      <c r="HC339" s="117"/>
      <c r="HD339" s="116" t="s">
        <v>1858</v>
      </c>
      <c r="HE339" s="116">
        <v>4.8081693999999997</v>
      </c>
      <c r="HF339" s="116">
        <v>32.475594700000002</v>
      </c>
    </row>
    <row r="340" spans="1:214" x14ac:dyDescent="0.25">
      <c r="A340" t="s">
        <v>323</v>
      </c>
      <c r="B340" t="s">
        <v>324</v>
      </c>
      <c r="C340" t="s">
        <v>1134</v>
      </c>
      <c r="D340" t="s">
        <v>1135</v>
      </c>
      <c r="E340" t="s">
        <v>1236</v>
      </c>
      <c r="F340" t="s">
        <v>1237</v>
      </c>
      <c r="G340" s="116">
        <f t="shared" si="10"/>
        <v>8.6490500000000008</v>
      </c>
      <c r="H340" s="116">
        <f t="shared" si="11"/>
        <v>27.819099999999999</v>
      </c>
      <c r="I340">
        <v>9</v>
      </c>
      <c r="J340">
        <v>9</v>
      </c>
      <c r="K340" t="s">
        <v>159</v>
      </c>
      <c r="L340">
        <v>219</v>
      </c>
      <c r="M340" s="116">
        <f>SUM(Table1[[#Headers],[c- IDP previously displ. abroad present]])</f>
        <v>0</v>
      </c>
      <c r="N340">
        <v>1084</v>
      </c>
      <c r="O340" s="116">
        <f>(Table1[[#This Row],[a- IDP individuals]])-(Table1[[#This Row],[displ. Abroad]])</f>
        <v>1084</v>
      </c>
      <c r="P340">
        <v>72</v>
      </c>
      <c r="Q340">
        <v>382</v>
      </c>
      <c r="R340" t="s">
        <v>172</v>
      </c>
      <c r="S340" t="s">
        <v>774</v>
      </c>
      <c r="T340">
        <v>83</v>
      </c>
      <c r="U340">
        <v>465</v>
      </c>
      <c r="V340" t="s">
        <v>172</v>
      </c>
      <c r="W340" t="s">
        <v>774</v>
      </c>
      <c r="X340">
        <v>64</v>
      </c>
      <c r="Y340">
        <v>237</v>
      </c>
      <c r="Z340" t="s">
        <v>172</v>
      </c>
      <c r="AA340" t="s">
        <v>774</v>
      </c>
      <c r="AB340">
        <v>0</v>
      </c>
      <c r="AC340">
        <v>0</v>
      </c>
      <c r="AD340" t="s">
        <v>147</v>
      </c>
      <c r="AE340" t="s">
        <v>147</v>
      </c>
      <c r="AF340">
        <v>0</v>
      </c>
      <c r="AG340">
        <v>0</v>
      </c>
      <c r="AH340" t="s">
        <v>147</v>
      </c>
      <c r="AI340" t="s">
        <v>147</v>
      </c>
      <c r="AJ340">
        <v>0</v>
      </c>
      <c r="AK340">
        <v>0</v>
      </c>
      <c r="AL340" t="s">
        <v>147</v>
      </c>
      <c r="AM340" t="s">
        <v>147</v>
      </c>
      <c r="AN340">
        <v>0</v>
      </c>
      <c r="AO340">
        <v>0</v>
      </c>
      <c r="AP340" t="s">
        <v>146</v>
      </c>
      <c r="AQ340">
        <v>0</v>
      </c>
      <c r="AR340">
        <v>0</v>
      </c>
      <c r="AS340">
        <v>0</v>
      </c>
      <c r="AT340">
        <v>0</v>
      </c>
      <c r="AU340" t="s">
        <v>147</v>
      </c>
      <c r="AV340" t="s">
        <v>147</v>
      </c>
      <c r="AW340">
        <v>0</v>
      </c>
      <c r="AX340">
        <v>0</v>
      </c>
      <c r="AY340" t="s">
        <v>147</v>
      </c>
      <c r="AZ340" t="s">
        <v>147</v>
      </c>
      <c r="BA340">
        <v>0</v>
      </c>
      <c r="BB340">
        <v>0</v>
      </c>
      <c r="BC340" t="s">
        <v>147</v>
      </c>
      <c r="BD340" t="s">
        <v>147</v>
      </c>
      <c r="BE340">
        <v>0</v>
      </c>
      <c r="BF340">
        <v>0</v>
      </c>
      <c r="BG340" t="s">
        <v>147</v>
      </c>
      <c r="BH340" t="s">
        <v>147</v>
      </c>
      <c r="BI340">
        <v>0</v>
      </c>
      <c r="BJ340">
        <v>0</v>
      </c>
      <c r="BK340" t="s">
        <v>147</v>
      </c>
      <c r="BL340" t="s">
        <v>147</v>
      </c>
      <c r="BM340">
        <v>0</v>
      </c>
      <c r="BN340">
        <v>0</v>
      </c>
      <c r="BO340" s="116">
        <f>SUM(Table1[[#This Row],[2014-2015 Conflict]],Table1[[#This Row],[2016-2017 conflict]],Table1[[#This Row],[2018 pre R conflict]],Table1[[#This Row],[2018 post R conflict]],Table1[[#This Row],[2019 conflict]],Table1[[#This Row],[2020 conflict]])</f>
        <v>382</v>
      </c>
      <c r="BP340" s="116">
        <f>SUM(Table1[[#This Row],[2014-2015  C - clashes]],Table1[[#This Row],[2016-2017  c-clashes]],Table1[[#This Row],[2018 pre R C-clashes]],Table1[[#This Row],[2018 post R C-clashes]],Table1[[#This Row],[2019 C-clashes]],Table1[[#This Row],[2020 C-clashes]])</f>
        <v>702</v>
      </c>
      <c r="BQ340" s="116">
        <f>SUM(Table1[[#This Row],[2014-2015 disaster]],Table1[[#This Row],[2016-2017 disaster]],Table1[[#This Row],[2018 pre R disaster]],Table1[[#This Row],[2018 post R disaster]],Table1[[#This Row],[2019 disaster]],Table1[[#This Row],[2020 disaster]])</f>
        <v>0</v>
      </c>
      <c r="BR340" s="116">
        <f>SUM(Table1[[#This Row],[2014-2015 unknown]],Table1[[#This Row],[2016-2017  unknown ]],Table1[[#This Row],[2018 pre R unknown]],Table1[[#This Row],[2018 post R unknown]],Table1[[#This Row],[2019 unknown]],Table1[[#This Row],[2020 unknown]])</f>
        <v>0</v>
      </c>
      <c r="BS340">
        <v>382</v>
      </c>
      <c r="BT340">
        <v>0</v>
      </c>
      <c r="BU340">
        <v>0</v>
      </c>
      <c r="BV340">
        <v>0</v>
      </c>
      <c r="BW340" t="s">
        <v>146</v>
      </c>
      <c r="BX340">
        <v>0</v>
      </c>
      <c r="BY340">
        <v>465</v>
      </c>
      <c r="BZ340">
        <v>0</v>
      </c>
      <c r="CA340">
        <v>0</v>
      </c>
      <c r="CB340" t="s">
        <v>146</v>
      </c>
      <c r="CC340">
        <v>0</v>
      </c>
      <c r="CD340">
        <v>237</v>
      </c>
      <c r="CE340">
        <v>0</v>
      </c>
      <c r="CF340">
        <v>0</v>
      </c>
      <c r="CG340" t="s">
        <v>146</v>
      </c>
      <c r="CH340">
        <v>0</v>
      </c>
      <c r="CI340">
        <v>0</v>
      </c>
      <c r="CJ340">
        <v>0</v>
      </c>
      <c r="CK340">
        <v>0</v>
      </c>
      <c r="CL340" t="s">
        <v>146</v>
      </c>
      <c r="CM340">
        <v>0</v>
      </c>
      <c r="CN340">
        <v>0</v>
      </c>
      <c r="CO340">
        <v>0</v>
      </c>
      <c r="CP340">
        <v>0</v>
      </c>
      <c r="CQ340" t="s">
        <v>146</v>
      </c>
      <c r="CR340">
        <v>0</v>
      </c>
      <c r="CS340">
        <v>0</v>
      </c>
      <c r="CT340">
        <v>0</v>
      </c>
      <c r="CU340">
        <v>0</v>
      </c>
      <c r="CV340" t="s">
        <v>146</v>
      </c>
      <c r="CW340" t="s">
        <v>147</v>
      </c>
      <c r="CX340">
        <v>0</v>
      </c>
      <c r="CY340">
        <v>0</v>
      </c>
      <c r="CZ340">
        <v>0</v>
      </c>
      <c r="DA340">
        <v>219</v>
      </c>
      <c r="DB340">
        <v>1084</v>
      </c>
      <c r="DC340" t="s">
        <v>146</v>
      </c>
      <c r="DD340">
        <v>0</v>
      </c>
      <c r="DE340">
        <v>0</v>
      </c>
      <c r="DF340">
        <v>3278</v>
      </c>
      <c r="DG340">
        <v>18030</v>
      </c>
      <c r="DH340" t="s">
        <v>159</v>
      </c>
      <c r="DI340">
        <f>Table1[[#This Row],[i- returnees internal present household]]+Table1[[#This Row],[k- abroad returnee household]]</f>
        <v>806</v>
      </c>
      <c r="DJ340">
        <f>Table1[[#This Row],[ returnees internal ]]+Table1[[#This Row],[abroad returnee ]]</f>
        <v>4048</v>
      </c>
      <c r="DK340" t="s">
        <v>159</v>
      </c>
      <c r="DL340">
        <v>405</v>
      </c>
      <c r="DM340">
        <v>2036</v>
      </c>
      <c r="DN340">
        <v>60</v>
      </c>
      <c r="DO340">
        <v>325</v>
      </c>
      <c r="DP340" t="s">
        <v>228</v>
      </c>
      <c r="DQ340" t="s">
        <v>586</v>
      </c>
      <c r="DR340" t="s">
        <v>150</v>
      </c>
      <c r="DS340" t="s">
        <v>147</v>
      </c>
      <c r="DT340">
        <v>80</v>
      </c>
      <c r="DU340">
        <v>398</v>
      </c>
      <c r="DV340" t="s">
        <v>172</v>
      </c>
      <c r="DW340" t="s">
        <v>774</v>
      </c>
      <c r="DX340" t="s">
        <v>150</v>
      </c>
      <c r="DY340" t="s">
        <v>147</v>
      </c>
      <c r="DZ340">
        <v>160</v>
      </c>
      <c r="EA340">
        <v>793</v>
      </c>
      <c r="EB340" t="s">
        <v>172</v>
      </c>
      <c r="EC340" t="s">
        <v>774</v>
      </c>
      <c r="ED340" t="s">
        <v>150</v>
      </c>
      <c r="EE340" t="s">
        <v>147</v>
      </c>
      <c r="EF340">
        <v>75</v>
      </c>
      <c r="EG340">
        <v>378</v>
      </c>
      <c r="EH340" t="s">
        <v>172</v>
      </c>
      <c r="EI340" t="s">
        <v>774</v>
      </c>
      <c r="EJ340" t="s">
        <v>150</v>
      </c>
      <c r="EK340" t="s">
        <v>147</v>
      </c>
      <c r="EL340">
        <v>30</v>
      </c>
      <c r="EM340">
        <v>142</v>
      </c>
      <c r="EN340" t="s">
        <v>228</v>
      </c>
      <c r="EO340" t="s">
        <v>586</v>
      </c>
      <c r="EP340" t="s">
        <v>150</v>
      </c>
      <c r="EQ340" t="s">
        <v>147</v>
      </c>
      <c r="ER340">
        <v>0</v>
      </c>
      <c r="ES340">
        <v>0</v>
      </c>
      <c r="ET340" t="s">
        <v>159</v>
      </c>
      <c r="EU340">
        <v>401</v>
      </c>
      <c r="EV340">
        <v>2012</v>
      </c>
      <c r="EW340">
        <v>30</v>
      </c>
      <c r="EX340">
        <v>153</v>
      </c>
      <c r="EY340" t="s">
        <v>217</v>
      </c>
      <c r="EZ340" t="s">
        <v>794</v>
      </c>
      <c r="FA340" t="s">
        <v>150</v>
      </c>
      <c r="FB340" t="s">
        <v>147</v>
      </c>
      <c r="FC340">
        <v>50</v>
      </c>
      <c r="FD340">
        <v>247</v>
      </c>
      <c r="FE340" t="s">
        <v>217</v>
      </c>
      <c r="FF340" t="s">
        <v>485</v>
      </c>
      <c r="FG340" t="s">
        <v>150</v>
      </c>
      <c r="FH340" t="s">
        <v>147</v>
      </c>
      <c r="FI340">
        <v>100</v>
      </c>
      <c r="FJ340">
        <v>510</v>
      </c>
      <c r="FK340" t="s">
        <v>217</v>
      </c>
      <c r="FL340" t="s">
        <v>218</v>
      </c>
      <c r="FM340" t="s">
        <v>150</v>
      </c>
      <c r="FN340" t="s">
        <v>147</v>
      </c>
      <c r="FO340">
        <v>176</v>
      </c>
      <c r="FP340">
        <v>889</v>
      </c>
      <c r="FQ340" t="s">
        <v>217</v>
      </c>
      <c r="FR340" t="s">
        <v>794</v>
      </c>
      <c r="FS340" t="s">
        <v>150</v>
      </c>
      <c r="FT340" t="s">
        <v>147</v>
      </c>
      <c r="FU340">
        <v>45</v>
      </c>
      <c r="FV340">
        <v>213</v>
      </c>
      <c r="FW340" t="s">
        <v>217</v>
      </c>
      <c r="FX340" t="s">
        <v>485</v>
      </c>
      <c r="FY340" t="s">
        <v>150</v>
      </c>
      <c r="FZ340" t="s">
        <v>147</v>
      </c>
      <c r="GA340">
        <v>0</v>
      </c>
      <c r="GB340">
        <v>0</v>
      </c>
      <c r="GC340">
        <v>285</v>
      </c>
      <c r="GD340">
        <v>1585</v>
      </c>
      <c r="GE340">
        <v>217</v>
      </c>
      <c r="GF340">
        <v>1040</v>
      </c>
      <c r="GG340">
        <v>304</v>
      </c>
      <c r="GH340">
        <v>1423</v>
      </c>
      <c r="GI340">
        <v>0</v>
      </c>
      <c r="GJ340">
        <v>0</v>
      </c>
      <c r="GK340" t="s">
        <v>159</v>
      </c>
      <c r="GL340">
        <v>461</v>
      </c>
      <c r="GM340">
        <v>2355</v>
      </c>
      <c r="GN340" t="s">
        <v>159</v>
      </c>
      <c r="GO340" t="s">
        <v>172</v>
      </c>
      <c r="GP340" t="s">
        <v>774</v>
      </c>
      <c r="GQ340" t="s">
        <v>159</v>
      </c>
      <c r="GR340" t="s">
        <v>217</v>
      </c>
      <c r="GS340" t="s">
        <v>159</v>
      </c>
      <c r="GT340">
        <v>100</v>
      </c>
      <c r="GU340">
        <v>517</v>
      </c>
      <c r="GV340" t="s">
        <v>159</v>
      </c>
      <c r="GW340" t="s">
        <v>177</v>
      </c>
      <c r="GX340" t="s">
        <v>151</v>
      </c>
      <c r="GY340" t="s">
        <v>197</v>
      </c>
      <c r="GZ340" t="s">
        <v>1238</v>
      </c>
      <c r="HA340" s="117" t="s">
        <v>812</v>
      </c>
      <c r="HB340" s="117" t="s">
        <v>2545</v>
      </c>
      <c r="HC340" s="117"/>
      <c r="HD340" s="116" t="s">
        <v>1858</v>
      </c>
      <c r="HE340" s="116">
        <v>4.8088945000000001</v>
      </c>
      <c r="HF340" s="116">
        <v>32.477478900000001</v>
      </c>
    </row>
    <row r="341" spans="1:214" x14ac:dyDescent="0.25">
      <c r="A341" t="s">
        <v>171</v>
      </c>
      <c r="B341" t="s">
        <v>172</v>
      </c>
      <c r="C341" t="s">
        <v>1194</v>
      </c>
      <c r="D341" t="s">
        <v>461</v>
      </c>
      <c r="E341" t="s">
        <v>1239</v>
      </c>
      <c r="F341" t="s">
        <v>1240</v>
      </c>
      <c r="G341" s="116">
        <f t="shared" si="10"/>
        <v>7.933681</v>
      </c>
      <c r="H341" s="116">
        <f t="shared" si="11"/>
        <v>29.545604000000001</v>
      </c>
      <c r="I341">
        <v>9</v>
      </c>
      <c r="J341">
        <v>9</v>
      </c>
      <c r="K341" t="s">
        <v>159</v>
      </c>
      <c r="L341">
        <v>897</v>
      </c>
      <c r="M341" s="116">
        <f>SUM(Table1[[#Headers],[c- IDP previously displ. abroad present]])</f>
        <v>0</v>
      </c>
      <c r="N341">
        <v>4876</v>
      </c>
      <c r="O341" s="116">
        <f>(Table1[[#This Row],[a- IDP individuals]])-(Table1[[#This Row],[displ. Abroad]])</f>
        <v>4876</v>
      </c>
      <c r="P341">
        <v>77</v>
      </c>
      <c r="Q341">
        <v>385</v>
      </c>
      <c r="R341" t="s">
        <v>172</v>
      </c>
      <c r="S341" t="s">
        <v>461</v>
      </c>
      <c r="T341">
        <v>61</v>
      </c>
      <c r="U341">
        <v>305</v>
      </c>
      <c r="V341" t="s">
        <v>172</v>
      </c>
      <c r="W341" t="s">
        <v>461</v>
      </c>
      <c r="X341">
        <v>43</v>
      </c>
      <c r="Y341">
        <v>228</v>
      </c>
      <c r="Z341" t="s">
        <v>172</v>
      </c>
      <c r="AA341" t="s">
        <v>461</v>
      </c>
      <c r="AB341">
        <v>27</v>
      </c>
      <c r="AC341">
        <v>135</v>
      </c>
      <c r="AD341" t="s">
        <v>172</v>
      </c>
      <c r="AE341" t="s">
        <v>461</v>
      </c>
      <c r="AF341">
        <v>23</v>
      </c>
      <c r="AG341">
        <v>125</v>
      </c>
      <c r="AH341" t="s">
        <v>172</v>
      </c>
      <c r="AI341" t="s">
        <v>461</v>
      </c>
      <c r="AJ341">
        <v>666</v>
      </c>
      <c r="AK341">
        <v>3698</v>
      </c>
      <c r="AL341" t="s">
        <v>172</v>
      </c>
      <c r="AM341" t="s">
        <v>461</v>
      </c>
      <c r="AN341">
        <v>0</v>
      </c>
      <c r="AO341">
        <v>0</v>
      </c>
      <c r="AP341" t="s">
        <v>146</v>
      </c>
      <c r="AQ341">
        <v>0</v>
      </c>
      <c r="AR341">
        <v>0</v>
      </c>
      <c r="AS341">
        <v>0</v>
      </c>
      <c r="AT341">
        <v>0</v>
      </c>
      <c r="AU341" t="s">
        <v>147</v>
      </c>
      <c r="AV341" t="s">
        <v>147</v>
      </c>
      <c r="AW341">
        <v>0</v>
      </c>
      <c r="AX341">
        <v>0</v>
      </c>
      <c r="AY341" t="s">
        <v>147</v>
      </c>
      <c r="AZ341" t="s">
        <v>147</v>
      </c>
      <c r="BA341">
        <v>0</v>
      </c>
      <c r="BB341">
        <v>0</v>
      </c>
      <c r="BC341" t="s">
        <v>147</v>
      </c>
      <c r="BD341" t="s">
        <v>147</v>
      </c>
      <c r="BE341">
        <v>0</v>
      </c>
      <c r="BF341">
        <v>0</v>
      </c>
      <c r="BG341" t="s">
        <v>147</v>
      </c>
      <c r="BH341" t="s">
        <v>147</v>
      </c>
      <c r="BI341">
        <v>0</v>
      </c>
      <c r="BJ341">
        <v>0</v>
      </c>
      <c r="BK341" t="s">
        <v>147</v>
      </c>
      <c r="BL341" t="s">
        <v>147</v>
      </c>
      <c r="BM341">
        <v>0</v>
      </c>
      <c r="BN341">
        <v>0</v>
      </c>
      <c r="BO341" s="116">
        <f>SUM(Table1[[#This Row],[2014-2015 Conflict]],Table1[[#This Row],[2016-2017 conflict]],Table1[[#This Row],[2018 pre R conflict]],Table1[[#This Row],[2018 post R conflict]],Table1[[#This Row],[2019 conflict]],Table1[[#This Row],[2020 conflict]])</f>
        <v>385</v>
      </c>
      <c r="BP341" s="116">
        <f>SUM(Table1[[#This Row],[2014-2015  C - clashes]],Table1[[#This Row],[2016-2017  c-clashes]],Table1[[#This Row],[2018 pre R C-clashes]],Table1[[#This Row],[2018 post R C-clashes]],Table1[[#This Row],[2019 C-clashes]],Table1[[#This Row],[2020 C-clashes]])</f>
        <v>4366</v>
      </c>
      <c r="BQ341" s="116">
        <f>SUM(Table1[[#This Row],[2014-2015 disaster]],Table1[[#This Row],[2016-2017 disaster]],Table1[[#This Row],[2018 pre R disaster]],Table1[[#This Row],[2018 post R disaster]],Table1[[#This Row],[2019 disaster]],Table1[[#This Row],[2020 disaster]])</f>
        <v>125</v>
      </c>
      <c r="BR341" s="116">
        <f>SUM(Table1[[#This Row],[2014-2015 unknown]],Table1[[#This Row],[2016-2017  unknown ]],Table1[[#This Row],[2018 pre R unknown]],Table1[[#This Row],[2018 post R unknown]],Table1[[#This Row],[2019 unknown]],Table1[[#This Row],[2020 unknown]])</f>
        <v>0</v>
      </c>
      <c r="BS341">
        <v>385</v>
      </c>
      <c r="BT341">
        <v>0</v>
      </c>
      <c r="BU341">
        <v>0</v>
      </c>
      <c r="BV341">
        <v>0</v>
      </c>
      <c r="BW341" t="s">
        <v>146</v>
      </c>
      <c r="BX341">
        <v>0</v>
      </c>
      <c r="BY341">
        <v>305</v>
      </c>
      <c r="BZ341">
        <v>0</v>
      </c>
      <c r="CA341">
        <v>0</v>
      </c>
      <c r="CB341" t="s">
        <v>146</v>
      </c>
      <c r="CC341">
        <v>0</v>
      </c>
      <c r="CD341">
        <v>228</v>
      </c>
      <c r="CE341">
        <v>0</v>
      </c>
      <c r="CF341">
        <v>0</v>
      </c>
      <c r="CG341" t="s">
        <v>146</v>
      </c>
      <c r="CH341">
        <v>0</v>
      </c>
      <c r="CI341">
        <v>135</v>
      </c>
      <c r="CJ341">
        <v>0</v>
      </c>
      <c r="CK341">
        <v>0</v>
      </c>
      <c r="CL341" t="s">
        <v>146</v>
      </c>
      <c r="CM341">
        <v>0</v>
      </c>
      <c r="CN341">
        <v>0</v>
      </c>
      <c r="CO341">
        <v>125</v>
      </c>
      <c r="CP341">
        <v>0</v>
      </c>
      <c r="CQ341" t="s">
        <v>146</v>
      </c>
      <c r="CR341">
        <v>0</v>
      </c>
      <c r="CS341">
        <v>3698</v>
      </c>
      <c r="CT341">
        <v>0</v>
      </c>
      <c r="CU341">
        <v>0</v>
      </c>
      <c r="CV341" t="s">
        <v>146</v>
      </c>
      <c r="CW341" t="s">
        <v>147</v>
      </c>
      <c r="CX341">
        <v>0</v>
      </c>
      <c r="CY341">
        <v>0</v>
      </c>
      <c r="CZ341">
        <v>0</v>
      </c>
      <c r="DA341">
        <v>897</v>
      </c>
      <c r="DB341">
        <v>4876</v>
      </c>
      <c r="DC341" t="s">
        <v>146</v>
      </c>
      <c r="DD341">
        <v>0</v>
      </c>
      <c r="DE341">
        <v>0</v>
      </c>
      <c r="DF341">
        <v>1407</v>
      </c>
      <c r="DG341">
        <v>8377</v>
      </c>
      <c r="DH341" t="s">
        <v>159</v>
      </c>
      <c r="DI341">
        <f>Table1[[#This Row],[i- returnees internal present household]]+Table1[[#This Row],[k- abroad returnee household]]</f>
        <v>65</v>
      </c>
      <c r="DJ341">
        <f>Table1[[#This Row],[ returnees internal ]]+Table1[[#This Row],[abroad returnee ]]</f>
        <v>338</v>
      </c>
      <c r="DK341" t="s">
        <v>159</v>
      </c>
      <c r="DL341">
        <v>65</v>
      </c>
      <c r="DM341">
        <v>338</v>
      </c>
      <c r="DN341">
        <v>23</v>
      </c>
      <c r="DO341">
        <v>120</v>
      </c>
      <c r="DP341" t="s">
        <v>172</v>
      </c>
      <c r="DQ341" t="s">
        <v>461</v>
      </c>
      <c r="DR341" t="s">
        <v>150</v>
      </c>
      <c r="DS341" t="s">
        <v>147</v>
      </c>
      <c r="DT341">
        <v>13</v>
      </c>
      <c r="DU341">
        <v>68</v>
      </c>
      <c r="DV341" t="s">
        <v>172</v>
      </c>
      <c r="DW341" t="s">
        <v>461</v>
      </c>
      <c r="DX341" t="s">
        <v>182</v>
      </c>
      <c r="DY341" t="s">
        <v>147</v>
      </c>
      <c r="DZ341">
        <v>10</v>
      </c>
      <c r="EA341">
        <v>52</v>
      </c>
      <c r="EB341" t="s">
        <v>172</v>
      </c>
      <c r="EC341" t="s">
        <v>461</v>
      </c>
      <c r="ED341" t="s">
        <v>182</v>
      </c>
      <c r="EE341" t="s">
        <v>147</v>
      </c>
      <c r="EF341">
        <v>19</v>
      </c>
      <c r="EG341">
        <v>98</v>
      </c>
      <c r="EH341" t="s">
        <v>172</v>
      </c>
      <c r="EI341" t="s">
        <v>461</v>
      </c>
      <c r="EJ341" t="s">
        <v>182</v>
      </c>
      <c r="EK341" t="s">
        <v>147</v>
      </c>
      <c r="EL341">
        <v>0</v>
      </c>
      <c r="EM341">
        <v>0</v>
      </c>
      <c r="EN341" t="s">
        <v>147</v>
      </c>
      <c r="EO341" t="s">
        <v>147</v>
      </c>
      <c r="EP341" t="s">
        <v>147</v>
      </c>
      <c r="EQ341" t="s">
        <v>147</v>
      </c>
      <c r="ER341">
        <v>0</v>
      </c>
      <c r="ES341">
        <v>0</v>
      </c>
      <c r="ET341" t="s">
        <v>146</v>
      </c>
      <c r="EU341">
        <v>0</v>
      </c>
      <c r="EV341">
        <v>0</v>
      </c>
      <c r="EW341">
        <v>0</v>
      </c>
      <c r="EX341">
        <v>0</v>
      </c>
      <c r="EY341" t="s">
        <v>147</v>
      </c>
      <c r="EZ341" t="s">
        <v>147</v>
      </c>
      <c r="FA341" t="s">
        <v>147</v>
      </c>
      <c r="FB341" t="s">
        <v>147</v>
      </c>
      <c r="FC341">
        <v>0</v>
      </c>
      <c r="FD341">
        <v>0</v>
      </c>
      <c r="FE341" t="s">
        <v>147</v>
      </c>
      <c r="FF341" t="s">
        <v>147</v>
      </c>
      <c r="FG341" t="s">
        <v>147</v>
      </c>
      <c r="FH341" t="s">
        <v>147</v>
      </c>
      <c r="FI341">
        <v>0</v>
      </c>
      <c r="FJ341">
        <v>0</v>
      </c>
      <c r="FK341" t="s">
        <v>147</v>
      </c>
      <c r="FL341" t="s">
        <v>147</v>
      </c>
      <c r="FM341" t="s">
        <v>147</v>
      </c>
      <c r="FN341" t="s">
        <v>147</v>
      </c>
      <c r="FO341">
        <v>0</v>
      </c>
      <c r="FP341">
        <v>0</v>
      </c>
      <c r="FQ341" t="s">
        <v>147</v>
      </c>
      <c r="FR341" t="s">
        <v>147</v>
      </c>
      <c r="FS341" t="s">
        <v>147</v>
      </c>
      <c r="FT341" t="s">
        <v>147</v>
      </c>
      <c r="FU341">
        <v>0</v>
      </c>
      <c r="FV341">
        <v>0</v>
      </c>
      <c r="FW341" t="s">
        <v>147</v>
      </c>
      <c r="FX341" t="s">
        <v>147</v>
      </c>
      <c r="FY341" t="s">
        <v>147</v>
      </c>
      <c r="FZ341" t="s">
        <v>147</v>
      </c>
      <c r="GA341">
        <v>0</v>
      </c>
      <c r="GB341">
        <v>0</v>
      </c>
      <c r="GC341">
        <v>39</v>
      </c>
      <c r="GD341">
        <v>203</v>
      </c>
      <c r="GE341">
        <v>17</v>
      </c>
      <c r="GF341">
        <v>88</v>
      </c>
      <c r="GG341">
        <v>9</v>
      </c>
      <c r="GH341">
        <v>47</v>
      </c>
      <c r="GI341">
        <v>0</v>
      </c>
      <c r="GJ341">
        <v>0</v>
      </c>
      <c r="GK341" t="s">
        <v>159</v>
      </c>
      <c r="GL341">
        <v>4</v>
      </c>
      <c r="GM341">
        <v>21</v>
      </c>
      <c r="GN341" t="s">
        <v>159</v>
      </c>
      <c r="GO341" t="s">
        <v>172</v>
      </c>
      <c r="GP341" t="s">
        <v>461</v>
      </c>
      <c r="GQ341" t="s">
        <v>146</v>
      </c>
      <c r="GR341" t="s">
        <v>147</v>
      </c>
      <c r="GS341" t="s">
        <v>159</v>
      </c>
      <c r="GT341">
        <v>6</v>
      </c>
      <c r="GU341">
        <v>31</v>
      </c>
      <c r="GV341" t="s">
        <v>146</v>
      </c>
      <c r="GW341" t="s">
        <v>177</v>
      </c>
      <c r="GX341" t="s">
        <v>152</v>
      </c>
      <c r="GY341" t="s">
        <v>151</v>
      </c>
      <c r="GZ341" t="s">
        <v>1241</v>
      </c>
      <c r="HA341" s="117" t="s">
        <v>812</v>
      </c>
      <c r="HB341" s="117" t="s">
        <v>2547</v>
      </c>
      <c r="HC341" s="117"/>
      <c r="HD341" s="116" t="s">
        <v>1858</v>
      </c>
      <c r="HE341" s="116">
        <v>4.7628300000000001</v>
      </c>
      <c r="HF341" s="116">
        <v>32.469000000000001</v>
      </c>
    </row>
    <row r="342" spans="1:214" x14ac:dyDescent="0.25">
      <c r="A342" t="s">
        <v>323</v>
      </c>
      <c r="B342" t="s">
        <v>324</v>
      </c>
      <c r="C342" t="s">
        <v>1134</v>
      </c>
      <c r="D342" t="s">
        <v>1135</v>
      </c>
      <c r="E342" t="s">
        <v>1242</v>
      </c>
      <c r="F342" t="s">
        <v>1243</v>
      </c>
      <c r="G342" s="116">
        <f t="shared" si="10"/>
        <v>8.69679</v>
      </c>
      <c r="H342" s="116">
        <f t="shared" si="11"/>
        <v>27.681069999999998</v>
      </c>
      <c r="I342">
        <v>9</v>
      </c>
      <c r="J342">
        <v>9</v>
      </c>
      <c r="K342" t="s">
        <v>159</v>
      </c>
      <c r="L342">
        <v>148</v>
      </c>
      <c r="M342" s="116">
        <f>SUM(Table1[[#Headers],[c- IDP previously displ. abroad present]])</f>
        <v>0</v>
      </c>
      <c r="N342">
        <v>743</v>
      </c>
      <c r="O342" s="116">
        <f>(Table1[[#This Row],[a- IDP individuals]])-(Table1[[#This Row],[displ. Abroad]])</f>
        <v>743</v>
      </c>
      <c r="P342">
        <v>48</v>
      </c>
      <c r="Q342">
        <v>243</v>
      </c>
      <c r="R342" t="s">
        <v>172</v>
      </c>
      <c r="S342" t="s">
        <v>774</v>
      </c>
      <c r="T342">
        <v>50</v>
      </c>
      <c r="U342">
        <v>250</v>
      </c>
      <c r="V342" t="s">
        <v>172</v>
      </c>
      <c r="W342" t="s">
        <v>774</v>
      </c>
      <c r="X342">
        <v>25</v>
      </c>
      <c r="Y342">
        <v>125</v>
      </c>
      <c r="Z342" t="s">
        <v>228</v>
      </c>
      <c r="AA342" t="s">
        <v>584</v>
      </c>
      <c r="AB342">
        <v>20</v>
      </c>
      <c r="AC342">
        <v>100</v>
      </c>
      <c r="AD342" t="s">
        <v>1137</v>
      </c>
      <c r="AE342" t="s">
        <v>1137</v>
      </c>
      <c r="AF342">
        <v>3</v>
      </c>
      <c r="AG342">
        <v>15</v>
      </c>
      <c r="AH342" t="s">
        <v>172</v>
      </c>
      <c r="AI342" t="s">
        <v>774</v>
      </c>
      <c r="AJ342">
        <v>2</v>
      </c>
      <c r="AK342">
        <v>10</v>
      </c>
      <c r="AL342" t="s">
        <v>1137</v>
      </c>
      <c r="AM342" t="s">
        <v>1137</v>
      </c>
      <c r="AN342">
        <v>0</v>
      </c>
      <c r="AO342">
        <v>0</v>
      </c>
      <c r="AP342" t="s">
        <v>146</v>
      </c>
      <c r="AQ342">
        <v>0</v>
      </c>
      <c r="AR342">
        <v>0</v>
      </c>
      <c r="AS342">
        <v>0</v>
      </c>
      <c r="AT342">
        <v>0</v>
      </c>
      <c r="AU342" t="s">
        <v>147</v>
      </c>
      <c r="AV342" t="s">
        <v>147</v>
      </c>
      <c r="AW342">
        <v>0</v>
      </c>
      <c r="AX342">
        <v>0</v>
      </c>
      <c r="AY342" t="s">
        <v>147</v>
      </c>
      <c r="AZ342" t="s">
        <v>147</v>
      </c>
      <c r="BA342">
        <v>0</v>
      </c>
      <c r="BB342">
        <v>0</v>
      </c>
      <c r="BC342" t="s">
        <v>147</v>
      </c>
      <c r="BD342" t="s">
        <v>147</v>
      </c>
      <c r="BE342">
        <v>0</v>
      </c>
      <c r="BF342">
        <v>0</v>
      </c>
      <c r="BG342" t="s">
        <v>147</v>
      </c>
      <c r="BH342" t="s">
        <v>147</v>
      </c>
      <c r="BI342">
        <v>0</v>
      </c>
      <c r="BJ342">
        <v>0</v>
      </c>
      <c r="BK342" t="s">
        <v>147</v>
      </c>
      <c r="BL342" t="s">
        <v>147</v>
      </c>
      <c r="BM342">
        <v>0</v>
      </c>
      <c r="BN342">
        <v>0</v>
      </c>
      <c r="BO342" s="116">
        <f>SUM(Table1[[#This Row],[2014-2015 Conflict]],Table1[[#This Row],[2016-2017 conflict]],Table1[[#This Row],[2018 pre R conflict]],Table1[[#This Row],[2018 post R conflict]],Table1[[#This Row],[2019 conflict]],Table1[[#This Row],[2020 conflict]])</f>
        <v>0</v>
      </c>
      <c r="BP342" s="116">
        <f>SUM(Table1[[#This Row],[2014-2015  C - clashes]],Table1[[#This Row],[2016-2017  c-clashes]],Table1[[#This Row],[2018 pre R C-clashes]],Table1[[#This Row],[2018 post R C-clashes]],Table1[[#This Row],[2019 C-clashes]],Table1[[#This Row],[2020 C-clashes]])</f>
        <v>718</v>
      </c>
      <c r="BQ342" s="116">
        <f>SUM(Table1[[#This Row],[2014-2015 disaster]],Table1[[#This Row],[2016-2017 disaster]],Table1[[#This Row],[2018 pre R disaster]],Table1[[#This Row],[2018 post R disaster]],Table1[[#This Row],[2019 disaster]],Table1[[#This Row],[2020 disaster]])</f>
        <v>25</v>
      </c>
      <c r="BR342" s="116">
        <f>SUM(Table1[[#This Row],[2014-2015 unknown]],Table1[[#This Row],[2016-2017  unknown ]],Table1[[#This Row],[2018 pre R unknown]],Table1[[#This Row],[2018 post R unknown]],Table1[[#This Row],[2019 unknown]],Table1[[#This Row],[2020 unknown]])</f>
        <v>0</v>
      </c>
      <c r="BS342">
        <v>0</v>
      </c>
      <c r="BT342">
        <v>243</v>
      </c>
      <c r="BU342">
        <v>0</v>
      </c>
      <c r="BV342">
        <v>0</v>
      </c>
      <c r="BW342" t="s">
        <v>146</v>
      </c>
      <c r="BX342">
        <v>0</v>
      </c>
      <c r="BY342">
        <v>250</v>
      </c>
      <c r="BZ342">
        <v>0</v>
      </c>
      <c r="CA342">
        <v>0</v>
      </c>
      <c r="CB342" t="s">
        <v>146</v>
      </c>
      <c r="CC342">
        <v>0</v>
      </c>
      <c r="CD342">
        <v>125</v>
      </c>
      <c r="CE342">
        <v>0</v>
      </c>
      <c r="CF342">
        <v>0</v>
      </c>
      <c r="CG342" t="s">
        <v>146</v>
      </c>
      <c r="CH342">
        <v>0</v>
      </c>
      <c r="CI342">
        <v>100</v>
      </c>
      <c r="CJ342">
        <v>0</v>
      </c>
      <c r="CK342">
        <v>0</v>
      </c>
      <c r="CL342" t="s">
        <v>146</v>
      </c>
      <c r="CM342">
        <v>0</v>
      </c>
      <c r="CN342">
        <v>0</v>
      </c>
      <c r="CO342">
        <v>15</v>
      </c>
      <c r="CP342">
        <v>0</v>
      </c>
      <c r="CQ342" t="s">
        <v>146</v>
      </c>
      <c r="CR342">
        <v>0</v>
      </c>
      <c r="CS342">
        <v>0</v>
      </c>
      <c r="CT342">
        <v>10</v>
      </c>
      <c r="CU342">
        <v>0</v>
      </c>
      <c r="CV342" t="s">
        <v>146</v>
      </c>
      <c r="CW342" t="s">
        <v>147</v>
      </c>
      <c r="CX342">
        <v>0</v>
      </c>
      <c r="CY342">
        <v>0</v>
      </c>
      <c r="CZ342">
        <v>0</v>
      </c>
      <c r="DA342">
        <v>148</v>
      </c>
      <c r="DB342">
        <v>743</v>
      </c>
      <c r="DC342" t="s">
        <v>146</v>
      </c>
      <c r="DD342">
        <v>0</v>
      </c>
      <c r="DE342">
        <v>0</v>
      </c>
      <c r="DF342">
        <v>2369</v>
      </c>
      <c r="DG342">
        <v>13032</v>
      </c>
      <c r="DH342" t="s">
        <v>159</v>
      </c>
      <c r="DI342">
        <f>Table1[[#This Row],[i- returnees internal present household]]+Table1[[#This Row],[k- abroad returnee household]]</f>
        <v>726</v>
      </c>
      <c r="DJ342">
        <f>Table1[[#This Row],[ returnees internal ]]+Table1[[#This Row],[abroad returnee ]]</f>
        <v>3675</v>
      </c>
      <c r="DK342" t="s">
        <v>159</v>
      </c>
      <c r="DL342">
        <v>425</v>
      </c>
      <c r="DM342">
        <v>2150</v>
      </c>
      <c r="DN342">
        <v>126</v>
      </c>
      <c r="DO342">
        <v>635</v>
      </c>
      <c r="DP342" t="s">
        <v>193</v>
      </c>
      <c r="DQ342" t="s">
        <v>194</v>
      </c>
      <c r="DR342" t="s">
        <v>150</v>
      </c>
      <c r="DS342" t="s">
        <v>147</v>
      </c>
      <c r="DT342">
        <v>107</v>
      </c>
      <c r="DU342">
        <v>539</v>
      </c>
      <c r="DV342" t="s">
        <v>228</v>
      </c>
      <c r="DW342" t="s">
        <v>586</v>
      </c>
      <c r="DX342" t="s">
        <v>150</v>
      </c>
      <c r="DY342" t="s">
        <v>147</v>
      </c>
      <c r="DZ342">
        <v>97</v>
      </c>
      <c r="EA342">
        <v>490</v>
      </c>
      <c r="EB342" t="s">
        <v>228</v>
      </c>
      <c r="EC342" t="s">
        <v>586</v>
      </c>
      <c r="ED342" t="s">
        <v>150</v>
      </c>
      <c r="EE342" t="s">
        <v>147</v>
      </c>
      <c r="EF342">
        <v>92</v>
      </c>
      <c r="EG342">
        <v>468</v>
      </c>
      <c r="EH342" t="s">
        <v>228</v>
      </c>
      <c r="EI342" t="s">
        <v>586</v>
      </c>
      <c r="EJ342" t="s">
        <v>150</v>
      </c>
      <c r="EK342" t="s">
        <v>147</v>
      </c>
      <c r="EL342">
        <v>3</v>
      </c>
      <c r="EM342">
        <v>18</v>
      </c>
      <c r="EN342" t="s">
        <v>172</v>
      </c>
      <c r="EO342" t="s">
        <v>774</v>
      </c>
      <c r="EP342" t="s">
        <v>150</v>
      </c>
      <c r="EQ342" t="s">
        <v>147</v>
      </c>
      <c r="ER342">
        <v>0</v>
      </c>
      <c r="ES342">
        <v>0</v>
      </c>
      <c r="ET342" t="s">
        <v>159</v>
      </c>
      <c r="EU342">
        <v>301</v>
      </c>
      <c r="EV342">
        <v>1525</v>
      </c>
      <c r="EW342">
        <v>104</v>
      </c>
      <c r="EX342">
        <v>525</v>
      </c>
      <c r="EY342" t="s">
        <v>217</v>
      </c>
      <c r="EZ342" t="s">
        <v>587</v>
      </c>
      <c r="FA342" t="s">
        <v>150</v>
      </c>
      <c r="FB342" t="s">
        <v>147</v>
      </c>
      <c r="FC342">
        <v>95</v>
      </c>
      <c r="FD342">
        <v>481</v>
      </c>
      <c r="FE342" t="s">
        <v>217</v>
      </c>
      <c r="FF342" t="s">
        <v>587</v>
      </c>
      <c r="FG342" t="s">
        <v>150</v>
      </c>
      <c r="FH342" t="s">
        <v>147</v>
      </c>
      <c r="FI342">
        <v>86</v>
      </c>
      <c r="FJ342">
        <v>435</v>
      </c>
      <c r="FK342" t="s">
        <v>217</v>
      </c>
      <c r="FL342" t="s">
        <v>218</v>
      </c>
      <c r="FM342" t="s">
        <v>150</v>
      </c>
      <c r="FN342" t="s">
        <v>147</v>
      </c>
      <c r="FO342">
        <v>12</v>
      </c>
      <c r="FP342">
        <v>64</v>
      </c>
      <c r="FQ342" t="s">
        <v>217</v>
      </c>
      <c r="FR342" t="s">
        <v>485</v>
      </c>
      <c r="FS342" t="s">
        <v>150</v>
      </c>
      <c r="FT342" t="s">
        <v>147</v>
      </c>
      <c r="FU342">
        <v>4</v>
      </c>
      <c r="FV342">
        <v>20</v>
      </c>
      <c r="FW342" t="s">
        <v>217</v>
      </c>
      <c r="FX342" t="s">
        <v>218</v>
      </c>
      <c r="FY342" t="s">
        <v>150</v>
      </c>
      <c r="FZ342" t="s">
        <v>147</v>
      </c>
      <c r="GA342">
        <v>0</v>
      </c>
      <c r="GB342">
        <v>0</v>
      </c>
      <c r="GC342">
        <v>26</v>
      </c>
      <c r="GD342">
        <v>151</v>
      </c>
      <c r="GE342">
        <v>450</v>
      </c>
      <c r="GF342">
        <v>2265</v>
      </c>
      <c r="GG342">
        <v>250</v>
      </c>
      <c r="GH342">
        <v>1259</v>
      </c>
      <c r="GI342">
        <v>0</v>
      </c>
      <c r="GJ342">
        <v>0</v>
      </c>
      <c r="GK342" t="s">
        <v>159</v>
      </c>
      <c r="GL342">
        <v>10</v>
      </c>
      <c r="GM342">
        <v>52</v>
      </c>
      <c r="GN342" t="s">
        <v>159</v>
      </c>
      <c r="GO342" t="s">
        <v>193</v>
      </c>
      <c r="GP342" t="s">
        <v>194</v>
      </c>
      <c r="GQ342" t="s">
        <v>159</v>
      </c>
      <c r="GR342" t="s">
        <v>217</v>
      </c>
      <c r="GS342" t="s">
        <v>159</v>
      </c>
      <c r="GT342">
        <v>18</v>
      </c>
      <c r="GU342">
        <v>93</v>
      </c>
      <c r="GV342" t="s">
        <v>159</v>
      </c>
      <c r="GW342" t="s">
        <v>197</v>
      </c>
      <c r="GX342" t="s">
        <v>151</v>
      </c>
      <c r="GY342" t="s">
        <v>152</v>
      </c>
      <c r="GZ342" t="s">
        <v>1244</v>
      </c>
      <c r="HA342" s="117" t="s">
        <v>812</v>
      </c>
      <c r="HB342" s="117" t="s">
        <v>2549</v>
      </c>
      <c r="HC342" s="117"/>
      <c r="HD342" s="116" t="s">
        <v>1858</v>
      </c>
      <c r="HE342" s="116">
        <v>4.7867100000000002</v>
      </c>
      <c r="HF342" s="116">
        <v>32.43177</v>
      </c>
    </row>
    <row r="343" spans="1:214" x14ac:dyDescent="0.25">
      <c r="A343" t="s">
        <v>142</v>
      </c>
      <c r="B343" t="s">
        <v>143</v>
      </c>
      <c r="C343" t="s">
        <v>635</v>
      </c>
      <c r="D343" t="s">
        <v>410</v>
      </c>
      <c r="E343" t="s">
        <v>1245</v>
      </c>
      <c r="F343" t="s">
        <v>1246</v>
      </c>
      <c r="G343" s="116">
        <f t="shared" si="10"/>
        <v>11.1541</v>
      </c>
      <c r="H343" s="116">
        <f t="shared" si="11"/>
        <v>32.681100000000001</v>
      </c>
      <c r="I343">
        <v>9</v>
      </c>
      <c r="J343">
        <v>9</v>
      </c>
      <c r="K343" t="s">
        <v>159</v>
      </c>
      <c r="L343">
        <v>915</v>
      </c>
      <c r="M343" s="116">
        <f>SUM(Table1[[#Headers],[c- IDP previously displ. abroad present]])</f>
        <v>0</v>
      </c>
      <c r="N343">
        <v>5485</v>
      </c>
      <c r="O343" s="116">
        <f>(Table1[[#This Row],[a- IDP individuals]])-(Table1[[#This Row],[displ. Abroad]])</f>
        <v>5485</v>
      </c>
      <c r="P343">
        <v>732</v>
      </c>
      <c r="Q343">
        <v>4391</v>
      </c>
      <c r="R343" t="s">
        <v>143</v>
      </c>
      <c r="S343" t="s">
        <v>410</v>
      </c>
      <c r="T343">
        <v>183</v>
      </c>
      <c r="U343">
        <v>1094</v>
      </c>
      <c r="V343" t="s">
        <v>143</v>
      </c>
      <c r="W343" t="s">
        <v>144</v>
      </c>
      <c r="X343">
        <v>0</v>
      </c>
      <c r="Y343">
        <v>0</v>
      </c>
      <c r="Z343" t="s">
        <v>147</v>
      </c>
      <c r="AA343" t="s">
        <v>147</v>
      </c>
      <c r="AB343">
        <v>0</v>
      </c>
      <c r="AC343">
        <v>0</v>
      </c>
      <c r="AD343" t="s">
        <v>147</v>
      </c>
      <c r="AE343" t="s">
        <v>147</v>
      </c>
      <c r="AF343">
        <v>0</v>
      </c>
      <c r="AG343">
        <v>0</v>
      </c>
      <c r="AH343" t="s">
        <v>147</v>
      </c>
      <c r="AI343" t="s">
        <v>147</v>
      </c>
      <c r="AJ343">
        <v>0</v>
      </c>
      <c r="AK343">
        <v>0</v>
      </c>
      <c r="AL343" t="s">
        <v>147</v>
      </c>
      <c r="AM343" t="s">
        <v>147</v>
      </c>
      <c r="AN343">
        <v>0</v>
      </c>
      <c r="AO343">
        <v>0</v>
      </c>
      <c r="AP343" t="s">
        <v>146</v>
      </c>
      <c r="AQ343">
        <v>0</v>
      </c>
      <c r="AR343">
        <v>0</v>
      </c>
      <c r="AS343">
        <v>0</v>
      </c>
      <c r="AT343">
        <v>0</v>
      </c>
      <c r="AU343" t="s">
        <v>147</v>
      </c>
      <c r="AV343" t="s">
        <v>147</v>
      </c>
      <c r="AW343">
        <v>0</v>
      </c>
      <c r="AX343">
        <v>0</v>
      </c>
      <c r="AY343" t="s">
        <v>147</v>
      </c>
      <c r="AZ343" t="s">
        <v>147</v>
      </c>
      <c r="BA343">
        <v>0</v>
      </c>
      <c r="BB343">
        <v>0</v>
      </c>
      <c r="BC343" t="s">
        <v>147</v>
      </c>
      <c r="BD343" t="s">
        <v>147</v>
      </c>
      <c r="BE343">
        <v>0</v>
      </c>
      <c r="BF343">
        <v>0</v>
      </c>
      <c r="BG343" t="s">
        <v>147</v>
      </c>
      <c r="BH343" t="s">
        <v>147</v>
      </c>
      <c r="BI343">
        <v>0</v>
      </c>
      <c r="BJ343">
        <v>0</v>
      </c>
      <c r="BK343" t="s">
        <v>147</v>
      </c>
      <c r="BL343" t="s">
        <v>147</v>
      </c>
      <c r="BM343">
        <v>0</v>
      </c>
      <c r="BN343">
        <v>0</v>
      </c>
      <c r="BO343" s="116">
        <f>SUM(Table1[[#This Row],[2014-2015 Conflict]],Table1[[#This Row],[2016-2017 conflict]],Table1[[#This Row],[2018 pre R conflict]],Table1[[#This Row],[2018 post R conflict]],Table1[[#This Row],[2019 conflict]],Table1[[#This Row],[2020 conflict]])</f>
        <v>5485</v>
      </c>
      <c r="BP343" s="116">
        <f>SUM(Table1[[#This Row],[2014-2015  C - clashes]],Table1[[#This Row],[2016-2017  c-clashes]],Table1[[#This Row],[2018 pre R C-clashes]],Table1[[#This Row],[2018 post R C-clashes]],Table1[[#This Row],[2019 C-clashes]],Table1[[#This Row],[2020 C-clashes]])</f>
        <v>0</v>
      </c>
      <c r="BQ343" s="116">
        <f>SUM(Table1[[#This Row],[2014-2015 disaster]],Table1[[#This Row],[2016-2017 disaster]],Table1[[#This Row],[2018 pre R disaster]],Table1[[#This Row],[2018 post R disaster]],Table1[[#This Row],[2019 disaster]],Table1[[#This Row],[2020 disaster]])</f>
        <v>0</v>
      </c>
      <c r="BR343" s="116">
        <f>SUM(Table1[[#This Row],[2014-2015 unknown]],Table1[[#This Row],[2016-2017  unknown ]],Table1[[#This Row],[2018 pre R unknown]],Table1[[#This Row],[2018 post R unknown]],Table1[[#This Row],[2019 unknown]],Table1[[#This Row],[2020 unknown]])</f>
        <v>0</v>
      </c>
      <c r="BS343">
        <v>4391</v>
      </c>
      <c r="BT343">
        <v>0</v>
      </c>
      <c r="BU343">
        <v>0</v>
      </c>
      <c r="BV343">
        <v>0</v>
      </c>
      <c r="BW343" t="s">
        <v>146</v>
      </c>
      <c r="BX343">
        <v>1094</v>
      </c>
      <c r="BY343">
        <v>0</v>
      </c>
      <c r="BZ343">
        <v>0</v>
      </c>
      <c r="CA343">
        <v>0</v>
      </c>
      <c r="CB343" t="s">
        <v>146</v>
      </c>
      <c r="CC343">
        <v>0</v>
      </c>
      <c r="CD343">
        <v>0</v>
      </c>
      <c r="CE343">
        <v>0</v>
      </c>
      <c r="CF343">
        <v>0</v>
      </c>
      <c r="CG343" t="s">
        <v>146</v>
      </c>
      <c r="CH343">
        <v>0</v>
      </c>
      <c r="CI343">
        <v>0</v>
      </c>
      <c r="CJ343">
        <v>0</v>
      </c>
      <c r="CK343">
        <v>0</v>
      </c>
      <c r="CL343" t="s">
        <v>146</v>
      </c>
      <c r="CM343">
        <v>0</v>
      </c>
      <c r="CN343">
        <v>0</v>
      </c>
      <c r="CO343">
        <v>0</v>
      </c>
      <c r="CP343">
        <v>0</v>
      </c>
      <c r="CQ343" t="s">
        <v>146</v>
      </c>
      <c r="CR343">
        <v>0</v>
      </c>
      <c r="CS343">
        <v>0</v>
      </c>
      <c r="CT343">
        <v>0</v>
      </c>
      <c r="CU343">
        <v>0</v>
      </c>
      <c r="CV343" t="s">
        <v>146</v>
      </c>
      <c r="CW343" t="s">
        <v>147</v>
      </c>
      <c r="CX343">
        <v>0</v>
      </c>
      <c r="CY343">
        <v>82</v>
      </c>
      <c r="CZ343">
        <v>492</v>
      </c>
      <c r="DA343">
        <v>833</v>
      </c>
      <c r="DB343">
        <v>4993</v>
      </c>
      <c r="DC343" t="s">
        <v>159</v>
      </c>
      <c r="DD343">
        <v>200</v>
      </c>
      <c r="DE343">
        <v>1202</v>
      </c>
      <c r="DF343">
        <v>1048</v>
      </c>
      <c r="DG343">
        <v>5241</v>
      </c>
      <c r="DH343" t="s">
        <v>159</v>
      </c>
      <c r="DI343">
        <f>Table1[[#This Row],[i- returnees internal present household]]+Table1[[#This Row],[k- abroad returnee household]]</f>
        <v>3839</v>
      </c>
      <c r="DJ343">
        <f>Table1[[#This Row],[ returnees internal ]]+Table1[[#This Row],[abroad returnee ]]</f>
        <v>20489</v>
      </c>
      <c r="DK343" t="s">
        <v>159</v>
      </c>
      <c r="DL343">
        <v>3052</v>
      </c>
      <c r="DM343">
        <v>16256</v>
      </c>
      <c r="DN343">
        <v>377</v>
      </c>
      <c r="DO343">
        <v>2261</v>
      </c>
      <c r="DP343" t="s">
        <v>143</v>
      </c>
      <c r="DQ343" t="s">
        <v>352</v>
      </c>
      <c r="DR343" t="s">
        <v>150</v>
      </c>
      <c r="DS343" t="s">
        <v>147</v>
      </c>
      <c r="DT343">
        <v>169</v>
      </c>
      <c r="DU343">
        <v>1013</v>
      </c>
      <c r="DV343" t="s">
        <v>193</v>
      </c>
      <c r="DW343" t="s">
        <v>194</v>
      </c>
      <c r="DX343" t="s">
        <v>150</v>
      </c>
      <c r="DY343" t="s">
        <v>147</v>
      </c>
      <c r="DZ343">
        <v>195</v>
      </c>
      <c r="EA343">
        <v>1169</v>
      </c>
      <c r="EB343" t="s">
        <v>193</v>
      </c>
      <c r="EC343" t="s">
        <v>194</v>
      </c>
      <c r="ED343" t="s">
        <v>150</v>
      </c>
      <c r="EE343" t="s">
        <v>147</v>
      </c>
      <c r="EF343">
        <v>2168</v>
      </c>
      <c r="EG343">
        <v>10955</v>
      </c>
      <c r="EH343" t="s">
        <v>193</v>
      </c>
      <c r="EI343" t="s">
        <v>194</v>
      </c>
      <c r="EJ343" t="s">
        <v>150</v>
      </c>
      <c r="EK343" t="s">
        <v>147</v>
      </c>
      <c r="EL343">
        <v>143</v>
      </c>
      <c r="EM343">
        <v>858</v>
      </c>
      <c r="EN343" t="s">
        <v>143</v>
      </c>
      <c r="EO343" t="s">
        <v>318</v>
      </c>
      <c r="EP343" t="s">
        <v>150</v>
      </c>
      <c r="EQ343" t="s">
        <v>147</v>
      </c>
      <c r="ER343">
        <v>0</v>
      </c>
      <c r="ES343">
        <v>0</v>
      </c>
      <c r="ET343" t="s">
        <v>159</v>
      </c>
      <c r="EU343">
        <v>787</v>
      </c>
      <c r="EV343">
        <v>4233</v>
      </c>
      <c r="EW343">
        <v>148</v>
      </c>
      <c r="EX343">
        <v>742</v>
      </c>
      <c r="EY343" t="s">
        <v>217</v>
      </c>
      <c r="EZ343" t="s">
        <v>485</v>
      </c>
      <c r="FA343" t="s">
        <v>150</v>
      </c>
      <c r="FB343" t="s">
        <v>147</v>
      </c>
      <c r="FC343">
        <v>66</v>
      </c>
      <c r="FD343">
        <v>333</v>
      </c>
      <c r="FE343" t="s">
        <v>148</v>
      </c>
      <c r="FF343" t="s">
        <v>149</v>
      </c>
      <c r="FG343" t="s">
        <v>150</v>
      </c>
      <c r="FH343" t="s">
        <v>147</v>
      </c>
      <c r="FI343">
        <v>65</v>
      </c>
      <c r="FJ343">
        <v>384</v>
      </c>
      <c r="FK343" t="s">
        <v>217</v>
      </c>
      <c r="FL343" t="s">
        <v>485</v>
      </c>
      <c r="FM343" t="s">
        <v>150</v>
      </c>
      <c r="FN343" t="s">
        <v>147</v>
      </c>
      <c r="FO343">
        <v>363</v>
      </c>
      <c r="FP343">
        <v>1819</v>
      </c>
      <c r="FQ343" t="s">
        <v>217</v>
      </c>
      <c r="FR343" t="s">
        <v>218</v>
      </c>
      <c r="FS343" t="s">
        <v>150</v>
      </c>
      <c r="FT343" t="s">
        <v>147</v>
      </c>
      <c r="FU343">
        <v>145</v>
      </c>
      <c r="FV343">
        <v>955</v>
      </c>
      <c r="FW343" t="s">
        <v>217</v>
      </c>
      <c r="FX343" t="s">
        <v>485</v>
      </c>
      <c r="FY343" t="s">
        <v>150</v>
      </c>
      <c r="FZ343" t="s">
        <v>147</v>
      </c>
      <c r="GA343">
        <v>0</v>
      </c>
      <c r="GB343">
        <v>0</v>
      </c>
      <c r="GC343">
        <v>0</v>
      </c>
      <c r="GD343">
        <v>0</v>
      </c>
      <c r="GE343">
        <v>3839</v>
      </c>
      <c r="GF343">
        <v>20489</v>
      </c>
      <c r="GG343">
        <v>0</v>
      </c>
      <c r="GH343">
        <v>0</v>
      </c>
      <c r="GI343">
        <v>0</v>
      </c>
      <c r="GJ343">
        <v>0</v>
      </c>
      <c r="GK343" t="s">
        <v>159</v>
      </c>
      <c r="GL343">
        <v>485</v>
      </c>
      <c r="GM343">
        <v>2435</v>
      </c>
      <c r="GN343" t="s">
        <v>159</v>
      </c>
      <c r="GO343" t="s">
        <v>193</v>
      </c>
      <c r="GP343" t="s">
        <v>194</v>
      </c>
      <c r="GQ343" t="s">
        <v>159</v>
      </c>
      <c r="GR343" t="s">
        <v>217</v>
      </c>
      <c r="GS343" t="s">
        <v>159</v>
      </c>
      <c r="GT343">
        <v>292</v>
      </c>
      <c r="GU343">
        <v>1504</v>
      </c>
      <c r="GV343" t="s">
        <v>159</v>
      </c>
      <c r="GW343" t="s">
        <v>151</v>
      </c>
      <c r="GX343" t="s">
        <v>151</v>
      </c>
      <c r="GY343" t="s">
        <v>151</v>
      </c>
      <c r="GZ343" t="s">
        <v>160</v>
      </c>
      <c r="HA343" s="117" t="s">
        <v>650</v>
      </c>
      <c r="HB343" s="117" t="s">
        <v>2551</v>
      </c>
      <c r="HC343" s="117"/>
      <c r="HD343" s="116" t="s">
        <v>1858</v>
      </c>
      <c r="HE343" s="116">
        <v>4.0827706539999999</v>
      </c>
      <c r="HF343" s="116">
        <v>32.180337151000003</v>
      </c>
    </row>
    <row r="344" spans="1:214" x14ac:dyDescent="0.25">
      <c r="A344" t="s">
        <v>142</v>
      </c>
      <c r="B344" t="s">
        <v>143</v>
      </c>
      <c r="C344" t="s">
        <v>911</v>
      </c>
      <c r="D344" t="s">
        <v>307</v>
      </c>
      <c r="E344" t="s">
        <v>1247</v>
      </c>
      <c r="F344" t="s">
        <v>1248</v>
      </c>
      <c r="G344" s="116">
        <f t="shared" si="10"/>
        <v>8.7061999360000009</v>
      </c>
      <c r="H344" s="116">
        <f t="shared" si="11"/>
        <v>33.398578944999997</v>
      </c>
      <c r="I344">
        <v>9</v>
      </c>
      <c r="J344">
        <v>9</v>
      </c>
      <c r="K344" t="s">
        <v>159</v>
      </c>
      <c r="L344">
        <v>220</v>
      </c>
      <c r="M344" s="116">
        <f>SUM(Table1[[#Headers],[c- IDP previously displ. abroad present]])</f>
        <v>0</v>
      </c>
      <c r="N344">
        <v>1396</v>
      </c>
      <c r="O344" s="116">
        <f>(Table1[[#This Row],[a- IDP individuals]])-(Table1[[#This Row],[displ. Abroad]])</f>
        <v>605</v>
      </c>
      <c r="P344">
        <v>22</v>
      </c>
      <c r="Q344">
        <v>138</v>
      </c>
      <c r="R344" t="s">
        <v>143</v>
      </c>
      <c r="S344" t="s">
        <v>307</v>
      </c>
      <c r="T344">
        <v>47</v>
      </c>
      <c r="U344">
        <v>300</v>
      </c>
      <c r="V344" t="s">
        <v>143</v>
      </c>
      <c r="W344" t="s">
        <v>307</v>
      </c>
      <c r="X344">
        <v>55</v>
      </c>
      <c r="Y344">
        <v>350</v>
      </c>
      <c r="Z344" t="s">
        <v>143</v>
      </c>
      <c r="AA344" t="s">
        <v>307</v>
      </c>
      <c r="AB344">
        <v>30</v>
      </c>
      <c r="AC344">
        <v>188</v>
      </c>
      <c r="AD344" t="s">
        <v>143</v>
      </c>
      <c r="AE344" t="s">
        <v>307</v>
      </c>
      <c r="AF344">
        <v>39</v>
      </c>
      <c r="AG344">
        <v>250</v>
      </c>
      <c r="AH344" t="s">
        <v>143</v>
      </c>
      <c r="AI344" t="s">
        <v>307</v>
      </c>
      <c r="AJ344">
        <v>27</v>
      </c>
      <c r="AK344">
        <v>170</v>
      </c>
      <c r="AL344" t="s">
        <v>143</v>
      </c>
      <c r="AM344" t="s">
        <v>307</v>
      </c>
      <c r="AN344">
        <v>0</v>
      </c>
      <c r="AO344">
        <v>0</v>
      </c>
      <c r="AP344" t="s">
        <v>159</v>
      </c>
      <c r="AQ344">
        <v>120</v>
      </c>
      <c r="AR344">
        <v>791</v>
      </c>
      <c r="AS344">
        <v>20</v>
      </c>
      <c r="AT344">
        <v>120</v>
      </c>
      <c r="AU344" t="s">
        <v>217</v>
      </c>
      <c r="AV344" t="s">
        <v>1249</v>
      </c>
      <c r="AW344">
        <v>32</v>
      </c>
      <c r="AX344">
        <v>242</v>
      </c>
      <c r="AY344" t="s">
        <v>219</v>
      </c>
      <c r="AZ344" t="s">
        <v>1250</v>
      </c>
      <c r="BA344">
        <v>28</v>
      </c>
      <c r="BB344">
        <v>160</v>
      </c>
      <c r="BC344" t="s">
        <v>148</v>
      </c>
      <c r="BD344" t="s">
        <v>149</v>
      </c>
      <c r="BE344">
        <v>17</v>
      </c>
      <c r="BF344">
        <v>126</v>
      </c>
      <c r="BG344" t="s">
        <v>148</v>
      </c>
      <c r="BH344" t="s">
        <v>149</v>
      </c>
      <c r="BI344">
        <v>23</v>
      </c>
      <c r="BJ344">
        <v>143</v>
      </c>
      <c r="BK344" t="s">
        <v>148</v>
      </c>
      <c r="BL344" t="s">
        <v>149</v>
      </c>
      <c r="BM344">
        <v>0</v>
      </c>
      <c r="BN344">
        <v>0</v>
      </c>
      <c r="BO344" s="116">
        <f>SUM(Table1[[#This Row],[2014-2015 Conflict]],Table1[[#This Row],[2016-2017 conflict]],Table1[[#This Row],[2018 pre R conflict]],Table1[[#This Row],[2018 post R conflict]],Table1[[#This Row],[2019 conflict]],Table1[[#This Row],[2020 conflict]])</f>
        <v>1396</v>
      </c>
      <c r="BP344" s="116">
        <f>SUM(Table1[[#This Row],[2014-2015  C - clashes]],Table1[[#This Row],[2016-2017  c-clashes]],Table1[[#This Row],[2018 pre R C-clashes]],Table1[[#This Row],[2018 post R C-clashes]],Table1[[#This Row],[2019 C-clashes]],Table1[[#This Row],[2020 C-clashes]])</f>
        <v>0</v>
      </c>
      <c r="BQ344" s="116">
        <f>SUM(Table1[[#This Row],[2014-2015 disaster]],Table1[[#This Row],[2016-2017 disaster]],Table1[[#This Row],[2018 pre R disaster]],Table1[[#This Row],[2018 post R disaster]],Table1[[#This Row],[2019 disaster]],Table1[[#This Row],[2020 disaster]])</f>
        <v>0</v>
      </c>
      <c r="BR344" s="116">
        <f>SUM(Table1[[#This Row],[2014-2015 unknown]],Table1[[#This Row],[2016-2017  unknown ]],Table1[[#This Row],[2018 pre R unknown]],Table1[[#This Row],[2018 post R unknown]],Table1[[#This Row],[2019 unknown]],Table1[[#This Row],[2020 unknown]])</f>
        <v>0</v>
      </c>
      <c r="BS344">
        <v>138</v>
      </c>
      <c r="BT344">
        <v>0</v>
      </c>
      <c r="BU344">
        <v>0</v>
      </c>
      <c r="BV344">
        <v>0</v>
      </c>
      <c r="BW344" t="s">
        <v>146</v>
      </c>
      <c r="BX344">
        <v>300</v>
      </c>
      <c r="BY344">
        <v>0</v>
      </c>
      <c r="BZ344">
        <v>0</v>
      </c>
      <c r="CA344">
        <v>0</v>
      </c>
      <c r="CB344" t="s">
        <v>146</v>
      </c>
      <c r="CC344">
        <v>350</v>
      </c>
      <c r="CD344">
        <v>0</v>
      </c>
      <c r="CE344">
        <v>0</v>
      </c>
      <c r="CF344">
        <v>0</v>
      </c>
      <c r="CG344" t="s">
        <v>146</v>
      </c>
      <c r="CH344">
        <v>188</v>
      </c>
      <c r="CI344">
        <v>0</v>
      </c>
      <c r="CJ344">
        <v>0</v>
      </c>
      <c r="CK344">
        <v>0</v>
      </c>
      <c r="CL344" t="s">
        <v>146</v>
      </c>
      <c r="CM344">
        <v>250</v>
      </c>
      <c r="CN344">
        <v>0</v>
      </c>
      <c r="CO344">
        <v>0</v>
      </c>
      <c r="CP344">
        <v>0</v>
      </c>
      <c r="CQ344" t="s">
        <v>146</v>
      </c>
      <c r="CR344">
        <v>170</v>
      </c>
      <c r="CS344">
        <v>0</v>
      </c>
      <c r="CT344">
        <v>0</v>
      </c>
      <c r="CU344">
        <v>0</v>
      </c>
      <c r="CV344" t="s">
        <v>146</v>
      </c>
      <c r="CW344" t="s">
        <v>147</v>
      </c>
      <c r="CX344">
        <v>0</v>
      </c>
      <c r="CY344">
        <v>0</v>
      </c>
      <c r="CZ344">
        <v>0</v>
      </c>
      <c r="DA344">
        <v>220</v>
      </c>
      <c r="DB344">
        <v>1396</v>
      </c>
      <c r="DC344" t="s">
        <v>159</v>
      </c>
      <c r="DD344">
        <v>5</v>
      </c>
      <c r="DE344">
        <v>30</v>
      </c>
      <c r="DF344">
        <v>100</v>
      </c>
      <c r="DG344">
        <v>600</v>
      </c>
      <c r="DH344" t="s">
        <v>159</v>
      </c>
      <c r="DI344">
        <f>Table1[[#This Row],[i- returnees internal present household]]+Table1[[#This Row],[k- abroad returnee household]]</f>
        <v>436</v>
      </c>
      <c r="DJ344">
        <f>Table1[[#This Row],[ returnees internal ]]+Table1[[#This Row],[abroad returnee ]]</f>
        <v>2851</v>
      </c>
      <c r="DK344" t="s">
        <v>159</v>
      </c>
      <c r="DL344">
        <v>299</v>
      </c>
      <c r="DM344">
        <v>1896</v>
      </c>
      <c r="DN344">
        <v>31</v>
      </c>
      <c r="DO344">
        <v>186</v>
      </c>
      <c r="DP344" t="s">
        <v>143</v>
      </c>
      <c r="DQ344" t="s">
        <v>307</v>
      </c>
      <c r="DR344" t="s">
        <v>150</v>
      </c>
      <c r="DS344" t="s">
        <v>147</v>
      </c>
      <c r="DT344">
        <v>25</v>
      </c>
      <c r="DU344">
        <v>200</v>
      </c>
      <c r="DV344" t="s">
        <v>143</v>
      </c>
      <c r="DW344" t="s">
        <v>307</v>
      </c>
      <c r="DX344" t="s">
        <v>150</v>
      </c>
      <c r="DY344" t="s">
        <v>147</v>
      </c>
      <c r="DZ344">
        <v>100</v>
      </c>
      <c r="EA344">
        <v>600</v>
      </c>
      <c r="EB344" t="s">
        <v>143</v>
      </c>
      <c r="EC344" t="s">
        <v>307</v>
      </c>
      <c r="ED344" t="s">
        <v>150</v>
      </c>
      <c r="EE344" t="s">
        <v>147</v>
      </c>
      <c r="EF344">
        <v>91</v>
      </c>
      <c r="EG344">
        <v>550</v>
      </c>
      <c r="EH344" t="s">
        <v>143</v>
      </c>
      <c r="EI344" t="s">
        <v>307</v>
      </c>
      <c r="EJ344" t="s">
        <v>150</v>
      </c>
      <c r="EK344" t="s">
        <v>147</v>
      </c>
      <c r="EL344">
        <v>52</v>
      </c>
      <c r="EM344">
        <v>360</v>
      </c>
      <c r="EN344" t="s">
        <v>143</v>
      </c>
      <c r="EO344" t="s">
        <v>307</v>
      </c>
      <c r="EP344" t="s">
        <v>150</v>
      </c>
      <c r="EQ344" t="s">
        <v>147</v>
      </c>
      <c r="ER344">
        <v>0</v>
      </c>
      <c r="ES344">
        <v>0</v>
      </c>
      <c r="ET344" t="s">
        <v>159</v>
      </c>
      <c r="EU344">
        <v>137</v>
      </c>
      <c r="EV344">
        <v>955</v>
      </c>
      <c r="EW344">
        <v>24</v>
      </c>
      <c r="EX344">
        <v>168</v>
      </c>
      <c r="EY344" t="s">
        <v>148</v>
      </c>
      <c r="EZ344" t="s">
        <v>149</v>
      </c>
      <c r="FA344" t="s">
        <v>150</v>
      </c>
      <c r="FB344" t="s">
        <v>147</v>
      </c>
      <c r="FC344">
        <v>27</v>
      </c>
      <c r="FD344">
        <v>186</v>
      </c>
      <c r="FE344" t="s">
        <v>148</v>
      </c>
      <c r="FF344" t="s">
        <v>149</v>
      </c>
      <c r="FG344" t="s">
        <v>150</v>
      </c>
      <c r="FH344" t="s">
        <v>147</v>
      </c>
      <c r="FI344">
        <v>22</v>
      </c>
      <c r="FJ344">
        <v>158</v>
      </c>
      <c r="FK344" t="s">
        <v>148</v>
      </c>
      <c r="FL344" t="s">
        <v>149</v>
      </c>
      <c r="FM344" t="s">
        <v>150</v>
      </c>
      <c r="FN344" t="s">
        <v>147</v>
      </c>
      <c r="FO344">
        <v>48</v>
      </c>
      <c r="FP344">
        <v>334</v>
      </c>
      <c r="FQ344" t="s">
        <v>148</v>
      </c>
      <c r="FR344" t="s">
        <v>149</v>
      </c>
      <c r="FS344" t="s">
        <v>150</v>
      </c>
      <c r="FT344" t="s">
        <v>147</v>
      </c>
      <c r="FU344">
        <v>16</v>
      </c>
      <c r="FV344">
        <v>109</v>
      </c>
      <c r="FW344" t="s">
        <v>148</v>
      </c>
      <c r="FX344" t="s">
        <v>149</v>
      </c>
      <c r="FY344" t="s">
        <v>150</v>
      </c>
      <c r="FZ344" t="s">
        <v>147</v>
      </c>
      <c r="GA344">
        <v>0</v>
      </c>
      <c r="GB344">
        <v>0</v>
      </c>
      <c r="GC344">
        <v>299</v>
      </c>
      <c r="GD344">
        <v>1896</v>
      </c>
      <c r="GE344">
        <v>137</v>
      </c>
      <c r="GF344">
        <v>955</v>
      </c>
      <c r="GG344">
        <v>0</v>
      </c>
      <c r="GH344">
        <v>0</v>
      </c>
      <c r="GI344">
        <v>0</v>
      </c>
      <c r="GJ344">
        <v>0</v>
      </c>
      <c r="GK344" t="s">
        <v>159</v>
      </c>
      <c r="GL344">
        <v>8</v>
      </c>
      <c r="GM344">
        <v>40</v>
      </c>
      <c r="GN344" t="s">
        <v>159</v>
      </c>
      <c r="GO344" t="s">
        <v>143</v>
      </c>
      <c r="GP344" t="s">
        <v>307</v>
      </c>
      <c r="GQ344" t="s">
        <v>159</v>
      </c>
      <c r="GR344" t="s">
        <v>148</v>
      </c>
      <c r="GS344" t="s">
        <v>159</v>
      </c>
      <c r="GT344">
        <v>7</v>
      </c>
      <c r="GU344">
        <v>36</v>
      </c>
      <c r="GV344" t="s">
        <v>146</v>
      </c>
      <c r="GW344" t="s">
        <v>152</v>
      </c>
      <c r="GX344" t="s">
        <v>152</v>
      </c>
      <c r="GY344" t="s">
        <v>152</v>
      </c>
      <c r="GZ344" t="s">
        <v>160</v>
      </c>
      <c r="HA344" s="117" t="s">
        <v>650</v>
      </c>
      <c r="HB344" s="117" t="s">
        <v>2553</v>
      </c>
      <c r="HC344" s="117"/>
      <c r="HD344" s="116" t="s">
        <v>1858</v>
      </c>
      <c r="HE344" s="116">
        <v>4.0720440299999998</v>
      </c>
      <c r="HF344" s="116">
        <v>32.03465473</v>
      </c>
    </row>
    <row r="345" spans="1:214" x14ac:dyDescent="0.25">
      <c r="A345" t="s">
        <v>323</v>
      </c>
      <c r="B345" t="s">
        <v>324</v>
      </c>
      <c r="C345" t="s">
        <v>1134</v>
      </c>
      <c r="D345" t="s">
        <v>1135</v>
      </c>
      <c r="E345" t="s">
        <v>1251</v>
      </c>
      <c r="F345" t="s">
        <v>1252</v>
      </c>
      <c r="G345" s="116">
        <f t="shared" si="10"/>
        <v>8.5995600000000003</v>
      </c>
      <c r="H345" s="116">
        <f t="shared" si="11"/>
        <v>27.558782999999998</v>
      </c>
      <c r="I345">
        <v>9</v>
      </c>
      <c r="J345">
        <v>9</v>
      </c>
      <c r="K345" t="s">
        <v>159</v>
      </c>
      <c r="L345">
        <v>192</v>
      </c>
      <c r="M345" s="116">
        <f>SUM(Table1[[#Headers],[c- IDP previously displ. abroad present]])</f>
        <v>0</v>
      </c>
      <c r="N345">
        <v>962</v>
      </c>
      <c r="O345" s="116">
        <f>(Table1[[#This Row],[a- IDP individuals]])-(Table1[[#This Row],[displ. Abroad]])</f>
        <v>962</v>
      </c>
      <c r="P345">
        <v>77</v>
      </c>
      <c r="Q345">
        <v>387</v>
      </c>
      <c r="R345" t="s">
        <v>172</v>
      </c>
      <c r="S345" t="s">
        <v>774</v>
      </c>
      <c r="T345">
        <v>67</v>
      </c>
      <c r="U345">
        <v>335</v>
      </c>
      <c r="V345" t="s">
        <v>228</v>
      </c>
      <c r="W345" t="s">
        <v>586</v>
      </c>
      <c r="X345">
        <v>23</v>
      </c>
      <c r="Y345">
        <v>115</v>
      </c>
      <c r="Z345" t="s">
        <v>172</v>
      </c>
      <c r="AA345" t="s">
        <v>774</v>
      </c>
      <c r="AB345">
        <v>22</v>
      </c>
      <c r="AC345">
        <v>110</v>
      </c>
      <c r="AD345" t="s">
        <v>172</v>
      </c>
      <c r="AE345" t="s">
        <v>774</v>
      </c>
      <c r="AF345">
        <v>3</v>
      </c>
      <c r="AG345">
        <v>15</v>
      </c>
      <c r="AH345" t="s">
        <v>228</v>
      </c>
      <c r="AI345" t="s">
        <v>584</v>
      </c>
      <c r="AJ345">
        <v>0</v>
      </c>
      <c r="AK345">
        <v>0</v>
      </c>
      <c r="AL345" t="s">
        <v>228</v>
      </c>
      <c r="AM345" t="s">
        <v>584</v>
      </c>
      <c r="AN345">
        <v>0</v>
      </c>
      <c r="AO345">
        <v>0</v>
      </c>
      <c r="AP345" t="s">
        <v>146</v>
      </c>
      <c r="AQ345">
        <v>0</v>
      </c>
      <c r="AR345">
        <v>0</v>
      </c>
      <c r="AS345">
        <v>0</v>
      </c>
      <c r="AT345">
        <v>0</v>
      </c>
      <c r="AU345" t="s">
        <v>147</v>
      </c>
      <c r="AV345" t="s">
        <v>147</v>
      </c>
      <c r="AW345">
        <v>0</v>
      </c>
      <c r="AX345">
        <v>0</v>
      </c>
      <c r="AY345" t="s">
        <v>147</v>
      </c>
      <c r="AZ345" t="s">
        <v>147</v>
      </c>
      <c r="BA345">
        <v>0</v>
      </c>
      <c r="BB345">
        <v>0</v>
      </c>
      <c r="BC345" t="s">
        <v>147</v>
      </c>
      <c r="BD345" t="s">
        <v>147</v>
      </c>
      <c r="BE345">
        <v>0</v>
      </c>
      <c r="BF345">
        <v>0</v>
      </c>
      <c r="BG345" t="s">
        <v>147</v>
      </c>
      <c r="BH345" t="s">
        <v>147</v>
      </c>
      <c r="BI345">
        <v>0</v>
      </c>
      <c r="BJ345">
        <v>0</v>
      </c>
      <c r="BK345" t="s">
        <v>147</v>
      </c>
      <c r="BL345" t="s">
        <v>147</v>
      </c>
      <c r="BM345">
        <v>0</v>
      </c>
      <c r="BN345">
        <v>0</v>
      </c>
      <c r="BO345" s="116">
        <f>SUM(Table1[[#This Row],[2014-2015 Conflict]],Table1[[#This Row],[2016-2017 conflict]],Table1[[#This Row],[2018 pre R conflict]],Table1[[#This Row],[2018 post R conflict]],Table1[[#This Row],[2019 conflict]],Table1[[#This Row],[2020 conflict]])</f>
        <v>0</v>
      </c>
      <c r="BP345" s="116">
        <f>SUM(Table1[[#This Row],[2014-2015  C - clashes]],Table1[[#This Row],[2016-2017  c-clashes]],Table1[[#This Row],[2018 pre R C-clashes]],Table1[[#This Row],[2018 post R C-clashes]],Table1[[#This Row],[2019 C-clashes]],Table1[[#This Row],[2020 C-clashes]])</f>
        <v>962</v>
      </c>
      <c r="BQ345" s="116">
        <f>SUM(Table1[[#This Row],[2014-2015 disaster]],Table1[[#This Row],[2016-2017 disaster]],Table1[[#This Row],[2018 pre R disaster]],Table1[[#This Row],[2018 post R disaster]],Table1[[#This Row],[2019 disaster]],Table1[[#This Row],[2020 disaster]])</f>
        <v>0</v>
      </c>
      <c r="BR345" s="116">
        <f>SUM(Table1[[#This Row],[2014-2015 unknown]],Table1[[#This Row],[2016-2017  unknown ]],Table1[[#This Row],[2018 pre R unknown]],Table1[[#This Row],[2018 post R unknown]],Table1[[#This Row],[2019 unknown]],Table1[[#This Row],[2020 unknown]])</f>
        <v>0</v>
      </c>
      <c r="BS345">
        <v>0</v>
      </c>
      <c r="BT345">
        <v>387</v>
      </c>
      <c r="BU345">
        <v>0</v>
      </c>
      <c r="BV345">
        <v>0</v>
      </c>
      <c r="BW345" t="s">
        <v>146</v>
      </c>
      <c r="BX345">
        <v>0</v>
      </c>
      <c r="BY345">
        <v>335</v>
      </c>
      <c r="BZ345">
        <v>0</v>
      </c>
      <c r="CA345">
        <v>0</v>
      </c>
      <c r="CB345" t="s">
        <v>146</v>
      </c>
      <c r="CC345">
        <v>0</v>
      </c>
      <c r="CD345">
        <v>115</v>
      </c>
      <c r="CE345">
        <v>0</v>
      </c>
      <c r="CF345">
        <v>0</v>
      </c>
      <c r="CG345" t="s">
        <v>146</v>
      </c>
      <c r="CH345">
        <v>0</v>
      </c>
      <c r="CI345">
        <v>110</v>
      </c>
      <c r="CJ345">
        <v>0</v>
      </c>
      <c r="CK345">
        <v>0</v>
      </c>
      <c r="CL345" t="s">
        <v>146</v>
      </c>
      <c r="CM345">
        <v>0</v>
      </c>
      <c r="CN345">
        <v>15</v>
      </c>
      <c r="CO345">
        <v>0</v>
      </c>
      <c r="CP345">
        <v>0</v>
      </c>
      <c r="CQ345" t="s">
        <v>146</v>
      </c>
      <c r="CR345">
        <v>0</v>
      </c>
      <c r="CS345">
        <v>0</v>
      </c>
      <c r="CT345">
        <v>0</v>
      </c>
      <c r="CU345">
        <v>0</v>
      </c>
      <c r="CV345" t="s">
        <v>146</v>
      </c>
      <c r="CW345" t="s">
        <v>147</v>
      </c>
      <c r="CX345">
        <v>0</v>
      </c>
      <c r="CY345">
        <v>0</v>
      </c>
      <c r="CZ345">
        <v>0</v>
      </c>
      <c r="DA345">
        <v>192</v>
      </c>
      <c r="DB345">
        <v>962</v>
      </c>
      <c r="DC345" t="s">
        <v>146</v>
      </c>
      <c r="DD345">
        <v>0</v>
      </c>
      <c r="DE345">
        <v>0</v>
      </c>
      <c r="DF345">
        <v>1905</v>
      </c>
      <c r="DG345">
        <v>12500</v>
      </c>
      <c r="DH345" t="s">
        <v>159</v>
      </c>
      <c r="DI345">
        <f>Table1[[#This Row],[i- returnees internal present household]]+Table1[[#This Row],[k- abroad returnee household]]</f>
        <v>973</v>
      </c>
      <c r="DJ345">
        <f>Table1[[#This Row],[ returnees internal ]]+Table1[[#This Row],[abroad returnee ]]</f>
        <v>4880</v>
      </c>
      <c r="DK345" t="s">
        <v>159</v>
      </c>
      <c r="DL345">
        <v>404</v>
      </c>
      <c r="DM345">
        <v>2006</v>
      </c>
      <c r="DN345">
        <v>164</v>
      </c>
      <c r="DO345">
        <v>828</v>
      </c>
      <c r="DP345" t="s">
        <v>193</v>
      </c>
      <c r="DQ345" t="s">
        <v>194</v>
      </c>
      <c r="DR345" t="s">
        <v>150</v>
      </c>
      <c r="DS345" t="s">
        <v>147</v>
      </c>
      <c r="DT345">
        <v>105</v>
      </c>
      <c r="DU345">
        <v>532</v>
      </c>
      <c r="DV345" t="s">
        <v>228</v>
      </c>
      <c r="DW345" t="s">
        <v>586</v>
      </c>
      <c r="DX345" t="s">
        <v>150</v>
      </c>
      <c r="DY345" t="s">
        <v>147</v>
      </c>
      <c r="DZ345">
        <v>98</v>
      </c>
      <c r="EA345">
        <v>453</v>
      </c>
      <c r="EB345" t="s">
        <v>193</v>
      </c>
      <c r="EC345" t="s">
        <v>194</v>
      </c>
      <c r="ED345" t="s">
        <v>150</v>
      </c>
      <c r="EE345" t="s">
        <v>147</v>
      </c>
      <c r="EF345">
        <v>30</v>
      </c>
      <c r="EG345">
        <v>155</v>
      </c>
      <c r="EH345" t="s">
        <v>1137</v>
      </c>
      <c r="EI345" t="s">
        <v>1137</v>
      </c>
      <c r="EJ345" t="s">
        <v>150</v>
      </c>
      <c r="EK345" t="s">
        <v>147</v>
      </c>
      <c r="EL345">
        <v>7</v>
      </c>
      <c r="EM345">
        <v>38</v>
      </c>
      <c r="EN345" t="s">
        <v>172</v>
      </c>
      <c r="EO345" t="s">
        <v>774</v>
      </c>
      <c r="EP345" t="s">
        <v>150</v>
      </c>
      <c r="EQ345" t="s">
        <v>147</v>
      </c>
      <c r="ER345">
        <v>0</v>
      </c>
      <c r="ES345">
        <v>0</v>
      </c>
      <c r="ET345" t="s">
        <v>159</v>
      </c>
      <c r="EU345">
        <v>569</v>
      </c>
      <c r="EV345">
        <v>2874</v>
      </c>
      <c r="EW345">
        <v>193</v>
      </c>
      <c r="EX345">
        <v>881</v>
      </c>
      <c r="EY345" t="s">
        <v>217</v>
      </c>
      <c r="EZ345" t="s">
        <v>708</v>
      </c>
      <c r="FA345" t="s">
        <v>150</v>
      </c>
      <c r="FB345" t="s">
        <v>147</v>
      </c>
      <c r="FC345">
        <v>198</v>
      </c>
      <c r="FD345">
        <v>921</v>
      </c>
      <c r="FE345" t="s">
        <v>217</v>
      </c>
      <c r="FF345" t="s">
        <v>218</v>
      </c>
      <c r="FG345" t="s">
        <v>150</v>
      </c>
      <c r="FH345" t="s">
        <v>147</v>
      </c>
      <c r="FI345">
        <v>138</v>
      </c>
      <c r="FJ345">
        <v>868</v>
      </c>
      <c r="FK345" t="s">
        <v>217</v>
      </c>
      <c r="FL345" t="s">
        <v>218</v>
      </c>
      <c r="FM345" t="s">
        <v>150</v>
      </c>
      <c r="FN345" t="s">
        <v>147</v>
      </c>
      <c r="FO345">
        <v>35</v>
      </c>
      <c r="FP345">
        <v>180</v>
      </c>
      <c r="FQ345" t="s">
        <v>217</v>
      </c>
      <c r="FR345" t="s">
        <v>708</v>
      </c>
      <c r="FS345" t="s">
        <v>150</v>
      </c>
      <c r="FT345" t="s">
        <v>147</v>
      </c>
      <c r="FU345">
        <v>5</v>
      </c>
      <c r="FV345">
        <v>24</v>
      </c>
      <c r="FW345" t="s">
        <v>217</v>
      </c>
      <c r="FX345" t="s">
        <v>708</v>
      </c>
      <c r="FY345" t="s">
        <v>150</v>
      </c>
      <c r="FZ345" t="s">
        <v>147</v>
      </c>
      <c r="GA345">
        <v>0</v>
      </c>
      <c r="GB345">
        <v>0</v>
      </c>
      <c r="GC345">
        <v>473</v>
      </c>
      <c r="GD345">
        <v>2372</v>
      </c>
      <c r="GE345">
        <v>395</v>
      </c>
      <c r="GF345">
        <v>1981</v>
      </c>
      <c r="GG345">
        <v>105</v>
      </c>
      <c r="GH345">
        <v>527</v>
      </c>
      <c r="GI345">
        <v>0</v>
      </c>
      <c r="GJ345">
        <v>0</v>
      </c>
      <c r="GK345" t="s">
        <v>159</v>
      </c>
      <c r="GL345">
        <v>138</v>
      </c>
      <c r="GM345">
        <v>699</v>
      </c>
      <c r="GN345" t="s">
        <v>159</v>
      </c>
      <c r="GO345" t="s">
        <v>193</v>
      </c>
      <c r="GP345" t="s">
        <v>194</v>
      </c>
      <c r="GQ345" t="s">
        <v>159</v>
      </c>
      <c r="GR345" t="s">
        <v>217</v>
      </c>
      <c r="GS345" t="s">
        <v>159</v>
      </c>
      <c r="GT345">
        <v>36</v>
      </c>
      <c r="GU345">
        <v>185</v>
      </c>
      <c r="GV345" t="s">
        <v>159</v>
      </c>
      <c r="GW345" t="s">
        <v>197</v>
      </c>
      <c r="GX345" t="s">
        <v>152</v>
      </c>
      <c r="GY345" t="s">
        <v>152</v>
      </c>
      <c r="GZ345" t="s">
        <v>1253</v>
      </c>
      <c r="HA345" s="117" t="s">
        <v>650</v>
      </c>
      <c r="HB345" s="117" t="s">
        <v>2555</v>
      </c>
      <c r="HC345" s="117"/>
      <c r="HD345" s="116" t="s">
        <v>1858</v>
      </c>
      <c r="HE345" s="116">
        <v>4.1406627800000004</v>
      </c>
      <c r="HF345" s="116">
        <v>32.2812026</v>
      </c>
    </row>
    <row r="346" spans="1:214" s="90" customFormat="1" x14ac:dyDescent="0.25">
      <c r="A346" s="90" t="s">
        <v>323</v>
      </c>
      <c r="B346" s="90" t="s">
        <v>324</v>
      </c>
      <c r="C346" s="90" t="s">
        <v>930</v>
      </c>
      <c r="D346" s="90" t="s">
        <v>641</v>
      </c>
      <c r="E346" s="90" t="s">
        <v>1254</v>
      </c>
      <c r="F346" s="90" t="s">
        <v>1255</v>
      </c>
      <c r="G346" s="90">
        <f t="shared" si="10"/>
        <v>8.6822616460000006</v>
      </c>
      <c r="H346" s="90">
        <f t="shared" si="11"/>
        <v>26.877955539999999</v>
      </c>
      <c r="I346" s="90">
        <v>9</v>
      </c>
      <c r="J346" s="90">
        <v>9</v>
      </c>
      <c r="K346" s="90" t="s">
        <v>159</v>
      </c>
      <c r="L346" s="90">
        <v>592</v>
      </c>
      <c r="M346" s="90">
        <f>SUM(Table1[[#Headers],[c- IDP previously displ. abroad present]])</f>
        <v>0</v>
      </c>
      <c r="N346" s="90">
        <v>3205</v>
      </c>
      <c r="O346" s="90">
        <f>(Table1[[#This Row],[a- IDP individuals]])-(Table1[[#This Row],[displ. Abroad]])</f>
        <v>2179</v>
      </c>
      <c r="P346" s="90">
        <v>68</v>
      </c>
      <c r="Q346" s="90">
        <v>371</v>
      </c>
      <c r="R346" s="90" t="s">
        <v>228</v>
      </c>
      <c r="S346" s="90" t="s">
        <v>584</v>
      </c>
      <c r="T346" s="90">
        <v>101</v>
      </c>
      <c r="U346" s="90">
        <v>499</v>
      </c>
      <c r="V346" s="90" t="s">
        <v>228</v>
      </c>
      <c r="W346" s="90" t="s">
        <v>586</v>
      </c>
      <c r="X346" s="90">
        <v>112</v>
      </c>
      <c r="Y346" s="90">
        <v>577</v>
      </c>
      <c r="Z346" s="90" t="s">
        <v>193</v>
      </c>
      <c r="AA346" s="90" t="s">
        <v>194</v>
      </c>
      <c r="AB346" s="90">
        <v>158</v>
      </c>
      <c r="AC346" s="90">
        <v>852</v>
      </c>
      <c r="AD346" s="90" t="s">
        <v>324</v>
      </c>
      <c r="AE346" s="90" t="s">
        <v>1135</v>
      </c>
      <c r="AF346" s="90">
        <v>75</v>
      </c>
      <c r="AG346" s="90">
        <v>437</v>
      </c>
      <c r="AH346" s="90" t="s">
        <v>172</v>
      </c>
      <c r="AI346" s="90" t="s">
        <v>774</v>
      </c>
      <c r="AJ346" s="90">
        <v>78</v>
      </c>
      <c r="AK346" s="90">
        <v>469</v>
      </c>
      <c r="AL346" s="90" t="s">
        <v>228</v>
      </c>
      <c r="AM346" s="90" t="s">
        <v>584</v>
      </c>
      <c r="AN346" s="90">
        <v>0</v>
      </c>
      <c r="AO346" s="90">
        <v>0</v>
      </c>
      <c r="AP346" s="90" t="s">
        <v>159</v>
      </c>
      <c r="AQ346" s="90">
        <v>198</v>
      </c>
      <c r="AR346" s="90">
        <v>1026</v>
      </c>
      <c r="AS346" s="90">
        <v>16</v>
      </c>
      <c r="AT346" s="90">
        <v>47</v>
      </c>
      <c r="AU346" s="90" t="s">
        <v>221</v>
      </c>
      <c r="AV346" s="90" t="s">
        <v>424</v>
      </c>
      <c r="AW346" s="90">
        <v>112</v>
      </c>
      <c r="AX346" s="90">
        <v>577</v>
      </c>
      <c r="AY346" s="90" t="s">
        <v>217</v>
      </c>
      <c r="AZ346" s="90" t="s">
        <v>485</v>
      </c>
      <c r="BA346" s="90">
        <v>15</v>
      </c>
      <c r="BB346" s="90">
        <v>73</v>
      </c>
      <c r="BC346" s="90" t="s">
        <v>217</v>
      </c>
      <c r="BD346" s="90" t="s">
        <v>218</v>
      </c>
      <c r="BE346" s="90">
        <v>33</v>
      </c>
      <c r="BF346" s="90">
        <v>215</v>
      </c>
      <c r="BG346" s="90" t="s">
        <v>217</v>
      </c>
      <c r="BH346" s="90" t="s">
        <v>708</v>
      </c>
      <c r="BI346" s="90">
        <v>22</v>
      </c>
      <c r="BJ346" s="90">
        <v>114</v>
      </c>
      <c r="BK346" s="90" t="s">
        <v>221</v>
      </c>
      <c r="BL346" s="90" t="s">
        <v>424</v>
      </c>
      <c r="BM346" s="90">
        <v>0</v>
      </c>
      <c r="BN346" s="90">
        <v>0</v>
      </c>
      <c r="BO346" s="90">
        <f>SUM(Table1[[#This Row],[2014-2015 Conflict]],Table1[[#This Row],[2016-2017 conflict]],Table1[[#This Row],[2018 pre R conflict]],Table1[[#This Row],[2018 post R conflict]],Table1[[#This Row],[2019 conflict]],Table1[[#This Row],[2020 conflict]])</f>
        <v>2025</v>
      </c>
      <c r="BP346" s="90">
        <f>SUM(Table1[[#This Row],[2014-2015  C - clashes]],Table1[[#This Row],[2016-2017  c-clashes]],Table1[[#This Row],[2018 pre R C-clashes]],Table1[[#This Row],[2018 post R C-clashes]],Table1[[#This Row],[2019 C-clashes]],Table1[[#This Row],[2020 C-clashes]])</f>
        <v>0</v>
      </c>
      <c r="BQ346" s="90">
        <f>SUM(Table1[[#This Row],[2014-2015 disaster]],Table1[[#This Row],[2016-2017 disaster]],Table1[[#This Row],[2018 pre R disaster]],Table1[[#This Row],[2018 post R disaster]],Table1[[#This Row],[2019 disaster]],Table1[[#This Row],[2020 disaster]])</f>
        <v>0</v>
      </c>
      <c r="BR346" s="90">
        <f>SUM(Table1[[#This Row],[2014-2015 unknown]],Table1[[#This Row],[2016-2017  unknown ]],Table1[[#This Row],[2018 pre R unknown]],Table1[[#This Row],[2018 post R unknown]],Table1[[#This Row],[2019 unknown]],Table1[[#This Row],[2020 unknown]])</f>
        <v>796</v>
      </c>
      <c r="BS346" s="90">
        <v>371</v>
      </c>
      <c r="BT346" s="90">
        <v>0</v>
      </c>
      <c r="BU346" s="90">
        <v>0</v>
      </c>
      <c r="BV346" s="90">
        <v>0</v>
      </c>
      <c r="BW346" s="90" t="s">
        <v>146</v>
      </c>
      <c r="BX346" s="90">
        <v>463</v>
      </c>
      <c r="BY346" s="90">
        <v>0</v>
      </c>
      <c r="BZ346" s="90">
        <v>0</v>
      </c>
      <c r="CA346" s="90">
        <v>36</v>
      </c>
      <c r="CB346" s="90" t="s">
        <v>146</v>
      </c>
      <c r="CC346" s="90">
        <v>118</v>
      </c>
      <c r="CD346" s="90">
        <v>0</v>
      </c>
      <c r="CE346" s="90">
        <v>0</v>
      </c>
      <c r="CF346" s="90">
        <v>459</v>
      </c>
      <c r="CG346" s="90" t="s">
        <v>146</v>
      </c>
      <c r="CH346" s="90">
        <v>798</v>
      </c>
      <c r="CI346" s="90">
        <v>0</v>
      </c>
      <c r="CJ346" s="90">
        <v>0</v>
      </c>
      <c r="CK346" s="90">
        <v>54</v>
      </c>
      <c r="CL346" s="90" t="s">
        <v>146</v>
      </c>
      <c r="CM346" s="90">
        <v>275</v>
      </c>
      <c r="CN346" s="90">
        <v>0</v>
      </c>
      <c r="CO346" s="90">
        <v>0</v>
      </c>
      <c r="CP346" s="90">
        <v>162</v>
      </c>
      <c r="CQ346" s="90" t="s">
        <v>146</v>
      </c>
      <c r="CR346" s="90">
        <v>0</v>
      </c>
      <c r="CS346" s="90">
        <v>0</v>
      </c>
      <c r="CT346" s="90">
        <v>0</v>
      </c>
      <c r="CU346" s="90">
        <v>85</v>
      </c>
      <c r="CV346" s="90" t="s">
        <v>159</v>
      </c>
      <c r="CW346" s="90" t="s">
        <v>1256</v>
      </c>
      <c r="CX346" s="90">
        <v>384</v>
      </c>
      <c r="CY346" s="90">
        <v>0</v>
      </c>
      <c r="CZ346" s="90">
        <v>0</v>
      </c>
      <c r="DA346" s="90">
        <v>592</v>
      </c>
      <c r="DB346" s="90">
        <v>3205</v>
      </c>
      <c r="DC346" s="90" t="s">
        <v>159</v>
      </c>
      <c r="DD346" s="90">
        <v>120</v>
      </c>
      <c r="DE346" s="90">
        <v>619</v>
      </c>
      <c r="DF346" s="90">
        <v>2390</v>
      </c>
      <c r="DG346" s="90">
        <v>13144</v>
      </c>
      <c r="DH346" s="90" t="s">
        <v>159</v>
      </c>
      <c r="DI346">
        <f>Table1[[#This Row],[i- returnees internal present household]]+Table1[[#This Row],[k- abroad returnee household]]</f>
        <v>220</v>
      </c>
      <c r="DJ346">
        <f>Table1[[#This Row],[ returnees internal ]]+Table1[[#This Row],[abroad returnee ]]</f>
        <v>1038</v>
      </c>
      <c r="DK346" s="90" t="s">
        <v>159</v>
      </c>
      <c r="DL346" s="90">
        <v>151</v>
      </c>
      <c r="DM346" s="90">
        <v>743</v>
      </c>
      <c r="DN346" s="90">
        <v>29</v>
      </c>
      <c r="DO346" s="90">
        <v>165</v>
      </c>
      <c r="DP346" s="90" t="s">
        <v>228</v>
      </c>
      <c r="DQ346" s="90" t="s">
        <v>584</v>
      </c>
      <c r="DR346" s="90" t="s">
        <v>150</v>
      </c>
      <c r="DS346" s="90" t="s">
        <v>147</v>
      </c>
      <c r="DT346" s="90">
        <v>55</v>
      </c>
      <c r="DU346" s="90">
        <v>272</v>
      </c>
      <c r="DV346" s="90" t="s">
        <v>228</v>
      </c>
      <c r="DW346" s="90" t="s">
        <v>586</v>
      </c>
      <c r="DX346" s="90" t="s">
        <v>150</v>
      </c>
      <c r="DY346" s="90" t="s">
        <v>147</v>
      </c>
      <c r="DZ346" s="90">
        <v>12</v>
      </c>
      <c r="EA346" s="90">
        <v>49</v>
      </c>
      <c r="EB346" s="90" t="s">
        <v>172</v>
      </c>
      <c r="EC346" s="90" t="s">
        <v>774</v>
      </c>
      <c r="ED346" s="90" t="s">
        <v>150</v>
      </c>
      <c r="EE346" s="90" t="s">
        <v>147</v>
      </c>
      <c r="EF346" s="90">
        <v>23</v>
      </c>
      <c r="EG346" s="90">
        <v>135</v>
      </c>
      <c r="EH346" s="90" t="s">
        <v>324</v>
      </c>
      <c r="EI346" s="90" t="s">
        <v>325</v>
      </c>
      <c r="EJ346" s="90" t="s">
        <v>182</v>
      </c>
      <c r="EK346" s="90" t="s">
        <v>147</v>
      </c>
      <c r="EL346" s="90">
        <v>32</v>
      </c>
      <c r="EM346" s="90">
        <v>122</v>
      </c>
      <c r="EN346" s="90" t="s">
        <v>193</v>
      </c>
      <c r="EO346" s="90" t="s">
        <v>194</v>
      </c>
      <c r="EP346" s="90" t="s">
        <v>431</v>
      </c>
      <c r="EQ346" s="90" t="s">
        <v>147</v>
      </c>
      <c r="ER346" s="90">
        <v>0</v>
      </c>
      <c r="ES346" s="90">
        <v>0</v>
      </c>
      <c r="ET346" s="90" t="s">
        <v>159</v>
      </c>
      <c r="EU346" s="90">
        <v>69</v>
      </c>
      <c r="EV346" s="90">
        <v>295</v>
      </c>
      <c r="EW346" s="90">
        <v>7</v>
      </c>
      <c r="EX346" s="90">
        <v>53</v>
      </c>
      <c r="EY346" s="90" t="s">
        <v>221</v>
      </c>
      <c r="EZ346" s="90" t="s">
        <v>424</v>
      </c>
      <c r="FA346" s="90" t="s">
        <v>150</v>
      </c>
      <c r="FB346" s="90" t="s">
        <v>147</v>
      </c>
      <c r="FC346" s="90">
        <v>27</v>
      </c>
      <c r="FD346" s="90">
        <v>100</v>
      </c>
      <c r="FE346" s="90" t="s">
        <v>217</v>
      </c>
      <c r="FF346" s="90" t="s">
        <v>218</v>
      </c>
      <c r="FG346" s="90" t="s">
        <v>150</v>
      </c>
      <c r="FH346" s="90" t="s">
        <v>147</v>
      </c>
      <c r="FI346" s="90">
        <v>8</v>
      </c>
      <c r="FJ346" s="90">
        <v>37</v>
      </c>
      <c r="FK346" s="90" t="s">
        <v>217</v>
      </c>
      <c r="FL346" s="90" t="s">
        <v>485</v>
      </c>
      <c r="FM346" s="90" t="s">
        <v>150</v>
      </c>
      <c r="FN346" s="90" t="s">
        <v>147</v>
      </c>
      <c r="FO346" s="90">
        <v>10</v>
      </c>
      <c r="FP346" s="90">
        <v>43</v>
      </c>
      <c r="FQ346" s="90" t="s">
        <v>221</v>
      </c>
      <c r="FR346" s="90" t="s">
        <v>222</v>
      </c>
      <c r="FS346" s="90" t="s">
        <v>150</v>
      </c>
      <c r="FT346" s="90" t="s">
        <v>147</v>
      </c>
      <c r="FU346" s="90">
        <v>17</v>
      </c>
      <c r="FV346" s="90">
        <v>62</v>
      </c>
      <c r="FW346" s="90" t="s">
        <v>221</v>
      </c>
      <c r="FX346" s="90" t="s">
        <v>222</v>
      </c>
      <c r="FY346" s="90" t="s">
        <v>431</v>
      </c>
      <c r="FZ346" s="90" t="s">
        <v>147</v>
      </c>
      <c r="GA346" s="90">
        <v>0</v>
      </c>
      <c r="GB346" s="90">
        <v>0</v>
      </c>
      <c r="GC346" s="90">
        <v>110</v>
      </c>
      <c r="GD346" s="90">
        <v>561</v>
      </c>
      <c r="GE346" s="90">
        <v>50</v>
      </c>
      <c r="GF346" s="90">
        <v>242</v>
      </c>
      <c r="GG346" s="90">
        <v>60</v>
      </c>
      <c r="GH346" s="90">
        <v>235</v>
      </c>
      <c r="GI346" s="90">
        <v>0</v>
      </c>
      <c r="GJ346" s="90">
        <v>0</v>
      </c>
      <c r="GK346" s="90" t="s">
        <v>159</v>
      </c>
      <c r="GL346" s="90">
        <v>221</v>
      </c>
      <c r="GM346" s="90">
        <v>1089</v>
      </c>
      <c r="GN346" s="90" t="s">
        <v>159</v>
      </c>
      <c r="GO346" s="90" t="s">
        <v>193</v>
      </c>
      <c r="GP346" s="90" t="s">
        <v>194</v>
      </c>
      <c r="GQ346" s="90" t="s">
        <v>159</v>
      </c>
      <c r="GR346" s="90" t="s">
        <v>217</v>
      </c>
      <c r="GS346" s="90" t="s">
        <v>159</v>
      </c>
      <c r="GT346" s="90">
        <v>236</v>
      </c>
      <c r="GU346" s="90">
        <v>1206</v>
      </c>
      <c r="GV346" s="90" t="s">
        <v>159</v>
      </c>
      <c r="GW346" s="90" t="s">
        <v>152</v>
      </c>
      <c r="GX346" s="90" t="s">
        <v>151</v>
      </c>
      <c r="GY346" s="90" t="s">
        <v>197</v>
      </c>
      <c r="GZ346" s="90" t="s">
        <v>160</v>
      </c>
      <c r="HA346" s="117" t="s">
        <v>650</v>
      </c>
      <c r="HB346" s="117" t="s">
        <v>2557</v>
      </c>
      <c r="HC346" s="117"/>
      <c r="HD346" s="116" t="s">
        <v>1858</v>
      </c>
      <c r="HE346" s="116">
        <v>3.731671</v>
      </c>
      <c r="HF346" s="116">
        <v>32.363647999999998</v>
      </c>
    </row>
    <row r="347" spans="1:214" x14ac:dyDescent="0.25">
      <c r="A347" t="s">
        <v>201</v>
      </c>
      <c r="B347" t="s">
        <v>202</v>
      </c>
      <c r="C347" t="s">
        <v>1038</v>
      </c>
      <c r="D347" t="s">
        <v>1039</v>
      </c>
      <c r="E347" t="s">
        <v>1257</v>
      </c>
      <c r="F347" t="s">
        <v>1258</v>
      </c>
      <c r="G347" s="116">
        <f t="shared" si="10"/>
        <v>4.4021100000000004</v>
      </c>
      <c r="H347" s="116">
        <f t="shared" si="11"/>
        <v>33.52178</v>
      </c>
      <c r="I347">
        <v>9</v>
      </c>
      <c r="J347">
        <v>9</v>
      </c>
      <c r="K347" t="s">
        <v>159</v>
      </c>
      <c r="L347">
        <v>256</v>
      </c>
      <c r="M347" s="116">
        <f>SUM(Table1[[#Headers],[c- IDP previously displ. abroad present]])</f>
        <v>0</v>
      </c>
      <c r="N347">
        <v>1377</v>
      </c>
      <c r="O347" s="116">
        <f>(Table1[[#This Row],[a- IDP individuals]])-(Table1[[#This Row],[displ. Abroad]])</f>
        <v>442</v>
      </c>
      <c r="P347">
        <v>31</v>
      </c>
      <c r="Q347">
        <v>171</v>
      </c>
      <c r="R347" t="s">
        <v>202</v>
      </c>
      <c r="S347" t="s">
        <v>1039</v>
      </c>
      <c r="T347">
        <v>87</v>
      </c>
      <c r="U347">
        <v>462</v>
      </c>
      <c r="V347" t="s">
        <v>202</v>
      </c>
      <c r="W347" t="s">
        <v>1039</v>
      </c>
      <c r="X347">
        <v>63</v>
      </c>
      <c r="Y347">
        <v>353</v>
      </c>
      <c r="Z347" t="s">
        <v>202</v>
      </c>
      <c r="AA347" t="s">
        <v>302</v>
      </c>
      <c r="AB347">
        <v>55</v>
      </c>
      <c r="AC347">
        <v>291</v>
      </c>
      <c r="AD347" t="s">
        <v>202</v>
      </c>
      <c r="AE347" t="s">
        <v>1039</v>
      </c>
      <c r="AF347">
        <v>10</v>
      </c>
      <c r="AG347">
        <v>50</v>
      </c>
      <c r="AH347" t="s">
        <v>147</v>
      </c>
      <c r="AI347" t="s">
        <v>147</v>
      </c>
      <c r="AJ347">
        <v>10</v>
      </c>
      <c r="AK347">
        <v>50</v>
      </c>
      <c r="AL347" t="s">
        <v>147</v>
      </c>
      <c r="AM347" t="s">
        <v>147</v>
      </c>
      <c r="AN347">
        <v>0</v>
      </c>
      <c r="AO347">
        <v>0</v>
      </c>
      <c r="AP347" t="s">
        <v>159</v>
      </c>
      <c r="AQ347">
        <v>187</v>
      </c>
      <c r="AR347">
        <v>935</v>
      </c>
      <c r="AS347">
        <v>87</v>
      </c>
      <c r="AT347">
        <v>435</v>
      </c>
      <c r="AU347" t="s">
        <v>219</v>
      </c>
      <c r="AV347" t="s">
        <v>354</v>
      </c>
      <c r="AW347">
        <v>50</v>
      </c>
      <c r="AX347">
        <v>250</v>
      </c>
      <c r="AY347" t="s">
        <v>219</v>
      </c>
      <c r="AZ347" t="s">
        <v>354</v>
      </c>
      <c r="BA347">
        <v>30</v>
      </c>
      <c r="BB347">
        <v>150</v>
      </c>
      <c r="BC347" t="s">
        <v>221</v>
      </c>
      <c r="BD347" t="s">
        <v>424</v>
      </c>
      <c r="BE347">
        <v>10</v>
      </c>
      <c r="BF347">
        <v>50</v>
      </c>
      <c r="BG347" t="s">
        <v>219</v>
      </c>
      <c r="BH347" t="s">
        <v>354</v>
      </c>
      <c r="BI347">
        <v>10</v>
      </c>
      <c r="BJ347">
        <v>50</v>
      </c>
      <c r="BK347" t="s">
        <v>221</v>
      </c>
      <c r="BL347" t="s">
        <v>967</v>
      </c>
      <c r="BM347">
        <v>0</v>
      </c>
      <c r="BN347">
        <v>0</v>
      </c>
      <c r="BO347" s="116">
        <f>SUM(Table1[[#This Row],[2014-2015 Conflict]],Table1[[#This Row],[2016-2017 conflict]],Table1[[#This Row],[2018 pre R conflict]],Table1[[#This Row],[2018 post R conflict]],Table1[[#This Row],[2019 conflict]],Table1[[#This Row],[2020 conflict]])</f>
        <v>376</v>
      </c>
      <c r="BP347" s="116">
        <f>SUM(Table1[[#This Row],[2014-2015  C - clashes]],Table1[[#This Row],[2016-2017  c-clashes]],Table1[[#This Row],[2018 pre R C-clashes]],Table1[[#This Row],[2018 post R C-clashes]],Table1[[#This Row],[2019 C-clashes]],Table1[[#This Row],[2020 C-clashes]])</f>
        <v>208</v>
      </c>
      <c r="BQ347" s="116">
        <f>SUM(Table1[[#This Row],[2014-2015 disaster]],Table1[[#This Row],[2016-2017 disaster]],Table1[[#This Row],[2018 pre R disaster]],Table1[[#This Row],[2018 post R disaster]],Table1[[#This Row],[2019 disaster]],Table1[[#This Row],[2020 disaster]])</f>
        <v>206</v>
      </c>
      <c r="BR347" s="116">
        <f>SUM(Table1[[#This Row],[2014-2015 unknown]],Table1[[#This Row],[2016-2017  unknown ]],Table1[[#This Row],[2018 pre R unknown]],Table1[[#This Row],[2018 post R unknown]],Table1[[#This Row],[2019 unknown]],Table1[[#This Row],[2020 unknown]])</f>
        <v>587</v>
      </c>
      <c r="BS347">
        <v>171</v>
      </c>
      <c r="BT347">
        <v>0</v>
      </c>
      <c r="BU347">
        <v>0</v>
      </c>
      <c r="BV347">
        <v>0</v>
      </c>
      <c r="BW347" t="s">
        <v>146</v>
      </c>
      <c r="BX347">
        <v>205</v>
      </c>
      <c r="BY347">
        <v>0</v>
      </c>
      <c r="BZ347">
        <v>0</v>
      </c>
      <c r="CA347">
        <v>257</v>
      </c>
      <c r="CB347" t="s">
        <v>146</v>
      </c>
      <c r="CC347">
        <v>0</v>
      </c>
      <c r="CD347">
        <v>208</v>
      </c>
      <c r="CE347">
        <v>0</v>
      </c>
      <c r="CF347">
        <v>145</v>
      </c>
      <c r="CG347" t="s">
        <v>146</v>
      </c>
      <c r="CH347">
        <v>0</v>
      </c>
      <c r="CI347">
        <v>0</v>
      </c>
      <c r="CJ347">
        <v>206</v>
      </c>
      <c r="CK347">
        <v>85</v>
      </c>
      <c r="CL347" t="s">
        <v>146</v>
      </c>
      <c r="CM347">
        <v>0</v>
      </c>
      <c r="CN347">
        <v>0</v>
      </c>
      <c r="CO347">
        <v>0</v>
      </c>
      <c r="CP347">
        <v>50</v>
      </c>
      <c r="CQ347" t="s">
        <v>146</v>
      </c>
      <c r="CR347">
        <v>0</v>
      </c>
      <c r="CS347">
        <v>0</v>
      </c>
      <c r="CT347">
        <v>0</v>
      </c>
      <c r="CU347">
        <v>50</v>
      </c>
      <c r="CV347" t="s">
        <v>146</v>
      </c>
      <c r="CW347" t="s">
        <v>147</v>
      </c>
      <c r="CX347">
        <v>0</v>
      </c>
      <c r="CY347">
        <v>0</v>
      </c>
      <c r="CZ347">
        <v>0</v>
      </c>
      <c r="DA347">
        <v>256</v>
      </c>
      <c r="DB347">
        <v>1377</v>
      </c>
      <c r="DC347" t="s">
        <v>159</v>
      </c>
      <c r="DD347">
        <v>86</v>
      </c>
      <c r="DE347">
        <v>430</v>
      </c>
      <c r="DF347">
        <v>3468</v>
      </c>
      <c r="DG347">
        <v>17340</v>
      </c>
      <c r="DH347" t="s">
        <v>159</v>
      </c>
      <c r="DI347">
        <f>Table1[[#This Row],[i- returnees internal present household]]+Table1[[#This Row],[k- abroad returnee household]]</f>
        <v>661</v>
      </c>
      <c r="DJ347">
        <f>Table1[[#This Row],[ returnees internal ]]+Table1[[#This Row],[abroad returnee ]]</f>
        <v>2969</v>
      </c>
      <c r="DK347" t="s">
        <v>159</v>
      </c>
      <c r="DL347">
        <v>322</v>
      </c>
      <c r="DM347">
        <v>1310</v>
      </c>
      <c r="DN347">
        <v>60</v>
      </c>
      <c r="DO347">
        <v>300</v>
      </c>
      <c r="DP347" t="s">
        <v>202</v>
      </c>
      <c r="DQ347" t="s">
        <v>1039</v>
      </c>
      <c r="DR347" t="s">
        <v>150</v>
      </c>
      <c r="DS347" t="s">
        <v>147</v>
      </c>
      <c r="DT347">
        <v>100</v>
      </c>
      <c r="DU347">
        <v>310</v>
      </c>
      <c r="DV347" t="s">
        <v>202</v>
      </c>
      <c r="DW347" t="s">
        <v>1039</v>
      </c>
      <c r="DX347" t="s">
        <v>182</v>
      </c>
      <c r="DY347" t="s">
        <v>147</v>
      </c>
      <c r="DZ347">
        <v>50</v>
      </c>
      <c r="EA347">
        <v>250</v>
      </c>
      <c r="EB347" t="s">
        <v>202</v>
      </c>
      <c r="EC347" t="s">
        <v>1039</v>
      </c>
      <c r="ED347" t="s">
        <v>182</v>
      </c>
      <c r="EE347" t="s">
        <v>147</v>
      </c>
      <c r="EF347">
        <v>50</v>
      </c>
      <c r="EG347">
        <v>250</v>
      </c>
      <c r="EH347" t="s">
        <v>193</v>
      </c>
      <c r="EI347" t="s">
        <v>196</v>
      </c>
      <c r="EJ347" t="s">
        <v>304</v>
      </c>
      <c r="EK347" t="s">
        <v>147</v>
      </c>
      <c r="EL347">
        <v>62</v>
      </c>
      <c r="EM347">
        <v>200</v>
      </c>
      <c r="EN347" t="s">
        <v>193</v>
      </c>
      <c r="EO347" t="s">
        <v>196</v>
      </c>
      <c r="EP347" t="s">
        <v>304</v>
      </c>
      <c r="EQ347" t="s">
        <v>147</v>
      </c>
      <c r="ER347">
        <v>0</v>
      </c>
      <c r="ES347">
        <v>0</v>
      </c>
      <c r="ET347" t="s">
        <v>159</v>
      </c>
      <c r="EU347">
        <v>339</v>
      </c>
      <c r="EV347">
        <v>1659</v>
      </c>
      <c r="EW347">
        <v>38</v>
      </c>
      <c r="EX347">
        <v>190</v>
      </c>
      <c r="EY347" t="s">
        <v>219</v>
      </c>
      <c r="EZ347" t="s">
        <v>354</v>
      </c>
      <c r="FA347" t="s">
        <v>150</v>
      </c>
      <c r="FB347" t="s">
        <v>147</v>
      </c>
      <c r="FC347">
        <v>46</v>
      </c>
      <c r="FD347">
        <v>230</v>
      </c>
      <c r="FE347" t="s">
        <v>221</v>
      </c>
      <c r="FF347" t="s">
        <v>424</v>
      </c>
      <c r="FG347" t="s">
        <v>182</v>
      </c>
      <c r="FH347" t="s">
        <v>147</v>
      </c>
      <c r="FI347">
        <v>121</v>
      </c>
      <c r="FJ347">
        <v>605</v>
      </c>
      <c r="FK347" t="s">
        <v>221</v>
      </c>
      <c r="FL347" t="s">
        <v>651</v>
      </c>
      <c r="FM347" t="s">
        <v>182</v>
      </c>
      <c r="FN347" t="s">
        <v>147</v>
      </c>
      <c r="FO347">
        <v>83</v>
      </c>
      <c r="FP347">
        <v>379</v>
      </c>
      <c r="FQ347" t="s">
        <v>219</v>
      </c>
      <c r="FR347" t="s">
        <v>354</v>
      </c>
      <c r="FS347" t="s">
        <v>304</v>
      </c>
      <c r="FT347" t="s">
        <v>147</v>
      </c>
      <c r="FU347">
        <v>51</v>
      </c>
      <c r="FV347">
        <v>255</v>
      </c>
      <c r="FW347" t="s">
        <v>219</v>
      </c>
      <c r="FX347" t="s">
        <v>354</v>
      </c>
      <c r="FY347" t="s">
        <v>182</v>
      </c>
      <c r="FZ347" t="s">
        <v>147</v>
      </c>
      <c r="GA347">
        <v>0</v>
      </c>
      <c r="GB347">
        <v>0</v>
      </c>
      <c r="GC347">
        <v>214</v>
      </c>
      <c r="GD347">
        <v>955</v>
      </c>
      <c r="GE347">
        <v>251</v>
      </c>
      <c r="GF347">
        <v>1070</v>
      </c>
      <c r="GG347">
        <v>196</v>
      </c>
      <c r="GH347">
        <v>944</v>
      </c>
      <c r="GI347">
        <v>0</v>
      </c>
      <c r="GJ347">
        <v>0</v>
      </c>
      <c r="GK347" t="s">
        <v>159</v>
      </c>
      <c r="GL347">
        <v>172</v>
      </c>
      <c r="GM347">
        <v>860</v>
      </c>
      <c r="GN347" t="s">
        <v>159</v>
      </c>
      <c r="GO347" t="s">
        <v>202</v>
      </c>
      <c r="GP347" t="s">
        <v>1039</v>
      </c>
      <c r="GQ347" t="s">
        <v>159</v>
      </c>
      <c r="GR347" t="s">
        <v>219</v>
      </c>
      <c r="GS347" t="s">
        <v>159</v>
      </c>
      <c r="GT347">
        <v>96</v>
      </c>
      <c r="GU347">
        <v>490</v>
      </c>
      <c r="GV347" t="s">
        <v>159</v>
      </c>
      <c r="GW347" t="s">
        <v>177</v>
      </c>
      <c r="GX347" t="s">
        <v>177</v>
      </c>
      <c r="GY347" t="s">
        <v>177</v>
      </c>
      <c r="GZ347" t="s">
        <v>1259</v>
      </c>
      <c r="HA347" s="117" t="s">
        <v>650</v>
      </c>
      <c r="HB347" s="117" t="s">
        <v>2559</v>
      </c>
      <c r="HC347" s="117"/>
      <c r="HD347" s="116" t="s">
        <v>1858</v>
      </c>
      <c r="HE347" s="116">
        <v>3.8755000000000002</v>
      </c>
      <c r="HF347" s="116">
        <v>32.344499999999996</v>
      </c>
    </row>
    <row r="348" spans="1:214" x14ac:dyDescent="0.25">
      <c r="A348" t="s">
        <v>273</v>
      </c>
      <c r="B348" t="s">
        <v>211</v>
      </c>
      <c r="C348" t="s">
        <v>1261</v>
      </c>
      <c r="D348" t="s">
        <v>422</v>
      </c>
      <c r="E348" t="s">
        <v>1260</v>
      </c>
      <c r="F348" t="s">
        <v>1262</v>
      </c>
      <c r="G348" s="116">
        <f t="shared" si="10"/>
        <v>4.7467499999999996</v>
      </c>
      <c r="H348" s="116">
        <f t="shared" si="11"/>
        <v>29.538</v>
      </c>
      <c r="I348">
        <v>9</v>
      </c>
      <c r="J348">
        <v>9</v>
      </c>
      <c r="K348" t="s">
        <v>159</v>
      </c>
      <c r="L348">
        <v>35</v>
      </c>
      <c r="M348" s="116">
        <f>SUM(Table1[[#Headers],[c- IDP previously displ. abroad present]])</f>
        <v>0</v>
      </c>
      <c r="N348">
        <v>179</v>
      </c>
      <c r="O348" s="116">
        <f>(Table1[[#This Row],[a- IDP individuals]])-(Table1[[#This Row],[displ. Abroad]])</f>
        <v>179</v>
      </c>
      <c r="P348">
        <v>21</v>
      </c>
      <c r="Q348">
        <v>105</v>
      </c>
      <c r="R348" t="s">
        <v>211</v>
      </c>
      <c r="S348" t="s">
        <v>422</v>
      </c>
      <c r="T348">
        <v>14</v>
      </c>
      <c r="U348">
        <v>74</v>
      </c>
      <c r="V348" t="s">
        <v>211</v>
      </c>
      <c r="W348" t="s">
        <v>422</v>
      </c>
      <c r="X348">
        <v>0</v>
      </c>
      <c r="Y348">
        <v>0</v>
      </c>
      <c r="Z348" t="s">
        <v>147</v>
      </c>
      <c r="AA348" t="s">
        <v>147</v>
      </c>
      <c r="AB348">
        <v>0</v>
      </c>
      <c r="AC348">
        <v>0</v>
      </c>
      <c r="AD348" t="s">
        <v>147</v>
      </c>
      <c r="AE348" t="s">
        <v>147</v>
      </c>
      <c r="AF348">
        <v>0</v>
      </c>
      <c r="AG348">
        <v>0</v>
      </c>
      <c r="AH348" t="s">
        <v>147</v>
      </c>
      <c r="AI348" t="s">
        <v>147</v>
      </c>
      <c r="AJ348">
        <v>0</v>
      </c>
      <c r="AK348">
        <v>0</v>
      </c>
      <c r="AL348" t="s">
        <v>147</v>
      </c>
      <c r="AM348" t="s">
        <v>147</v>
      </c>
      <c r="AN348">
        <v>0</v>
      </c>
      <c r="AO348">
        <v>0</v>
      </c>
      <c r="AP348" t="s">
        <v>146</v>
      </c>
      <c r="AQ348">
        <v>0</v>
      </c>
      <c r="AR348">
        <v>0</v>
      </c>
      <c r="AS348">
        <v>0</v>
      </c>
      <c r="AT348">
        <v>0</v>
      </c>
      <c r="AU348" t="s">
        <v>147</v>
      </c>
      <c r="AV348" t="s">
        <v>147</v>
      </c>
      <c r="AW348">
        <v>0</v>
      </c>
      <c r="AX348">
        <v>0</v>
      </c>
      <c r="AY348" t="s">
        <v>147</v>
      </c>
      <c r="AZ348" t="s">
        <v>147</v>
      </c>
      <c r="BA348">
        <v>0</v>
      </c>
      <c r="BB348">
        <v>0</v>
      </c>
      <c r="BC348" t="s">
        <v>147</v>
      </c>
      <c r="BD348" t="s">
        <v>147</v>
      </c>
      <c r="BE348">
        <v>0</v>
      </c>
      <c r="BF348">
        <v>0</v>
      </c>
      <c r="BG348" t="s">
        <v>147</v>
      </c>
      <c r="BH348" t="s">
        <v>147</v>
      </c>
      <c r="BI348">
        <v>0</v>
      </c>
      <c r="BJ348">
        <v>0</v>
      </c>
      <c r="BK348" t="s">
        <v>147</v>
      </c>
      <c r="BL348" t="s">
        <v>147</v>
      </c>
      <c r="BM348">
        <v>0</v>
      </c>
      <c r="BN348">
        <v>0</v>
      </c>
      <c r="BO348" s="116">
        <f>SUM(Table1[[#This Row],[2014-2015 Conflict]],Table1[[#This Row],[2016-2017 conflict]],Table1[[#This Row],[2018 pre R conflict]],Table1[[#This Row],[2018 post R conflict]],Table1[[#This Row],[2019 conflict]],Table1[[#This Row],[2020 conflict]])</f>
        <v>179</v>
      </c>
      <c r="BP348" s="116">
        <f>SUM(Table1[[#This Row],[2014-2015  C - clashes]],Table1[[#This Row],[2016-2017  c-clashes]],Table1[[#This Row],[2018 pre R C-clashes]],Table1[[#This Row],[2018 post R C-clashes]],Table1[[#This Row],[2019 C-clashes]],Table1[[#This Row],[2020 C-clashes]])</f>
        <v>0</v>
      </c>
      <c r="BQ348" s="116">
        <f>SUM(Table1[[#This Row],[2014-2015 disaster]],Table1[[#This Row],[2016-2017 disaster]],Table1[[#This Row],[2018 pre R disaster]],Table1[[#This Row],[2018 post R disaster]],Table1[[#This Row],[2019 disaster]],Table1[[#This Row],[2020 disaster]])</f>
        <v>0</v>
      </c>
      <c r="BR348" s="116">
        <f>SUM(Table1[[#This Row],[2014-2015 unknown]],Table1[[#This Row],[2016-2017  unknown ]],Table1[[#This Row],[2018 pre R unknown]],Table1[[#This Row],[2018 post R unknown]],Table1[[#This Row],[2019 unknown]],Table1[[#This Row],[2020 unknown]])</f>
        <v>0</v>
      </c>
      <c r="BS348">
        <v>105</v>
      </c>
      <c r="BT348">
        <v>0</v>
      </c>
      <c r="BU348">
        <v>0</v>
      </c>
      <c r="BV348">
        <v>0</v>
      </c>
      <c r="BW348" t="s">
        <v>146</v>
      </c>
      <c r="BX348">
        <v>74</v>
      </c>
      <c r="BY348">
        <v>0</v>
      </c>
      <c r="BZ348">
        <v>0</v>
      </c>
      <c r="CA348">
        <v>0</v>
      </c>
      <c r="CB348" t="s">
        <v>146</v>
      </c>
      <c r="CC348">
        <v>0</v>
      </c>
      <c r="CD348">
        <v>0</v>
      </c>
      <c r="CE348">
        <v>0</v>
      </c>
      <c r="CF348">
        <v>0</v>
      </c>
      <c r="CG348" t="s">
        <v>146</v>
      </c>
      <c r="CH348">
        <v>0</v>
      </c>
      <c r="CI348">
        <v>0</v>
      </c>
      <c r="CJ348">
        <v>0</v>
      </c>
      <c r="CK348">
        <v>0</v>
      </c>
      <c r="CL348" t="s">
        <v>146</v>
      </c>
      <c r="CM348">
        <v>0</v>
      </c>
      <c r="CN348">
        <v>0</v>
      </c>
      <c r="CO348">
        <v>0</v>
      </c>
      <c r="CP348">
        <v>0</v>
      </c>
      <c r="CQ348" t="s">
        <v>146</v>
      </c>
      <c r="CR348">
        <v>0</v>
      </c>
      <c r="CS348">
        <v>0</v>
      </c>
      <c r="CT348">
        <v>0</v>
      </c>
      <c r="CU348">
        <v>0</v>
      </c>
      <c r="CV348" t="s">
        <v>146</v>
      </c>
      <c r="CW348" t="s">
        <v>147</v>
      </c>
      <c r="CX348">
        <v>0</v>
      </c>
      <c r="CY348">
        <v>0</v>
      </c>
      <c r="CZ348">
        <v>0</v>
      </c>
      <c r="DA348">
        <v>35</v>
      </c>
      <c r="DB348">
        <v>179</v>
      </c>
      <c r="DC348" t="s">
        <v>146</v>
      </c>
      <c r="DD348">
        <v>0</v>
      </c>
      <c r="DE348">
        <v>0</v>
      </c>
      <c r="DF348">
        <v>2460</v>
      </c>
      <c r="DG348">
        <v>12301</v>
      </c>
      <c r="DH348" t="s">
        <v>159</v>
      </c>
      <c r="DI348">
        <f>Table1[[#This Row],[i- returnees internal present household]]+Table1[[#This Row],[k- abroad returnee household]]</f>
        <v>319</v>
      </c>
      <c r="DJ348">
        <f>Table1[[#This Row],[ returnees internal ]]+Table1[[#This Row],[abroad returnee ]]</f>
        <v>1601</v>
      </c>
      <c r="DK348" t="s">
        <v>159</v>
      </c>
      <c r="DL348">
        <v>292</v>
      </c>
      <c r="DM348">
        <v>1467</v>
      </c>
      <c r="DN348">
        <v>24</v>
      </c>
      <c r="DO348">
        <v>120</v>
      </c>
      <c r="DP348" t="s">
        <v>211</v>
      </c>
      <c r="DQ348" t="s">
        <v>422</v>
      </c>
      <c r="DR348" t="s">
        <v>150</v>
      </c>
      <c r="DS348" t="s">
        <v>147</v>
      </c>
      <c r="DT348">
        <v>31</v>
      </c>
      <c r="DU348">
        <v>155</v>
      </c>
      <c r="DV348" t="s">
        <v>211</v>
      </c>
      <c r="DW348" t="s">
        <v>422</v>
      </c>
      <c r="DX348" t="s">
        <v>150</v>
      </c>
      <c r="DY348" t="s">
        <v>147</v>
      </c>
      <c r="DZ348">
        <v>103</v>
      </c>
      <c r="EA348">
        <v>519</v>
      </c>
      <c r="EB348" t="s">
        <v>211</v>
      </c>
      <c r="EC348" t="s">
        <v>422</v>
      </c>
      <c r="ED348" t="s">
        <v>150</v>
      </c>
      <c r="EE348" t="s">
        <v>147</v>
      </c>
      <c r="EF348">
        <v>134</v>
      </c>
      <c r="EG348">
        <v>673</v>
      </c>
      <c r="EH348" t="s">
        <v>211</v>
      </c>
      <c r="EI348" t="s">
        <v>422</v>
      </c>
      <c r="EJ348" t="s">
        <v>150</v>
      </c>
      <c r="EK348" t="s">
        <v>147</v>
      </c>
      <c r="EL348">
        <v>0</v>
      </c>
      <c r="EM348">
        <v>0</v>
      </c>
      <c r="EN348" t="s">
        <v>147</v>
      </c>
      <c r="EO348" t="s">
        <v>147</v>
      </c>
      <c r="EP348" t="s">
        <v>147</v>
      </c>
      <c r="EQ348" t="s">
        <v>147</v>
      </c>
      <c r="ER348">
        <v>0</v>
      </c>
      <c r="ES348">
        <v>0</v>
      </c>
      <c r="ET348" t="s">
        <v>159</v>
      </c>
      <c r="EU348">
        <v>27</v>
      </c>
      <c r="EV348">
        <v>134</v>
      </c>
      <c r="EW348">
        <v>3</v>
      </c>
      <c r="EX348">
        <v>15</v>
      </c>
      <c r="EY348" t="s">
        <v>722</v>
      </c>
      <c r="EZ348" t="s">
        <v>740</v>
      </c>
      <c r="FA348" t="s">
        <v>150</v>
      </c>
      <c r="FB348" t="s">
        <v>147</v>
      </c>
      <c r="FC348">
        <v>7</v>
      </c>
      <c r="FD348">
        <v>37</v>
      </c>
      <c r="FE348" t="s">
        <v>722</v>
      </c>
      <c r="FF348" t="s">
        <v>740</v>
      </c>
      <c r="FG348" t="s">
        <v>150</v>
      </c>
      <c r="FH348" t="s">
        <v>147</v>
      </c>
      <c r="FI348">
        <v>8</v>
      </c>
      <c r="FJ348">
        <v>40</v>
      </c>
      <c r="FK348" t="s">
        <v>722</v>
      </c>
      <c r="FL348" t="s">
        <v>740</v>
      </c>
      <c r="FM348" t="s">
        <v>150</v>
      </c>
      <c r="FN348" t="s">
        <v>147</v>
      </c>
      <c r="FO348">
        <v>7</v>
      </c>
      <c r="FP348">
        <v>37</v>
      </c>
      <c r="FQ348" t="s">
        <v>722</v>
      </c>
      <c r="FR348" t="s">
        <v>740</v>
      </c>
      <c r="FS348" t="s">
        <v>150</v>
      </c>
      <c r="FT348" t="s">
        <v>147</v>
      </c>
      <c r="FU348">
        <v>2</v>
      </c>
      <c r="FV348">
        <v>5</v>
      </c>
      <c r="FW348" t="s">
        <v>722</v>
      </c>
      <c r="FX348" t="s">
        <v>1263</v>
      </c>
      <c r="FY348" t="s">
        <v>150</v>
      </c>
      <c r="FZ348" t="s">
        <v>147</v>
      </c>
      <c r="GA348">
        <v>0</v>
      </c>
      <c r="GB348">
        <v>0</v>
      </c>
      <c r="GC348">
        <v>60</v>
      </c>
      <c r="GD348">
        <v>301</v>
      </c>
      <c r="GE348">
        <v>170</v>
      </c>
      <c r="GF348">
        <v>853</v>
      </c>
      <c r="GG348">
        <v>89</v>
      </c>
      <c r="GH348">
        <v>447</v>
      </c>
      <c r="GI348">
        <v>0</v>
      </c>
      <c r="GJ348">
        <v>0</v>
      </c>
      <c r="GK348" t="s">
        <v>159</v>
      </c>
      <c r="GL348">
        <v>10</v>
      </c>
      <c r="GM348">
        <v>50</v>
      </c>
      <c r="GN348" t="s">
        <v>159</v>
      </c>
      <c r="GO348" t="s">
        <v>211</v>
      </c>
      <c r="GP348" t="s">
        <v>422</v>
      </c>
      <c r="GQ348" t="s">
        <v>159</v>
      </c>
      <c r="GR348" t="s">
        <v>722</v>
      </c>
      <c r="GS348" t="s">
        <v>159</v>
      </c>
      <c r="GT348">
        <v>40</v>
      </c>
      <c r="GU348">
        <v>204</v>
      </c>
      <c r="GV348" t="s">
        <v>146</v>
      </c>
      <c r="GW348" t="s">
        <v>152</v>
      </c>
      <c r="GX348" t="s">
        <v>152</v>
      </c>
      <c r="GY348" t="s">
        <v>151</v>
      </c>
      <c r="GZ348" t="s">
        <v>160</v>
      </c>
      <c r="HA348" s="117" t="s">
        <v>679</v>
      </c>
      <c r="HB348" s="117" t="s">
        <v>2561</v>
      </c>
      <c r="HC348" s="117"/>
      <c r="HD348" s="116" t="s">
        <v>1858</v>
      </c>
      <c r="HE348" s="116">
        <v>3.8501001160000001</v>
      </c>
      <c r="HF348" s="116">
        <v>32.812061372000002</v>
      </c>
    </row>
    <row r="349" spans="1:214" x14ac:dyDescent="0.25">
      <c r="A349" t="s">
        <v>171</v>
      </c>
      <c r="B349" t="s">
        <v>172</v>
      </c>
      <c r="C349" t="s">
        <v>1067</v>
      </c>
      <c r="D349" t="s">
        <v>774</v>
      </c>
      <c r="E349" t="s">
        <v>1264</v>
      </c>
      <c r="F349" t="s">
        <v>1265</v>
      </c>
      <c r="G349" s="116">
        <f t="shared" si="10"/>
        <v>8.1354679999999995</v>
      </c>
      <c r="H349" s="116">
        <f t="shared" si="11"/>
        <v>28.231071</v>
      </c>
      <c r="I349">
        <v>9</v>
      </c>
      <c r="J349">
        <v>9</v>
      </c>
      <c r="K349" t="s">
        <v>159</v>
      </c>
      <c r="L349">
        <v>338</v>
      </c>
      <c r="M349" s="116">
        <f>SUM(Table1[[#Headers],[c- IDP previously displ. abroad present]])</f>
        <v>0</v>
      </c>
      <c r="N349">
        <v>1608</v>
      </c>
      <c r="O349" s="116">
        <f>(Table1[[#This Row],[a- IDP individuals]])-(Table1[[#This Row],[displ. Abroad]])</f>
        <v>1608</v>
      </c>
      <c r="P349">
        <v>115</v>
      </c>
      <c r="Q349">
        <v>599</v>
      </c>
      <c r="R349" t="s">
        <v>172</v>
      </c>
      <c r="S349" t="s">
        <v>998</v>
      </c>
      <c r="T349">
        <v>44</v>
      </c>
      <c r="U349">
        <v>180</v>
      </c>
      <c r="V349" t="s">
        <v>172</v>
      </c>
      <c r="W349" t="s">
        <v>998</v>
      </c>
      <c r="X349">
        <v>67</v>
      </c>
      <c r="Y349">
        <v>321</v>
      </c>
      <c r="Z349" t="s">
        <v>172</v>
      </c>
      <c r="AA349" t="s">
        <v>998</v>
      </c>
      <c r="AB349">
        <v>51</v>
      </c>
      <c r="AC349">
        <v>212</v>
      </c>
      <c r="AD349" t="s">
        <v>172</v>
      </c>
      <c r="AE349" t="s">
        <v>998</v>
      </c>
      <c r="AF349">
        <v>40</v>
      </c>
      <c r="AG349">
        <v>210</v>
      </c>
      <c r="AH349" t="s">
        <v>172</v>
      </c>
      <c r="AI349" t="s">
        <v>998</v>
      </c>
      <c r="AJ349">
        <v>21</v>
      </c>
      <c r="AK349">
        <v>86</v>
      </c>
      <c r="AL349" t="s">
        <v>172</v>
      </c>
      <c r="AM349" t="s">
        <v>998</v>
      </c>
      <c r="AN349">
        <v>0</v>
      </c>
      <c r="AO349">
        <v>0</v>
      </c>
      <c r="AP349" t="s">
        <v>146</v>
      </c>
      <c r="AQ349">
        <v>0</v>
      </c>
      <c r="AR349">
        <v>0</v>
      </c>
      <c r="AS349">
        <v>0</v>
      </c>
      <c r="AT349">
        <v>0</v>
      </c>
      <c r="AU349" t="s">
        <v>147</v>
      </c>
      <c r="AV349" t="s">
        <v>147</v>
      </c>
      <c r="AW349">
        <v>0</v>
      </c>
      <c r="AX349">
        <v>0</v>
      </c>
      <c r="AY349" t="s">
        <v>147</v>
      </c>
      <c r="AZ349" t="s">
        <v>147</v>
      </c>
      <c r="BA349">
        <v>0</v>
      </c>
      <c r="BB349">
        <v>0</v>
      </c>
      <c r="BC349" t="s">
        <v>147</v>
      </c>
      <c r="BD349" t="s">
        <v>147</v>
      </c>
      <c r="BE349">
        <v>0</v>
      </c>
      <c r="BF349">
        <v>0</v>
      </c>
      <c r="BG349" t="s">
        <v>147</v>
      </c>
      <c r="BH349" t="s">
        <v>147</v>
      </c>
      <c r="BI349">
        <v>0</v>
      </c>
      <c r="BJ349">
        <v>0</v>
      </c>
      <c r="BK349" t="s">
        <v>147</v>
      </c>
      <c r="BL349" t="s">
        <v>147</v>
      </c>
      <c r="BM349">
        <v>0</v>
      </c>
      <c r="BN349">
        <v>0</v>
      </c>
      <c r="BO349" s="116">
        <f>SUM(Table1[[#This Row],[2014-2015 Conflict]],Table1[[#This Row],[2016-2017 conflict]],Table1[[#This Row],[2018 pre R conflict]],Table1[[#This Row],[2018 post R conflict]],Table1[[#This Row],[2019 conflict]],Table1[[#This Row],[2020 conflict]])</f>
        <v>0</v>
      </c>
      <c r="BP349" s="116">
        <f>SUM(Table1[[#This Row],[2014-2015  C - clashes]],Table1[[#This Row],[2016-2017  c-clashes]],Table1[[#This Row],[2018 pre R C-clashes]],Table1[[#This Row],[2018 post R C-clashes]],Table1[[#This Row],[2019 C-clashes]],Table1[[#This Row],[2020 C-clashes]])</f>
        <v>1608</v>
      </c>
      <c r="BQ349" s="116">
        <f>SUM(Table1[[#This Row],[2014-2015 disaster]],Table1[[#This Row],[2016-2017 disaster]],Table1[[#This Row],[2018 pre R disaster]],Table1[[#This Row],[2018 post R disaster]],Table1[[#This Row],[2019 disaster]],Table1[[#This Row],[2020 disaster]])</f>
        <v>0</v>
      </c>
      <c r="BR349" s="116">
        <f>SUM(Table1[[#This Row],[2014-2015 unknown]],Table1[[#This Row],[2016-2017  unknown ]],Table1[[#This Row],[2018 pre R unknown]],Table1[[#This Row],[2018 post R unknown]],Table1[[#This Row],[2019 unknown]],Table1[[#This Row],[2020 unknown]])</f>
        <v>0</v>
      </c>
      <c r="BS349">
        <v>0</v>
      </c>
      <c r="BT349">
        <v>599</v>
      </c>
      <c r="BU349">
        <v>0</v>
      </c>
      <c r="BV349">
        <v>0</v>
      </c>
      <c r="BW349" t="s">
        <v>146</v>
      </c>
      <c r="BX349">
        <v>0</v>
      </c>
      <c r="BY349">
        <v>180</v>
      </c>
      <c r="BZ349">
        <v>0</v>
      </c>
      <c r="CA349">
        <v>0</v>
      </c>
      <c r="CB349" t="s">
        <v>146</v>
      </c>
      <c r="CC349">
        <v>0</v>
      </c>
      <c r="CD349">
        <v>321</v>
      </c>
      <c r="CE349">
        <v>0</v>
      </c>
      <c r="CF349">
        <v>0</v>
      </c>
      <c r="CG349" t="s">
        <v>146</v>
      </c>
      <c r="CH349">
        <v>0</v>
      </c>
      <c r="CI349">
        <v>212</v>
      </c>
      <c r="CJ349">
        <v>0</v>
      </c>
      <c r="CK349">
        <v>0</v>
      </c>
      <c r="CL349" t="s">
        <v>146</v>
      </c>
      <c r="CM349">
        <v>0</v>
      </c>
      <c r="CN349">
        <v>210</v>
      </c>
      <c r="CO349">
        <v>0</v>
      </c>
      <c r="CP349">
        <v>0</v>
      </c>
      <c r="CQ349" t="s">
        <v>146</v>
      </c>
      <c r="CR349">
        <v>0</v>
      </c>
      <c r="CS349">
        <v>86</v>
      </c>
      <c r="CT349">
        <v>0</v>
      </c>
      <c r="CU349">
        <v>0</v>
      </c>
      <c r="CV349" t="s">
        <v>146</v>
      </c>
      <c r="CW349" t="s">
        <v>147</v>
      </c>
      <c r="CX349">
        <v>0</v>
      </c>
      <c r="CY349">
        <v>0</v>
      </c>
      <c r="CZ349">
        <v>0</v>
      </c>
      <c r="DA349">
        <v>338</v>
      </c>
      <c r="DB349">
        <v>1608</v>
      </c>
      <c r="DC349" t="s">
        <v>146</v>
      </c>
      <c r="DD349">
        <v>0</v>
      </c>
      <c r="DE349">
        <v>0</v>
      </c>
      <c r="DF349">
        <v>419</v>
      </c>
      <c r="DG349">
        <v>3001</v>
      </c>
      <c r="DH349" t="s">
        <v>159</v>
      </c>
      <c r="DI349">
        <f>Table1[[#This Row],[i- returnees internal present household]]+Table1[[#This Row],[k- abroad returnee household]]</f>
        <v>319</v>
      </c>
      <c r="DJ349">
        <f>Table1[[#This Row],[ returnees internal ]]+Table1[[#This Row],[abroad returnee ]]</f>
        <v>1706</v>
      </c>
      <c r="DK349" t="s">
        <v>159</v>
      </c>
      <c r="DL349">
        <v>312</v>
      </c>
      <c r="DM349">
        <v>1671</v>
      </c>
      <c r="DN349">
        <v>143</v>
      </c>
      <c r="DO349">
        <v>778</v>
      </c>
      <c r="DP349" t="s">
        <v>172</v>
      </c>
      <c r="DQ349" t="s">
        <v>691</v>
      </c>
      <c r="DR349" t="s">
        <v>150</v>
      </c>
      <c r="DS349" t="s">
        <v>147</v>
      </c>
      <c r="DT349">
        <v>43</v>
      </c>
      <c r="DU349">
        <v>228</v>
      </c>
      <c r="DV349" t="s">
        <v>172</v>
      </c>
      <c r="DW349" t="s">
        <v>691</v>
      </c>
      <c r="DX349" t="s">
        <v>182</v>
      </c>
      <c r="DY349" t="s">
        <v>147</v>
      </c>
      <c r="DZ349">
        <v>120</v>
      </c>
      <c r="EA349">
        <v>627</v>
      </c>
      <c r="EB349" t="s">
        <v>172</v>
      </c>
      <c r="EC349" t="s">
        <v>691</v>
      </c>
      <c r="ED349" t="s">
        <v>182</v>
      </c>
      <c r="EE349" t="s">
        <v>147</v>
      </c>
      <c r="EF349">
        <v>6</v>
      </c>
      <c r="EG349">
        <v>38</v>
      </c>
      <c r="EH349" t="s">
        <v>172</v>
      </c>
      <c r="EI349" t="s">
        <v>691</v>
      </c>
      <c r="EJ349" t="s">
        <v>182</v>
      </c>
      <c r="EK349" t="s">
        <v>147</v>
      </c>
      <c r="EL349">
        <v>0</v>
      </c>
      <c r="EM349">
        <v>0</v>
      </c>
      <c r="EN349" t="s">
        <v>147</v>
      </c>
      <c r="EO349" t="s">
        <v>147</v>
      </c>
      <c r="EP349" t="s">
        <v>147</v>
      </c>
      <c r="EQ349" t="s">
        <v>147</v>
      </c>
      <c r="ER349">
        <v>0</v>
      </c>
      <c r="ES349">
        <v>0</v>
      </c>
      <c r="ET349" t="s">
        <v>159</v>
      </c>
      <c r="EU349">
        <v>7</v>
      </c>
      <c r="EV349">
        <v>35</v>
      </c>
      <c r="EW349">
        <v>7</v>
      </c>
      <c r="EX349">
        <v>35</v>
      </c>
      <c r="EY349" t="s">
        <v>217</v>
      </c>
      <c r="EZ349" t="s">
        <v>218</v>
      </c>
      <c r="FA349" t="s">
        <v>182</v>
      </c>
      <c r="FB349" t="s">
        <v>147</v>
      </c>
      <c r="FC349">
        <v>0</v>
      </c>
      <c r="FD349">
        <v>0</v>
      </c>
      <c r="FE349" t="s">
        <v>147</v>
      </c>
      <c r="FF349" t="s">
        <v>147</v>
      </c>
      <c r="FG349" t="s">
        <v>147</v>
      </c>
      <c r="FH349" t="s">
        <v>147</v>
      </c>
      <c r="FI349">
        <v>0</v>
      </c>
      <c r="FJ349">
        <v>0</v>
      </c>
      <c r="FK349" t="s">
        <v>147</v>
      </c>
      <c r="FL349" t="s">
        <v>147</v>
      </c>
      <c r="FM349" t="s">
        <v>147</v>
      </c>
      <c r="FN349" t="s">
        <v>147</v>
      </c>
      <c r="FO349">
        <v>0</v>
      </c>
      <c r="FP349">
        <v>0</v>
      </c>
      <c r="FQ349" t="s">
        <v>147</v>
      </c>
      <c r="FR349" t="s">
        <v>147</v>
      </c>
      <c r="FS349" t="s">
        <v>147</v>
      </c>
      <c r="FT349" t="s">
        <v>147</v>
      </c>
      <c r="FU349">
        <v>0</v>
      </c>
      <c r="FV349">
        <v>0</v>
      </c>
      <c r="FW349" t="s">
        <v>147</v>
      </c>
      <c r="FX349" t="s">
        <v>147</v>
      </c>
      <c r="FY349" t="s">
        <v>147</v>
      </c>
      <c r="FZ349" t="s">
        <v>147</v>
      </c>
      <c r="GA349">
        <v>0</v>
      </c>
      <c r="GB349">
        <v>0</v>
      </c>
      <c r="GC349">
        <v>143</v>
      </c>
      <c r="GD349">
        <v>778</v>
      </c>
      <c r="GE349">
        <v>120</v>
      </c>
      <c r="GF349">
        <v>627</v>
      </c>
      <c r="GG349">
        <v>56</v>
      </c>
      <c r="GH349">
        <v>301</v>
      </c>
      <c r="GI349">
        <v>0</v>
      </c>
      <c r="GJ349">
        <v>0</v>
      </c>
      <c r="GK349" t="s">
        <v>159</v>
      </c>
      <c r="GL349">
        <v>17</v>
      </c>
      <c r="GM349">
        <v>90</v>
      </c>
      <c r="GN349" t="s">
        <v>159</v>
      </c>
      <c r="GO349" t="s">
        <v>172</v>
      </c>
      <c r="GP349" t="s">
        <v>461</v>
      </c>
      <c r="GQ349" t="s">
        <v>159</v>
      </c>
      <c r="GR349" t="s">
        <v>217</v>
      </c>
      <c r="GS349" t="s">
        <v>159</v>
      </c>
      <c r="GT349">
        <v>31</v>
      </c>
      <c r="GU349">
        <v>158</v>
      </c>
      <c r="GV349" t="s">
        <v>146</v>
      </c>
      <c r="GW349" t="s">
        <v>151</v>
      </c>
      <c r="GX349" t="s">
        <v>152</v>
      </c>
      <c r="GY349" t="s">
        <v>177</v>
      </c>
      <c r="GZ349" t="s">
        <v>1266</v>
      </c>
      <c r="HA349" s="117" t="s">
        <v>679</v>
      </c>
      <c r="HB349" s="117" t="s">
        <v>679</v>
      </c>
      <c r="HC349" s="117"/>
      <c r="HD349" s="116" t="s">
        <v>1858</v>
      </c>
      <c r="HE349" s="116">
        <v>3.7981059500000001</v>
      </c>
      <c r="HF349" s="116">
        <v>32.753901110000001</v>
      </c>
    </row>
    <row r="350" spans="1:214" x14ac:dyDescent="0.25">
      <c r="A350" t="s">
        <v>186</v>
      </c>
      <c r="B350" t="s">
        <v>187</v>
      </c>
      <c r="C350" t="s">
        <v>207</v>
      </c>
      <c r="D350" t="s">
        <v>208</v>
      </c>
      <c r="E350" t="s">
        <v>1267</v>
      </c>
      <c r="F350" t="s">
        <v>1268</v>
      </c>
      <c r="G350" s="116">
        <f t="shared" si="10"/>
        <v>6.4788341730000001</v>
      </c>
      <c r="H350" s="116">
        <f t="shared" si="11"/>
        <v>30.036952719999999</v>
      </c>
      <c r="I350">
        <v>9</v>
      </c>
      <c r="J350">
        <v>9</v>
      </c>
      <c r="K350" t="s">
        <v>159</v>
      </c>
      <c r="L350">
        <v>264</v>
      </c>
      <c r="M350" s="116">
        <f>SUM(Table1[[#Headers],[c- IDP previously displ. abroad present]])</f>
        <v>0</v>
      </c>
      <c r="N350">
        <v>1308</v>
      </c>
      <c r="O350" s="116">
        <f>(Table1[[#This Row],[a- IDP individuals]])-(Table1[[#This Row],[displ. Abroad]])</f>
        <v>894</v>
      </c>
      <c r="P350">
        <v>51</v>
      </c>
      <c r="Q350">
        <v>259</v>
      </c>
      <c r="R350" t="s">
        <v>187</v>
      </c>
      <c r="S350" t="s">
        <v>208</v>
      </c>
      <c r="T350">
        <v>32</v>
      </c>
      <c r="U350">
        <v>160</v>
      </c>
      <c r="V350" t="s">
        <v>187</v>
      </c>
      <c r="W350" t="s">
        <v>213</v>
      </c>
      <c r="X350">
        <v>40</v>
      </c>
      <c r="Y350">
        <v>202</v>
      </c>
      <c r="Z350" t="s">
        <v>187</v>
      </c>
      <c r="AA350" t="s">
        <v>208</v>
      </c>
      <c r="AB350">
        <v>26</v>
      </c>
      <c r="AC350">
        <v>129</v>
      </c>
      <c r="AD350" t="s">
        <v>187</v>
      </c>
      <c r="AE350" t="s">
        <v>208</v>
      </c>
      <c r="AF350">
        <v>44</v>
      </c>
      <c r="AG350">
        <v>199</v>
      </c>
      <c r="AH350" t="s">
        <v>187</v>
      </c>
      <c r="AI350" t="s">
        <v>208</v>
      </c>
      <c r="AJ350">
        <v>71</v>
      </c>
      <c r="AK350">
        <v>359</v>
      </c>
      <c r="AL350" t="s">
        <v>187</v>
      </c>
      <c r="AM350" t="s">
        <v>208</v>
      </c>
      <c r="AN350">
        <v>0</v>
      </c>
      <c r="AO350">
        <v>0</v>
      </c>
      <c r="AP350" t="s">
        <v>159</v>
      </c>
      <c r="AQ350">
        <v>83</v>
      </c>
      <c r="AR350">
        <v>414</v>
      </c>
      <c r="AS350">
        <v>20</v>
      </c>
      <c r="AT350">
        <v>108</v>
      </c>
      <c r="AU350" t="s">
        <v>219</v>
      </c>
      <c r="AV350" t="s">
        <v>354</v>
      </c>
      <c r="AW350">
        <v>10</v>
      </c>
      <c r="AX350">
        <v>49</v>
      </c>
      <c r="AY350" t="s">
        <v>217</v>
      </c>
      <c r="AZ350" t="s">
        <v>218</v>
      </c>
      <c r="BA350">
        <v>18</v>
      </c>
      <c r="BB350">
        <v>88</v>
      </c>
      <c r="BC350" t="s">
        <v>217</v>
      </c>
      <c r="BD350" t="s">
        <v>218</v>
      </c>
      <c r="BE350">
        <v>20</v>
      </c>
      <c r="BF350">
        <v>97</v>
      </c>
      <c r="BG350" t="s">
        <v>221</v>
      </c>
      <c r="BH350" t="s">
        <v>222</v>
      </c>
      <c r="BI350">
        <v>15</v>
      </c>
      <c r="BJ350">
        <v>72</v>
      </c>
      <c r="BK350" t="s">
        <v>219</v>
      </c>
      <c r="BL350" t="s">
        <v>220</v>
      </c>
      <c r="BM350">
        <v>0</v>
      </c>
      <c r="BN350">
        <v>0</v>
      </c>
      <c r="BO350" s="116">
        <f>SUM(Table1[[#This Row],[2014-2015 Conflict]],Table1[[#This Row],[2016-2017 conflict]],Table1[[#This Row],[2018 pre R conflict]],Table1[[#This Row],[2018 post R conflict]],Table1[[#This Row],[2019 conflict]],Table1[[#This Row],[2020 conflict]])</f>
        <v>0</v>
      </c>
      <c r="BP350" s="116">
        <f>SUM(Table1[[#This Row],[2014-2015  C - clashes]],Table1[[#This Row],[2016-2017  c-clashes]],Table1[[#This Row],[2018 pre R C-clashes]],Table1[[#This Row],[2018 post R C-clashes]],Table1[[#This Row],[2019 C-clashes]],Table1[[#This Row],[2020 C-clashes]])</f>
        <v>1308</v>
      </c>
      <c r="BQ350" s="116">
        <f>SUM(Table1[[#This Row],[2014-2015 disaster]],Table1[[#This Row],[2016-2017 disaster]],Table1[[#This Row],[2018 pre R disaster]],Table1[[#This Row],[2018 post R disaster]],Table1[[#This Row],[2019 disaster]],Table1[[#This Row],[2020 disaster]])</f>
        <v>0</v>
      </c>
      <c r="BR350" s="116">
        <f>SUM(Table1[[#This Row],[2014-2015 unknown]],Table1[[#This Row],[2016-2017  unknown ]],Table1[[#This Row],[2018 pre R unknown]],Table1[[#This Row],[2018 post R unknown]],Table1[[#This Row],[2019 unknown]],Table1[[#This Row],[2020 unknown]])</f>
        <v>0</v>
      </c>
      <c r="BS350">
        <v>0</v>
      </c>
      <c r="BT350">
        <v>259</v>
      </c>
      <c r="BU350">
        <v>0</v>
      </c>
      <c r="BV350">
        <v>0</v>
      </c>
      <c r="BW350" t="s">
        <v>146</v>
      </c>
      <c r="BX350">
        <v>0</v>
      </c>
      <c r="BY350">
        <v>160</v>
      </c>
      <c r="BZ350">
        <v>0</v>
      </c>
      <c r="CA350">
        <v>0</v>
      </c>
      <c r="CB350" t="s">
        <v>146</v>
      </c>
      <c r="CC350">
        <v>0</v>
      </c>
      <c r="CD350">
        <v>202</v>
      </c>
      <c r="CE350">
        <v>0</v>
      </c>
      <c r="CF350">
        <v>0</v>
      </c>
      <c r="CG350" t="s">
        <v>146</v>
      </c>
      <c r="CH350">
        <v>0</v>
      </c>
      <c r="CI350">
        <v>129</v>
      </c>
      <c r="CJ350">
        <v>0</v>
      </c>
      <c r="CK350">
        <v>0</v>
      </c>
      <c r="CL350" t="s">
        <v>146</v>
      </c>
      <c r="CM350">
        <v>0</v>
      </c>
      <c r="CN350">
        <v>199</v>
      </c>
      <c r="CO350">
        <v>0</v>
      </c>
      <c r="CP350">
        <v>0</v>
      </c>
      <c r="CQ350" t="s">
        <v>146</v>
      </c>
      <c r="CR350">
        <v>0</v>
      </c>
      <c r="CS350">
        <v>359</v>
      </c>
      <c r="CT350">
        <v>0</v>
      </c>
      <c r="CU350">
        <v>0</v>
      </c>
      <c r="CV350" t="s">
        <v>146</v>
      </c>
      <c r="CW350" t="s">
        <v>147</v>
      </c>
      <c r="CX350">
        <v>0</v>
      </c>
      <c r="CY350">
        <v>0</v>
      </c>
      <c r="CZ350">
        <v>0</v>
      </c>
      <c r="DA350">
        <v>264</v>
      </c>
      <c r="DB350">
        <v>1308</v>
      </c>
      <c r="DC350" t="s">
        <v>159</v>
      </c>
      <c r="DD350">
        <v>50</v>
      </c>
      <c r="DE350">
        <v>265</v>
      </c>
      <c r="DF350">
        <v>1629</v>
      </c>
      <c r="DG350">
        <v>8143</v>
      </c>
      <c r="DH350" t="s">
        <v>159</v>
      </c>
      <c r="DI350">
        <f>Table1[[#This Row],[i- returnees internal present household]]+Table1[[#This Row],[k- abroad returnee household]]</f>
        <v>199</v>
      </c>
      <c r="DJ350">
        <f>Table1[[#This Row],[ returnees internal ]]+Table1[[#This Row],[abroad returnee ]]</f>
        <v>1066</v>
      </c>
      <c r="DK350" t="s">
        <v>159</v>
      </c>
      <c r="DL350">
        <v>123</v>
      </c>
      <c r="DM350">
        <v>675</v>
      </c>
      <c r="DN350">
        <v>27</v>
      </c>
      <c r="DO350">
        <v>143</v>
      </c>
      <c r="DP350" t="s">
        <v>172</v>
      </c>
      <c r="DQ350" t="s">
        <v>774</v>
      </c>
      <c r="DR350" t="s">
        <v>150</v>
      </c>
      <c r="DS350" t="s">
        <v>147</v>
      </c>
      <c r="DT350">
        <v>25</v>
      </c>
      <c r="DU350">
        <v>133</v>
      </c>
      <c r="DV350" t="s">
        <v>172</v>
      </c>
      <c r="DW350" t="s">
        <v>691</v>
      </c>
      <c r="DX350" t="s">
        <v>150</v>
      </c>
      <c r="DY350" t="s">
        <v>147</v>
      </c>
      <c r="DZ350">
        <v>23</v>
      </c>
      <c r="EA350">
        <v>125</v>
      </c>
      <c r="EB350" t="s">
        <v>228</v>
      </c>
      <c r="EC350" t="s">
        <v>586</v>
      </c>
      <c r="ED350" t="s">
        <v>182</v>
      </c>
      <c r="EE350" t="s">
        <v>147</v>
      </c>
      <c r="EF350">
        <v>20</v>
      </c>
      <c r="EG350">
        <v>106</v>
      </c>
      <c r="EH350" t="s">
        <v>202</v>
      </c>
      <c r="EI350" t="s">
        <v>464</v>
      </c>
      <c r="EJ350" t="s">
        <v>150</v>
      </c>
      <c r="EK350" t="s">
        <v>147</v>
      </c>
      <c r="EL350">
        <v>28</v>
      </c>
      <c r="EM350">
        <v>168</v>
      </c>
      <c r="EN350" t="s">
        <v>193</v>
      </c>
      <c r="EO350" t="s">
        <v>196</v>
      </c>
      <c r="EP350" t="s">
        <v>182</v>
      </c>
      <c r="EQ350" t="s">
        <v>147</v>
      </c>
      <c r="ER350">
        <v>0</v>
      </c>
      <c r="ES350">
        <v>0</v>
      </c>
      <c r="ET350" t="s">
        <v>159</v>
      </c>
      <c r="EU350">
        <v>76</v>
      </c>
      <c r="EV350">
        <v>391</v>
      </c>
      <c r="EW350">
        <v>12</v>
      </c>
      <c r="EX350">
        <v>64</v>
      </c>
      <c r="EY350" t="s">
        <v>221</v>
      </c>
      <c r="EZ350" t="s">
        <v>222</v>
      </c>
      <c r="FA350" t="s">
        <v>150</v>
      </c>
      <c r="FB350" t="s">
        <v>147</v>
      </c>
      <c r="FC350">
        <v>8</v>
      </c>
      <c r="FD350">
        <v>42</v>
      </c>
      <c r="FE350" t="s">
        <v>217</v>
      </c>
      <c r="FF350" t="s">
        <v>485</v>
      </c>
      <c r="FG350" t="s">
        <v>150</v>
      </c>
      <c r="FH350" t="s">
        <v>147</v>
      </c>
      <c r="FI350">
        <v>7</v>
      </c>
      <c r="FJ350">
        <v>37</v>
      </c>
      <c r="FK350" t="s">
        <v>217</v>
      </c>
      <c r="FL350" t="s">
        <v>218</v>
      </c>
      <c r="FM350" t="s">
        <v>150</v>
      </c>
      <c r="FN350" t="s">
        <v>147</v>
      </c>
      <c r="FO350">
        <v>25</v>
      </c>
      <c r="FP350">
        <v>125</v>
      </c>
      <c r="FQ350" t="s">
        <v>219</v>
      </c>
      <c r="FR350" t="s">
        <v>1269</v>
      </c>
      <c r="FS350" t="s">
        <v>150</v>
      </c>
      <c r="FT350" t="s">
        <v>147</v>
      </c>
      <c r="FU350">
        <v>24</v>
      </c>
      <c r="FV350">
        <v>123</v>
      </c>
      <c r="FW350" t="s">
        <v>219</v>
      </c>
      <c r="FX350" t="s">
        <v>354</v>
      </c>
      <c r="FY350" t="s">
        <v>150</v>
      </c>
      <c r="FZ350" t="s">
        <v>147</v>
      </c>
      <c r="GA350">
        <v>0</v>
      </c>
      <c r="GB350">
        <v>0</v>
      </c>
      <c r="GC350">
        <v>138</v>
      </c>
      <c r="GD350">
        <v>700</v>
      </c>
      <c r="GE350">
        <v>40</v>
      </c>
      <c r="GF350">
        <v>230</v>
      </c>
      <c r="GG350">
        <v>21</v>
      </c>
      <c r="GH350">
        <v>136</v>
      </c>
      <c r="GI350">
        <v>0</v>
      </c>
      <c r="GJ350">
        <v>0</v>
      </c>
      <c r="GK350" t="s">
        <v>146</v>
      </c>
      <c r="GL350">
        <v>0</v>
      </c>
      <c r="GM350">
        <v>0</v>
      </c>
      <c r="GN350" t="s">
        <v>146</v>
      </c>
      <c r="GO350" t="s">
        <v>147</v>
      </c>
      <c r="GP350" t="s">
        <v>147</v>
      </c>
      <c r="GQ350" t="s">
        <v>146</v>
      </c>
      <c r="GR350" t="s">
        <v>147</v>
      </c>
      <c r="GS350" t="s">
        <v>159</v>
      </c>
      <c r="GT350">
        <v>32</v>
      </c>
      <c r="GU350">
        <v>163</v>
      </c>
      <c r="GV350" t="s">
        <v>159</v>
      </c>
      <c r="GW350" t="s">
        <v>152</v>
      </c>
      <c r="GX350" t="s">
        <v>152</v>
      </c>
      <c r="GY350" t="s">
        <v>197</v>
      </c>
      <c r="GZ350" t="s">
        <v>160</v>
      </c>
      <c r="HA350" s="117" t="s">
        <v>679</v>
      </c>
      <c r="HB350" s="117" t="s">
        <v>2564</v>
      </c>
      <c r="HC350" s="117"/>
      <c r="HD350" s="116" t="s">
        <v>1858</v>
      </c>
      <c r="HE350" s="116">
        <v>3.8941795899999998</v>
      </c>
      <c r="HF350" s="116">
        <v>32.652994319999998</v>
      </c>
    </row>
    <row r="351" spans="1:214" x14ac:dyDescent="0.25">
      <c r="A351" t="s">
        <v>171</v>
      </c>
      <c r="B351" t="s">
        <v>172</v>
      </c>
      <c r="C351" t="s">
        <v>1035</v>
      </c>
      <c r="D351" t="s">
        <v>998</v>
      </c>
      <c r="E351" t="s">
        <v>1270</v>
      </c>
      <c r="F351" t="s">
        <v>1271</v>
      </c>
      <c r="G351" s="116">
        <f t="shared" si="10"/>
        <v>8.3461870000000005</v>
      </c>
      <c r="H351" s="116">
        <f t="shared" si="11"/>
        <v>29.107794999999999</v>
      </c>
      <c r="I351">
        <v>9</v>
      </c>
      <c r="J351">
        <v>9</v>
      </c>
      <c r="K351" t="s">
        <v>159</v>
      </c>
      <c r="L351">
        <v>3470</v>
      </c>
      <c r="M351" s="116">
        <f>SUM(Table1[[#Headers],[c- IDP previously displ. abroad present]])</f>
        <v>0</v>
      </c>
      <c r="N351">
        <v>18448</v>
      </c>
      <c r="O351" s="116">
        <f>(Table1[[#This Row],[a- IDP individuals]])-(Table1[[#This Row],[displ. Abroad]])</f>
        <v>18448</v>
      </c>
      <c r="P351">
        <v>117</v>
      </c>
      <c r="Q351">
        <v>631</v>
      </c>
      <c r="R351" t="s">
        <v>172</v>
      </c>
      <c r="S351" t="s">
        <v>998</v>
      </c>
      <c r="T351">
        <v>567</v>
      </c>
      <c r="U351">
        <v>3511</v>
      </c>
      <c r="V351" t="s">
        <v>172</v>
      </c>
      <c r="W351" t="s">
        <v>998</v>
      </c>
      <c r="X351">
        <v>946</v>
      </c>
      <c r="Y351">
        <v>4871</v>
      </c>
      <c r="Z351" t="s">
        <v>172</v>
      </c>
      <c r="AA351" t="s">
        <v>998</v>
      </c>
      <c r="AB351">
        <v>105</v>
      </c>
      <c r="AC351">
        <v>559</v>
      </c>
      <c r="AD351" t="s">
        <v>172</v>
      </c>
      <c r="AE351" t="s">
        <v>998</v>
      </c>
      <c r="AF351">
        <v>290</v>
      </c>
      <c r="AG351">
        <v>1480</v>
      </c>
      <c r="AH351" t="s">
        <v>172</v>
      </c>
      <c r="AI351" t="s">
        <v>998</v>
      </c>
      <c r="AJ351">
        <v>1445</v>
      </c>
      <c r="AK351">
        <v>7396</v>
      </c>
      <c r="AL351" t="s">
        <v>172</v>
      </c>
      <c r="AM351" t="s">
        <v>998</v>
      </c>
      <c r="AN351">
        <v>0</v>
      </c>
      <c r="AO351">
        <v>0</v>
      </c>
      <c r="AP351" t="s">
        <v>146</v>
      </c>
      <c r="AQ351">
        <v>0</v>
      </c>
      <c r="AR351">
        <v>0</v>
      </c>
      <c r="AS351">
        <v>0</v>
      </c>
      <c r="AT351">
        <v>0</v>
      </c>
      <c r="AU351" t="s">
        <v>147</v>
      </c>
      <c r="AV351" t="s">
        <v>147</v>
      </c>
      <c r="AW351">
        <v>0</v>
      </c>
      <c r="AX351">
        <v>0</v>
      </c>
      <c r="AY351" t="s">
        <v>147</v>
      </c>
      <c r="AZ351" t="s">
        <v>147</v>
      </c>
      <c r="BA351">
        <v>0</v>
      </c>
      <c r="BB351">
        <v>0</v>
      </c>
      <c r="BC351" t="s">
        <v>147</v>
      </c>
      <c r="BD351" t="s">
        <v>147</v>
      </c>
      <c r="BE351">
        <v>0</v>
      </c>
      <c r="BF351">
        <v>0</v>
      </c>
      <c r="BG351" t="s">
        <v>147</v>
      </c>
      <c r="BH351" t="s">
        <v>147</v>
      </c>
      <c r="BI351">
        <v>0</v>
      </c>
      <c r="BJ351">
        <v>0</v>
      </c>
      <c r="BK351" t="s">
        <v>147</v>
      </c>
      <c r="BL351" t="s">
        <v>147</v>
      </c>
      <c r="BM351">
        <v>0</v>
      </c>
      <c r="BN351">
        <v>0</v>
      </c>
      <c r="BO351" s="116">
        <f>SUM(Table1[[#This Row],[2014-2015 Conflict]],Table1[[#This Row],[2016-2017 conflict]],Table1[[#This Row],[2018 pre R conflict]],Table1[[#This Row],[2018 post R conflict]],Table1[[#This Row],[2019 conflict]],Table1[[#This Row],[2020 conflict]])</f>
        <v>0</v>
      </c>
      <c r="BP351" s="116">
        <f>SUM(Table1[[#This Row],[2014-2015  C - clashes]],Table1[[#This Row],[2016-2017  c-clashes]],Table1[[#This Row],[2018 pre R C-clashes]],Table1[[#This Row],[2018 post R C-clashes]],Table1[[#This Row],[2019 C-clashes]],Table1[[#This Row],[2020 C-clashes]])</f>
        <v>18448</v>
      </c>
      <c r="BQ351" s="116">
        <f>SUM(Table1[[#This Row],[2014-2015 disaster]],Table1[[#This Row],[2016-2017 disaster]],Table1[[#This Row],[2018 pre R disaster]],Table1[[#This Row],[2018 post R disaster]],Table1[[#This Row],[2019 disaster]],Table1[[#This Row],[2020 disaster]])</f>
        <v>0</v>
      </c>
      <c r="BR351" s="116">
        <f>SUM(Table1[[#This Row],[2014-2015 unknown]],Table1[[#This Row],[2016-2017  unknown ]],Table1[[#This Row],[2018 pre R unknown]],Table1[[#This Row],[2018 post R unknown]],Table1[[#This Row],[2019 unknown]],Table1[[#This Row],[2020 unknown]])</f>
        <v>0</v>
      </c>
      <c r="BS351">
        <v>0</v>
      </c>
      <c r="BT351">
        <v>631</v>
      </c>
      <c r="BU351">
        <v>0</v>
      </c>
      <c r="BV351">
        <v>0</v>
      </c>
      <c r="BW351" t="s">
        <v>146</v>
      </c>
      <c r="BX351">
        <v>0</v>
      </c>
      <c r="BY351">
        <v>3511</v>
      </c>
      <c r="BZ351">
        <v>0</v>
      </c>
      <c r="CA351">
        <v>0</v>
      </c>
      <c r="CB351" t="s">
        <v>146</v>
      </c>
      <c r="CC351">
        <v>0</v>
      </c>
      <c r="CD351">
        <v>4871</v>
      </c>
      <c r="CE351">
        <v>0</v>
      </c>
      <c r="CF351">
        <v>0</v>
      </c>
      <c r="CG351" t="s">
        <v>146</v>
      </c>
      <c r="CH351">
        <v>0</v>
      </c>
      <c r="CI351">
        <v>559</v>
      </c>
      <c r="CJ351">
        <v>0</v>
      </c>
      <c r="CK351">
        <v>0</v>
      </c>
      <c r="CL351" t="s">
        <v>146</v>
      </c>
      <c r="CM351">
        <v>0</v>
      </c>
      <c r="CN351">
        <v>1480</v>
      </c>
      <c r="CO351">
        <v>0</v>
      </c>
      <c r="CP351">
        <v>0</v>
      </c>
      <c r="CQ351" t="s">
        <v>146</v>
      </c>
      <c r="CR351">
        <v>0</v>
      </c>
      <c r="CS351">
        <v>7396</v>
      </c>
      <c r="CT351">
        <v>0</v>
      </c>
      <c r="CU351">
        <v>0</v>
      </c>
      <c r="CV351" t="s">
        <v>146</v>
      </c>
      <c r="CW351" t="s">
        <v>147</v>
      </c>
      <c r="CX351">
        <v>0</v>
      </c>
      <c r="CY351">
        <v>0</v>
      </c>
      <c r="CZ351">
        <v>0</v>
      </c>
      <c r="DA351">
        <v>3470</v>
      </c>
      <c r="DB351">
        <v>18448</v>
      </c>
      <c r="DC351" t="s">
        <v>146</v>
      </c>
      <c r="DD351">
        <v>0</v>
      </c>
      <c r="DE351">
        <v>0</v>
      </c>
      <c r="DF351">
        <v>434</v>
      </c>
      <c r="DG351">
        <v>5372</v>
      </c>
      <c r="DH351" t="s">
        <v>159</v>
      </c>
      <c r="DI351">
        <f>Table1[[#This Row],[i- returnees internal present household]]+Table1[[#This Row],[k- abroad returnee household]]</f>
        <v>289</v>
      </c>
      <c r="DJ351">
        <f>Table1[[#This Row],[ returnees internal ]]+Table1[[#This Row],[abroad returnee ]]</f>
        <v>1446</v>
      </c>
      <c r="DK351" t="s">
        <v>159</v>
      </c>
      <c r="DL351">
        <v>269</v>
      </c>
      <c r="DM351">
        <v>1338</v>
      </c>
      <c r="DN351">
        <v>24</v>
      </c>
      <c r="DO351">
        <v>112</v>
      </c>
      <c r="DP351" t="s">
        <v>172</v>
      </c>
      <c r="DQ351" t="s">
        <v>998</v>
      </c>
      <c r="DR351" t="s">
        <v>150</v>
      </c>
      <c r="DS351" t="s">
        <v>147</v>
      </c>
      <c r="DT351">
        <v>72</v>
      </c>
      <c r="DU351">
        <v>348</v>
      </c>
      <c r="DV351" t="s">
        <v>172</v>
      </c>
      <c r="DW351" t="s">
        <v>998</v>
      </c>
      <c r="DX351" t="s">
        <v>182</v>
      </c>
      <c r="DY351" t="s">
        <v>147</v>
      </c>
      <c r="DZ351">
        <v>17</v>
      </c>
      <c r="EA351">
        <v>85</v>
      </c>
      <c r="EB351" t="s">
        <v>172</v>
      </c>
      <c r="EC351" t="s">
        <v>998</v>
      </c>
      <c r="ED351" t="s">
        <v>182</v>
      </c>
      <c r="EE351" t="s">
        <v>147</v>
      </c>
      <c r="EF351">
        <v>81</v>
      </c>
      <c r="EG351">
        <v>411</v>
      </c>
      <c r="EH351" t="s">
        <v>172</v>
      </c>
      <c r="EI351" t="s">
        <v>998</v>
      </c>
      <c r="EJ351" t="s">
        <v>182</v>
      </c>
      <c r="EK351" t="s">
        <v>147</v>
      </c>
      <c r="EL351">
        <v>75</v>
      </c>
      <c r="EM351">
        <v>382</v>
      </c>
      <c r="EN351" t="s">
        <v>172</v>
      </c>
      <c r="EO351" t="s">
        <v>998</v>
      </c>
      <c r="EP351" t="s">
        <v>150</v>
      </c>
      <c r="EQ351" t="s">
        <v>147</v>
      </c>
      <c r="ER351">
        <v>0</v>
      </c>
      <c r="ES351">
        <v>0</v>
      </c>
      <c r="ET351" t="s">
        <v>159</v>
      </c>
      <c r="EU351">
        <v>20</v>
      </c>
      <c r="EV351">
        <v>108</v>
      </c>
      <c r="EW351">
        <v>0</v>
      </c>
      <c r="EX351">
        <v>0</v>
      </c>
      <c r="EY351" t="s">
        <v>147</v>
      </c>
      <c r="EZ351" t="s">
        <v>147</v>
      </c>
      <c r="FA351" t="s">
        <v>147</v>
      </c>
      <c r="FB351" t="s">
        <v>147</v>
      </c>
      <c r="FC351">
        <v>0</v>
      </c>
      <c r="FD351">
        <v>0</v>
      </c>
      <c r="FE351" t="s">
        <v>147</v>
      </c>
      <c r="FF351" t="s">
        <v>147</v>
      </c>
      <c r="FG351" t="s">
        <v>147</v>
      </c>
      <c r="FH351" t="s">
        <v>147</v>
      </c>
      <c r="FI351">
        <v>0</v>
      </c>
      <c r="FJ351">
        <v>0</v>
      </c>
      <c r="FK351" t="s">
        <v>147</v>
      </c>
      <c r="FL351" t="s">
        <v>147</v>
      </c>
      <c r="FM351" t="s">
        <v>147</v>
      </c>
      <c r="FN351" t="s">
        <v>147</v>
      </c>
      <c r="FO351">
        <v>7</v>
      </c>
      <c r="FP351">
        <v>38</v>
      </c>
      <c r="FQ351" t="s">
        <v>217</v>
      </c>
      <c r="FR351" t="s">
        <v>218</v>
      </c>
      <c r="FS351" t="s">
        <v>150</v>
      </c>
      <c r="FT351" t="s">
        <v>147</v>
      </c>
      <c r="FU351">
        <v>13</v>
      </c>
      <c r="FV351">
        <v>70</v>
      </c>
      <c r="FW351" t="s">
        <v>217</v>
      </c>
      <c r="FX351" t="s">
        <v>218</v>
      </c>
      <c r="FY351" t="s">
        <v>150</v>
      </c>
      <c r="FZ351" t="s">
        <v>147</v>
      </c>
      <c r="GA351">
        <v>0</v>
      </c>
      <c r="GB351">
        <v>0</v>
      </c>
      <c r="GC351">
        <v>116</v>
      </c>
      <c r="GD351">
        <v>561</v>
      </c>
      <c r="GE351">
        <v>98</v>
      </c>
      <c r="GF351">
        <v>503</v>
      </c>
      <c r="GG351">
        <v>75</v>
      </c>
      <c r="GH351">
        <v>382</v>
      </c>
      <c r="GI351">
        <v>0</v>
      </c>
      <c r="GJ351">
        <v>0</v>
      </c>
      <c r="GK351" t="s">
        <v>159</v>
      </c>
      <c r="GL351">
        <v>90</v>
      </c>
      <c r="GM351">
        <v>474</v>
      </c>
      <c r="GN351" t="s">
        <v>159</v>
      </c>
      <c r="GO351" t="s">
        <v>172</v>
      </c>
      <c r="GP351" t="s">
        <v>998</v>
      </c>
      <c r="GQ351" t="s">
        <v>159</v>
      </c>
      <c r="GR351" t="s">
        <v>217</v>
      </c>
      <c r="GS351" t="s">
        <v>159</v>
      </c>
      <c r="GT351">
        <v>61</v>
      </c>
      <c r="GU351">
        <v>310</v>
      </c>
      <c r="GV351" t="s">
        <v>146</v>
      </c>
      <c r="GW351" t="s">
        <v>197</v>
      </c>
      <c r="GX351" t="s">
        <v>151</v>
      </c>
      <c r="GY351" t="s">
        <v>152</v>
      </c>
      <c r="GZ351" t="s">
        <v>1272</v>
      </c>
      <c r="HA351" s="118" t="s">
        <v>679</v>
      </c>
      <c r="HB351" s="118" t="s">
        <v>2566</v>
      </c>
      <c r="HC351" s="118"/>
      <c r="HD351" s="118" t="s">
        <v>1885</v>
      </c>
      <c r="HE351" s="119">
        <v>3.7981500000000001</v>
      </c>
      <c r="HF351" s="119">
        <v>32.753990000000002</v>
      </c>
    </row>
    <row r="352" spans="1:214" x14ac:dyDescent="0.25">
      <c r="A352" t="s">
        <v>329</v>
      </c>
      <c r="B352" t="s">
        <v>175</v>
      </c>
      <c r="C352" t="s">
        <v>899</v>
      </c>
      <c r="D352" t="s">
        <v>900</v>
      </c>
      <c r="E352" t="s">
        <v>1273</v>
      </c>
      <c r="F352" t="s">
        <v>1274</v>
      </c>
      <c r="G352" s="116">
        <f t="shared" si="10"/>
        <v>9.4387740000000004</v>
      </c>
      <c r="H352" s="116">
        <f t="shared" si="11"/>
        <v>29.097124999999998</v>
      </c>
      <c r="I352">
        <v>9</v>
      </c>
      <c r="J352">
        <v>9</v>
      </c>
      <c r="K352" t="s">
        <v>159</v>
      </c>
      <c r="L352">
        <v>209</v>
      </c>
      <c r="M352" s="116">
        <f>SUM(Table1[[#Headers],[c- IDP previously displ. abroad present]])</f>
        <v>0</v>
      </c>
      <c r="N352">
        <v>1090</v>
      </c>
      <c r="O352" s="116">
        <f>(Table1[[#This Row],[a- IDP individuals]])-(Table1[[#This Row],[displ. Abroad]])</f>
        <v>1090</v>
      </c>
      <c r="P352">
        <v>47</v>
      </c>
      <c r="Q352">
        <v>248</v>
      </c>
      <c r="R352" t="s">
        <v>175</v>
      </c>
      <c r="S352" t="s">
        <v>900</v>
      </c>
      <c r="T352">
        <v>45</v>
      </c>
      <c r="U352">
        <v>232</v>
      </c>
      <c r="V352" t="s">
        <v>175</v>
      </c>
      <c r="W352" t="s">
        <v>900</v>
      </c>
      <c r="X352">
        <v>73</v>
      </c>
      <c r="Y352">
        <v>387</v>
      </c>
      <c r="Z352" t="s">
        <v>175</v>
      </c>
      <c r="AA352" t="s">
        <v>900</v>
      </c>
      <c r="AB352">
        <v>0</v>
      </c>
      <c r="AC352">
        <v>0</v>
      </c>
      <c r="AD352" t="s">
        <v>147</v>
      </c>
      <c r="AE352" t="s">
        <v>147</v>
      </c>
      <c r="AF352">
        <v>44</v>
      </c>
      <c r="AG352">
        <v>223</v>
      </c>
      <c r="AH352" t="s">
        <v>175</v>
      </c>
      <c r="AI352" t="s">
        <v>900</v>
      </c>
      <c r="AJ352">
        <v>0</v>
      </c>
      <c r="AK352">
        <v>0</v>
      </c>
      <c r="AL352" t="s">
        <v>147</v>
      </c>
      <c r="AM352" t="s">
        <v>147</v>
      </c>
      <c r="AN352">
        <v>0</v>
      </c>
      <c r="AO352">
        <v>0</v>
      </c>
      <c r="AP352" t="s">
        <v>146</v>
      </c>
      <c r="AQ352">
        <v>0</v>
      </c>
      <c r="AR352">
        <v>0</v>
      </c>
      <c r="AS352">
        <v>0</v>
      </c>
      <c r="AT352">
        <v>0</v>
      </c>
      <c r="AU352" t="s">
        <v>147</v>
      </c>
      <c r="AV352" t="s">
        <v>147</v>
      </c>
      <c r="AW352">
        <v>0</v>
      </c>
      <c r="AX352">
        <v>0</v>
      </c>
      <c r="AY352" t="s">
        <v>147</v>
      </c>
      <c r="AZ352" t="s">
        <v>147</v>
      </c>
      <c r="BA352">
        <v>0</v>
      </c>
      <c r="BB352">
        <v>0</v>
      </c>
      <c r="BC352" t="s">
        <v>147</v>
      </c>
      <c r="BD352" t="s">
        <v>147</v>
      </c>
      <c r="BE352">
        <v>0</v>
      </c>
      <c r="BF352">
        <v>0</v>
      </c>
      <c r="BG352" t="s">
        <v>147</v>
      </c>
      <c r="BH352" t="s">
        <v>147</v>
      </c>
      <c r="BI352">
        <v>0</v>
      </c>
      <c r="BJ352">
        <v>0</v>
      </c>
      <c r="BK352" t="s">
        <v>147</v>
      </c>
      <c r="BL352" t="s">
        <v>147</v>
      </c>
      <c r="BM352">
        <v>0</v>
      </c>
      <c r="BN352">
        <v>0</v>
      </c>
      <c r="BO352" s="116">
        <f>SUM(Table1[[#This Row],[2014-2015 Conflict]],Table1[[#This Row],[2016-2017 conflict]],Table1[[#This Row],[2018 pre R conflict]],Table1[[#This Row],[2018 post R conflict]],Table1[[#This Row],[2019 conflict]],Table1[[#This Row],[2020 conflict]])</f>
        <v>0</v>
      </c>
      <c r="BP352" s="116">
        <f>SUM(Table1[[#This Row],[2014-2015  C - clashes]],Table1[[#This Row],[2016-2017  c-clashes]],Table1[[#This Row],[2018 pre R C-clashes]],Table1[[#This Row],[2018 post R C-clashes]],Table1[[#This Row],[2019 C-clashes]],Table1[[#This Row],[2020 C-clashes]])</f>
        <v>1090</v>
      </c>
      <c r="BQ352" s="116">
        <f>SUM(Table1[[#This Row],[2014-2015 disaster]],Table1[[#This Row],[2016-2017 disaster]],Table1[[#This Row],[2018 pre R disaster]],Table1[[#This Row],[2018 post R disaster]],Table1[[#This Row],[2019 disaster]],Table1[[#This Row],[2020 disaster]])</f>
        <v>0</v>
      </c>
      <c r="BR352" s="116">
        <f>SUM(Table1[[#This Row],[2014-2015 unknown]],Table1[[#This Row],[2016-2017  unknown ]],Table1[[#This Row],[2018 pre R unknown]],Table1[[#This Row],[2018 post R unknown]],Table1[[#This Row],[2019 unknown]],Table1[[#This Row],[2020 unknown]])</f>
        <v>0</v>
      </c>
      <c r="BS352">
        <v>0</v>
      </c>
      <c r="BT352">
        <v>248</v>
      </c>
      <c r="BU352">
        <v>0</v>
      </c>
      <c r="BV352">
        <v>0</v>
      </c>
      <c r="BW352" t="s">
        <v>146</v>
      </c>
      <c r="BX352">
        <v>0</v>
      </c>
      <c r="BY352">
        <v>232</v>
      </c>
      <c r="BZ352">
        <v>0</v>
      </c>
      <c r="CA352">
        <v>0</v>
      </c>
      <c r="CB352" t="s">
        <v>146</v>
      </c>
      <c r="CC352">
        <v>0</v>
      </c>
      <c r="CD352">
        <v>387</v>
      </c>
      <c r="CE352">
        <v>0</v>
      </c>
      <c r="CF352">
        <v>0</v>
      </c>
      <c r="CG352" t="s">
        <v>146</v>
      </c>
      <c r="CH352">
        <v>0</v>
      </c>
      <c r="CI352">
        <v>0</v>
      </c>
      <c r="CJ352">
        <v>0</v>
      </c>
      <c r="CK352">
        <v>0</v>
      </c>
      <c r="CL352" t="s">
        <v>146</v>
      </c>
      <c r="CM352">
        <v>0</v>
      </c>
      <c r="CN352">
        <v>223</v>
      </c>
      <c r="CO352">
        <v>0</v>
      </c>
      <c r="CP352">
        <v>0</v>
      </c>
      <c r="CQ352" t="s">
        <v>146</v>
      </c>
      <c r="CR352">
        <v>0</v>
      </c>
      <c r="CS352">
        <v>0</v>
      </c>
      <c r="CT352">
        <v>0</v>
      </c>
      <c r="CU352">
        <v>0</v>
      </c>
      <c r="CV352" t="s">
        <v>146</v>
      </c>
      <c r="CW352" t="s">
        <v>147</v>
      </c>
      <c r="CX352">
        <v>0</v>
      </c>
      <c r="CY352">
        <v>0</v>
      </c>
      <c r="CZ352">
        <v>0</v>
      </c>
      <c r="DA352">
        <v>209</v>
      </c>
      <c r="DB352">
        <v>1090</v>
      </c>
      <c r="DC352" t="s">
        <v>146</v>
      </c>
      <c r="DD352">
        <v>0</v>
      </c>
      <c r="DE352">
        <v>0</v>
      </c>
      <c r="DF352">
        <v>1500</v>
      </c>
      <c r="DG352">
        <v>4709</v>
      </c>
      <c r="DH352" t="s">
        <v>159</v>
      </c>
      <c r="DI352">
        <f>Table1[[#This Row],[i- returnees internal present household]]+Table1[[#This Row],[k- abroad returnee household]]</f>
        <v>165</v>
      </c>
      <c r="DJ352">
        <f>Table1[[#This Row],[ returnees internal ]]+Table1[[#This Row],[abroad returnee ]]</f>
        <v>905</v>
      </c>
      <c r="DK352" t="s">
        <v>159</v>
      </c>
      <c r="DL352">
        <v>165</v>
      </c>
      <c r="DM352">
        <v>905</v>
      </c>
      <c r="DN352">
        <v>70</v>
      </c>
      <c r="DO352">
        <v>386</v>
      </c>
      <c r="DP352" t="s">
        <v>175</v>
      </c>
      <c r="DQ352" t="s">
        <v>900</v>
      </c>
      <c r="DR352" t="s">
        <v>150</v>
      </c>
      <c r="DS352" t="s">
        <v>147</v>
      </c>
      <c r="DT352">
        <v>89</v>
      </c>
      <c r="DU352">
        <v>473</v>
      </c>
      <c r="DV352" t="s">
        <v>175</v>
      </c>
      <c r="DW352" t="s">
        <v>900</v>
      </c>
      <c r="DX352" t="s">
        <v>182</v>
      </c>
      <c r="DY352" t="s">
        <v>147</v>
      </c>
      <c r="DZ352">
        <v>0</v>
      </c>
      <c r="EA352">
        <v>0</v>
      </c>
      <c r="EB352" t="s">
        <v>147</v>
      </c>
      <c r="EC352" t="s">
        <v>147</v>
      </c>
      <c r="ED352" t="s">
        <v>147</v>
      </c>
      <c r="EE352" t="s">
        <v>147</v>
      </c>
      <c r="EF352">
        <v>6</v>
      </c>
      <c r="EG352">
        <v>46</v>
      </c>
      <c r="EH352" t="s">
        <v>175</v>
      </c>
      <c r="EI352" t="s">
        <v>900</v>
      </c>
      <c r="EJ352" t="s">
        <v>182</v>
      </c>
      <c r="EK352" t="s">
        <v>147</v>
      </c>
      <c r="EL352">
        <v>0</v>
      </c>
      <c r="EM352">
        <v>0</v>
      </c>
      <c r="EN352" t="s">
        <v>147</v>
      </c>
      <c r="EO352" t="s">
        <v>147</v>
      </c>
      <c r="EP352" t="s">
        <v>147</v>
      </c>
      <c r="EQ352" t="s">
        <v>147</v>
      </c>
      <c r="ER352">
        <v>0</v>
      </c>
      <c r="ES352">
        <v>0</v>
      </c>
      <c r="ET352" t="s">
        <v>146</v>
      </c>
      <c r="EU352">
        <v>0</v>
      </c>
      <c r="EV352">
        <v>0</v>
      </c>
      <c r="EW352">
        <v>0</v>
      </c>
      <c r="EX352">
        <v>0</v>
      </c>
      <c r="EY352" t="s">
        <v>147</v>
      </c>
      <c r="EZ352" t="s">
        <v>147</v>
      </c>
      <c r="FA352" t="s">
        <v>147</v>
      </c>
      <c r="FB352" t="s">
        <v>147</v>
      </c>
      <c r="FC352">
        <v>0</v>
      </c>
      <c r="FD352">
        <v>0</v>
      </c>
      <c r="FE352" t="s">
        <v>147</v>
      </c>
      <c r="FF352" t="s">
        <v>147</v>
      </c>
      <c r="FG352" t="s">
        <v>147</v>
      </c>
      <c r="FH352" t="s">
        <v>147</v>
      </c>
      <c r="FI352">
        <v>0</v>
      </c>
      <c r="FJ352">
        <v>0</v>
      </c>
      <c r="FK352" t="s">
        <v>147</v>
      </c>
      <c r="FL352" t="s">
        <v>147</v>
      </c>
      <c r="FM352" t="s">
        <v>147</v>
      </c>
      <c r="FN352" t="s">
        <v>147</v>
      </c>
      <c r="FO352">
        <v>0</v>
      </c>
      <c r="FP352">
        <v>0</v>
      </c>
      <c r="FQ352" t="s">
        <v>147</v>
      </c>
      <c r="FR352" t="s">
        <v>147</v>
      </c>
      <c r="FS352" t="s">
        <v>147</v>
      </c>
      <c r="FT352" t="s">
        <v>147</v>
      </c>
      <c r="FU352">
        <v>0</v>
      </c>
      <c r="FV352">
        <v>0</v>
      </c>
      <c r="FW352" t="s">
        <v>147</v>
      </c>
      <c r="FX352" t="s">
        <v>147</v>
      </c>
      <c r="FY352" t="s">
        <v>147</v>
      </c>
      <c r="FZ352" t="s">
        <v>147</v>
      </c>
      <c r="GA352">
        <v>0</v>
      </c>
      <c r="GB352">
        <v>0</v>
      </c>
      <c r="GC352">
        <v>89</v>
      </c>
      <c r="GD352">
        <v>473</v>
      </c>
      <c r="GE352">
        <v>70</v>
      </c>
      <c r="GF352">
        <v>386</v>
      </c>
      <c r="GG352">
        <v>6</v>
      </c>
      <c r="GH352">
        <v>46</v>
      </c>
      <c r="GI352">
        <v>0</v>
      </c>
      <c r="GJ352">
        <v>0</v>
      </c>
      <c r="GK352" t="s">
        <v>159</v>
      </c>
      <c r="GL352">
        <v>22</v>
      </c>
      <c r="GM352">
        <v>112</v>
      </c>
      <c r="GN352" t="s">
        <v>159</v>
      </c>
      <c r="GO352" t="s">
        <v>175</v>
      </c>
      <c r="GP352" t="s">
        <v>900</v>
      </c>
      <c r="GQ352" t="s">
        <v>146</v>
      </c>
      <c r="GR352" t="s">
        <v>147</v>
      </c>
      <c r="GS352" t="s">
        <v>159</v>
      </c>
      <c r="GT352">
        <v>26</v>
      </c>
      <c r="GU352">
        <v>132</v>
      </c>
      <c r="GV352" t="s">
        <v>146</v>
      </c>
      <c r="GW352" t="s">
        <v>177</v>
      </c>
      <c r="GX352" t="s">
        <v>197</v>
      </c>
      <c r="GY352" t="s">
        <v>197</v>
      </c>
      <c r="GZ352" t="s">
        <v>1275</v>
      </c>
      <c r="HA352" s="117" t="s">
        <v>679</v>
      </c>
      <c r="HB352" s="117" t="s">
        <v>2568</v>
      </c>
      <c r="HC352" s="117"/>
      <c r="HD352" s="116" t="s">
        <v>1858</v>
      </c>
      <c r="HE352" s="116">
        <v>3.8038941999999998</v>
      </c>
      <c r="HF352" s="116">
        <v>32.751301789999999</v>
      </c>
    </row>
    <row r="353" spans="1:214" x14ac:dyDescent="0.25">
      <c r="A353" t="s">
        <v>323</v>
      </c>
      <c r="B353" t="s">
        <v>324</v>
      </c>
      <c r="C353" t="s">
        <v>1134</v>
      </c>
      <c r="D353" t="s">
        <v>1135</v>
      </c>
      <c r="E353" t="s">
        <v>1276</v>
      </c>
      <c r="F353" t="s">
        <v>1277</v>
      </c>
      <c r="G353" s="116">
        <f t="shared" si="10"/>
        <v>8.7093600000000002</v>
      </c>
      <c r="H353" s="116">
        <f t="shared" si="11"/>
        <v>27.758130000000001</v>
      </c>
      <c r="I353">
        <v>9</v>
      </c>
      <c r="J353">
        <v>9</v>
      </c>
      <c r="K353" t="s">
        <v>159</v>
      </c>
      <c r="L353">
        <v>147</v>
      </c>
      <c r="M353" s="116">
        <f>SUM(Table1[[#Headers],[c- IDP previously displ. abroad present]])</f>
        <v>0</v>
      </c>
      <c r="N353">
        <v>731</v>
      </c>
      <c r="O353" s="116">
        <f>(Table1[[#This Row],[a- IDP individuals]])-(Table1[[#This Row],[displ. Abroad]])</f>
        <v>731</v>
      </c>
      <c r="P353">
        <v>0</v>
      </c>
      <c r="Q353">
        <v>0</v>
      </c>
      <c r="R353" t="s">
        <v>147</v>
      </c>
      <c r="S353" t="s">
        <v>147</v>
      </c>
      <c r="T353">
        <v>76</v>
      </c>
      <c r="U353">
        <v>378</v>
      </c>
      <c r="V353" t="s">
        <v>172</v>
      </c>
      <c r="W353" t="s">
        <v>691</v>
      </c>
      <c r="X353">
        <v>71</v>
      </c>
      <c r="Y353">
        <v>353</v>
      </c>
      <c r="Z353" t="s">
        <v>172</v>
      </c>
      <c r="AA353" t="s">
        <v>774</v>
      </c>
      <c r="AB353">
        <v>0</v>
      </c>
      <c r="AC353">
        <v>0</v>
      </c>
      <c r="AD353" t="s">
        <v>147</v>
      </c>
      <c r="AE353" t="s">
        <v>147</v>
      </c>
      <c r="AF353">
        <v>0</v>
      </c>
      <c r="AG353">
        <v>0</v>
      </c>
      <c r="AH353" t="s">
        <v>147</v>
      </c>
      <c r="AI353" t="s">
        <v>147</v>
      </c>
      <c r="AJ353">
        <v>0</v>
      </c>
      <c r="AK353">
        <v>0</v>
      </c>
      <c r="AL353" t="s">
        <v>147</v>
      </c>
      <c r="AM353" t="s">
        <v>147</v>
      </c>
      <c r="AN353">
        <v>0</v>
      </c>
      <c r="AO353">
        <v>0</v>
      </c>
      <c r="AP353" t="s">
        <v>146</v>
      </c>
      <c r="AQ353">
        <v>0</v>
      </c>
      <c r="AR353">
        <v>0</v>
      </c>
      <c r="AS353">
        <v>0</v>
      </c>
      <c r="AT353">
        <v>0</v>
      </c>
      <c r="AU353" t="s">
        <v>147</v>
      </c>
      <c r="AV353" t="s">
        <v>147</v>
      </c>
      <c r="AW353">
        <v>0</v>
      </c>
      <c r="AX353">
        <v>0</v>
      </c>
      <c r="AY353" t="s">
        <v>147</v>
      </c>
      <c r="AZ353" t="s">
        <v>147</v>
      </c>
      <c r="BA353">
        <v>0</v>
      </c>
      <c r="BB353">
        <v>0</v>
      </c>
      <c r="BC353" t="s">
        <v>147</v>
      </c>
      <c r="BD353" t="s">
        <v>147</v>
      </c>
      <c r="BE353">
        <v>0</v>
      </c>
      <c r="BF353">
        <v>0</v>
      </c>
      <c r="BG353" t="s">
        <v>147</v>
      </c>
      <c r="BH353" t="s">
        <v>147</v>
      </c>
      <c r="BI353">
        <v>0</v>
      </c>
      <c r="BJ353">
        <v>0</v>
      </c>
      <c r="BK353" t="s">
        <v>147</v>
      </c>
      <c r="BL353" t="s">
        <v>147</v>
      </c>
      <c r="BM353">
        <v>0</v>
      </c>
      <c r="BN353">
        <v>0</v>
      </c>
      <c r="BO353" s="116">
        <f>SUM(Table1[[#This Row],[2014-2015 Conflict]],Table1[[#This Row],[2016-2017 conflict]],Table1[[#This Row],[2018 pre R conflict]],Table1[[#This Row],[2018 post R conflict]],Table1[[#This Row],[2019 conflict]],Table1[[#This Row],[2020 conflict]])</f>
        <v>378</v>
      </c>
      <c r="BP353" s="116">
        <f>SUM(Table1[[#This Row],[2014-2015  C - clashes]],Table1[[#This Row],[2016-2017  c-clashes]],Table1[[#This Row],[2018 pre R C-clashes]],Table1[[#This Row],[2018 post R C-clashes]],Table1[[#This Row],[2019 C-clashes]],Table1[[#This Row],[2020 C-clashes]])</f>
        <v>353</v>
      </c>
      <c r="BQ353" s="116">
        <f>SUM(Table1[[#This Row],[2014-2015 disaster]],Table1[[#This Row],[2016-2017 disaster]],Table1[[#This Row],[2018 pre R disaster]],Table1[[#This Row],[2018 post R disaster]],Table1[[#This Row],[2019 disaster]],Table1[[#This Row],[2020 disaster]])</f>
        <v>0</v>
      </c>
      <c r="BR353" s="116">
        <f>SUM(Table1[[#This Row],[2014-2015 unknown]],Table1[[#This Row],[2016-2017  unknown ]],Table1[[#This Row],[2018 pre R unknown]],Table1[[#This Row],[2018 post R unknown]],Table1[[#This Row],[2019 unknown]],Table1[[#This Row],[2020 unknown]])</f>
        <v>0</v>
      </c>
      <c r="BS353">
        <v>0</v>
      </c>
      <c r="BT353">
        <v>0</v>
      </c>
      <c r="BU353">
        <v>0</v>
      </c>
      <c r="BV353">
        <v>0</v>
      </c>
      <c r="BW353" t="s">
        <v>146</v>
      </c>
      <c r="BX353">
        <v>378</v>
      </c>
      <c r="BY353">
        <v>0</v>
      </c>
      <c r="BZ353">
        <v>0</v>
      </c>
      <c r="CA353">
        <v>0</v>
      </c>
      <c r="CB353" t="s">
        <v>146</v>
      </c>
      <c r="CC353">
        <v>0</v>
      </c>
      <c r="CD353">
        <v>353</v>
      </c>
      <c r="CE353">
        <v>0</v>
      </c>
      <c r="CF353">
        <v>0</v>
      </c>
      <c r="CG353" t="s">
        <v>146</v>
      </c>
      <c r="CH353">
        <v>0</v>
      </c>
      <c r="CI353">
        <v>0</v>
      </c>
      <c r="CJ353">
        <v>0</v>
      </c>
      <c r="CK353">
        <v>0</v>
      </c>
      <c r="CL353" t="s">
        <v>146</v>
      </c>
      <c r="CM353">
        <v>0</v>
      </c>
      <c r="CN353">
        <v>0</v>
      </c>
      <c r="CO353">
        <v>0</v>
      </c>
      <c r="CP353">
        <v>0</v>
      </c>
      <c r="CQ353" t="s">
        <v>146</v>
      </c>
      <c r="CR353">
        <v>0</v>
      </c>
      <c r="CS353">
        <v>0</v>
      </c>
      <c r="CT353">
        <v>0</v>
      </c>
      <c r="CU353">
        <v>0</v>
      </c>
      <c r="CV353" t="s">
        <v>146</v>
      </c>
      <c r="CW353" t="s">
        <v>147</v>
      </c>
      <c r="CX353">
        <v>0</v>
      </c>
      <c r="CY353">
        <v>0</v>
      </c>
      <c r="CZ353">
        <v>0</v>
      </c>
      <c r="DA353">
        <v>147</v>
      </c>
      <c r="DB353">
        <v>731</v>
      </c>
      <c r="DC353" t="s">
        <v>146</v>
      </c>
      <c r="DD353">
        <v>0</v>
      </c>
      <c r="DE353">
        <v>0</v>
      </c>
      <c r="DF353">
        <v>2916</v>
      </c>
      <c r="DG353">
        <v>16036</v>
      </c>
      <c r="DH353" t="s">
        <v>159</v>
      </c>
      <c r="DI353">
        <f>Table1[[#This Row],[i- returnees internal present household]]+Table1[[#This Row],[k- abroad returnee household]]</f>
        <v>525</v>
      </c>
      <c r="DJ353">
        <f>Table1[[#This Row],[ returnees internal ]]+Table1[[#This Row],[abroad returnee ]]</f>
        <v>2650</v>
      </c>
      <c r="DK353" t="s">
        <v>159</v>
      </c>
      <c r="DL353">
        <v>229</v>
      </c>
      <c r="DM353">
        <v>1267</v>
      </c>
      <c r="DN353">
        <v>28</v>
      </c>
      <c r="DO353">
        <v>130</v>
      </c>
      <c r="DP353" t="s">
        <v>228</v>
      </c>
      <c r="DQ353" t="s">
        <v>586</v>
      </c>
      <c r="DR353" t="s">
        <v>150</v>
      </c>
      <c r="DS353" t="s">
        <v>147</v>
      </c>
      <c r="DT353">
        <v>12</v>
      </c>
      <c r="DU353">
        <v>81</v>
      </c>
      <c r="DV353" t="s">
        <v>172</v>
      </c>
      <c r="DW353" t="s">
        <v>774</v>
      </c>
      <c r="DX353" t="s">
        <v>150</v>
      </c>
      <c r="DY353" t="s">
        <v>147</v>
      </c>
      <c r="DZ353">
        <v>98</v>
      </c>
      <c r="EA353">
        <v>566</v>
      </c>
      <c r="EB353" t="s">
        <v>172</v>
      </c>
      <c r="EC353" t="s">
        <v>774</v>
      </c>
      <c r="ED353" t="s">
        <v>150</v>
      </c>
      <c r="EE353" t="s">
        <v>147</v>
      </c>
      <c r="EF353">
        <v>33</v>
      </c>
      <c r="EG353">
        <v>189</v>
      </c>
      <c r="EH353" t="s">
        <v>172</v>
      </c>
      <c r="EI353" t="s">
        <v>774</v>
      </c>
      <c r="EJ353" t="s">
        <v>150</v>
      </c>
      <c r="EK353" t="s">
        <v>147</v>
      </c>
      <c r="EL353">
        <v>58</v>
      </c>
      <c r="EM353">
        <v>301</v>
      </c>
      <c r="EN353" t="s">
        <v>228</v>
      </c>
      <c r="EO353" t="s">
        <v>586</v>
      </c>
      <c r="EP353" t="s">
        <v>150</v>
      </c>
      <c r="EQ353" t="s">
        <v>147</v>
      </c>
      <c r="ER353">
        <v>0</v>
      </c>
      <c r="ES353">
        <v>0</v>
      </c>
      <c r="ET353" t="s">
        <v>159</v>
      </c>
      <c r="EU353">
        <v>296</v>
      </c>
      <c r="EV353">
        <v>1383</v>
      </c>
      <c r="EW353">
        <v>40</v>
      </c>
      <c r="EX353">
        <v>229</v>
      </c>
      <c r="EY353" t="s">
        <v>217</v>
      </c>
      <c r="EZ353" t="s">
        <v>218</v>
      </c>
      <c r="FA353" t="s">
        <v>150</v>
      </c>
      <c r="FB353" t="s">
        <v>147</v>
      </c>
      <c r="FC353">
        <v>38</v>
      </c>
      <c r="FD353">
        <v>185</v>
      </c>
      <c r="FE353" t="s">
        <v>217</v>
      </c>
      <c r="FF353" t="s">
        <v>794</v>
      </c>
      <c r="FG353" t="s">
        <v>150</v>
      </c>
      <c r="FH353" t="s">
        <v>147</v>
      </c>
      <c r="FI353">
        <v>88</v>
      </c>
      <c r="FJ353">
        <v>371</v>
      </c>
      <c r="FK353" t="s">
        <v>217</v>
      </c>
      <c r="FL353" t="s">
        <v>218</v>
      </c>
      <c r="FM353" t="s">
        <v>150</v>
      </c>
      <c r="FN353" t="s">
        <v>147</v>
      </c>
      <c r="FO353">
        <v>68</v>
      </c>
      <c r="FP353">
        <v>381</v>
      </c>
      <c r="FQ353" t="s">
        <v>217</v>
      </c>
      <c r="FR353" t="s">
        <v>485</v>
      </c>
      <c r="FS353" t="s">
        <v>150</v>
      </c>
      <c r="FT353" t="s">
        <v>147</v>
      </c>
      <c r="FU353">
        <v>62</v>
      </c>
      <c r="FV353">
        <v>217</v>
      </c>
      <c r="FW353" t="s">
        <v>217</v>
      </c>
      <c r="FX353" t="s">
        <v>485</v>
      </c>
      <c r="FY353" t="s">
        <v>150</v>
      </c>
      <c r="FZ353" t="s">
        <v>147</v>
      </c>
      <c r="GA353">
        <v>0</v>
      </c>
      <c r="GB353">
        <v>0</v>
      </c>
      <c r="GC353">
        <v>302</v>
      </c>
      <c r="GD353">
        <v>1516</v>
      </c>
      <c r="GE353">
        <v>154</v>
      </c>
      <c r="GF353">
        <v>774</v>
      </c>
      <c r="GG353">
        <v>69</v>
      </c>
      <c r="GH353">
        <v>360</v>
      </c>
      <c r="GI353">
        <v>0</v>
      </c>
      <c r="GJ353">
        <v>0</v>
      </c>
      <c r="GK353" t="s">
        <v>159</v>
      </c>
      <c r="GL353">
        <v>327</v>
      </c>
      <c r="GM353">
        <v>1656</v>
      </c>
      <c r="GN353" t="s">
        <v>159</v>
      </c>
      <c r="GO353" t="s">
        <v>172</v>
      </c>
      <c r="GP353" t="s">
        <v>774</v>
      </c>
      <c r="GQ353" t="s">
        <v>159</v>
      </c>
      <c r="GR353" t="s">
        <v>217</v>
      </c>
      <c r="GS353" t="s">
        <v>159</v>
      </c>
      <c r="GT353">
        <v>200</v>
      </c>
      <c r="GU353">
        <v>1014</v>
      </c>
      <c r="GV353" t="s">
        <v>159</v>
      </c>
      <c r="GW353" t="s">
        <v>177</v>
      </c>
      <c r="GX353" t="s">
        <v>152</v>
      </c>
      <c r="GY353" t="s">
        <v>197</v>
      </c>
      <c r="GZ353" t="s">
        <v>160</v>
      </c>
      <c r="HA353" s="117" t="s">
        <v>679</v>
      </c>
      <c r="HB353" s="117" t="s">
        <v>2570</v>
      </c>
      <c r="HC353" s="117"/>
      <c r="HD353" s="116" t="s">
        <v>1858</v>
      </c>
      <c r="HE353" s="116">
        <v>3.8077195599999998</v>
      </c>
      <c r="HF353" s="116">
        <v>32.752828549999997</v>
      </c>
    </row>
    <row r="354" spans="1:214" x14ac:dyDescent="0.25">
      <c r="A354" t="s">
        <v>171</v>
      </c>
      <c r="B354" t="s">
        <v>172</v>
      </c>
      <c r="C354" t="s">
        <v>1035</v>
      </c>
      <c r="D354" t="s">
        <v>998</v>
      </c>
      <c r="E354" t="s">
        <v>1278</v>
      </c>
      <c r="F354" t="s">
        <v>1279</v>
      </c>
      <c r="G354" s="116">
        <f t="shared" si="10"/>
        <v>8.15</v>
      </c>
      <c r="H354" s="116">
        <f t="shared" si="11"/>
        <v>28.65</v>
      </c>
      <c r="I354">
        <v>9</v>
      </c>
      <c r="J354">
        <v>9</v>
      </c>
      <c r="K354" t="s">
        <v>159</v>
      </c>
      <c r="L354">
        <v>1328</v>
      </c>
      <c r="M354" s="116">
        <f>SUM(Table1[[#Headers],[c- IDP previously displ. abroad present]])</f>
        <v>0</v>
      </c>
      <c r="N354">
        <v>6324</v>
      </c>
      <c r="O354" s="116">
        <f>(Table1[[#This Row],[a- IDP individuals]])-(Table1[[#This Row],[displ. Abroad]])</f>
        <v>6324</v>
      </c>
      <c r="P354">
        <v>185</v>
      </c>
      <c r="Q354">
        <v>881</v>
      </c>
      <c r="R354" t="s">
        <v>172</v>
      </c>
      <c r="S354" t="s">
        <v>998</v>
      </c>
      <c r="T354">
        <v>189</v>
      </c>
      <c r="U354">
        <v>901</v>
      </c>
      <c r="V354" t="s">
        <v>172</v>
      </c>
      <c r="W354" t="s">
        <v>998</v>
      </c>
      <c r="X354">
        <v>557</v>
      </c>
      <c r="Y354">
        <v>2652</v>
      </c>
      <c r="Z354" t="s">
        <v>172</v>
      </c>
      <c r="AA354" t="s">
        <v>998</v>
      </c>
      <c r="AB354">
        <v>49</v>
      </c>
      <c r="AC354">
        <v>233</v>
      </c>
      <c r="AD354" t="s">
        <v>172</v>
      </c>
      <c r="AE354" t="s">
        <v>998</v>
      </c>
      <c r="AF354">
        <v>297</v>
      </c>
      <c r="AG354">
        <v>1414</v>
      </c>
      <c r="AH354" t="s">
        <v>172</v>
      </c>
      <c r="AI354" t="s">
        <v>998</v>
      </c>
      <c r="AJ354">
        <v>51</v>
      </c>
      <c r="AK354">
        <v>243</v>
      </c>
      <c r="AL354" t="s">
        <v>172</v>
      </c>
      <c r="AM354" t="s">
        <v>998</v>
      </c>
      <c r="AN354">
        <v>0</v>
      </c>
      <c r="AO354">
        <v>0</v>
      </c>
      <c r="AP354" t="s">
        <v>146</v>
      </c>
      <c r="AQ354">
        <v>0</v>
      </c>
      <c r="AR354">
        <v>0</v>
      </c>
      <c r="AS354">
        <v>0</v>
      </c>
      <c r="AT354">
        <v>0</v>
      </c>
      <c r="AU354" t="s">
        <v>147</v>
      </c>
      <c r="AV354" t="s">
        <v>147</v>
      </c>
      <c r="AW354">
        <v>0</v>
      </c>
      <c r="AX354">
        <v>0</v>
      </c>
      <c r="AY354" t="s">
        <v>147</v>
      </c>
      <c r="AZ354" t="s">
        <v>147</v>
      </c>
      <c r="BA354">
        <v>0</v>
      </c>
      <c r="BB354">
        <v>0</v>
      </c>
      <c r="BC354" t="s">
        <v>147</v>
      </c>
      <c r="BD354" t="s">
        <v>147</v>
      </c>
      <c r="BE354">
        <v>0</v>
      </c>
      <c r="BF354">
        <v>0</v>
      </c>
      <c r="BG354" t="s">
        <v>147</v>
      </c>
      <c r="BH354" t="s">
        <v>147</v>
      </c>
      <c r="BI354">
        <v>0</v>
      </c>
      <c r="BJ354">
        <v>0</v>
      </c>
      <c r="BK354" t="s">
        <v>147</v>
      </c>
      <c r="BL354" t="s">
        <v>147</v>
      </c>
      <c r="BM354">
        <v>0</v>
      </c>
      <c r="BN354">
        <v>0</v>
      </c>
      <c r="BO354" s="116">
        <f>SUM(Table1[[#This Row],[2014-2015 Conflict]],Table1[[#This Row],[2016-2017 conflict]],Table1[[#This Row],[2018 pre R conflict]],Table1[[#This Row],[2018 post R conflict]],Table1[[#This Row],[2019 conflict]],Table1[[#This Row],[2020 conflict]])</f>
        <v>0</v>
      </c>
      <c r="BP354" s="116">
        <f>SUM(Table1[[#This Row],[2014-2015  C - clashes]],Table1[[#This Row],[2016-2017  c-clashes]],Table1[[#This Row],[2018 pre R C-clashes]],Table1[[#This Row],[2018 post R C-clashes]],Table1[[#This Row],[2019 C-clashes]],Table1[[#This Row],[2020 C-clashes]])</f>
        <v>6324</v>
      </c>
      <c r="BQ354" s="116">
        <f>SUM(Table1[[#This Row],[2014-2015 disaster]],Table1[[#This Row],[2016-2017 disaster]],Table1[[#This Row],[2018 pre R disaster]],Table1[[#This Row],[2018 post R disaster]],Table1[[#This Row],[2019 disaster]],Table1[[#This Row],[2020 disaster]])</f>
        <v>0</v>
      </c>
      <c r="BR354" s="116">
        <f>SUM(Table1[[#This Row],[2014-2015 unknown]],Table1[[#This Row],[2016-2017  unknown ]],Table1[[#This Row],[2018 pre R unknown]],Table1[[#This Row],[2018 post R unknown]],Table1[[#This Row],[2019 unknown]],Table1[[#This Row],[2020 unknown]])</f>
        <v>0</v>
      </c>
      <c r="BS354">
        <v>0</v>
      </c>
      <c r="BT354">
        <v>881</v>
      </c>
      <c r="BU354">
        <v>0</v>
      </c>
      <c r="BV354">
        <v>0</v>
      </c>
      <c r="BW354" t="s">
        <v>146</v>
      </c>
      <c r="BX354">
        <v>0</v>
      </c>
      <c r="BY354">
        <v>901</v>
      </c>
      <c r="BZ354">
        <v>0</v>
      </c>
      <c r="CA354">
        <v>0</v>
      </c>
      <c r="CB354" t="s">
        <v>146</v>
      </c>
      <c r="CC354">
        <v>0</v>
      </c>
      <c r="CD354">
        <v>2652</v>
      </c>
      <c r="CE354">
        <v>0</v>
      </c>
      <c r="CF354">
        <v>0</v>
      </c>
      <c r="CG354" t="s">
        <v>146</v>
      </c>
      <c r="CH354">
        <v>0</v>
      </c>
      <c r="CI354">
        <v>233</v>
      </c>
      <c r="CJ354">
        <v>0</v>
      </c>
      <c r="CK354">
        <v>0</v>
      </c>
      <c r="CL354" t="s">
        <v>146</v>
      </c>
      <c r="CM354">
        <v>0</v>
      </c>
      <c r="CN354">
        <v>1414</v>
      </c>
      <c r="CO354">
        <v>0</v>
      </c>
      <c r="CP354">
        <v>0</v>
      </c>
      <c r="CQ354" t="s">
        <v>146</v>
      </c>
      <c r="CR354">
        <v>0</v>
      </c>
      <c r="CS354">
        <v>243</v>
      </c>
      <c r="CT354">
        <v>0</v>
      </c>
      <c r="CU354">
        <v>0</v>
      </c>
      <c r="CV354" t="s">
        <v>146</v>
      </c>
      <c r="CW354" t="s">
        <v>147</v>
      </c>
      <c r="CX354">
        <v>0</v>
      </c>
      <c r="CY354">
        <v>0</v>
      </c>
      <c r="CZ354">
        <v>0</v>
      </c>
      <c r="DA354">
        <v>1328</v>
      </c>
      <c r="DB354">
        <v>6324</v>
      </c>
      <c r="DC354" t="s">
        <v>159</v>
      </c>
      <c r="DD354">
        <v>321</v>
      </c>
      <c r="DE354">
        <v>1765</v>
      </c>
      <c r="DF354">
        <v>781</v>
      </c>
      <c r="DG354">
        <v>4390</v>
      </c>
      <c r="DH354" t="s">
        <v>159</v>
      </c>
      <c r="DI354">
        <f>Table1[[#This Row],[i- returnees internal present household]]+Table1[[#This Row],[k- abroad returnee household]]</f>
        <v>149</v>
      </c>
      <c r="DJ354">
        <f>Table1[[#This Row],[ returnees internal ]]+Table1[[#This Row],[abroad returnee ]]</f>
        <v>765</v>
      </c>
      <c r="DK354" t="s">
        <v>159</v>
      </c>
      <c r="DL354">
        <v>135</v>
      </c>
      <c r="DM354">
        <v>689</v>
      </c>
      <c r="DN354">
        <v>53</v>
      </c>
      <c r="DO354">
        <v>268</v>
      </c>
      <c r="DP354" t="s">
        <v>172</v>
      </c>
      <c r="DQ354" t="s">
        <v>998</v>
      </c>
      <c r="DR354" t="s">
        <v>150</v>
      </c>
      <c r="DS354" t="s">
        <v>147</v>
      </c>
      <c r="DT354">
        <v>17</v>
      </c>
      <c r="DU354">
        <v>90</v>
      </c>
      <c r="DV354" t="s">
        <v>172</v>
      </c>
      <c r="DW354" t="s">
        <v>998</v>
      </c>
      <c r="DX354" t="s">
        <v>182</v>
      </c>
      <c r="DY354" t="s">
        <v>147</v>
      </c>
      <c r="DZ354">
        <v>10</v>
      </c>
      <c r="EA354">
        <v>49</v>
      </c>
      <c r="EB354" t="s">
        <v>172</v>
      </c>
      <c r="EC354" t="s">
        <v>998</v>
      </c>
      <c r="ED354" t="s">
        <v>182</v>
      </c>
      <c r="EE354" t="s">
        <v>147</v>
      </c>
      <c r="EF354">
        <v>7</v>
      </c>
      <c r="EG354">
        <v>34</v>
      </c>
      <c r="EH354" t="s">
        <v>172</v>
      </c>
      <c r="EI354" t="s">
        <v>998</v>
      </c>
      <c r="EJ354" t="s">
        <v>182</v>
      </c>
      <c r="EK354" t="s">
        <v>147</v>
      </c>
      <c r="EL354">
        <v>48</v>
      </c>
      <c r="EM354">
        <v>248</v>
      </c>
      <c r="EN354" t="s">
        <v>172</v>
      </c>
      <c r="EO354" t="s">
        <v>998</v>
      </c>
      <c r="EP354" t="s">
        <v>304</v>
      </c>
      <c r="EQ354" t="s">
        <v>147</v>
      </c>
      <c r="ER354">
        <v>0</v>
      </c>
      <c r="ES354">
        <v>0</v>
      </c>
      <c r="ET354" t="s">
        <v>159</v>
      </c>
      <c r="EU354">
        <v>14</v>
      </c>
      <c r="EV354">
        <v>76</v>
      </c>
      <c r="EW354">
        <v>5</v>
      </c>
      <c r="EX354">
        <v>23</v>
      </c>
      <c r="EY354" t="s">
        <v>217</v>
      </c>
      <c r="EZ354" t="s">
        <v>218</v>
      </c>
      <c r="FA354" t="s">
        <v>150</v>
      </c>
      <c r="FB354" t="s">
        <v>147</v>
      </c>
      <c r="FC354">
        <v>4</v>
      </c>
      <c r="FD354">
        <v>26</v>
      </c>
      <c r="FE354" t="s">
        <v>217</v>
      </c>
      <c r="FF354" t="s">
        <v>218</v>
      </c>
      <c r="FG354" t="s">
        <v>182</v>
      </c>
      <c r="FH354" t="s">
        <v>147</v>
      </c>
      <c r="FI354">
        <v>2</v>
      </c>
      <c r="FJ354">
        <v>12</v>
      </c>
      <c r="FK354" t="s">
        <v>217</v>
      </c>
      <c r="FL354" t="s">
        <v>218</v>
      </c>
      <c r="FM354" t="s">
        <v>182</v>
      </c>
      <c r="FN354" t="s">
        <v>147</v>
      </c>
      <c r="FO354">
        <v>1</v>
      </c>
      <c r="FP354">
        <v>7</v>
      </c>
      <c r="FQ354" t="s">
        <v>217</v>
      </c>
      <c r="FR354" t="s">
        <v>218</v>
      </c>
      <c r="FS354" t="s">
        <v>150</v>
      </c>
      <c r="FT354" t="s">
        <v>147</v>
      </c>
      <c r="FU354">
        <v>2</v>
      </c>
      <c r="FV354">
        <v>8</v>
      </c>
      <c r="FW354" t="s">
        <v>217</v>
      </c>
      <c r="FX354" t="s">
        <v>218</v>
      </c>
      <c r="FY354" t="s">
        <v>182</v>
      </c>
      <c r="FZ354" t="s">
        <v>147</v>
      </c>
      <c r="GA354">
        <v>0</v>
      </c>
      <c r="GB354">
        <v>0</v>
      </c>
      <c r="GC354">
        <v>70</v>
      </c>
      <c r="GD354">
        <v>358</v>
      </c>
      <c r="GE354">
        <v>65</v>
      </c>
      <c r="GF354">
        <v>331</v>
      </c>
      <c r="GG354">
        <v>14</v>
      </c>
      <c r="GH354">
        <v>76</v>
      </c>
      <c r="GI354">
        <v>0</v>
      </c>
      <c r="GJ354">
        <v>0</v>
      </c>
      <c r="GK354" t="s">
        <v>159</v>
      </c>
      <c r="GL354">
        <v>29</v>
      </c>
      <c r="GM354">
        <v>137</v>
      </c>
      <c r="GN354" t="s">
        <v>159</v>
      </c>
      <c r="GO354" t="s">
        <v>172</v>
      </c>
      <c r="GP354" t="s">
        <v>998</v>
      </c>
      <c r="GQ354" t="s">
        <v>159</v>
      </c>
      <c r="GR354" t="s">
        <v>217</v>
      </c>
      <c r="GS354" t="s">
        <v>159</v>
      </c>
      <c r="GT354">
        <v>33</v>
      </c>
      <c r="GU354">
        <v>167</v>
      </c>
      <c r="GV354" t="s">
        <v>159</v>
      </c>
      <c r="GW354" t="s">
        <v>177</v>
      </c>
      <c r="GX354" t="s">
        <v>151</v>
      </c>
      <c r="GY354" t="s">
        <v>177</v>
      </c>
      <c r="GZ354" t="s">
        <v>1280</v>
      </c>
      <c r="HA354" s="117" t="s">
        <v>464</v>
      </c>
      <c r="HB354" s="117" t="s">
        <v>2572</v>
      </c>
      <c r="HC354" s="117"/>
      <c r="HD354" s="116" t="s">
        <v>1858</v>
      </c>
      <c r="HE354" s="116">
        <v>4.1491667000000003</v>
      </c>
      <c r="HF354" s="116">
        <v>32.238055600000003</v>
      </c>
    </row>
    <row r="355" spans="1:214" x14ac:dyDescent="0.25">
      <c r="A355" t="s">
        <v>583</v>
      </c>
      <c r="B355" t="s">
        <v>228</v>
      </c>
      <c r="C355" t="s">
        <v>623</v>
      </c>
      <c r="D355" t="s">
        <v>229</v>
      </c>
      <c r="E355" t="s">
        <v>1281</v>
      </c>
      <c r="F355" t="s">
        <v>1282</v>
      </c>
      <c r="G355" s="116">
        <f t="shared" si="10"/>
        <v>8.0740400000000001</v>
      </c>
      <c r="H355" s="116">
        <f t="shared" si="11"/>
        <v>27.6219</v>
      </c>
      <c r="I355">
        <v>9</v>
      </c>
      <c r="J355">
        <v>9</v>
      </c>
      <c r="K355" t="s">
        <v>159</v>
      </c>
      <c r="L355">
        <v>362</v>
      </c>
      <c r="M355" s="116">
        <f>SUM(Table1[[#Headers],[c- IDP previously displ. abroad present]])</f>
        <v>0</v>
      </c>
      <c r="N355">
        <v>1612</v>
      </c>
      <c r="O355" s="116">
        <f>(Table1[[#This Row],[a- IDP individuals]])-(Table1[[#This Row],[displ. Abroad]])</f>
        <v>1612</v>
      </c>
      <c r="P355">
        <v>102</v>
      </c>
      <c r="Q355">
        <v>428</v>
      </c>
      <c r="R355" t="s">
        <v>228</v>
      </c>
      <c r="S355" t="s">
        <v>229</v>
      </c>
      <c r="T355">
        <v>128</v>
      </c>
      <c r="U355">
        <v>640</v>
      </c>
      <c r="V355" t="s">
        <v>228</v>
      </c>
      <c r="W355" t="s">
        <v>229</v>
      </c>
      <c r="X355">
        <v>0</v>
      </c>
      <c r="Y355">
        <v>0</v>
      </c>
      <c r="Z355" t="s">
        <v>147</v>
      </c>
      <c r="AA355" t="s">
        <v>147</v>
      </c>
      <c r="AB355">
        <v>0</v>
      </c>
      <c r="AC355">
        <v>0</v>
      </c>
      <c r="AD355" t="s">
        <v>147</v>
      </c>
      <c r="AE355" t="s">
        <v>147</v>
      </c>
      <c r="AF355">
        <v>132</v>
      </c>
      <c r="AG355">
        <v>544</v>
      </c>
      <c r="AH355" t="s">
        <v>228</v>
      </c>
      <c r="AI355" t="s">
        <v>229</v>
      </c>
      <c r="AJ355">
        <v>0</v>
      </c>
      <c r="AK355">
        <v>0</v>
      </c>
      <c r="AL355" t="s">
        <v>228</v>
      </c>
      <c r="AM355" t="s">
        <v>229</v>
      </c>
      <c r="AN355">
        <v>0</v>
      </c>
      <c r="AO355">
        <v>0</v>
      </c>
      <c r="AP355" t="s">
        <v>146</v>
      </c>
      <c r="AQ355">
        <v>0</v>
      </c>
      <c r="AR355">
        <v>0</v>
      </c>
      <c r="AS355">
        <v>0</v>
      </c>
      <c r="AT355">
        <v>0</v>
      </c>
      <c r="AU355" t="s">
        <v>147</v>
      </c>
      <c r="AV355" t="s">
        <v>147</v>
      </c>
      <c r="AW355">
        <v>0</v>
      </c>
      <c r="AX355">
        <v>0</v>
      </c>
      <c r="AY355" t="s">
        <v>147</v>
      </c>
      <c r="AZ355" t="s">
        <v>147</v>
      </c>
      <c r="BA355">
        <v>0</v>
      </c>
      <c r="BB355">
        <v>0</v>
      </c>
      <c r="BC355" t="s">
        <v>147</v>
      </c>
      <c r="BD355" t="s">
        <v>147</v>
      </c>
      <c r="BE355">
        <v>0</v>
      </c>
      <c r="BF355">
        <v>0</v>
      </c>
      <c r="BG355" t="s">
        <v>147</v>
      </c>
      <c r="BH355" t="s">
        <v>147</v>
      </c>
      <c r="BI355">
        <v>0</v>
      </c>
      <c r="BJ355">
        <v>0</v>
      </c>
      <c r="BK355" t="s">
        <v>147</v>
      </c>
      <c r="BL355" t="s">
        <v>147</v>
      </c>
      <c r="BM355">
        <v>0</v>
      </c>
      <c r="BN355">
        <v>0</v>
      </c>
      <c r="BO355" s="116">
        <f>SUM(Table1[[#This Row],[2014-2015 Conflict]],Table1[[#This Row],[2016-2017 conflict]],Table1[[#This Row],[2018 pre R conflict]],Table1[[#This Row],[2018 post R conflict]],Table1[[#This Row],[2019 conflict]],Table1[[#This Row],[2020 conflict]])</f>
        <v>1068</v>
      </c>
      <c r="BP355" s="116">
        <f>SUM(Table1[[#This Row],[2014-2015  C - clashes]],Table1[[#This Row],[2016-2017  c-clashes]],Table1[[#This Row],[2018 pre R C-clashes]],Table1[[#This Row],[2018 post R C-clashes]],Table1[[#This Row],[2019 C-clashes]],Table1[[#This Row],[2020 C-clashes]])</f>
        <v>544</v>
      </c>
      <c r="BQ355" s="116">
        <f>SUM(Table1[[#This Row],[2014-2015 disaster]],Table1[[#This Row],[2016-2017 disaster]],Table1[[#This Row],[2018 pre R disaster]],Table1[[#This Row],[2018 post R disaster]],Table1[[#This Row],[2019 disaster]],Table1[[#This Row],[2020 disaster]])</f>
        <v>0</v>
      </c>
      <c r="BR355" s="116">
        <f>SUM(Table1[[#This Row],[2014-2015 unknown]],Table1[[#This Row],[2016-2017  unknown ]],Table1[[#This Row],[2018 pre R unknown]],Table1[[#This Row],[2018 post R unknown]],Table1[[#This Row],[2019 unknown]],Table1[[#This Row],[2020 unknown]])</f>
        <v>0</v>
      </c>
      <c r="BS355">
        <v>428</v>
      </c>
      <c r="BT355">
        <v>0</v>
      </c>
      <c r="BU355">
        <v>0</v>
      </c>
      <c r="BV355">
        <v>0</v>
      </c>
      <c r="BW355" t="s">
        <v>146</v>
      </c>
      <c r="BX355">
        <v>640</v>
      </c>
      <c r="BY355">
        <v>0</v>
      </c>
      <c r="BZ355">
        <v>0</v>
      </c>
      <c r="CA355">
        <v>0</v>
      </c>
      <c r="CB355" t="s">
        <v>146</v>
      </c>
      <c r="CC355">
        <v>0</v>
      </c>
      <c r="CD355">
        <v>0</v>
      </c>
      <c r="CE355">
        <v>0</v>
      </c>
      <c r="CF355">
        <v>0</v>
      </c>
      <c r="CG355" t="s">
        <v>146</v>
      </c>
      <c r="CH355">
        <v>0</v>
      </c>
      <c r="CI355">
        <v>0</v>
      </c>
      <c r="CJ355">
        <v>0</v>
      </c>
      <c r="CK355">
        <v>0</v>
      </c>
      <c r="CL355" t="s">
        <v>146</v>
      </c>
      <c r="CM355">
        <v>0</v>
      </c>
      <c r="CN355">
        <v>544</v>
      </c>
      <c r="CO355">
        <v>0</v>
      </c>
      <c r="CP355">
        <v>0</v>
      </c>
      <c r="CQ355" t="s">
        <v>146</v>
      </c>
      <c r="CR355">
        <v>0</v>
      </c>
      <c r="CS355">
        <v>0</v>
      </c>
      <c r="CT355">
        <v>0</v>
      </c>
      <c r="CU355">
        <v>0</v>
      </c>
      <c r="CV355" t="s">
        <v>146</v>
      </c>
      <c r="CW355" t="s">
        <v>147</v>
      </c>
      <c r="CX355">
        <v>0</v>
      </c>
      <c r="CY355">
        <v>0</v>
      </c>
      <c r="CZ355">
        <v>0</v>
      </c>
      <c r="DA355">
        <v>362</v>
      </c>
      <c r="DB355">
        <v>1612</v>
      </c>
      <c r="DC355" t="s">
        <v>146</v>
      </c>
      <c r="DD355">
        <v>0</v>
      </c>
      <c r="DE355">
        <v>0</v>
      </c>
      <c r="DF355">
        <v>4210</v>
      </c>
      <c r="DG355">
        <v>23156</v>
      </c>
      <c r="DH355" t="s">
        <v>159</v>
      </c>
      <c r="DI355">
        <f>Table1[[#This Row],[i- returnees internal present household]]+Table1[[#This Row],[k- abroad returnee household]]</f>
        <v>1284</v>
      </c>
      <c r="DJ355">
        <f>Table1[[#This Row],[ returnees internal ]]+Table1[[#This Row],[abroad returnee ]]</f>
        <v>6266</v>
      </c>
      <c r="DK355" t="s">
        <v>159</v>
      </c>
      <c r="DL355">
        <v>1108</v>
      </c>
      <c r="DM355">
        <v>5473</v>
      </c>
      <c r="DN355">
        <v>118</v>
      </c>
      <c r="DO355">
        <v>528</v>
      </c>
      <c r="DP355" t="s">
        <v>228</v>
      </c>
      <c r="DQ355" t="s">
        <v>229</v>
      </c>
      <c r="DR355" t="s">
        <v>431</v>
      </c>
      <c r="DS355" t="s">
        <v>147</v>
      </c>
      <c r="DT355">
        <v>138</v>
      </c>
      <c r="DU355">
        <v>733</v>
      </c>
      <c r="DV355" t="s">
        <v>228</v>
      </c>
      <c r="DW355" t="s">
        <v>229</v>
      </c>
      <c r="DX355" t="s">
        <v>431</v>
      </c>
      <c r="DY355" t="s">
        <v>147</v>
      </c>
      <c r="DZ355">
        <v>248</v>
      </c>
      <c r="EA355">
        <v>1317</v>
      </c>
      <c r="EB355" t="s">
        <v>228</v>
      </c>
      <c r="EC355" t="s">
        <v>229</v>
      </c>
      <c r="ED355" t="s">
        <v>431</v>
      </c>
      <c r="EE355" t="s">
        <v>147</v>
      </c>
      <c r="EF355">
        <v>192</v>
      </c>
      <c r="EG355">
        <v>1017</v>
      </c>
      <c r="EH355" t="s">
        <v>228</v>
      </c>
      <c r="EI355" t="s">
        <v>586</v>
      </c>
      <c r="EJ355" t="s">
        <v>431</v>
      </c>
      <c r="EK355" t="s">
        <v>147</v>
      </c>
      <c r="EL355">
        <v>412</v>
      </c>
      <c r="EM355">
        <v>1878</v>
      </c>
      <c r="EN355" t="s">
        <v>228</v>
      </c>
      <c r="EO355" t="s">
        <v>586</v>
      </c>
      <c r="EP355" t="s">
        <v>431</v>
      </c>
      <c r="EQ355" t="s">
        <v>147</v>
      </c>
      <c r="ER355">
        <v>0</v>
      </c>
      <c r="ES355">
        <v>0</v>
      </c>
      <c r="ET355" t="s">
        <v>159</v>
      </c>
      <c r="EU355">
        <v>176</v>
      </c>
      <c r="EV355">
        <v>793</v>
      </c>
      <c r="EW355">
        <v>0</v>
      </c>
      <c r="EX355">
        <v>0</v>
      </c>
      <c r="EY355" t="s">
        <v>147</v>
      </c>
      <c r="EZ355" t="s">
        <v>147</v>
      </c>
      <c r="FA355" t="s">
        <v>147</v>
      </c>
      <c r="FB355" t="s">
        <v>147</v>
      </c>
      <c r="FC355">
        <v>6</v>
      </c>
      <c r="FD355">
        <v>34</v>
      </c>
      <c r="FE355" t="s">
        <v>217</v>
      </c>
      <c r="FF355" t="s">
        <v>794</v>
      </c>
      <c r="FG355" t="s">
        <v>431</v>
      </c>
      <c r="FH355" t="s">
        <v>147</v>
      </c>
      <c r="FI355">
        <v>32</v>
      </c>
      <c r="FJ355">
        <v>167</v>
      </c>
      <c r="FK355" t="s">
        <v>217</v>
      </c>
      <c r="FL355" t="s">
        <v>794</v>
      </c>
      <c r="FM355" t="s">
        <v>431</v>
      </c>
      <c r="FN355" t="s">
        <v>147</v>
      </c>
      <c r="FO355">
        <v>61</v>
      </c>
      <c r="FP355">
        <v>321</v>
      </c>
      <c r="FQ355" t="s">
        <v>217</v>
      </c>
      <c r="FR355" t="s">
        <v>794</v>
      </c>
      <c r="FS355" t="s">
        <v>431</v>
      </c>
      <c r="FT355" t="s">
        <v>147</v>
      </c>
      <c r="FU355">
        <v>77</v>
      </c>
      <c r="FV355">
        <v>271</v>
      </c>
      <c r="FW355" t="s">
        <v>217</v>
      </c>
      <c r="FX355" t="s">
        <v>794</v>
      </c>
      <c r="FY355" t="s">
        <v>431</v>
      </c>
      <c r="FZ355" t="s">
        <v>147</v>
      </c>
      <c r="GA355">
        <v>0</v>
      </c>
      <c r="GB355">
        <v>0</v>
      </c>
      <c r="GC355">
        <v>402</v>
      </c>
      <c r="GD355">
        <v>2313</v>
      </c>
      <c r="GE355">
        <v>373</v>
      </c>
      <c r="GF355">
        <v>1879</v>
      </c>
      <c r="GG355">
        <v>509</v>
      </c>
      <c r="GH355">
        <v>2074</v>
      </c>
      <c r="GI355">
        <v>0</v>
      </c>
      <c r="GJ355">
        <v>0</v>
      </c>
      <c r="GK355" t="s">
        <v>159</v>
      </c>
      <c r="GL355">
        <v>41</v>
      </c>
      <c r="GM355">
        <v>229</v>
      </c>
      <c r="GN355" t="s">
        <v>159</v>
      </c>
      <c r="GO355" t="s">
        <v>228</v>
      </c>
      <c r="GP355" t="s">
        <v>586</v>
      </c>
      <c r="GQ355" t="s">
        <v>159</v>
      </c>
      <c r="GR355" t="s">
        <v>217</v>
      </c>
      <c r="GS355" t="s">
        <v>159</v>
      </c>
      <c r="GT355">
        <v>58</v>
      </c>
      <c r="GU355">
        <v>293</v>
      </c>
      <c r="GV355" t="s">
        <v>146</v>
      </c>
      <c r="GW355" t="s">
        <v>177</v>
      </c>
      <c r="GX355" t="s">
        <v>152</v>
      </c>
      <c r="GY355" t="s">
        <v>152</v>
      </c>
      <c r="GZ355" t="s">
        <v>1283</v>
      </c>
      <c r="HA355" s="117" t="s">
        <v>464</v>
      </c>
      <c r="HB355" s="117" t="s">
        <v>2505</v>
      </c>
      <c r="HC355" s="117"/>
      <c r="HD355" s="116" t="s">
        <v>1858</v>
      </c>
      <c r="HE355" s="116">
        <v>4.0815802799999998</v>
      </c>
      <c r="HF355" s="116">
        <v>32.362769880000002</v>
      </c>
    </row>
    <row r="356" spans="1:214" x14ac:dyDescent="0.25">
      <c r="A356" t="s">
        <v>155</v>
      </c>
      <c r="B356" t="s">
        <v>156</v>
      </c>
      <c r="C356" t="s">
        <v>349</v>
      </c>
      <c r="D356" t="s">
        <v>350</v>
      </c>
      <c r="E356" t="s">
        <v>1284</v>
      </c>
      <c r="F356" t="s">
        <v>1285</v>
      </c>
      <c r="G356" s="116">
        <f t="shared" si="10"/>
        <v>8.2224068999999993</v>
      </c>
      <c r="H356" s="116">
        <f t="shared" si="11"/>
        <v>32.2584728</v>
      </c>
      <c r="I356">
        <v>9</v>
      </c>
      <c r="J356">
        <v>9</v>
      </c>
      <c r="K356" t="s">
        <v>159</v>
      </c>
      <c r="L356">
        <v>398</v>
      </c>
      <c r="M356" s="116">
        <f>SUM(Table1[[#Headers],[c- IDP previously displ. abroad present]])</f>
        <v>0</v>
      </c>
      <c r="N356">
        <v>2456</v>
      </c>
      <c r="O356" s="116">
        <f>(Table1[[#This Row],[a- IDP individuals]])-(Table1[[#This Row],[displ. Abroad]])</f>
        <v>2291</v>
      </c>
      <c r="P356">
        <v>76</v>
      </c>
      <c r="Q356">
        <v>485</v>
      </c>
      <c r="R356" t="s">
        <v>156</v>
      </c>
      <c r="S356" t="s">
        <v>195</v>
      </c>
      <c r="T356">
        <v>65</v>
      </c>
      <c r="U356">
        <v>414</v>
      </c>
      <c r="V356" t="s">
        <v>156</v>
      </c>
      <c r="W356" t="s">
        <v>195</v>
      </c>
      <c r="X356">
        <v>105</v>
      </c>
      <c r="Y356">
        <v>588</v>
      </c>
      <c r="Z356" t="s">
        <v>193</v>
      </c>
      <c r="AA356" t="s">
        <v>194</v>
      </c>
      <c r="AB356">
        <v>29</v>
      </c>
      <c r="AC356">
        <v>185</v>
      </c>
      <c r="AD356" t="s">
        <v>156</v>
      </c>
      <c r="AE356" t="s">
        <v>439</v>
      </c>
      <c r="AF356">
        <v>64</v>
      </c>
      <c r="AG356">
        <v>408</v>
      </c>
      <c r="AH356" t="s">
        <v>156</v>
      </c>
      <c r="AI356" t="s">
        <v>439</v>
      </c>
      <c r="AJ356">
        <v>59</v>
      </c>
      <c r="AK356">
        <v>376</v>
      </c>
      <c r="AL356" t="s">
        <v>156</v>
      </c>
      <c r="AM356" t="s">
        <v>350</v>
      </c>
      <c r="AN356">
        <v>0</v>
      </c>
      <c r="AO356">
        <v>0</v>
      </c>
      <c r="AP356" t="s">
        <v>159</v>
      </c>
      <c r="AQ356">
        <v>28</v>
      </c>
      <c r="AR356">
        <v>165</v>
      </c>
      <c r="AS356">
        <v>1</v>
      </c>
      <c r="AT356">
        <v>6</v>
      </c>
      <c r="AU356" t="s">
        <v>148</v>
      </c>
      <c r="AV356" t="s">
        <v>149</v>
      </c>
      <c r="AW356">
        <v>2</v>
      </c>
      <c r="AX356">
        <v>6</v>
      </c>
      <c r="AY356" t="s">
        <v>221</v>
      </c>
      <c r="AZ356" t="s">
        <v>376</v>
      </c>
      <c r="BA356">
        <v>8</v>
      </c>
      <c r="BB356">
        <v>48</v>
      </c>
      <c r="BC356" t="s">
        <v>219</v>
      </c>
      <c r="BD356" t="s">
        <v>354</v>
      </c>
      <c r="BE356">
        <v>9</v>
      </c>
      <c r="BF356">
        <v>54</v>
      </c>
      <c r="BG356" t="s">
        <v>148</v>
      </c>
      <c r="BH356" t="s">
        <v>149</v>
      </c>
      <c r="BI356">
        <v>8</v>
      </c>
      <c r="BJ356">
        <v>51</v>
      </c>
      <c r="BK356" t="s">
        <v>148</v>
      </c>
      <c r="BL356" t="s">
        <v>149</v>
      </c>
      <c r="BM356">
        <v>0</v>
      </c>
      <c r="BN356">
        <v>0</v>
      </c>
      <c r="BO356" s="116">
        <f>SUM(Table1[[#This Row],[2014-2015 Conflict]],Table1[[#This Row],[2016-2017 conflict]],Table1[[#This Row],[2018 pre R conflict]],Table1[[#This Row],[2018 post R conflict]],Table1[[#This Row],[2019 conflict]],Table1[[#This Row],[2020 conflict]])</f>
        <v>1487</v>
      </c>
      <c r="BP356" s="116">
        <f>SUM(Table1[[#This Row],[2014-2015  C - clashes]],Table1[[#This Row],[2016-2017  c-clashes]],Table1[[#This Row],[2018 pre R C-clashes]],Table1[[#This Row],[2018 post R C-clashes]],Table1[[#This Row],[2019 C-clashes]],Table1[[#This Row],[2020 C-clashes]])</f>
        <v>185</v>
      </c>
      <c r="BQ356" s="116">
        <f>SUM(Table1[[#This Row],[2014-2015 disaster]],Table1[[#This Row],[2016-2017 disaster]],Table1[[#This Row],[2018 pre R disaster]],Table1[[#This Row],[2018 post R disaster]],Table1[[#This Row],[2019 disaster]],Table1[[#This Row],[2020 disaster]])</f>
        <v>784</v>
      </c>
      <c r="BR356" s="116">
        <f>SUM(Table1[[#This Row],[2014-2015 unknown]],Table1[[#This Row],[2016-2017  unknown ]],Table1[[#This Row],[2018 pre R unknown]],Table1[[#This Row],[2018 post R unknown]],Table1[[#This Row],[2019 unknown]],Table1[[#This Row],[2020 unknown]])</f>
        <v>0</v>
      </c>
      <c r="BS356">
        <v>485</v>
      </c>
      <c r="BT356">
        <v>0</v>
      </c>
      <c r="BU356">
        <v>0</v>
      </c>
      <c r="BV356">
        <v>0</v>
      </c>
      <c r="BW356" t="s">
        <v>146</v>
      </c>
      <c r="BX356">
        <v>414</v>
      </c>
      <c r="BY356">
        <v>0</v>
      </c>
      <c r="BZ356">
        <v>0</v>
      </c>
      <c r="CA356">
        <v>0</v>
      </c>
      <c r="CB356" t="s">
        <v>146</v>
      </c>
      <c r="CC356">
        <v>588</v>
      </c>
      <c r="CD356">
        <v>0</v>
      </c>
      <c r="CE356">
        <v>0</v>
      </c>
      <c r="CF356">
        <v>0</v>
      </c>
      <c r="CG356" t="s">
        <v>146</v>
      </c>
      <c r="CH356">
        <v>0</v>
      </c>
      <c r="CI356">
        <v>185</v>
      </c>
      <c r="CJ356">
        <v>0</v>
      </c>
      <c r="CK356">
        <v>0</v>
      </c>
      <c r="CL356" t="s">
        <v>146</v>
      </c>
      <c r="CM356">
        <v>0</v>
      </c>
      <c r="CN356">
        <v>0</v>
      </c>
      <c r="CO356">
        <v>408</v>
      </c>
      <c r="CP356">
        <v>0</v>
      </c>
      <c r="CQ356" t="s">
        <v>146</v>
      </c>
      <c r="CR356">
        <v>0</v>
      </c>
      <c r="CS356">
        <v>0</v>
      </c>
      <c r="CT356">
        <v>376</v>
      </c>
      <c r="CU356">
        <v>0</v>
      </c>
      <c r="CV356" t="s">
        <v>146</v>
      </c>
      <c r="CW356" t="s">
        <v>147</v>
      </c>
      <c r="CX356">
        <v>0</v>
      </c>
      <c r="CY356">
        <v>10</v>
      </c>
      <c r="CZ356">
        <v>64</v>
      </c>
      <c r="DA356">
        <v>388</v>
      </c>
      <c r="DB356">
        <v>2392</v>
      </c>
      <c r="DC356" t="s">
        <v>159</v>
      </c>
      <c r="DD356">
        <v>1</v>
      </c>
      <c r="DE356">
        <v>6</v>
      </c>
      <c r="DF356">
        <v>1671</v>
      </c>
      <c r="DG356">
        <v>9023</v>
      </c>
      <c r="DH356" t="s">
        <v>159</v>
      </c>
      <c r="DI356">
        <f>Table1[[#This Row],[i- returnees internal present household]]+Table1[[#This Row],[k- abroad returnee household]]</f>
        <v>483</v>
      </c>
      <c r="DJ356">
        <f>Table1[[#This Row],[ returnees internal ]]+Table1[[#This Row],[abroad returnee ]]</f>
        <v>2532</v>
      </c>
      <c r="DK356" t="s">
        <v>159</v>
      </c>
      <c r="DL356">
        <v>187</v>
      </c>
      <c r="DM356">
        <v>935</v>
      </c>
      <c r="DN356">
        <v>16</v>
      </c>
      <c r="DO356">
        <v>80</v>
      </c>
      <c r="DP356" t="s">
        <v>156</v>
      </c>
      <c r="DQ356" t="s">
        <v>195</v>
      </c>
      <c r="DR356" t="s">
        <v>150</v>
      </c>
      <c r="DS356" t="s">
        <v>147</v>
      </c>
      <c r="DT356">
        <v>21</v>
      </c>
      <c r="DU356">
        <v>105</v>
      </c>
      <c r="DV356" t="s">
        <v>156</v>
      </c>
      <c r="DW356" t="s">
        <v>374</v>
      </c>
      <c r="DX356" t="s">
        <v>150</v>
      </c>
      <c r="DY356" t="s">
        <v>147</v>
      </c>
      <c r="DZ356">
        <v>29</v>
      </c>
      <c r="EA356">
        <v>145</v>
      </c>
      <c r="EB356" t="s">
        <v>193</v>
      </c>
      <c r="EC356" t="s">
        <v>194</v>
      </c>
      <c r="ED356" t="s">
        <v>150</v>
      </c>
      <c r="EE356" t="s">
        <v>147</v>
      </c>
      <c r="EF356">
        <v>22</v>
      </c>
      <c r="EG356">
        <v>110</v>
      </c>
      <c r="EH356" t="s">
        <v>156</v>
      </c>
      <c r="EI356" t="s">
        <v>350</v>
      </c>
      <c r="EJ356" t="s">
        <v>182</v>
      </c>
      <c r="EK356" t="s">
        <v>147</v>
      </c>
      <c r="EL356">
        <v>99</v>
      </c>
      <c r="EM356">
        <v>495</v>
      </c>
      <c r="EN356" t="s">
        <v>156</v>
      </c>
      <c r="EO356" t="s">
        <v>163</v>
      </c>
      <c r="EP356" t="s">
        <v>182</v>
      </c>
      <c r="EQ356" t="s">
        <v>147</v>
      </c>
      <c r="ER356">
        <v>0</v>
      </c>
      <c r="ES356">
        <v>0</v>
      </c>
      <c r="ET356" t="s">
        <v>159</v>
      </c>
      <c r="EU356">
        <v>296</v>
      </c>
      <c r="EV356">
        <v>1597</v>
      </c>
      <c r="EW356">
        <v>0</v>
      </c>
      <c r="EX356">
        <v>0</v>
      </c>
      <c r="EY356" t="s">
        <v>147</v>
      </c>
      <c r="EZ356" t="s">
        <v>147</v>
      </c>
      <c r="FA356" t="s">
        <v>147</v>
      </c>
      <c r="FB356" t="s">
        <v>147</v>
      </c>
      <c r="FC356">
        <v>6</v>
      </c>
      <c r="FD356">
        <v>32</v>
      </c>
      <c r="FE356" t="s">
        <v>148</v>
      </c>
      <c r="FF356" t="s">
        <v>149</v>
      </c>
      <c r="FG356" t="s">
        <v>304</v>
      </c>
      <c r="FH356" t="s">
        <v>147</v>
      </c>
      <c r="FI356">
        <v>11</v>
      </c>
      <c r="FJ356">
        <v>59</v>
      </c>
      <c r="FK356" t="s">
        <v>148</v>
      </c>
      <c r="FL356" t="s">
        <v>149</v>
      </c>
      <c r="FM356" t="s">
        <v>304</v>
      </c>
      <c r="FN356" t="s">
        <v>147</v>
      </c>
      <c r="FO356">
        <v>9</v>
      </c>
      <c r="FP356">
        <v>49</v>
      </c>
      <c r="FQ356" t="s">
        <v>148</v>
      </c>
      <c r="FR356" t="s">
        <v>149</v>
      </c>
      <c r="FS356" t="s">
        <v>182</v>
      </c>
      <c r="FT356" t="s">
        <v>147</v>
      </c>
      <c r="FU356">
        <v>270</v>
      </c>
      <c r="FV356">
        <v>1457</v>
      </c>
      <c r="FW356" t="s">
        <v>148</v>
      </c>
      <c r="FX356" t="s">
        <v>149</v>
      </c>
      <c r="FY356" t="s">
        <v>304</v>
      </c>
      <c r="FZ356" t="s">
        <v>147</v>
      </c>
      <c r="GA356">
        <v>0</v>
      </c>
      <c r="GB356">
        <v>0</v>
      </c>
      <c r="GC356">
        <v>205</v>
      </c>
      <c r="GD356">
        <v>1075</v>
      </c>
      <c r="GE356">
        <v>182</v>
      </c>
      <c r="GF356">
        <v>954</v>
      </c>
      <c r="GG356">
        <v>96</v>
      </c>
      <c r="GH356">
        <v>503</v>
      </c>
      <c r="GI356">
        <v>0</v>
      </c>
      <c r="GJ356">
        <v>0</v>
      </c>
      <c r="GK356" t="s">
        <v>159</v>
      </c>
      <c r="GL356">
        <v>125</v>
      </c>
      <c r="GM356">
        <v>625</v>
      </c>
      <c r="GN356" t="s">
        <v>159</v>
      </c>
      <c r="GO356" t="s">
        <v>156</v>
      </c>
      <c r="GP356" t="s">
        <v>374</v>
      </c>
      <c r="GQ356" t="s">
        <v>159</v>
      </c>
      <c r="GR356" t="s">
        <v>148</v>
      </c>
      <c r="GS356" t="s">
        <v>159</v>
      </c>
      <c r="GT356">
        <v>41</v>
      </c>
      <c r="GU356">
        <v>207</v>
      </c>
      <c r="GV356" t="s">
        <v>159</v>
      </c>
      <c r="GW356" t="s">
        <v>152</v>
      </c>
      <c r="GX356" t="s">
        <v>152</v>
      </c>
      <c r="GY356" t="s">
        <v>151</v>
      </c>
      <c r="GZ356" t="s">
        <v>1286</v>
      </c>
      <c r="HA356" s="117" t="s">
        <v>464</v>
      </c>
      <c r="HB356" s="117" t="s">
        <v>2543</v>
      </c>
      <c r="HC356" s="117" t="s">
        <v>2575</v>
      </c>
      <c r="HD356" s="116" t="s">
        <v>1858</v>
      </c>
      <c r="HE356" s="116">
        <v>4.1367000000000003</v>
      </c>
      <c r="HF356" s="116">
        <v>32.295299999999997</v>
      </c>
    </row>
    <row r="357" spans="1:214" x14ac:dyDescent="0.25">
      <c r="A357" t="s">
        <v>142</v>
      </c>
      <c r="B357" t="s">
        <v>143</v>
      </c>
      <c r="C357" t="s">
        <v>406</v>
      </c>
      <c r="D357" t="s">
        <v>407</v>
      </c>
      <c r="E357" t="s">
        <v>1287</v>
      </c>
      <c r="F357" t="s">
        <v>407</v>
      </c>
      <c r="G357" s="116">
        <f t="shared" si="10"/>
        <v>9.3720359999999996</v>
      </c>
      <c r="H357" s="116">
        <f t="shared" si="11"/>
        <v>31.401385000000001</v>
      </c>
      <c r="I357">
        <v>9</v>
      </c>
      <c r="J357">
        <v>9</v>
      </c>
      <c r="K357" t="s">
        <v>159</v>
      </c>
      <c r="L357">
        <v>253</v>
      </c>
      <c r="M357" s="116">
        <f>SUM(Table1[[#Headers],[c- IDP previously displ. abroad present]])</f>
        <v>0</v>
      </c>
      <c r="N357">
        <v>1752</v>
      </c>
      <c r="O357" s="116">
        <f>(Table1[[#This Row],[a- IDP individuals]])-(Table1[[#This Row],[displ. Abroad]])</f>
        <v>1218</v>
      </c>
      <c r="P357">
        <v>0</v>
      </c>
      <c r="Q357">
        <v>0</v>
      </c>
      <c r="R357" t="s">
        <v>147</v>
      </c>
      <c r="S357" t="s">
        <v>147</v>
      </c>
      <c r="T357">
        <v>33</v>
      </c>
      <c r="U357">
        <v>200</v>
      </c>
      <c r="V357" t="s">
        <v>143</v>
      </c>
      <c r="W357" t="s">
        <v>226</v>
      </c>
      <c r="X357">
        <v>40</v>
      </c>
      <c r="Y357">
        <v>300</v>
      </c>
      <c r="Z357" t="s">
        <v>143</v>
      </c>
      <c r="AA357" t="s">
        <v>226</v>
      </c>
      <c r="AB357">
        <v>80</v>
      </c>
      <c r="AC357">
        <v>500</v>
      </c>
      <c r="AD357" t="s">
        <v>143</v>
      </c>
      <c r="AE357" t="s">
        <v>227</v>
      </c>
      <c r="AF357">
        <v>80</v>
      </c>
      <c r="AG357">
        <v>600</v>
      </c>
      <c r="AH357" t="s">
        <v>143</v>
      </c>
      <c r="AI357" t="s">
        <v>226</v>
      </c>
      <c r="AJ357">
        <v>20</v>
      </c>
      <c r="AK357">
        <v>152</v>
      </c>
      <c r="AL357" t="s">
        <v>143</v>
      </c>
      <c r="AM357" t="s">
        <v>226</v>
      </c>
      <c r="AN357">
        <v>0</v>
      </c>
      <c r="AO357">
        <v>0</v>
      </c>
      <c r="AP357" t="s">
        <v>159</v>
      </c>
      <c r="AQ357">
        <v>93</v>
      </c>
      <c r="AR357">
        <v>534</v>
      </c>
      <c r="AS357">
        <v>0</v>
      </c>
      <c r="AT357">
        <v>0</v>
      </c>
      <c r="AU357" t="s">
        <v>147</v>
      </c>
      <c r="AV357" t="s">
        <v>147</v>
      </c>
      <c r="AW357">
        <v>10</v>
      </c>
      <c r="AX357">
        <v>50</v>
      </c>
      <c r="AY357" t="s">
        <v>217</v>
      </c>
      <c r="AZ357" t="s">
        <v>743</v>
      </c>
      <c r="BA357">
        <v>45</v>
      </c>
      <c r="BB357">
        <v>250</v>
      </c>
      <c r="BC357" t="s">
        <v>217</v>
      </c>
      <c r="BD357" t="s">
        <v>411</v>
      </c>
      <c r="BE357">
        <v>33</v>
      </c>
      <c r="BF357">
        <v>200</v>
      </c>
      <c r="BG357" t="s">
        <v>217</v>
      </c>
      <c r="BH357" t="s">
        <v>411</v>
      </c>
      <c r="BI357">
        <v>5</v>
      </c>
      <c r="BJ357">
        <v>34</v>
      </c>
      <c r="BK357" t="s">
        <v>217</v>
      </c>
      <c r="BL357" t="s">
        <v>411</v>
      </c>
      <c r="BM357">
        <v>0</v>
      </c>
      <c r="BN357">
        <v>0</v>
      </c>
      <c r="BO357" s="116">
        <f>SUM(Table1[[#This Row],[2014-2015 Conflict]],Table1[[#This Row],[2016-2017 conflict]],Table1[[#This Row],[2018 pre R conflict]],Table1[[#This Row],[2018 post R conflict]],Table1[[#This Row],[2019 conflict]],Table1[[#This Row],[2020 conflict]])</f>
        <v>1552</v>
      </c>
      <c r="BP357" s="116">
        <f>SUM(Table1[[#This Row],[2014-2015  C - clashes]],Table1[[#This Row],[2016-2017  c-clashes]],Table1[[#This Row],[2018 pre R C-clashes]],Table1[[#This Row],[2018 post R C-clashes]],Table1[[#This Row],[2019 C-clashes]],Table1[[#This Row],[2020 C-clashes]])</f>
        <v>200</v>
      </c>
      <c r="BQ357" s="116">
        <f>SUM(Table1[[#This Row],[2014-2015 disaster]],Table1[[#This Row],[2016-2017 disaster]],Table1[[#This Row],[2018 pre R disaster]],Table1[[#This Row],[2018 post R disaster]],Table1[[#This Row],[2019 disaster]],Table1[[#This Row],[2020 disaster]])</f>
        <v>0</v>
      </c>
      <c r="BR357" s="116">
        <f>SUM(Table1[[#This Row],[2014-2015 unknown]],Table1[[#This Row],[2016-2017  unknown ]],Table1[[#This Row],[2018 pre R unknown]],Table1[[#This Row],[2018 post R unknown]],Table1[[#This Row],[2019 unknown]],Table1[[#This Row],[2020 unknown]])</f>
        <v>0</v>
      </c>
      <c r="BS357">
        <v>0</v>
      </c>
      <c r="BT357">
        <v>0</v>
      </c>
      <c r="BU357">
        <v>0</v>
      </c>
      <c r="BV357">
        <v>0</v>
      </c>
      <c r="BW357" t="s">
        <v>146</v>
      </c>
      <c r="BX357">
        <v>0</v>
      </c>
      <c r="BY357">
        <v>200</v>
      </c>
      <c r="BZ357">
        <v>0</v>
      </c>
      <c r="CA357">
        <v>0</v>
      </c>
      <c r="CB357" t="s">
        <v>146</v>
      </c>
      <c r="CC357">
        <v>300</v>
      </c>
      <c r="CD357">
        <v>0</v>
      </c>
      <c r="CE357">
        <v>0</v>
      </c>
      <c r="CF357">
        <v>0</v>
      </c>
      <c r="CG357" t="s">
        <v>146</v>
      </c>
      <c r="CH357">
        <v>500</v>
      </c>
      <c r="CI357">
        <v>0</v>
      </c>
      <c r="CJ357">
        <v>0</v>
      </c>
      <c r="CK357">
        <v>0</v>
      </c>
      <c r="CL357" t="s">
        <v>146</v>
      </c>
      <c r="CM357">
        <v>600</v>
      </c>
      <c r="CN357">
        <v>0</v>
      </c>
      <c r="CO357">
        <v>0</v>
      </c>
      <c r="CP357">
        <v>0</v>
      </c>
      <c r="CQ357" t="s">
        <v>146</v>
      </c>
      <c r="CR357">
        <v>152</v>
      </c>
      <c r="CS357">
        <v>0</v>
      </c>
      <c r="CT357">
        <v>0</v>
      </c>
      <c r="CU357">
        <v>0</v>
      </c>
      <c r="CV357" t="s">
        <v>146</v>
      </c>
      <c r="CW357" t="s">
        <v>147</v>
      </c>
      <c r="CX357">
        <v>0</v>
      </c>
      <c r="CY357">
        <v>0</v>
      </c>
      <c r="CZ357">
        <v>0</v>
      </c>
      <c r="DA357">
        <v>253</v>
      </c>
      <c r="DB357">
        <v>1752</v>
      </c>
      <c r="DC357" t="s">
        <v>159</v>
      </c>
      <c r="DD357">
        <v>15</v>
      </c>
      <c r="DE357">
        <v>130</v>
      </c>
      <c r="DF357">
        <v>600</v>
      </c>
      <c r="DG357">
        <v>3500</v>
      </c>
      <c r="DH357" t="s">
        <v>159</v>
      </c>
      <c r="DI357">
        <f>Table1[[#This Row],[i- returnees internal present household]]+Table1[[#This Row],[k- abroad returnee household]]</f>
        <v>418</v>
      </c>
      <c r="DJ357">
        <f>Table1[[#This Row],[ returnees internal ]]+Table1[[#This Row],[abroad returnee ]]</f>
        <v>2773</v>
      </c>
      <c r="DK357" t="s">
        <v>159</v>
      </c>
      <c r="DL357">
        <v>66</v>
      </c>
      <c r="DM357">
        <v>484</v>
      </c>
      <c r="DN357">
        <v>0</v>
      </c>
      <c r="DO357">
        <v>0</v>
      </c>
      <c r="DP357" t="s">
        <v>147</v>
      </c>
      <c r="DQ357" t="s">
        <v>147</v>
      </c>
      <c r="DR357" t="s">
        <v>147</v>
      </c>
      <c r="DS357" t="s">
        <v>147</v>
      </c>
      <c r="DT357">
        <v>5</v>
      </c>
      <c r="DU357">
        <v>24</v>
      </c>
      <c r="DV357" t="s">
        <v>143</v>
      </c>
      <c r="DW357" t="s">
        <v>226</v>
      </c>
      <c r="DX357" t="s">
        <v>150</v>
      </c>
      <c r="DY357" t="s">
        <v>147</v>
      </c>
      <c r="DZ357">
        <v>10</v>
      </c>
      <c r="EA357">
        <v>50</v>
      </c>
      <c r="EB357" t="s">
        <v>143</v>
      </c>
      <c r="EC357" t="s">
        <v>226</v>
      </c>
      <c r="ED357" t="s">
        <v>150</v>
      </c>
      <c r="EE357" t="s">
        <v>147</v>
      </c>
      <c r="EF357">
        <v>20</v>
      </c>
      <c r="EG357">
        <v>150</v>
      </c>
      <c r="EH357" t="s">
        <v>143</v>
      </c>
      <c r="EI357" t="s">
        <v>226</v>
      </c>
      <c r="EJ357" t="s">
        <v>150</v>
      </c>
      <c r="EK357" t="s">
        <v>147</v>
      </c>
      <c r="EL357">
        <v>31</v>
      </c>
      <c r="EM357">
        <v>260</v>
      </c>
      <c r="EN357" t="s">
        <v>143</v>
      </c>
      <c r="EO357" t="s">
        <v>226</v>
      </c>
      <c r="EP357" t="s">
        <v>150</v>
      </c>
      <c r="EQ357" t="s">
        <v>147</v>
      </c>
      <c r="ER357">
        <v>0</v>
      </c>
      <c r="ES357">
        <v>0</v>
      </c>
      <c r="ET357" t="s">
        <v>159</v>
      </c>
      <c r="EU357">
        <v>352</v>
      </c>
      <c r="EV357">
        <v>2289</v>
      </c>
      <c r="EW357">
        <v>5</v>
      </c>
      <c r="EX357">
        <v>20</v>
      </c>
      <c r="EY357" t="s">
        <v>217</v>
      </c>
      <c r="EZ357" t="s">
        <v>411</v>
      </c>
      <c r="FA357" t="s">
        <v>150</v>
      </c>
      <c r="FB357" t="s">
        <v>147</v>
      </c>
      <c r="FC357">
        <v>15</v>
      </c>
      <c r="FD357">
        <v>80</v>
      </c>
      <c r="FE357" t="s">
        <v>217</v>
      </c>
      <c r="FF357" t="s">
        <v>411</v>
      </c>
      <c r="FG357" t="s">
        <v>150</v>
      </c>
      <c r="FH357" t="s">
        <v>147</v>
      </c>
      <c r="FI357">
        <v>50</v>
      </c>
      <c r="FJ357">
        <v>289</v>
      </c>
      <c r="FK357" t="s">
        <v>217</v>
      </c>
      <c r="FL357" t="s">
        <v>411</v>
      </c>
      <c r="FM357" t="s">
        <v>150</v>
      </c>
      <c r="FN357" t="s">
        <v>147</v>
      </c>
      <c r="FO357">
        <v>100</v>
      </c>
      <c r="FP357">
        <v>800</v>
      </c>
      <c r="FQ357" t="s">
        <v>217</v>
      </c>
      <c r="FR357" t="s">
        <v>743</v>
      </c>
      <c r="FS357" t="s">
        <v>150</v>
      </c>
      <c r="FT357" t="s">
        <v>147</v>
      </c>
      <c r="FU357">
        <v>182</v>
      </c>
      <c r="FV357">
        <v>1100</v>
      </c>
      <c r="FW357" t="s">
        <v>217</v>
      </c>
      <c r="FX357" t="s">
        <v>743</v>
      </c>
      <c r="FY357" t="s">
        <v>150</v>
      </c>
      <c r="FZ357" t="s">
        <v>147</v>
      </c>
      <c r="GA357">
        <v>0</v>
      </c>
      <c r="GB357">
        <v>0</v>
      </c>
      <c r="GC357">
        <v>80</v>
      </c>
      <c r="GD357">
        <v>700</v>
      </c>
      <c r="GE357">
        <v>138</v>
      </c>
      <c r="GF357">
        <v>1000</v>
      </c>
      <c r="GG357">
        <v>200</v>
      </c>
      <c r="GH357">
        <v>1073</v>
      </c>
      <c r="GI357">
        <v>0</v>
      </c>
      <c r="GJ357">
        <v>0</v>
      </c>
      <c r="GK357" t="s">
        <v>159</v>
      </c>
      <c r="GL357">
        <v>1769</v>
      </c>
      <c r="GM357">
        <v>8870</v>
      </c>
      <c r="GN357" t="s">
        <v>159</v>
      </c>
      <c r="GO357" t="s">
        <v>143</v>
      </c>
      <c r="GP357" t="s">
        <v>226</v>
      </c>
      <c r="GQ357" t="s">
        <v>159</v>
      </c>
      <c r="GR357" t="s">
        <v>217</v>
      </c>
      <c r="GS357" t="s">
        <v>159</v>
      </c>
      <c r="GT357">
        <v>23</v>
      </c>
      <c r="GU357">
        <v>116</v>
      </c>
      <c r="GV357" t="s">
        <v>159</v>
      </c>
      <c r="GW357" t="s">
        <v>152</v>
      </c>
      <c r="GX357" t="s">
        <v>152</v>
      </c>
      <c r="GY357" t="s">
        <v>152</v>
      </c>
      <c r="GZ357" t="s">
        <v>160</v>
      </c>
      <c r="HA357" s="117" t="s">
        <v>464</v>
      </c>
      <c r="HB357" s="117" t="s">
        <v>2577</v>
      </c>
      <c r="HC357" s="117" t="s">
        <v>2578</v>
      </c>
      <c r="HD357" s="116" t="s">
        <v>1858</v>
      </c>
      <c r="HE357" s="116">
        <v>4.1268655499999998</v>
      </c>
      <c r="HF357" s="116">
        <v>32.29812295</v>
      </c>
    </row>
    <row r="358" spans="1:214" x14ac:dyDescent="0.25">
      <c r="A358" t="s">
        <v>171</v>
      </c>
      <c r="B358" t="s">
        <v>172</v>
      </c>
      <c r="C358" t="s">
        <v>690</v>
      </c>
      <c r="D358" t="s">
        <v>691</v>
      </c>
      <c r="E358" t="s">
        <v>1288</v>
      </c>
      <c r="F358" t="s">
        <v>1289</v>
      </c>
      <c r="G358" s="116">
        <f t="shared" si="10"/>
        <v>8.7942499999999999</v>
      </c>
      <c r="H358" s="116">
        <f t="shared" si="11"/>
        <v>28.396383</v>
      </c>
      <c r="I358">
        <v>9</v>
      </c>
      <c r="J358">
        <v>9</v>
      </c>
      <c r="K358" t="s">
        <v>159</v>
      </c>
      <c r="L358">
        <v>1163</v>
      </c>
      <c r="M358" s="116">
        <f>SUM(Table1[[#Headers],[c- IDP previously displ. abroad present]])</f>
        <v>0</v>
      </c>
      <c r="N358">
        <v>6076</v>
      </c>
      <c r="O358" s="116">
        <f>(Table1[[#This Row],[a- IDP individuals]])-(Table1[[#This Row],[displ. Abroad]])</f>
        <v>6076</v>
      </c>
      <c r="P358">
        <v>286</v>
      </c>
      <c r="Q358">
        <v>1501</v>
      </c>
      <c r="R358" t="s">
        <v>172</v>
      </c>
      <c r="S358" t="s">
        <v>774</v>
      </c>
      <c r="T358">
        <v>127</v>
      </c>
      <c r="U358">
        <v>635</v>
      </c>
      <c r="V358" t="s">
        <v>172</v>
      </c>
      <c r="W358" t="s">
        <v>774</v>
      </c>
      <c r="X358">
        <v>166</v>
      </c>
      <c r="Y358">
        <v>832</v>
      </c>
      <c r="Z358" t="s">
        <v>172</v>
      </c>
      <c r="AA358" t="s">
        <v>774</v>
      </c>
      <c r="AB358">
        <v>387</v>
      </c>
      <c r="AC358">
        <v>2013</v>
      </c>
      <c r="AD358" t="s">
        <v>172</v>
      </c>
      <c r="AE358" t="s">
        <v>774</v>
      </c>
      <c r="AF358">
        <v>197</v>
      </c>
      <c r="AG358">
        <v>1095</v>
      </c>
      <c r="AH358" t="s">
        <v>172</v>
      </c>
      <c r="AI358" t="s">
        <v>774</v>
      </c>
      <c r="AJ358">
        <v>0</v>
      </c>
      <c r="AK358">
        <v>0</v>
      </c>
      <c r="AL358" t="s">
        <v>147</v>
      </c>
      <c r="AM358" t="s">
        <v>147</v>
      </c>
      <c r="AN358">
        <v>0</v>
      </c>
      <c r="AO358">
        <v>0</v>
      </c>
      <c r="AP358" t="s">
        <v>146</v>
      </c>
      <c r="AQ358">
        <v>0</v>
      </c>
      <c r="AR358">
        <v>0</v>
      </c>
      <c r="AS358">
        <v>0</v>
      </c>
      <c r="AT358">
        <v>0</v>
      </c>
      <c r="AU358" t="s">
        <v>147</v>
      </c>
      <c r="AV358" t="s">
        <v>147</v>
      </c>
      <c r="AW358">
        <v>0</v>
      </c>
      <c r="AX358">
        <v>0</v>
      </c>
      <c r="AY358" t="s">
        <v>147</v>
      </c>
      <c r="AZ358" t="s">
        <v>147</v>
      </c>
      <c r="BA358">
        <v>0</v>
      </c>
      <c r="BB358">
        <v>0</v>
      </c>
      <c r="BC358" t="s">
        <v>147</v>
      </c>
      <c r="BD358" t="s">
        <v>147</v>
      </c>
      <c r="BE358">
        <v>0</v>
      </c>
      <c r="BF358">
        <v>0</v>
      </c>
      <c r="BG358" t="s">
        <v>147</v>
      </c>
      <c r="BH358" t="s">
        <v>147</v>
      </c>
      <c r="BI358">
        <v>0</v>
      </c>
      <c r="BJ358">
        <v>0</v>
      </c>
      <c r="BK358" t="s">
        <v>147</v>
      </c>
      <c r="BL358" t="s">
        <v>147</v>
      </c>
      <c r="BM358">
        <v>0</v>
      </c>
      <c r="BN358">
        <v>0</v>
      </c>
      <c r="BO358" s="116">
        <f>SUM(Table1[[#This Row],[2014-2015 Conflict]],Table1[[#This Row],[2016-2017 conflict]],Table1[[#This Row],[2018 pre R conflict]],Table1[[#This Row],[2018 post R conflict]],Table1[[#This Row],[2019 conflict]],Table1[[#This Row],[2020 conflict]])</f>
        <v>0</v>
      </c>
      <c r="BP358" s="116">
        <f>SUM(Table1[[#This Row],[2014-2015  C - clashes]],Table1[[#This Row],[2016-2017  c-clashes]],Table1[[#This Row],[2018 pre R C-clashes]],Table1[[#This Row],[2018 post R C-clashes]],Table1[[#This Row],[2019 C-clashes]],Table1[[#This Row],[2020 C-clashes]])</f>
        <v>6076</v>
      </c>
      <c r="BQ358" s="116">
        <f>SUM(Table1[[#This Row],[2014-2015 disaster]],Table1[[#This Row],[2016-2017 disaster]],Table1[[#This Row],[2018 pre R disaster]],Table1[[#This Row],[2018 post R disaster]],Table1[[#This Row],[2019 disaster]],Table1[[#This Row],[2020 disaster]])</f>
        <v>0</v>
      </c>
      <c r="BR358" s="116">
        <f>SUM(Table1[[#This Row],[2014-2015 unknown]],Table1[[#This Row],[2016-2017  unknown ]],Table1[[#This Row],[2018 pre R unknown]],Table1[[#This Row],[2018 post R unknown]],Table1[[#This Row],[2019 unknown]],Table1[[#This Row],[2020 unknown]])</f>
        <v>0</v>
      </c>
      <c r="BS358">
        <v>0</v>
      </c>
      <c r="BT358">
        <v>1501</v>
      </c>
      <c r="BU358">
        <v>0</v>
      </c>
      <c r="BV358">
        <v>0</v>
      </c>
      <c r="BW358" t="s">
        <v>146</v>
      </c>
      <c r="BX358">
        <v>0</v>
      </c>
      <c r="BY358">
        <v>635</v>
      </c>
      <c r="BZ358">
        <v>0</v>
      </c>
      <c r="CA358">
        <v>0</v>
      </c>
      <c r="CB358" t="s">
        <v>146</v>
      </c>
      <c r="CC358">
        <v>0</v>
      </c>
      <c r="CD358">
        <v>832</v>
      </c>
      <c r="CE358">
        <v>0</v>
      </c>
      <c r="CF358">
        <v>0</v>
      </c>
      <c r="CG358" t="s">
        <v>146</v>
      </c>
      <c r="CH358">
        <v>0</v>
      </c>
      <c r="CI358">
        <v>2013</v>
      </c>
      <c r="CJ358">
        <v>0</v>
      </c>
      <c r="CK358">
        <v>0</v>
      </c>
      <c r="CL358" t="s">
        <v>146</v>
      </c>
      <c r="CM358">
        <v>0</v>
      </c>
      <c r="CN358">
        <v>1095</v>
      </c>
      <c r="CO358">
        <v>0</v>
      </c>
      <c r="CP358">
        <v>0</v>
      </c>
      <c r="CQ358" t="s">
        <v>146</v>
      </c>
      <c r="CR358">
        <v>0</v>
      </c>
      <c r="CS358">
        <v>0</v>
      </c>
      <c r="CT358">
        <v>0</v>
      </c>
      <c r="CU358">
        <v>0</v>
      </c>
      <c r="CV358" t="s">
        <v>146</v>
      </c>
      <c r="CW358" t="s">
        <v>147</v>
      </c>
      <c r="CX358">
        <v>0</v>
      </c>
      <c r="CY358">
        <v>0</v>
      </c>
      <c r="CZ358">
        <v>0</v>
      </c>
      <c r="DA358">
        <v>1163</v>
      </c>
      <c r="DB358">
        <v>6076</v>
      </c>
      <c r="DC358" t="s">
        <v>146</v>
      </c>
      <c r="DD358">
        <v>0</v>
      </c>
      <c r="DE358">
        <v>0</v>
      </c>
      <c r="DF358">
        <v>867</v>
      </c>
      <c r="DG358">
        <v>8135</v>
      </c>
      <c r="DH358" t="s">
        <v>159</v>
      </c>
      <c r="DI358">
        <f>Table1[[#This Row],[i- returnees internal present household]]+Table1[[#This Row],[k- abroad returnee household]]</f>
        <v>105</v>
      </c>
      <c r="DJ358">
        <f>Table1[[#This Row],[ returnees internal ]]+Table1[[#This Row],[abroad returnee ]]</f>
        <v>560</v>
      </c>
      <c r="DK358" t="s">
        <v>159</v>
      </c>
      <c r="DL358">
        <v>67</v>
      </c>
      <c r="DM358">
        <v>361</v>
      </c>
      <c r="DN358">
        <v>21</v>
      </c>
      <c r="DO358">
        <v>111</v>
      </c>
      <c r="DP358" t="s">
        <v>172</v>
      </c>
      <c r="DQ358" t="s">
        <v>774</v>
      </c>
      <c r="DR358" t="s">
        <v>150</v>
      </c>
      <c r="DS358" t="s">
        <v>147</v>
      </c>
      <c r="DT358">
        <v>0</v>
      </c>
      <c r="DU358">
        <v>0</v>
      </c>
      <c r="DV358" t="s">
        <v>147</v>
      </c>
      <c r="DW358" t="s">
        <v>147</v>
      </c>
      <c r="DX358" t="s">
        <v>147</v>
      </c>
      <c r="DY358" t="s">
        <v>147</v>
      </c>
      <c r="DZ358">
        <v>18</v>
      </c>
      <c r="EA358">
        <v>108</v>
      </c>
      <c r="EB358" t="s">
        <v>172</v>
      </c>
      <c r="EC358" t="s">
        <v>774</v>
      </c>
      <c r="ED358" t="s">
        <v>182</v>
      </c>
      <c r="EE358" t="s">
        <v>147</v>
      </c>
      <c r="EF358">
        <v>0</v>
      </c>
      <c r="EG358">
        <v>0</v>
      </c>
      <c r="EH358" t="s">
        <v>147</v>
      </c>
      <c r="EI358" t="s">
        <v>147</v>
      </c>
      <c r="EJ358" t="s">
        <v>147</v>
      </c>
      <c r="EK358" t="s">
        <v>147</v>
      </c>
      <c r="EL358">
        <v>28</v>
      </c>
      <c r="EM358">
        <v>142</v>
      </c>
      <c r="EN358" t="s">
        <v>172</v>
      </c>
      <c r="EO358" t="s">
        <v>774</v>
      </c>
      <c r="EP358" t="s">
        <v>182</v>
      </c>
      <c r="EQ358" t="s">
        <v>147</v>
      </c>
      <c r="ER358">
        <v>0</v>
      </c>
      <c r="ES358">
        <v>0</v>
      </c>
      <c r="ET358" t="s">
        <v>159</v>
      </c>
      <c r="EU358">
        <v>38</v>
      </c>
      <c r="EV358">
        <v>199</v>
      </c>
      <c r="EW358">
        <v>13</v>
      </c>
      <c r="EX358">
        <v>68</v>
      </c>
      <c r="EY358" t="s">
        <v>217</v>
      </c>
      <c r="EZ358" t="s">
        <v>218</v>
      </c>
      <c r="FA358" t="s">
        <v>150</v>
      </c>
      <c r="FB358" t="s">
        <v>147</v>
      </c>
      <c r="FC358">
        <v>0</v>
      </c>
      <c r="FD358">
        <v>0</v>
      </c>
      <c r="FE358" t="s">
        <v>147</v>
      </c>
      <c r="FF358" t="s">
        <v>147</v>
      </c>
      <c r="FG358" t="s">
        <v>147</v>
      </c>
      <c r="FH358" t="s">
        <v>147</v>
      </c>
      <c r="FI358">
        <v>7</v>
      </c>
      <c r="FJ358">
        <v>35</v>
      </c>
      <c r="FK358" t="s">
        <v>217</v>
      </c>
      <c r="FL358" t="s">
        <v>218</v>
      </c>
      <c r="FM358" t="s">
        <v>150</v>
      </c>
      <c r="FN358" t="s">
        <v>147</v>
      </c>
      <c r="FO358">
        <v>0</v>
      </c>
      <c r="FP358">
        <v>0</v>
      </c>
      <c r="FQ358" t="s">
        <v>147</v>
      </c>
      <c r="FR358" t="s">
        <v>147</v>
      </c>
      <c r="FS358" t="s">
        <v>147</v>
      </c>
      <c r="FT358" t="s">
        <v>147</v>
      </c>
      <c r="FU358">
        <v>18</v>
      </c>
      <c r="FV358">
        <v>96</v>
      </c>
      <c r="FW358" t="s">
        <v>217</v>
      </c>
      <c r="FX358" t="s">
        <v>218</v>
      </c>
      <c r="FY358" t="s">
        <v>150</v>
      </c>
      <c r="FZ358" t="s">
        <v>147</v>
      </c>
      <c r="GA358">
        <v>0</v>
      </c>
      <c r="GB358">
        <v>0</v>
      </c>
      <c r="GC358">
        <v>59</v>
      </c>
      <c r="GD358">
        <v>295</v>
      </c>
      <c r="GE358">
        <v>28</v>
      </c>
      <c r="GF358">
        <v>165</v>
      </c>
      <c r="GG358">
        <v>18</v>
      </c>
      <c r="GH358">
        <v>100</v>
      </c>
      <c r="GI358">
        <v>0</v>
      </c>
      <c r="GJ358">
        <v>0</v>
      </c>
      <c r="GK358" t="s">
        <v>159</v>
      </c>
      <c r="GL358">
        <v>286</v>
      </c>
      <c r="GM358">
        <v>1430</v>
      </c>
      <c r="GN358" t="s">
        <v>159</v>
      </c>
      <c r="GO358" t="s">
        <v>324</v>
      </c>
      <c r="GP358" t="s">
        <v>1135</v>
      </c>
      <c r="GQ358" t="s">
        <v>159</v>
      </c>
      <c r="GR358" t="s">
        <v>217</v>
      </c>
      <c r="GS358" t="s">
        <v>159</v>
      </c>
      <c r="GT358">
        <v>28</v>
      </c>
      <c r="GU358">
        <v>141</v>
      </c>
      <c r="GV358" t="s">
        <v>146</v>
      </c>
      <c r="GW358" t="s">
        <v>152</v>
      </c>
      <c r="GX358" t="s">
        <v>151</v>
      </c>
      <c r="GY358" t="s">
        <v>197</v>
      </c>
      <c r="GZ358" t="s">
        <v>1290</v>
      </c>
      <c r="HA358" s="117" t="s">
        <v>464</v>
      </c>
      <c r="HB358" s="117" t="s">
        <v>2580</v>
      </c>
      <c r="HC358" s="117"/>
      <c r="HD358" s="116" t="s">
        <v>1858</v>
      </c>
      <c r="HE358" s="116">
        <v>4.2086499999999996</v>
      </c>
      <c r="HF358" s="116">
        <v>32.246600000000001</v>
      </c>
    </row>
    <row r="359" spans="1:214" x14ac:dyDescent="0.25">
      <c r="A359" t="s">
        <v>273</v>
      </c>
      <c r="B359" t="s">
        <v>211</v>
      </c>
      <c r="C359" t="s">
        <v>785</v>
      </c>
      <c r="D359" t="s">
        <v>299</v>
      </c>
      <c r="E359" t="s">
        <v>1291</v>
      </c>
      <c r="F359" t="s">
        <v>299</v>
      </c>
      <c r="G359" s="116">
        <f t="shared" si="10"/>
        <v>5.7635810000000003</v>
      </c>
      <c r="H359" s="116">
        <f t="shared" si="11"/>
        <v>27.600548</v>
      </c>
      <c r="I359">
        <v>9</v>
      </c>
      <c r="J359">
        <v>9</v>
      </c>
      <c r="K359" t="s">
        <v>159</v>
      </c>
      <c r="L359">
        <v>173</v>
      </c>
      <c r="M359" s="116">
        <f>SUM(Table1[[#Headers],[c- IDP previously displ. abroad present]])</f>
        <v>0</v>
      </c>
      <c r="N359">
        <v>868</v>
      </c>
      <c r="O359" s="116">
        <f>(Table1[[#This Row],[a- IDP individuals]])-(Table1[[#This Row],[displ. Abroad]])</f>
        <v>868</v>
      </c>
      <c r="P359">
        <v>0</v>
      </c>
      <c r="Q359">
        <v>0</v>
      </c>
      <c r="R359" t="s">
        <v>147</v>
      </c>
      <c r="S359" t="s">
        <v>147</v>
      </c>
      <c r="T359">
        <v>0</v>
      </c>
      <c r="U359">
        <v>0</v>
      </c>
      <c r="V359" t="s">
        <v>147</v>
      </c>
      <c r="W359" t="s">
        <v>147</v>
      </c>
      <c r="X359">
        <v>0</v>
      </c>
      <c r="Y359">
        <v>0</v>
      </c>
      <c r="Z359" t="s">
        <v>147</v>
      </c>
      <c r="AA359" t="s">
        <v>147</v>
      </c>
      <c r="AB359">
        <v>0</v>
      </c>
      <c r="AC359">
        <v>0</v>
      </c>
      <c r="AD359" t="s">
        <v>147</v>
      </c>
      <c r="AE359" t="s">
        <v>147</v>
      </c>
      <c r="AF359">
        <v>173</v>
      </c>
      <c r="AG359">
        <v>868</v>
      </c>
      <c r="AH359" t="s">
        <v>228</v>
      </c>
      <c r="AI359" t="s">
        <v>229</v>
      </c>
      <c r="AJ359">
        <v>0</v>
      </c>
      <c r="AK359">
        <v>0</v>
      </c>
      <c r="AL359" t="s">
        <v>147</v>
      </c>
      <c r="AM359" t="s">
        <v>299</v>
      </c>
      <c r="AN359">
        <v>0</v>
      </c>
      <c r="AO359">
        <v>0</v>
      </c>
      <c r="AP359" t="s">
        <v>146</v>
      </c>
      <c r="AQ359">
        <v>0</v>
      </c>
      <c r="AR359">
        <v>0</v>
      </c>
      <c r="AS359">
        <v>0</v>
      </c>
      <c r="AT359">
        <v>0</v>
      </c>
      <c r="AU359" t="s">
        <v>147</v>
      </c>
      <c r="AV359" t="s">
        <v>147</v>
      </c>
      <c r="AW359">
        <v>0</v>
      </c>
      <c r="AX359">
        <v>0</v>
      </c>
      <c r="AY359" t="s">
        <v>147</v>
      </c>
      <c r="AZ359" t="s">
        <v>147</v>
      </c>
      <c r="BA359">
        <v>0</v>
      </c>
      <c r="BB359">
        <v>0</v>
      </c>
      <c r="BC359" t="s">
        <v>147</v>
      </c>
      <c r="BD359" t="s">
        <v>147</v>
      </c>
      <c r="BE359">
        <v>0</v>
      </c>
      <c r="BF359">
        <v>0</v>
      </c>
      <c r="BG359" t="s">
        <v>147</v>
      </c>
      <c r="BH359" t="s">
        <v>147</v>
      </c>
      <c r="BI359">
        <v>0</v>
      </c>
      <c r="BJ359">
        <v>0</v>
      </c>
      <c r="BK359" t="s">
        <v>147</v>
      </c>
      <c r="BL359" t="s">
        <v>147</v>
      </c>
      <c r="BM359">
        <v>0</v>
      </c>
      <c r="BN359">
        <v>0</v>
      </c>
      <c r="BO359" s="116">
        <f>SUM(Table1[[#This Row],[2014-2015 Conflict]],Table1[[#This Row],[2016-2017 conflict]],Table1[[#This Row],[2018 pre R conflict]],Table1[[#This Row],[2018 post R conflict]],Table1[[#This Row],[2019 conflict]],Table1[[#This Row],[2020 conflict]])</f>
        <v>868</v>
      </c>
      <c r="BP359" s="116">
        <f>SUM(Table1[[#This Row],[2014-2015  C - clashes]],Table1[[#This Row],[2016-2017  c-clashes]],Table1[[#This Row],[2018 pre R C-clashes]],Table1[[#This Row],[2018 post R C-clashes]],Table1[[#This Row],[2019 C-clashes]],Table1[[#This Row],[2020 C-clashes]])</f>
        <v>0</v>
      </c>
      <c r="BQ359" s="116">
        <f>SUM(Table1[[#This Row],[2014-2015 disaster]],Table1[[#This Row],[2016-2017 disaster]],Table1[[#This Row],[2018 pre R disaster]],Table1[[#This Row],[2018 post R disaster]],Table1[[#This Row],[2019 disaster]],Table1[[#This Row],[2020 disaster]])</f>
        <v>0</v>
      </c>
      <c r="BR359" s="116">
        <f>SUM(Table1[[#This Row],[2014-2015 unknown]],Table1[[#This Row],[2016-2017  unknown ]],Table1[[#This Row],[2018 pre R unknown]],Table1[[#This Row],[2018 post R unknown]],Table1[[#This Row],[2019 unknown]],Table1[[#This Row],[2020 unknown]])</f>
        <v>0</v>
      </c>
      <c r="BS359">
        <v>0</v>
      </c>
      <c r="BT359">
        <v>0</v>
      </c>
      <c r="BU359">
        <v>0</v>
      </c>
      <c r="BV359">
        <v>0</v>
      </c>
      <c r="BW359" t="s">
        <v>146</v>
      </c>
      <c r="BX359">
        <v>0</v>
      </c>
      <c r="BY359">
        <v>0</v>
      </c>
      <c r="BZ359">
        <v>0</v>
      </c>
      <c r="CA359">
        <v>0</v>
      </c>
      <c r="CB359" t="s">
        <v>146</v>
      </c>
      <c r="CC359">
        <v>0</v>
      </c>
      <c r="CD359">
        <v>0</v>
      </c>
      <c r="CE359">
        <v>0</v>
      </c>
      <c r="CF359">
        <v>0</v>
      </c>
      <c r="CG359" t="s">
        <v>146</v>
      </c>
      <c r="CH359">
        <v>0</v>
      </c>
      <c r="CI359">
        <v>0</v>
      </c>
      <c r="CJ359">
        <v>0</v>
      </c>
      <c r="CK359">
        <v>0</v>
      </c>
      <c r="CL359" t="s">
        <v>146</v>
      </c>
      <c r="CM359">
        <v>868</v>
      </c>
      <c r="CN359">
        <v>0</v>
      </c>
      <c r="CO359">
        <v>0</v>
      </c>
      <c r="CP359">
        <v>0</v>
      </c>
      <c r="CQ359" t="s">
        <v>146</v>
      </c>
      <c r="CR359">
        <v>0</v>
      </c>
      <c r="CS359">
        <v>0</v>
      </c>
      <c r="CT359">
        <v>0</v>
      </c>
      <c r="CU359">
        <v>0</v>
      </c>
      <c r="CV359" t="s">
        <v>146</v>
      </c>
      <c r="CW359" t="s">
        <v>147</v>
      </c>
      <c r="CX359">
        <v>0</v>
      </c>
      <c r="CY359">
        <v>0</v>
      </c>
      <c r="CZ359">
        <v>0</v>
      </c>
      <c r="DA359">
        <v>173</v>
      </c>
      <c r="DB359">
        <v>868</v>
      </c>
      <c r="DC359" t="s">
        <v>159</v>
      </c>
      <c r="DD359">
        <v>73</v>
      </c>
      <c r="DE359">
        <v>365</v>
      </c>
      <c r="DF359">
        <v>5870</v>
      </c>
      <c r="DG359">
        <v>32283</v>
      </c>
      <c r="DH359" t="s">
        <v>159</v>
      </c>
      <c r="DI359">
        <f>Table1[[#This Row],[i- returnees internal present household]]+Table1[[#This Row],[k- abroad returnee household]]</f>
        <v>512</v>
      </c>
      <c r="DJ359">
        <f>Table1[[#This Row],[ returnees internal ]]+Table1[[#This Row],[abroad returnee ]]</f>
        <v>2563</v>
      </c>
      <c r="DK359" t="s">
        <v>159</v>
      </c>
      <c r="DL359">
        <v>292</v>
      </c>
      <c r="DM359">
        <v>1463</v>
      </c>
      <c r="DN359">
        <v>0</v>
      </c>
      <c r="DO359">
        <v>0</v>
      </c>
      <c r="DP359" t="s">
        <v>147</v>
      </c>
      <c r="DQ359" t="s">
        <v>147</v>
      </c>
      <c r="DR359" t="s">
        <v>147</v>
      </c>
      <c r="DS359" t="s">
        <v>147</v>
      </c>
      <c r="DT359">
        <v>54</v>
      </c>
      <c r="DU359">
        <v>271</v>
      </c>
      <c r="DV359" t="s">
        <v>211</v>
      </c>
      <c r="DW359" t="s">
        <v>299</v>
      </c>
      <c r="DX359" t="s">
        <v>150</v>
      </c>
      <c r="DY359" t="s">
        <v>147</v>
      </c>
      <c r="DZ359">
        <v>64</v>
      </c>
      <c r="EA359">
        <v>323</v>
      </c>
      <c r="EB359" t="s">
        <v>211</v>
      </c>
      <c r="EC359" t="s">
        <v>299</v>
      </c>
      <c r="ED359" t="s">
        <v>150</v>
      </c>
      <c r="EE359" t="s">
        <v>147</v>
      </c>
      <c r="EF359">
        <v>80</v>
      </c>
      <c r="EG359">
        <v>401</v>
      </c>
      <c r="EH359" t="s">
        <v>211</v>
      </c>
      <c r="EI359" t="s">
        <v>299</v>
      </c>
      <c r="EJ359" t="s">
        <v>150</v>
      </c>
      <c r="EK359" t="s">
        <v>147</v>
      </c>
      <c r="EL359">
        <v>94</v>
      </c>
      <c r="EM359">
        <v>468</v>
      </c>
      <c r="EN359" t="s">
        <v>211</v>
      </c>
      <c r="EO359" t="s">
        <v>299</v>
      </c>
      <c r="EP359" t="s">
        <v>150</v>
      </c>
      <c r="EQ359" t="s">
        <v>147</v>
      </c>
      <c r="ER359">
        <v>0</v>
      </c>
      <c r="ES359">
        <v>0</v>
      </c>
      <c r="ET359" t="s">
        <v>159</v>
      </c>
      <c r="EU359">
        <v>220</v>
      </c>
      <c r="EV359">
        <v>1100</v>
      </c>
      <c r="EW359">
        <v>0</v>
      </c>
      <c r="EX359">
        <v>0</v>
      </c>
      <c r="EY359" t="s">
        <v>147</v>
      </c>
      <c r="EZ359" t="s">
        <v>147</v>
      </c>
      <c r="FA359" t="s">
        <v>147</v>
      </c>
      <c r="FB359" t="s">
        <v>147</v>
      </c>
      <c r="FC359">
        <v>0</v>
      </c>
      <c r="FD359">
        <v>0</v>
      </c>
      <c r="FE359" t="s">
        <v>147</v>
      </c>
      <c r="FF359" t="s">
        <v>147</v>
      </c>
      <c r="FG359" t="s">
        <v>147</v>
      </c>
      <c r="FH359" t="s">
        <v>147</v>
      </c>
      <c r="FI359">
        <v>131</v>
      </c>
      <c r="FJ359">
        <v>655</v>
      </c>
      <c r="FK359" t="s">
        <v>425</v>
      </c>
      <c r="FL359" t="s">
        <v>798</v>
      </c>
      <c r="FM359" t="s">
        <v>150</v>
      </c>
      <c r="FN359" t="s">
        <v>147</v>
      </c>
      <c r="FO359">
        <v>57</v>
      </c>
      <c r="FP359">
        <v>285</v>
      </c>
      <c r="FQ359" t="s">
        <v>425</v>
      </c>
      <c r="FR359" t="s">
        <v>1292</v>
      </c>
      <c r="FS359" t="s">
        <v>150</v>
      </c>
      <c r="FT359" t="s">
        <v>147</v>
      </c>
      <c r="FU359">
        <v>32</v>
      </c>
      <c r="FV359">
        <v>160</v>
      </c>
      <c r="FW359" t="s">
        <v>425</v>
      </c>
      <c r="FX359" t="s">
        <v>1293</v>
      </c>
      <c r="FY359" t="s">
        <v>150</v>
      </c>
      <c r="FZ359" t="s">
        <v>147</v>
      </c>
      <c r="GA359">
        <v>0</v>
      </c>
      <c r="GB359">
        <v>0</v>
      </c>
      <c r="GC359">
        <v>237</v>
      </c>
      <c r="GD359">
        <v>1187</v>
      </c>
      <c r="GE359">
        <v>267</v>
      </c>
      <c r="GF359">
        <v>1335</v>
      </c>
      <c r="GG359">
        <v>8</v>
      </c>
      <c r="GH359">
        <v>41</v>
      </c>
      <c r="GI359">
        <v>0</v>
      </c>
      <c r="GJ359">
        <v>0</v>
      </c>
      <c r="GK359" t="s">
        <v>146</v>
      </c>
      <c r="GL359">
        <v>0</v>
      </c>
      <c r="GM359">
        <v>0</v>
      </c>
      <c r="GN359" t="s">
        <v>146</v>
      </c>
      <c r="GO359" t="s">
        <v>147</v>
      </c>
      <c r="GP359" t="s">
        <v>147</v>
      </c>
      <c r="GQ359" t="s">
        <v>146</v>
      </c>
      <c r="GR359" t="s">
        <v>147</v>
      </c>
      <c r="GS359" t="s">
        <v>159</v>
      </c>
      <c r="GT359">
        <v>85</v>
      </c>
      <c r="GU359">
        <v>426</v>
      </c>
      <c r="GV359" t="s">
        <v>146</v>
      </c>
      <c r="GW359" t="s">
        <v>197</v>
      </c>
      <c r="GX359" t="s">
        <v>152</v>
      </c>
      <c r="GY359" t="s">
        <v>197</v>
      </c>
      <c r="GZ359" t="s">
        <v>160</v>
      </c>
      <c r="HA359" s="117" t="s">
        <v>464</v>
      </c>
      <c r="HB359" s="117" t="s">
        <v>2545</v>
      </c>
      <c r="HC359" s="117" t="s">
        <v>2582</v>
      </c>
      <c r="HD359" s="116" t="s">
        <v>1858</v>
      </c>
      <c r="HE359" s="116">
        <v>4.1356736300000003</v>
      </c>
      <c r="HF359" s="116">
        <v>32.329257830000003</v>
      </c>
    </row>
    <row r="360" spans="1:214" x14ac:dyDescent="0.25">
      <c r="A360" t="s">
        <v>142</v>
      </c>
      <c r="B360" t="s">
        <v>143</v>
      </c>
      <c r="C360" t="s">
        <v>635</v>
      </c>
      <c r="D360" t="s">
        <v>410</v>
      </c>
      <c r="E360" t="s">
        <v>1294</v>
      </c>
      <c r="F360" t="s">
        <v>1295</v>
      </c>
      <c r="G360" s="116">
        <f t="shared" si="10"/>
        <v>11.645901</v>
      </c>
      <c r="H360" s="116">
        <f t="shared" si="11"/>
        <v>32.920093999999999</v>
      </c>
      <c r="I360">
        <v>9</v>
      </c>
      <c r="J360">
        <v>9</v>
      </c>
      <c r="K360" t="s">
        <v>159</v>
      </c>
      <c r="L360">
        <v>685</v>
      </c>
      <c r="M360" s="116">
        <f>SUM(Table1[[#Headers],[c- IDP previously displ. abroad present]])</f>
        <v>0</v>
      </c>
      <c r="N360">
        <v>4102</v>
      </c>
      <c r="O360" s="116">
        <f>(Table1[[#This Row],[a- IDP individuals]])-(Table1[[#This Row],[displ. Abroad]])</f>
        <v>4102</v>
      </c>
      <c r="P360">
        <v>685</v>
      </c>
      <c r="Q360">
        <v>4102</v>
      </c>
      <c r="R360" t="s">
        <v>143</v>
      </c>
      <c r="S360" t="s">
        <v>144</v>
      </c>
      <c r="T360">
        <v>0</v>
      </c>
      <c r="U360">
        <v>0</v>
      </c>
      <c r="V360" t="s">
        <v>147</v>
      </c>
      <c r="W360" t="s">
        <v>147</v>
      </c>
      <c r="X360">
        <v>0</v>
      </c>
      <c r="Y360">
        <v>0</v>
      </c>
      <c r="Z360" t="s">
        <v>147</v>
      </c>
      <c r="AA360" t="s">
        <v>147</v>
      </c>
      <c r="AB360">
        <v>0</v>
      </c>
      <c r="AC360">
        <v>0</v>
      </c>
      <c r="AD360" t="s">
        <v>147</v>
      </c>
      <c r="AE360" t="s">
        <v>147</v>
      </c>
      <c r="AF360">
        <v>0</v>
      </c>
      <c r="AG360">
        <v>0</v>
      </c>
      <c r="AH360" t="s">
        <v>147</v>
      </c>
      <c r="AI360" t="s">
        <v>147</v>
      </c>
      <c r="AJ360">
        <v>0</v>
      </c>
      <c r="AK360">
        <v>0</v>
      </c>
      <c r="AL360" t="s">
        <v>147</v>
      </c>
      <c r="AM360" t="s">
        <v>147</v>
      </c>
      <c r="AN360">
        <v>0</v>
      </c>
      <c r="AO360">
        <v>0</v>
      </c>
      <c r="AP360" t="s">
        <v>146</v>
      </c>
      <c r="AQ360">
        <v>0</v>
      </c>
      <c r="AR360">
        <v>0</v>
      </c>
      <c r="AS360">
        <v>0</v>
      </c>
      <c r="AT360">
        <v>0</v>
      </c>
      <c r="AU360" t="s">
        <v>147</v>
      </c>
      <c r="AV360" t="s">
        <v>147</v>
      </c>
      <c r="AW360">
        <v>0</v>
      </c>
      <c r="AX360">
        <v>0</v>
      </c>
      <c r="AY360" t="s">
        <v>147</v>
      </c>
      <c r="AZ360" t="s">
        <v>147</v>
      </c>
      <c r="BA360">
        <v>0</v>
      </c>
      <c r="BB360">
        <v>0</v>
      </c>
      <c r="BC360" t="s">
        <v>147</v>
      </c>
      <c r="BD360" t="s">
        <v>147</v>
      </c>
      <c r="BE360">
        <v>0</v>
      </c>
      <c r="BF360">
        <v>0</v>
      </c>
      <c r="BG360" t="s">
        <v>147</v>
      </c>
      <c r="BH360" t="s">
        <v>147</v>
      </c>
      <c r="BI360">
        <v>0</v>
      </c>
      <c r="BJ360">
        <v>0</v>
      </c>
      <c r="BK360" t="s">
        <v>147</v>
      </c>
      <c r="BL360" t="s">
        <v>147</v>
      </c>
      <c r="BM360">
        <v>0</v>
      </c>
      <c r="BN360">
        <v>0</v>
      </c>
      <c r="BO360" s="116">
        <f>SUM(Table1[[#This Row],[2014-2015 Conflict]],Table1[[#This Row],[2016-2017 conflict]],Table1[[#This Row],[2018 pre R conflict]],Table1[[#This Row],[2018 post R conflict]],Table1[[#This Row],[2019 conflict]],Table1[[#This Row],[2020 conflict]])</f>
        <v>4102</v>
      </c>
      <c r="BP360" s="116">
        <f>SUM(Table1[[#This Row],[2014-2015  C - clashes]],Table1[[#This Row],[2016-2017  c-clashes]],Table1[[#This Row],[2018 pre R C-clashes]],Table1[[#This Row],[2018 post R C-clashes]],Table1[[#This Row],[2019 C-clashes]],Table1[[#This Row],[2020 C-clashes]])</f>
        <v>0</v>
      </c>
      <c r="BQ360" s="116">
        <f>SUM(Table1[[#This Row],[2014-2015 disaster]],Table1[[#This Row],[2016-2017 disaster]],Table1[[#This Row],[2018 pre R disaster]],Table1[[#This Row],[2018 post R disaster]],Table1[[#This Row],[2019 disaster]],Table1[[#This Row],[2020 disaster]])</f>
        <v>0</v>
      </c>
      <c r="BR360" s="116">
        <f>SUM(Table1[[#This Row],[2014-2015 unknown]],Table1[[#This Row],[2016-2017  unknown ]],Table1[[#This Row],[2018 pre R unknown]],Table1[[#This Row],[2018 post R unknown]],Table1[[#This Row],[2019 unknown]],Table1[[#This Row],[2020 unknown]])</f>
        <v>0</v>
      </c>
      <c r="BS360">
        <v>4102</v>
      </c>
      <c r="BT360">
        <v>0</v>
      </c>
      <c r="BU360">
        <v>0</v>
      </c>
      <c r="BV360">
        <v>0</v>
      </c>
      <c r="BW360" t="s">
        <v>146</v>
      </c>
      <c r="BX360">
        <v>0</v>
      </c>
      <c r="BY360">
        <v>0</v>
      </c>
      <c r="BZ360">
        <v>0</v>
      </c>
      <c r="CA360">
        <v>0</v>
      </c>
      <c r="CB360" t="s">
        <v>146</v>
      </c>
      <c r="CC360">
        <v>0</v>
      </c>
      <c r="CD360">
        <v>0</v>
      </c>
      <c r="CE360">
        <v>0</v>
      </c>
      <c r="CF360">
        <v>0</v>
      </c>
      <c r="CG360" t="s">
        <v>146</v>
      </c>
      <c r="CH360">
        <v>0</v>
      </c>
      <c r="CI360">
        <v>0</v>
      </c>
      <c r="CJ360">
        <v>0</v>
      </c>
      <c r="CK360">
        <v>0</v>
      </c>
      <c r="CL360" t="s">
        <v>146</v>
      </c>
      <c r="CM360">
        <v>0</v>
      </c>
      <c r="CN360">
        <v>0</v>
      </c>
      <c r="CO360">
        <v>0</v>
      </c>
      <c r="CP360">
        <v>0</v>
      </c>
      <c r="CQ360" t="s">
        <v>146</v>
      </c>
      <c r="CR360">
        <v>0</v>
      </c>
      <c r="CS360">
        <v>0</v>
      </c>
      <c r="CT360">
        <v>0</v>
      </c>
      <c r="CU360">
        <v>0</v>
      </c>
      <c r="CV360" t="s">
        <v>146</v>
      </c>
      <c r="CW360" t="s">
        <v>147</v>
      </c>
      <c r="CX360">
        <v>0</v>
      </c>
      <c r="CY360">
        <v>0</v>
      </c>
      <c r="CZ360">
        <v>0</v>
      </c>
      <c r="DA360">
        <v>685</v>
      </c>
      <c r="DB360">
        <v>4102</v>
      </c>
      <c r="DC360" t="s">
        <v>159</v>
      </c>
      <c r="DD360">
        <v>250</v>
      </c>
      <c r="DE360">
        <v>1498</v>
      </c>
      <c r="DF360">
        <v>122</v>
      </c>
      <c r="DG360">
        <v>609</v>
      </c>
      <c r="DH360" t="s">
        <v>159</v>
      </c>
      <c r="DI360">
        <f>Table1[[#This Row],[i- returnees internal present household]]+Table1[[#This Row],[k- abroad returnee household]]</f>
        <v>3176</v>
      </c>
      <c r="DJ360">
        <f>Table1[[#This Row],[ returnees internal ]]+Table1[[#This Row],[abroad returnee ]]</f>
        <v>16245</v>
      </c>
      <c r="DK360" t="s">
        <v>159</v>
      </c>
      <c r="DL360">
        <v>2651</v>
      </c>
      <c r="DM360">
        <v>13553</v>
      </c>
      <c r="DN360">
        <v>220</v>
      </c>
      <c r="DO360">
        <v>1291</v>
      </c>
      <c r="DP360" t="s">
        <v>143</v>
      </c>
      <c r="DQ360" t="s">
        <v>144</v>
      </c>
      <c r="DR360" t="s">
        <v>150</v>
      </c>
      <c r="DS360" t="s">
        <v>147</v>
      </c>
      <c r="DT360">
        <v>715</v>
      </c>
      <c r="DU360">
        <v>3579</v>
      </c>
      <c r="DV360" t="s">
        <v>143</v>
      </c>
      <c r="DW360" t="s">
        <v>181</v>
      </c>
      <c r="DX360" t="s">
        <v>150</v>
      </c>
      <c r="DY360" t="s">
        <v>147</v>
      </c>
      <c r="DZ360">
        <v>533</v>
      </c>
      <c r="EA360">
        <v>2668</v>
      </c>
      <c r="EB360" t="s">
        <v>143</v>
      </c>
      <c r="EC360" t="s">
        <v>352</v>
      </c>
      <c r="ED360" t="s">
        <v>150</v>
      </c>
      <c r="EE360" t="s">
        <v>147</v>
      </c>
      <c r="EF360">
        <v>685</v>
      </c>
      <c r="EG360">
        <v>3425</v>
      </c>
      <c r="EH360" t="s">
        <v>143</v>
      </c>
      <c r="EI360" t="s">
        <v>226</v>
      </c>
      <c r="EJ360" t="s">
        <v>150</v>
      </c>
      <c r="EK360" t="s">
        <v>147</v>
      </c>
      <c r="EL360">
        <v>498</v>
      </c>
      <c r="EM360">
        <v>2590</v>
      </c>
      <c r="EN360" t="s">
        <v>143</v>
      </c>
      <c r="EO360" t="s">
        <v>352</v>
      </c>
      <c r="EP360" t="s">
        <v>150</v>
      </c>
      <c r="EQ360" t="s">
        <v>147</v>
      </c>
      <c r="ER360">
        <v>0</v>
      </c>
      <c r="ES360">
        <v>0</v>
      </c>
      <c r="ET360" t="s">
        <v>159</v>
      </c>
      <c r="EU360">
        <v>525</v>
      </c>
      <c r="EV360">
        <v>2692</v>
      </c>
      <c r="EW360">
        <v>64</v>
      </c>
      <c r="EX360">
        <v>382</v>
      </c>
      <c r="EY360" t="s">
        <v>217</v>
      </c>
      <c r="EZ360" t="s">
        <v>218</v>
      </c>
      <c r="FA360" t="s">
        <v>150</v>
      </c>
      <c r="FB360" t="s">
        <v>147</v>
      </c>
      <c r="FC360">
        <v>54</v>
      </c>
      <c r="FD360">
        <v>271</v>
      </c>
      <c r="FE360" t="s">
        <v>217</v>
      </c>
      <c r="FF360" t="s">
        <v>218</v>
      </c>
      <c r="FG360" t="s">
        <v>150</v>
      </c>
      <c r="FH360" t="s">
        <v>147</v>
      </c>
      <c r="FI360">
        <v>59</v>
      </c>
      <c r="FJ360">
        <v>298</v>
      </c>
      <c r="FK360" t="s">
        <v>217</v>
      </c>
      <c r="FL360" t="s">
        <v>218</v>
      </c>
      <c r="FM360" t="s">
        <v>150</v>
      </c>
      <c r="FN360" t="s">
        <v>147</v>
      </c>
      <c r="FO360">
        <v>119</v>
      </c>
      <c r="FP360">
        <v>596</v>
      </c>
      <c r="FQ360" t="s">
        <v>217</v>
      </c>
      <c r="FR360" t="s">
        <v>485</v>
      </c>
      <c r="FS360" t="s">
        <v>150</v>
      </c>
      <c r="FT360" t="s">
        <v>147</v>
      </c>
      <c r="FU360">
        <v>229</v>
      </c>
      <c r="FV360">
        <v>1145</v>
      </c>
      <c r="FW360" t="s">
        <v>217</v>
      </c>
      <c r="FX360" t="s">
        <v>218</v>
      </c>
      <c r="FY360" t="s">
        <v>150</v>
      </c>
      <c r="FZ360" t="s">
        <v>147</v>
      </c>
      <c r="GA360">
        <v>0</v>
      </c>
      <c r="GB360">
        <v>0</v>
      </c>
      <c r="GC360">
        <v>2651</v>
      </c>
      <c r="GD360">
        <v>13553</v>
      </c>
      <c r="GE360">
        <v>525</v>
      </c>
      <c r="GF360">
        <v>2692</v>
      </c>
      <c r="GG360">
        <v>0</v>
      </c>
      <c r="GH360">
        <v>0</v>
      </c>
      <c r="GI360">
        <v>0</v>
      </c>
      <c r="GJ360">
        <v>0</v>
      </c>
      <c r="GK360" t="s">
        <v>159</v>
      </c>
      <c r="GL360">
        <v>730</v>
      </c>
      <c r="GM360">
        <v>4091</v>
      </c>
      <c r="GN360" t="s">
        <v>159</v>
      </c>
      <c r="GO360" t="s">
        <v>193</v>
      </c>
      <c r="GP360" t="s">
        <v>194</v>
      </c>
      <c r="GQ360" t="s">
        <v>159</v>
      </c>
      <c r="GR360" t="s">
        <v>217</v>
      </c>
      <c r="GS360" t="s">
        <v>159</v>
      </c>
      <c r="GT360">
        <v>558</v>
      </c>
      <c r="GU360">
        <v>2791</v>
      </c>
      <c r="GV360" t="s">
        <v>159</v>
      </c>
      <c r="GW360" t="s">
        <v>152</v>
      </c>
      <c r="GX360" t="s">
        <v>152</v>
      </c>
      <c r="GY360" t="s">
        <v>152</v>
      </c>
      <c r="GZ360" t="s">
        <v>1296</v>
      </c>
      <c r="HA360" s="117" t="s">
        <v>464</v>
      </c>
      <c r="HB360" s="117" t="s">
        <v>2547</v>
      </c>
      <c r="HC360" s="117" t="s">
        <v>2584</v>
      </c>
      <c r="HD360" s="116" t="s">
        <v>1858</v>
      </c>
      <c r="HE360" s="116">
        <v>4.1147764200000001</v>
      </c>
      <c r="HF360" s="116">
        <v>32.304610779999997</v>
      </c>
    </row>
    <row r="361" spans="1:214" x14ac:dyDescent="0.25">
      <c r="A361" t="s">
        <v>273</v>
      </c>
      <c r="B361" t="s">
        <v>211</v>
      </c>
      <c r="C361" t="s">
        <v>719</v>
      </c>
      <c r="D361" t="s">
        <v>720</v>
      </c>
      <c r="E361" t="s">
        <v>1297</v>
      </c>
      <c r="F361" t="s">
        <v>1298</v>
      </c>
      <c r="G361" s="116">
        <f t="shared" si="10"/>
        <v>4.962377086</v>
      </c>
      <c r="H361" s="116">
        <f t="shared" si="11"/>
        <v>27.92478595</v>
      </c>
      <c r="I361">
        <v>9</v>
      </c>
      <c r="J361">
        <v>9</v>
      </c>
      <c r="K361" t="s">
        <v>159</v>
      </c>
      <c r="L361">
        <v>130</v>
      </c>
      <c r="M361" s="116">
        <f>SUM(Table1[[#Headers],[c- IDP previously displ. abroad present]])</f>
        <v>0</v>
      </c>
      <c r="N361">
        <v>655</v>
      </c>
      <c r="O361" s="116">
        <f>(Table1[[#This Row],[a- IDP individuals]])-(Table1[[#This Row],[displ. Abroad]])</f>
        <v>503</v>
      </c>
      <c r="P361">
        <v>39</v>
      </c>
      <c r="Q361">
        <v>198</v>
      </c>
      <c r="R361" t="s">
        <v>211</v>
      </c>
      <c r="S361" t="s">
        <v>720</v>
      </c>
      <c r="T361">
        <v>36</v>
      </c>
      <c r="U361">
        <v>181</v>
      </c>
      <c r="V361" t="s">
        <v>211</v>
      </c>
      <c r="W361" t="s">
        <v>720</v>
      </c>
      <c r="X361">
        <v>21</v>
      </c>
      <c r="Y361">
        <v>105</v>
      </c>
      <c r="Z361" t="s">
        <v>211</v>
      </c>
      <c r="AA361" t="s">
        <v>720</v>
      </c>
      <c r="AB361">
        <v>11</v>
      </c>
      <c r="AC361">
        <v>55</v>
      </c>
      <c r="AD361" t="s">
        <v>211</v>
      </c>
      <c r="AE361" t="s">
        <v>720</v>
      </c>
      <c r="AF361">
        <v>16</v>
      </c>
      <c r="AG361">
        <v>81</v>
      </c>
      <c r="AH361" t="s">
        <v>211</v>
      </c>
      <c r="AI361" t="s">
        <v>720</v>
      </c>
      <c r="AJ361">
        <v>7</v>
      </c>
      <c r="AK361">
        <v>35</v>
      </c>
      <c r="AL361" t="s">
        <v>211</v>
      </c>
      <c r="AM361" t="s">
        <v>720</v>
      </c>
      <c r="AN361">
        <v>0</v>
      </c>
      <c r="AO361">
        <v>0</v>
      </c>
      <c r="AP361" t="s">
        <v>159</v>
      </c>
      <c r="AQ361">
        <v>29</v>
      </c>
      <c r="AR361">
        <v>152</v>
      </c>
      <c r="AS361">
        <v>6</v>
      </c>
      <c r="AT361">
        <v>33</v>
      </c>
      <c r="AU361" t="s">
        <v>722</v>
      </c>
      <c r="AV361" t="s">
        <v>723</v>
      </c>
      <c r="AW361">
        <v>8</v>
      </c>
      <c r="AX361">
        <v>42</v>
      </c>
      <c r="AY361" t="s">
        <v>722</v>
      </c>
      <c r="AZ361" t="s">
        <v>1299</v>
      </c>
      <c r="BA361">
        <v>8</v>
      </c>
      <c r="BB361">
        <v>42</v>
      </c>
      <c r="BC361" t="s">
        <v>722</v>
      </c>
      <c r="BD361" t="s">
        <v>1299</v>
      </c>
      <c r="BE361">
        <v>4</v>
      </c>
      <c r="BF361">
        <v>20</v>
      </c>
      <c r="BG361" t="s">
        <v>722</v>
      </c>
      <c r="BH361" t="s">
        <v>1299</v>
      </c>
      <c r="BI361">
        <v>3</v>
      </c>
      <c r="BJ361">
        <v>15</v>
      </c>
      <c r="BK361" t="s">
        <v>722</v>
      </c>
      <c r="BL361" t="s">
        <v>1299</v>
      </c>
      <c r="BM361">
        <v>0</v>
      </c>
      <c r="BN361">
        <v>0</v>
      </c>
      <c r="BO361" s="116">
        <f>SUM(Table1[[#This Row],[2014-2015 Conflict]],Table1[[#This Row],[2016-2017 conflict]],Table1[[#This Row],[2018 pre R conflict]],Table1[[#This Row],[2018 post R conflict]],Table1[[#This Row],[2019 conflict]],Table1[[#This Row],[2020 conflict]])</f>
        <v>655</v>
      </c>
      <c r="BP361" s="116">
        <f>SUM(Table1[[#This Row],[2014-2015  C - clashes]],Table1[[#This Row],[2016-2017  c-clashes]],Table1[[#This Row],[2018 pre R C-clashes]],Table1[[#This Row],[2018 post R C-clashes]],Table1[[#This Row],[2019 C-clashes]],Table1[[#This Row],[2020 C-clashes]])</f>
        <v>0</v>
      </c>
      <c r="BQ361" s="116">
        <f>SUM(Table1[[#This Row],[2014-2015 disaster]],Table1[[#This Row],[2016-2017 disaster]],Table1[[#This Row],[2018 pre R disaster]],Table1[[#This Row],[2018 post R disaster]],Table1[[#This Row],[2019 disaster]],Table1[[#This Row],[2020 disaster]])</f>
        <v>0</v>
      </c>
      <c r="BR361" s="116">
        <f>SUM(Table1[[#This Row],[2014-2015 unknown]],Table1[[#This Row],[2016-2017  unknown ]],Table1[[#This Row],[2018 pre R unknown]],Table1[[#This Row],[2018 post R unknown]],Table1[[#This Row],[2019 unknown]],Table1[[#This Row],[2020 unknown]])</f>
        <v>0</v>
      </c>
      <c r="BS361">
        <v>198</v>
      </c>
      <c r="BT361">
        <v>0</v>
      </c>
      <c r="BU361">
        <v>0</v>
      </c>
      <c r="BV361">
        <v>0</v>
      </c>
      <c r="BW361" t="s">
        <v>146</v>
      </c>
      <c r="BX361">
        <v>181</v>
      </c>
      <c r="BY361">
        <v>0</v>
      </c>
      <c r="BZ361">
        <v>0</v>
      </c>
      <c r="CA361">
        <v>0</v>
      </c>
      <c r="CB361" t="s">
        <v>146</v>
      </c>
      <c r="CC361">
        <v>105</v>
      </c>
      <c r="CD361">
        <v>0</v>
      </c>
      <c r="CE361">
        <v>0</v>
      </c>
      <c r="CF361">
        <v>0</v>
      </c>
      <c r="CG361" t="s">
        <v>146</v>
      </c>
      <c r="CH361">
        <v>55</v>
      </c>
      <c r="CI361">
        <v>0</v>
      </c>
      <c r="CJ361">
        <v>0</v>
      </c>
      <c r="CK361">
        <v>0</v>
      </c>
      <c r="CL361" t="s">
        <v>146</v>
      </c>
      <c r="CM361">
        <v>81</v>
      </c>
      <c r="CN361">
        <v>0</v>
      </c>
      <c r="CO361">
        <v>0</v>
      </c>
      <c r="CP361">
        <v>0</v>
      </c>
      <c r="CQ361" t="s">
        <v>146</v>
      </c>
      <c r="CR361">
        <v>35</v>
      </c>
      <c r="CS361">
        <v>0</v>
      </c>
      <c r="CT361">
        <v>0</v>
      </c>
      <c r="CU361">
        <v>0</v>
      </c>
      <c r="CV361" t="s">
        <v>146</v>
      </c>
      <c r="CW361" t="s">
        <v>147</v>
      </c>
      <c r="CX361">
        <v>0</v>
      </c>
      <c r="CY361">
        <v>0</v>
      </c>
      <c r="CZ361">
        <v>0</v>
      </c>
      <c r="DA361">
        <v>130</v>
      </c>
      <c r="DB361">
        <v>655</v>
      </c>
      <c r="DC361" t="s">
        <v>159</v>
      </c>
      <c r="DD361">
        <v>60</v>
      </c>
      <c r="DE361">
        <v>300</v>
      </c>
      <c r="DF361">
        <v>2849</v>
      </c>
      <c r="DG361">
        <v>14247</v>
      </c>
      <c r="DH361" t="s">
        <v>159</v>
      </c>
      <c r="DI361">
        <f>Table1[[#This Row],[i- returnees internal present household]]+Table1[[#This Row],[k- abroad returnee household]]</f>
        <v>372</v>
      </c>
      <c r="DJ361">
        <f>Table1[[#This Row],[ returnees internal ]]+Table1[[#This Row],[abroad returnee ]]</f>
        <v>1878</v>
      </c>
      <c r="DK361" t="s">
        <v>159</v>
      </c>
      <c r="DL361">
        <v>331</v>
      </c>
      <c r="DM361">
        <v>1659</v>
      </c>
      <c r="DN361">
        <v>72</v>
      </c>
      <c r="DO361">
        <v>364</v>
      </c>
      <c r="DP361" t="s">
        <v>211</v>
      </c>
      <c r="DQ361" t="s">
        <v>720</v>
      </c>
      <c r="DR361" t="s">
        <v>150</v>
      </c>
      <c r="DS361" t="s">
        <v>147</v>
      </c>
      <c r="DT361">
        <v>81</v>
      </c>
      <c r="DU361">
        <v>404</v>
      </c>
      <c r="DV361" t="s">
        <v>211</v>
      </c>
      <c r="DW361" t="s">
        <v>720</v>
      </c>
      <c r="DX361" t="s">
        <v>150</v>
      </c>
      <c r="DY361" t="s">
        <v>147</v>
      </c>
      <c r="DZ361">
        <v>48</v>
      </c>
      <c r="EA361">
        <v>241</v>
      </c>
      <c r="EB361" t="s">
        <v>211</v>
      </c>
      <c r="EC361" t="s">
        <v>720</v>
      </c>
      <c r="ED361" t="s">
        <v>150</v>
      </c>
      <c r="EE361" t="s">
        <v>147</v>
      </c>
      <c r="EF361">
        <v>85</v>
      </c>
      <c r="EG361">
        <v>425</v>
      </c>
      <c r="EH361" t="s">
        <v>211</v>
      </c>
      <c r="EI361" t="s">
        <v>720</v>
      </c>
      <c r="EJ361" t="s">
        <v>150</v>
      </c>
      <c r="EK361" t="s">
        <v>147</v>
      </c>
      <c r="EL361">
        <v>45</v>
      </c>
      <c r="EM361">
        <v>225</v>
      </c>
      <c r="EN361" t="s">
        <v>211</v>
      </c>
      <c r="EO361" t="s">
        <v>720</v>
      </c>
      <c r="EP361" t="s">
        <v>150</v>
      </c>
      <c r="EQ361" t="s">
        <v>147</v>
      </c>
      <c r="ER361">
        <v>0</v>
      </c>
      <c r="ES361">
        <v>0</v>
      </c>
      <c r="ET361" t="s">
        <v>159</v>
      </c>
      <c r="EU361">
        <v>41</v>
      </c>
      <c r="EV361">
        <v>219</v>
      </c>
      <c r="EW361">
        <v>0</v>
      </c>
      <c r="EX361">
        <v>0</v>
      </c>
      <c r="EY361" t="s">
        <v>147</v>
      </c>
      <c r="EZ361" t="s">
        <v>147</v>
      </c>
      <c r="FA361" t="s">
        <v>147</v>
      </c>
      <c r="FB361" t="s">
        <v>147</v>
      </c>
      <c r="FC361">
        <v>0</v>
      </c>
      <c r="FD361">
        <v>0</v>
      </c>
      <c r="FE361" t="s">
        <v>147</v>
      </c>
      <c r="FF361" t="s">
        <v>147</v>
      </c>
      <c r="FG361" t="s">
        <v>147</v>
      </c>
      <c r="FH361" t="s">
        <v>147</v>
      </c>
      <c r="FI361">
        <v>0</v>
      </c>
      <c r="FJ361">
        <v>0</v>
      </c>
      <c r="FK361" t="s">
        <v>147</v>
      </c>
      <c r="FL361" t="s">
        <v>147</v>
      </c>
      <c r="FM361" t="s">
        <v>147</v>
      </c>
      <c r="FN361" t="s">
        <v>147</v>
      </c>
      <c r="FO361">
        <v>15</v>
      </c>
      <c r="FP361">
        <v>79</v>
      </c>
      <c r="FQ361" t="s">
        <v>722</v>
      </c>
      <c r="FR361" t="s">
        <v>1300</v>
      </c>
      <c r="FS361" t="s">
        <v>150</v>
      </c>
      <c r="FT361" t="s">
        <v>147</v>
      </c>
      <c r="FU361">
        <v>26</v>
      </c>
      <c r="FV361">
        <v>140</v>
      </c>
      <c r="FW361" t="s">
        <v>722</v>
      </c>
      <c r="FX361" t="s">
        <v>1301</v>
      </c>
      <c r="FY361" t="s">
        <v>150</v>
      </c>
      <c r="FZ361" t="s">
        <v>147</v>
      </c>
      <c r="GA361">
        <v>0</v>
      </c>
      <c r="GB361">
        <v>0</v>
      </c>
      <c r="GC361">
        <v>120</v>
      </c>
      <c r="GD361">
        <v>602</v>
      </c>
      <c r="GE361">
        <v>212</v>
      </c>
      <c r="GF361">
        <v>1075</v>
      </c>
      <c r="GG361">
        <v>40</v>
      </c>
      <c r="GH361">
        <v>201</v>
      </c>
      <c r="GI361">
        <v>0</v>
      </c>
      <c r="GJ361">
        <v>0</v>
      </c>
      <c r="GK361" t="s">
        <v>146</v>
      </c>
      <c r="GL361">
        <v>0</v>
      </c>
      <c r="GM361">
        <v>0</v>
      </c>
      <c r="GN361" t="s">
        <v>146</v>
      </c>
      <c r="GO361" t="s">
        <v>147</v>
      </c>
      <c r="GP361" t="s">
        <v>147</v>
      </c>
      <c r="GQ361" t="s">
        <v>146</v>
      </c>
      <c r="GR361" t="s">
        <v>147</v>
      </c>
      <c r="GS361" t="s">
        <v>159</v>
      </c>
      <c r="GT361">
        <v>15</v>
      </c>
      <c r="GU361">
        <v>75</v>
      </c>
      <c r="GV361" t="s">
        <v>146</v>
      </c>
      <c r="GW361" t="s">
        <v>151</v>
      </c>
      <c r="GX361" t="s">
        <v>151</v>
      </c>
      <c r="GY361" t="s">
        <v>151</v>
      </c>
      <c r="GZ361" t="s">
        <v>1302</v>
      </c>
      <c r="HA361" s="117" t="s">
        <v>464</v>
      </c>
      <c r="HB361" s="117" t="s">
        <v>2549</v>
      </c>
      <c r="HC361" s="117" t="s">
        <v>2586</v>
      </c>
      <c r="HD361" s="116" t="s">
        <v>1858</v>
      </c>
      <c r="HE361" s="116">
        <v>4.1275993010000001</v>
      </c>
      <c r="HF361" s="116">
        <v>32.233798849999999</v>
      </c>
    </row>
    <row r="362" spans="1:214" x14ac:dyDescent="0.25">
      <c r="A362" t="s">
        <v>273</v>
      </c>
      <c r="B362" t="s">
        <v>211</v>
      </c>
      <c r="C362" t="s">
        <v>719</v>
      </c>
      <c r="D362" t="s">
        <v>720</v>
      </c>
      <c r="E362" t="s">
        <v>1303</v>
      </c>
      <c r="F362" t="s">
        <v>1304</v>
      </c>
      <c r="G362" s="116">
        <f t="shared" si="10"/>
        <v>4.9256425000000004</v>
      </c>
      <c r="H362" s="116">
        <f t="shared" si="11"/>
        <v>27.719935499999998</v>
      </c>
      <c r="I362">
        <v>9</v>
      </c>
      <c r="J362">
        <v>9</v>
      </c>
      <c r="K362" t="s">
        <v>159</v>
      </c>
      <c r="L362">
        <v>60</v>
      </c>
      <c r="M362" s="116">
        <f>SUM(Table1[[#Headers],[c- IDP previously displ. abroad present]])</f>
        <v>0</v>
      </c>
      <c r="N362">
        <v>306</v>
      </c>
      <c r="O362" s="116">
        <f>(Table1[[#This Row],[a- IDP individuals]])-(Table1[[#This Row],[displ. Abroad]])</f>
        <v>306</v>
      </c>
      <c r="P362">
        <v>0</v>
      </c>
      <c r="Q362">
        <v>0</v>
      </c>
      <c r="R362" t="s">
        <v>147</v>
      </c>
      <c r="S362" t="s">
        <v>147</v>
      </c>
      <c r="T362">
        <v>0</v>
      </c>
      <c r="U362">
        <v>0</v>
      </c>
      <c r="V362" t="s">
        <v>147</v>
      </c>
      <c r="W362" t="s">
        <v>147</v>
      </c>
      <c r="X362">
        <v>0</v>
      </c>
      <c r="Y362">
        <v>0</v>
      </c>
      <c r="Z362" t="s">
        <v>147</v>
      </c>
      <c r="AA362" t="s">
        <v>147</v>
      </c>
      <c r="AB362">
        <v>27</v>
      </c>
      <c r="AC362">
        <v>126</v>
      </c>
      <c r="AD362" t="s">
        <v>211</v>
      </c>
      <c r="AE362" t="s">
        <v>720</v>
      </c>
      <c r="AF362">
        <v>18</v>
      </c>
      <c r="AG362">
        <v>95</v>
      </c>
      <c r="AH362" t="s">
        <v>211</v>
      </c>
      <c r="AI362" t="s">
        <v>720</v>
      </c>
      <c r="AJ362">
        <v>15</v>
      </c>
      <c r="AK362">
        <v>85</v>
      </c>
      <c r="AL362" t="s">
        <v>211</v>
      </c>
      <c r="AM362" t="s">
        <v>720</v>
      </c>
      <c r="AN362">
        <v>0</v>
      </c>
      <c r="AO362">
        <v>0</v>
      </c>
      <c r="AP362" t="s">
        <v>146</v>
      </c>
      <c r="AQ362">
        <v>0</v>
      </c>
      <c r="AR362">
        <v>0</v>
      </c>
      <c r="AS362">
        <v>0</v>
      </c>
      <c r="AT362">
        <v>0</v>
      </c>
      <c r="AU362" t="s">
        <v>147</v>
      </c>
      <c r="AV362" t="s">
        <v>147</v>
      </c>
      <c r="AW362">
        <v>0</v>
      </c>
      <c r="AX362">
        <v>0</v>
      </c>
      <c r="AY362" t="s">
        <v>147</v>
      </c>
      <c r="AZ362" t="s">
        <v>147</v>
      </c>
      <c r="BA362">
        <v>0</v>
      </c>
      <c r="BB362">
        <v>0</v>
      </c>
      <c r="BC362" t="s">
        <v>147</v>
      </c>
      <c r="BD362" t="s">
        <v>147</v>
      </c>
      <c r="BE362">
        <v>0</v>
      </c>
      <c r="BF362">
        <v>0</v>
      </c>
      <c r="BG362" t="s">
        <v>147</v>
      </c>
      <c r="BH362" t="s">
        <v>147</v>
      </c>
      <c r="BI362">
        <v>0</v>
      </c>
      <c r="BJ362">
        <v>0</v>
      </c>
      <c r="BK362" t="s">
        <v>147</v>
      </c>
      <c r="BL362" t="s">
        <v>147</v>
      </c>
      <c r="BM362">
        <v>0</v>
      </c>
      <c r="BN362">
        <v>0</v>
      </c>
      <c r="BO362" s="116">
        <f>SUM(Table1[[#This Row],[2014-2015 Conflict]],Table1[[#This Row],[2016-2017 conflict]],Table1[[#This Row],[2018 pre R conflict]],Table1[[#This Row],[2018 post R conflict]],Table1[[#This Row],[2019 conflict]],Table1[[#This Row],[2020 conflict]])</f>
        <v>306</v>
      </c>
      <c r="BP362" s="116">
        <f>SUM(Table1[[#This Row],[2014-2015  C - clashes]],Table1[[#This Row],[2016-2017  c-clashes]],Table1[[#This Row],[2018 pre R C-clashes]],Table1[[#This Row],[2018 post R C-clashes]],Table1[[#This Row],[2019 C-clashes]],Table1[[#This Row],[2020 C-clashes]])</f>
        <v>0</v>
      </c>
      <c r="BQ362" s="116">
        <f>SUM(Table1[[#This Row],[2014-2015 disaster]],Table1[[#This Row],[2016-2017 disaster]],Table1[[#This Row],[2018 pre R disaster]],Table1[[#This Row],[2018 post R disaster]],Table1[[#This Row],[2019 disaster]],Table1[[#This Row],[2020 disaster]])</f>
        <v>0</v>
      </c>
      <c r="BR362" s="116">
        <f>SUM(Table1[[#This Row],[2014-2015 unknown]],Table1[[#This Row],[2016-2017  unknown ]],Table1[[#This Row],[2018 pre R unknown]],Table1[[#This Row],[2018 post R unknown]],Table1[[#This Row],[2019 unknown]],Table1[[#This Row],[2020 unknown]])</f>
        <v>0</v>
      </c>
      <c r="BS362">
        <v>0</v>
      </c>
      <c r="BT362">
        <v>0</v>
      </c>
      <c r="BU362">
        <v>0</v>
      </c>
      <c r="BV362">
        <v>0</v>
      </c>
      <c r="BW362" t="s">
        <v>146</v>
      </c>
      <c r="BX362">
        <v>0</v>
      </c>
      <c r="BY362">
        <v>0</v>
      </c>
      <c r="BZ362">
        <v>0</v>
      </c>
      <c r="CA362">
        <v>0</v>
      </c>
      <c r="CB362" t="s">
        <v>146</v>
      </c>
      <c r="CC362">
        <v>0</v>
      </c>
      <c r="CD362">
        <v>0</v>
      </c>
      <c r="CE362">
        <v>0</v>
      </c>
      <c r="CF362">
        <v>0</v>
      </c>
      <c r="CG362" t="s">
        <v>146</v>
      </c>
      <c r="CH362">
        <v>126</v>
      </c>
      <c r="CI362">
        <v>0</v>
      </c>
      <c r="CJ362">
        <v>0</v>
      </c>
      <c r="CK362">
        <v>0</v>
      </c>
      <c r="CL362" t="s">
        <v>146</v>
      </c>
      <c r="CM362">
        <v>95</v>
      </c>
      <c r="CN362">
        <v>0</v>
      </c>
      <c r="CO362">
        <v>0</v>
      </c>
      <c r="CP362">
        <v>0</v>
      </c>
      <c r="CQ362" t="s">
        <v>146</v>
      </c>
      <c r="CR362">
        <v>85</v>
      </c>
      <c r="CS362">
        <v>0</v>
      </c>
      <c r="CT362">
        <v>0</v>
      </c>
      <c r="CU362">
        <v>0</v>
      </c>
      <c r="CV362" t="s">
        <v>146</v>
      </c>
      <c r="CW362" t="s">
        <v>147</v>
      </c>
      <c r="CX362">
        <v>0</v>
      </c>
      <c r="CY362">
        <v>0</v>
      </c>
      <c r="CZ362">
        <v>0</v>
      </c>
      <c r="DA362">
        <v>60</v>
      </c>
      <c r="DB362">
        <v>306</v>
      </c>
      <c r="DC362" t="s">
        <v>159</v>
      </c>
      <c r="DD362">
        <v>10</v>
      </c>
      <c r="DE362">
        <v>50</v>
      </c>
      <c r="DF362">
        <v>3237</v>
      </c>
      <c r="DG362">
        <v>16185</v>
      </c>
      <c r="DH362" t="s">
        <v>159</v>
      </c>
      <c r="DI362">
        <f>Table1[[#This Row],[i- returnees internal present household]]+Table1[[#This Row],[k- abroad returnee household]]</f>
        <v>812</v>
      </c>
      <c r="DJ362">
        <f>Table1[[#This Row],[ returnees internal ]]+Table1[[#This Row],[abroad returnee ]]</f>
        <v>4063</v>
      </c>
      <c r="DK362" t="s">
        <v>159</v>
      </c>
      <c r="DL362">
        <v>733</v>
      </c>
      <c r="DM362">
        <v>3668</v>
      </c>
      <c r="DN362">
        <v>0</v>
      </c>
      <c r="DO362">
        <v>0</v>
      </c>
      <c r="DP362" t="s">
        <v>147</v>
      </c>
      <c r="DQ362" t="s">
        <v>147</v>
      </c>
      <c r="DR362" t="s">
        <v>147</v>
      </c>
      <c r="DS362" t="s">
        <v>147</v>
      </c>
      <c r="DT362">
        <v>304</v>
      </c>
      <c r="DU362">
        <v>1521</v>
      </c>
      <c r="DV362" t="s">
        <v>211</v>
      </c>
      <c r="DW362" t="s">
        <v>720</v>
      </c>
      <c r="DX362" t="s">
        <v>150</v>
      </c>
      <c r="DY362" t="s">
        <v>147</v>
      </c>
      <c r="DZ362">
        <v>342</v>
      </c>
      <c r="EA362">
        <v>1712</v>
      </c>
      <c r="EB362" t="s">
        <v>211</v>
      </c>
      <c r="EC362" t="s">
        <v>720</v>
      </c>
      <c r="ED362" t="s">
        <v>150</v>
      </c>
      <c r="EE362" t="s">
        <v>147</v>
      </c>
      <c r="EF362">
        <v>72</v>
      </c>
      <c r="EG362">
        <v>360</v>
      </c>
      <c r="EH362" t="s">
        <v>211</v>
      </c>
      <c r="EI362" t="s">
        <v>720</v>
      </c>
      <c r="EJ362" t="s">
        <v>150</v>
      </c>
      <c r="EK362" t="s">
        <v>147</v>
      </c>
      <c r="EL362">
        <v>15</v>
      </c>
      <c r="EM362">
        <v>75</v>
      </c>
      <c r="EN362" t="s">
        <v>211</v>
      </c>
      <c r="EO362" t="s">
        <v>720</v>
      </c>
      <c r="EP362" t="s">
        <v>150</v>
      </c>
      <c r="EQ362" t="s">
        <v>147</v>
      </c>
      <c r="ER362">
        <v>0</v>
      </c>
      <c r="ES362">
        <v>0</v>
      </c>
      <c r="ET362" t="s">
        <v>159</v>
      </c>
      <c r="EU362">
        <v>79</v>
      </c>
      <c r="EV362">
        <v>395</v>
      </c>
      <c r="EW362">
        <v>0</v>
      </c>
      <c r="EX362">
        <v>0</v>
      </c>
      <c r="EY362" t="s">
        <v>147</v>
      </c>
      <c r="EZ362" t="s">
        <v>147</v>
      </c>
      <c r="FA362" t="s">
        <v>147</v>
      </c>
      <c r="FB362" t="s">
        <v>147</v>
      </c>
      <c r="FC362">
        <v>0</v>
      </c>
      <c r="FD362">
        <v>0</v>
      </c>
      <c r="FE362" t="s">
        <v>147</v>
      </c>
      <c r="FF362" t="s">
        <v>147</v>
      </c>
      <c r="FG362" t="s">
        <v>147</v>
      </c>
      <c r="FH362" t="s">
        <v>147</v>
      </c>
      <c r="FI362">
        <v>0</v>
      </c>
      <c r="FJ362">
        <v>0</v>
      </c>
      <c r="FK362" t="s">
        <v>147</v>
      </c>
      <c r="FL362" t="s">
        <v>147</v>
      </c>
      <c r="FM362" t="s">
        <v>147</v>
      </c>
      <c r="FN362" t="s">
        <v>147</v>
      </c>
      <c r="FO362">
        <v>47</v>
      </c>
      <c r="FP362">
        <v>235</v>
      </c>
      <c r="FQ362" t="s">
        <v>722</v>
      </c>
      <c r="FR362" t="s">
        <v>740</v>
      </c>
      <c r="FS362" t="s">
        <v>150</v>
      </c>
      <c r="FT362" t="s">
        <v>147</v>
      </c>
      <c r="FU362">
        <v>32</v>
      </c>
      <c r="FV362">
        <v>160</v>
      </c>
      <c r="FW362" t="s">
        <v>722</v>
      </c>
      <c r="FX362" t="s">
        <v>740</v>
      </c>
      <c r="FY362" t="s">
        <v>150</v>
      </c>
      <c r="FZ362" t="s">
        <v>147</v>
      </c>
      <c r="GA362">
        <v>0</v>
      </c>
      <c r="GB362">
        <v>0</v>
      </c>
      <c r="GC362">
        <v>471</v>
      </c>
      <c r="GD362">
        <v>2355</v>
      </c>
      <c r="GE362">
        <v>176</v>
      </c>
      <c r="GF362">
        <v>880</v>
      </c>
      <c r="GG362">
        <v>165</v>
      </c>
      <c r="GH362">
        <v>828</v>
      </c>
      <c r="GI362">
        <v>0</v>
      </c>
      <c r="GJ362">
        <v>0</v>
      </c>
      <c r="GK362" t="s">
        <v>146</v>
      </c>
      <c r="GL362">
        <v>0</v>
      </c>
      <c r="GM362">
        <v>0</v>
      </c>
      <c r="GN362" t="s">
        <v>146</v>
      </c>
      <c r="GO362" t="s">
        <v>147</v>
      </c>
      <c r="GP362" t="s">
        <v>147</v>
      </c>
      <c r="GQ362" t="s">
        <v>146</v>
      </c>
      <c r="GR362" t="s">
        <v>147</v>
      </c>
      <c r="GS362" t="s">
        <v>159</v>
      </c>
      <c r="GT362">
        <v>4</v>
      </c>
      <c r="GU362">
        <v>20</v>
      </c>
      <c r="GV362" t="s">
        <v>159</v>
      </c>
      <c r="GW362" t="s">
        <v>151</v>
      </c>
      <c r="GX362" t="s">
        <v>151</v>
      </c>
      <c r="GY362" t="s">
        <v>151</v>
      </c>
      <c r="GZ362" t="s">
        <v>1305</v>
      </c>
      <c r="HA362" s="117" t="s">
        <v>699</v>
      </c>
      <c r="HB362" s="117" t="s">
        <v>2588</v>
      </c>
      <c r="HC362" s="117"/>
      <c r="HD362" s="116" t="s">
        <v>1858</v>
      </c>
      <c r="HE362" s="116">
        <v>3.5669</v>
      </c>
      <c r="HF362" s="116">
        <v>32.2072</v>
      </c>
    </row>
    <row r="363" spans="1:214" x14ac:dyDescent="0.25">
      <c r="A363" t="s">
        <v>201</v>
      </c>
      <c r="B363" t="s">
        <v>202</v>
      </c>
      <c r="C363" t="s">
        <v>509</v>
      </c>
      <c r="D363" t="s">
        <v>510</v>
      </c>
      <c r="E363" t="s">
        <v>1306</v>
      </c>
      <c r="F363" t="s">
        <v>1307</v>
      </c>
      <c r="G363" s="116">
        <f t="shared" si="10"/>
        <v>4.9546799999999998</v>
      </c>
      <c r="H363" s="116">
        <f t="shared" si="11"/>
        <v>32.429200000000002</v>
      </c>
      <c r="I363">
        <v>9</v>
      </c>
      <c r="J363">
        <v>9</v>
      </c>
      <c r="K363" t="s">
        <v>159</v>
      </c>
      <c r="L363">
        <v>547</v>
      </c>
      <c r="M363" s="116">
        <f>SUM(Table1[[#Headers],[c- IDP previously displ. abroad present]])</f>
        <v>0</v>
      </c>
      <c r="N363">
        <v>2735</v>
      </c>
      <c r="O363" s="116">
        <f>(Table1[[#This Row],[a- IDP individuals]])-(Table1[[#This Row],[displ. Abroad]])</f>
        <v>2075</v>
      </c>
      <c r="P363">
        <v>75</v>
      </c>
      <c r="Q363">
        <v>375</v>
      </c>
      <c r="R363" t="s">
        <v>193</v>
      </c>
      <c r="S363" t="s">
        <v>194</v>
      </c>
      <c r="T363">
        <v>45</v>
      </c>
      <c r="U363">
        <v>225</v>
      </c>
      <c r="V363" t="s">
        <v>202</v>
      </c>
      <c r="W363" t="s">
        <v>302</v>
      </c>
      <c r="X363">
        <v>57</v>
      </c>
      <c r="Y363">
        <v>285</v>
      </c>
      <c r="Z363" t="s">
        <v>156</v>
      </c>
      <c r="AA363" t="s">
        <v>195</v>
      </c>
      <c r="AB363">
        <v>100</v>
      </c>
      <c r="AC363">
        <v>500</v>
      </c>
      <c r="AD363" t="s">
        <v>193</v>
      </c>
      <c r="AE363" t="s">
        <v>196</v>
      </c>
      <c r="AF363">
        <v>70</v>
      </c>
      <c r="AG363">
        <v>350</v>
      </c>
      <c r="AH363" t="s">
        <v>202</v>
      </c>
      <c r="AI363" t="s">
        <v>464</v>
      </c>
      <c r="AJ363">
        <v>200</v>
      </c>
      <c r="AK363">
        <v>1000</v>
      </c>
      <c r="AL363" t="s">
        <v>202</v>
      </c>
      <c r="AM363" t="s">
        <v>314</v>
      </c>
      <c r="AN363">
        <v>0</v>
      </c>
      <c r="AO363">
        <v>0</v>
      </c>
      <c r="AP363" t="s">
        <v>159</v>
      </c>
      <c r="AQ363">
        <v>138</v>
      </c>
      <c r="AR363">
        <v>660</v>
      </c>
      <c r="AS363">
        <v>30</v>
      </c>
      <c r="AT363">
        <v>120</v>
      </c>
      <c r="AU363" t="s">
        <v>219</v>
      </c>
      <c r="AV363" t="s">
        <v>860</v>
      </c>
      <c r="AW363">
        <v>25</v>
      </c>
      <c r="AX363">
        <v>125</v>
      </c>
      <c r="AY363" t="s">
        <v>221</v>
      </c>
      <c r="AZ363" t="s">
        <v>651</v>
      </c>
      <c r="BA363">
        <v>30</v>
      </c>
      <c r="BB363">
        <v>150</v>
      </c>
      <c r="BC363" t="s">
        <v>221</v>
      </c>
      <c r="BD363" t="s">
        <v>424</v>
      </c>
      <c r="BE363">
        <v>23</v>
      </c>
      <c r="BF363">
        <v>115</v>
      </c>
      <c r="BG363" t="s">
        <v>219</v>
      </c>
      <c r="BH363" t="s">
        <v>1250</v>
      </c>
      <c r="BI363">
        <v>30</v>
      </c>
      <c r="BJ363">
        <v>150</v>
      </c>
      <c r="BK363" t="s">
        <v>219</v>
      </c>
      <c r="BL363" t="s">
        <v>1250</v>
      </c>
      <c r="BM363">
        <v>0</v>
      </c>
      <c r="BN363">
        <v>0</v>
      </c>
      <c r="BO363" s="116">
        <f>SUM(Table1[[#This Row],[2014-2015 Conflict]],Table1[[#This Row],[2016-2017 conflict]],Table1[[#This Row],[2018 pre R conflict]],Table1[[#This Row],[2018 post R conflict]],Table1[[#This Row],[2019 conflict]],Table1[[#This Row],[2020 conflict]])</f>
        <v>2735</v>
      </c>
      <c r="BP363" s="116">
        <f>SUM(Table1[[#This Row],[2014-2015  C - clashes]],Table1[[#This Row],[2016-2017  c-clashes]],Table1[[#This Row],[2018 pre R C-clashes]],Table1[[#This Row],[2018 post R C-clashes]],Table1[[#This Row],[2019 C-clashes]],Table1[[#This Row],[2020 C-clashes]])</f>
        <v>0</v>
      </c>
      <c r="BQ363" s="116">
        <f>SUM(Table1[[#This Row],[2014-2015 disaster]],Table1[[#This Row],[2016-2017 disaster]],Table1[[#This Row],[2018 pre R disaster]],Table1[[#This Row],[2018 post R disaster]],Table1[[#This Row],[2019 disaster]],Table1[[#This Row],[2020 disaster]])</f>
        <v>0</v>
      </c>
      <c r="BR363" s="116">
        <f>SUM(Table1[[#This Row],[2014-2015 unknown]],Table1[[#This Row],[2016-2017  unknown ]],Table1[[#This Row],[2018 pre R unknown]],Table1[[#This Row],[2018 post R unknown]],Table1[[#This Row],[2019 unknown]],Table1[[#This Row],[2020 unknown]])</f>
        <v>0</v>
      </c>
      <c r="BS363">
        <v>375</v>
      </c>
      <c r="BT363">
        <v>0</v>
      </c>
      <c r="BU363">
        <v>0</v>
      </c>
      <c r="BV363">
        <v>0</v>
      </c>
      <c r="BW363" t="s">
        <v>146</v>
      </c>
      <c r="BX363">
        <v>225</v>
      </c>
      <c r="BY363">
        <v>0</v>
      </c>
      <c r="BZ363">
        <v>0</v>
      </c>
      <c r="CA363">
        <v>0</v>
      </c>
      <c r="CB363" t="s">
        <v>146</v>
      </c>
      <c r="CC363">
        <v>285</v>
      </c>
      <c r="CD363">
        <v>0</v>
      </c>
      <c r="CE363">
        <v>0</v>
      </c>
      <c r="CF363">
        <v>0</v>
      </c>
      <c r="CG363" t="s">
        <v>146</v>
      </c>
      <c r="CH363">
        <v>500</v>
      </c>
      <c r="CI363">
        <v>0</v>
      </c>
      <c r="CJ363">
        <v>0</v>
      </c>
      <c r="CK363">
        <v>0</v>
      </c>
      <c r="CL363" t="s">
        <v>146</v>
      </c>
      <c r="CM363">
        <v>350</v>
      </c>
      <c r="CN363">
        <v>0</v>
      </c>
      <c r="CO363">
        <v>0</v>
      </c>
      <c r="CP363">
        <v>0</v>
      </c>
      <c r="CQ363" t="s">
        <v>146</v>
      </c>
      <c r="CR363">
        <v>1000</v>
      </c>
      <c r="CS363">
        <v>0</v>
      </c>
      <c r="CT363">
        <v>0</v>
      </c>
      <c r="CU363">
        <v>0</v>
      </c>
      <c r="CV363" t="s">
        <v>146</v>
      </c>
      <c r="CW363" t="s">
        <v>147</v>
      </c>
      <c r="CX363">
        <v>0</v>
      </c>
      <c r="CY363">
        <v>0</v>
      </c>
      <c r="CZ363">
        <v>0</v>
      </c>
      <c r="DA363">
        <v>547</v>
      </c>
      <c r="DB363">
        <v>2735</v>
      </c>
      <c r="DC363" t="s">
        <v>146</v>
      </c>
      <c r="DD363">
        <v>0</v>
      </c>
      <c r="DE363">
        <v>0</v>
      </c>
      <c r="DF363">
        <v>720</v>
      </c>
      <c r="DG363">
        <v>3600</v>
      </c>
      <c r="DH363" t="s">
        <v>159</v>
      </c>
      <c r="DI363">
        <f>Table1[[#This Row],[i- returnees internal present household]]+Table1[[#This Row],[k- abroad returnee household]]</f>
        <v>383</v>
      </c>
      <c r="DJ363">
        <f>Table1[[#This Row],[ returnees internal ]]+Table1[[#This Row],[abroad returnee ]]</f>
        <v>2681</v>
      </c>
      <c r="DK363" t="s">
        <v>159</v>
      </c>
      <c r="DL363">
        <v>236</v>
      </c>
      <c r="DM363">
        <v>1652</v>
      </c>
      <c r="DN363">
        <v>41</v>
      </c>
      <c r="DO363">
        <v>287</v>
      </c>
      <c r="DP363" t="s">
        <v>193</v>
      </c>
      <c r="DQ363" t="s">
        <v>194</v>
      </c>
      <c r="DR363" t="s">
        <v>150</v>
      </c>
      <c r="DS363" t="s">
        <v>147</v>
      </c>
      <c r="DT363">
        <v>37</v>
      </c>
      <c r="DU363">
        <v>259</v>
      </c>
      <c r="DV363" t="s">
        <v>202</v>
      </c>
      <c r="DW363" t="s">
        <v>302</v>
      </c>
      <c r="DX363" t="s">
        <v>150</v>
      </c>
      <c r="DY363" t="s">
        <v>147</v>
      </c>
      <c r="DZ363">
        <v>49</v>
      </c>
      <c r="EA363">
        <v>343</v>
      </c>
      <c r="EB363" t="s">
        <v>193</v>
      </c>
      <c r="EC363" t="s">
        <v>196</v>
      </c>
      <c r="ED363" t="s">
        <v>150</v>
      </c>
      <c r="EE363" t="s">
        <v>147</v>
      </c>
      <c r="EF363">
        <v>43</v>
      </c>
      <c r="EG363">
        <v>301</v>
      </c>
      <c r="EH363" t="s">
        <v>156</v>
      </c>
      <c r="EI363" t="s">
        <v>195</v>
      </c>
      <c r="EJ363" t="s">
        <v>150</v>
      </c>
      <c r="EK363" t="s">
        <v>147</v>
      </c>
      <c r="EL363">
        <v>66</v>
      </c>
      <c r="EM363">
        <v>462</v>
      </c>
      <c r="EN363" t="s">
        <v>193</v>
      </c>
      <c r="EO363" t="s">
        <v>194</v>
      </c>
      <c r="EP363" t="s">
        <v>150</v>
      </c>
      <c r="EQ363" t="s">
        <v>147</v>
      </c>
      <c r="ER363">
        <v>0</v>
      </c>
      <c r="ES363">
        <v>0</v>
      </c>
      <c r="ET363" t="s">
        <v>159</v>
      </c>
      <c r="EU363">
        <v>147</v>
      </c>
      <c r="EV363">
        <v>1029</v>
      </c>
      <c r="EW363">
        <v>32</v>
      </c>
      <c r="EX363">
        <v>224</v>
      </c>
      <c r="EY363" t="s">
        <v>221</v>
      </c>
      <c r="EZ363" t="s">
        <v>424</v>
      </c>
      <c r="FA363" t="s">
        <v>150</v>
      </c>
      <c r="FB363" t="s">
        <v>147</v>
      </c>
      <c r="FC363">
        <v>25</v>
      </c>
      <c r="FD363">
        <v>175</v>
      </c>
      <c r="FE363" t="s">
        <v>221</v>
      </c>
      <c r="FF363" t="s">
        <v>424</v>
      </c>
      <c r="FG363" t="s">
        <v>182</v>
      </c>
      <c r="FH363" t="s">
        <v>147</v>
      </c>
      <c r="FI363">
        <v>21</v>
      </c>
      <c r="FJ363">
        <v>147</v>
      </c>
      <c r="FK363" t="s">
        <v>219</v>
      </c>
      <c r="FL363" t="s">
        <v>1250</v>
      </c>
      <c r="FM363" t="s">
        <v>182</v>
      </c>
      <c r="FN363" t="s">
        <v>147</v>
      </c>
      <c r="FO363">
        <v>29</v>
      </c>
      <c r="FP363">
        <v>203</v>
      </c>
      <c r="FQ363" t="s">
        <v>221</v>
      </c>
      <c r="FR363" t="s">
        <v>424</v>
      </c>
      <c r="FS363" t="s">
        <v>182</v>
      </c>
      <c r="FT363" t="s">
        <v>147</v>
      </c>
      <c r="FU363">
        <v>40</v>
      </c>
      <c r="FV363">
        <v>280</v>
      </c>
      <c r="FW363" t="s">
        <v>221</v>
      </c>
      <c r="FX363" t="s">
        <v>424</v>
      </c>
      <c r="FY363" t="s">
        <v>182</v>
      </c>
      <c r="FZ363" t="s">
        <v>147</v>
      </c>
      <c r="GA363">
        <v>0</v>
      </c>
      <c r="GB363">
        <v>0</v>
      </c>
      <c r="GC363">
        <v>358</v>
      </c>
      <c r="GD363">
        <v>2506</v>
      </c>
      <c r="GE363">
        <v>20</v>
      </c>
      <c r="GF363">
        <v>140</v>
      </c>
      <c r="GG363">
        <v>5</v>
      </c>
      <c r="GH363">
        <v>35</v>
      </c>
      <c r="GI363">
        <v>0</v>
      </c>
      <c r="GJ363">
        <v>0</v>
      </c>
      <c r="GK363" t="s">
        <v>159</v>
      </c>
      <c r="GL363">
        <v>163</v>
      </c>
      <c r="GM363">
        <v>1141</v>
      </c>
      <c r="GN363" t="s">
        <v>159</v>
      </c>
      <c r="GO363" t="s">
        <v>193</v>
      </c>
      <c r="GP363" t="s">
        <v>194</v>
      </c>
      <c r="GQ363" t="s">
        <v>159</v>
      </c>
      <c r="GR363" t="s">
        <v>221</v>
      </c>
      <c r="GS363" t="s">
        <v>159</v>
      </c>
      <c r="GT363">
        <v>32</v>
      </c>
      <c r="GU363">
        <v>160</v>
      </c>
      <c r="GV363" t="s">
        <v>146</v>
      </c>
      <c r="GW363" t="s">
        <v>152</v>
      </c>
      <c r="GX363" t="s">
        <v>151</v>
      </c>
      <c r="GY363" t="s">
        <v>152</v>
      </c>
      <c r="GZ363" t="s">
        <v>1308</v>
      </c>
      <c r="HA363" s="117" t="s">
        <v>699</v>
      </c>
      <c r="HB363" s="117" t="s">
        <v>2590</v>
      </c>
      <c r="HC363" s="117"/>
      <c r="HD363" s="116" t="s">
        <v>1858</v>
      </c>
      <c r="HE363" s="116">
        <v>3.6259597499999998</v>
      </c>
      <c r="HF363" s="116">
        <v>32.153441639999997</v>
      </c>
    </row>
    <row r="364" spans="1:214" x14ac:dyDescent="0.25">
      <c r="A364" t="s">
        <v>329</v>
      </c>
      <c r="B364" t="s">
        <v>175</v>
      </c>
      <c r="C364" t="s">
        <v>551</v>
      </c>
      <c r="D364" t="s">
        <v>240</v>
      </c>
      <c r="E364" t="s">
        <v>1309</v>
      </c>
      <c r="F364" t="s">
        <v>1310</v>
      </c>
      <c r="G364" s="116">
        <f t="shared" si="10"/>
        <v>7.7270158709999999</v>
      </c>
      <c r="H364" s="116">
        <f t="shared" si="11"/>
        <v>30.236905572000001</v>
      </c>
      <c r="I364">
        <v>9</v>
      </c>
      <c r="J364">
        <v>9</v>
      </c>
      <c r="K364" t="s">
        <v>159</v>
      </c>
      <c r="L364">
        <v>621</v>
      </c>
      <c r="M364" s="116">
        <f>SUM(Table1[[#Headers],[c- IDP previously displ. abroad present]])</f>
        <v>0</v>
      </c>
      <c r="N364">
        <v>3998</v>
      </c>
      <c r="O364" s="116">
        <f>(Table1[[#This Row],[a- IDP individuals]])-(Table1[[#This Row],[displ. Abroad]])</f>
        <v>3998</v>
      </c>
      <c r="P364">
        <v>64</v>
      </c>
      <c r="Q364">
        <v>400</v>
      </c>
      <c r="R364" t="s">
        <v>175</v>
      </c>
      <c r="S364" t="s">
        <v>394</v>
      </c>
      <c r="T364">
        <v>120</v>
      </c>
      <c r="U364">
        <v>926</v>
      </c>
      <c r="V364" t="s">
        <v>175</v>
      </c>
      <c r="W364" t="s">
        <v>385</v>
      </c>
      <c r="X364">
        <v>0</v>
      </c>
      <c r="Y364">
        <v>0</v>
      </c>
      <c r="Z364" t="s">
        <v>147</v>
      </c>
      <c r="AA364" t="s">
        <v>147</v>
      </c>
      <c r="AB364">
        <v>0</v>
      </c>
      <c r="AC364">
        <v>0</v>
      </c>
      <c r="AD364" t="s">
        <v>147</v>
      </c>
      <c r="AE364" t="s">
        <v>147</v>
      </c>
      <c r="AF364">
        <v>303</v>
      </c>
      <c r="AG364">
        <v>2029</v>
      </c>
      <c r="AH364" t="s">
        <v>175</v>
      </c>
      <c r="AI364" t="s">
        <v>240</v>
      </c>
      <c r="AJ364">
        <v>134</v>
      </c>
      <c r="AK364">
        <v>643</v>
      </c>
      <c r="AL364" t="s">
        <v>175</v>
      </c>
      <c r="AM364" t="s">
        <v>240</v>
      </c>
      <c r="AN364">
        <v>0</v>
      </c>
      <c r="AO364">
        <v>0</v>
      </c>
      <c r="AP364" t="s">
        <v>146</v>
      </c>
      <c r="AQ364">
        <v>0</v>
      </c>
      <c r="AR364">
        <v>0</v>
      </c>
      <c r="AS364">
        <v>0</v>
      </c>
      <c r="AT364">
        <v>0</v>
      </c>
      <c r="AU364" t="s">
        <v>147</v>
      </c>
      <c r="AV364" t="s">
        <v>147</v>
      </c>
      <c r="AW364">
        <v>0</v>
      </c>
      <c r="AX364">
        <v>0</v>
      </c>
      <c r="AY364" t="s">
        <v>147</v>
      </c>
      <c r="AZ364" t="s">
        <v>147</v>
      </c>
      <c r="BA364">
        <v>0</v>
      </c>
      <c r="BB364">
        <v>0</v>
      </c>
      <c r="BC364" t="s">
        <v>147</v>
      </c>
      <c r="BD364" t="s">
        <v>147</v>
      </c>
      <c r="BE364">
        <v>0</v>
      </c>
      <c r="BF364">
        <v>0</v>
      </c>
      <c r="BG364" t="s">
        <v>147</v>
      </c>
      <c r="BH364" t="s">
        <v>147</v>
      </c>
      <c r="BI364">
        <v>0</v>
      </c>
      <c r="BJ364">
        <v>0</v>
      </c>
      <c r="BK364" t="s">
        <v>147</v>
      </c>
      <c r="BL364" t="s">
        <v>147</v>
      </c>
      <c r="BM364">
        <v>0</v>
      </c>
      <c r="BN364">
        <v>0</v>
      </c>
      <c r="BO364" s="116">
        <f>SUM(Table1[[#This Row],[2014-2015 Conflict]],Table1[[#This Row],[2016-2017 conflict]],Table1[[#This Row],[2018 pre R conflict]],Table1[[#This Row],[2018 post R conflict]],Table1[[#This Row],[2019 conflict]],Table1[[#This Row],[2020 conflict]])</f>
        <v>3355</v>
      </c>
      <c r="BP364" s="116">
        <f>SUM(Table1[[#This Row],[2014-2015  C - clashes]],Table1[[#This Row],[2016-2017  c-clashes]],Table1[[#This Row],[2018 pre R C-clashes]],Table1[[#This Row],[2018 post R C-clashes]],Table1[[#This Row],[2019 C-clashes]],Table1[[#This Row],[2020 C-clashes]])</f>
        <v>0</v>
      </c>
      <c r="BQ364" s="116">
        <f>SUM(Table1[[#This Row],[2014-2015 disaster]],Table1[[#This Row],[2016-2017 disaster]],Table1[[#This Row],[2018 pre R disaster]],Table1[[#This Row],[2018 post R disaster]],Table1[[#This Row],[2019 disaster]],Table1[[#This Row],[2020 disaster]])</f>
        <v>643</v>
      </c>
      <c r="BR364" s="116">
        <f>SUM(Table1[[#This Row],[2014-2015 unknown]],Table1[[#This Row],[2016-2017  unknown ]],Table1[[#This Row],[2018 pre R unknown]],Table1[[#This Row],[2018 post R unknown]],Table1[[#This Row],[2019 unknown]],Table1[[#This Row],[2020 unknown]])</f>
        <v>0</v>
      </c>
      <c r="BS364">
        <v>400</v>
      </c>
      <c r="BT364">
        <v>0</v>
      </c>
      <c r="BU364">
        <v>0</v>
      </c>
      <c r="BV364">
        <v>0</v>
      </c>
      <c r="BW364" t="s">
        <v>146</v>
      </c>
      <c r="BX364">
        <v>926</v>
      </c>
      <c r="BY364">
        <v>0</v>
      </c>
      <c r="BZ364">
        <v>0</v>
      </c>
      <c r="CA364">
        <v>0</v>
      </c>
      <c r="CB364" t="s">
        <v>146</v>
      </c>
      <c r="CC364">
        <v>0</v>
      </c>
      <c r="CD364">
        <v>0</v>
      </c>
      <c r="CE364">
        <v>0</v>
      </c>
      <c r="CF364">
        <v>0</v>
      </c>
      <c r="CG364" t="s">
        <v>146</v>
      </c>
      <c r="CH364">
        <v>0</v>
      </c>
      <c r="CI364">
        <v>0</v>
      </c>
      <c r="CJ364">
        <v>0</v>
      </c>
      <c r="CK364">
        <v>0</v>
      </c>
      <c r="CL364" t="s">
        <v>146</v>
      </c>
      <c r="CM364">
        <v>2029</v>
      </c>
      <c r="CN364">
        <v>0</v>
      </c>
      <c r="CO364">
        <v>0</v>
      </c>
      <c r="CP364">
        <v>0</v>
      </c>
      <c r="CQ364" t="s">
        <v>146</v>
      </c>
      <c r="CR364">
        <v>0</v>
      </c>
      <c r="CS364">
        <v>0</v>
      </c>
      <c r="CT364">
        <v>643</v>
      </c>
      <c r="CU364">
        <v>0</v>
      </c>
      <c r="CV364" t="s">
        <v>146</v>
      </c>
      <c r="CW364" t="s">
        <v>147</v>
      </c>
      <c r="CX364">
        <v>0</v>
      </c>
      <c r="CY364">
        <v>110</v>
      </c>
      <c r="CZ364">
        <v>637</v>
      </c>
      <c r="DA364">
        <v>511</v>
      </c>
      <c r="DB364">
        <v>3361</v>
      </c>
      <c r="DC364" t="s">
        <v>159</v>
      </c>
      <c r="DD364">
        <v>4</v>
      </c>
      <c r="DE364">
        <v>20</v>
      </c>
      <c r="DF364">
        <v>1294</v>
      </c>
      <c r="DG364">
        <v>12968</v>
      </c>
      <c r="DH364" t="s">
        <v>159</v>
      </c>
      <c r="DI364">
        <f>Table1[[#This Row],[i- returnees internal present household]]+Table1[[#This Row],[k- abroad returnee household]]</f>
        <v>157</v>
      </c>
      <c r="DJ364">
        <f>Table1[[#This Row],[ returnees internal ]]+Table1[[#This Row],[abroad returnee ]]</f>
        <v>934</v>
      </c>
      <c r="DK364" t="s">
        <v>159</v>
      </c>
      <c r="DL364">
        <v>143</v>
      </c>
      <c r="DM364">
        <v>852</v>
      </c>
      <c r="DN364">
        <v>0</v>
      </c>
      <c r="DO364">
        <v>0</v>
      </c>
      <c r="DP364" t="s">
        <v>147</v>
      </c>
      <c r="DQ364" t="s">
        <v>147</v>
      </c>
      <c r="DR364" t="s">
        <v>147</v>
      </c>
      <c r="DS364" t="s">
        <v>147</v>
      </c>
      <c r="DT364">
        <v>3</v>
      </c>
      <c r="DU364">
        <v>18</v>
      </c>
      <c r="DV364" t="s">
        <v>193</v>
      </c>
      <c r="DW364" t="s">
        <v>194</v>
      </c>
      <c r="DX364" t="s">
        <v>150</v>
      </c>
      <c r="DY364" t="s">
        <v>147</v>
      </c>
      <c r="DZ364">
        <v>10</v>
      </c>
      <c r="EA364">
        <v>50</v>
      </c>
      <c r="EB364" t="s">
        <v>193</v>
      </c>
      <c r="EC364" t="s">
        <v>194</v>
      </c>
      <c r="ED364" t="s">
        <v>150</v>
      </c>
      <c r="EE364" t="s">
        <v>147</v>
      </c>
      <c r="EF364">
        <v>100</v>
      </c>
      <c r="EG364">
        <v>600</v>
      </c>
      <c r="EH364" t="s">
        <v>175</v>
      </c>
      <c r="EI364" t="s">
        <v>332</v>
      </c>
      <c r="EJ364" t="s">
        <v>150</v>
      </c>
      <c r="EK364" t="s">
        <v>147</v>
      </c>
      <c r="EL364">
        <v>30</v>
      </c>
      <c r="EM364">
        <v>184</v>
      </c>
      <c r="EN364" t="s">
        <v>175</v>
      </c>
      <c r="EO364" t="s">
        <v>332</v>
      </c>
      <c r="EP364" t="s">
        <v>150</v>
      </c>
      <c r="EQ364" t="s">
        <v>147</v>
      </c>
      <c r="ER364">
        <v>0</v>
      </c>
      <c r="ES364">
        <v>0</v>
      </c>
      <c r="ET364" t="s">
        <v>159</v>
      </c>
      <c r="EU364">
        <v>14</v>
      </c>
      <c r="EV364">
        <v>82</v>
      </c>
      <c r="EW364">
        <v>0</v>
      </c>
      <c r="EX364">
        <v>0</v>
      </c>
      <c r="EY364" t="s">
        <v>147</v>
      </c>
      <c r="EZ364" t="s">
        <v>147</v>
      </c>
      <c r="FA364" t="s">
        <v>147</v>
      </c>
      <c r="FB364" t="s">
        <v>147</v>
      </c>
      <c r="FC364">
        <v>0</v>
      </c>
      <c r="FD364">
        <v>0</v>
      </c>
      <c r="FE364" t="s">
        <v>147</v>
      </c>
      <c r="FF364" t="s">
        <v>147</v>
      </c>
      <c r="FG364" t="s">
        <v>147</v>
      </c>
      <c r="FH364" t="s">
        <v>147</v>
      </c>
      <c r="FI364">
        <v>3</v>
      </c>
      <c r="FJ364">
        <v>18</v>
      </c>
      <c r="FK364" t="s">
        <v>217</v>
      </c>
      <c r="FL364" t="s">
        <v>218</v>
      </c>
      <c r="FM364" t="s">
        <v>150</v>
      </c>
      <c r="FN364" t="s">
        <v>147</v>
      </c>
      <c r="FO364">
        <v>7</v>
      </c>
      <c r="FP364">
        <v>40</v>
      </c>
      <c r="FQ364" t="s">
        <v>219</v>
      </c>
      <c r="FR364" t="s">
        <v>354</v>
      </c>
      <c r="FS364" t="s">
        <v>150</v>
      </c>
      <c r="FT364" t="s">
        <v>147</v>
      </c>
      <c r="FU364">
        <v>4</v>
      </c>
      <c r="FV364">
        <v>24</v>
      </c>
      <c r="FW364" t="s">
        <v>221</v>
      </c>
      <c r="FX364" t="s">
        <v>376</v>
      </c>
      <c r="FY364" t="s">
        <v>150</v>
      </c>
      <c r="FZ364" t="s">
        <v>147</v>
      </c>
      <c r="GA364">
        <v>0</v>
      </c>
      <c r="GB364">
        <v>0</v>
      </c>
      <c r="GC364">
        <v>69</v>
      </c>
      <c r="GD364">
        <v>414</v>
      </c>
      <c r="GE364">
        <v>52</v>
      </c>
      <c r="GF364">
        <v>316</v>
      </c>
      <c r="GG364">
        <v>36</v>
      </c>
      <c r="GH364">
        <v>204</v>
      </c>
      <c r="GI364">
        <v>0</v>
      </c>
      <c r="GJ364">
        <v>0</v>
      </c>
      <c r="GK364" t="s">
        <v>159</v>
      </c>
      <c r="GL364">
        <v>3</v>
      </c>
      <c r="GM364">
        <v>20</v>
      </c>
      <c r="GN364" t="s">
        <v>159</v>
      </c>
      <c r="GO364" t="s">
        <v>175</v>
      </c>
      <c r="GP364" t="s">
        <v>240</v>
      </c>
      <c r="GQ364" t="s">
        <v>159</v>
      </c>
      <c r="GR364" t="s">
        <v>217</v>
      </c>
      <c r="GS364" t="s">
        <v>159</v>
      </c>
      <c r="GT364">
        <v>14</v>
      </c>
      <c r="GU364">
        <v>70</v>
      </c>
      <c r="GV364" t="s">
        <v>159</v>
      </c>
      <c r="GW364" t="s">
        <v>151</v>
      </c>
      <c r="GX364" t="s">
        <v>151</v>
      </c>
      <c r="GY364" t="s">
        <v>151</v>
      </c>
      <c r="GZ364" t="s">
        <v>1311</v>
      </c>
      <c r="HA364" s="117" t="s">
        <v>699</v>
      </c>
      <c r="HB364" s="117" t="s">
        <v>2592</v>
      </c>
      <c r="HC364" s="117"/>
      <c r="HD364" s="116" t="s">
        <v>1858</v>
      </c>
      <c r="HE364" s="116">
        <v>3.6164499999999999</v>
      </c>
      <c r="HF364" s="116">
        <v>32.164275000000004</v>
      </c>
    </row>
    <row r="365" spans="1:214" x14ac:dyDescent="0.25">
      <c r="A365" t="s">
        <v>155</v>
      </c>
      <c r="B365" t="s">
        <v>156</v>
      </c>
      <c r="C365" t="s">
        <v>895</v>
      </c>
      <c r="D365" t="s">
        <v>195</v>
      </c>
      <c r="E365" t="s">
        <v>1312</v>
      </c>
      <c r="F365" t="s">
        <v>1313</v>
      </c>
      <c r="G365" s="116">
        <f t="shared" si="10"/>
        <v>5.8915899999999999</v>
      </c>
      <c r="H365" s="116">
        <f t="shared" si="11"/>
        <v>31.722799999999999</v>
      </c>
      <c r="I365">
        <v>9</v>
      </c>
      <c r="J365">
        <v>9</v>
      </c>
      <c r="K365" t="s">
        <v>159</v>
      </c>
      <c r="L365">
        <v>1969</v>
      </c>
      <c r="M365" s="116">
        <f>SUM(Table1[[#Headers],[c- IDP previously displ. abroad present]])</f>
        <v>0</v>
      </c>
      <c r="N365">
        <v>13307</v>
      </c>
      <c r="O365" s="116">
        <f>(Table1[[#This Row],[a- IDP individuals]])-(Table1[[#This Row],[displ. Abroad]])</f>
        <v>13307</v>
      </c>
      <c r="P365">
        <v>0</v>
      </c>
      <c r="Q365">
        <v>0</v>
      </c>
      <c r="R365" t="s">
        <v>147</v>
      </c>
      <c r="S365" t="s">
        <v>147</v>
      </c>
      <c r="T365">
        <v>319</v>
      </c>
      <c r="U365">
        <v>1755</v>
      </c>
      <c r="V365" t="s">
        <v>193</v>
      </c>
      <c r="W365" t="s">
        <v>210</v>
      </c>
      <c r="X365">
        <v>1650</v>
      </c>
      <c r="Y365">
        <v>11552</v>
      </c>
      <c r="Z365" t="s">
        <v>156</v>
      </c>
      <c r="AA365" t="s">
        <v>195</v>
      </c>
      <c r="AB365">
        <v>0</v>
      </c>
      <c r="AC365">
        <v>0</v>
      </c>
      <c r="AD365" t="s">
        <v>147</v>
      </c>
      <c r="AE365" t="s">
        <v>147</v>
      </c>
      <c r="AF365">
        <v>0</v>
      </c>
      <c r="AG365">
        <v>0</v>
      </c>
      <c r="AH365" t="s">
        <v>147</v>
      </c>
      <c r="AI365" t="s">
        <v>147</v>
      </c>
      <c r="AJ365">
        <v>0</v>
      </c>
      <c r="AK365">
        <v>0</v>
      </c>
      <c r="AL365" t="s">
        <v>147</v>
      </c>
      <c r="AM365" t="s">
        <v>147</v>
      </c>
      <c r="AN365">
        <v>0</v>
      </c>
      <c r="AO365">
        <v>0</v>
      </c>
      <c r="AP365" t="s">
        <v>146</v>
      </c>
      <c r="AQ365">
        <v>0</v>
      </c>
      <c r="AR365">
        <v>0</v>
      </c>
      <c r="AS365">
        <v>0</v>
      </c>
      <c r="AT365">
        <v>0</v>
      </c>
      <c r="AU365" t="s">
        <v>147</v>
      </c>
      <c r="AV365" t="s">
        <v>147</v>
      </c>
      <c r="AW365">
        <v>0</v>
      </c>
      <c r="AX365">
        <v>0</v>
      </c>
      <c r="AY365" t="s">
        <v>147</v>
      </c>
      <c r="AZ365" t="s">
        <v>147</v>
      </c>
      <c r="BA365">
        <v>0</v>
      </c>
      <c r="BB365">
        <v>0</v>
      </c>
      <c r="BC365" t="s">
        <v>147</v>
      </c>
      <c r="BD365" t="s">
        <v>147</v>
      </c>
      <c r="BE365">
        <v>0</v>
      </c>
      <c r="BF365">
        <v>0</v>
      </c>
      <c r="BG365" t="s">
        <v>147</v>
      </c>
      <c r="BH365" t="s">
        <v>147</v>
      </c>
      <c r="BI365">
        <v>0</v>
      </c>
      <c r="BJ365">
        <v>0</v>
      </c>
      <c r="BK365" t="s">
        <v>147</v>
      </c>
      <c r="BL365" t="s">
        <v>147</v>
      </c>
      <c r="BM365">
        <v>0</v>
      </c>
      <c r="BN365">
        <v>0</v>
      </c>
      <c r="BO365" s="116">
        <f>SUM(Table1[[#This Row],[2014-2015 Conflict]],Table1[[#This Row],[2016-2017 conflict]],Table1[[#This Row],[2018 pre R conflict]],Table1[[#This Row],[2018 post R conflict]],Table1[[#This Row],[2019 conflict]],Table1[[#This Row],[2020 conflict]])</f>
        <v>0</v>
      </c>
      <c r="BP365" s="116">
        <f>SUM(Table1[[#This Row],[2014-2015  C - clashes]],Table1[[#This Row],[2016-2017  c-clashes]],Table1[[#This Row],[2018 pre R C-clashes]],Table1[[#This Row],[2018 post R C-clashes]],Table1[[#This Row],[2019 C-clashes]],Table1[[#This Row],[2020 C-clashes]])</f>
        <v>13307</v>
      </c>
      <c r="BQ365" s="116">
        <f>SUM(Table1[[#This Row],[2014-2015 disaster]],Table1[[#This Row],[2016-2017 disaster]],Table1[[#This Row],[2018 pre R disaster]],Table1[[#This Row],[2018 post R disaster]],Table1[[#This Row],[2019 disaster]],Table1[[#This Row],[2020 disaster]])</f>
        <v>0</v>
      </c>
      <c r="BR365" s="116">
        <f>SUM(Table1[[#This Row],[2014-2015 unknown]],Table1[[#This Row],[2016-2017  unknown ]],Table1[[#This Row],[2018 pre R unknown]],Table1[[#This Row],[2018 post R unknown]],Table1[[#This Row],[2019 unknown]],Table1[[#This Row],[2020 unknown]])</f>
        <v>0</v>
      </c>
      <c r="BS365">
        <v>0</v>
      </c>
      <c r="BT365">
        <v>0</v>
      </c>
      <c r="BU365">
        <v>0</v>
      </c>
      <c r="BV365">
        <v>0</v>
      </c>
      <c r="BW365" t="s">
        <v>146</v>
      </c>
      <c r="BX365">
        <v>0</v>
      </c>
      <c r="BY365">
        <v>1755</v>
      </c>
      <c r="BZ365">
        <v>0</v>
      </c>
      <c r="CA365">
        <v>0</v>
      </c>
      <c r="CB365" t="s">
        <v>146</v>
      </c>
      <c r="CC365">
        <v>0</v>
      </c>
      <c r="CD365">
        <v>11552</v>
      </c>
      <c r="CE365">
        <v>0</v>
      </c>
      <c r="CF365">
        <v>0</v>
      </c>
      <c r="CG365" t="s">
        <v>146</v>
      </c>
      <c r="CH365">
        <v>0</v>
      </c>
      <c r="CI365">
        <v>0</v>
      </c>
      <c r="CJ365">
        <v>0</v>
      </c>
      <c r="CK365">
        <v>0</v>
      </c>
      <c r="CL365" t="s">
        <v>146</v>
      </c>
      <c r="CM365">
        <v>0</v>
      </c>
      <c r="CN365">
        <v>0</v>
      </c>
      <c r="CO365">
        <v>0</v>
      </c>
      <c r="CP365">
        <v>0</v>
      </c>
      <c r="CQ365" t="s">
        <v>146</v>
      </c>
      <c r="CR365">
        <v>0</v>
      </c>
      <c r="CS365">
        <v>0</v>
      </c>
      <c r="CT365">
        <v>0</v>
      </c>
      <c r="CU365">
        <v>0</v>
      </c>
      <c r="CV365" t="s">
        <v>146</v>
      </c>
      <c r="CW365" t="s">
        <v>147</v>
      </c>
      <c r="CX365">
        <v>0</v>
      </c>
      <c r="CY365">
        <v>319</v>
      </c>
      <c r="CZ365">
        <v>1755</v>
      </c>
      <c r="DA365">
        <v>1650</v>
      </c>
      <c r="DB365">
        <v>11552</v>
      </c>
      <c r="DC365" t="s">
        <v>146</v>
      </c>
      <c r="DD365">
        <v>0</v>
      </c>
      <c r="DE365">
        <v>0</v>
      </c>
      <c r="DF365">
        <v>2327</v>
      </c>
      <c r="DG365">
        <v>12796</v>
      </c>
      <c r="DH365" t="s">
        <v>159</v>
      </c>
      <c r="DI365">
        <f>Table1[[#This Row],[i- returnees internal present household]]+Table1[[#This Row],[k- abroad returnee household]]</f>
        <v>1263</v>
      </c>
      <c r="DJ365">
        <f>Table1[[#This Row],[ returnees internal ]]+Table1[[#This Row],[abroad returnee ]]</f>
        <v>7933</v>
      </c>
      <c r="DK365" t="s">
        <v>159</v>
      </c>
      <c r="DL365">
        <v>1239</v>
      </c>
      <c r="DM365">
        <v>7768</v>
      </c>
      <c r="DN365">
        <v>629</v>
      </c>
      <c r="DO365">
        <v>3493</v>
      </c>
      <c r="DP365" t="s">
        <v>187</v>
      </c>
      <c r="DQ365" t="s">
        <v>254</v>
      </c>
      <c r="DR365" t="s">
        <v>150</v>
      </c>
      <c r="DS365" t="s">
        <v>147</v>
      </c>
      <c r="DT365">
        <v>426</v>
      </c>
      <c r="DU365">
        <v>2982</v>
      </c>
      <c r="DV365" t="s">
        <v>187</v>
      </c>
      <c r="DW365" t="s">
        <v>254</v>
      </c>
      <c r="DX365" t="s">
        <v>150</v>
      </c>
      <c r="DY365" t="s">
        <v>147</v>
      </c>
      <c r="DZ365">
        <v>78</v>
      </c>
      <c r="EA365">
        <v>546</v>
      </c>
      <c r="EB365" t="s">
        <v>187</v>
      </c>
      <c r="EC365" t="s">
        <v>254</v>
      </c>
      <c r="ED365" t="s">
        <v>150</v>
      </c>
      <c r="EE365" t="s">
        <v>147</v>
      </c>
      <c r="EF365">
        <v>106</v>
      </c>
      <c r="EG365">
        <v>747</v>
      </c>
      <c r="EH365" t="s">
        <v>187</v>
      </c>
      <c r="EI365" t="s">
        <v>254</v>
      </c>
      <c r="EJ365" t="s">
        <v>150</v>
      </c>
      <c r="EK365" t="s">
        <v>147</v>
      </c>
      <c r="EL365">
        <v>0</v>
      </c>
      <c r="EM365">
        <v>0</v>
      </c>
      <c r="EN365" t="s">
        <v>147</v>
      </c>
      <c r="EO365" t="s">
        <v>147</v>
      </c>
      <c r="EP365" t="s">
        <v>147</v>
      </c>
      <c r="EQ365" t="s">
        <v>147</v>
      </c>
      <c r="ER365">
        <v>0</v>
      </c>
      <c r="ES365">
        <v>0</v>
      </c>
      <c r="ET365" t="s">
        <v>159</v>
      </c>
      <c r="EU365">
        <v>24</v>
      </c>
      <c r="EV365">
        <v>165</v>
      </c>
      <c r="EW365">
        <v>0</v>
      </c>
      <c r="EX365">
        <v>0</v>
      </c>
      <c r="EY365" t="s">
        <v>147</v>
      </c>
      <c r="EZ365" t="s">
        <v>147</v>
      </c>
      <c r="FA365" t="s">
        <v>147</v>
      </c>
      <c r="FB365" t="s">
        <v>147</v>
      </c>
      <c r="FC365">
        <v>7</v>
      </c>
      <c r="FD365">
        <v>49</v>
      </c>
      <c r="FE365" t="s">
        <v>219</v>
      </c>
      <c r="FF365" t="s">
        <v>354</v>
      </c>
      <c r="FG365" t="s">
        <v>150</v>
      </c>
      <c r="FH365" t="s">
        <v>147</v>
      </c>
      <c r="FI365">
        <v>8</v>
      </c>
      <c r="FJ365">
        <v>53</v>
      </c>
      <c r="FK365" t="s">
        <v>219</v>
      </c>
      <c r="FL365" t="s">
        <v>354</v>
      </c>
      <c r="FM365" t="s">
        <v>150</v>
      </c>
      <c r="FN365" t="s">
        <v>147</v>
      </c>
      <c r="FO365">
        <v>9</v>
      </c>
      <c r="FP365">
        <v>63</v>
      </c>
      <c r="FQ365" t="s">
        <v>221</v>
      </c>
      <c r="FR365" t="s">
        <v>424</v>
      </c>
      <c r="FS365" t="s">
        <v>150</v>
      </c>
      <c r="FT365" t="s">
        <v>147</v>
      </c>
      <c r="FU365">
        <v>0</v>
      </c>
      <c r="FV365">
        <v>0</v>
      </c>
      <c r="FW365" t="s">
        <v>147</v>
      </c>
      <c r="FX365" t="s">
        <v>147</v>
      </c>
      <c r="FY365" t="s">
        <v>147</v>
      </c>
      <c r="FZ365" t="s">
        <v>147</v>
      </c>
      <c r="GA365">
        <v>0</v>
      </c>
      <c r="GB365">
        <v>0</v>
      </c>
      <c r="GC365">
        <v>655</v>
      </c>
      <c r="GD365">
        <v>3675</v>
      </c>
      <c r="GE365">
        <v>478</v>
      </c>
      <c r="GF365">
        <v>3346</v>
      </c>
      <c r="GG365">
        <v>130</v>
      </c>
      <c r="GH365">
        <v>912</v>
      </c>
      <c r="GI365">
        <v>0</v>
      </c>
      <c r="GJ365">
        <v>0</v>
      </c>
      <c r="GK365" t="s">
        <v>159</v>
      </c>
      <c r="GL365">
        <v>220</v>
      </c>
      <c r="GM365">
        <v>1331</v>
      </c>
      <c r="GN365" t="s">
        <v>159</v>
      </c>
      <c r="GO365" t="s">
        <v>187</v>
      </c>
      <c r="GP365" t="s">
        <v>254</v>
      </c>
      <c r="GQ365" t="s">
        <v>159</v>
      </c>
      <c r="GR365" t="s">
        <v>221</v>
      </c>
      <c r="GS365" t="s">
        <v>159</v>
      </c>
      <c r="GT365">
        <v>15</v>
      </c>
      <c r="GU365">
        <v>75</v>
      </c>
      <c r="GV365" t="s">
        <v>159</v>
      </c>
      <c r="GW365" t="s">
        <v>152</v>
      </c>
      <c r="GX365" t="s">
        <v>151</v>
      </c>
      <c r="GY365" t="s">
        <v>151</v>
      </c>
      <c r="GZ365" t="s">
        <v>1314</v>
      </c>
      <c r="HA365" s="117" t="s">
        <v>699</v>
      </c>
      <c r="HB365" s="117" t="s">
        <v>549</v>
      </c>
      <c r="HC365" s="117"/>
      <c r="HD365" s="116" t="s">
        <v>1858</v>
      </c>
      <c r="HE365" s="116">
        <v>3.614238566</v>
      </c>
      <c r="HF365" s="116">
        <v>32.163489134000002</v>
      </c>
    </row>
    <row r="366" spans="1:214" x14ac:dyDescent="0.25">
      <c r="A366" t="s">
        <v>329</v>
      </c>
      <c r="B366" t="s">
        <v>175</v>
      </c>
      <c r="C366" t="s">
        <v>551</v>
      </c>
      <c r="D366" t="s">
        <v>240</v>
      </c>
      <c r="E366" t="s">
        <v>1315</v>
      </c>
      <c r="F366" t="s">
        <v>240</v>
      </c>
      <c r="G366" s="116">
        <f t="shared" si="10"/>
        <v>7.4271085870000002</v>
      </c>
      <c r="H366" s="116">
        <f t="shared" si="11"/>
        <v>30.28681795</v>
      </c>
      <c r="I366">
        <v>9</v>
      </c>
      <c r="J366">
        <v>9</v>
      </c>
      <c r="K366" t="s">
        <v>159</v>
      </c>
      <c r="L366">
        <v>35</v>
      </c>
      <c r="M366" s="116">
        <f>SUM(Table1[[#Headers],[c- IDP previously displ. abroad present]])</f>
        <v>0</v>
      </c>
      <c r="N366">
        <v>245</v>
      </c>
      <c r="O366" s="116">
        <f>(Table1[[#This Row],[a- IDP individuals]])-(Table1[[#This Row],[displ. Abroad]])</f>
        <v>245</v>
      </c>
      <c r="P366">
        <v>35</v>
      </c>
      <c r="Q366">
        <v>245</v>
      </c>
      <c r="R366" t="s">
        <v>175</v>
      </c>
      <c r="S366" t="s">
        <v>240</v>
      </c>
      <c r="T366">
        <v>0</v>
      </c>
      <c r="U366">
        <v>0</v>
      </c>
      <c r="V366" t="s">
        <v>147</v>
      </c>
      <c r="W366" t="s">
        <v>147</v>
      </c>
      <c r="X366">
        <v>0</v>
      </c>
      <c r="Y366">
        <v>0</v>
      </c>
      <c r="Z366" t="s">
        <v>147</v>
      </c>
      <c r="AA366" t="s">
        <v>147</v>
      </c>
      <c r="AB366">
        <v>0</v>
      </c>
      <c r="AC366">
        <v>0</v>
      </c>
      <c r="AD366" t="s">
        <v>147</v>
      </c>
      <c r="AE366" t="s">
        <v>147</v>
      </c>
      <c r="AF366">
        <v>0</v>
      </c>
      <c r="AG366">
        <v>0</v>
      </c>
      <c r="AH366" t="s">
        <v>147</v>
      </c>
      <c r="AI366" t="s">
        <v>147</v>
      </c>
      <c r="AJ366">
        <v>0</v>
      </c>
      <c r="AK366">
        <v>0</v>
      </c>
      <c r="AL366" t="s">
        <v>147</v>
      </c>
      <c r="AM366" t="s">
        <v>240</v>
      </c>
      <c r="AN366">
        <v>0</v>
      </c>
      <c r="AO366">
        <v>0</v>
      </c>
      <c r="AP366" t="s">
        <v>146</v>
      </c>
      <c r="AQ366">
        <v>0</v>
      </c>
      <c r="AR366">
        <v>0</v>
      </c>
      <c r="AS366">
        <v>0</v>
      </c>
      <c r="AT366">
        <v>0</v>
      </c>
      <c r="AU366" t="s">
        <v>147</v>
      </c>
      <c r="AV366" t="s">
        <v>147</v>
      </c>
      <c r="AW366">
        <v>0</v>
      </c>
      <c r="AX366">
        <v>0</v>
      </c>
      <c r="AY366" t="s">
        <v>147</v>
      </c>
      <c r="AZ366" t="s">
        <v>147</v>
      </c>
      <c r="BA366">
        <v>0</v>
      </c>
      <c r="BB366">
        <v>0</v>
      </c>
      <c r="BC366" t="s">
        <v>147</v>
      </c>
      <c r="BD366" t="s">
        <v>147</v>
      </c>
      <c r="BE366">
        <v>0</v>
      </c>
      <c r="BF366">
        <v>0</v>
      </c>
      <c r="BG366" t="s">
        <v>147</v>
      </c>
      <c r="BH366" t="s">
        <v>147</v>
      </c>
      <c r="BI366">
        <v>0</v>
      </c>
      <c r="BJ366">
        <v>0</v>
      </c>
      <c r="BK366" t="s">
        <v>147</v>
      </c>
      <c r="BL366" t="s">
        <v>147</v>
      </c>
      <c r="BM366">
        <v>0</v>
      </c>
      <c r="BN366">
        <v>0</v>
      </c>
      <c r="BO366" s="116">
        <f>SUM(Table1[[#This Row],[2014-2015 Conflict]],Table1[[#This Row],[2016-2017 conflict]],Table1[[#This Row],[2018 pre R conflict]],Table1[[#This Row],[2018 post R conflict]],Table1[[#This Row],[2019 conflict]],Table1[[#This Row],[2020 conflict]])</f>
        <v>245</v>
      </c>
      <c r="BP366" s="116">
        <f>SUM(Table1[[#This Row],[2014-2015  C - clashes]],Table1[[#This Row],[2016-2017  c-clashes]],Table1[[#This Row],[2018 pre R C-clashes]],Table1[[#This Row],[2018 post R C-clashes]],Table1[[#This Row],[2019 C-clashes]],Table1[[#This Row],[2020 C-clashes]])</f>
        <v>0</v>
      </c>
      <c r="BQ366" s="116">
        <f>SUM(Table1[[#This Row],[2014-2015 disaster]],Table1[[#This Row],[2016-2017 disaster]],Table1[[#This Row],[2018 pre R disaster]],Table1[[#This Row],[2018 post R disaster]],Table1[[#This Row],[2019 disaster]],Table1[[#This Row],[2020 disaster]])</f>
        <v>0</v>
      </c>
      <c r="BR366" s="116">
        <f>SUM(Table1[[#This Row],[2014-2015 unknown]],Table1[[#This Row],[2016-2017  unknown ]],Table1[[#This Row],[2018 pre R unknown]],Table1[[#This Row],[2018 post R unknown]],Table1[[#This Row],[2019 unknown]],Table1[[#This Row],[2020 unknown]])</f>
        <v>0</v>
      </c>
      <c r="BS366">
        <v>245</v>
      </c>
      <c r="BT366">
        <v>0</v>
      </c>
      <c r="BU366">
        <v>0</v>
      </c>
      <c r="BV366">
        <v>0</v>
      </c>
      <c r="BW366" t="s">
        <v>146</v>
      </c>
      <c r="BX366">
        <v>0</v>
      </c>
      <c r="BY366">
        <v>0</v>
      </c>
      <c r="BZ366">
        <v>0</v>
      </c>
      <c r="CA366">
        <v>0</v>
      </c>
      <c r="CB366" t="s">
        <v>146</v>
      </c>
      <c r="CC366">
        <v>0</v>
      </c>
      <c r="CD366">
        <v>0</v>
      </c>
      <c r="CE366">
        <v>0</v>
      </c>
      <c r="CF366">
        <v>0</v>
      </c>
      <c r="CG366" t="s">
        <v>146</v>
      </c>
      <c r="CH366">
        <v>0</v>
      </c>
      <c r="CI366">
        <v>0</v>
      </c>
      <c r="CJ366">
        <v>0</v>
      </c>
      <c r="CK366">
        <v>0</v>
      </c>
      <c r="CL366" t="s">
        <v>146</v>
      </c>
      <c r="CM366">
        <v>0</v>
      </c>
      <c r="CN366">
        <v>0</v>
      </c>
      <c r="CO366">
        <v>0</v>
      </c>
      <c r="CP366">
        <v>0</v>
      </c>
      <c r="CQ366" t="s">
        <v>146</v>
      </c>
      <c r="CR366">
        <v>0</v>
      </c>
      <c r="CS366">
        <v>0</v>
      </c>
      <c r="CT366">
        <v>0</v>
      </c>
      <c r="CU366">
        <v>0</v>
      </c>
      <c r="CV366" t="s">
        <v>146</v>
      </c>
      <c r="CW366" t="s">
        <v>147</v>
      </c>
      <c r="CX366">
        <v>0</v>
      </c>
      <c r="CY366">
        <v>0</v>
      </c>
      <c r="CZ366">
        <v>0</v>
      </c>
      <c r="DA366">
        <v>35</v>
      </c>
      <c r="DB366">
        <v>245</v>
      </c>
      <c r="DC366" t="s">
        <v>159</v>
      </c>
      <c r="DD366">
        <v>4</v>
      </c>
      <c r="DE366">
        <v>28</v>
      </c>
      <c r="DF366">
        <v>818</v>
      </c>
      <c r="DG366">
        <v>6540</v>
      </c>
      <c r="DH366" t="s">
        <v>159</v>
      </c>
      <c r="DI366">
        <f>Table1[[#This Row],[i- returnees internal present household]]+Table1[[#This Row],[k- abroad returnee household]]</f>
        <v>28</v>
      </c>
      <c r="DJ366">
        <f>Table1[[#This Row],[ returnees internal ]]+Table1[[#This Row],[abroad returnee ]]</f>
        <v>189</v>
      </c>
      <c r="DK366" t="s">
        <v>159</v>
      </c>
      <c r="DL366">
        <v>24</v>
      </c>
      <c r="DM366">
        <v>169</v>
      </c>
      <c r="DN366">
        <v>0</v>
      </c>
      <c r="DO366">
        <v>0</v>
      </c>
      <c r="DP366" t="s">
        <v>147</v>
      </c>
      <c r="DQ366" t="s">
        <v>147</v>
      </c>
      <c r="DR366" t="s">
        <v>147</v>
      </c>
      <c r="DS366" t="s">
        <v>147</v>
      </c>
      <c r="DT366">
        <v>24</v>
      </c>
      <c r="DU366">
        <v>169</v>
      </c>
      <c r="DV366" t="s">
        <v>175</v>
      </c>
      <c r="DW366" t="s">
        <v>394</v>
      </c>
      <c r="DX366" t="s">
        <v>150</v>
      </c>
      <c r="DY366" t="s">
        <v>147</v>
      </c>
      <c r="DZ366">
        <v>0</v>
      </c>
      <c r="EA366">
        <v>0</v>
      </c>
      <c r="EB366" t="s">
        <v>147</v>
      </c>
      <c r="EC366" t="s">
        <v>147</v>
      </c>
      <c r="ED366" t="s">
        <v>147</v>
      </c>
      <c r="EE366" t="s">
        <v>147</v>
      </c>
      <c r="EF366">
        <v>0</v>
      </c>
      <c r="EG366">
        <v>0</v>
      </c>
      <c r="EH366" t="s">
        <v>147</v>
      </c>
      <c r="EI366" t="s">
        <v>147</v>
      </c>
      <c r="EJ366" t="s">
        <v>147</v>
      </c>
      <c r="EK366" t="s">
        <v>147</v>
      </c>
      <c r="EL366">
        <v>0</v>
      </c>
      <c r="EM366">
        <v>0</v>
      </c>
      <c r="EN366" t="s">
        <v>147</v>
      </c>
      <c r="EO366" t="s">
        <v>194</v>
      </c>
      <c r="EP366" t="s">
        <v>147</v>
      </c>
      <c r="EQ366" t="s">
        <v>147</v>
      </c>
      <c r="ER366">
        <v>0</v>
      </c>
      <c r="ES366">
        <v>0</v>
      </c>
      <c r="ET366" t="s">
        <v>159</v>
      </c>
      <c r="EU366">
        <v>4</v>
      </c>
      <c r="EV366">
        <v>20</v>
      </c>
      <c r="EW366">
        <v>0</v>
      </c>
      <c r="EX366">
        <v>0</v>
      </c>
      <c r="EY366" t="s">
        <v>147</v>
      </c>
      <c r="EZ366" t="s">
        <v>147</v>
      </c>
      <c r="FA366" t="s">
        <v>147</v>
      </c>
      <c r="FB366" t="s">
        <v>147</v>
      </c>
      <c r="FC366">
        <v>0</v>
      </c>
      <c r="FD366">
        <v>0</v>
      </c>
      <c r="FE366" t="s">
        <v>147</v>
      </c>
      <c r="FF366" t="s">
        <v>147</v>
      </c>
      <c r="FG366" t="s">
        <v>147</v>
      </c>
      <c r="FH366" t="s">
        <v>147</v>
      </c>
      <c r="FI366">
        <v>0</v>
      </c>
      <c r="FJ366">
        <v>0</v>
      </c>
      <c r="FK366" t="s">
        <v>147</v>
      </c>
      <c r="FL366" t="s">
        <v>147</v>
      </c>
      <c r="FM366" t="s">
        <v>147</v>
      </c>
      <c r="FN366" t="s">
        <v>147</v>
      </c>
      <c r="FO366">
        <v>4</v>
      </c>
      <c r="FP366">
        <v>20</v>
      </c>
      <c r="FQ366" t="s">
        <v>221</v>
      </c>
      <c r="FR366" t="s">
        <v>376</v>
      </c>
      <c r="FS366" t="s">
        <v>150</v>
      </c>
      <c r="FT366" t="s">
        <v>147</v>
      </c>
      <c r="FU366">
        <v>0</v>
      </c>
      <c r="FV366">
        <v>0</v>
      </c>
      <c r="FW366" t="s">
        <v>147</v>
      </c>
      <c r="FX366" t="s">
        <v>376</v>
      </c>
      <c r="FY366" t="s">
        <v>147</v>
      </c>
      <c r="FZ366" t="s">
        <v>147</v>
      </c>
      <c r="GA366">
        <v>0</v>
      </c>
      <c r="GB366">
        <v>0</v>
      </c>
      <c r="GC366">
        <v>24</v>
      </c>
      <c r="GD366">
        <v>169</v>
      </c>
      <c r="GE366">
        <v>4</v>
      </c>
      <c r="GF366">
        <v>20</v>
      </c>
      <c r="GG366">
        <v>0</v>
      </c>
      <c r="GH366">
        <v>0</v>
      </c>
      <c r="GI366">
        <v>0</v>
      </c>
      <c r="GJ366">
        <v>0</v>
      </c>
      <c r="GK366" t="s">
        <v>159</v>
      </c>
      <c r="GL366">
        <v>47</v>
      </c>
      <c r="GM366">
        <v>280</v>
      </c>
      <c r="GN366" t="s">
        <v>159</v>
      </c>
      <c r="GO366" t="s">
        <v>175</v>
      </c>
      <c r="GP366" t="s">
        <v>332</v>
      </c>
      <c r="GQ366" t="s">
        <v>159</v>
      </c>
      <c r="GR366" t="s">
        <v>221</v>
      </c>
      <c r="GS366" t="s">
        <v>159</v>
      </c>
      <c r="GT366">
        <v>3</v>
      </c>
      <c r="GU366">
        <v>15</v>
      </c>
      <c r="GV366" t="s">
        <v>159</v>
      </c>
      <c r="GW366" t="s">
        <v>151</v>
      </c>
      <c r="GX366" t="s">
        <v>151</v>
      </c>
      <c r="GY366" t="s">
        <v>151</v>
      </c>
      <c r="GZ366" t="s">
        <v>1316</v>
      </c>
      <c r="HA366" s="118" t="s">
        <v>699</v>
      </c>
      <c r="HB366" s="118" t="s">
        <v>2595</v>
      </c>
      <c r="HC366" s="118"/>
      <c r="HD366" s="118" t="s">
        <v>1885</v>
      </c>
      <c r="HE366" s="119">
        <v>3.5492008400000001</v>
      </c>
      <c r="HF366" s="119">
        <v>32.190695949999999</v>
      </c>
    </row>
    <row r="367" spans="1:214" x14ac:dyDescent="0.25">
      <c r="A367" t="s">
        <v>142</v>
      </c>
      <c r="B367" t="s">
        <v>143</v>
      </c>
      <c r="C367" t="s">
        <v>701</v>
      </c>
      <c r="D367" t="s">
        <v>226</v>
      </c>
      <c r="E367" t="s">
        <v>1317</v>
      </c>
      <c r="F367" t="s">
        <v>1318</v>
      </c>
      <c r="G367" s="116">
        <f t="shared" si="10"/>
        <v>9.5260999999999996</v>
      </c>
      <c r="H367" s="116">
        <f t="shared" si="11"/>
        <v>31.664259999999999</v>
      </c>
      <c r="I367">
        <v>9</v>
      </c>
      <c r="J367">
        <v>9</v>
      </c>
      <c r="K367" t="s">
        <v>159</v>
      </c>
      <c r="L367">
        <v>380</v>
      </c>
      <c r="M367" s="116">
        <f>SUM(Table1[[#Headers],[c- IDP previously displ. abroad present]])</f>
        <v>0</v>
      </c>
      <c r="N367">
        <v>2146</v>
      </c>
      <c r="O367" s="116">
        <f>(Table1[[#This Row],[a- IDP individuals]])-(Table1[[#This Row],[displ. Abroad]])</f>
        <v>1309</v>
      </c>
      <c r="P367">
        <v>55</v>
      </c>
      <c r="Q367">
        <v>271</v>
      </c>
      <c r="R367" t="s">
        <v>143</v>
      </c>
      <c r="S367" t="s">
        <v>144</v>
      </c>
      <c r="T367">
        <v>42</v>
      </c>
      <c r="U367">
        <v>280</v>
      </c>
      <c r="V367" t="s">
        <v>156</v>
      </c>
      <c r="W367" t="s">
        <v>157</v>
      </c>
      <c r="X367">
        <v>68</v>
      </c>
      <c r="Y367">
        <v>221</v>
      </c>
      <c r="Z367" t="s">
        <v>143</v>
      </c>
      <c r="AA367" t="s">
        <v>144</v>
      </c>
      <c r="AB367">
        <v>81</v>
      </c>
      <c r="AC367">
        <v>602</v>
      </c>
      <c r="AD367" t="s">
        <v>143</v>
      </c>
      <c r="AE367" t="s">
        <v>144</v>
      </c>
      <c r="AF367">
        <v>75</v>
      </c>
      <c r="AG367">
        <v>537</v>
      </c>
      <c r="AH367" t="s">
        <v>143</v>
      </c>
      <c r="AI367" t="s">
        <v>144</v>
      </c>
      <c r="AJ367">
        <v>59</v>
      </c>
      <c r="AK367">
        <v>235</v>
      </c>
      <c r="AL367" t="s">
        <v>156</v>
      </c>
      <c r="AM367" t="s">
        <v>157</v>
      </c>
      <c r="AN367">
        <v>0</v>
      </c>
      <c r="AO367">
        <v>0</v>
      </c>
      <c r="AP367" t="s">
        <v>159</v>
      </c>
      <c r="AQ367">
        <v>121</v>
      </c>
      <c r="AR367">
        <v>837</v>
      </c>
      <c r="AS367">
        <v>18</v>
      </c>
      <c r="AT367">
        <v>96</v>
      </c>
      <c r="AU367" t="s">
        <v>221</v>
      </c>
      <c r="AV367" t="s">
        <v>424</v>
      </c>
      <c r="AW367">
        <v>22</v>
      </c>
      <c r="AX367">
        <v>177</v>
      </c>
      <c r="AY367" t="s">
        <v>221</v>
      </c>
      <c r="AZ367" t="s">
        <v>424</v>
      </c>
      <c r="BA367">
        <v>36</v>
      </c>
      <c r="BB367">
        <v>247</v>
      </c>
      <c r="BC367" t="s">
        <v>219</v>
      </c>
      <c r="BD367" t="s">
        <v>354</v>
      </c>
      <c r="BE367">
        <v>22</v>
      </c>
      <c r="BF367">
        <v>165</v>
      </c>
      <c r="BG367" t="s">
        <v>217</v>
      </c>
      <c r="BH367" t="s">
        <v>411</v>
      </c>
      <c r="BI367">
        <v>23</v>
      </c>
      <c r="BJ367">
        <v>152</v>
      </c>
      <c r="BK367" t="s">
        <v>221</v>
      </c>
      <c r="BL367" t="s">
        <v>424</v>
      </c>
      <c r="BM367">
        <v>0</v>
      </c>
      <c r="BN367">
        <v>0</v>
      </c>
      <c r="BO367" s="116">
        <f>SUM(Table1[[#This Row],[2014-2015 Conflict]],Table1[[#This Row],[2016-2017 conflict]],Table1[[#This Row],[2018 pre R conflict]],Table1[[#This Row],[2018 post R conflict]],Table1[[#This Row],[2019 conflict]],Table1[[#This Row],[2020 conflict]])</f>
        <v>2004</v>
      </c>
      <c r="BP367" s="116">
        <f>SUM(Table1[[#This Row],[2014-2015  C - clashes]],Table1[[#This Row],[2016-2017  c-clashes]],Table1[[#This Row],[2018 pre R C-clashes]],Table1[[#This Row],[2018 post R C-clashes]],Table1[[#This Row],[2019 C-clashes]],Table1[[#This Row],[2020 C-clashes]])</f>
        <v>0</v>
      </c>
      <c r="BQ367" s="116">
        <f>SUM(Table1[[#This Row],[2014-2015 disaster]],Table1[[#This Row],[2016-2017 disaster]],Table1[[#This Row],[2018 pre R disaster]],Table1[[#This Row],[2018 post R disaster]],Table1[[#This Row],[2019 disaster]],Table1[[#This Row],[2020 disaster]])</f>
        <v>0</v>
      </c>
      <c r="BR367" s="116">
        <f>SUM(Table1[[#This Row],[2014-2015 unknown]],Table1[[#This Row],[2016-2017  unknown ]],Table1[[#This Row],[2018 pre R unknown]],Table1[[#This Row],[2018 post R unknown]],Table1[[#This Row],[2019 unknown]],Table1[[#This Row],[2020 unknown]])</f>
        <v>142</v>
      </c>
      <c r="BS367">
        <v>271</v>
      </c>
      <c r="BT367">
        <v>0</v>
      </c>
      <c r="BU367">
        <v>0</v>
      </c>
      <c r="BV367">
        <v>0</v>
      </c>
      <c r="BW367" t="s">
        <v>146</v>
      </c>
      <c r="BX367">
        <v>280</v>
      </c>
      <c r="BY367">
        <v>0</v>
      </c>
      <c r="BZ367">
        <v>0</v>
      </c>
      <c r="CA367">
        <v>0</v>
      </c>
      <c r="CB367" t="s">
        <v>146</v>
      </c>
      <c r="CC367">
        <v>221</v>
      </c>
      <c r="CD367">
        <v>0</v>
      </c>
      <c r="CE367">
        <v>0</v>
      </c>
      <c r="CF367">
        <v>0</v>
      </c>
      <c r="CG367" t="s">
        <v>146</v>
      </c>
      <c r="CH367">
        <v>602</v>
      </c>
      <c r="CI367">
        <v>0</v>
      </c>
      <c r="CJ367">
        <v>0</v>
      </c>
      <c r="CK367">
        <v>0</v>
      </c>
      <c r="CL367" t="s">
        <v>146</v>
      </c>
      <c r="CM367">
        <v>537</v>
      </c>
      <c r="CN367">
        <v>0</v>
      </c>
      <c r="CO367">
        <v>0</v>
      </c>
      <c r="CP367">
        <v>0</v>
      </c>
      <c r="CQ367" t="s">
        <v>146</v>
      </c>
      <c r="CR367">
        <v>93</v>
      </c>
      <c r="CS367">
        <v>0</v>
      </c>
      <c r="CT367">
        <v>0</v>
      </c>
      <c r="CU367">
        <v>142</v>
      </c>
      <c r="CV367" t="s">
        <v>146</v>
      </c>
      <c r="CW367" t="s">
        <v>147</v>
      </c>
      <c r="CX367">
        <v>0</v>
      </c>
      <c r="CY367">
        <v>0</v>
      </c>
      <c r="CZ367">
        <v>0</v>
      </c>
      <c r="DA367">
        <v>380</v>
      </c>
      <c r="DB367">
        <v>2146</v>
      </c>
      <c r="DC367" t="s">
        <v>159</v>
      </c>
      <c r="DD367">
        <v>24</v>
      </c>
      <c r="DE367">
        <v>120</v>
      </c>
      <c r="DF367">
        <v>240</v>
      </c>
      <c r="DG367">
        <v>1700</v>
      </c>
      <c r="DH367" t="s">
        <v>159</v>
      </c>
      <c r="DI367">
        <f>Table1[[#This Row],[i- returnees internal present household]]+Table1[[#This Row],[k- abroad returnee household]]</f>
        <v>225</v>
      </c>
      <c r="DJ367">
        <f>Table1[[#This Row],[ returnees internal ]]+Table1[[#This Row],[abroad returnee ]]</f>
        <v>1425</v>
      </c>
      <c r="DK367" t="s">
        <v>159</v>
      </c>
      <c r="DL367">
        <v>136</v>
      </c>
      <c r="DM367">
        <v>870</v>
      </c>
      <c r="DN367">
        <v>17</v>
      </c>
      <c r="DO367">
        <v>147</v>
      </c>
      <c r="DP367" t="s">
        <v>143</v>
      </c>
      <c r="DQ367" t="s">
        <v>352</v>
      </c>
      <c r="DR367" t="s">
        <v>150</v>
      </c>
      <c r="DS367" t="s">
        <v>147</v>
      </c>
      <c r="DT367">
        <v>23</v>
      </c>
      <c r="DU367">
        <v>263</v>
      </c>
      <c r="DV367" t="s">
        <v>143</v>
      </c>
      <c r="DW367" t="s">
        <v>352</v>
      </c>
      <c r="DX367" t="s">
        <v>150</v>
      </c>
      <c r="DY367" t="s">
        <v>147</v>
      </c>
      <c r="DZ367">
        <v>47</v>
      </c>
      <c r="EA367">
        <v>207</v>
      </c>
      <c r="EB367" t="s">
        <v>193</v>
      </c>
      <c r="EC367" t="s">
        <v>194</v>
      </c>
      <c r="ED367" t="s">
        <v>150</v>
      </c>
      <c r="EE367" t="s">
        <v>147</v>
      </c>
      <c r="EF367">
        <v>32</v>
      </c>
      <c r="EG367">
        <v>181</v>
      </c>
      <c r="EH367" t="s">
        <v>193</v>
      </c>
      <c r="EI367" t="s">
        <v>196</v>
      </c>
      <c r="EJ367" t="s">
        <v>150</v>
      </c>
      <c r="EK367" t="s">
        <v>147</v>
      </c>
      <c r="EL367">
        <v>17</v>
      </c>
      <c r="EM367">
        <v>72</v>
      </c>
      <c r="EN367" t="s">
        <v>143</v>
      </c>
      <c r="EO367" t="s">
        <v>352</v>
      </c>
      <c r="EP367" t="s">
        <v>150</v>
      </c>
      <c r="EQ367" t="s">
        <v>147</v>
      </c>
      <c r="ER367">
        <v>0</v>
      </c>
      <c r="ES367">
        <v>0</v>
      </c>
      <c r="ET367" t="s">
        <v>159</v>
      </c>
      <c r="EU367">
        <v>89</v>
      </c>
      <c r="EV367">
        <v>555</v>
      </c>
      <c r="EW367">
        <v>13</v>
      </c>
      <c r="EX367">
        <v>72</v>
      </c>
      <c r="EY367" t="s">
        <v>217</v>
      </c>
      <c r="EZ367" t="s">
        <v>411</v>
      </c>
      <c r="FA367" t="s">
        <v>150</v>
      </c>
      <c r="FB367" t="s">
        <v>147</v>
      </c>
      <c r="FC367">
        <v>19</v>
      </c>
      <c r="FD367">
        <v>147</v>
      </c>
      <c r="FE367" t="s">
        <v>217</v>
      </c>
      <c r="FF367" t="s">
        <v>411</v>
      </c>
      <c r="FG367" t="s">
        <v>150</v>
      </c>
      <c r="FH367" t="s">
        <v>147</v>
      </c>
      <c r="FI367">
        <v>17</v>
      </c>
      <c r="FJ367">
        <v>163</v>
      </c>
      <c r="FK367" t="s">
        <v>217</v>
      </c>
      <c r="FL367" t="s">
        <v>411</v>
      </c>
      <c r="FM367" t="s">
        <v>150</v>
      </c>
      <c r="FN367" t="s">
        <v>147</v>
      </c>
      <c r="FO367">
        <v>35</v>
      </c>
      <c r="FP367">
        <v>125</v>
      </c>
      <c r="FQ367" t="s">
        <v>217</v>
      </c>
      <c r="FR367" t="s">
        <v>411</v>
      </c>
      <c r="FS367" t="s">
        <v>150</v>
      </c>
      <c r="FT367" t="s">
        <v>147</v>
      </c>
      <c r="FU367">
        <v>5</v>
      </c>
      <c r="FV367">
        <v>48</v>
      </c>
      <c r="FW367" t="s">
        <v>217</v>
      </c>
      <c r="FX367" t="s">
        <v>411</v>
      </c>
      <c r="FY367" t="s">
        <v>150</v>
      </c>
      <c r="FZ367" t="s">
        <v>147</v>
      </c>
      <c r="GA367">
        <v>0</v>
      </c>
      <c r="GB367">
        <v>0</v>
      </c>
      <c r="GC367">
        <v>55</v>
      </c>
      <c r="GD367">
        <v>175</v>
      </c>
      <c r="GE367">
        <v>80</v>
      </c>
      <c r="GF367">
        <v>600</v>
      </c>
      <c r="GG367">
        <v>90</v>
      </c>
      <c r="GH367">
        <v>650</v>
      </c>
      <c r="GI367">
        <v>0</v>
      </c>
      <c r="GJ367">
        <v>0</v>
      </c>
      <c r="GK367" t="s">
        <v>159</v>
      </c>
      <c r="GL367">
        <v>143</v>
      </c>
      <c r="GM367">
        <v>842</v>
      </c>
      <c r="GN367" t="s">
        <v>159</v>
      </c>
      <c r="GO367" t="s">
        <v>193</v>
      </c>
      <c r="GP367" t="s">
        <v>194</v>
      </c>
      <c r="GQ367" t="s">
        <v>159</v>
      </c>
      <c r="GR367" t="s">
        <v>221</v>
      </c>
      <c r="GS367" t="s">
        <v>159</v>
      </c>
      <c r="GT367">
        <v>10</v>
      </c>
      <c r="GU367">
        <v>50</v>
      </c>
      <c r="GV367" t="s">
        <v>159</v>
      </c>
      <c r="GW367" t="s">
        <v>152</v>
      </c>
      <c r="GX367" t="s">
        <v>152</v>
      </c>
      <c r="GY367" t="s">
        <v>151</v>
      </c>
      <c r="GZ367" t="s">
        <v>160</v>
      </c>
      <c r="HA367" s="117" t="s">
        <v>699</v>
      </c>
      <c r="HB367" s="117" t="s">
        <v>2597</v>
      </c>
      <c r="HC367" s="117"/>
      <c r="HD367" s="116" t="s">
        <v>1858</v>
      </c>
      <c r="HE367" s="116">
        <v>3.5571999999999999</v>
      </c>
      <c r="HF367" s="116">
        <v>32.203899999999997</v>
      </c>
    </row>
    <row r="368" spans="1:214" x14ac:dyDescent="0.25">
      <c r="A368" t="s">
        <v>142</v>
      </c>
      <c r="B368" t="s">
        <v>143</v>
      </c>
      <c r="C368" t="s">
        <v>701</v>
      </c>
      <c r="D368" t="s">
        <v>226</v>
      </c>
      <c r="E368" t="s">
        <v>1319</v>
      </c>
      <c r="F368" t="s">
        <v>1320</v>
      </c>
      <c r="G368" s="116">
        <f t="shared" si="10"/>
        <v>9.5218129999999999</v>
      </c>
      <c r="H368" s="116">
        <f t="shared" si="11"/>
        <v>31.631316000000002</v>
      </c>
      <c r="I368">
        <v>9</v>
      </c>
      <c r="J368">
        <v>9</v>
      </c>
      <c r="K368" t="s">
        <v>146</v>
      </c>
      <c r="L368">
        <v>0</v>
      </c>
      <c r="M368" s="116">
        <f>SUM(Table1[[#Headers],[c- IDP previously displ. abroad present]])</f>
        <v>0</v>
      </c>
      <c r="N368">
        <v>0</v>
      </c>
      <c r="O368" s="116">
        <f>(Table1[[#This Row],[a- IDP individuals]])-(Table1[[#This Row],[displ. Abroad]])</f>
        <v>0</v>
      </c>
      <c r="P368">
        <v>0</v>
      </c>
      <c r="Q368">
        <v>0</v>
      </c>
      <c r="R368" t="s">
        <v>147</v>
      </c>
      <c r="S368" t="s">
        <v>147</v>
      </c>
      <c r="T368">
        <v>0</v>
      </c>
      <c r="U368">
        <v>0</v>
      </c>
      <c r="V368" t="s">
        <v>147</v>
      </c>
      <c r="W368" t="s">
        <v>147</v>
      </c>
      <c r="X368">
        <v>0</v>
      </c>
      <c r="Y368">
        <v>0</v>
      </c>
      <c r="Z368" t="s">
        <v>147</v>
      </c>
      <c r="AA368" t="s">
        <v>147</v>
      </c>
      <c r="AB368">
        <v>0</v>
      </c>
      <c r="AC368">
        <v>0</v>
      </c>
      <c r="AD368" t="s">
        <v>147</v>
      </c>
      <c r="AE368" t="s">
        <v>147</v>
      </c>
      <c r="AF368">
        <v>0</v>
      </c>
      <c r="AG368">
        <v>0</v>
      </c>
      <c r="AH368" t="s">
        <v>147</v>
      </c>
      <c r="AI368" t="s">
        <v>147</v>
      </c>
      <c r="AJ368">
        <v>0</v>
      </c>
      <c r="AK368">
        <v>0</v>
      </c>
      <c r="AL368" t="s">
        <v>147</v>
      </c>
      <c r="AM368" t="s">
        <v>147</v>
      </c>
      <c r="AN368">
        <v>0</v>
      </c>
      <c r="AO368">
        <v>0</v>
      </c>
      <c r="AP368" t="s">
        <v>146</v>
      </c>
      <c r="AQ368">
        <v>0</v>
      </c>
      <c r="AR368">
        <v>0</v>
      </c>
      <c r="AS368">
        <v>0</v>
      </c>
      <c r="AT368">
        <v>0</v>
      </c>
      <c r="AU368" t="s">
        <v>147</v>
      </c>
      <c r="AV368" t="s">
        <v>147</v>
      </c>
      <c r="AW368">
        <v>0</v>
      </c>
      <c r="AX368">
        <v>0</v>
      </c>
      <c r="AY368" t="s">
        <v>147</v>
      </c>
      <c r="AZ368" t="s">
        <v>147</v>
      </c>
      <c r="BA368">
        <v>0</v>
      </c>
      <c r="BB368">
        <v>0</v>
      </c>
      <c r="BC368" t="s">
        <v>147</v>
      </c>
      <c r="BD368" t="s">
        <v>147</v>
      </c>
      <c r="BE368">
        <v>0</v>
      </c>
      <c r="BF368">
        <v>0</v>
      </c>
      <c r="BG368" t="s">
        <v>147</v>
      </c>
      <c r="BH368" t="s">
        <v>147</v>
      </c>
      <c r="BI368">
        <v>0</v>
      </c>
      <c r="BJ368">
        <v>0</v>
      </c>
      <c r="BK368" t="s">
        <v>147</v>
      </c>
      <c r="BL368" t="s">
        <v>147</v>
      </c>
      <c r="BM368">
        <v>0</v>
      </c>
      <c r="BN368">
        <v>0</v>
      </c>
      <c r="BO368" s="116">
        <f>SUM(Table1[[#This Row],[2014-2015 Conflict]],Table1[[#This Row],[2016-2017 conflict]],Table1[[#This Row],[2018 pre R conflict]],Table1[[#This Row],[2018 post R conflict]],Table1[[#This Row],[2019 conflict]],Table1[[#This Row],[2020 conflict]])</f>
        <v>0</v>
      </c>
      <c r="BP368" s="116">
        <f>SUM(Table1[[#This Row],[2014-2015  C - clashes]],Table1[[#This Row],[2016-2017  c-clashes]],Table1[[#This Row],[2018 pre R C-clashes]],Table1[[#This Row],[2018 post R C-clashes]],Table1[[#This Row],[2019 C-clashes]],Table1[[#This Row],[2020 C-clashes]])</f>
        <v>0</v>
      </c>
      <c r="BQ368" s="116">
        <f>SUM(Table1[[#This Row],[2014-2015 disaster]],Table1[[#This Row],[2016-2017 disaster]],Table1[[#This Row],[2018 pre R disaster]],Table1[[#This Row],[2018 post R disaster]],Table1[[#This Row],[2019 disaster]],Table1[[#This Row],[2020 disaster]])</f>
        <v>0</v>
      </c>
      <c r="BR368" s="116">
        <f>SUM(Table1[[#This Row],[2014-2015 unknown]],Table1[[#This Row],[2016-2017  unknown ]],Table1[[#This Row],[2018 pre R unknown]],Table1[[#This Row],[2018 post R unknown]],Table1[[#This Row],[2019 unknown]],Table1[[#This Row],[2020 unknown]])</f>
        <v>0</v>
      </c>
      <c r="BS368">
        <v>0</v>
      </c>
      <c r="BT368">
        <v>0</v>
      </c>
      <c r="BU368">
        <v>0</v>
      </c>
      <c r="BV368">
        <v>0</v>
      </c>
      <c r="BW368" t="s">
        <v>146</v>
      </c>
      <c r="BX368">
        <v>0</v>
      </c>
      <c r="BY368">
        <v>0</v>
      </c>
      <c r="BZ368">
        <v>0</v>
      </c>
      <c r="CA368">
        <v>0</v>
      </c>
      <c r="CB368" t="s">
        <v>146</v>
      </c>
      <c r="CC368">
        <v>0</v>
      </c>
      <c r="CD368">
        <v>0</v>
      </c>
      <c r="CE368">
        <v>0</v>
      </c>
      <c r="CF368">
        <v>0</v>
      </c>
      <c r="CG368" t="s">
        <v>146</v>
      </c>
      <c r="CH368">
        <v>0</v>
      </c>
      <c r="CI368">
        <v>0</v>
      </c>
      <c r="CJ368">
        <v>0</v>
      </c>
      <c r="CK368">
        <v>0</v>
      </c>
      <c r="CL368" t="s">
        <v>146</v>
      </c>
      <c r="CM368">
        <v>0</v>
      </c>
      <c r="CN368">
        <v>0</v>
      </c>
      <c r="CO368">
        <v>0</v>
      </c>
      <c r="CP368">
        <v>0</v>
      </c>
      <c r="CQ368" t="s">
        <v>146</v>
      </c>
      <c r="CR368">
        <v>0</v>
      </c>
      <c r="CS368">
        <v>0</v>
      </c>
      <c r="CT368">
        <v>0</v>
      </c>
      <c r="CU368">
        <v>0</v>
      </c>
      <c r="CV368" t="s">
        <v>146</v>
      </c>
      <c r="CW368" t="s">
        <v>147</v>
      </c>
      <c r="CX368">
        <v>0</v>
      </c>
      <c r="CY368">
        <v>0</v>
      </c>
      <c r="CZ368">
        <v>0</v>
      </c>
      <c r="DA368">
        <v>0</v>
      </c>
      <c r="DB368">
        <v>0</v>
      </c>
      <c r="DC368" t="s">
        <v>146</v>
      </c>
      <c r="DD368">
        <v>0</v>
      </c>
      <c r="DE368">
        <v>0</v>
      </c>
      <c r="DF368">
        <v>0</v>
      </c>
      <c r="DG368">
        <v>0</v>
      </c>
      <c r="DH368" t="s">
        <v>159</v>
      </c>
      <c r="DI368">
        <f>Table1[[#This Row],[i- returnees internal present household]]+Table1[[#This Row],[k- abroad returnee household]]</f>
        <v>555</v>
      </c>
      <c r="DJ368">
        <f>Table1[[#This Row],[ returnees internal ]]+Table1[[#This Row],[abroad returnee ]]</f>
        <v>3060</v>
      </c>
      <c r="DK368" t="s">
        <v>159</v>
      </c>
      <c r="DL368">
        <v>390</v>
      </c>
      <c r="DM368">
        <v>1989</v>
      </c>
      <c r="DN368">
        <v>134</v>
      </c>
      <c r="DO368">
        <v>681</v>
      </c>
      <c r="DP368" t="s">
        <v>143</v>
      </c>
      <c r="DQ368" t="s">
        <v>144</v>
      </c>
      <c r="DR368" t="s">
        <v>150</v>
      </c>
      <c r="DS368" t="s">
        <v>147</v>
      </c>
      <c r="DT368">
        <v>37</v>
      </c>
      <c r="DU368">
        <v>191</v>
      </c>
      <c r="DV368" t="s">
        <v>143</v>
      </c>
      <c r="DW368" t="s">
        <v>227</v>
      </c>
      <c r="DX368" t="s">
        <v>150</v>
      </c>
      <c r="DY368" t="s">
        <v>147</v>
      </c>
      <c r="DZ368">
        <v>38</v>
      </c>
      <c r="EA368">
        <v>195</v>
      </c>
      <c r="EB368" t="s">
        <v>143</v>
      </c>
      <c r="EC368" t="s">
        <v>227</v>
      </c>
      <c r="ED368" t="s">
        <v>150</v>
      </c>
      <c r="EE368" t="s">
        <v>147</v>
      </c>
      <c r="EF368">
        <v>23</v>
      </c>
      <c r="EG368">
        <v>117</v>
      </c>
      <c r="EH368" t="s">
        <v>143</v>
      </c>
      <c r="EI368" t="s">
        <v>409</v>
      </c>
      <c r="EJ368" t="s">
        <v>150</v>
      </c>
      <c r="EK368" t="s">
        <v>147</v>
      </c>
      <c r="EL368">
        <v>158</v>
      </c>
      <c r="EM368">
        <v>805</v>
      </c>
      <c r="EN368" t="s">
        <v>143</v>
      </c>
      <c r="EO368" t="s">
        <v>409</v>
      </c>
      <c r="EP368" t="s">
        <v>150</v>
      </c>
      <c r="EQ368" t="s">
        <v>147</v>
      </c>
      <c r="ER368">
        <v>0</v>
      </c>
      <c r="ES368">
        <v>0</v>
      </c>
      <c r="ET368" t="s">
        <v>159</v>
      </c>
      <c r="EU368">
        <v>165</v>
      </c>
      <c r="EV368">
        <v>1071</v>
      </c>
      <c r="EW368">
        <v>29</v>
      </c>
      <c r="EX368">
        <v>138</v>
      </c>
      <c r="EY368" t="s">
        <v>217</v>
      </c>
      <c r="EZ368" t="s">
        <v>411</v>
      </c>
      <c r="FA368" t="s">
        <v>150</v>
      </c>
      <c r="FB368" t="s">
        <v>147</v>
      </c>
      <c r="FC368">
        <v>22</v>
      </c>
      <c r="FD368">
        <v>166</v>
      </c>
      <c r="FE368" t="s">
        <v>217</v>
      </c>
      <c r="FF368" t="s">
        <v>411</v>
      </c>
      <c r="FG368" t="s">
        <v>150</v>
      </c>
      <c r="FH368" t="s">
        <v>147</v>
      </c>
      <c r="FI368">
        <v>43</v>
      </c>
      <c r="FJ368">
        <v>472</v>
      </c>
      <c r="FK368" t="s">
        <v>217</v>
      </c>
      <c r="FL368" t="s">
        <v>411</v>
      </c>
      <c r="FM368" t="s">
        <v>150</v>
      </c>
      <c r="FN368" t="s">
        <v>147</v>
      </c>
      <c r="FO368">
        <v>26</v>
      </c>
      <c r="FP368">
        <v>94</v>
      </c>
      <c r="FQ368" t="s">
        <v>217</v>
      </c>
      <c r="FR368" t="s">
        <v>411</v>
      </c>
      <c r="FS368" t="s">
        <v>150</v>
      </c>
      <c r="FT368" t="s">
        <v>147</v>
      </c>
      <c r="FU368">
        <v>45</v>
      </c>
      <c r="FV368">
        <v>201</v>
      </c>
      <c r="FW368" t="s">
        <v>217</v>
      </c>
      <c r="FX368" t="s">
        <v>411</v>
      </c>
      <c r="FY368" t="s">
        <v>150</v>
      </c>
      <c r="FZ368" t="s">
        <v>147</v>
      </c>
      <c r="GA368">
        <v>0</v>
      </c>
      <c r="GB368">
        <v>0</v>
      </c>
      <c r="GC368">
        <v>161</v>
      </c>
      <c r="GD368">
        <v>1231</v>
      </c>
      <c r="GE368">
        <v>188</v>
      </c>
      <c r="GF368">
        <v>970</v>
      </c>
      <c r="GG368">
        <v>206</v>
      </c>
      <c r="GH368">
        <v>859</v>
      </c>
      <c r="GI368">
        <v>0</v>
      </c>
      <c r="GJ368">
        <v>0</v>
      </c>
      <c r="GK368" t="s">
        <v>159</v>
      </c>
      <c r="GL368">
        <v>1511</v>
      </c>
      <c r="GM368">
        <v>8481</v>
      </c>
      <c r="GN368" t="s">
        <v>159</v>
      </c>
      <c r="GO368" t="s">
        <v>143</v>
      </c>
      <c r="GP368" t="s">
        <v>227</v>
      </c>
      <c r="GQ368" t="s">
        <v>159</v>
      </c>
      <c r="GR368" t="s">
        <v>217</v>
      </c>
      <c r="GS368" t="s">
        <v>159</v>
      </c>
      <c r="GT368">
        <v>10</v>
      </c>
      <c r="GU368">
        <v>50</v>
      </c>
      <c r="GV368" t="s">
        <v>159</v>
      </c>
      <c r="GW368" t="s">
        <v>152</v>
      </c>
      <c r="GX368" t="s">
        <v>152</v>
      </c>
      <c r="GY368" t="s">
        <v>152</v>
      </c>
      <c r="GZ368" t="s">
        <v>1321</v>
      </c>
      <c r="HA368" s="117" t="s">
        <v>1167</v>
      </c>
      <c r="HB368" s="117" t="s">
        <v>2599</v>
      </c>
      <c r="HC368" s="117"/>
      <c r="HD368" s="116" t="s">
        <v>1858</v>
      </c>
      <c r="HE368" s="116">
        <v>3.5903836299999998</v>
      </c>
      <c r="HF368" s="116">
        <v>32.090340849999997</v>
      </c>
    </row>
    <row r="369" spans="1:214" x14ac:dyDescent="0.25">
      <c r="A369" t="s">
        <v>155</v>
      </c>
      <c r="B369" t="s">
        <v>156</v>
      </c>
      <c r="C369" t="s">
        <v>154</v>
      </c>
      <c r="D369" t="s">
        <v>157</v>
      </c>
      <c r="E369" t="s">
        <v>1322</v>
      </c>
      <c r="F369" t="s">
        <v>1323</v>
      </c>
      <c r="G369" s="116">
        <f t="shared" si="10"/>
        <v>9.3361699999999992</v>
      </c>
      <c r="H369" s="116">
        <f t="shared" si="11"/>
        <v>31.40438</v>
      </c>
      <c r="I369">
        <v>9</v>
      </c>
      <c r="J369">
        <v>9</v>
      </c>
      <c r="K369" t="s">
        <v>159</v>
      </c>
      <c r="L369">
        <v>273</v>
      </c>
      <c r="M369" s="116">
        <f>SUM(Table1[[#Headers],[c- IDP previously displ. abroad present]])</f>
        <v>0</v>
      </c>
      <c r="N369">
        <v>1392</v>
      </c>
      <c r="O369" s="116">
        <f>(Table1[[#This Row],[a- IDP individuals]])-(Table1[[#This Row],[displ. Abroad]])</f>
        <v>1117</v>
      </c>
      <c r="P369">
        <v>30</v>
      </c>
      <c r="Q369">
        <v>112</v>
      </c>
      <c r="R369" t="s">
        <v>156</v>
      </c>
      <c r="S369" t="s">
        <v>157</v>
      </c>
      <c r="T369">
        <v>25</v>
      </c>
      <c r="U369">
        <v>140</v>
      </c>
      <c r="V369" t="s">
        <v>156</v>
      </c>
      <c r="W369" t="s">
        <v>157</v>
      </c>
      <c r="X369">
        <v>35</v>
      </c>
      <c r="Y369">
        <v>196</v>
      </c>
      <c r="Z369" t="s">
        <v>156</v>
      </c>
      <c r="AA369" t="s">
        <v>157</v>
      </c>
      <c r="AB369">
        <v>40</v>
      </c>
      <c r="AC369">
        <v>224</v>
      </c>
      <c r="AD369" t="s">
        <v>156</v>
      </c>
      <c r="AE369" t="s">
        <v>157</v>
      </c>
      <c r="AF369">
        <v>75</v>
      </c>
      <c r="AG369">
        <v>280</v>
      </c>
      <c r="AH369" t="s">
        <v>156</v>
      </c>
      <c r="AI369" t="s">
        <v>157</v>
      </c>
      <c r="AJ369">
        <v>68</v>
      </c>
      <c r="AK369">
        <v>440</v>
      </c>
      <c r="AL369" t="s">
        <v>156</v>
      </c>
      <c r="AM369" t="s">
        <v>157</v>
      </c>
      <c r="AN369">
        <v>0</v>
      </c>
      <c r="AO369">
        <v>0</v>
      </c>
      <c r="AP369" t="s">
        <v>159</v>
      </c>
      <c r="AQ369">
        <v>53</v>
      </c>
      <c r="AR369">
        <v>275</v>
      </c>
      <c r="AS369">
        <v>0</v>
      </c>
      <c r="AT369">
        <v>0</v>
      </c>
      <c r="AU369" t="s">
        <v>147</v>
      </c>
      <c r="AV369" t="s">
        <v>147</v>
      </c>
      <c r="AW369">
        <v>0</v>
      </c>
      <c r="AX369">
        <v>0</v>
      </c>
      <c r="AY369" t="s">
        <v>147</v>
      </c>
      <c r="AZ369" t="s">
        <v>147</v>
      </c>
      <c r="BA369">
        <v>0</v>
      </c>
      <c r="BB369">
        <v>0</v>
      </c>
      <c r="BC369" t="s">
        <v>147</v>
      </c>
      <c r="BD369" t="s">
        <v>147</v>
      </c>
      <c r="BE369">
        <v>53</v>
      </c>
      <c r="BF369">
        <v>275</v>
      </c>
      <c r="BG369" t="s">
        <v>148</v>
      </c>
      <c r="BH369" t="s">
        <v>1324</v>
      </c>
      <c r="BI369">
        <v>0</v>
      </c>
      <c r="BJ369">
        <v>0</v>
      </c>
      <c r="BK369" t="s">
        <v>147</v>
      </c>
      <c r="BL369" t="s">
        <v>424</v>
      </c>
      <c r="BM369">
        <v>0</v>
      </c>
      <c r="BN369">
        <v>0</v>
      </c>
      <c r="BO369" s="116">
        <f>SUM(Table1[[#This Row],[2014-2015 Conflict]],Table1[[#This Row],[2016-2017 conflict]],Table1[[#This Row],[2018 pre R conflict]],Table1[[#This Row],[2018 post R conflict]],Table1[[#This Row],[2019 conflict]],Table1[[#This Row],[2020 conflict]])</f>
        <v>952</v>
      </c>
      <c r="BP369" s="116">
        <f>SUM(Table1[[#This Row],[2014-2015  C - clashes]],Table1[[#This Row],[2016-2017  c-clashes]],Table1[[#This Row],[2018 pre R C-clashes]],Table1[[#This Row],[2018 post R C-clashes]],Table1[[#This Row],[2019 C-clashes]],Table1[[#This Row],[2020 C-clashes]])</f>
        <v>0</v>
      </c>
      <c r="BQ369" s="116">
        <f>SUM(Table1[[#This Row],[2014-2015 disaster]],Table1[[#This Row],[2016-2017 disaster]],Table1[[#This Row],[2018 pre R disaster]],Table1[[#This Row],[2018 post R disaster]],Table1[[#This Row],[2019 disaster]],Table1[[#This Row],[2020 disaster]])</f>
        <v>0</v>
      </c>
      <c r="BR369" s="116">
        <f>SUM(Table1[[#This Row],[2014-2015 unknown]],Table1[[#This Row],[2016-2017  unknown ]],Table1[[#This Row],[2018 pre R unknown]],Table1[[#This Row],[2018 post R unknown]],Table1[[#This Row],[2019 unknown]],Table1[[#This Row],[2020 unknown]])</f>
        <v>440</v>
      </c>
      <c r="BS369">
        <v>112</v>
      </c>
      <c r="BT369">
        <v>0</v>
      </c>
      <c r="BU369">
        <v>0</v>
      </c>
      <c r="BV369">
        <v>0</v>
      </c>
      <c r="BW369" t="s">
        <v>146</v>
      </c>
      <c r="BX369">
        <v>140</v>
      </c>
      <c r="BY369">
        <v>0</v>
      </c>
      <c r="BZ369">
        <v>0</v>
      </c>
      <c r="CA369">
        <v>0</v>
      </c>
      <c r="CB369" t="s">
        <v>146</v>
      </c>
      <c r="CC369">
        <v>196</v>
      </c>
      <c r="CD369">
        <v>0</v>
      </c>
      <c r="CE369">
        <v>0</v>
      </c>
      <c r="CF369">
        <v>0</v>
      </c>
      <c r="CG369" t="s">
        <v>146</v>
      </c>
      <c r="CH369">
        <v>224</v>
      </c>
      <c r="CI369">
        <v>0</v>
      </c>
      <c r="CJ369">
        <v>0</v>
      </c>
      <c r="CK369">
        <v>0</v>
      </c>
      <c r="CL369" t="s">
        <v>146</v>
      </c>
      <c r="CM369">
        <v>280</v>
      </c>
      <c r="CN369">
        <v>0</v>
      </c>
      <c r="CO369">
        <v>0</v>
      </c>
      <c r="CP369">
        <v>0</v>
      </c>
      <c r="CQ369" t="s">
        <v>146</v>
      </c>
      <c r="CR369">
        <v>0</v>
      </c>
      <c r="CS369">
        <v>0</v>
      </c>
      <c r="CT369">
        <v>0</v>
      </c>
      <c r="CU369">
        <v>440</v>
      </c>
      <c r="CV369" t="s">
        <v>146</v>
      </c>
      <c r="CW369" t="s">
        <v>147</v>
      </c>
      <c r="CX369">
        <v>0</v>
      </c>
      <c r="CY369">
        <v>0</v>
      </c>
      <c r="CZ369">
        <v>0</v>
      </c>
      <c r="DA369">
        <v>273</v>
      </c>
      <c r="DB369">
        <v>1392</v>
      </c>
      <c r="DC369" t="s">
        <v>159</v>
      </c>
      <c r="DD369">
        <v>78</v>
      </c>
      <c r="DE369">
        <v>436</v>
      </c>
      <c r="DF369">
        <v>65</v>
      </c>
      <c r="DG369">
        <v>380</v>
      </c>
      <c r="DH369" t="s">
        <v>159</v>
      </c>
      <c r="DI369">
        <f>Table1[[#This Row],[i- returnees internal present household]]+Table1[[#This Row],[k- abroad returnee household]]</f>
        <v>146</v>
      </c>
      <c r="DJ369">
        <f>Table1[[#This Row],[ returnees internal ]]+Table1[[#This Row],[abroad returnee ]]</f>
        <v>839</v>
      </c>
      <c r="DK369" t="s">
        <v>159</v>
      </c>
      <c r="DL369">
        <v>81</v>
      </c>
      <c r="DM369">
        <v>387</v>
      </c>
      <c r="DN369">
        <v>24</v>
      </c>
      <c r="DO369">
        <v>123</v>
      </c>
      <c r="DP369" t="s">
        <v>143</v>
      </c>
      <c r="DQ369" t="s">
        <v>352</v>
      </c>
      <c r="DR369" t="s">
        <v>150</v>
      </c>
      <c r="DS369" t="s">
        <v>147</v>
      </c>
      <c r="DT369">
        <v>20</v>
      </c>
      <c r="DU369">
        <v>84</v>
      </c>
      <c r="DV369" t="s">
        <v>143</v>
      </c>
      <c r="DW369" t="s">
        <v>352</v>
      </c>
      <c r="DX369" t="s">
        <v>150</v>
      </c>
      <c r="DY369" t="s">
        <v>147</v>
      </c>
      <c r="DZ369">
        <v>15</v>
      </c>
      <c r="EA369">
        <v>72</v>
      </c>
      <c r="EB369" t="s">
        <v>143</v>
      </c>
      <c r="EC369" t="s">
        <v>410</v>
      </c>
      <c r="ED369" t="s">
        <v>150</v>
      </c>
      <c r="EE369" t="s">
        <v>147</v>
      </c>
      <c r="EF369">
        <v>10</v>
      </c>
      <c r="EG369">
        <v>40</v>
      </c>
      <c r="EH369" t="s">
        <v>143</v>
      </c>
      <c r="EI369" t="s">
        <v>410</v>
      </c>
      <c r="EJ369" t="s">
        <v>150</v>
      </c>
      <c r="EK369" t="s">
        <v>147</v>
      </c>
      <c r="EL369">
        <v>12</v>
      </c>
      <c r="EM369">
        <v>68</v>
      </c>
      <c r="EN369" t="s">
        <v>143</v>
      </c>
      <c r="EO369" t="s">
        <v>352</v>
      </c>
      <c r="EP369" t="s">
        <v>150</v>
      </c>
      <c r="EQ369" t="s">
        <v>147</v>
      </c>
      <c r="ER369">
        <v>0</v>
      </c>
      <c r="ES369">
        <v>0</v>
      </c>
      <c r="ET369" t="s">
        <v>159</v>
      </c>
      <c r="EU369">
        <v>65</v>
      </c>
      <c r="EV369">
        <v>452</v>
      </c>
      <c r="EW369">
        <v>8</v>
      </c>
      <c r="EX369">
        <v>52</v>
      </c>
      <c r="EY369" t="s">
        <v>221</v>
      </c>
      <c r="EZ369" t="s">
        <v>424</v>
      </c>
      <c r="FA369" t="s">
        <v>150</v>
      </c>
      <c r="FB369" t="s">
        <v>147</v>
      </c>
      <c r="FC369">
        <v>6</v>
      </c>
      <c r="FD369">
        <v>57</v>
      </c>
      <c r="FE369" t="s">
        <v>221</v>
      </c>
      <c r="FF369" t="s">
        <v>424</v>
      </c>
      <c r="FG369" t="s">
        <v>150</v>
      </c>
      <c r="FH369" t="s">
        <v>147</v>
      </c>
      <c r="FI369">
        <v>18</v>
      </c>
      <c r="FJ369">
        <v>150</v>
      </c>
      <c r="FK369" t="s">
        <v>217</v>
      </c>
      <c r="FL369" t="s">
        <v>411</v>
      </c>
      <c r="FM369" t="s">
        <v>150</v>
      </c>
      <c r="FN369" t="s">
        <v>147</v>
      </c>
      <c r="FO369">
        <v>16</v>
      </c>
      <c r="FP369">
        <v>100</v>
      </c>
      <c r="FQ369" t="s">
        <v>217</v>
      </c>
      <c r="FR369" t="s">
        <v>411</v>
      </c>
      <c r="FS369" t="s">
        <v>150</v>
      </c>
      <c r="FT369" t="s">
        <v>147</v>
      </c>
      <c r="FU369">
        <v>17</v>
      </c>
      <c r="FV369">
        <v>93</v>
      </c>
      <c r="FW369" t="s">
        <v>221</v>
      </c>
      <c r="FX369" t="s">
        <v>424</v>
      </c>
      <c r="FY369" t="s">
        <v>150</v>
      </c>
      <c r="FZ369" t="s">
        <v>147</v>
      </c>
      <c r="GA369">
        <v>0</v>
      </c>
      <c r="GB369">
        <v>0</v>
      </c>
      <c r="GC369">
        <v>33</v>
      </c>
      <c r="GD369">
        <v>214</v>
      </c>
      <c r="GE369">
        <v>65</v>
      </c>
      <c r="GF369">
        <v>396</v>
      </c>
      <c r="GG369">
        <v>48</v>
      </c>
      <c r="GH369">
        <v>229</v>
      </c>
      <c r="GI369">
        <v>0</v>
      </c>
      <c r="GJ369">
        <v>0</v>
      </c>
      <c r="GK369" t="s">
        <v>159</v>
      </c>
      <c r="GL369">
        <v>75</v>
      </c>
      <c r="GM369">
        <v>420</v>
      </c>
      <c r="GN369" t="s">
        <v>159</v>
      </c>
      <c r="GO369" t="s">
        <v>193</v>
      </c>
      <c r="GP369" t="s">
        <v>194</v>
      </c>
      <c r="GQ369" t="s">
        <v>159</v>
      </c>
      <c r="GR369" t="s">
        <v>221</v>
      </c>
      <c r="GS369" t="s">
        <v>159</v>
      </c>
      <c r="GT369">
        <v>100</v>
      </c>
      <c r="GU369">
        <v>500</v>
      </c>
      <c r="GV369" t="s">
        <v>159</v>
      </c>
      <c r="GW369" t="s">
        <v>197</v>
      </c>
      <c r="GX369" t="s">
        <v>152</v>
      </c>
      <c r="GY369" t="s">
        <v>151</v>
      </c>
      <c r="GZ369" t="s">
        <v>1325</v>
      </c>
      <c r="HA369" s="117" t="s">
        <v>1167</v>
      </c>
      <c r="HB369" s="117" t="s">
        <v>2601</v>
      </c>
      <c r="HC369" s="117"/>
      <c r="HD369" s="116" t="s">
        <v>1858</v>
      </c>
      <c r="HE369" s="116">
        <v>3.6466035899999998</v>
      </c>
      <c r="HF369" s="116">
        <v>32.032832939999999</v>
      </c>
    </row>
    <row r="370" spans="1:214" x14ac:dyDescent="0.25">
      <c r="A370" t="s">
        <v>155</v>
      </c>
      <c r="B370" t="s">
        <v>156</v>
      </c>
      <c r="C370" t="s">
        <v>154</v>
      </c>
      <c r="D370" t="s">
        <v>157</v>
      </c>
      <c r="E370" t="s">
        <v>1326</v>
      </c>
      <c r="F370" t="s">
        <v>1327</v>
      </c>
      <c r="G370" s="116">
        <f t="shared" si="10"/>
        <v>9.0856057569999997</v>
      </c>
      <c r="H370" s="116">
        <f t="shared" si="11"/>
        <v>31.710608740000001</v>
      </c>
      <c r="I370">
        <v>9</v>
      </c>
      <c r="J370">
        <v>9</v>
      </c>
      <c r="K370" t="s">
        <v>159</v>
      </c>
      <c r="L370">
        <v>95</v>
      </c>
      <c r="M370" s="116">
        <f>SUM(Table1[[#Headers],[c- IDP previously displ. abroad present]])</f>
        <v>0</v>
      </c>
      <c r="N370">
        <v>492</v>
      </c>
      <c r="O370" s="116">
        <f>(Table1[[#This Row],[a- IDP individuals]])-(Table1[[#This Row],[displ. Abroad]])</f>
        <v>419</v>
      </c>
      <c r="P370">
        <v>20</v>
      </c>
      <c r="Q370">
        <v>140</v>
      </c>
      <c r="R370" t="s">
        <v>156</v>
      </c>
      <c r="S370" t="s">
        <v>157</v>
      </c>
      <c r="T370">
        <v>20</v>
      </c>
      <c r="U370">
        <v>100</v>
      </c>
      <c r="V370" t="s">
        <v>156</v>
      </c>
      <c r="W370" t="s">
        <v>157</v>
      </c>
      <c r="X370">
        <v>15</v>
      </c>
      <c r="Y370">
        <v>70</v>
      </c>
      <c r="Z370" t="s">
        <v>143</v>
      </c>
      <c r="AA370" t="s">
        <v>226</v>
      </c>
      <c r="AB370">
        <v>17</v>
      </c>
      <c r="AC370">
        <v>80</v>
      </c>
      <c r="AD370" t="s">
        <v>156</v>
      </c>
      <c r="AE370" t="s">
        <v>157</v>
      </c>
      <c r="AF370">
        <v>13</v>
      </c>
      <c r="AG370">
        <v>50</v>
      </c>
      <c r="AH370" t="s">
        <v>156</v>
      </c>
      <c r="AI370" t="s">
        <v>157</v>
      </c>
      <c r="AJ370">
        <v>10</v>
      </c>
      <c r="AK370">
        <v>52</v>
      </c>
      <c r="AL370" t="s">
        <v>156</v>
      </c>
      <c r="AM370" t="s">
        <v>157</v>
      </c>
      <c r="AN370">
        <v>0</v>
      </c>
      <c r="AO370">
        <v>0</v>
      </c>
      <c r="AP370" t="s">
        <v>159</v>
      </c>
      <c r="AQ370">
        <v>21</v>
      </c>
      <c r="AR370">
        <v>73</v>
      </c>
      <c r="AS370">
        <v>7</v>
      </c>
      <c r="AT370">
        <v>20</v>
      </c>
      <c r="AU370" t="s">
        <v>217</v>
      </c>
      <c r="AV370" t="s">
        <v>411</v>
      </c>
      <c r="AW370">
        <v>4</v>
      </c>
      <c r="AX370">
        <v>17</v>
      </c>
      <c r="AY370" t="s">
        <v>148</v>
      </c>
      <c r="AZ370" t="s">
        <v>149</v>
      </c>
      <c r="BA370">
        <v>3</v>
      </c>
      <c r="BB370">
        <v>13</v>
      </c>
      <c r="BC370" t="s">
        <v>221</v>
      </c>
      <c r="BD370" t="s">
        <v>424</v>
      </c>
      <c r="BE370">
        <v>3</v>
      </c>
      <c r="BF370">
        <v>10</v>
      </c>
      <c r="BG370" t="s">
        <v>221</v>
      </c>
      <c r="BH370" t="s">
        <v>424</v>
      </c>
      <c r="BI370">
        <v>4</v>
      </c>
      <c r="BJ370">
        <v>13</v>
      </c>
      <c r="BK370" t="s">
        <v>221</v>
      </c>
      <c r="BL370" t="s">
        <v>424</v>
      </c>
      <c r="BM370">
        <v>0</v>
      </c>
      <c r="BN370">
        <v>0</v>
      </c>
      <c r="BO370" s="116">
        <f>SUM(Table1[[#This Row],[2014-2015 Conflict]],Table1[[#This Row],[2016-2017 conflict]],Table1[[#This Row],[2018 pre R conflict]],Table1[[#This Row],[2018 post R conflict]],Table1[[#This Row],[2019 conflict]],Table1[[#This Row],[2020 conflict]])</f>
        <v>492</v>
      </c>
      <c r="BP370" s="116">
        <f>SUM(Table1[[#This Row],[2014-2015  C - clashes]],Table1[[#This Row],[2016-2017  c-clashes]],Table1[[#This Row],[2018 pre R C-clashes]],Table1[[#This Row],[2018 post R C-clashes]],Table1[[#This Row],[2019 C-clashes]],Table1[[#This Row],[2020 C-clashes]])</f>
        <v>0</v>
      </c>
      <c r="BQ370" s="116">
        <f>SUM(Table1[[#This Row],[2014-2015 disaster]],Table1[[#This Row],[2016-2017 disaster]],Table1[[#This Row],[2018 pre R disaster]],Table1[[#This Row],[2018 post R disaster]],Table1[[#This Row],[2019 disaster]],Table1[[#This Row],[2020 disaster]])</f>
        <v>0</v>
      </c>
      <c r="BR370" s="116">
        <f>SUM(Table1[[#This Row],[2014-2015 unknown]],Table1[[#This Row],[2016-2017  unknown ]],Table1[[#This Row],[2018 pre R unknown]],Table1[[#This Row],[2018 post R unknown]],Table1[[#This Row],[2019 unknown]],Table1[[#This Row],[2020 unknown]])</f>
        <v>0</v>
      </c>
      <c r="BS370">
        <v>140</v>
      </c>
      <c r="BT370">
        <v>0</v>
      </c>
      <c r="BU370">
        <v>0</v>
      </c>
      <c r="BV370">
        <v>0</v>
      </c>
      <c r="BW370" t="s">
        <v>146</v>
      </c>
      <c r="BX370">
        <v>100</v>
      </c>
      <c r="BY370">
        <v>0</v>
      </c>
      <c r="BZ370">
        <v>0</v>
      </c>
      <c r="CA370">
        <v>0</v>
      </c>
      <c r="CB370" t="s">
        <v>146</v>
      </c>
      <c r="CC370">
        <v>70</v>
      </c>
      <c r="CD370">
        <v>0</v>
      </c>
      <c r="CE370">
        <v>0</v>
      </c>
      <c r="CF370">
        <v>0</v>
      </c>
      <c r="CG370" t="s">
        <v>146</v>
      </c>
      <c r="CH370">
        <v>80</v>
      </c>
      <c r="CI370">
        <v>0</v>
      </c>
      <c r="CJ370">
        <v>0</v>
      </c>
      <c r="CK370">
        <v>0</v>
      </c>
      <c r="CL370" t="s">
        <v>146</v>
      </c>
      <c r="CM370">
        <v>50</v>
      </c>
      <c r="CN370">
        <v>0</v>
      </c>
      <c r="CO370">
        <v>0</v>
      </c>
      <c r="CP370">
        <v>0</v>
      </c>
      <c r="CQ370" t="s">
        <v>146</v>
      </c>
      <c r="CR370">
        <v>52</v>
      </c>
      <c r="CS370">
        <v>0</v>
      </c>
      <c r="CT370">
        <v>0</v>
      </c>
      <c r="CU370">
        <v>0</v>
      </c>
      <c r="CV370" t="s">
        <v>146</v>
      </c>
      <c r="CW370" t="s">
        <v>147</v>
      </c>
      <c r="CX370">
        <v>0</v>
      </c>
      <c r="CY370">
        <v>0</v>
      </c>
      <c r="CZ370">
        <v>0</v>
      </c>
      <c r="DA370">
        <v>95</v>
      </c>
      <c r="DB370">
        <v>492</v>
      </c>
      <c r="DC370" t="s">
        <v>159</v>
      </c>
      <c r="DD370">
        <v>15</v>
      </c>
      <c r="DE370">
        <v>84</v>
      </c>
      <c r="DF370">
        <v>35</v>
      </c>
      <c r="DG370">
        <v>196</v>
      </c>
      <c r="DH370" t="s">
        <v>159</v>
      </c>
      <c r="DI370">
        <f>Table1[[#This Row],[i- returnees internal present household]]+Table1[[#This Row],[k- abroad returnee household]]</f>
        <v>285</v>
      </c>
      <c r="DJ370">
        <f>Table1[[#This Row],[ returnees internal ]]+Table1[[#This Row],[abroad returnee ]]</f>
        <v>1379</v>
      </c>
      <c r="DK370" t="s">
        <v>159</v>
      </c>
      <c r="DL370">
        <v>270</v>
      </c>
      <c r="DM370">
        <v>1301</v>
      </c>
      <c r="DN370">
        <v>10</v>
      </c>
      <c r="DO370">
        <v>100</v>
      </c>
      <c r="DP370" t="s">
        <v>143</v>
      </c>
      <c r="DQ370" t="s">
        <v>352</v>
      </c>
      <c r="DR370" t="s">
        <v>150</v>
      </c>
      <c r="DS370" t="s">
        <v>147</v>
      </c>
      <c r="DT370">
        <v>30</v>
      </c>
      <c r="DU370">
        <v>250</v>
      </c>
      <c r="DV370" t="s">
        <v>193</v>
      </c>
      <c r="DW370" t="s">
        <v>194</v>
      </c>
      <c r="DX370" t="s">
        <v>150</v>
      </c>
      <c r="DY370" t="s">
        <v>147</v>
      </c>
      <c r="DZ370">
        <v>50</v>
      </c>
      <c r="EA370">
        <v>250</v>
      </c>
      <c r="EB370" t="s">
        <v>156</v>
      </c>
      <c r="EC370" t="s">
        <v>157</v>
      </c>
      <c r="ED370" t="s">
        <v>150</v>
      </c>
      <c r="EE370" t="s">
        <v>147</v>
      </c>
      <c r="EF370">
        <v>80</v>
      </c>
      <c r="EG370">
        <v>300</v>
      </c>
      <c r="EH370" t="s">
        <v>143</v>
      </c>
      <c r="EI370" t="s">
        <v>352</v>
      </c>
      <c r="EJ370" t="s">
        <v>150</v>
      </c>
      <c r="EK370" t="s">
        <v>147</v>
      </c>
      <c r="EL370">
        <v>100</v>
      </c>
      <c r="EM370">
        <v>401</v>
      </c>
      <c r="EN370" t="s">
        <v>193</v>
      </c>
      <c r="EO370" t="s">
        <v>196</v>
      </c>
      <c r="EP370" t="s">
        <v>150</v>
      </c>
      <c r="EQ370" t="s">
        <v>147</v>
      </c>
      <c r="ER370">
        <v>0</v>
      </c>
      <c r="ES370">
        <v>0</v>
      </c>
      <c r="ET370" t="s">
        <v>159</v>
      </c>
      <c r="EU370">
        <v>15</v>
      </c>
      <c r="EV370">
        <v>78</v>
      </c>
      <c r="EW370">
        <v>0</v>
      </c>
      <c r="EX370">
        <v>0</v>
      </c>
      <c r="EY370" t="s">
        <v>147</v>
      </c>
      <c r="EZ370" t="s">
        <v>147</v>
      </c>
      <c r="FA370" t="s">
        <v>147</v>
      </c>
      <c r="FB370" t="s">
        <v>147</v>
      </c>
      <c r="FC370">
        <v>1</v>
      </c>
      <c r="FD370">
        <v>3</v>
      </c>
      <c r="FE370" t="s">
        <v>221</v>
      </c>
      <c r="FF370" t="s">
        <v>424</v>
      </c>
      <c r="FG370" t="s">
        <v>150</v>
      </c>
      <c r="FH370" t="s">
        <v>147</v>
      </c>
      <c r="FI370">
        <v>2</v>
      </c>
      <c r="FJ370">
        <v>10</v>
      </c>
      <c r="FK370" t="s">
        <v>221</v>
      </c>
      <c r="FL370" t="s">
        <v>424</v>
      </c>
      <c r="FM370" t="s">
        <v>150</v>
      </c>
      <c r="FN370" t="s">
        <v>147</v>
      </c>
      <c r="FO370">
        <v>5</v>
      </c>
      <c r="FP370">
        <v>30</v>
      </c>
      <c r="FQ370" t="s">
        <v>221</v>
      </c>
      <c r="FR370" t="s">
        <v>424</v>
      </c>
      <c r="FS370" t="s">
        <v>150</v>
      </c>
      <c r="FT370" t="s">
        <v>147</v>
      </c>
      <c r="FU370">
        <v>7</v>
      </c>
      <c r="FV370">
        <v>35</v>
      </c>
      <c r="FW370" t="s">
        <v>221</v>
      </c>
      <c r="FX370" t="s">
        <v>424</v>
      </c>
      <c r="FY370" t="s">
        <v>150</v>
      </c>
      <c r="FZ370" t="s">
        <v>147</v>
      </c>
      <c r="GA370">
        <v>0</v>
      </c>
      <c r="GB370">
        <v>0</v>
      </c>
      <c r="GC370">
        <v>50</v>
      </c>
      <c r="GD370">
        <v>311</v>
      </c>
      <c r="GE370">
        <v>120</v>
      </c>
      <c r="GF370">
        <v>627</v>
      </c>
      <c r="GG370">
        <v>115</v>
      </c>
      <c r="GH370">
        <v>441</v>
      </c>
      <c r="GI370">
        <v>0</v>
      </c>
      <c r="GJ370">
        <v>0</v>
      </c>
      <c r="GK370" t="s">
        <v>159</v>
      </c>
      <c r="GL370">
        <v>75</v>
      </c>
      <c r="GM370">
        <v>420</v>
      </c>
      <c r="GN370" t="s">
        <v>159</v>
      </c>
      <c r="GO370" t="s">
        <v>143</v>
      </c>
      <c r="GP370" t="s">
        <v>352</v>
      </c>
      <c r="GQ370" t="s">
        <v>159</v>
      </c>
      <c r="GR370" t="s">
        <v>221</v>
      </c>
      <c r="GS370" t="s">
        <v>159</v>
      </c>
      <c r="GT370">
        <v>30</v>
      </c>
      <c r="GU370">
        <v>150</v>
      </c>
      <c r="GV370" t="s">
        <v>159</v>
      </c>
      <c r="GW370" t="s">
        <v>152</v>
      </c>
      <c r="GX370" t="s">
        <v>152</v>
      </c>
      <c r="GY370" t="s">
        <v>197</v>
      </c>
      <c r="GZ370" t="s">
        <v>1328</v>
      </c>
      <c r="HA370" s="117" t="s">
        <v>1167</v>
      </c>
      <c r="HB370" s="117" t="s">
        <v>2603</v>
      </c>
      <c r="HC370" s="117"/>
      <c r="HD370" s="116" t="s">
        <v>1858</v>
      </c>
      <c r="HE370" s="116">
        <v>3.5980472300000002</v>
      </c>
      <c r="HF370" s="116">
        <v>32.058460820000001</v>
      </c>
    </row>
    <row r="371" spans="1:214" x14ac:dyDescent="0.25">
      <c r="A371" t="s">
        <v>329</v>
      </c>
      <c r="B371" t="s">
        <v>175</v>
      </c>
      <c r="C371" t="s">
        <v>899</v>
      </c>
      <c r="D371" t="s">
        <v>900</v>
      </c>
      <c r="E371" t="s">
        <v>1329</v>
      </c>
      <c r="F371" t="s">
        <v>632</v>
      </c>
      <c r="G371" s="116">
        <f t="shared" si="10"/>
        <v>7.745999984</v>
      </c>
      <c r="H371" s="116">
        <f t="shared" si="11"/>
        <v>31.689166700000001</v>
      </c>
      <c r="I371">
        <v>9</v>
      </c>
      <c r="J371">
        <v>9</v>
      </c>
      <c r="K371" t="s">
        <v>159</v>
      </c>
      <c r="L371">
        <v>644</v>
      </c>
      <c r="M371" s="116">
        <f>SUM(Table1[[#Headers],[c- IDP previously displ. abroad present]])</f>
        <v>0</v>
      </c>
      <c r="N371">
        <v>3334</v>
      </c>
      <c r="O371" s="116">
        <f>(Table1[[#This Row],[a- IDP individuals]])-(Table1[[#This Row],[displ. Abroad]])</f>
        <v>3334</v>
      </c>
      <c r="P371">
        <v>207</v>
      </c>
      <c r="Q371">
        <v>1074</v>
      </c>
      <c r="R371" t="s">
        <v>175</v>
      </c>
      <c r="S371" t="s">
        <v>900</v>
      </c>
      <c r="T371">
        <v>117</v>
      </c>
      <c r="U371">
        <v>597</v>
      </c>
      <c r="V371" t="s">
        <v>175</v>
      </c>
      <c r="W371" t="s">
        <v>900</v>
      </c>
      <c r="X371">
        <v>207</v>
      </c>
      <c r="Y371">
        <v>1075</v>
      </c>
      <c r="Z371" t="s">
        <v>175</v>
      </c>
      <c r="AA371" t="s">
        <v>900</v>
      </c>
      <c r="AB371">
        <v>62</v>
      </c>
      <c r="AC371">
        <v>324</v>
      </c>
      <c r="AD371" t="s">
        <v>175</v>
      </c>
      <c r="AE371" t="s">
        <v>900</v>
      </c>
      <c r="AF371">
        <v>51</v>
      </c>
      <c r="AG371">
        <v>264</v>
      </c>
      <c r="AH371" t="s">
        <v>175</v>
      </c>
      <c r="AI371" t="s">
        <v>900</v>
      </c>
      <c r="AJ371">
        <v>0</v>
      </c>
      <c r="AK371">
        <v>0</v>
      </c>
      <c r="AL371" t="s">
        <v>175</v>
      </c>
      <c r="AM371" t="s">
        <v>900</v>
      </c>
      <c r="AN371">
        <v>0</v>
      </c>
      <c r="AO371">
        <v>0</v>
      </c>
      <c r="AP371" t="s">
        <v>146</v>
      </c>
      <c r="AQ371">
        <v>0</v>
      </c>
      <c r="AR371">
        <v>0</v>
      </c>
      <c r="AS371">
        <v>0</v>
      </c>
      <c r="AT371">
        <v>0</v>
      </c>
      <c r="AU371" t="s">
        <v>147</v>
      </c>
      <c r="AV371" t="s">
        <v>147</v>
      </c>
      <c r="AW371">
        <v>0</v>
      </c>
      <c r="AX371">
        <v>0</v>
      </c>
      <c r="AY371" t="s">
        <v>147</v>
      </c>
      <c r="AZ371" t="s">
        <v>147</v>
      </c>
      <c r="BA371">
        <v>0</v>
      </c>
      <c r="BB371">
        <v>0</v>
      </c>
      <c r="BC371" t="s">
        <v>147</v>
      </c>
      <c r="BD371" t="s">
        <v>147</v>
      </c>
      <c r="BE371">
        <v>0</v>
      </c>
      <c r="BF371">
        <v>0</v>
      </c>
      <c r="BG371" t="s">
        <v>147</v>
      </c>
      <c r="BH371" t="s">
        <v>147</v>
      </c>
      <c r="BI371">
        <v>0</v>
      </c>
      <c r="BJ371">
        <v>0</v>
      </c>
      <c r="BK371" t="s">
        <v>147</v>
      </c>
      <c r="BL371" t="s">
        <v>147</v>
      </c>
      <c r="BM371">
        <v>0</v>
      </c>
      <c r="BN371">
        <v>0</v>
      </c>
      <c r="BO371" s="116">
        <f>SUM(Table1[[#This Row],[2014-2015 Conflict]],Table1[[#This Row],[2016-2017 conflict]],Table1[[#This Row],[2018 pre R conflict]],Table1[[#This Row],[2018 post R conflict]],Table1[[#This Row],[2019 conflict]],Table1[[#This Row],[2020 conflict]])</f>
        <v>0</v>
      </c>
      <c r="BP371" s="116">
        <f>SUM(Table1[[#This Row],[2014-2015  C - clashes]],Table1[[#This Row],[2016-2017  c-clashes]],Table1[[#This Row],[2018 pre R C-clashes]],Table1[[#This Row],[2018 post R C-clashes]],Table1[[#This Row],[2019 C-clashes]],Table1[[#This Row],[2020 C-clashes]])</f>
        <v>3334</v>
      </c>
      <c r="BQ371" s="116">
        <f>SUM(Table1[[#This Row],[2014-2015 disaster]],Table1[[#This Row],[2016-2017 disaster]],Table1[[#This Row],[2018 pre R disaster]],Table1[[#This Row],[2018 post R disaster]],Table1[[#This Row],[2019 disaster]],Table1[[#This Row],[2020 disaster]])</f>
        <v>0</v>
      </c>
      <c r="BR371" s="116">
        <f>SUM(Table1[[#This Row],[2014-2015 unknown]],Table1[[#This Row],[2016-2017  unknown ]],Table1[[#This Row],[2018 pre R unknown]],Table1[[#This Row],[2018 post R unknown]],Table1[[#This Row],[2019 unknown]],Table1[[#This Row],[2020 unknown]])</f>
        <v>0</v>
      </c>
      <c r="BS371">
        <v>0</v>
      </c>
      <c r="BT371">
        <v>1074</v>
      </c>
      <c r="BU371">
        <v>0</v>
      </c>
      <c r="BV371">
        <v>0</v>
      </c>
      <c r="BW371" t="s">
        <v>146</v>
      </c>
      <c r="BX371">
        <v>0</v>
      </c>
      <c r="BY371">
        <v>597</v>
      </c>
      <c r="BZ371">
        <v>0</v>
      </c>
      <c r="CA371">
        <v>0</v>
      </c>
      <c r="CB371" t="s">
        <v>146</v>
      </c>
      <c r="CC371">
        <v>0</v>
      </c>
      <c r="CD371">
        <v>1075</v>
      </c>
      <c r="CE371">
        <v>0</v>
      </c>
      <c r="CF371">
        <v>0</v>
      </c>
      <c r="CG371" t="s">
        <v>146</v>
      </c>
      <c r="CH371">
        <v>0</v>
      </c>
      <c r="CI371">
        <v>324</v>
      </c>
      <c r="CJ371">
        <v>0</v>
      </c>
      <c r="CK371">
        <v>0</v>
      </c>
      <c r="CL371" t="s">
        <v>146</v>
      </c>
      <c r="CM371">
        <v>0</v>
      </c>
      <c r="CN371">
        <v>264</v>
      </c>
      <c r="CO371">
        <v>0</v>
      </c>
      <c r="CP371">
        <v>0</v>
      </c>
      <c r="CQ371" t="s">
        <v>146</v>
      </c>
      <c r="CR371">
        <v>0</v>
      </c>
      <c r="CS371">
        <v>0</v>
      </c>
      <c r="CT371">
        <v>0</v>
      </c>
      <c r="CU371">
        <v>0</v>
      </c>
      <c r="CV371" t="s">
        <v>146</v>
      </c>
      <c r="CW371" t="s">
        <v>147</v>
      </c>
      <c r="CX371">
        <v>0</v>
      </c>
      <c r="CY371">
        <v>0</v>
      </c>
      <c r="CZ371">
        <v>0</v>
      </c>
      <c r="DA371">
        <v>644</v>
      </c>
      <c r="DB371">
        <v>3334</v>
      </c>
      <c r="DC371" t="s">
        <v>146</v>
      </c>
      <c r="DD371">
        <v>0</v>
      </c>
      <c r="DE371">
        <v>0</v>
      </c>
      <c r="DF371">
        <v>914</v>
      </c>
      <c r="DG371">
        <v>5975</v>
      </c>
      <c r="DH371" t="s">
        <v>159</v>
      </c>
      <c r="DI371">
        <f>Table1[[#This Row],[i- returnees internal present household]]+Table1[[#This Row],[k- abroad returnee household]]</f>
        <v>520</v>
      </c>
      <c r="DJ371">
        <f>Table1[[#This Row],[ returnees internal ]]+Table1[[#This Row],[abroad returnee ]]</f>
        <v>2736</v>
      </c>
      <c r="DK371" t="s">
        <v>159</v>
      </c>
      <c r="DL371">
        <v>520</v>
      </c>
      <c r="DM371">
        <v>2736</v>
      </c>
      <c r="DN371">
        <v>29</v>
      </c>
      <c r="DO371">
        <v>152</v>
      </c>
      <c r="DP371" t="s">
        <v>175</v>
      </c>
      <c r="DQ371" t="s">
        <v>900</v>
      </c>
      <c r="DR371" t="s">
        <v>150</v>
      </c>
      <c r="DS371" t="s">
        <v>147</v>
      </c>
      <c r="DT371">
        <v>220</v>
      </c>
      <c r="DU371">
        <v>1146</v>
      </c>
      <c r="DV371" t="s">
        <v>175</v>
      </c>
      <c r="DW371" t="s">
        <v>900</v>
      </c>
      <c r="DX371" t="s">
        <v>182</v>
      </c>
      <c r="DY371" t="s">
        <v>147</v>
      </c>
      <c r="DZ371">
        <v>0</v>
      </c>
      <c r="EA371">
        <v>0</v>
      </c>
      <c r="EB371" t="s">
        <v>147</v>
      </c>
      <c r="EC371" t="s">
        <v>147</v>
      </c>
      <c r="ED371" t="s">
        <v>147</v>
      </c>
      <c r="EE371" t="s">
        <v>147</v>
      </c>
      <c r="EF371">
        <v>271</v>
      </c>
      <c r="EG371">
        <v>1438</v>
      </c>
      <c r="EH371" t="s">
        <v>175</v>
      </c>
      <c r="EI371" t="s">
        <v>900</v>
      </c>
      <c r="EJ371" t="s">
        <v>182</v>
      </c>
      <c r="EK371" t="s">
        <v>147</v>
      </c>
      <c r="EL371">
        <v>0</v>
      </c>
      <c r="EM371">
        <v>0</v>
      </c>
      <c r="EN371" t="s">
        <v>147</v>
      </c>
      <c r="EO371" t="s">
        <v>147</v>
      </c>
      <c r="EP371" t="s">
        <v>147</v>
      </c>
      <c r="EQ371" t="s">
        <v>147</v>
      </c>
      <c r="ER371">
        <v>0</v>
      </c>
      <c r="ES371">
        <v>0</v>
      </c>
      <c r="ET371" t="s">
        <v>146</v>
      </c>
      <c r="EU371">
        <v>0</v>
      </c>
      <c r="EV371">
        <v>0</v>
      </c>
      <c r="EW371">
        <v>0</v>
      </c>
      <c r="EX371">
        <v>0</v>
      </c>
      <c r="EY371" t="s">
        <v>147</v>
      </c>
      <c r="EZ371" t="s">
        <v>147</v>
      </c>
      <c r="FA371" t="s">
        <v>147</v>
      </c>
      <c r="FB371" t="s">
        <v>147</v>
      </c>
      <c r="FC371">
        <v>0</v>
      </c>
      <c r="FD371">
        <v>0</v>
      </c>
      <c r="FE371" t="s">
        <v>147</v>
      </c>
      <c r="FF371" t="s">
        <v>147</v>
      </c>
      <c r="FG371" t="s">
        <v>147</v>
      </c>
      <c r="FH371" t="s">
        <v>147</v>
      </c>
      <c r="FI371">
        <v>0</v>
      </c>
      <c r="FJ371">
        <v>0</v>
      </c>
      <c r="FK371" t="s">
        <v>147</v>
      </c>
      <c r="FL371" t="s">
        <v>147</v>
      </c>
      <c r="FM371" t="s">
        <v>147</v>
      </c>
      <c r="FN371" t="s">
        <v>147</v>
      </c>
      <c r="FO371">
        <v>0</v>
      </c>
      <c r="FP371">
        <v>0</v>
      </c>
      <c r="FQ371" t="s">
        <v>147</v>
      </c>
      <c r="FR371" t="s">
        <v>147</v>
      </c>
      <c r="FS371" t="s">
        <v>147</v>
      </c>
      <c r="FT371" t="s">
        <v>147</v>
      </c>
      <c r="FU371">
        <v>0</v>
      </c>
      <c r="FV371">
        <v>0</v>
      </c>
      <c r="FW371" t="s">
        <v>147</v>
      </c>
      <c r="FX371" t="s">
        <v>147</v>
      </c>
      <c r="FY371" t="s">
        <v>147</v>
      </c>
      <c r="FZ371" t="s">
        <v>147</v>
      </c>
      <c r="GA371">
        <v>0</v>
      </c>
      <c r="GB371">
        <v>0</v>
      </c>
      <c r="GC371">
        <v>271</v>
      </c>
      <c r="GD371">
        <v>1438</v>
      </c>
      <c r="GE371">
        <v>220</v>
      </c>
      <c r="GF371">
        <v>1146</v>
      </c>
      <c r="GG371">
        <v>29</v>
      </c>
      <c r="GH371">
        <v>152</v>
      </c>
      <c r="GI371">
        <v>0</v>
      </c>
      <c r="GJ371">
        <v>0</v>
      </c>
      <c r="GK371" t="s">
        <v>159</v>
      </c>
      <c r="GL371">
        <v>7</v>
      </c>
      <c r="GM371">
        <v>37</v>
      </c>
      <c r="GN371" t="s">
        <v>159</v>
      </c>
      <c r="GO371" t="s">
        <v>175</v>
      </c>
      <c r="GP371" t="s">
        <v>900</v>
      </c>
      <c r="GQ371" t="s">
        <v>146</v>
      </c>
      <c r="GR371" t="s">
        <v>147</v>
      </c>
      <c r="GS371" t="s">
        <v>159</v>
      </c>
      <c r="GT371">
        <v>4</v>
      </c>
      <c r="GU371">
        <v>20</v>
      </c>
      <c r="GV371" t="s">
        <v>146</v>
      </c>
      <c r="GW371" t="s">
        <v>152</v>
      </c>
      <c r="GX371" t="s">
        <v>151</v>
      </c>
      <c r="GY371" t="s">
        <v>152</v>
      </c>
      <c r="GZ371" t="s">
        <v>160</v>
      </c>
      <c r="HA371" s="117" t="s">
        <v>1167</v>
      </c>
      <c r="HB371" s="117" t="s">
        <v>2605</v>
      </c>
      <c r="HC371" s="117"/>
      <c r="HD371" s="116" t="s">
        <v>1858</v>
      </c>
      <c r="HE371" s="116">
        <v>3.5695367999999998</v>
      </c>
      <c r="HF371" s="116">
        <v>32.08657316</v>
      </c>
    </row>
    <row r="372" spans="1:214" x14ac:dyDescent="0.25">
      <c r="A372" t="s">
        <v>273</v>
      </c>
      <c r="B372" t="s">
        <v>211</v>
      </c>
      <c r="C372" t="s">
        <v>1261</v>
      </c>
      <c r="D372" t="s">
        <v>422</v>
      </c>
      <c r="E372" t="s">
        <v>1330</v>
      </c>
      <c r="F372" t="s">
        <v>422</v>
      </c>
      <c r="G372" s="116">
        <f t="shared" si="10"/>
        <v>4.8753019999999996</v>
      </c>
      <c r="H372" s="116">
        <f t="shared" si="11"/>
        <v>29.442651999999999</v>
      </c>
      <c r="I372">
        <v>9</v>
      </c>
      <c r="J372">
        <v>9</v>
      </c>
      <c r="K372" t="s">
        <v>159</v>
      </c>
      <c r="L372">
        <v>2254</v>
      </c>
      <c r="M372" s="116">
        <f>SUM(Table1[[#Headers],[c- IDP previously displ. abroad present]])</f>
        <v>0</v>
      </c>
      <c r="N372">
        <v>10585</v>
      </c>
      <c r="O372" s="116">
        <f>(Table1[[#This Row],[a- IDP individuals]])-(Table1[[#This Row],[displ. Abroad]])</f>
        <v>10585</v>
      </c>
      <c r="P372">
        <v>846</v>
      </c>
      <c r="Q372">
        <v>4230</v>
      </c>
      <c r="R372" t="s">
        <v>211</v>
      </c>
      <c r="S372" t="s">
        <v>422</v>
      </c>
      <c r="T372">
        <v>680</v>
      </c>
      <c r="U372">
        <v>3400</v>
      </c>
      <c r="V372" t="s">
        <v>211</v>
      </c>
      <c r="W372" t="s">
        <v>422</v>
      </c>
      <c r="X372">
        <v>379</v>
      </c>
      <c r="Y372">
        <v>1895</v>
      </c>
      <c r="Z372" t="s">
        <v>211</v>
      </c>
      <c r="AA372" t="s">
        <v>422</v>
      </c>
      <c r="AB372">
        <v>349</v>
      </c>
      <c r="AC372">
        <v>1060</v>
      </c>
      <c r="AD372" t="s">
        <v>211</v>
      </c>
      <c r="AE372" t="s">
        <v>422</v>
      </c>
      <c r="AF372">
        <v>0</v>
      </c>
      <c r="AG372">
        <v>0</v>
      </c>
      <c r="AH372" t="s">
        <v>147</v>
      </c>
      <c r="AI372" t="s">
        <v>147</v>
      </c>
      <c r="AJ372">
        <v>0</v>
      </c>
      <c r="AK372">
        <v>0</v>
      </c>
      <c r="AL372" t="s">
        <v>147</v>
      </c>
      <c r="AM372" t="s">
        <v>147</v>
      </c>
      <c r="AN372">
        <v>0</v>
      </c>
      <c r="AO372">
        <v>0</v>
      </c>
      <c r="AP372" t="s">
        <v>146</v>
      </c>
      <c r="AQ372">
        <v>0</v>
      </c>
      <c r="AR372">
        <v>0</v>
      </c>
      <c r="AS372">
        <v>0</v>
      </c>
      <c r="AT372">
        <v>0</v>
      </c>
      <c r="AU372" t="s">
        <v>147</v>
      </c>
      <c r="AV372" t="s">
        <v>147</v>
      </c>
      <c r="AW372">
        <v>0</v>
      </c>
      <c r="AX372">
        <v>0</v>
      </c>
      <c r="AY372" t="s">
        <v>147</v>
      </c>
      <c r="AZ372" t="s">
        <v>147</v>
      </c>
      <c r="BA372">
        <v>0</v>
      </c>
      <c r="BB372">
        <v>0</v>
      </c>
      <c r="BC372" t="s">
        <v>147</v>
      </c>
      <c r="BD372" t="s">
        <v>147</v>
      </c>
      <c r="BE372">
        <v>0</v>
      </c>
      <c r="BF372">
        <v>0</v>
      </c>
      <c r="BG372" t="s">
        <v>147</v>
      </c>
      <c r="BH372" t="s">
        <v>147</v>
      </c>
      <c r="BI372">
        <v>0</v>
      </c>
      <c r="BJ372">
        <v>0</v>
      </c>
      <c r="BK372" t="s">
        <v>147</v>
      </c>
      <c r="BL372" t="s">
        <v>147</v>
      </c>
      <c r="BM372">
        <v>0</v>
      </c>
      <c r="BN372">
        <v>0</v>
      </c>
      <c r="BO372" s="116">
        <f>SUM(Table1[[#This Row],[2014-2015 Conflict]],Table1[[#This Row],[2016-2017 conflict]],Table1[[#This Row],[2018 pre R conflict]],Table1[[#This Row],[2018 post R conflict]],Table1[[#This Row],[2019 conflict]],Table1[[#This Row],[2020 conflict]])</f>
        <v>10585</v>
      </c>
      <c r="BP372" s="116">
        <f>SUM(Table1[[#This Row],[2014-2015  C - clashes]],Table1[[#This Row],[2016-2017  c-clashes]],Table1[[#This Row],[2018 pre R C-clashes]],Table1[[#This Row],[2018 post R C-clashes]],Table1[[#This Row],[2019 C-clashes]],Table1[[#This Row],[2020 C-clashes]])</f>
        <v>0</v>
      </c>
      <c r="BQ372" s="116">
        <f>SUM(Table1[[#This Row],[2014-2015 disaster]],Table1[[#This Row],[2016-2017 disaster]],Table1[[#This Row],[2018 pre R disaster]],Table1[[#This Row],[2018 post R disaster]],Table1[[#This Row],[2019 disaster]],Table1[[#This Row],[2020 disaster]])</f>
        <v>0</v>
      </c>
      <c r="BR372" s="116">
        <f>SUM(Table1[[#This Row],[2014-2015 unknown]],Table1[[#This Row],[2016-2017  unknown ]],Table1[[#This Row],[2018 pre R unknown]],Table1[[#This Row],[2018 post R unknown]],Table1[[#This Row],[2019 unknown]],Table1[[#This Row],[2020 unknown]])</f>
        <v>0</v>
      </c>
      <c r="BS372">
        <v>4230</v>
      </c>
      <c r="BT372">
        <v>0</v>
      </c>
      <c r="BU372">
        <v>0</v>
      </c>
      <c r="BV372">
        <v>0</v>
      </c>
      <c r="BW372" t="s">
        <v>146</v>
      </c>
      <c r="BX372">
        <v>3400</v>
      </c>
      <c r="BY372">
        <v>0</v>
      </c>
      <c r="BZ372">
        <v>0</v>
      </c>
      <c r="CA372">
        <v>0</v>
      </c>
      <c r="CB372" t="s">
        <v>146</v>
      </c>
      <c r="CC372">
        <v>1895</v>
      </c>
      <c r="CD372">
        <v>0</v>
      </c>
      <c r="CE372">
        <v>0</v>
      </c>
      <c r="CF372">
        <v>0</v>
      </c>
      <c r="CG372" t="s">
        <v>146</v>
      </c>
      <c r="CH372">
        <v>1060</v>
      </c>
      <c r="CI372">
        <v>0</v>
      </c>
      <c r="CJ372">
        <v>0</v>
      </c>
      <c r="CK372">
        <v>0</v>
      </c>
      <c r="CL372" t="s">
        <v>146</v>
      </c>
      <c r="CM372">
        <v>0</v>
      </c>
      <c r="CN372">
        <v>0</v>
      </c>
      <c r="CO372">
        <v>0</v>
      </c>
      <c r="CP372">
        <v>0</v>
      </c>
      <c r="CQ372" t="s">
        <v>146</v>
      </c>
      <c r="CR372">
        <v>0</v>
      </c>
      <c r="CS372">
        <v>0</v>
      </c>
      <c r="CT372">
        <v>0</v>
      </c>
      <c r="CU372">
        <v>0</v>
      </c>
      <c r="CV372" t="s">
        <v>146</v>
      </c>
      <c r="CW372" t="s">
        <v>147</v>
      </c>
      <c r="CX372">
        <v>0</v>
      </c>
      <c r="CY372">
        <v>0</v>
      </c>
      <c r="CZ372">
        <v>0</v>
      </c>
      <c r="DA372">
        <v>2254</v>
      </c>
      <c r="DB372">
        <v>10585</v>
      </c>
      <c r="DC372" t="s">
        <v>146</v>
      </c>
      <c r="DD372">
        <v>0</v>
      </c>
      <c r="DE372">
        <v>0</v>
      </c>
      <c r="DF372">
        <v>2254</v>
      </c>
      <c r="DG372">
        <v>10585</v>
      </c>
      <c r="DH372" t="s">
        <v>159</v>
      </c>
      <c r="DI372">
        <f>Table1[[#This Row],[i- returnees internal present household]]+Table1[[#This Row],[k- abroad returnee household]]</f>
        <v>767</v>
      </c>
      <c r="DJ372">
        <f>Table1[[#This Row],[ returnees internal ]]+Table1[[#This Row],[abroad returnee ]]</f>
        <v>3841</v>
      </c>
      <c r="DK372" t="s">
        <v>159</v>
      </c>
      <c r="DL372">
        <v>557</v>
      </c>
      <c r="DM372">
        <v>2766</v>
      </c>
      <c r="DN372">
        <v>50</v>
      </c>
      <c r="DO372">
        <v>250</v>
      </c>
      <c r="DP372" t="s">
        <v>211</v>
      </c>
      <c r="DQ372" t="s">
        <v>422</v>
      </c>
      <c r="DR372" t="s">
        <v>150</v>
      </c>
      <c r="DS372" t="s">
        <v>147</v>
      </c>
      <c r="DT372">
        <v>66</v>
      </c>
      <c r="DU372">
        <v>331</v>
      </c>
      <c r="DV372" t="s">
        <v>211</v>
      </c>
      <c r="DW372" t="s">
        <v>422</v>
      </c>
      <c r="DX372" t="s">
        <v>150</v>
      </c>
      <c r="DY372" t="s">
        <v>147</v>
      </c>
      <c r="DZ372">
        <v>99</v>
      </c>
      <c r="EA372">
        <v>495</v>
      </c>
      <c r="EB372" t="s">
        <v>211</v>
      </c>
      <c r="EC372" t="s">
        <v>422</v>
      </c>
      <c r="ED372" t="s">
        <v>150</v>
      </c>
      <c r="EE372" t="s">
        <v>147</v>
      </c>
      <c r="EF372">
        <v>156</v>
      </c>
      <c r="EG372">
        <v>780</v>
      </c>
      <c r="EH372" t="s">
        <v>211</v>
      </c>
      <c r="EI372" t="s">
        <v>422</v>
      </c>
      <c r="EJ372" t="s">
        <v>150</v>
      </c>
      <c r="EK372" t="s">
        <v>147</v>
      </c>
      <c r="EL372">
        <v>186</v>
      </c>
      <c r="EM372">
        <v>910</v>
      </c>
      <c r="EN372" t="s">
        <v>211</v>
      </c>
      <c r="EO372" t="s">
        <v>422</v>
      </c>
      <c r="EP372" t="s">
        <v>150</v>
      </c>
      <c r="EQ372" t="s">
        <v>147</v>
      </c>
      <c r="ER372">
        <v>0</v>
      </c>
      <c r="ES372">
        <v>0</v>
      </c>
      <c r="ET372" t="s">
        <v>159</v>
      </c>
      <c r="EU372">
        <v>210</v>
      </c>
      <c r="EV372">
        <v>1075</v>
      </c>
      <c r="EW372">
        <v>22</v>
      </c>
      <c r="EX372">
        <v>110</v>
      </c>
      <c r="EY372" t="s">
        <v>722</v>
      </c>
      <c r="EZ372" t="s">
        <v>740</v>
      </c>
      <c r="FA372" t="s">
        <v>150</v>
      </c>
      <c r="FB372" t="s">
        <v>147</v>
      </c>
      <c r="FC372">
        <v>23</v>
      </c>
      <c r="FD372">
        <v>130</v>
      </c>
      <c r="FE372" t="s">
        <v>722</v>
      </c>
      <c r="FF372" t="s">
        <v>740</v>
      </c>
      <c r="FG372" t="s">
        <v>150</v>
      </c>
      <c r="FH372" t="s">
        <v>147</v>
      </c>
      <c r="FI372">
        <v>27</v>
      </c>
      <c r="FJ372">
        <v>135</v>
      </c>
      <c r="FK372" t="s">
        <v>722</v>
      </c>
      <c r="FL372" t="s">
        <v>740</v>
      </c>
      <c r="FM372" t="s">
        <v>150</v>
      </c>
      <c r="FN372" t="s">
        <v>147</v>
      </c>
      <c r="FO372">
        <v>67</v>
      </c>
      <c r="FP372">
        <v>345</v>
      </c>
      <c r="FQ372" t="s">
        <v>722</v>
      </c>
      <c r="FR372" t="s">
        <v>740</v>
      </c>
      <c r="FS372" t="s">
        <v>150</v>
      </c>
      <c r="FT372" t="s">
        <v>147</v>
      </c>
      <c r="FU372">
        <v>71</v>
      </c>
      <c r="FV372">
        <v>355</v>
      </c>
      <c r="FW372" t="s">
        <v>722</v>
      </c>
      <c r="FX372" t="s">
        <v>740</v>
      </c>
      <c r="FY372" t="s">
        <v>150</v>
      </c>
      <c r="FZ372" t="s">
        <v>147</v>
      </c>
      <c r="GA372">
        <v>0</v>
      </c>
      <c r="GB372">
        <v>0</v>
      </c>
      <c r="GC372">
        <v>107</v>
      </c>
      <c r="GD372">
        <v>535</v>
      </c>
      <c r="GE372">
        <v>596</v>
      </c>
      <c r="GF372">
        <v>2981</v>
      </c>
      <c r="GG372">
        <v>64</v>
      </c>
      <c r="GH372">
        <v>325</v>
      </c>
      <c r="GI372">
        <v>0</v>
      </c>
      <c r="GJ372">
        <v>0</v>
      </c>
      <c r="GK372" t="s">
        <v>159</v>
      </c>
      <c r="GL372">
        <v>48</v>
      </c>
      <c r="GM372">
        <v>246</v>
      </c>
      <c r="GN372" t="s">
        <v>159</v>
      </c>
      <c r="GO372" t="s">
        <v>211</v>
      </c>
      <c r="GP372" t="s">
        <v>422</v>
      </c>
      <c r="GQ372" t="s">
        <v>159</v>
      </c>
      <c r="GR372" t="s">
        <v>722</v>
      </c>
      <c r="GS372" t="s">
        <v>159</v>
      </c>
      <c r="GT372">
        <v>55</v>
      </c>
      <c r="GU372">
        <v>275</v>
      </c>
      <c r="GV372" t="s">
        <v>146</v>
      </c>
      <c r="GW372" t="s">
        <v>151</v>
      </c>
      <c r="GX372" t="s">
        <v>151</v>
      </c>
      <c r="GY372" t="s">
        <v>151</v>
      </c>
      <c r="GZ372" t="s">
        <v>160</v>
      </c>
      <c r="HA372" s="117" t="s">
        <v>694</v>
      </c>
      <c r="HB372" s="117" t="s">
        <v>2607</v>
      </c>
      <c r="HC372" s="117"/>
      <c r="HD372" s="116" t="s">
        <v>1858</v>
      </c>
      <c r="HE372" s="116">
        <v>4.0172800000000004</v>
      </c>
      <c r="HF372" s="116">
        <v>32.470300000000002</v>
      </c>
    </row>
    <row r="373" spans="1:214" x14ac:dyDescent="0.25">
      <c r="A373" t="s">
        <v>323</v>
      </c>
      <c r="B373" t="s">
        <v>324</v>
      </c>
      <c r="C373" t="s">
        <v>1134</v>
      </c>
      <c r="D373" t="s">
        <v>1135</v>
      </c>
      <c r="E373" t="s">
        <v>1331</v>
      </c>
      <c r="F373" t="s">
        <v>1332</v>
      </c>
      <c r="G373" s="116">
        <f t="shared" si="10"/>
        <v>8.7739600000000006</v>
      </c>
      <c r="H373" s="116">
        <f t="shared" si="11"/>
        <v>27.884080000000001</v>
      </c>
      <c r="I373">
        <v>9</v>
      </c>
      <c r="J373">
        <v>9</v>
      </c>
      <c r="K373" t="s">
        <v>159</v>
      </c>
      <c r="L373">
        <v>430</v>
      </c>
      <c r="M373" s="116">
        <f>SUM(Table1[[#Headers],[c- IDP previously displ. abroad present]])</f>
        <v>0</v>
      </c>
      <c r="N373">
        <v>2207</v>
      </c>
      <c r="O373" s="116">
        <f>(Table1[[#This Row],[a- IDP individuals]])-(Table1[[#This Row],[displ. Abroad]])</f>
        <v>2207</v>
      </c>
      <c r="P373">
        <v>133</v>
      </c>
      <c r="Q373">
        <v>678</v>
      </c>
      <c r="R373" t="s">
        <v>172</v>
      </c>
      <c r="S373" t="s">
        <v>774</v>
      </c>
      <c r="T373">
        <v>135</v>
      </c>
      <c r="U373">
        <v>681</v>
      </c>
      <c r="V373" t="s">
        <v>172</v>
      </c>
      <c r="W373" t="s">
        <v>774</v>
      </c>
      <c r="X373">
        <v>75</v>
      </c>
      <c r="Y373">
        <v>395</v>
      </c>
      <c r="Z373" t="s">
        <v>228</v>
      </c>
      <c r="AA373" t="s">
        <v>586</v>
      </c>
      <c r="AB373">
        <v>73</v>
      </c>
      <c r="AC373">
        <v>378</v>
      </c>
      <c r="AD373" t="s">
        <v>1137</v>
      </c>
      <c r="AE373" t="s">
        <v>1137</v>
      </c>
      <c r="AF373">
        <v>14</v>
      </c>
      <c r="AG373">
        <v>75</v>
      </c>
      <c r="AH373" t="s">
        <v>172</v>
      </c>
      <c r="AI373" t="s">
        <v>774</v>
      </c>
      <c r="AJ373">
        <v>0</v>
      </c>
      <c r="AK373">
        <v>0</v>
      </c>
      <c r="AL373" t="s">
        <v>147</v>
      </c>
      <c r="AM373" t="s">
        <v>147</v>
      </c>
      <c r="AN373">
        <v>0</v>
      </c>
      <c r="AO373">
        <v>0</v>
      </c>
      <c r="AP373" t="s">
        <v>146</v>
      </c>
      <c r="AQ373">
        <v>0</v>
      </c>
      <c r="AR373">
        <v>0</v>
      </c>
      <c r="AS373">
        <v>0</v>
      </c>
      <c r="AT373">
        <v>0</v>
      </c>
      <c r="AU373" t="s">
        <v>147</v>
      </c>
      <c r="AV373" t="s">
        <v>147</v>
      </c>
      <c r="AW373">
        <v>0</v>
      </c>
      <c r="AX373">
        <v>0</v>
      </c>
      <c r="AY373" t="s">
        <v>147</v>
      </c>
      <c r="AZ373" t="s">
        <v>147</v>
      </c>
      <c r="BA373">
        <v>0</v>
      </c>
      <c r="BB373">
        <v>0</v>
      </c>
      <c r="BC373" t="s">
        <v>147</v>
      </c>
      <c r="BD373" t="s">
        <v>147</v>
      </c>
      <c r="BE373">
        <v>0</v>
      </c>
      <c r="BF373">
        <v>0</v>
      </c>
      <c r="BG373" t="s">
        <v>147</v>
      </c>
      <c r="BH373" t="s">
        <v>147</v>
      </c>
      <c r="BI373">
        <v>0</v>
      </c>
      <c r="BJ373">
        <v>0</v>
      </c>
      <c r="BK373" t="s">
        <v>147</v>
      </c>
      <c r="BL373" t="s">
        <v>147</v>
      </c>
      <c r="BM373">
        <v>0</v>
      </c>
      <c r="BN373">
        <v>0</v>
      </c>
      <c r="BO373" s="116">
        <f>SUM(Table1[[#This Row],[2014-2015 Conflict]],Table1[[#This Row],[2016-2017 conflict]],Table1[[#This Row],[2018 pre R conflict]],Table1[[#This Row],[2018 post R conflict]],Table1[[#This Row],[2019 conflict]],Table1[[#This Row],[2020 conflict]])</f>
        <v>0</v>
      </c>
      <c r="BP373" s="116">
        <f>SUM(Table1[[#This Row],[2014-2015  C - clashes]],Table1[[#This Row],[2016-2017  c-clashes]],Table1[[#This Row],[2018 pre R C-clashes]],Table1[[#This Row],[2018 post R C-clashes]],Table1[[#This Row],[2019 C-clashes]],Table1[[#This Row],[2020 C-clashes]])</f>
        <v>2207</v>
      </c>
      <c r="BQ373" s="116">
        <f>SUM(Table1[[#This Row],[2014-2015 disaster]],Table1[[#This Row],[2016-2017 disaster]],Table1[[#This Row],[2018 pre R disaster]],Table1[[#This Row],[2018 post R disaster]],Table1[[#This Row],[2019 disaster]],Table1[[#This Row],[2020 disaster]])</f>
        <v>0</v>
      </c>
      <c r="BR373" s="116">
        <f>SUM(Table1[[#This Row],[2014-2015 unknown]],Table1[[#This Row],[2016-2017  unknown ]],Table1[[#This Row],[2018 pre R unknown]],Table1[[#This Row],[2018 post R unknown]],Table1[[#This Row],[2019 unknown]],Table1[[#This Row],[2020 unknown]])</f>
        <v>0</v>
      </c>
      <c r="BS373">
        <v>0</v>
      </c>
      <c r="BT373">
        <v>678</v>
      </c>
      <c r="BU373">
        <v>0</v>
      </c>
      <c r="BV373">
        <v>0</v>
      </c>
      <c r="BW373" t="s">
        <v>146</v>
      </c>
      <c r="BX373">
        <v>0</v>
      </c>
      <c r="BY373">
        <v>681</v>
      </c>
      <c r="BZ373">
        <v>0</v>
      </c>
      <c r="CA373">
        <v>0</v>
      </c>
      <c r="CB373" t="s">
        <v>146</v>
      </c>
      <c r="CC373">
        <v>0</v>
      </c>
      <c r="CD373">
        <v>395</v>
      </c>
      <c r="CE373">
        <v>0</v>
      </c>
      <c r="CF373">
        <v>0</v>
      </c>
      <c r="CG373" t="s">
        <v>146</v>
      </c>
      <c r="CH373">
        <v>0</v>
      </c>
      <c r="CI373">
        <v>378</v>
      </c>
      <c r="CJ373">
        <v>0</v>
      </c>
      <c r="CK373">
        <v>0</v>
      </c>
      <c r="CL373" t="s">
        <v>146</v>
      </c>
      <c r="CM373">
        <v>0</v>
      </c>
      <c r="CN373">
        <v>75</v>
      </c>
      <c r="CO373">
        <v>0</v>
      </c>
      <c r="CP373">
        <v>0</v>
      </c>
      <c r="CQ373" t="s">
        <v>146</v>
      </c>
      <c r="CR373">
        <v>0</v>
      </c>
      <c r="CS373">
        <v>0</v>
      </c>
      <c r="CT373">
        <v>0</v>
      </c>
      <c r="CU373">
        <v>0</v>
      </c>
      <c r="CV373" t="s">
        <v>146</v>
      </c>
      <c r="CW373" t="s">
        <v>147</v>
      </c>
      <c r="CX373">
        <v>0</v>
      </c>
      <c r="CY373">
        <v>0</v>
      </c>
      <c r="CZ373">
        <v>0</v>
      </c>
      <c r="DA373">
        <v>430</v>
      </c>
      <c r="DB373">
        <v>2207</v>
      </c>
      <c r="DC373" t="s">
        <v>146</v>
      </c>
      <c r="DD373">
        <v>0</v>
      </c>
      <c r="DE373">
        <v>0</v>
      </c>
      <c r="DF373">
        <v>1010</v>
      </c>
      <c r="DG373">
        <v>5053</v>
      </c>
      <c r="DH373" t="s">
        <v>159</v>
      </c>
      <c r="DI373">
        <f>Table1[[#This Row],[i- returnees internal present household]]+Table1[[#This Row],[k- abroad returnee household]]</f>
        <v>520</v>
      </c>
      <c r="DJ373">
        <f>Table1[[#This Row],[ returnees internal ]]+Table1[[#This Row],[abroad returnee ]]</f>
        <v>2639</v>
      </c>
      <c r="DK373" t="s">
        <v>159</v>
      </c>
      <c r="DL373">
        <v>110</v>
      </c>
      <c r="DM373">
        <v>566</v>
      </c>
      <c r="DN373">
        <v>37</v>
      </c>
      <c r="DO373">
        <v>190</v>
      </c>
      <c r="DP373" t="s">
        <v>193</v>
      </c>
      <c r="DQ373" t="s">
        <v>194</v>
      </c>
      <c r="DR373" t="s">
        <v>150</v>
      </c>
      <c r="DS373" t="s">
        <v>147</v>
      </c>
      <c r="DT373">
        <v>34</v>
      </c>
      <c r="DU373">
        <v>173</v>
      </c>
      <c r="DV373" t="s">
        <v>228</v>
      </c>
      <c r="DW373" t="s">
        <v>586</v>
      </c>
      <c r="DX373" t="s">
        <v>150</v>
      </c>
      <c r="DY373" t="s">
        <v>147</v>
      </c>
      <c r="DZ373">
        <v>22</v>
      </c>
      <c r="EA373">
        <v>116</v>
      </c>
      <c r="EB373" t="s">
        <v>228</v>
      </c>
      <c r="EC373" t="s">
        <v>584</v>
      </c>
      <c r="ED373" t="s">
        <v>150</v>
      </c>
      <c r="EE373" t="s">
        <v>147</v>
      </c>
      <c r="EF373">
        <v>12</v>
      </c>
      <c r="EG373">
        <v>61</v>
      </c>
      <c r="EH373" t="s">
        <v>193</v>
      </c>
      <c r="EI373" t="s">
        <v>194</v>
      </c>
      <c r="EJ373" t="s">
        <v>150</v>
      </c>
      <c r="EK373" t="s">
        <v>147</v>
      </c>
      <c r="EL373">
        <v>5</v>
      </c>
      <c r="EM373">
        <v>26</v>
      </c>
      <c r="EN373" t="s">
        <v>1137</v>
      </c>
      <c r="EO373" t="s">
        <v>1137</v>
      </c>
      <c r="EP373" t="s">
        <v>150</v>
      </c>
      <c r="EQ373" t="s">
        <v>147</v>
      </c>
      <c r="ER373">
        <v>0</v>
      </c>
      <c r="ES373">
        <v>0</v>
      </c>
      <c r="ET373" t="s">
        <v>159</v>
      </c>
      <c r="EU373">
        <v>410</v>
      </c>
      <c r="EV373">
        <v>2073</v>
      </c>
      <c r="EW373">
        <v>189</v>
      </c>
      <c r="EX373">
        <v>951</v>
      </c>
      <c r="EY373" t="s">
        <v>217</v>
      </c>
      <c r="EZ373" t="s">
        <v>708</v>
      </c>
      <c r="FA373" t="s">
        <v>150</v>
      </c>
      <c r="FB373" t="s">
        <v>147</v>
      </c>
      <c r="FC373">
        <v>123</v>
      </c>
      <c r="FD373">
        <v>619</v>
      </c>
      <c r="FE373" t="s">
        <v>217</v>
      </c>
      <c r="FF373" t="s">
        <v>218</v>
      </c>
      <c r="FG373" t="s">
        <v>150</v>
      </c>
      <c r="FH373" t="s">
        <v>147</v>
      </c>
      <c r="FI373">
        <v>63</v>
      </c>
      <c r="FJ373">
        <v>331</v>
      </c>
      <c r="FK373" t="s">
        <v>217</v>
      </c>
      <c r="FL373" t="s">
        <v>218</v>
      </c>
      <c r="FM373" t="s">
        <v>150</v>
      </c>
      <c r="FN373" t="s">
        <v>147</v>
      </c>
      <c r="FO373">
        <v>31</v>
      </c>
      <c r="FP373">
        <v>149</v>
      </c>
      <c r="FQ373" t="s">
        <v>217</v>
      </c>
      <c r="FR373" t="s">
        <v>708</v>
      </c>
      <c r="FS373" t="s">
        <v>150</v>
      </c>
      <c r="FT373" t="s">
        <v>147</v>
      </c>
      <c r="FU373">
        <v>4</v>
      </c>
      <c r="FV373">
        <v>23</v>
      </c>
      <c r="FW373" t="s">
        <v>217</v>
      </c>
      <c r="FX373" t="s">
        <v>708</v>
      </c>
      <c r="FY373" t="s">
        <v>150</v>
      </c>
      <c r="FZ373" t="s">
        <v>147</v>
      </c>
      <c r="GA373">
        <v>0</v>
      </c>
      <c r="GB373">
        <v>0</v>
      </c>
      <c r="GC373">
        <v>220</v>
      </c>
      <c r="GD373">
        <v>1100</v>
      </c>
      <c r="GE373">
        <v>185</v>
      </c>
      <c r="GF373">
        <v>925</v>
      </c>
      <c r="GG373">
        <v>115</v>
      </c>
      <c r="GH373">
        <v>614</v>
      </c>
      <c r="GI373">
        <v>0</v>
      </c>
      <c r="GJ373">
        <v>0</v>
      </c>
      <c r="GK373" t="s">
        <v>159</v>
      </c>
      <c r="GL373">
        <v>74</v>
      </c>
      <c r="GM373">
        <v>378</v>
      </c>
      <c r="GN373" t="s">
        <v>159</v>
      </c>
      <c r="GO373" t="s">
        <v>193</v>
      </c>
      <c r="GP373" t="s">
        <v>194</v>
      </c>
      <c r="GQ373" t="s">
        <v>159</v>
      </c>
      <c r="GR373" t="s">
        <v>217</v>
      </c>
      <c r="GS373" t="s">
        <v>159</v>
      </c>
      <c r="GT373">
        <v>76</v>
      </c>
      <c r="GU373">
        <v>380</v>
      </c>
      <c r="GV373" t="s">
        <v>159</v>
      </c>
      <c r="GW373" t="s">
        <v>151</v>
      </c>
      <c r="GX373" t="s">
        <v>152</v>
      </c>
      <c r="GY373" t="s">
        <v>152</v>
      </c>
      <c r="GZ373" t="s">
        <v>1333</v>
      </c>
      <c r="HA373" s="117" t="s">
        <v>694</v>
      </c>
      <c r="HB373" s="117" t="s">
        <v>2609</v>
      </c>
      <c r="HC373" s="117"/>
      <c r="HD373" s="116" t="s">
        <v>1858</v>
      </c>
      <c r="HE373" s="116">
        <v>4.0440800000000001</v>
      </c>
      <c r="HF373" s="116">
        <v>32.424599999999998</v>
      </c>
    </row>
    <row r="374" spans="1:214" x14ac:dyDescent="0.25">
      <c r="A374" t="s">
        <v>171</v>
      </c>
      <c r="B374" t="s">
        <v>172</v>
      </c>
      <c r="C374" t="s">
        <v>170</v>
      </c>
      <c r="D374" t="s">
        <v>173</v>
      </c>
      <c r="E374" t="s">
        <v>1334</v>
      </c>
      <c r="F374" t="s">
        <v>1335</v>
      </c>
      <c r="G374" s="116">
        <f t="shared" si="10"/>
        <v>9.09</v>
      </c>
      <c r="H374" s="116">
        <f t="shared" si="11"/>
        <v>28.59</v>
      </c>
      <c r="I374">
        <v>9</v>
      </c>
      <c r="J374">
        <v>9</v>
      </c>
      <c r="K374" t="s">
        <v>159</v>
      </c>
      <c r="L374">
        <v>2312</v>
      </c>
      <c r="M374" s="116">
        <f>SUM(Table1[[#Headers],[c- IDP previously displ. abroad present]])</f>
        <v>0</v>
      </c>
      <c r="N374">
        <v>11958</v>
      </c>
      <c r="O374" s="116">
        <f>(Table1[[#This Row],[a- IDP individuals]])-(Table1[[#This Row],[displ. Abroad]])</f>
        <v>11958</v>
      </c>
      <c r="P374">
        <v>522</v>
      </c>
      <c r="Q374">
        <v>2715</v>
      </c>
      <c r="R374" t="s">
        <v>172</v>
      </c>
      <c r="S374" t="s">
        <v>173</v>
      </c>
      <c r="T374">
        <v>599</v>
      </c>
      <c r="U374">
        <v>3053</v>
      </c>
      <c r="V374" t="s">
        <v>172</v>
      </c>
      <c r="W374" t="s">
        <v>173</v>
      </c>
      <c r="X374">
        <v>735</v>
      </c>
      <c r="Y374">
        <v>3821</v>
      </c>
      <c r="Z374" t="s">
        <v>172</v>
      </c>
      <c r="AA374" t="s">
        <v>173</v>
      </c>
      <c r="AB374">
        <v>456</v>
      </c>
      <c r="AC374">
        <v>2369</v>
      </c>
      <c r="AD374" t="s">
        <v>172</v>
      </c>
      <c r="AE374" t="s">
        <v>173</v>
      </c>
      <c r="AF374">
        <v>0</v>
      </c>
      <c r="AG374">
        <v>0</v>
      </c>
      <c r="AH374" t="s">
        <v>147</v>
      </c>
      <c r="AI374" t="s">
        <v>147</v>
      </c>
      <c r="AJ374">
        <v>0</v>
      </c>
      <c r="AK374">
        <v>0</v>
      </c>
      <c r="AL374" t="s">
        <v>147</v>
      </c>
      <c r="AM374" t="s">
        <v>147</v>
      </c>
      <c r="AN374">
        <v>0</v>
      </c>
      <c r="AO374">
        <v>0</v>
      </c>
      <c r="AP374" t="s">
        <v>146</v>
      </c>
      <c r="AQ374">
        <v>0</v>
      </c>
      <c r="AR374">
        <v>0</v>
      </c>
      <c r="AS374">
        <v>0</v>
      </c>
      <c r="AT374">
        <v>0</v>
      </c>
      <c r="AU374" t="s">
        <v>147</v>
      </c>
      <c r="AV374" t="s">
        <v>147</v>
      </c>
      <c r="AW374">
        <v>0</v>
      </c>
      <c r="AX374">
        <v>0</v>
      </c>
      <c r="AY374" t="s">
        <v>147</v>
      </c>
      <c r="AZ374" t="s">
        <v>147</v>
      </c>
      <c r="BA374">
        <v>0</v>
      </c>
      <c r="BB374">
        <v>0</v>
      </c>
      <c r="BC374" t="s">
        <v>147</v>
      </c>
      <c r="BD374" t="s">
        <v>147</v>
      </c>
      <c r="BE374">
        <v>0</v>
      </c>
      <c r="BF374">
        <v>0</v>
      </c>
      <c r="BG374" t="s">
        <v>147</v>
      </c>
      <c r="BH374" t="s">
        <v>147</v>
      </c>
      <c r="BI374">
        <v>0</v>
      </c>
      <c r="BJ374">
        <v>0</v>
      </c>
      <c r="BK374" t="s">
        <v>147</v>
      </c>
      <c r="BL374" t="s">
        <v>147</v>
      </c>
      <c r="BM374">
        <v>0</v>
      </c>
      <c r="BN374">
        <v>0</v>
      </c>
      <c r="BO374" s="116">
        <f>SUM(Table1[[#This Row],[2014-2015 Conflict]],Table1[[#This Row],[2016-2017 conflict]],Table1[[#This Row],[2018 pre R conflict]],Table1[[#This Row],[2018 post R conflict]],Table1[[#This Row],[2019 conflict]],Table1[[#This Row],[2020 conflict]])</f>
        <v>0</v>
      </c>
      <c r="BP374" s="116">
        <f>SUM(Table1[[#This Row],[2014-2015  C - clashes]],Table1[[#This Row],[2016-2017  c-clashes]],Table1[[#This Row],[2018 pre R C-clashes]],Table1[[#This Row],[2018 post R C-clashes]],Table1[[#This Row],[2019 C-clashes]],Table1[[#This Row],[2020 C-clashes]])</f>
        <v>11958</v>
      </c>
      <c r="BQ374" s="116">
        <f>SUM(Table1[[#This Row],[2014-2015 disaster]],Table1[[#This Row],[2016-2017 disaster]],Table1[[#This Row],[2018 pre R disaster]],Table1[[#This Row],[2018 post R disaster]],Table1[[#This Row],[2019 disaster]],Table1[[#This Row],[2020 disaster]])</f>
        <v>0</v>
      </c>
      <c r="BR374" s="116">
        <f>SUM(Table1[[#This Row],[2014-2015 unknown]],Table1[[#This Row],[2016-2017  unknown ]],Table1[[#This Row],[2018 pre R unknown]],Table1[[#This Row],[2018 post R unknown]],Table1[[#This Row],[2019 unknown]],Table1[[#This Row],[2020 unknown]])</f>
        <v>0</v>
      </c>
      <c r="BS374">
        <v>0</v>
      </c>
      <c r="BT374">
        <v>2715</v>
      </c>
      <c r="BU374">
        <v>0</v>
      </c>
      <c r="BV374">
        <v>0</v>
      </c>
      <c r="BW374" t="s">
        <v>146</v>
      </c>
      <c r="BX374">
        <v>0</v>
      </c>
      <c r="BY374">
        <v>3053</v>
      </c>
      <c r="BZ374">
        <v>0</v>
      </c>
      <c r="CA374">
        <v>0</v>
      </c>
      <c r="CB374" t="s">
        <v>146</v>
      </c>
      <c r="CC374">
        <v>0</v>
      </c>
      <c r="CD374">
        <v>3821</v>
      </c>
      <c r="CE374">
        <v>0</v>
      </c>
      <c r="CF374">
        <v>0</v>
      </c>
      <c r="CG374" t="s">
        <v>146</v>
      </c>
      <c r="CH374">
        <v>0</v>
      </c>
      <c r="CI374">
        <v>2369</v>
      </c>
      <c r="CJ374">
        <v>0</v>
      </c>
      <c r="CK374">
        <v>0</v>
      </c>
      <c r="CL374" t="s">
        <v>146</v>
      </c>
      <c r="CM374">
        <v>0</v>
      </c>
      <c r="CN374">
        <v>0</v>
      </c>
      <c r="CO374">
        <v>0</v>
      </c>
      <c r="CP374">
        <v>0</v>
      </c>
      <c r="CQ374" t="s">
        <v>146</v>
      </c>
      <c r="CR374">
        <v>0</v>
      </c>
      <c r="CS374">
        <v>0</v>
      </c>
      <c r="CT374">
        <v>0</v>
      </c>
      <c r="CU374">
        <v>0</v>
      </c>
      <c r="CV374" t="s">
        <v>146</v>
      </c>
      <c r="CW374" t="s">
        <v>147</v>
      </c>
      <c r="CX374">
        <v>0</v>
      </c>
      <c r="CY374">
        <v>522</v>
      </c>
      <c r="CZ374">
        <v>2715</v>
      </c>
      <c r="DA374">
        <v>1790</v>
      </c>
      <c r="DB374">
        <v>9243</v>
      </c>
      <c r="DC374" t="s">
        <v>146</v>
      </c>
      <c r="DD374">
        <v>0</v>
      </c>
      <c r="DE374">
        <v>0</v>
      </c>
      <c r="DF374">
        <v>344</v>
      </c>
      <c r="DG374">
        <v>3715</v>
      </c>
      <c r="DH374" t="s">
        <v>146</v>
      </c>
      <c r="DI374">
        <f>Table1[[#This Row],[i- returnees internal present household]]+Table1[[#This Row],[k- abroad returnee household]]</f>
        <v>0</v>
      </c>
      <c r="DJ374">
        <f>Table1[[#This Row],[ returnees internal ]]+Table1[[#This Row],[abroad returnee ]]</f>
        <v>0</v>
      </c>
      <c r="DK374" t="s">
        <v>146</v>
      </c>
      <c r="DL374">
        <v>0</v>
      </c>
      <c r="DM374">
        <v>0</v>
      </c>
      <c r="DN374">
        <v>0</v>
      </c>
      <c r="DO374">
        <v>0</v>
      </c>
      <c r="DP374" t="s">
        <v>147</v>
      </c>
      <c r="DQ374" t="s">
        <v>147</v>
      </c>
      <c r="DR374" t="s">
        <v>147</v>
      </c>
      <c r="DS374" t="s">
        <v>147</v>
      </c>
      <c r="DT374">
        <v>0</v>
      </c>
      <c r="DU374">
        <v>0</v>
      </c>
      <c r="DV374" t="s">
        <v>147</v>
      </c>
      <c r="DW374" t="s">
        <v>147</v>
      </c>
      <c r="DX374" t="s">
        <v>147</v>
      </c>
      <c r="DY374" t="s">
        <v>147</v>
      </c>
      <c r="DZ374">
        <v>0</v>
      </c>
      <c r="EA374">
        <v>0</v>
      </c>
      <c r="EB374" t="s">
        <v>147</v>
      </c>
      <c r="EC374" t="s">
        <v>147</v>
      </c>
      <c r="ED374" t="s">
        <v>147</v>
      </c>
      <c r="EE374" t="s">
        <v>147</v>
      </c>
      <c r="EF374">
        <v>0</v>
      </c>
      <c r="EG374">
        <v>0</v>
      </c>
      <c r="EH374" t="s">
        <v>147</v>
      </c>
      <c r="EI374" t="s">
        <v>147</v>
      </c>
      <c r="EJ374" t="s">
        <v>147</v>
      </c>
      <c r="EK374" t="s">
        <v>147</v>
      </c>
      <c r="EL374">
        <v>0</v>
      </c>
      <c r="EM374">
        <v>0</v>
      </c>
      <c r="EN374" t="s">
        <v>147</v>
      </c>
      <c r="EO374" t="s">
        <v>147</v>
      </c>
      <c r="EP374" t="s">
        <v>147</v>
      </c>
      <c r="EQ374" t="s">
        <v>147</v>
      </c>
      <c r="ER374">
        <v>0</v>
      </c>
      <c r="ES374">
        <v>0</v>
      </c>
      <c r="ET374" t="s">
        <v>146</v>
      </c>
      <c r="EU374">
        <v>0</v>
      </c>
      <c r="EV374">
        <v>0</v>
      </c>
      <c r="EW374">
        <v>0</v>
      </c>
      <c r="EX374">
        <v>0</v>
      </c>
      <c r="EY374" t="s">
        <v>147</v>
      </c>
      <c r="EZ374" t="s">
        <v>147</v>
      </c>
      <c r="FA374" t="s">
        <v>147</v>
      </c>
      <c r="FB374" t="s">
        <v>147</v>
      </c>
      <c r="FC374">
        <v>0</v>
      </c>
      <c r="FD374">
        <v>0</v>
      </c>
      <c r="FE374" t="s">
        <v>147</v>
      </c>
      <c r="FF374" t="s">
        <v>147</v>
      </c>
      <c r="FG374" t="s">
        <v>147</v>
      </c>
      <c r="FH374" t="s">
        <v>147</v>
      </c>
      <c r="FI374">
        <v>0</v>
      </c>
      <c r="FJ374">
        <v>0</v>
      </c>
      <c r="FK374" t="s">
        <v>147</v>
      </c>
      <c r="FL374" t="s">
        <v>147</v>
      </c>
      <c r="FM374" t="s">
        <v>147</v>
      </c>
      <c r="FN374" t="s">
        <v>147</v>
      </c>
      <c r="FO374">
        <v>0</v>
      </c>
      <c r="FP374">
        <v>0</v>
      </c>
      <c r="FQ374" t="s">
        <v>147</v>
      </c>
      <c r="FR374" t="s">
        <v>147</v>
      </c>
      <c r="FS374" t="s">
        <v>147</v>
      </c>
      <c r="FT374" t="s">
        <v>147</v>
      </c>
      <c r="FU374">
        <v>0</v>
      </c>
      <c r="FV374">
        <v>0</v>
      </c>
      <c r="FW374" t="s">
        <v>147</v>
      </c>
      <c r="FX374" t="s">
        <v>147</v>
      </c>
      <c r="FY374" t="s">
        <v>147</v>
      </c>
      <c r="FZ374" t="s">
        <v>147</v>
      </c>
      <c r="GA374">
        <v>0</v>
      </c>
      <c r="GB374">
        <v>0</v>
      </c>
      <c r="GC374">
        <v>0</v>
      </c>
      <c r="GD374">
        <v>0</v>
      </c>
      <c r="GE374">
        <v>0</v>
      </c>
      <c r="GF374">
        <v>0</v>
      </c>
      <c r="GG374">
        <v>0</v>
      </c>
      <c r="GH374">
        <v>0</v>
      </c>
      <c r="GI374">
        <v>0</v>
      </c>
      <c r="GJ374">
        <v>0</v>
      </c>
      <c r="GK374" t="s">
        <v>159</v>
      </c>
      <c r="GL374">
        <v>74</v>
      </c>
      <c r="GM374">
        <v>377</v>
      </c>
      <c r="GN374" t="s">
        <v>159</v>
      </c>
      <c r="GO374" t="s">
        <v>172</v>
      </c>
      <c r="GP374" t="s">
        <v>173</v>
      </c>
      <c r="GQ374" t="s">
        <v>146</v>
      </c>
      <c r="GR374" t="s">
        <v>147</v>
      </c>
      <c r="GS374" t="s">
        <v>159</v>
      </c>
      <c r="GT374">
        <v>13</v>
      </c>
      <c r="GU374">
        <v>65</v>
      </c>
      <c r="GV374" t="s">
        <v>146</v>
      </c>
      <c r="GW374" t="s">
        <v>152</v>
      </c>
      <c r="GX374" t="s">
        <v>152</v>
      </c>
      <c r="GY374" t="s">
        <v>177</v>
      </c>
      <c r="GZ374" t="s">
        <v>1336</v>
      </c>
      <c r="HA374" s="117" t="s">
        <v>694</v>
      </c>
      <c r="HB374" s="117" t="s">
        <v>2611</v>
      </c>
      <c r="HC374" s="117"/>
      <c r="HD374" s="116" t="s">
        <v>1858</v>
      </c>
      <c r="HE374" s="116">
        <v>4.0522200000000002</v>
      </c>
      <c r="HF374" s="116">
        <v>32.410200000000003</v>
      </c>
    </row>
    <row r="375" spans="1:214" x14ac:dyDescent="0.25">
      <c r="A375" t="s">
        <v>323</v>
      </c>
      <c r="B375" t="s">
        <v>324</v>
      </c>
      <c r="C375" t="s">
        <v>1134</v>
      </c>
      <c r="D375" t="s">
        <v>1135</v>
      </c>
      <c r="E375" t="s">
        <v>1337</v>
      </c>
      <c r="F375" t="s">
        <v>1338</v>
      </c>
      <c r="G375" s="116">
        <f t="shared" si="10"/>
        <v>8.7763100000000005</v>
      </c>
      <c r="H375" s="116">
        <f t="shared" si="11"/>
        <v>27.789883</v>
      </c>
      <c r="I375">
        <v>9</v>
      </c>
      <c r="J375">
        <v>9</v>
      </c>
      <c r="K375" t="s">
        <v>159</v>
      </c>
      <c r="L375">
        <v>371</v>
      </c>
      <c r="M375" s="116">
        <f>SUM(Table1[[#Headers],[c- IDP previously displ. abroad present]])</f>
        <v>0</v>
      </c>
      <c r="N375">
        <v>1851</v>
      </c>
      <c r="O375" s="116">
        <f>(Table1[[#This Row],[a- IDP individuals]])-(Table1[[#This Row],[displ. Abroad]])</f>
        <v>1851</v>
      </c>
      <c r="P375">
        <v>120</v>
      </c>
      <c r="Q375">
        <v>601</v>
      </c>
      <c r="R375" t="s">
        <v>228</v>
      </c>
      <c r="S375" t="s">
        <v>586</v>
      </c>
      <c r="T375">
        <v>64</v>
      </c>
      <c r="U375">
        <v>321</v>
      </c>
      <c r="V375" t="s">
        <v>172</v>
      </c>
      <c r="W375" t="s">
        <v>774</v>
      </c>
      <c r="X375">
        <v>72</v>
      </c>
      <c r="Y375">
        <v>361</v>
      </c>
      <c r="Z375" t="s">
        <v>1137</v>
      </c>
      <c r="AA375" t="s">
        <v>1137</v>
      </c>
      <c r="AB375">
        <v>73</v>
      </c>
      <c r="AC375">
        <v>366</v>
      </c>
      <c r="AD375" t="s">
        <v>172</v>
      </c>
      <c r="AE375" t="s">
        <v>173</v>
      </c>
      <c r="AF375">
        <v>40</v>
      </c>
      <c r="AG375">
        <v>192</v>
      </c>
      <c r="AH375" t="s">
        <v>172</v>
      </c>
      <c r="AI375" t="s">
        <v>774</v>
      </c>
      <c r="AJ375">
        <v>2</v>
      </c>
      <c r="AK375">
        <v>10</v>
      </c>
      <c r="AL375" t="s">
        <v>1137</v>
      </c>
      <c r="AM375" t="s">
        <v>1137</v>
      </c>
      <c r="AN375">
        <v>0</v>
      </c>
      <c r="AO375">
        <v>0</v>
      </c>
      <c r="AP375" t="s">
        <v>146</v>
      </c>
      <c r="AQ375">
        <v>0</v>
      </c>
      <c r="AR375">
        <v>0</v>
      </c>
      <c r="AS375">
        <v>0</v>
      </c>
      <c r="AT375">
        <v>0</v>
      </c>
      <c r="AU375" t="s">
        <v>147</v>
      </c>
      <c r="AV375" t="s">
        <v>147</v>
      </c>
      <c r="AW375">
        <v>0</v>
      </c>
      <c r="AX375">
        <v>0</v>
      </c>
      <c r="AY375" t="s">
        <v>147</v>
      </c>
      <c r="AZ375" t="s">
        <v>147</v>
      </c>
      <c r="BA375">
        <v>0</v>
      </c>
      <c r="BB375">
        <v>0</v>
      </c>
      <c r="BC375" t="s">
        <v>147</v>
      </c>
      <c r="BD375" t="s">
        <v>147</v>
      </c>
      <c r="BE375">
        <v>0</v>
      </c>
      <c r="BF375">
        <v>0</v>
      </c>
      <c r="BG375" t="s">
        <v>147</v>
      </c>
      <c r="BH375" t="s">
        <v>147</v>
      </c>
      <c r="BI375">
        <v>0</v>
      </c>
      <c r="BJ375">
        <v>0</v>
      </c>
      <c r="BK375" t="s">
        <v>147</v>
      </c>
      <c r="BL375" t="s">
        <v>147</v>
      </c>
      <c r="BM375">
        <v>0</v>
      </c>
      <c r="BN375">
        <v>0</v>
      </c>
      <c r="BO375" s="116">
        <f>SUM(Table1[[#This Row],[2014-2015 Conflict]],Table1[[#This Row],[2016-2017 conflict]],Table1[[#This Row],[2018 pre R conflict]],Table1[[#This Row],[2018 post R conflict]],Table1[[#This Row],[2019 conflict]],Table1[[#This Row],[2020 conflict]])</f>
        <v>0</v>
      </c>
      <c r="BP375" s="116">
        <f>SUM(Table1[[#This Row],[2014-2015  C - clashes]],Table1[[#This Row],[2016-2017  c-clashes]],Table1[[#This Row],[2018 pre R C-clashes]],Table1[[#This Row],[2018 post R C-clashes]],Table1[[#This Row],[2019 C-clashes]],Table1[[#This Row],[2020 C-clashes]])</f>
        <v>1649</v>
      </c>
      <c r="BQ375" s="116">
        <f>SUM(Table1[[#This Row],[2014-2015 disaster]],Table1[[#This Row],[2016-2017 disaster]],Table1[[#This Row],[2018 pre R disaster]],Table1[[#This Row],[2018 post R disaster]],Table1[[#This Row],[2019 disaster]],Table1[[#This Row],[2020 disaster]])</f>
        <v>202</v>
      </c>
      <c r="BR375" s="116">
        <f>SUM(Table1[[#This Row],[2014-2015 unknown]],Table1[[#This Row],[2016-2017  unknown ]],Table1[[#This Row],[2018 pre R unknown]],Table1[[#This Row],[2018 post R unknown]],Table1[[#This Row],[2019 unknown]],Table1[[#This Row],[2020 unknown]])</f>
        <v>0</v>
      </c>
      <c r="BS375">
        <v>0</v>
      </c>
      <c r="BT375">
        <v>601</v>
      </c>
      <c r="BU375">
        <v>0</v>
      </c>
      <c r="BV375">
        <v>0</v>
      </c>
      <c r="BW375" t="s">
        <v>146</v>
      </c>
      <c r="BX375">
        <v>0</v>
      </c>
      <c r="BY375">
        <v>321</v>
      </c>
      <c r="BZ375">
        <v>0</v>
      </c>
      <c r="CA375">
        <v>0</v>
      </c>
      <c r="CB375" t="s">
        <v>146</v>
      </c>
      <c r="CC375">
        <v>0</v>
      </c>
      <c r="CD375">
        <v>361</v>
      </c>
      <c r="CE375">
        <v>0</v>
      </c>
      <c r="CF375">
        <v>0</v>
      </c>
      <c r="CG375" t="s">
        <v>146</v>
      </c>
      <c r="CH375">
        <v>0</v>
      </c>
      <c r="CI375">
        <v>366</v>
      </c>
      <c r="CJ375">
        <v>0</v>
      </c>
      <c r="CK375">
        <v>0</v>
      </c>
      <c r="CL375" t="s">
        <v>146</v>
      </c>
      <c r="CM375">
        <v>0</v>
      </c>
      <c r="CN375">
        <v>0</v>
      </c>
      <c r="CO375">
        <v>192</v>
      </c>
      <c r="CP375">
        <v>0</v>
      </c>
      <c r="CQ375" t="s">
        <v>146</v>
      </c>
      <c r="CR375">
        <v>0</v>
      </c>
      <c r="CS375">
        <v>0</v>
      </c>
      <c r="CT375">
        <v>10</v>
      </c>
      <c r="CU375">
        <v>0</v>
      </c>
      <c r="CV375" t="s">
        <v>146</v>
      </c>
      <c r="CW375" t="s">
        <v>147</v>
      </c>
      <c r="CX375">
        <v>0</v>
      </c>
      <c r="CY375">
        <v>0</v>
      </c>
      <c r="CZ375">
        <v>0</v>
      </c>
      <c r="DA375">
        <v>371</v>
      </c>
      <c r="DB375">
        <v>1851</v>
      </c>
      <c r="DC375" t="s">
        <v>146</v>
      </c>
      <c r="DD375">
        <v>0</v>
      </c>
      <c r="DE375">
        <v>0</v>
      </c>
      <c r="DF375">
        <v>500</v>
      </c>
      <c r="DG375">
        <v>2500</v>
      </c>
      <c r="DH375" t="s">
        <v>159</v>
      </c>
      <c r="DI375">
        <f>Table1[[#This Row],[i- returnees internal present household]]+Table1[[#This Row],[k- abroad returnee household]]</f>
        <v>431</v>
      </c>
      <c r="DJ375">
        <f>Table1[[#This Row],[ returnees internal ]]+Table1[[#This Row],[abroad returnee ]]</f>
        <v>2207</v>
      </c>
      <c r="DK375" t="s">
        <v>159</v>
      </c>
      <c r="DL375">
        <v>110</v>
      </c>
      <c r="DM375">
        <v>583</v>
      </c>
      <c r="DN375">
        <v>29</v>
      </c>
      <c r="DO375">
        <v>148</v>
      </c>
      <c r="DP375" t="s">
        <v>193</v>
      </c>
      <c r="DQ375" t="s">
        <v>194</v>
      </c>
      <c r="DR375" t="s">
        <v>150</v>
      </c>
      <c r="DS375" t="s">
        <v>147</v>
      </c>
      <c r="DT375">
        <v>25</v>
      </c>
      <c r="DU375">
        <v>142</v>
      </c>
      <c r="DV375" t="s">
        <v>193</v>
      </c>
      <c r="DW375" t="s">
        <v>194</v>
      </c>
      <c r="DX375" t="s">
        <v>150</v>
      </c>
      <c r="DY375" t="s">
        <v>147</v>
      </c>
      <c r="DZ375">
        <v>38</v>
      </c>
      <c r="EA375">
        <v>198</v>
      </c>
      <c r="EB375" t="s">
        <v>228</v>
      </c>
      <c r="EC375" t="s">
        <v>584</v>
      </c>
      <c r="ED375" t="s">
        <v>150</v>
      </c>
      <c r="EE375" t="s">
        <v>147</v>
      </c>
      <c r="EF375">
        <v>17</v>
      </c>
      <c r="EG375">
        <v>83</v>
      </c>
      <c r="EH375" t="s">
        <v>172</v>
      </c>
      <c r="EI375" t="s">
        <v>774</v>
      </c>
      <c r="EJ375" t="s">
        <v>304</v>
      </c>
      <c r="EK375" t="s">
        <v>147</v>
      </c>
      <c r="EL375">
        <v>1</v>
      </c>
      <c r="EM375">
        <v>12</v>
      </c>
      <c r="EN375" t="s">
        <v>1137</v>
      </c>
      <c r="EO375" t="s">
        <v>1137</v>
      </c>
      <c r="EP375" t="s">
        <v>150</v>
      </c>
      <c r="EQ375" t="s">
        <v>147</v>
      </c>
      <c r="ER375">
        <v>0</v>
      </c>
      <c r="ES375">
        <v>0</v>
      </c>
      <c r="ET375" t="s">
        <v>159</v>
      </c>
      <c r="EU375">
        <v>321</v>
      </c>
      <c r="EV375">
        <v>1624</v>
      </c>
      <c r="EW375">
        <v>111</v>
      </c>
      <c r="EX375">
        <v>566</v>
      </c>
      <c r="EY375" t="s">
        <v>217</v>
      </c>
      <c r="EZ375" t="s">
        <v>708</v>
      </c>
      <c r="FA375" t="s">
        <v>150</v>
      </c>
      <c r="FB375" t="s">
        <v>147</v>
      </c>
      <c r="FC375">
        <v>95</v>
      </c>
      <c r="FD375">
        <v>476</v>
      </c>
      <c r="FE375" t="s">
        <v>217</v>
      </c>
      <c r="FF375" t="s">
        <v>794</v>
      </c>
      <c r="FG375" t="s">
        <v>150</v>
      </c>
      <c r="FH375" t="s">
        <v>147</v>
      </c>
      <c r="FI375">
        <v>85</v>
      </c>
      <c r="FJ375">
        <v>428</v>
      </c>
      <c r="FK375" t="s">
        <v>217</v>
      </c>
      <c r="FL375" t="s">
        <v>587</v>
      </c>
      <c r="FM375" t="s">
        <v>150</v>
      </c>
      <c r="FN375" t="s">
        <v>147</v>
      </c>
      <c r="FO375">
        <v>28</v>
      </c>
      <c r="FP375">
        <v>142</v>
      </c>
      <c r="FQ375" t="s">
        <v>217</v>
      </c>
      <c r="FR375" t="s">
        <v>637</v>
      </c>
      <c r="FS375" t="s">
        <v>150</v>
      </c>
      <c r="FT375" t="s">
        <v>147</v>
      </c>
      <c r="FU375">
        <v>2</v>
      </c>
      <c r="FV375">
        <v>12</v>
      </c>
      <c r="FW375" t="s">
        <v>217</v>
      </c>
      <c r="FX375" t="s">
        <v>218</v>
      </c>
      <c r="FY375" t="s">
        <v>150</v>
      </c>
      <c r="FZ375" t="s">
        <v>147</v>
      </c>
      <c r="GA375">
        <v>0</v>
      </c>
      <c r="GB375">
        <v>0</v>
      </c>
      <c r="GC375">
        <v>0</v>
      </c>
      <c r="GD375">
        <v>0</v>
      </c>
      <c r="GE375">
        <v>112</v>
      </c>
      <c r="GF375">
        <v>561</v>
      </c>
      <c r="GG375">
        <v>319</v>
      </c>
      <c r="GH375">
        <v>1646</v>
      </c>
      <c r="GI375">
        <v>0</v>
      </c>
      <c r="GJ375">
        <v>0</v>
      </c>
      <c r="GK375" t="s">
        <v>159</v>
      </c>
      <c r="GL375">
        <v>73</v>
      </c>
      <c r="GM375">
        <v>369</v>
      </c>
      <c r="GN375" t="s">
        <v>159</v>
      </c>
      <c r="GO375" t="s">
        <v>324</v>
      </c>
      <c r="GP375" t="s">
        <v>325</v>
      </c>
      <c r="GQ375" t="s">
        <v>159</v>
      </c>
      <c r="GR375" t="s">
        <v>217</v>
      </c>
      <c r="GS375" t="s">
        <v>159</v>
      </c>
      <c r="GT375">
        <v>80</v>
      </c>
      <c r="GU375">
        <v>400</v>
      </c>
      <c r="GV375" t="s">
        <v>159</v>
      </c>
      <c r="GW375" t="s">
        <v>197</v>
      </c>
      <c r="GX375" t="s">
        <v>152</v>
      </c>
      <c r="GY375" t="s">
        <v>152</v>
      </c>
      <c r="GZ375" t="s">
        <v>1339</v>
      </c>
      <c r="HA375" s="117" t="s">
        <v>694</v>
      </c>
      <c r="HB375" s="117" t="s">
        <v>2613</v>
      </c>
      <c r="HC375" s="117"/>
      <c r="HD375" s="116" t="s">
        <v>1858</v>
      </c>
      <c r="HE375" s="116">
        <v>3.9948700000000001</v>
      </c>
      <c r="HF375" s="116">
        <v>32.566450000000003</v>
      </c>
    </row>
    <row r="376" spans="1:214" x14ac:dyDescent="0.25">
      <c r="A376" t="s">
        <v>273</v>
      </c>
      <c r="B376" t="s">
        <v>211</v>
      </c>
      <c r="C376" t="s">
        <v>764</v>
      </c>
      <c r="D376" t="s">
        <v>765</v>
      </c>
      <c r="E376" t="s">
        <v>1340</v>
      </c>
      <c r="F376" t="s">
        <v>1341</v>
      </c>
      <c r="G376" s="116">
        <f t="shared" si="10"/>
        <v>4.78</v>
      </c>
      <c r="H376" s="116">
        <f t="shared" si="11"/>
        <v>28.984549999999999</v>
      </c>
      <c r="I376">
        <v>9</v>
      </c>
      <c r="J376">
        <v>9</v>
      </c>
      <c r="K376" t="s">
        <v>159</v>
      </c>
      <c r="L376">
        <v>577</v>
      </c>
      <c r="M376" s="116">
        <f>SUM(Table1[[#Headers],[c- IDP previously displ. abroad present]])</f>
        <v>0</v>
      </c>
      <c r="N376">
        <v>2885</v>
      </c>
      <c r="O376" s="116">
        <f>(Table1[[#This Row],[a- IDP individuals]])-(Table1[[#This Row],[displ. Abroad]])</f>
        <v>2885</v>
      </c>
      <c r="P376">
        <v>212</v>
      </c>
      <c r="Q376">
        <v>690</v>
      </c>
      <c r="R376" t="s">
        <v>211</v>
      </c>
      <c r="S376" t="s">
        <v>422</v>
      </c>
      <c r="T376">
        <v>365</v>
      </c>
      <c r="U376">
        <v>2195</v>
      </c>
      <c r="V376" t="s">
        <v>211</v>
      </c>
      <c r="W376" t="s">
        <v>423</v>
      </c>
      <c r="X376">
        <v>0</v>
      </c>
      <c r="Y376">
        <v>0</v>
      </c>
      <c r="Z376" t="s">
        <v>147</v>
      </c>
      <c r="AA376" t="s">
        <v>147</v>
      </c>
      <c r="AB376">
        <v>0</v>
      </c>
      <c r="AC376">
        <v>0</v>
      </c>
      <c r="AD376" t="s">
        <v>147</v>
      </c>
      <c r="AE376" t="s">
        <v>147</v>
      </c>
      <c r="AF376">
        <v>0</v>
      </c>
      <c r="AG376">
        <v>0</v>
      </c>
      <c r="AH376" t="s">
        <v>147</v>
      </c>
      <c r="AI376" t="s">
        <v>147</v>
      </c>
      <c r="AJ376">
        <v>0</v>
      </c>
      <c r="AK376">
        <v>0</v>
      </c>
      <c r="AL376" t="s">
        <v>147</v>
      </c>
      <c r="AM376" t="s">
        <v>147</v>
      </c>
      <c r="AN376">
        <v>0</v>
      </c>
      <c r="AO376">
        <v>0</v>
      </c>
      <c r="AP376" t="s">
        <v>146</v>
      </c>
      <c r="AQ376">
        <v>0</v>
      </c>
      <c r="AR376">
        <v>0</v>
      </c>
      <c r="AS376">
        <v>0</v>
      </c>
      <c r="AT376">
        <v>0</v>
      </c>
      <c r="AU376" t="s">
        <v>147</v>
      </c>
      <c r="AV376" t="s">
        <v>147</v>
      </c>
      <c r="AW376">
        <v>0</v>
      </c>
      <c r="AX376">
        <v>0</v>
      </c>
      <c r="AY376" t="s">
        <v>147</v>
      </c>
      <c r="AZ376" t="s">
        <v>147</v>
      </c>
      <c r="BA376">
        <v>0</v>
      </c>
      <c r="BB376">
        <v>0</v>
      </c>
      <c r="BC376" t="s">
        <v>147</v>
      </c>
      <c r="BD376" t="s">
        <v>147</v>
      </c>
      <c r="BE376">
        <v>0</v>
      </c>
      <c r="BF376">
        <v>0</v>
      </c>
      <c r="BG376" t="s">
        <v>147</v>
      </c>
      <c r="BH376" t="s">
        <v>147</v>
      </c>
      <c r="BI376">
        <v>0</v>
      </c>
      <c r="BJ376">
        <v>0</v>
      </c>
      <c r="BK376" t="s">
        <v>147</v>
      </c>
      <c r="BL376" t="s">
        <v>147</v>
      </c>
      <c r="BM376">
        <v>0</v>
      </c>
      <c r="BN376">
        <v>0</v>
      </c>
      <c r="BO376" s="116">
        <f>SUM(Table1[[#This Row],[2014-2015 Conflict]],Table1[[#This Row],[2016-2017 conflict]],Table1[[#This Row],[2018 pre R conflict]],Table1[[#This Row],[2018 post R conflict]],Table1[[#This Row],[2019 conflict]],Table1[[#This Row],[2020 conflict]])</f>
        <v>2885</v>
      </c>
      <c r="BP376" s="116">
        <f>SUM(Table1[[#This Row],[2014-2015  C - clashes]],Table1[[#This Row],[2016-2017  c-clashes]],Table1[[#This Row],[2018 pre R C-clashes]],Table1[[#This Row],[2018 post R C-clashes]],Table1[[#This Row],[2019 C-clashes]],Table1[[#This Row],[2020 C-clashes]])</f>
        <v>0</v>
      </c>
      <c r="BQ376" s="116">
        <f>SUM(Table1[[#This Row],[2014-2015 disaster]],Table1[[#This Row],[2016-2017 disaster]],Table1[[#This Row],[2018 pre R disaster]],Table1[[#This Row],[2018 post R disaster]],Table1[[#This Row],[2019 disaster]],Table1[[#This Row],[2020 disaster]])</f>
        <v>0</v>
      </c>
      <c r="BR376" s="116">
        <f>SUM(Table1[[#This Row],[2014-2015 unknown]],Table1[[#This Row],[2016-2017  unknown ]],Table1[[#This Row],[2018 pre R unknown]],Table1[[#This Row],[2018 post R unknown]],Table1[[#This Row],[2019 unknown]],Table1[[#This Row],[2020 unknown]])</f>
        <v>0</v>
      </c>
      <c r="BS376">
        <v>690</v>
      </c>
      <c r="BT376">
        <v>0</v>
      </c>
      <c r="BU376">
        <v>0</v>
      </c>
      <c r="BV376">
        <v>0</v>
      </c>
      <c r="BW376" t="s">
        <v>146</v>
      </c>
      <c r="BX376">
        <v>2195</v>
      </c>
      <c r="BY376">
        <v>0</v>
      </c>
      <c r="BZ376">
        <v>0</v>
      </c>
      <c r="CA376">
        <v>0</v>
      </c>
      <c r="CB376" t="s">
        <v>146</v>
      </c>
      <c r="CC376">
        <v>0</v>
      </c>
      <c r="CD376">
        <v>0</v>
      </c>
      <c r="CE376">
        <v>0</v>
      </c>
      <c r="CF376">
        <v>0</v>
      </c>
      <c r="CG376" t="s">
        <v>146</v>
      </c>
      <c r="CH376">
        <v>0</v>
      </c>
      <c r="CI376">
        <v>0</v>
      </c>
      <c r="CJ376">
        <v>0</v>
      </c>
      <c r="CK376">
        <v>0</v>
      </c>
      <c r="CL376" t="s">
        <v>146</v>
      </c>
      <c r="CM376">
        <v>0</v>
      </c>
      <c r="CN376">
        <v>0</v>
      </c>
      <c r="CO376">
        <v>0</v>
      </c>
      <c r="CP376">
        <v>0</v>
      </c>
      <c r="CQ376" t="s">
        <v>146</v>
      </c>
      <c r="CR376">
        <v>0</v>
      </c>
      <c r="CS376">
        <v>0</v>
      </c>
      <c r="CT376">
        <v>0</v>
      </c>
      <c r="CU376">
        <v>0</v>
      </c>
      <c r="CV376" t="s">
        <v>146</v>
      </c>
      <c r="CW376" t="s">
        <v>147</v>
      </c>
      <c r="CX376">
        <v>0</v>
      </c>
      <c r="CY376">
        <v>301</v>
      </c>
      <c r="CZ376">
        <v>1505</v>
      </c>
      <c r="DA376">
        <v>276</v>
      </c>
      <c r="DB376">
        <v>1380</v>
      </c>
      <c r="DC376" t="s">
        <v>146</v>
      </c>
      <c r="DD376">
        <v>0</v>
      </c>
      <c r="DE376">
        <v>0</v>
      </c>
      <c r="DF376">
        <v>3843</v>
      </c>
      <c r="DG376">
        <v>18974</v>
      </c>
      <c r="DH376" t="s">
        <v>159</v>
      </c>
      <c r="DI376">
        <f>Table1[[#This Row],[i- returnees internal present household]]+Table1[[#This Row],[k- abroad returnee household]]</f>
        <v>145</v>
      </c>
      <c r="DJ376">
        <f>Table1[[#This Row],[ returnees internal ]]+Table1[[#This Row],[abroad returnee ]]</f>
        <v>675</v>
      </c>
      <c r="DK376" t="s">
        <v>159</v>
      </c>
      <c r="DL376">
        <v>142</v>
      </c>
      <c r="DM376">
        <v>660</v>
      </c>
      <c r="DN376">
        <v>49</v>
      </c>
      <c r="DO376">
        <v>245</v>
      </c>
      <c r="DP376" t="s">
        <v>211</v>
      </c>
      <c r="DQ376" t="s">
        <v>423</v>
      </c>
      <c r="DR376" t="s">
        <v>150</v>
      </c>
      <c r="DS376" t="s">
        <v>147</v>
      </c>
      <c r="DT376">
        <v>0</v>
      </c>
      <c r="DU376">
        <v>0</v>
      </c>
      <c r="DV376" t="s">
        <v>147</v>
      </c>
      <c r="DW376" t="s">
        <v>147</v>
      </c>
      <c r="DX376" t="s">
        <v>147</v>
      </c>
      <c r="DY376" t="s">
        <v>147</v>
      </c>
      <c r="DZ376">
        <v>16</v>
      </c>
      <c r="EA376">
        <v>80</v>
      </c>
      <c r="EB376" t="s">
        <v>211</v>
      </c>
      <c r="EC376" t="s">
        <v>423</v>
      </c>
      <c r="ED376" t="s">
        <v>150</v>
      </c>
      <c r="EE376" t="s">
        <v>147</v>
      </c>
      <c r="EF376">
        <v>77</v>
      </c>
      <c r="EG376">
        <v>335</v>
      </c>
      <c r="EH376" t="s">
        <v>211</v>
      </c>
      <c r="EI376" t="s">
        <v>423</v>
      </c>
      <c r="EJ376" t="s">
        <v>150</v>
      </c>
      <c r="EK376" t="s">
        <v>147</v>
      </c>
      <c r="EL376">
        <v>0</v>
      </c>
      <c r="EM376">
        <v>0</v>
      </c>
      <c r="EN376" t="s">
        <v>147</v>
      </c>
      <c r="EO376" t="s">
        <v>147</v>
      </c>
      <c r="EP376" t="s">
        <v>147</v>
      </c>
      <c r="EQ376" t="s">
        <v>147</v>
      </c>
      <c r="ER376">
        <v>0</v>
      </c>
      <c r="ES376">
        <v>0</v>
      </c>
      <c r="ET376" t="s">
        <v>159</v>
      </c>
      <c r="EU376">
        <v>3</v>
      </c>
      <c r="EV376">
        <v>15</v>
      </c>
      <c r="EW376">
        <v>3</v>
      </c>
      <c r="EX376">
        <v>15</v>
      </c>
      <c r="EY376" t="s">
        <v>217</v>
      </c>
      <c r="EZ376" t="s">
        <v>218</v>
      </c>
      <c r="FA376" t="s">
        <v>150</v>
      </c>
      <c r="FB376" t="s">
        <v>147</v>
      </c>
      <c r="FC376">
        <v>0</v>
      </c>
      <c r="FD376">
        <v>0</v>
      </c>
      <c r="FE376" t="s">
        <v>147</v>
      </c>
      <c r="FF376" t="s">
        <v>147</v>
      </c>
      <c r="FG376" t="s">
        <v>147</v>
      </c>
      <c r="FH376" t="s">
        <v>147</v>
      </c>
      <c r="FI376">
        <v>0</v>
      </c>
      <c r="FJ376">
        <v>0</v>
      </c>
      <c r="FK376" t="s">
        <v>147</v>
      </c>
      <c r="FL376" t="s">
        <v>147</v>
      </c>
      <c r="FM376" t="s">
        <v>147</v>
      </c>
      <c r="FN376" t="s">
        <v>147</v>
      </c>
      <c r="FO376">
        <v>0</v>
      </c>
      <c r="FP376">
        <v>0</v>
      </c>
      <c r="FQ376" t="s">
        <v>147</v>
      </c>
      <c r="FR376" t="s">
        <v>147</v>
      </c>
      <c r="FS376" t="s">
        <v>147</v>
      </c>
      <c r="FT376" t="s">
        <v>147</v>
      </c>
      <c r="FU376">
        <v>0</v>
      </c>
      <c r="FV376">
        <v>0</v>
      </c>
      <c r="FW376" t="s">
        <v>147</v>
      </c>
      <c r="FX376" t="s">
        <v>147</v>
      </c>
      <c r="FY376" t="s">
        <v>147</v>
      </c>
      <c r="FZ376" t="s">
        <v>147</v>
      </c>
      <c r="GA376">
        <v>0</v>
      </c>
      <c r="GB376">
        <v>0</v>
      </c>
      <c r="GC376">
        <v>0</v>
      </c>
      <c r="GD376">
        <v>0</v>
      </c>
      <c r="GE376">
        <v>47</v>
      </c>
      <c r="GF376">
        <v>186</v>
      </c>
      <c r="GG376">
        <v>98</v>
      </c>
      <c r="GH376">
        <v>489</v>
      </c>
      <c r="GI376">
        <v>0</v>
      </c>
      <c r="GJ376">
        <v>0</v>
      </c>
      <c r="GK376" t="s">
        <v>159</v>
      </c>
      <c r="GL376">
        <v>160</v>
      </c>
      <c r="GM376">
        <v>803</v>
      </c>
      <c r="GN376" t="s">
        <v>159</v>
      </c>
      <c r="GO376" t="s">
        <v>211</v>
      </c>
      <c r="GP376" t="s">
        <v>423</v>
      </c>
      <c r="GQ376" t="s">
        <v>159</v>
      </c>
      <c r="GR376" t="s">
        <v>221</v>
      </c>
      <c r="GS376" t="s">
        <v>159</v>
      </c>
      <c r="GT376">
        <v>16</v>
      </c>
      <c r="GU376">
        <v>80</v>
      </c>
      <c r="GV376" t="s">
        <v>146</v>
      </c>
      <c r="GW376" t="s">
        <v>151</v>
      </c>
      <c r="GX376" t="s">
        <v>152</v>
      </c>
      <c r="GY376" t="s">
        <v>151</v>
      </c>
      <c r="GZ376" t="s">
        <v>1342</v>
      </c>
      <c r="HA376" s="117" t="s">
        <v>1459</v>
      </c>
      <c r="HB376" s="117" t="s">
        <v>2615</v>
      </c>
      <c r="HC376" s="117"/>
      <c r="HD376" s="116" t="s">
        <v>1858</v>
      </c>
      <c r="HE376" s="116">
        <v>4.0307718100000001</v>
      </c>
      <c r="HF376" s="116">
        <v>31.954718669999998</v>
      </c>
    </row>
    <row r="377" spans="1:214" x14ac:dyDescent="0.25">
      <c r="A377" t="s">
        <v>273</v>
      </c>
      <c r="B377" t="s">
        <v>211</v>
      </c>
      <c r="C377" t="s">
        <v>764</v>
      </c>
      <c r="D377" t="s">
        <v>765</v>
      </c>
      <c r="E377" t="s">
        <v>1343</v>
      </c>
      <c r="F377" t="s">
        <v>1344</v>
      </c>
      <c r="G377" s="116">
        <f t="shared" si="10"/>
        <v>5.3010010000000003</v>
      </c>
      <c r="H377" s="116">
        <f t="shared" si="11"/>
        <v>28.733015999999999</v>
      </c>
      <c r="I377">
        <v>9</v>
      </c>
      <c r="J377">
        <v>9</v>
      </c>
      <c r="K377" t="s">
        <v>159</v>
      </c>
      <c r="L377">
        <v>465</v>
      </c>
      <c r="M377" s="116">
        <f>SUM(Table1[[#Headers],[c- IDP previously displ. abroad present]])</f>
        <v>0</v>
      </c>
      <c r="N377">
        <v>2295</v>
      </c>
      <c r="O377" s="116">
        <f>(Table1[[#This Row],[a- IDP individuals]])-(Table1[[#This Row],[displ. Abroad]])</f>
        <v>2295</v>
      </c>
      <c r="P377">
        <v>0</v>
      </c>
      <c r="Q377">
        <v>0</v>
      </c>
      <c r="R377" t="s">
        <v>147</v>
      </c>
      <c r="S377" t="s">
        <v>147</v>
      </c>
      <c r="T377">
        <v>415</v>
      </c>
      <c r="U377">
        <v>2075</v>
      </c>
      <c r="V377" t="s">
        <v>211</v>
      </c>
      <c r="W377" t="s">
        <v>423</v>
      </c>
      <c r="X377">
        <v>50</v>
      </c>
      <c r="Y377">
        <v>220</v>
      </c>
      <c r="Z377" t="s">
        <v>211</v>
      </c>
      <c r="AA377" t="s">
        <v>423</v>
      </c>
      <c r="AB377">
        <v>0</v>
      </c>
      <c r="AC377">
        <v>0</v>
      </c>
      <c r="AD377" t="s">
        <v>147</v>
      </c>
      <c r="AE377" t="s">
        <v>147</v>
      </c>
      <c r="AF377">
        <v>0</v>
      </c>
      <c r="AG377">
        <v>0</v>
      </c>
      <c r="AH377" t="s">
        <v>147</v>
      </c>
      <c r="AI377" t="s">
        <v>147</v>
      </c>
      <c r="AJ377">
        <v>0</v>
      </c>
      <c r="AK377">
        <v>0</v>
      </c>
      <c r="AL377" t="s">
        <v>147</v>
      </c>
      <c r="AM377" t="s">
        <v>147</v>
      </c>
      <c r="AN377">
        <v>0</v>
      </c>
      <c r="AO377">
        <v>0</v>
      </c>
      <c r="AP377" t="s">
        <v>146</v>
      </c>
      <c r="AQ377">
        <v>0</v>
      </c>
      <c r="AR377">
        <v>0</v>
      </c>
      <c r="AS377">
        <v>0</v>
      </c>
      <c r="AT377">
        <v>0</v>
      </c>
      <c r="AU377" t="s">
        <v>147</v>
      </c>
      <c r="AV377" t="s">
        <v>147</v>
      </c>
      <c r="AW377">
        <v>0</v>
      </c>
      <c r="AX377">
        <v>0</v>
      </c>
      <c r="AY377" t="s">
        <v>147</v>
      </c>
      <c r="AZ377" t="s">
        <v>147</v>
      </c>
      <c r="BA377">
        <v>0</v>
      </c>
      <c r="BB377">
        <v>0</v>
      </c>
      <c r="BC377" t="s">
        <v>147</v>
      </c>
      <c r="BD377" t="s">
        <v>147</v>
      </c>
      <c r="BE377">
        <v>0</v>
      </c>
      <c r="BF377">
        <v>0</v>
      </c>
      <c r="BG377" t="s">
        <v>147</v>
      </c>
      <c r="BH377" t="s">
        <v>147</v>
      </c>
      <c r="BI377">
        <v>0</v>
      </c>
      <c r="BJ377">
        <v>0</v>
      </c>
      <c r="BK377" t="s">
        <v>147</v>
      </c>
      <c r="BL377" t="s">
        <v>147</v>
      </c>
      <c r="BM377">
        <v>0</v>
      </c>
      <c r="BN377">
        <v>0</v>
      </c>
      <c r="BO377" s="116">
        <f>SUM(Table1[[#This Row],[2014-2015 Conflict]],Table1[[#This Row],[2016-2017 conflict]],Table1[[#This Row],[2018 pre R conflict]],Table1[[#This Row],[2018 post R conflict]],Table1[[#This Row],[2019 conflict]],Table1[[#This Row],[2020 conflict]])</f>
        <v>2295</v>
      </c>
      <c r="BP377" s="116">
        <f>SUM(Table1[[#This Row],[2014-2015  C - clashes]],Table1[[#This Row],[2016-2017  c-clashes]],Table1[[#This Row],[2018 pre R C-clashes]],Table1[[#This Row],[2018 post R C-clashes]],Table1[[#This Row],[2019 C-clashes]],Table1[[#This Row],[2020 C-clashes]])</f>
        <v>0</v>
      </c>
      <c r="BQ377" s="116">
        <f>SUM(Table1[[#This Row],[2014-2015 disaster]],Table1[[#This Row],[2016-2017 disaster]],Table1[[#This Row],[2018 pre R disaster]],Table1[[#This Row],[2018 post R disaster]],Table1[[#This Row],[2019 disaster]],Table1[[#This Row],[2020 disaster]])</f>
        <v>0</v>
      </c>
      <c r="BR377" s="116">
        <f>SUM(Table1[[#This Row],[2014-2015 unknown]],Table1[[#This Row],[2016-2017  unknown ]],Table1[[#This Row],[2018 pre R unknown]],Table1[[#This Row],[2018 post R unknown]],Table1[[#This Row],[2019 unknown]],Table1[[#This Row],[2020 unknown]])</f>
        <v>0</v>
      </c>
      <c r="BS377">
        <v>0</v>
      </c>
      <c r="BT377">
        <v>0</v>
      </c>
      <c r="BU377">
        <v>0</v>
      </c>
      <c r="BV377">
        <v>0</v>
      </c>
      <c r="BW377" t="s">
        <v>146</v>
      </c>
      <c r="BX377">
        <v>2075</v>
      </c>
      <c r="BY377">
        <v>0</v>
      </c>
      <c r="BZ377">
        <v>0</v>
      </c>
      <c r="CA377">
        <v>0</v>
      </c>
      <c r="CB377" t="s">
        <v>146</v>
      </c>
      <c r="CC377">
        <v>220</v>
      </c>
      <c r="CD377">
        <v>0</v>
      </c>
      <c r="CE377">
        <v>0</v>
      </c>
      <c r="CF377">
        <v>0</v>
      </c>
      <c r="CG377" t="s">
        <v>146</v>
      </c>
      <c r="CH377">
        <v>0</v>
      </c>
      <c r="CI377">
        <v>0</v>
      </c>
      <c r="CJ377">
        <v>0</v>
      </c>
      <c r="CK377">
        <v>0</v>
      </c>
      <c r="CL377" t="s">
        <v>146</v>
      </c>
      <c r="CM377">
        <v>0</v>
      </c>
      <c r="CN377">
        <v>0</v>
      </c>
      <c r="CO377">
        <v>0</v>
      </c>
      <c r="CP377">
        <v>0</v>
      </c>
      <c r="CQ377" t="s">
        <v>146</v>
      </c>
      <c r="CR377">
        <v>0</v>
      </c>
      <c r="CS377">
        <v>0</v>
      </c>
      <c r="CT377">
        <v>0</v>
      </c>
      <c r="CU377">
        <v>0</v>
      </c>
      <c r="CV377" t="s">
        <v>146</v>
      </c>
      <c r="CW377" t="s">
        <v>147</v>
      </c>
      <c r="CX377">
        <v>0</v>
      </c>
      <c r="CY377">
        <v>403</v>
      </c>
      <c r="CZ377">
        <v>1985</v>
      </c>
      <c r="DA377">
        <v>62</v>
      </c>
      <c r="DB377">
        <v>310</v>
      </c>
      <c r="DC377" t="s">
        <v>146</v>
      </c>
      <c r="DD377">
        <v>0</v>
      </c>
      <c r="DE377">
        <v>0</v>
      </c>
      <c r="DF377">
        <v>1242</v>
      </c>
      <c r="DG377">
        <v>6177</v>
      </c>
      <c r="DH377" t="s">
        <v>159</v>
      </c>
      <c r="DI377">
        <f>Table1[[#This Row],[i- returnees internal present household]]+Table1[[#This Row],[k- abroad returnee household]]</f>
        <v>288</v>
      </c>
      <c r="DJ377">
        <f>Table1[[#This Row],[ returnees internal ]]+Table1[[#This Row],[abroad returnee ]]</f>
        <v>1440</v>
      </c>
      <c r="DK377" t="s">
        <v>159</v>
      </c>
      <c r="DL377">
        <v>288</v>
      </c>
      <c r="DM377">
        <v>1440</v>
      </c>
      <c r="DN377">
        <v>46</v>
      </c>
      <c r="DO377">
        <v>230</v>
      </c>
      <c r="DP377" t="s">
        <v>211</v>
      </c>
      <c r="DQ377" t="s">
        <v>423</v>
      </c>
      <c r="DR377" t="s">
        <v>150</v>
      </c>
      <c r="DS377" t="s">
        <v>147</v>
      </c>
      <c r="DT377">
        <v>219</v>
      </c>
      <c r="DU377">
        <v>1095</v>
      </c>
      <c r="DV377" t="s">
        <v>211</v>
      </c>
      <c r="DW377" t="s">
        <v>422</v>
      </c>
      <c r="DX377" t="s">
        <v>150</v>
      </c>
      <c r="DY377" t="s">
        <v>147</v>
      </c>
      <c r="DZ377">
        <v>0</v>
      </c>
      <c r="EA377">
        <v>0</v>
      </c>
      <c r="EB377" t="s">
        <v>147</v>
      </c>
      <c r="EC377" t="s">
        <v>147</v>
      </c>
      <c r="ED377" t="s">
        <v>147</v>
      </c>
      <c r="EE377" t="s">
        <v>147</v>
      </c>
      <c r="EF377">
        <v>23</v>
      </c>
      <c r="EG377">
        <v>115</v>
      </c>
      <c r="EH377" t="s">
        <v>211</v>
      </c>
      <c r="EI377" t="s">
        <v>422</v>
      </c>
      <c r="EJ377" t="s">
        <v>150</v>
      </c>
      <c r="EK377" t="s">
        <v>147</v>
      </c>
      <c r="EL377">
        <v>0</v>
      </c>
      <c r="EM377">
        <v>0</v>
      </c>
      <c r="EN377" t="s">
        <v>147</v>
      </c>
      <c r="EO377" t="s">
        <v>147</v>
      </c>
      <c r="EP377" t="s">
        <v>147</v>
      </c>
      <c r="EQ377" t="s">
        <v>147</v>
      </c>
      <c r="ER377">
        <v>0</v>
      </c>
      <c r="ES377">
        <v>0</v>
      </c>
      <c r="ET377" t="s">
        <v>146</v>
      </c>
      <c r="EU377">
        <v>0</v>
      </c>
      <c r="EV377">
        <v>0</v>
      </c>
      <c r="EW377">
        <v>0</v>
      </c>
      <c r="EX377">
        <v>0</v>
      </c>
      <c r="EY377" t="s">
        <v>147</v>
      </c>
      <c r="EZ377" t="s">
        <v>147</v>
      </c>
      <c r="FA377" t="s">
        <v>147</v>
      </c>
      <c r="FB377" t="s">
        <v>147</v>
      </c>
      <c r="FC377">
        <v>0</v>
      </c>
      <c r="FD377">
        <v>0</v>
      </c>
      <c r="FE377" t="s">
        <v>147</v>
      </c>
      <c r="FF377" t="s">
        <v>147</v>
      </c>
      <c r="FG377" t="s">
        <v>147</v>
      </c>
      <c r="FH377" t="s">
        <v>147</v>
      </c>
      <c r="FI377">
        <v>0</v>
      </c>
      <c r="FJ377">
        <v>0</v>
      </c>
      <c r="FK377" t="s">
        <v>147</v>
      </c>
      <c r="FL377" t="s">
        <v>147</v>
      </c>
      <c r="FM377" t="s">
        <v>147</v>
      </c>
      <c r="FN377" t="s">
        <v>147</v>
      </c>
      <c r="FO377">
        <v>0</v>
      </c>
      <c r="FP377">
        <v>0</v>
      </c>
      <c r="FQ377" t="s">
        <v>147</v>
      </c>
      <c r="FR377" t="s">
        <v>147</v>
      </c>
      <c r="FS377" t="s">
        <v>147</v>
      </c>
      <c r="FT377" t="s">
        <v>147</v>
      </c>
      <c r="FU377">
        <v>0</v>
      </c>
      <c r="FV377">
        <v>0</v>
      </c>
      <c r="FW377" t="s">
        <v>147</v>
      </c>
      <c r="FX377" t="s">
        <v>147</v>
      </c>
      <c r="FY377" t="s">
        <v>147</v>
      </c>
      <c r="FZ377" t="s">
        <v>147</v>
      </c>
      <c r="GA377">
        <v>0</v>
      </c>
      <c r="GB377">
        <v>0</v>
      </c>
      <c r="GC377">
        <v>75</v>
      </c>
      <c r="GD377">
        <v>378</v>
      </c>
      <c r="GE377">
        <v>125</v>
      </c>
      <c r="GF377">
        <v>618</v>
      </c>
      <c r="GG377">
        <v>88</v>
      </c>
      <c r="GH377">
        <v>444</v>
      </c>
      <c r="GI377">
        <v>0</v>
      </c>
      <c r="GJ377">
        <v>0</v>
      </c>
      <c r="GK377" t="s">
        <v>159</v>
      </c>
      <c r="GL377">
        <v>197</v>
      </c>
      <c r="GM377">
        <v>986</v>
      </c>
      <c r="GN377" t="s">
        <v>159</v>
      </c>
      <c r="GO377" t="s">
        <v>193</v>
      </c>
      <c r="GP377" t="s">
        <v>194</v>
      </c>
      <c r="GQ377" t="s">
        <v>159</v>
      </c>
      <c r="GR377" t="s">
        <v>221</v>
      </c>
      <c r="GS377" t="s">
        <v>159</v>
      </c>
      <c r="GT377">
        <v>16</v>
      </c>
      <c r="GU377">
        <v>80</v>
      </c>
      <c r="GV377" t="s">
        <v>146</v>
      </c>
      <c r="GW377" t="s">
        <v>197</v>
      </c>
      <c r="GX377" t="s">
        <v>152</v>
      </c>
      <c r="GY377" t="s">
        <v>152</v>
      </c>
      <c r="GZ377" t="s">
        <v>1345</v>
      </c>
      <c r="HA377" s="117" t="s">
        <v>1459</v>
      </c>
      <c r="HB377" s="117" t="s">
        <v>2617</v>
      </c>
      <c r="HC377" s="117" t="s">
        <v>2618</v>
      </c>
      <c r="HD377" s="116" t="s">
        <v>1858</v>
      </c>
      <c r="HE377" s="116">
        <v>3.9242911600000001</v>
      </c>
      <c r="HF377" s="116">
        <v>32.068445160000003</v>
      </c>
    </row>
    <row r="378" spans="1:214" x14ac:dyDescent="0.25">
      <c r="A378" t="s">
        <v>142</v>
      </c>
      <c r="B378" t="s">
        <v>143</v>
      </c>
      <c r="C378" t="s">
        <v>635</v>
      </c>
      <c r="D378" t="s">
        <v>410</v>
      </c>
      <c r="E378" t="s">
        <v>1346</v>
      </c>
      <c r="F378" t="s">
        <v>1347</v>
      </c>
      <c r="G378" s="116">
        <f t="shared" si="10"/>
        <v>11.692460000000001</v>
      </c>
      <c r="H378" s="116">
        <f t="shared" si="11"/>
        <v>32.894010000000002</v>
      </c>
      <c r="I378">
        <v>9</v>
      </c>
      <c r="J378">
        <v>9</v>
      </c>
      <c r="K378" t="s">
        <v>159</v>
      </c>
      <c r="L378">
        <v>441</v>
      </c>
      <c r="M378" s="116">
        <f>SUM(Table1[[#Headers],[c- IDP previously displ. abroad present]])</f>
        <v>0</v>
      </c>
      <c r="N378">
        <v>2472</v>
      </c>
      <c r="O378" s="116">
        <f>(Table1[[#This Row],[a- IDP individuals]])-(Table1[[#This Row],[displ. Abroad]])</f>
        <v>1628</v>
      </c>
      <c r="P378">
        <v>273</v>
      </c>
      <c r="Q378">
        <v>1628</v>
      </c>
      <c r="R378" t="s">
        <v>324</v>
      </c>
      <c r="S378" t="s">
        <v>325</v>
      </c>
      <c r="T378">
        <v>168</v>
      </c>
      <c r="U378">
        <v>844</v>
      </c>
      <c r="V378" t="s">
        <v>147</v>
      </c>
      <c r="W378" t="s">
        <v>147</v>
      </c>
      <c r="X378">
        <v>0</v>
      </c>
      <c r="Y378">
        <v>0</v>
      </c>
      <c r="Z378" t="s">
        <v>147</v>
      </c>
      <c r="AA378" t="s">
        <v>147</v>
      </c>
      <c r="AB378">
        <v>0</v>
      </c>
      <c r="AC378">
        <v>0</v>
      </c>
      <c r="AD378" t="s">
        <v>147</v>
      </c>
      <c r="AE378" t="s">
        <v>147</v>
      </c>
      <c r="AF378">
        <v>0</v>
      </c>
      <c r="AG378">
        <v>0</v>
      </c>
      <c r="AH378" t="s">
        <v>147</v>
      </c>
      <c r="AI378" t="s">
        <v>147</v>
      </c>
      <c r="AJ378">
        <v>0</v>
      </c>
      <c r="AK378">
        <v>0</v>
      </c>
      <c r="AL378" t="s">
        <v>147</v>
      </c>
      <c r="AM378" t="s">
        <v>147</v>
      </c>
      <c r="AN378">
        <v>0</v>
      </c>
      <c r="AO378">
        <v>0</v>
      </c>
      <c r="AP378" t="s">
        <v>159</v>
      </c>
      <c r="AQ378">
        <v>168</v>
      </c>
      <c r="AR378">
        <v>844</v>
      </c>
      <c r="AS378">
        <v>168</v>
      </c>
      <c r="AT378">
        <v>844</v>
      </c>
      <c r="AU378" t="s">
        <v>217</v>
      </c>
      <c r="AV378" t="s">
        <v>411</v>
      </c>
      <c r="AW378">
        <v>0</v>
      </c>
      <c r="AX378">
        <v>0</v>
      </c>
      <c r="AY378" t="s">
        <v>147</v>
      </c>
      <c r="AZ378" t="s">
        <v>147</v>
      </c>
      <c r="BA378">
        <v>0</v>
      </c>
      <c r="BB378">
        <v>0</v>
      </c>
      <c r="BC378" t="s">
        <v>147</v>
      </c>
      <c r="BD378" t="s">
        <v>147</v>
      </c>
      <c r="BE378">
        <v>0</v>
      </c>
      <c r="BF378">
        <v>0</v>
      </c>
      <c r="BG378" t="s">
        <v>147</v>
      </c>
      <c r="BH378" t="s">
        <v>147</v>
      </c>
      <c r="BI378">
        <v>0</v>
      </c>
      <c r="BJ378">
        <v>0</v>
      </c>
      <c r="BK378" t="s">
        <v>147</v>
      </c>
      <c r="BL378" t="s">
        <v>147</v>
      </c>
      <c r="BM378">
        <v>0</v>
      </c>
      <c r="BN378">
        <v>0</v>
      </c>
      <c r="BO378" s="116">
        <f>SUM(Table1[[#This Row],[2014-2015 Conflict]],Table1[[#This Row],[2016-2017 conflict]],Table1[[#This Row],[2018 pre R conflict]],Table1[[#This Row],[2018 post R conflict]],Table1[[#This Row],[2019 conflict]],Table1[[#This Row],[2020 conflict]])</f>
        <v>1628</v>
      </c>
      <c r="BP378" s="116">
        <f>SUM(Table1[[#This Row],[2014-2015  C - clashes]],Table1[[#This Row],[2016-2017  c-clashes]],Table1[[#This Row],[2018 pre R C-clashes]],Table1[[#This Row],[2018 post R C-clashes]],Table1[[#This Row],[2019 C-clashes]],Table1[[#This Row],[2020 C-clashes]])</f>
        <v>0</v>
      </c>
      <c r="BQ378" s="116">
        <f>SUM(Table1[[#This Row],[2014-2015 disaster]],Table1[[#This Row],[2016-2017 disaster]],Table1[[#This Row],[2018 pre R disaster]],Table1[[#This Row],[2018 post R disaster]],Table1[[#This Row],[2019 disaster]],Table1[[#This Row],[2020 disaster]])</f>
        <v>0</v>
      </c>
      <c r="BR378" s="116">
        <f>SUM(Table1[[#This Row],[2014-2015 unknown]],Table1[[#This Row],[2016-2017  unknown ]],Table1[[#This Row],[2018 pre R unknown]],Table1[[#This Row],[2018 post R unknown]],Table1[[#This Row],[2019 unknown]],Table1[[#This Row],[2020 unknown]])</f>
        <v>844</v>
      </c>
      <c r="BS378">
        <v>1628</v>
      </c>
      <c r="BT378">
        <v>0</v>
      </c>
      <c r="BU378">
        <v>0</v>
      </c>
      <c r="BV378">
        <v>0</v>
      </c>
      <c r="BW378" t="s">
        <v>146</v>
      </c>
      <c r="BX378">
        <v>0</v>
      </c>
      <c r="BY378">
        <v>0</v>
      </c>
      <c r="BZ378">
        <v>0</v>
      </c>
      <c r="CA378">
        <v>844</v>
      </c>
      <c r="CB378" t="s">
        <v>146</v>
      </c>
      <c r="CC378">
        <v>0</v>
      </c>
      <c r="CD378">
        <v>0</v>
      </c>
      <c r="CE378">
        <v>0</v>
      </c>
      <c r="CF378">
        <v>0</v>
      </c>
      <c r="CG378" t="s">
        <v>146</v>
      </c>
      <c r="CH378">
        <v>0</v>
      </c>
      <c r="CI378">
        <v>0</v>
      </c>
      <c r="CJ378">
        <v>0</v>
      </c>
      <c r="CK378">
        <v>0</v>
      </c>
      <c r="CL378" t="s">
        <v>146</v>
      </c>
      <c r="CM378">
        <v>0</v>
      </c>
      <c r="CN378">
        <v>0</v>
      </c>
      <c r="CO378">
        <v>0</v>
      </c>
      <c r="CP378">
        <v>0</v>
      </c>
      <c r="CQ378" t="s">
        <v>146</v>
      </c>
      <c r="CR378">
        <v>0</v>
      </c>
      <c r="CS378">
        <v>0</v>
      </c>
      <c r="CT378">
        <v>0</v>
      </c>
      <c r="CU378">
        <v>0</v>
      </c>
      <c r="CV378" t="s">
        <v>146</v>
      </c>
      <c r="CW378" t="s">
        <v>147</v>
      </c>
      <c r="CX378">
        <v>0</v>
      </c>
      <c r="CY378">
        <v>429</v>
      </c>
      <c r="CZ378">
        <v>2403</v>
      </c>
      <c r="DA378">
        <v>12</v>
      </c>
      <c r="DB378">
        <v>69</v>
      </c>
      <c r="DC378" t="s">
        <v>159</v>
      </c>
      <c r="DD378">
        <v>100</v>
      </c>
      <c r="DE378">
        <v>603</v>
      </c>
      <c r="DF378">
        <v>412</v>
      </c>
      <c r="DG378">
        <v>2471</v>
      </c>
      <c r="DH378" t="s">
        <v>159</v>
      </c>
      <c r="DI378">
        <f>Table1[[#This Row],[i- returnees internal present household]]+Table1[[#This Row],[k- abroad returnee household]]</f>
        <v>445</v>
      </c>
      <c r="DJ378">
        <f>Table1[[#This Row],[ returnees internal ]]+Table1[[#This Row],[abroad returnee ]]</f>
        <v>2199</v>
      </c>
      <c r="DK378" t="s">
        <v>159</v>
      </c>
      <c r="DL378">
        <v>289</v>
      </c>
      <c r="DM378">
        <v>1417</v>
      </c>
      <c r="DN378">
        <v>31</v>
      </c>
      <c r="DO378">
        <v>155</v>
      </c>
      <c r="DP378" t="s">
        <v>143</v>
      </c>
      <c r="DQ378" t="s">
        <v>352</v>
      </c>
      <c r="DR378" t="s">
        <v>150</v>
      </c>
      <c r="DS378" t="s">
        <v>147</v>
      </c>
      <c r="DT378">
        <v>78</v>
      </c>
      <c r="DU378">
        <v>383</v>
      </c>
      <c r="DV378" t="s">
        <v>143</v>
      </c>
      <c r="DW378" t="s">
        <v>352</v>
      </c>
      <c r="DX378" t="s">
        <v>150</v>
      </c>
      <c r="DY378" t="s">
        <v>147</v>
      </c>
      <c r="DZ378">
        <v>88</v>
      </c>
      <c r="EA378">
        <v>442</v>
      </c>
      <c r="EB378" t="s">
        <v>143</v>
      </c>
      <c r="EC378" t="s">
        <v>352</v>
      </c>
      <c r="ED378" t="s">
        <v>150</v>
      </c>
      <c r="EE378" t="s">
        <v>147</v>
      </c>
      <c r="EF378">
        <v>35</v>
      </c>
      <c r="EG378">
        <v>143</v>
      </c>
      <c r="EH378" t="s">
        <v>143</v>
      </c>
      <c r="EI378" t="s">
        <v>352</v>
      </c>
      <c r="EJ378" t="s">
        <v>150</v>
      </c>
      <c r="EK378" t="s">
        <v>147</v>
      </c>
      <c r="EL378">
        <v>57</v>
      </c>
      <c r="EM378">
        <v>294</v>
      </c>
      <c r="EN378" t="s">
        <v>143</v>
      </c>
      <c r="EO378" t="s">
        <v>352</v>
      </c>
      <c r="EP378" t="s">
        <v>150</v>
      </c>
      <c r="EQ378" t="s">
        <v>147</v>
      </c>
      <c r="ER378">
        <v>0</v>
      </c>
      <c r="ES378">
        <v>0</v>
      </c>
      <c r="ET378" t="s">
        <v>159</v>
      </c>
      <c r="EU378">
        <v>156</v>
      </c>
      <c r="EV378">
        <v>782</v>
      </c>
      <c r="EW378">
        <v>23</v>
      </c>
      <c r="EX378">
        <v>117</v>
      </c>
      <c r="EY378" t="s">
        <v>217</v>
      </c>
      <c r="EZ378" t="s">
        <v>218</v>
      </c>
      <c r="FA378" t="s">
        <v>150</v>
      </c>
      <c r="FB378" t="s">
        <v>147</v>
      </c>
      <c r="FC378">
        <v>26</v>
      </c>
      <c r="FD378">
        <v>132</v>
      </c>
      <c r="FE378" t="s">
        <v>217</v>
      </c>
      <c r="FF378" t="s">
        <v>218</v>
      </c>
      <c r="FG378" t="s">
        <v>150</v>
      </c>
      <c r="FH378" t="s">
        <v>147</v>
      </c>
      <c r="FI378">
        <v>33</v>
      </c>
      <c r="FJ378">
        <v>167</v>
      </c>
      <c r="FK378" t="s">
        <v>217</v>
      </c>
      <c r="FL378" t="s">
        <v>218</v>
      </c>
      <c r="FM378" t="s">
        <v>150</v>
      </c>
      <c r="FN378" t="s">
        <v>147</v>
      </c>
      <c r="FO378">
        <v>34</v>
      </c>
      <c r="FP378">
        <v>170</v>
      </c>
      <c r="FQ378" t="s">
        <v>217</v>
      </c>
      <c r="FR378" t="s">
        <v>218</v>
      </c>
      <c r="FS378" t="s">
        <v>150</v>
      </c>
      <c r="FT378" t="s">
        <v>147</v>
      </c>
      <c r="FU378">
        <v>40</v>
      </c>
      <c r="FV378">
        <v>196</v>
      </c>
      <c r="FW378" t="s">
        <v>217</v>
      </c>
      <c r="FX378" t="s">
        <v>218</v>
      </c>
      <c r="FY378" t="s">
        <v>150</v>
      </c>
      <c r="FZ378" t="s">
        <v>147</v>
      </c>
      <c r="GA378">
        <v>0</v>
      </c>
      <c r="GB378">
        <v>0</v>
      </c>
      <c r="GC378">
        <v>95</v>
      </c>
      <c r="GD378">
        <v>449</v>
      </c>
      <c r="GE378">
        <v>350</v>
      </c>
      <c r="GF378">
        <v>1750</v>
      </c>
      <c r="GG378">
        <v>0</v>
      </c>
      <c r="GH378">
        <v>0</v>
      </c>
      <c r="GI378">
        <v>0</v>
      </c>
      <c r="GJ378">
        <v>0</v>
      </c>
      <c r="GK378" t="s">
        <v>159</v>
      </c>
      <c r="GL378">
        <v>136</v>
      </c>
      <c r="GM378">
        <v>680</v>
      </c>
      <c r="GN378" t="s">
        <v>159</v>
      </c>
      <c r="GO378" t="s">
        <v>193</v>
      </c>
      <c r="GP378" t="s">
        <v>194</v>
      </c>
      <c r="GQ378" t="s">
        <v>159</v>
      </c>
      <c r="GR378" t="s">
        <v>217</v>
      </c>
      <c r="GS378" t="s">
        <v>159</v>
      </c>
      <c r="GT378">
        <v>49</v>
      </c>
      <c r="GU378">
        <v>245</v>
      </c>
      <c r="GV378" t="s">
        <v>159</v>
      </c>
      <c r="GW378" t="s">
        <v>151</v>
      </c>
      <c r="GX378" t="s">
        <v>151</v>
      </c>
      <c r="GY378" t="s">
        <v>151</v>
      </c>
      <c r="GZ378" t="s">
        <v>1348</v>
      </c>
      <c r="HA378" s="117" t="s">
        <v>1459</v>
      </c>
      <c r="HB378" s="117" t="s">
        <v>1459</v>
      </c>
      <c r="HC378" s="117"/>
      <c r="HD378" s="116" t="s">
        <v>1858</v>
      </c>
      <c r="HE378" s="116">
        <v>3.8644221600000002</v>
      </c>
      <c r="HF378" s="116">
        <v>31.961089940000001</v>
      </c>
    </row>
    <row r="379" spans="1:214" x14ac:dyDescent="0.25">
      <c r="A379" t="s">
        <v>273</v>
      </c>
      <c r="B379" t="s">
        <v>211</v>
      </c>
      <c r="C379" t="s">
        <v>1350</v>
      </c>
      <c r="D379" t="s">
        <v>423</v>
      </c>
      <c r="E379" t="s">
        <v>1349</v>
      </c>
      <c r="F379" t="s">
        <v>1351</v>
      </c>
      <c r="G379" s="116">
        <f t="shared" si="10"/>
        <v>4.6484199999999998</v>
      </c>
      <c r="H379" s="116">
        <f t="shared" si="11"/>
        <v>28.540199999999999</v>
      </c>
      <c r="I379">
        <v>9</v>
      </c>
      <c r="J379">
        <v>9</v>
      </c>
      <c r="K379" t="s">
        <v>159</v>
      </c>
      <c r="L379">
        <v>22</v>
      </c>
      <c r="M379" s="116">
        <f>SUM(Table1[[#Headers],[c- IDP previously displ. abroad present]])</f>
        <v>0</v>
      </c>
      <c r="N379">
        <v>110</v>
      </c>
      <c r="O379" s="116">
        <f>(Table1[[#This Row],[a- IDP individuals]])-(Table1[[#This Row],[displ. Abroad]])</f>
        <v>110</v>
      </c>
      <c r="P379">
        <v>12</v>
      </c>
      <c r="Q379">
        <v>60</v>
      </c>
      <c r="R379" t="s">
        <v>211</v>
      </c>
      <c r="S379" t="s">
        <v>423</v>
      </c>
      <c r="T379">
        <v>7</v>
      </c>
      <c r="U379">
        <v>35</v>
      </c>
      <c r="V379" t="s">
        <v>211</v>
      </c>
      <c r="W379" t="s">
        <v>423</v>
      </c>
      <c r="X379">
        <v>3</v>
      </c>
      <c r="Y379">
        <v>15</v>
      </c>
      <c r="Z379" t="s">
        <v>211</v>
      </c>
      <c r="AA379" t="s">
        <v>423</v>
      </c>
      <c r="AB379">
        <v>0</v>
      </c>
      <c r="AC379">
        <v>0</v>
      </c>
      <c r="AD379" t="s">
        <v>147</v>
      </c>
      <c r="AE379" t="s">
        <v>147</v>
      </c>
      <c r="AF379">
        <v>0</v>
      </c>
      <c r="AG379">
        <v>0</v>
      </c>
      <c r="AH379" t="s">
        <v>147</v>
      </c>
      <c r="AI379" t="s">
        <v>147</v>
      </c>
      <c r="AJ379">
        <v>0</v>
      </c>
      <c r="AK379">
        <v>0</v>
      </c>
      <c r="AL379" t="s">
        <v>147</v>
      </c>
      <c r="AM379" t="s">
        <v>147</v>
      </c>
      <c r="AN379">
        <v>0</v>
      </c>
      <c r="AO379">
        <v>0</v>
      </c>
      <c r="AP379" t="s">
        <v>146</v>
      </c>
      <c r="AQ379">
        <v>0</v>
      </c>
      <c r="AR379">
        <v>0</v>
      </c>
      <c r="AS379">
        <v>0</v>
      </c>
      <c r="AT379">
        <v>0</v>
      </c>
      <c r="AU379" t="s">
        <v>147</v>
      </c>
      <c r="AV379" t="s">
        <v>147</v>
      </c>
      <c r="AW379">
        <v>0</v>
      </c>
      <c r="AX379">
        <v>0</v>
      </c>
      <c r="AY379" t="s">
        <v>147</v>
      </c>
      <c r="AZ379" t="s">
        <v>147</v>
      </c>
      <c r="BA379">
        <v>0</v>
      </c>
      <c r="BB379">
        <v>0</v>
      </c>
      <c r="BC379" t="s">
        <v>147</v>
      </c>
      <c r="BD379" t="s">
        <v>147</v>
      </c>
      <c r="BE379">
        <v>0</v>
      </c>
      <c r="BF379">
        <v>0</v>
      </c>
      <c r="BG379" t="s">
        <v>147</v>
      </c>
      <c r="BH379" t="s">
        <v>147</v>
      </c>
      <c r="BI379">
        <v>0</v>
      </c>
      <c r="BJ379">
        <v>0</v>
      </c>
      <c r="BK379" t="s">
        <v>147</v>
      </c>
      <c r="BL379" t="s">
        <v>147</v>
      </c>
      <c r="BM379">
        <v>0</v>
      </c>
      <c r="BN379">
        <v>0</v>
      </c>
      <c r="BO379" s="116">
        <f>SUM(Table1[[#This Row],[2014-2015 Conflict]],Table1[[#This Row],[2016-2017 conflict]],Table1[[#This Row],[2018 pre R conflict]],Table1[[#This Row],[2018 post R conflict]],Table1[[#This Row],[2019 conflict]],Table1[[#This Row],[2020 conflict]])</f>
        <v>110</v>
      </c>
      <c r="BP379" s="116">
        <f>SUM(Table1[[#This Row],[2014-2015  C - clashes]],Table1[[#This Row],[2016-2017  c-clashes]],Table1[[#This Row],[2018 pre R C-clashes]],Table1[[#This Row],[2018 post R C-clashes]],Table1[[#This Row],[2019 C-clashes]],Table1[[#This Row],[2020 C-clashes]])</f>
        <v>0</v>
      </c>
      <c r="BQ379" s="116">
        <f>SUM(Table1[[#This Row],[2014-2015 disaster]],Table1[[#This Row],[2016-2017 disaster]],Table1[[#This Row],[2018 pre R disaster]],Table1[[#This Row],[2018 post R disaster]],Table1[[#This Row],[2019 disaster]],Table1[[#This Row],[2020 disaster]])</f>
        <v>0</v>
      </c>
      <c r="BR379" s="116">
        <f>SUM(Table1[[#This Row],[2014-2015 unknown]],Table1[[#This Row],[2016-2017  unknown ]],Table1[[#This Row],[2018 pre R unknown]],Table1[[#This Row],[2018 post R unknown]],Table1[[#This Row],[2019 unknown]],Table1[[#This Row],[2020 unknown]])</f>
        <v>0</v>
      </c>
      <c r="BS379">
        <v>60</v>
      </c>
      <c r="BT379">
        <v>0</v>
      </c>
      <c r="BU379">
        <v>0</v>
      </c>
      <c r="BV379">
        <v>0</v>
      </c>
      <c r="BW379" t="s">
        <v>146</v>
      </c>
      <c r="BX379">
        <v>35</v>
      </c>
      <c r="BY379">
        <v>0</v>
      </c>
      <c r="BZ379">
        <v>0</v>
      </c>
      <c r="CA379">
        <v>0</v>
      </c>
      <c r="CB379" t="s">
        <v>146</v>
      </c>
      <c r="CC379">
        <v>15</v>
      </c>
      <c r="CD379">
        <v>0</v>
      </c>
      <c r="CE379">
        <v>0</v>
      </c>
      <c r="CF379">
        <v>0</v>
      </c>
      <c r="CG379" t="s">
        <v>146</v>
      </c>
      <c r="CH379">
        <v>0</v>
      </c>
      <c r="CI379">
        <v>0</v>
      </c>
      <c r="CJ379">
        <v>0</v>
      </c>
      <c r="CK379">
        <v>0</v>
      </c>
      <c r="CL379" t="s">
        <v>146</v>
      </c>
      <c r="CM379">
        <v>0</v>
      </c>
      <c r="CN379">
        <v>0</v>
      </c>
      <c r="CO379">
        <v>0</v>
      </c>
      <c r="CP379">
        <v>0</v>
      </c>
      <c r="CQ379" t="s">
        <v>146</v>
      </c>
      <c r="CR379">
        <v>0</v>
      </c>
      <c r="CS379">
        <v>0</v>
      </c>
      <c r="CT379">
        <v>0</v>
      </c>
      <c r="CU379">
        <v>0</v>
      </c>
      <c r="CV379" t="s">
        <v>146</v>
      </c>
      <c r="CW379" t="s">
        <v>147</v>
      </c>
      <c r="CX379">
        <v>0</v>
      </c>
      <c r="CY379">
        <v>0</v>
      </c>
      <c r="CZ379">
        <v>0</v>
      </c>
      <c r="DA379">
        <v>22</v>
      </c>
      <c r="DB379">
        <v>110</v>
      </c>
      <c r="DC379" t="s">
        <v>159</v>
      </c>
      <c r="DD379">
        <v>22</v>
      </c>
      <c r="DE379">
        <v>110</v>
      </c>
      <c r="DF379">
        <v>1846</v>
      </c>
      <c r="DG379">
        <v>9230</v>
      </c>
      <c r="DH379" t="s">
        <v>159</v>
      </c>
      <c r="DI379">
        <f>Table1[[#This Row],[i- returnees internal present household]]+Table1[[#This Row],[k- abroad returnee household]]</f>
        <v>674</v>
      </c>
      <c r="DJ379">
        <f>Table1[[#This Row],[ returnees internal ]]+Table1[[#This Row],[abroad returnee ]]</f>
        <v>4068</v>
      </c>
      <c r="DK379" t="s">
        <v>159</v>
      </c>
      <c r="DL379">
        <v>645</v>
      </c>
      <c r="DM379">
        <v>3890</v>
      </c>
      <c r="DN379">
        <v>0</v>
      </c>
      <c r="DO379">
        <v>0</v>
      </c>
      <c r="DP379" t="s">
        <v>147</v>
      </c>
      <c r="DQ379" t="s">
        <v>147</v>
      </c>
      <c r="DR379" t="s">
        <v>147</v>
      </c>
      <c r="DS379" t="s">
        <v>147</v>
      </c>
      <c r="DT379">
        <v>96</v>
      </c>
      <c r="DU379">
        <v>580</v>
      </c>
      <c r="DV379" t="s">
        <v>211</v>
      </c>
      <c r="DW379" t="s">
        <v>423</v>
      </c>
      <c r="DX379" t="s">
        <v>150</v>
      </c>
      <c r="DY379" t="s">
        <v>147</v>
      </c>
      <c r="DZ379">
        <v>170</v>
      </c>
      <c r="EA379">
        <v>1030</v>
      </c>
      <c r="EB379" t="s">
        <v>211</v>
      </c>
      <c r="EC379" t="s">
        <v>423</v>
      </c>
      <c r="ED379" t="s">
        <v>150</v>
      </c>
      <c r="EE379" t="s">
        <v>147</v>
      </c>
      <c r="EF379">
        <v>226</v>
      </c>
      <c r="EG379">
        <v>1360</v>
      </c>
      <c r="EH379" t="s">
        <v>211</v>
      </c>
      <c r="EI379" t="s">
        <v>423</v>
      </c>
      <c r="EJ379" t="s">
        <v>150</v>
      </c>
      <c r="EK379" t="s">
        <v>147</v>
      </c>
      <c r="EL379">
        <v>153</v>
      </c>
      <c r="EM379">
        <v>920</v>
      </c>
      <c r="EN379" t="s">
        <v>211</v>
      </c>
      <c r="EO379" t="s">
        <v>423</v>
      </c>
      <c r="EP379" t="s">
        <v>150</v>
      </c>
      <c r="EQ379" t="s">
        <v>147</v>
      </c>
      <c r="ER379">
        <v>0</v>
      </c>
      <c r="ES379">
        <v>0</v>
      </c>
      <c r="ET379" t="s">
        <v>159</v>
      </c>
      <c r="EU379">
        <v>29</v>
      </c>
      <c r="EV379">
        <v>178</v>
      </c>
      <c r="EW379">
        <v>0</v>
      </c>
      <c r="EX379">
        <v>0</v>
      </c>
      <c r="EY379" t="s">
        <v>147</v>
      </c>
      <c r="EZ379" t="s">
        <v>147</v>
      </c>
      <c r="FA379" t="s">
        <v>147</v>
      </c>
      <c r="FB379" t="s">
        <v>147</v>
      </c>
      <c r="FC379">
        <v>0</v>
      </c>
      <c r="FD379">
        <v>0</v>
      </c>
      <c r="FE379" t="s">
        <v>147</v>
      </c>
      <c r="FF379" t="s">
        <v>147</v>
      </c>
      <c r="FG379" t="s">
        <v>147</v>
      </c>
      <c r="FH379" t="s">
        <v>147</v>
      </c>
      <c r="FI379">
        <v>0</v>
      </c>
      <c r="FJ379">
        <v>0</v>
      </c>
      <c r="FK379" t="s">
        <v>147</v>
      </c>
      <c r="FL379" t="s">
        <v>147</v>
      </c>
      <c r="FM379" t="s">
        <v>147</v>
      </c>
      <c r="FN379" t="s">
        <v>147</v>
      </c>
      <c r="FO379">
        <v>0</v>
      </c>
      <c r="FP379">
        <v>0</v>
      </c>
      <c r="FQ379" t="s">
        <v>147</v>
      </c>
      <c r="FR379" t="s">
        <v>147</v>
      </c>
      <c r="FS379" t="s">
        <v>147</v>
      </c>
      <c r="FT379" t="s">
        <v>147</v>
      </c>
      <c r="FU379">
        <v>29</v>
      </c>
      <c r="FV379">
        <v>178</v>
      </c>
      <c r="FW379" t="s">
        <v>722</v>
      </c>
      <c r="FX379" t="s">
        <v>740</v>
      </c>
      <c r="FY379" t="s">
        <v>150</v>
      </c>
      <c r="FZ379" t="s">
        <v>147</v>
      </c>
      <c r="GA379">
        <v>0</v>
      </c>
      <c r="GB379">
        <v>0</v>
      </c>
      <c r="GC379">
        <v>118</v>
      </c>
      <c r="GD379">
        <v>665</v>
      </c>
      <c r="GE379">
        <v>241</v>
      </c>
      <c r="GF379">
        <v>1510</v>
      </c>
      <c r="GG379">
        <v>315</v>
      </c>
      <c r="GH379">
        <v>1893</v>
      </c>
      <c r="GI379">
        <v>0</v>
      </c>
      <c r="GJ379">
        <v>0</v>
      </c>
      <c r="GK379" t="s">
        <v>159</v>
      </c>
      <c r="GL379">
        <v>23</v>
      </c>
      <c r="GM379">
        <v>115</v>
      </c>
      <c r="GN379" t="s">
        <v>159</v>
      </c>
      <c r="GO379" t="s">
        <v>211</v>
      </c>
      <c r="GP379" t="s">
        <v>423</v>
      </c>
      <c r="GQ379" t="s">
        <v>146</v>
      </c>
      <c r="GR379" t="s">
        <v>147</v>
      </c>
      <c r="GS379" t="s">
        <v>159</v>
      </c>
      <c r="GT379">
        <v>146</v>
      </c>
      <c r="GU379">
        <v>730</v>
      </c>
      <c r="GV379" t="s">
        <v>159</v>
      </c>
      <c r="GW379" t="s">
        <v>151</v>
      </c>
      <c r="GX379" t="s">
        <v>152</v>
      </c>
      <c r="GY379" t="s">
        <v>151</v>
      </c>
      <c r="GZ379" t="s">
        <v>1352</v>
      </c>
      <c r="HA379" s="117" t="s">
        <v>696</v>
      </c>
      <c r="HB379" s="117" t="s">
        <v>2621</v>
      </c>
      <c r="HC379" s="117"/>
      <c r="HD379" s="116" t="s">
        <v>1858</v>
      </c>
      <c r="HE379" s="116">
        <v>3.8602466999999998</v>
      </c>
      <c r="HF379" s="116">
        <v>32.482733920000001</v>
      </c>
    </row>
    <row r="380" spans="1:214" x14ac:dyDescent="0.25">
      <c r="A380" t="s">
        <v>273</v>
      </c>
      <c r="B380" t="s">
        <v>211</v>
      </c>
      <c r="C380" t="s">
        <v>764</v>
      </c>
      <c r="D380" t="s">
        <v>765</v>
      </c>
      <c r="E380" t="s">
        <v>1353</v>
      </c>
      <c r="F380" t="s">
        <v>1354</v>
      </c>
      <c r="G380" s="116">
        <f t="shared" si="10"/>
        <v>4.8467019999999996</v>
      </c>
      <c r="H380" s="116">
        <f t="shared" si="11"/>
        <v>29.251909000000001</v>
      </c>
      <c r="I380">
        <v>9</v>
      </c>
      <c r="J380">
        <v>9</v>
      </c>
      <c r="K380" t="s">
        <v>159</v>
      </c>
      <c r="L380">
        <v>416</v>
      </c>
      <c r="M380" s="116">
        <f>SUM(Table1[[#Headers],[c- IDP previously displ. abroad present]])</f>
        <v>0</v>
      </c>
      <c r="N380">
        <v>2080</v>
      </c>
      <c r="O380" s="116">
        <f>(Table1[[#This Row],[a- IDP individuals]])-(Table1[[#This Row],[displ. Abroad]])</f>
        <v>2080</v>
      </c>
      <c r="P380">
        <v>0</v>
      </c>
      <c r="Q380">
        <v>0</v>
      </c>
      <c r="R380" t="s">
        <v>147</v>
      </c>
      <c r="S380" t="s">
        <v>147</v>
      </c>
      <c r="T380">
        <v>416</v>
      </c>
      <c r="U380">
        <v>2080</v>
      </c>
      <c r="V380" t="s">
        <v>211</v>
      </c>
      <c r="W380" t="s">
        <v>422</v>
      </c>
      <c r="X380">
        <v>0</v>
      </c>
      <c r="Y380">
        <v>0</v>
      </c>
      <c r="Z380" t="s">
        <v>147</v>
      </c>
      <c r="AA380" t="s">
        <v>147</v>
      </c>
      <c r="AB380">
        <v>0</v>
      </c>
      <c r="AC380">
        <v>0</v>
      </c>
      <c r="AD380" t="s">
        <v>147</v>
      </c>
      <c r="AE380" t="s">
        <v>147</v>
      </c>
      <c r="AF380">
        <v>0</v>
      </c>
      <c r="AG380">
        <v>0</v>
      </c>
      <c r="AH380" t="s">
        <v>147</v>
      </c>
      <c r="AI380" t="s">
        <v>147</v>
      </c>
      <c r="AJ380">
        <v>0</v>
      </c>
      <c r="AK380">
        <v>0</v>
      </c>
      <c r="AL380" t="s">
        <v>147</v>
      </c>
      <c r="AM380" t="s">
        <v>147</v>
      </c>
      <c r="AN380">
        <v>0</v>
      </c>
      <c r="AO380">
        <v>0</v>
      </c>
      <c r="AP380" t="s">
        <v>146</v>
      </c>
      <c r="AQ380">
        <v>0</v>
      </c>
      <c r="AR380">
        <v>0</v>
      </c>
      <c r="AS380">
        <v>0</v>
      </c>
      <c r="AT380">
        <v>0</v>
      </c>
      <c r="AU380" t="s">
        <v>147</v>
      </c>
      <c r="AV380" t="s">
        <v>147</v>
      </c>
      <c r="AW380">
        <v>0</v>
      </c>
      <c r="AX380">
        <v>0</v>
      </c>
      <c r="AY380" t="s">
        <v>147</v>
      </c>
      <c r="AZ380" t="s">
        <v>147</v>
      </c>
      <c r="BA380">
        <v>0</v>
      </c>
      <c r="BB380">
        <v>0</v>
      </c>
      <c r="BC380" t="s">
        <v>147</v>
      </c>
      <c r="BD380" t="s">
        <v>147</v>
      </c>
      <c r="BE380">
        <v>0</v>
      </c>
      <c r="BF380">
        <v>0</v>
      </c>
      <c r="BG380" t="s">
        <v>147</v>
      </c>
      <c r="BH380" t="s">
        <v>147</v>
      </c>
      <c r="BI380">
        <v>0</v>
      </c>
      <c r="BJ380">
        <v>0</v>
      </c>
      <c r="BK380" t="s">
        <v>147</v>
      </c>
      <c r="BL380" t="s">
        <v>147</v>
      </c>
      <c r="BM380">
        <v>0</v>
      </c>
      <c r="BN380">
        <v>0</v>
      </c>
      <c r="BO380" s="116">
        <f>SUM(Table1[[#This Row],[2014-2015 Conflict]],Table1[[#This Row],[2016-2017 conflict]],Table1[[#This Row],[2018 pre R conflict]],Table1[[#This Row],[2018 post R conflict]],Table1[[#This Row],[2019 conflict]],Table1[[#This Row],[2020 conflict]])</f>
        <v>2080</v>
      </c>
      <c r="BP380" s="116">
        <f>SUM(Table1[[#This Row],[2014-2015  C - clashes]],Table1[[#This Row],[2016-2017  c-clashes]],Table1[[#This Row],[2018 pre R C-clashes]],Table1[[#This Row],[2018 post R C-clashes]],Table1[[#This Row],[2019 C-clashes]],Table1[[#This Row],[2020 C-clashes]])</f>
        <v>0</v>
      </c>
      <c r="BQ380" s="116">
        <f>SUM(Table1[[#This Row],[2014-2015 disaster]],Table1[[#This Row],[2016-2017 disaster]],Table1[[#This Row],[2018 pre R disaster]],Table1[[#This Row],[2018 post R disaster]],Table1[[#This Row],[2019 disaster]],Table1[[#This Row],[2020 disaster]])</f>
        <v>0</v>
      </c>
      <c r="BR380" s="116">
        <f>SUM(Table1[[#This Row],[2014-2015 unknown]],Table1[[#This Row],[2016-2017  unknown ]],Table1[[#This Row],[2018 pre R unknown]],Table1[[#This Row],[2018 post R unknown]],Table1[[#This Row],[2019 unknown]],Table1[[#This Row],[2020 unknown]])</f>
        <v>0</v>
      </c>
      <c r="BS380">
        <v>0</v>
      </c>
      <c r="BT380">
        <v>0</v>
      </c>
      <c r="BU380">
        <v>0</v>
      </c>
      <c r="BV380">
        <v>0</v>
      </c>
      <c r="BW380" t="s">
        <v>146</v>
      </c>
      <c r="BX380">
        <v>2080</v>
      </c>
      <c r="BY380">
        <v>0</v>
      </c>
      <c r="BZ380">
        <v>0</v>
      </c>
      <c r="CA380">
        <v>0</v>
      </c>
      <c r="CB380" t="s">
        <v>146</v>
      </c>
      <c r="CC380">
        <v>0</v>
      </c>
      <c r="CD380">
        <v>0</v>
      </c>
      <c r="CE380">
        <v>0</v>
      </c>
      <c r="CF380">
        <v>0</v>
      </c>
      <c r="CG380" t="s">
        <v>146</v>
      </c>
      <c r="CH380">
        <v>0</v>
      </c>
      <c r="CI380">
        <v>0</v>
      </c>
      <c r="CJ380">
        <v>0</v>
      </c>
      <c r="CK380">
        <v>0</v>
      </c>
      <c r="CL380" t="s">
        <v>146</v>
      </c>
      <c r="CM380">
        <v>0</v>
      </c>
      <c r="CN380">
        <v>0</v>
      </c>
      <c r="CO380">
        <v>0</v>
      </c>
      <c r="CP380">
        <v>0</v>
      </c>
      <c r="CQ380" t="s">
        <v>146</v>
      </c>
      <c r="CR380">
        <v>0</v>
      </c>
      <c r="CS380">
        <v>0</v>
      </c>
      <c r="CT380">
        <v>0</v>
      </c>
      <c r="CU380">
        <v>0</v>
      </c>
      <c r="CV380" t="s">
        <v>146</v>
      </c>
      <c r="CW380" t="s">
        <v>147</v>
      </c>
      <c r="CX380">
        <v>0</v>
      </c>
      <c r="CY380">
        <v>0</v>
      </c>
      <c r="CZ380">
        <v>0</v>
      </c>
      <c r="DA380">
        <v>416</v>
      </c>
      <c r="DB380">
        <v>2080</v>
      </c>
      <c r="DC380" t="s">
        <v>146</v>
      </c>
      <c r="DD380">
        <v>0</v>
      </c>
      <c r="DE380">
        <v>0</v>
      </c>
      <c r="DF380">
        <v>1767</v>
      </c>
      <c r="DG380">
        <v>8835</v>
      </c>
      <c r="DH380" t="s">
        <v>159</v>
      </c>
      <c r="DI380">
        <f>Table1[[#This Row],[i- returnees internal present household]]+Table1[[#This Row],[k- abroad returnee household]]</f>
        <v>370</v>
      </c>
      <c r="DJ380">
        <f>Table1[[#This Row],[ returnees internal ]]+Table1[[#This Row],[abroad returnee ]]</f>
        <v>1905</v>
      </c>
      <c r="DK380" t="s">
        <v>159</v>
      </c>
      <c r="DL380">
        <v>343</v>
      </c>
      <c r="DM380">
        <v>1745</v>
      </c>
      <c r="DN380">
        <v>279</v>
      </c>
      <c r="DO380">
        <v>1395</v>
      </c>
      <c r="DP380" t="s">
        <v>211</v>
      </c>
      <c r="DQ380" t="s">
        <v>423</v>
      </c>
      <c r="DR380" t="s">
        <v>150</v>
      </c>
      <c r="DS380" t="s">
        <v>147</v>
      </c>
      <c r="DT380">
        <v>0</v>
      </c>
      <c r="DU380">
        <v>0</v>
      </c>
      <c r="DV380" t="s">
        <v>147</v>
      </c>
      <c r="DW380" t="s">
        <v>147</v>
      </c>
      <c r="DX380" t="s">
        <v>147</v>
      </c>
      <c r="DY380" t="s">
        <v>147</v>
      </c>
      <c r="DZ380">
        <v>0</v>
      </c>
      <c r="EA380">
        <v>0</v>
      </c>
      <c r="EB380" t="s">
        <v>147</v>
      </c>
      <c r="EC380" t="s">
        <v>147</v>
      </c>
      <c r="ED380" t="s">
        <v>147</v>
      </c>
      <c r="EE380" t="s">
        <v>147</v>
      </c>
      <c r="EF380">
        <v>64</v>
      </c>
      <c r="EG380">
        <v>350</v>
      </c>
      <c r="EH380" t="s">
        <v>193</v>
      </c>
      <c r="EI380" t="s">
        <v>194</v>
      </c>
      <c r="EJ380" t="s">
        <v>150</v>
      </c>
      <c r="EK380" t="s">
        <v>147</v>
      </c>
      <c r="EL380">
        <v>0</v>
      </c>
      <c r="EM380">
        <v>0</v>
      </c>
      <c r="EN380" t="s">
        <v>147</v>
      </c>
      <c r="EO380" t="s">
        <v>147</v>
      </c>
      <c r="EP380" t="s">
        <v>147</v>
      </c>
      <c r="EQ380" t="s">
        <v>147</v>
      </c>
      <c r="ER380">
        <v>0</v>
      </c>
      <c r="ES380">
        <v>0</v>
      </c>
      <c r="ET380" t="s">
        <v>159</v>
      </c>
      <c r="EU380">
        <v>27</v>
      </c>
      <c r="EV380">
        <v>160</v>
      </c>
      <c r="EW380">
        <v>0</v>
      </c>
      <c r="EX380">
        <v>0</v>
      </c>
      <c r="EY380" t="s">
        <v>147</v>
      </c>
      <c r="EZ380" t="s">
        <v>147</v>
      </c>
      <c r="FA380" t="s">
        <v>147</v>
      </c>
      <c r="FB380" t="s">
        <v>147</v>
      </c>
      <c r="FC380">
        <v>0</v>
      </c>
      <c r="FD380">
        <v>0</v>
      </c>
      <c r="FE380" t="s">
        <v>147</v>
      </c>
      <c r="FF380" t="s">
        <v>147</v>
      </c>
      <c r="FG380" t="s">
        <v>147</v>
      </c>
      <c r="FH380" t="s">
        <v>147</v>
      </c>
      <c r="FI380">
        <v>0</v>
      </c>
      <c r="FJ380">
        <v>0</v>
      </c>
      <c r="FK380" t="s">
        <v>147</v>
      </c>
      <c r="FL380" t="s">
        <v>147</v>
      </c>
      <c r="FM380" t="s">
        <v>147</v>
      </c>
      <c r="FN380" t="s">
        <v>147</v>
      </c>
      <c r="FO380">
        <v>27</v>
      </c>
      <c r="FP380">
        <v>160</v>
      </c>
      <c r="FQ380" t="s">
        <v>217</v>
      </c>
      <c r="FR380" t="s">
        <v>218</v>
      </c>
      <c r="FS380" t="s">
        <v>150</v>
      </c>
      <c r="FT380" t="s">
        <v>147</v>
      </c>
      <c r="FU380">
        <v>0</v>
      </c>
      <c r="FV380">
        <v>0</v>
      </c>
      <c r="FW380" t="s">
        <v>147</v>
      </c>
      <c r="FX380" t="s">
        <v>147</v>
      </c>
      <c r="FY380" t="s">
        <v>147</v>
      </c>
      <c r="FZ380" t="s">
        <v>147</v>
      </c>
      <c r="GA380">
        <v>0</v>
      </c>
      <c r="GB380">
        <v>0</v>
      </c>
      <c r="GC380">
        <v>0</v>
      </c>
      <c r="GD380">
        <v>0</v>
      </c>
      <c r="GE380">
        <v>306</v>
      </c>
      <c r="GF380">
        <v>1530</v>
      </c>
      <c r="GG380">
        <v>64</v>
      </c>
      <c r="GH380">
        <v>375</v>
      </c>
      <c r="GI380">
        <v>0</v>
      </c>
      <c r="GJ380">
        <v>0</v>
      </c>
      <c r="GK380" t="s">
        <v>159</v>
      </c>
      <c r="GL380">
        <v>144</v>
      </c>
      <c r="GM380">
        <v>720</v>
      </c>
      <c r="GN380" t="s">
        <v>159</v>
      </c>
      <c r="GO380" t="s">
        <v>193</v>
      </c>
      <c r="GP380" t="s">
        <v>194</v>
      </c>
      <c r="GQ380" t="s">
        <v>159</v>
      </c>
      <c r="GR380" t="s">
        <v>221</v>
      </c>
      <c r="GS380" t="s">
        <v>159</v>
      </c>
      <c r="GT380">
        <v>13</v>
      </c>
      <c r="GU380">
        <v>65</v>
      </c>
      <c r="GV380" t="s">
        <v>146</v>
      </c>
      <c r="GW380" t="s">
        <v>151</v>
      </c>
      <c r="GX380" t="s">
        <v>152</v>
      </c>
      <c r="GY380" t="s">
        <v>151</v>
      </c>
      <c r="GZ380" t="s">
        <v>1355</v>
      </c>
      <c r="HA380" s="117" t="s">
        <v>696</v>
      </c>
      <c r="HB380" s="117" t="s">
        <v>2623</v>
      </c>
      <c r="HC380" s="117"/>
      <c r="HD380" s="116" t="s">
        <v>1858</v>
      </c>
      <c r="HE380" s="116">
        <v>3.8717530600000001</v>
      </c>
      <c r="HF380" s="116">
        <v>32.477707129999999</v>
      </c>
    </row>
    <row r="381" spans="1:214" x14ac:dyDescent="0.25">
      <c r="A381" t="s">
        <v>171</v>
      </c>
      <c r="B381" t="s">
        <v>172</v>
      </c>
      <c r="C381" t="s">
        <v>690</v>
      </c>
      <c r="D381" t="s">
        <v>691</v>
      </c>
      <c r="E381" t="s">
        <v>1356</v>
      </c>
      <c r="F381" t="s">
        <v>1357</v>
      </c>
      <c r="G381" s="116">
        <f t="shared" si="10"/>
        <v>8.1864100000000004</v>
      </c>
      <c r="H381" s="116">
        <f t="shared" si="11"/>
        <v>27.996400000000001</v>
      </c>
      <c r="I381">
        <v>9</v>
      </c>
      <c r="J381">
        <v>9</v>
      </c>
      <c r="K381" t="s">
        <v>159</v>
      </c>
      <c r="L381">
        <v>1465</v>
      </c>
      <c r="M381" s="116">
        <f>SUM(Table1[[#Headers],[c- IDP previously displ. abroad present]])</f>
        <v>0</v>
      </c>
      <c r="N381">
        <v>8274</v>
      </c>
      <c r="O381" s="116">
        <f>(Table1[[#This Row],[a- IDP individuals]])-(Table1[[#This Row],[displ. Abroad]])</f>
        <v>8274</v>
      </c>
      <c r="P381">
        <v>337</v>
      </c>
      <c r="Q381">
        <v>1904</v>
      </c>
      <c r="R381" t="s">
        <v>172</v>
      </c>
      <c r="S381" t="s">
        <v>774</v>
      </c>
      <c r="T381">
        <v>215</v>
      </c>
      <c r="U381">
        <v>1215</v>
      </c>
      <c r="V381" t="s">
        <v>172</v>
      </c>
      <c r="W381" t="s">
        <v>774</v>
      </c>
      <c r="X381">
        <v>173</v>
      </c>
      <c r="Y381">
        <v>975</v>
      </c>
      <c r="Z381" t="s">
        <v>172</v>
      </c>
      <c r="AA381" t="s">
        <v>774</v>
      </c>
      <c r="AB381">
        <v>149</v>
      </c>
      <c r="AC381">
        <v>840</v>
      </c>
      <c r="AD381" t="s">
        <v>172</v>
      </c>
      <c r="AE381" t="s">
        <v>774</v>
      </c>
      <c r="AF381">
        <v>235</v>
      </c>
      <c r="AG381">
        <v>1325</v>
      </c>
      <c r="AH381" t="s">
        <v>172</v>
      </c>
      <c r="AI381" t="s">
        <v>774</v>
      </c>
      <c r="AJ381">
        <v>356</v>
      </c>
      <c r="AK381">
        <v>2015</v>
      </c>
      <c r="AL381" t="s">
        <v>172</v>
      </c>
      <c r="AM381" t="s">
        <v>774</v>
      </c>
      <c r="AN381">
        <v>0</v>
      </c>
      <c r="AO381">
        <v>0</v>
      </c>
      <c r="AP381" t="s">
        <v>146</v>
      </c>
      <c r="AQ381">
        <v>0</v>
      </c>
      <c r="AR381">
        <v>0</v>
      </c>
      <c r="AS381">
        <v>0</v>
      </c>
      <c r="AT381">
        <v>0</v>
      </c>
      <c r="AU381" t="s">
        <v>147</v>
      </c>
      <c r="AV381" t="s">
        <v>147</v>
      </c>
      <c r="AW381">
        <v>0</v>
      </c>
      <c r="AX381">
        <v>0</v>
      </c>
      <c r="AY381" t="s">
        <v>147</v>
      </c>
      <c r="AZ381" t="s">
        <v>147</v>
      </c>
      <c r="BA381">
        <v>0</v>
      </c>
      <c r="BB381">
        <v>0</v>
      </c>
      <c r="BC381" t="s">
        <v>147</v>
      </c>
      <c r="BD381" t="s">
        <v>147</v>
      </c>
      <c r="BE381">
        <v>0</v>
      </c>
      <c r="BF381">
        <v>0</v>
      </c>
      <c r="BG381" t="s">
        <v>147</v>
      </c>
      <c r="BH381" t="s">
        <v>147</v>
      </c>
      <c r="BI381">
        <v>0</v>
      </c>
      <c r="BJ381">
        <v>0</v>
      </c>
      <c r="BK381" t="s">
        <v>147</v>
      </c>
      <c r="BL381" t="s">
        <v>147</v>
      </c>
      <c r="BM381">
        <v>0</v>
      </c>
      <c r="BN381">
        <v>0</v>
      </c>
      <c r="BO381" s="116">
        <f>SUM(Table1[[#This Row],[2014-2015 Conflict]],Table1[[#This Row],[2016-2017 conflict]],Table1[[#This Row],[2018 pre R conflict]],Table1[[#This Row],[2018 post R conflict]],Table1[[#This Row],[2019 conflict]],Table1[[#This Row],[2020 conflict]])</f>
        <v>0</v>
      </c>
      <c r="BP381" s="116">
        <f>SUM(Table1[[#This Row],[2014-2015  C - clashes]],Table1[[#This Row],[2016-2017  c-clashes]],Table1[[#This Row],[2018 pre R C-clashes]],Table1[[#This Row],[2018 post R C-clashes]],Table1[[#This Row],[2019 C-clashes]],Table1[[#This Row],[2020 C-clashes]])</f>
        <v>8274</v>
      </c>
      <c r="BQ381" s="116">
        <f>SUM(Table1[[#This Row],[2014-2015 disaster]],Table1[[#This Row],[2016-2017 disaster]],Table1[[#This Row],[2018 pre R disaster]],Table1[[#This Row],[2018 post R disaster]],Table1[[#This Row],[2019 disaster]],Table1[[#This Row],[2020 disaster]])</f>
        <v>0</v>
      </c>
      <c r="BR381" s="116">
        <f>SUM(Table1[[#This Row],[2014-2015 unknown]],Table1[[#This Row],[2016-2017  unknown ]],Table1[[#This Row],[2018 pre R unknown]],Table1[[#This Row],[2018 post R unknown]],Table1[[#This Row],[2019 unknown]],Table1[[#This Row],[2020 unknown]])</f>
        <v>0</v>
      </c>
      <c r="BS381">
        <v>0</v>
      </c>
      <c r="BT381">
        <v>1904</v>
      </c>
      <c r="BU381">
        <v>0</v>
      </c>
      <c r="BV381">
        <v>0</v>
      </c>
      <c r="BW381" t="s">
        <v>146</v>
      </c>
      <c r="BX381">
        <v>0</v>
      </c>
      <c r="BY381">
        <v>1215</v>
      </c>
      <c r="BZ381">
        <v>0</v>
      </c>
      <c r="CA381">
        <v>0</v>
      </c>
      <c r="CB381" t="s">
        <v>146</v>
      </c>
      <c r="CC381">
        <v>0</v>
      </c>
      <c r="CD381">
        <v>975</v>
      </c>
      <c r="CE381">
        <v>0</v>
      </c>
      <c r="CF381">
        <v>0</v>
      </c>
      <c r="CG381" t="s">
        <v>146</v>
      </c>
      <c r="CH381">
        <v>0</v>
      </c>
      <c r="CI381">
        <v>840</v>
      </c>
      <c r="CJ381">
        <v>0</v>
      </c>
      <c r="CK381">
        <v>0</v>
      </c>
      <c r="CL381" t="s">
        <v>146</v>
      </c>
      <c r="CM381">
        <v>0</v>
      </c>
      <c r="CN381">
        <v>1325</v>
      </c>
      <c r="CO381">
        <v>0</v>
      </c>
      <c r="CP381">
        <v>0</v>
      </c>
      <c r="CQ381" t="s">
        <v>146</v>
      </c>
      <c r="CR381">
        <v>0</v>
      </c>
      <c r="CS381">
        <v>2015</v>
      </c>
      <c r="CT381">
        <v>0</v>
      </c>
      <c r="CU381">
        <v>0</v>
      </c>
      <c r="CV381" t="s">
        <v>146</v>
      </c>
      <c r="CW381" t="s">
        <v>147</v>
      </c>
      <c r="CX381">
        <v>0</v>
      </c>
      <c r="CY381">
        <v>0</v>
      </c>
      <c r="CZ381">
        <v>0</v>
      </c>
      <c r="DA381">
        <v>1465</v>
      </c>
      <c r="DB381">
        <v>8274</v>
      </c>
      <c r="DC381" t="s">
        <v>146</v>
      </c>
      <c r="DD381">
        <v>0</v>
      </c>
      <c r="DE381">
        <v>0</v>
      </c>
      <c r="DF381">
        <v>1754</v>
      </c>
      <c r="DG381">
        <v>8772</v>
      </c>
      <c r="DH381" t="s">
        <v>159</v>
      </c>
      <c r="DI381">
        <f>Table1[[#This Row],[i- returnees internal present household]]+Table1[[#This Row],[k- abroad returnee household]]</f>
        <v>596</v>
      </c>
      <c r="DJ381">
        <f>Table1[[#This Row],[ returnees internal ]]+Table1[[#This Row],[abroad returnee ]]</f>
        <v>3054</v>
      </c>
      <c r="DK381" t="s">
        <v>159</v>
      </c>
      <c r="DL381">
        <v>330</v>
      </c>
      <c r="DM381">
        <v>1686</v>
      </c>
      <c r="DN381">
        <v>145</v>
      </c>
      <c r="DO381">
        <v>736</v>
      </c>
      <c r="DP381" t="s">
        <v>172</v>
      </c>
      <c r="DQ381" t="s">
        <v>691</v>
      </c>
      <c r="DR381" t="s">
        <v>182</v>
      </c>
      <c r="DS381" t="s">
        <v>147</v>
      </c>
      <c r="DT381">
        <v>97</v>
      </c>
      <c r="DU381">
        <v>495</v>
      </c>
      <c r="DV381" t="s">
        <v>172</v>
      </c>
      <c r="DW381" t="s">
        <v>691</v>
      </c>
      <c r="DX381" t="s">
        <v>182</v>
      </c>
      <c r="DY381" t="s">
        <v>147</v>
      </c>
      <c r="DZ381">
        <v>88</v>
      </c>
      <c r="EA381">
        <v>455</v>
      </c>
      <c r="EB381" t="s">
        <v>172</v>
      </c>
      <c r="EC381" t="s">
        <v>691</v>
      </c>
      <c r="ED381" t="s">
        <v>182</v>
      </c>
      <c r="EE381" t="s">
        <v>147</v>
      </c>
      <c r="EF381">
        <v>0</v>
      </c>
      <c r="EG381">
        <v>0</v>
      </c>
      <c r="EH381" t="s">
        <v>147</v>
      </c>
      <c r="EI381" t="s">
        <v>147</v>
      </c>
      <c r="EJ381" t="s">
        <v>147</v>
      </c>
      <c r="EK381" t="s">
        <v>147</v>
      </c>
      <c r="EL381">
        <v>0</v>
      </c>
      <c r="EM381">
        <v>0</v>
      </c>
      <c r="EN381" t="s">
        <v>147</v>
      </c>
      <c r="EO381" t="s">
        <v>147</v>
      </c>
      <c r="EP381" t="s">
        <v>147</v>
      </c>
      <c r="EQ381" t="s">
        <v>147</v>
      </c>
      <c r="ER381">
        <v>0</v>
      </c>
      <c r="ES381">
        <v>0</v>
      </c>
      <c r="ET381" t="s">
        <v>159</v>
      </c>
      <c r="EU381">
        <v>266</v>
      </c>
      <c r="EV381">
        <v>1368</v>
      </c>
      <c r="EW381">
        <v>147</v>
      </c>
      <c r="EX381">
        <v>768</v>
      </c>
      <c r="EY381" t="s">
        <v>217</v>
      </c>
      <c r="EZ381" t="s">
        <v>218</v>
      </c>
      <c r="FA381" t="s">
        <v>182</v>
      </c>
      <c r="FB381" t="s">
        <v>147</v>
      </c>
      <c r="FC381">
        <v>68</v>
      </c>
      <c r="FD381">
        <v>361</v>
      </c>
      <c r="FE381" t="s">
        <v>217</v>
      </c>
      <c r="FF381" t="s">
        <v>218</v>
      </c>
      <c r="FG381" t="s">
        <v>182</v>
      </c>
      <c r="FH381" t="s">
        <v>147</v>
      </c>
      <c r="FI381">
        <v>51</v>
      </c>
      <c r="FJ381">
        <v>239</v>
      </c>
      <c r="FK381" t="s">
        <v>217</v>
      </c>
      <c r="FL381" t="s">
        <v>218</v>
      </c>
      <c r="FM381" t="s">
        <v>182</v>
      </c>
      <c r="FN381" t="s">
        <v>147</v>
      </c>
      <c r="FO381">
        <v>0</v>
      </c>
      <c r="FP381">
        <v>0</v>
      </c>
      <c r="FQ381" t="s">
        <v>147</v>
      </c>
      <c r="FR381" t="s">
        <v>147</v>
      </c>
      <c r="FS381" t="s">
        <v>147</v>
      </c>
      <c r="FT381" t="s">
        <v>147</v>
      </c>
      <c r="FU381">
        <v>0</v>
      </c>
      <c r="FV381">
        <v>0</v>
      </c>
      <c r="FW381" t="s">
        <v>147</v>
      </c>
      <c r="FX381" t="s">
        <v>147</v>
      </c>
      <c r="FY381" t="s">
        <v>147</v>
      </c>
      <c r="FZ381" t="s">
        <v>147</v>
      </c>
      <c r="GA381">
        <v>0</v>
      </c>
      <c r="GB381">
        <v>0</v>
      </c>
      <c r="GC381">
        <v>298</v>
      </c>
      <c r="GD381">
        <v>1491</v>
      </c>
      <c r="GE381">
        <v>196</v>
      </c>
      <c r="GF381">
        <v>979</v>
      </c>
      <c r="GG381">
        <v>102</v>
      </c>
      <c r="GH381">
        <v>584</v>
      </c>
      <c r="GI381">
        <v>0</v>
      </c>
      <c r="GJ381">
        <v>0</v>
      </c>
      <c r="GK381" t="s">
        <v>159</v>
      </c>
      <c r="GL381">
        <v>392</v>
      </c>
      <c r="GM381">
        <v>1960</v>
      </c>
      <c r="GN381" t="s">
        <v>159</v>
      </c>
      <c r="GO381" t="s">
        <v>172</v>
      </c>
      <c r="GP381" t="s">
        <v>691</v>
      </c>
      <c r="GQ381" t="s">
        <v>159</v>
      </c>
      <c r="GR381" t="s">
        <v>217</v>
      </c>
      <c r="GS381" t="s">
        <v>159</v>
      </c>
      <c r="GT381">
        <v>36</v>
      </c>
      <c r="GU381">
        <v>180</v>
      </c>
      <c r="GV381" t="s">
        <v>146</v>
      </c>
      <c r="GW381" t="s">
        <v>152</v>
      </c>
      <c r="GX381" t="s">
        <v>177</v>
      </c>
      <c r="GY381" t="s">
        <v>177</v>
      </c>
      <c r="GZ381" t="s">
        <v>1358</v>
      </c>
      <c r="HA381" s="117" t="s">
        <v>696</v>
      </c>
      <c r="HB381" s="117" t="s">
        <v>2625</v>
      </c>
      <c r="HC381" s="117"/>
      <c r="HD381" s="116" t="s">
        <v>1858</v>
      </c>
      <c r="HE381" s="116">
        <v>3.8639893399999998</v>
      </c>
      <c r="HF381" s="116">
        <v>32.484000190000003</v>
      </c>
    </row>
    <row r="382" spans="1:214" x14ac:dyDescent="0.25">
      <c r="A382" t="s">
        <v>142</v>
      </c>
      <c r="B382" t="s">
        <v>143</v>
      </c>
      <c r="C382" t="s">
        <v>1360</v>
      </c>
      <c r="D382" t="s">
        <v>1029</v>
      </c>
      <c r="E382" t="s">
        <v>1359</v>
      </c>
      <c r="F382" t="s">
        <v>1361</v>
      </c>
      <c r="G382" s="116">
        <f t="shared" si="10"/>
        <v>8.9966373950000005</v>
      </c>
      <c r="H382" s="116">
        <f t="shared" si="11"/>
        <v>33.506170189999999</v>
      </c>
      <c r="I382">
        <v>9</v>
      </c>
      <c r="J382">
        <v>9</v>
      </c>
      <c r="K382" t="s">
        <v>159</v>
      </c>
      <c r="L382">
        <v>250</v>
      </c>
      <c r="M382" s="116">
        <f>SUM(Table1[[#Headers],[c- IDP previously displ. abroad present]])</f>
        <v>0</v>
      </c>
      <c r="N382">
        <v>1042</v>
      </c>
      <c r="O382" s="116">
        <f>(Table1[[#This Row],[a- IDP individuals]])-(Table1[[#This Row],[displ. Abroad]])</f>
        <v>476</v>
      </c>
      <c r="P382">
        <v>0</v>
      </c>
      <c r="Q382">
        <v>0</v>
      </c>
      <c r="R382" t="s">
        <v>147</v>
      </c>
      <c r="S382" t="s">
        <v>147</v>
      </c>
      <c r="T382">
        <v>68</v>
      </c>
      <c r="U382">
        <v>313</v>
      </c>
      <c r="V382" t="s">
        <v>143</v>
      </c>
      <c r="W382" t="s">
        <v>1029</v>
      </c>
      <c r="X382">
        <v>72</v>
      </c>
      <c r="Y382">
        <v>288</v>
      </c>
      <c r="Z382" t="s">
        <v>143</v>
      </c>
      <c r="AA382" t="s">
        <v>1029</v>
      </c>
      <c r="AB382">
        <v>53</v>
      </c>
      <c r="AC382">
        <v>209</v>
      </c>
      <c r="AD382" t="s">
        <v>143</v>
      </c>
      <c r="AE382" t="s">
        <v>1029</v>
      </c>
      <c r="AF382">
        <v>57</v>
      </c>
      <c r="AG382">
        <v>232</v>
      </c>
      <c r="AH382" t="s">
        <v>143</v>
      </c>
      <c r="AI382" t="s">
        <v>1029</v>
      </c>
      <c r="AJ382">
        <v>0</v>
      </c>
      <c r="AK382">
        <v>0</v>
      </c>
      <c r="AL382" t="s">
        <v>143</v>
      </c>
      <c r="AM382" t="s">
        <v>1029</v>
      </c>
      <c r="AN382">
        <v>0</v>
      </c>
      <c r="AO382">
        <v>0</v>
      </c>
      <c r="AP382" t="s">
        <v>159</v>
      </c>
      <c r="AQ382">
        <v>122</v>
      </c>
      <c r="AR382">
        <v>566</v>
      </c>
      <c r="AS382">
        <v>35</v>
      </c>
      <c r="AT382">
        <v>192</v>
      </c>
      <c r="AU382" t="s">
        <v>148</v>
      </c>
      <c r="AV382" t="s">
        <v>149</v>
      </c>
      <c r="AW382">
        <v>53</v>
      </c>
      <c r="AX382">
        <v>187</v>
      </c>
      <c r="AY382" t="s">
        <v>148</v>
      </c>
      <c r="AZ382" t="s">
        <v>149</v>
      </c>
      <c r="BA382">
        <v>0</v>
      </c>
      <c r="BB382">
        <v>0</v>
      </c>
      <c r="BC382" t="s">
        <v>147</v>
      </c>
      <c r="BD382" t="s">
        <v>147</v>
      </c>
      <c r="BE382">
        <v>34</v>
      </c>
      <c r="BF382">
        <v>187</v>
      </c>
      <c r="BG382" t="s">
        <v>148</v>
      </c>
      <c r="BH382" t="s">
        <v>149</v>
      </c>
      <c r="BI382">
        <v>0</v>
      </c>
      <c r="BJ382">
        <v>0</v>
      </c>
      <c r="BK382" t="s">
        <v>148</v>
      </c>
      <c r="BL382" t="s">
        <v>149</v>
      </c>
      <c r="BM382">
        <v>0</v>
      </c>
      <c r="BN382">
        <v>0</v>
      </c>
      <c r="BO382" s="116">
        <f>SUM(Table1[[#This Row],[2014-2015 Conflict]],Table1[[#This Row],[2016-2017 conflict]],Table1[[#This Row],[2018 pre R conflict]],Table1[[#This Row],[2018 post R conflict]],Table1[[#This Row],[2019 conflict]],Table1[[#This Row],[2020 conflict]])</f>
        <v>880</v>
      </c>
      <c r="BP382" s="116">
        <f>SUM(Table1[[#This Row],[2014-2015  C - clashes]],Table1[[#This Row],[2016-2017  c-clashes]],Table1[[#This Row],[2018 pre R C-clashes]],Table1[[#This Row],[2018 post R C-clashes]],Table1[[#This Row],[2019 C-clashes]],Table1[[#This Row],[2020 C-clashes]])</f>
        <v>0</v>
      </c>
      <c r="BQ382" s="116">
        <f>SUM(Table1[[#This Row],[2014-2015 disaster]],Table1[[#This Row],[2016-2017 disaster]],Table1[[#This Row],[2018 pre R disaster]],Table1[[#This Row],[2018 post R disaster]],Table1[[#This Row],[2019 disaster]],Table1[[#This Row],[2020 disaster]])</f>
        <v>0</v>
      </c>
      <c r="BR382" s="116">
        <f>SUM(Table1[[#This Row],[2014-2015 unknown]],Table1[[#This Row],[2016-2017  unknown ]],Table1[[#This Row],[2018 pre R unknown]],Table1[[#This Row],[2018 post R unknown]],Table1[[#This Row],[2019 unknown]],Table1[[#This Row],[2020 unknown]])</f>
        <v>162</v>
      </c>
      <c r="BS382">
        <v>0</v>
      </c>
      <c r="BT382">
        <v>0</v>
      </c>
      <c r="BU382">
        <v>0</v>
      </c>
      <c r="BV382">
        <v>0</v>
      </c>
      <c r="BW382" t="s">
        <v>146</v>
      </c>
      <c r="BX382">
        <v>151</v>
      </c>
      <c r="BY382">
        <v>0</v>
      </c>
      <c r="BZ382">
        <v>0</v>
      </c>
      <c r="CA382">
        <v>162</v>
      </c>
      <c r="CB382" t="s">
        <v>146</v>
      </c>
      <c r="CC382">
        <v>288</v>
      </c>
      <c r="CD382">
        <v>0</v>
      </c>
      <c r="CE382">
        <v>0</v>
      </c>
      <c r="CF382">
        <v>0</v>
      </c>
      <c r="CG382" t="s">
        <v>146</v>
      </c>
      <c r="CH382">
        <v>209</v>
      </c>
      <c r="CI382">
        <v>0</v>
      </c>
      <c r="CJ382">
        <v>0</v>
      </c>
      <c r="CK382">
        <v>0</v>
      </c>
      <c r="CL382" t="s">
        <v>146</v>
      </c>
      <c r="CM382">
        <v>232</v>
      </c>
      <c r="CN382">
        <v>0</v>
      </c>
      <c r="CO382">
        <v>0</v>
      </c>
      <c r="CP382">
        <v>0</v>
      </c>
      <c r="CQ382" t="s">
        <v>146</v>
      </c>
      <c r="CR382">
        <v>0</v>
      </c>
      <c r="CS382">
        <v>0</v>
      </c>
      <c r="CT382">
        <v>0</v>
      </c>
      <c r="CU382">
        <v>0</v>
      </c>
      <c r="CV382" t="s">
        <v>146</v>
      </c>
      <c r="CW382" t="s">
        <v>147</v>
      </c>
      <c r="CX382">
        <v>0</v>
      </c>
      <c r="CY382">
        <v>0</v>
      </c>
      <c r="CZ382">
        <v>0</v>
      </c>
      <c r="DA382">
        <v>250</v>
      </c>
      <c r="DB382">
        <v>1042</v>
      </c>
      <c r="DC382" t="s">
        <v>159</v>
      </c>
      <c r="DD382">
        <v>40</v>
      </c>
      <c r="DE382">
        <v>200</v>
      </c>
      <c r="DF382">
        <v>450</v>
      </c>
      <c r="DG382">
        <v>2450</v>
      </c>
      <c r="DH382" t="s">
        <v>159</v>
      </c>
      <c r="DI382">
        <f>Table1[[#This Row],[i- returnees internal present household]]+Table1[[#This Row],[k- abroad returnee household]]</f>
        <v>692</v>
      </c>
      <c r="DJ382">
        <f>Table1[[#This Row],[ returnees internal ]]+Table1[[#This Row],[abroad returnee ]]</f>
        <v>3596</v>
      </c>
      <c r="DK382" t="s">
        <v>159</v>
      </c>
      <c r="DL382">
        <v>320</v>
      </c>
      <c r="DM382">
        <v>1550</v>
      </c>
      <c r="DN382">
        <v>67</v>
      </c>
      <c r="DO382">
        <v>368</v>
      </c>
      <c r="DP382" t="s">
        <v>143</v>
      </c>
      <c r="DQ382" t="s">
        <v>1029</v>
      </c>
      <c r="DR382" t="s">
        <v>150</v>
      </c>
      <c r="DS382" t="s">
        <v>147</v>
      </c>
      <c r="DT382">
        <v>83</v>
      </c>
      <c r="DU382">
        <v>247</v>
      </c>
      <c r="DV382" t="s">
        <v>143</v>
      </c>
      <c r="DW382" t="s">
        <v>1029</v>
      </c>
      <c r="DX382" t="s">
        <v>150</v>
      </c>
      <c r="DY382" t="s">
        <v>147</v>
      </c>
      <c r="DZ382">
        <v>76</v>
      </c>
      <c r="EA382">
        <v>418</v>
      </c>
      <c r="EB382" t="s">
        <v>143</v>
      </c>
      <c r="EC382" t="s">
        <v>1029</v>
      </c>
      <c r="ED382" t="s">
        <v>150</v>
      </c>
      <c r="EE382" t="s">
        <v>147</v>
      </c>
      <c r="EF382">
        <v>94</v>
      </c>
      <c r="EG382">
        <v>517</v>
      </c>
      <c r="EH382" t="s">
        <v>143</v>
      </c>
      <c r="EI382" t="s">
        <v>1029</v>
      </c>
      <c r="EJ382" t="s">
        <v>150</v>
      </c>
      <c r="EK382" t="s">
        <v>147</v>
      </c>
      <c r="EL382">
        <v>0</v>
      </c>
      <c r="EM382">
        <v>0</v>
      </c>
      <c r="EN382" t="s">
        <v>147</v>
      </c>
      <c r="EO382" t="s">
        <v>147</v>
      </c>
      <c r="EP382" t="s">
        <v>150</v>
      </c>
      <c r="EQ382" t="s">
        <v>147</v>
      </c>
      <c r="ER382">
        <v>0</v>
      </c>
      <c r="ES382">
        <v>0</v>
      </c>
      <c r="ET382" t="s">
        <v>159</v>
      </c>
      <c r="EU382">
        <v>372</v>
      </c>
      <c r="EV382">
        <v>2046</v>
      </c>
      <c r="EW382">
        <v>80</v>
      </c>
      <c r="EX382">
        <v>440</v>
      </c>
      <c r="EY382" t="s">
        <v>148</v>
      </c>
      <c r="EZ382" t="s">
        <v>149</v>
      </c>
      <c r="FA382" t="s">
        <v>150</v>
      </c>
      <c r="FB382" t="s">
        <v>147</v>
      </c>
      <c r="FC382">
        <v>130</v>
      </c>
      <c r="FD382">
        <v>715</v>
      </c>
      <c r="FE382" t="s">
        <v>148</v>
      </c>
      <c r="FF382" t="s">
        <v>149</v>
      </c>
      <c r="FG382" t="s">
        <v>150</v>
      </c>
      <c r="FH382" t="s">
        <v>147</v>
      </c>
      <c r="FI382">
        <v>72</v>
      </c>
      <c r="FJ382">
        <v>396</v>
      </c>
      <c r="FK382" t="s">
        <v>148</v>
      </c>
      <c r="FL382" t="s">
        <v>149</v>
      </c>
      <c r="FM382" t="s">
        <v>150</v>
      </c>
      <c r="FN382" t="s">
        <v>147</v>
      </c>
      <c r="FO382">
        <v>90</v>
      </c>
      <c r="FP382">
        <v>495</v>
      </c>
      <c r="FQ382" t="s">
        <v>148</v>
      </c>
      <c r="FR382" t="s">
        <v>149</v>
      </c>
      <c r="FS382" t="s">
        <v>150</v>
      </c>
      <c r="FT382" t="s">
        <v>147</v>
      </c>
      <c r="FU382">
        <v>0</v>
      </c>
      <c r="FV382">
        <v>0</v>
      </c>
      <c r="FW382" t="s">
        <v>147</v>
      </c>
      <c r="FX382" t="s">
        <v>147</v>
      </c>
      <c r="FY382" t="s">
        <v>150</v>
      </c>
      <c r="FZ382" t="s">
        <v>147</v>
      </c>
      <c r="GA382">
        <v>0</v>
      </c>
      <c r="GB382">
        <v>0</v>
      </c>
      <c r="GC382">
        <v>292</v>
      </c>
      <c r="GD382">
        <v>1465</v>
      </c>
      <c r="GE382">
        <v>200</v>
      </c>
      <c r="GF382">
        <v>1003</v>
      </c>
      <c r="GG382">
        <v>200</v>
      </c>
      <c r="GH382">
        <v>1128</v>
      </c>
      <c r="GI382">
        <v>0</v>
      </c>
      <c r="GJ382">
        <v>0</v>
      </c>
      <c r="GK382" t="s">
        <v>159</v>
      </c>
      <c r="GL382">
        <v>40</v>
      </c>
      <c r="GM382">
        <v>200</v>
      </c>
      <c r="GN382" t="s">
        <v>159</v>
      </c>
      <c r="GO382" t="s">
        <v>143</v>
      </c>
      <c r="GP382" t="s">
        <v>181</v>
      </c>
      <c r="GQ382" t="s">
        <v>159</v>
      </c>
      <c r="GR382" t="s">
        <v>148</v>
      </c>
      <c r="GS382" t="s">
        <v>159</v>
      </c>
      <c r="GT382">
        <v>27</v>
      </c>
      <c r="GU382">
        <v>135</v>
      </c>
      <c r="GV382" t="s">
        <v>159</v>
      </c>
      <c r="GW382" t="s">
        <v>151</v>
      </c>
      <c r="GX382" t="s">
        <v>151</v>
      </c>
      <c r="GY382" t="s">
        <v>152</v>
      </c>
      <c r="GZ382" t="s">
        <v>1362</v>
      </c>
      <c r="HA382" s="117" t="s">
        <v>696</v>
      </c>
      <c r="HB382" s="117" t="s">
        <v>696</v>
      </c>
      <c r="HC382" s="117"/>
      <c r="HD382" s="116" t="s">
        <v>1858</v>
      </c>
      <c r="HE382" s="116">
        <v>3.8720238199999999</v>
      </c>
      <c r="HF382" s="116">
        <v>32.481361990000003</v>
      </c>
    </row>
    <row r="383" spans="1:214" x14ac:dyDescent="0.25">
      <c r="A383" t="s">
        <v>273</v>
      </c>
      <c r="B383" t="s">
        <v>211</v>
      </c>
      <c r="C383" t="s">
        <v>418</v>
      </c>
      <c r="D383" t="s">
        <v>419</v>
      </c>
      <c r="E383" t="s">
        <v>1363</v>
      </c>
      <c r="F383" t="s">
        <v>1364</v>
      </c>
      <c r="G383" s="116">
        <f t="shared" si="10"/>
        <v>4.9485999999999999</v>
      </c>
      <c r="H383" s="116">
        <f t="shared" si="11"/>
        <v>30.334267000000001</v>
      </c>
      <c r="I383">
        <v>9</v>
      </c>
      <c r="J383">
        <v>9</v>
      </c>
      <c r="K383" t="s">
        <v>146</v>
      </c>
      <c r="L383">
        <v>0</v>
      </c>
      <c r="M383" s="116">
        <f>SUM(Table1[[#Headers],[c- IDP previously displ. abroad present]])</f>
        <v>0</v>
      </c>
      <c r="N383">
        <v>0</v>
      </c>
      <c r="O383" s="116">
        <f>(Table1[[#This Row],[a- IDP individuals]])-(Table1[[#This Row],[displ. Abroad]])</f>
        <v>0</v>
      </c>
      <c r="P383">
        <v>0</v>
      </c>
      <c r="Q383">
        <v>0</v>
      </c>
      <c r="R383" t="s">
        <v>147</v>
      </c>
      <c r="S383" t="s">
        <v>147</v>
      </c>
      <c r="T383">
        <v>0</v>
      </c>
      <c r="U383">
        <v>0</v>
      </c>
      <c r="V383" t="s">
        <v>147</v>
      </c>
      <c r="W383" t="s">
        <v>147</v>
      </c>
      <c r="X383">
        <v>0</v>
      </c>
      <c r="Y383">
        <v>0</v>
      </c>
      <c r="Z383" t="s">
        <v>147</v>
      </c>
      <c r="AA383" t="s">
        <v>147</v>
      </c>
      <c r="AB383">
        <v>0</v>
      </c>
      <c r="AC383">
        <v>0</v>
      </c>
      <c r="AD383" t="s">
        <v>147</v>
      </c>
      <c r="AE383" t="s">
        <v>147</v>
      </c>
      <c r="AF383">
        <v>0</v>
      </c>
      <c r="AG383">
        <v>0</v>
      </c>
      <c r="AH383" t="s">
        <v>147</v>
      </c>
      <c r="AI383" t="s">
        <v>147</v>
      </c>
      <c r="AJ383">
        <v>0</v>
      </c>
      <c r="AK383">
        <v>0</v>
      </c>
      <c r="AL383" t="s">
        <v>147</v>
      </c>
      <c r="AM383" t="s">
        <v>147</v>
      </c>
      <c r="AN383">
        <v>0</v>
      </c>
      <c r="AO383">
        <v>0</v>
      </c>
      <c r="AP383" t="s">
        <v>146</v>
      </c>
      <c r="AQ383">
        <v>0</v>
      </c>
      <c r="AR383">
        <v>0</v>
      </c>
      <c r="AS383">
        <v>0</v>
      </c>
      <c r="AT383">
        <v>0</v>
      </c>
      <c r="AU383" t="s">
        <v>147</v>
      </c>
      <c r="AV383" t="s">
        <v>147</v>
      </c>
      <c r="AW383">
        <v>0</v>
      </c>
      <c r="AX383">
        <v>0</v>
      </c>
      <c r="AY383" t="s">
        <v>147</v>
      </c>
      <c r="AZ383" t="s">
        <v>147</v>
      </c>
      <c r="BA383">
        <v>0</v>
      </c>
      <c r="BB383">
        <v>0</v>
      </c>
      <c r="BC383" t="s">
        <v>147</v>
      </c>
      <c r="BD383" t="s">
        <v>147</v>
      </c>
      <c r="BE383">
        <v>0</v>
      </c>
      <c r="BF383">
        <v>0</v>
      </c>
      <c r="BG383" t="s">
        <v>147</v>
      </c>
      <c r="BH383" t="s">
        <v>147</v>
      </c>
      <c r="BI383">
        <v>0</v>
      </c>
      <c r="BJ383">
        <v>0</v>
      </c>
      <c r="BK383" t="s">
        <v>147</v>
      </c>
      <c r="BL383" t="s">
        <v>147</v>
      </c>
      <c r="BM383">
        <v>0</v>
      </c>
      <c r="BN383">
        <v>0</v>
      </c>
      <c r="BO383" s="116">
        <f>SUM(Table1[[#This Row],[2014-2015 Conflict]],Table1[[#This Row],[2016-2017 conflict]],Table1[[#This Row],[2018 pre R conflict]],Table1[[#This Row],[2018 post R conflict]],Table1[[#This Row],[2019 conflict]],Table1[[#This Row],[2020 conflict]])</f>
        <v>0</v>
      </c>
      <c r="BP383" s="116">
        <f>SUM(Table1[[#This Row],[2014-2015  C - clashes]],Table1[[#This Row],[2016-2017  c-clashes]],Table1[[#This Row],[2018 pre R C-clashes]],Table1[[#This Row],[2018 post R C-clashes]],Table1[[#This Row],[2019 C-clashes]],Table1[[#This Row],[2020 C-clashes]])</f>
        <v>0</v>
      </c>
      <c r="BQ383" s="116">
        <f>SUM(Table1[[#This Row],[2014-2015 disaster]],Table1[[#This Row],[2016-2017 disaster]],Table1[[#This Row],[2018 pre R disaster]],Table1[[#This Row],[2018 post R disaster]],Table1[[#This Row],[2019 disaster]],Table1[[#This Row],[2020 disaster]])</f>
        <v>0</v>
      </c>
      <c r="BR383" s="116">
        <f>SUM(Table1[[#This Row],[2014-2015 unknown]],Table1[[#This Row],[2016-2017  unknown ]],Table1[[#This Row],[2018 pre R unknown]],Table1[[#This Row],[2018 post R unknown]],Table1[[#This Row],[2019 unknown]],Table1[[#This Row],[2020 unknown]])</f>
        <v>0</v>
      </c>
      <c r="BS383">
        <v>0</v>
      </c>
      <c r="BT383">
        <v>0</v>
      </c>
      <c r="BU383">
        <v>0</v>
      </c>
      <c r="BV383">
        <v>0</v>
      </c>
      <c r="BW383" t="s">
        <v>146</v>
      </c>
      <c r="BX383">
        <v>0</v>
      </c>
      <c r="BY383">
        <v>0</v>
      </c>
      <c r="BZ383">
        <v>0</v>
      </c>
      <c r="CA383">
        <v>0</v>
      </c>
      <c r="CB383" t="s">
        <v>146</v>
      </c>
      <c r="CC383">
        <v>0</v>
      </c>
      <c r="CD383">
        <v>0</v>
      </c>
      <c r="CE383">
        <v>0</v>
      </c>
      <c r="CF383">
        <v>0</v>
      </c>
      <c r="CG383" t="s">
        <v>146</v>
      </c>
      <c r="CH383">
        <v>0</v>
      </c>
      <c r="CI383">
        <v>0</v>
      </c>
      <c r="CJ383">
        <v>0</v>
      </c>
      <c r="CK383">
        <v>0</v>
      </c>
      <c r="CL383" t="s">
        <v>146</v>
      </c>
      <c r="CM383">
        <v>0</v>
      </c>
      <c r="CN383">
        <v>0</v>
      </c>
      <c r="CO383">
        <v>0</v>
      </c>
      <c r="CP383">
        <v>0</v>
      </c>
      <c r="CQ383" t="s">
        <v>146</v>
      </c>
      <c r="CR383">
        <v>0</v>
      </c>
      <c r="CS383">
        <v>0</v>
      </c>
      <c r="CT383">
        <v>0</v>
      </c>
      <c r="CU383">
        <v>0</v>
      </c>
      <c r="CV383" t="s">
        <v>146</v>
      </c>
      <c r="CW383" t="s">
        <v>147</v>
      </c>
      <c r="CX383">
        <v>0</v>
      </c>
      <c r="CY383">
        <v>0</v>
      </c>
      <c r="CZ383">
        <v>0</v>
      </c>
      <c r="DA383">
        <v>0</v>
      </c>
      <c r="DB383">
        <v>0</v>
      </c>
      <c r="DC383" t="s">
        <v>146</v>
      </c>
      <c r="DD383">
        <v>0</v>
      </c>
      <c r="DE383">
        <v>0</v>
      </c>
      <c r="DF383">
        <v>1560</v>
      </c>
      <c r="DG383">
        <v>7800</v>
      </c>
      <c r="DH383" t="s">
        <v>159</v>
      </c>
      <c r="DI383">
        <f>Table1[[#This Row],[i- returnees internal present household]]+Table1[[#This Row],[k- abroad returnee household]]</f>
        <v>464</v>
      </c>
      <c r="DJ383">
        <f>Table1[[#This Row],[ returnees internal ]]+Table1[[#This Row],[abroad returnee ]]</f>
        <v>2335</v>
      </c>
      <c r="DK383" t="s">
        <v>159</v>
      </c>
      <c r="DL383">
        <v>464</v>
      </c>
      <c r="DM383">
        <v>2335</v>
      </c>
      <c r="DN383">
        <v>0</v>
      </c>
      <c r="DO383">
        <v>0</v>
      </c>
      <c r="DP383" t="s">
        <v>147</v>
      </c>
      <c r="DQ383" t="s">
        <v>147</v>
      </c>
      <c r="DR383" t="s">
        <v>147</v>
      </c>
      <c r="DS383" t="s">
        <v>147</v>
      </c>
      <c r="DT383">
        <v>248</v>
      </c>
      <c r="DU383">
        <v>1240</v>
      </c>
      <c r="DV383" t="s">
        <v>211</v>
      </c>
      <c r="DW383" t="s">
        <v>421</v>
      </c>
      <c r="DX383" t="s">
        <v>150</v>
      </c>
      <c r="DY383" t="s">
        <v>147</v>
      </c>
      <c r="DZ383">
        <v>0</v>
      </c>
      <c r="EA383">
        <v>0</v>
      </c>
      <c r="EB383" t="s">
        <v>147</v>
      </c>
      <c r="EC383" t="s">
        <v>147</v>
      </c>
      <c r="ED383" t="s">
        <v>147</v>
      </c>
      <c r="EE383" t="s">
        <v>147</v>
      </c>
      <c r="EF383">
        <v>110</v>
      </c>
      <c r="EG383">
        <v>550</v>
      </c>
      <c r="EH383" t="s">
        <v>211</v>
      </c>
      <c r="EI383" t="s">
        <v>421</v>
      </c>
      <c r="EJ383" t="s">
        <v>150</v>
      </c>
      <c r="EK383" t="s">
        <v>147</v>
      </c>
      <c r="EL383">
        <v>106</v>
      </c>
      <c r="EM383">
        <v>545</v>
      </c>
      <c r="EN383" t="s">
        <v>193</v>
      </c>
      <c r="EO383" t="s">
        <v>194</v>
      </c>
      <c r="EP383" t="s">
        <v>150</v>
      </c>
      <c r="EQ383" t="s">
        <v>147</v>
      </c>
      <c r="ER383">
        <v>0</v>
      </c>
      <c r="ES383">
        <v>0</v>
      </c>
      <c r="ET383" t="s">
        <v>146</v>
      </c>
      <c r="EU383">
        <v>0</v>
      </c>
      <c r="EV383">
        <v>0</v>
      </c>
      <c r="EW383">
        <v>0</v>
      </c>
      <c r="EX383">
        <v>0</v>
      </c>
      <c r="EY383" t="s">
        <v>147</v>
      </c>
      <c r="EZ383" t="s">
        <v>147</v>
      </c>
      <c r="FA383" t="s">
        <v>147</v>
      </c>
      <c r="FB383" t="s">
        <v>147</v>
      </c>
      <c r="FC383">
        <v>0</v>
      </c>
      <c r="FD383">
        <v>0</v>
      </c>
      <c r="FE383" t="s">
        <v>147</v>
      </c>
      <c r="FF383" t="s">
        <v>147</v>
      </c>
      <c r="FG383" t="s">
        <v>147</v>
      </c>
      <c r="FH383" t="s">
        <v>147</v>
      </c>
      <c r="FI383">
        <v>0</v>
      </c>
      <c r="FJ383">
        <v>0</v>
      </c>
      <c r="FK383" t="s">
        <v>147</v>
      </c>
      <c r="FL383" t="s">
        <v>147</v>
      </c>
      <c r="FM383" t="s">
        <v>147</v>
      </c>
      <c r="FN383" t="s">
        <v>147</v>
      </c>
      <c r="FO383">
        <v>0</v>
      </c>
      <c r="FP383">
        <v>0</v>
      </c>
      <c r="FQ383" t="s">
        <v>147</v>
      </c>
      <c r="FR383" t="s">
        <v>147</v>
      </c>
      <c r="FS383" t="s">
        <v>147</v>
      </c>
      <c r="FT383" t="s">
        <v>147</v>
      </c>
      <c r="FU383">
        <v>0</v>
      </c>
      <c r="FV383">
        <v>0</v>
      </c>
      <c r="FW383" t="s">
        <v>147</v>
      </c>
      <c r="FX383" t="s">
        <v>147</v>
      </c>
      <c r="FY383" t="s">
        <v>147</v>
      </c>
      <c r="FZ383" t="s">
        <v>147</v>
      </c>
      <c r="GA383">
        <v>0</v>
      </c>
      <c r="GB383">
        <v>0</v>
      </c>
      <c r="GC383">
        <v>124</v>
      </c>
      <c r="GD383">
        <v>621</v>
      </c>
      <c r="GE383">
        <v>242</v>
      </c>
      <c r="GF383">
        <v>1220</v>
      </c>
      <c r="GG383">
        <v>98</v>
      </c>
      <c r="GH383">
        <v>494</v>
      </c>
      <c r="GI383">
        <v>0</v>
      </c>
      <c r="GJ383">
        <v>0</v>
      </c>
      <c r="GK383" t="s">
        <v>159</v>
      </c>
      <c r="GL383">
        <v>56</v>
      </c>
      <c r="GM383">
        <v>280</v>
      </c>
      <c r="GN383" t="s">
        <v>159</v>
      </c>
      <c r="GO383" t="s">
        <v>193</v>
      </c>
      <c r="GP383" t="s">
        <v>194</v>
      </c>
      <c r="GQ383" t="s">
        <v>146</v>
      </c>
      <c r="GR383" t="s">
        <v>147</v>
      </c>
      <c r="GS383" t="s">
        <v>159</v>
      </c>
      <c r="GT383">
        <v>9</v>
      </c>
      <c r="GU383">
        <v>45</v>
      </c>
      <c r="GV383" t="s">
        <v>146</v>
      </c>
      <c r="GW383" t="s">
        <v>151</v>
      </c>
      <c r="GX383" t="s">
        <v>152</v>
      </c>
      <c r="GY383" t="s">
        <v>152</v>
      </c>
      <c r="GZ383" t="s">
        <v>160</v>
      </c>
      <c r="HA383" s="117" t="s">
        <v>696</v>
      </c>
      <c r="HB383" s="117" t="s">
        <v>2628</v>
      </c>
      <c r="HC383" s="117"/>
      <c r="HD383" s="116" t="s">
        <v>1858</v>
      </c>
      <c r="HE383" s="116">
        <v>3.7666841600000001</v>
      </c>
      <c r="HF383" s="116">
        <v>32.51876232</v>
      </c>
    </row>
    <row r="384" spans="1:214" x14ac:dyDescent="0.25">
      <c r="A384" t="s">
        <v>273</v>
      </c>
      <c r="B384" t="s">
        <v>211</v>
      </c>
      <c r="C384" t="s">
        <v>1350</v>
      </c>
      <c r="D384" t="s">
        <v>423</v>
      </c>
      <c r="E384" t="s">
        <v>1365</v>
      </c>
      <c r="F384" t="s">
        <v>1366</v>
      </c>
      <c r="G384" s="116">
        <f t="shared" si="10"/>
        <v>4.7912800000000004</v>
      </c>
      <c r="H384" s="116">
        <f t="shared" si="11"/>
        <v>28.777000000000001</v>
      </c>
      <c r="I384">
        <v>9</v>
      </c>
      <c r="J384">
        <v>9</v>
      </c>
      <c r="K384" t="s">
        <v>159</v>
      </c>
      <c r="L384">
        <v>373</v>
      </c>
      <c r="M384" s="116">
        <f>SUM(Table1[[#Headers],[c- IDP previously displ. abroad present]])</f>
        <v>0</v>
      </c>
      <c r="N384">
        <v>1865</v>
      </c>
      <c r="O384" s="116">
        <f>(Table1[[#This Row],[a- IDP individuals]])-(Table1[[#This Row],[displ. Abroad]])</f>
        <v>1832</v>
      </c>
      <c r="P384">
        <v>211</v>
      </c>
      <c r="Q384">
        <v>1055</v>
      </c>
      <c r="R384" t="s">
        <v>211</v>
      </c>
      <c r="S384" t="s">
        <v>423</v>
      </c>
      <c r="T384">
        <v>98</v>
      </c>
      <c r="U384">
        <v>490</v>
      </c>
      <c r="V384" t="s">
        <v>211</v>
      </c>
      <c r="W384" t="s">
        <v>423</v>
      </c>
      <c r="X384">
        <v>64</v>
      </c>
      <c r="Y384">
        <v>320</v>
      </c>
      <c r="Z384" t="s">
        <v>211</v>
      </c>
      <c r="AA384" t="s">
        <v>423</v>
      </c>
      <c r="AB384">
        <v>0</v>
      </c>
      <c r="AC384">
        <v>0</v>
      </c>
      <c r="AD384" t="s">
        <v>147</v>
      </c>
      <c r="AE384" t="s">
        <v>147</v>
      </c>
      <c r="AF384">
        <v>0</v>
      </c>
      <c r="AG384">
        <v>0</v>
      </c>
      <c r="AH384" t="s">
        <v>147</v>
      </c>
      <c r="AI384" t="s">
        <v>147</v>
      </c>
      <c r="AJ384">
        <v>0</v>
      </c>
      <c r="AK384">
        <v>0</v>
      </c>
      <c r="AL384" t="s">
        <v>147</v>
      </c>
      <c r="AM384" t="s">
        <v>147</v>
      </c>
      <c r="AN384">
        <v>0</v>
      </c>
      <c r="AO384">
        <v>0</v>
      </c>
      <c r="AP384" t="s">
        <v>159</v>
      </c>
      <c r="AQ384">
        <v>7</v>
      </c>
      <c r="AR384">
        <v>33</v>
      </c>
      <c r="AS384">
        <v>4</v>
      </c>
      <c r="AT384">
        <v>20</v>
      </c>
      <c r="AU384" t="s">
        <v>722</v>
      </c>
      <c r="AV384" t="s">
        <v>740</v>
      </c>
      <c r="AW384">
        <v>3</v>
      </c>
      <c r="AX384">
        <v>13</v>
      </c>
      <c r="AY384" t="s">
        <v>221</v>
      </c>
      <c r="AZ384" t="s">
        <v>333</v>
      </c>
      <c r="BA384">
        <v>0</v>
      </c>
      <c r="BB384">
        <v>0</v>
      </c>
      <c r="BC384" t="s">
        <v>147</v>
      </c>
      <c r="BD384" t="s">
        <v>147</v>
      </c>
      <c r="BE384">
        <v>0</v>
      </c>
      <c r="BF384">
        <v>0</v>
      </c>
      <c r="BG384" t="s">
        <v>147</v>
      </c>
      <c r="BH384" t="s">
        <v>147</v>
      </c>
      <c r="BI384">
        <v>0</v>
      </c>
      <c r="BJ384">
        <v>0</v>
      </c>
      <c r="BK384" t="s">
        <v>147</v>
      </c>
      <c r="BL384" t="s">
        <v>147</v>
      </c>
      <c r="BM384">
        <v>0</v>
      </c>
      <c r="BN384">
        <v>0</v>
      </c>
      <c r="BO384" s="116">
        <f>SUM(Table1[[#This Row],[2014-2015 Conflict]],Table1[[#This Row],[2016-2017 conflict]],Table1[[#This Row],[2018 pre R conflict]],Table1[[#This Row],[2018 post R conflict]],Table1[[#This Row],[2019 conflict]],Table1[[#This Row],[2020 conflict]])</f>
        <v>1865</v>
      </c>
      <c r="BP384" s="116">
        <f>SUM(Table1[[#This Row],[2014-2015  C - clashes]],Table1[[#This Row],[2016-2017  c-clashes]],Table1[[#This Row],[2018 pre R C-clashes]],Table1[[#This Row],[2018 post R C-clashes]],Table1[[#This Row],[2019 C-clashes]],Table1[[#This Row],[2020 C-clashes]])</f>
        <v>0</v>
      </c>
      <c r="BQ384" s="116">
        <f>SUM(Table1[[#This Row],[2014-2015 disaster]],Table1[[#This Row],[2016-2017 disaster]],Table1[[#This Row],[2018 pre R disaster]],Table1[[#This Row],[2018 post R disaster]],Table1[[#This Row],[2019 disaster]],Table1[[#This Row],[2020 disaster]])</f>
        <v>0</v>
      </c>
      <c r="BR384" s="116">
        <f>SUM(Table1[[#This Row],[2014-2015 unknown]],Table1[[#This Row],[2016-2017  unknown ]],Table1[[#This Row],[2018 pre R unknown]],Table1[[#This Row],[2018 post R unknown]],Table1[[#This Row],[2019 unknown]],Table1[[#This Row],[2020 unknown]])</f>
        <v>0</v>
      </c>
      <c r="BS384">
        <v>1055</v>
      </c>
      <c r="BT384">
        <v>0</v>
      </c>
      <c r="BU384">
        <v>0</v>
      </c>
      <c r="BV384">
        <v>0</v>
      </c>
      <c r="BW384" t="s">
        <v>146</v>
      </c>
      <c r="BX384">
        <v>490</v>
      </c>
      <c r="BY384">
        <v>0</v>
      </c>
      <c r="BZ384">
        <v>0</v>
      </c>
      <c r="CA384">
        <v>0</v>
      </c>
      <c r="CB384" t="s">
        <v>146</v>
      </c>
      <c r="CC384">
        <v>320</v>
      </c>
      <c r="CD384">
        <v>0</v>
      </c>
      <c r="CE384">
        <v>0</v>
      </c>
      <c r="CF384">
        <v>0</v>
      </c>
      <c r="CG384" t="s">
        <v>146</v>
      </c>
      <c r="CH384">
        <v>0</v>
      </c>
      <c r="CI384">
        <v>0</v>
      </c>
      <c r="CJ384">
        <v>0</v>
      </c>
      <c r="CK384">
        <v>0</v>
      </c>
      <c r="CL384" t="s">
        <v>146</v>
      </c>
      <c r="CM384">
        <v>0</v>
      </c>
      <c r="CN384">
        <v>0</v>
      </c>
      <c r="CO384">
        <v>0</v>
      </c>
      <c r="CP384">
        <v>0</v>
      </c>
      <c r="CQ384" t="s">
        <v>146</v>
      </c>
      <c r="CR384">
        <v>0</v>
      </c>
      <c r="CS384">
        <v>0</v>
      </c>
      <c r="CT384">
        <v>0</v>
      </c>
      <c r="CU384">
        <v>0</v>
      </c>
      <c r="CV384" t="s">
        <v>146</v>
      </c>
      <c r="CW384" t="s">
        <v>147</v>
      </c>
      <c r="CX384">
        <v>0</v>
      </c>
      <c r="CY384">
        <v>343</v>
      </c>
      <c r="CZ384">
        <v>1715</v>
      </c>
      <c r="DA384">
        <v>30</v>
      </c>
      <c r="DB384">
        <v>150</v>
      </c>
      <c r="DC384" t="s">
        <v>159</v>
      </c>
      <c r="DD384">
        <v>156</v>
      </c>
      <c r="DE384">
        <v>780</v>
      </c>
      <c r="DF384">
        <v>1248</v>
      </c>
      <c r="DG384">
        <v>6240</v>
      </c>
      <c r="DH384" t="s">
        <v>159</v>
      </c>
      <c r="DI384">
        <f>Table1[[#This Row],[i- returnees internal present household]]+Table1[[#This Row],[k- abroad returnee household]]</f>
        <v>1125</v>
      </c>
      <c r="DJ384">
        <f>Table1[[#This Row],[ returnees internal ]]+Table1[[#This Row],[abroad returnee ]]</f>
        <v>6279</v>
      </c>
      <c r="DK384" t="s">
        <v>159</v>
      </c>
      <c r="DL384">
        <v>914</v>
      </c>
      <c r="DM384">
        <v>5096</v>
      </c>
      <c r="DN384">
        <v>0</v>
      </c>
      <c r="DO384">
        <v>0</v>
      </c>
      <c r="DP384" t="s">
        <v>147</v>
      </c>
      <c r="DQ384" t="s">
        <v>147</v>
      </c>
      <c r="DR384" t="s">
        <v>147</v>
      </c>
      <c r="DS384" t="s">
        <v>147</v>
      </c>
      <c r="DT384">
        <v>190</v>
      </c>
      <c r="DU384">
        <v>953</v>
      </c>
      <c r="DV384" t="s">
        <v>211</v>
      </c>
      <c r="DW384" t="s">
        <v>423</v>
      </c>
      <c r="DX384" t="s">
        <v>150</v>
      </c>
      <c r="DY384" t="s">
        <v>147</v>
      </c>
      <c r="DZ384">
        <v>256</v>
      </c>
      <c r="EA384">
        <v>1536</v>
      </c>
      <c r="EB384" t="s">
        <v>211</v>
      </c>
      <c r="EC384" t="s">
        <v>423</v>
      </c>
      <c r="ED384" t="s">
        <v>150</v>
      </c>
      <c r="EE384" t="s">
        <v>147</v>
      </c>
      <c r="EF384">
        <v>253</v>
      </c>
      <c r="EG384">
        <v>1505</v>
      </c>
      <c r="EH384" t="s">
        <v>211</v>
      </c>
      <c r="EI384" t="s">
        <v>423</v>
      </c>
      <c r="EJ384" t="s">
        <v>150</v>
      </c>
      <c r="EK384" t="s">
        <v>147</v>
      </c>
      <c r="EL384">
        <v>215</v>
      </c>
      <c r="EM384">
        <v>1102</v>
      </c>
      <c r="EN384" t="s">
        <v>211</v>
      </c>
      <c r="EO384" t="s">
        <v>423</v>
      </c>
      <c r="EP384" t="s">
        <v>150</v>
      </c>
      <c r="EQ384" t="s">
        <v>147</v>
      </c>
      <c r="ER384">
        <v>0</v>
      </c>
      <c r="ES384">
        <v>0</v>
      </c>
      <c r="ET384" t="s">
        <v>159</v>
      </c>
      <c r="EU384">
        <v>211</v>
      </c>
      <c r="EV384">
        <v>1183</v>
      </c>
      <c r="EW384">
        <v>0</v>
      </c>
      <c r="EX384">
        <v>0</v>
      </c>
      <c r="EY384" t="s">
        <v>147</v>
      </c>
      <c r="EZ384" t="s">
        <v>147</v>
      </c>
      <c r="FA384" t="s">
        <v>147</v>
      </c>
      <c r="FB384" t="s">
        <v>147</v>
      </c>
      <c r="FC384">
        <v>0</v>
      </c>
      <c r="FD384">
        <v>0</v>
      </c>
      <c r="FE384" t="s">
        <v>147</v>
      </c>
      <c r="FF384" t="s">
        <v>147</v>
      </c>
      <c r="FG384" t="s">
        <v>147</v>
      </c>
      <c r="FH384" t="s">
        <v>147</v>
      </c>
      <c r="FI384">
        <v>75</v>
      </c>
      <c r="FJ384">
        <v>378</v>
      </c>
      <c r="FK384" t="s">
        <v>221</v>
      </c>
      <c r="FL384" t="s">
        <v>1367</v>
      </c>
      <c r="FM384" t="s">
        <v>150</v>
      </c>
      <c r="FN384" t="s">
        <v>147</v>
      </c>
      <c r="FO384">
        <v>62</v>
      </c>
      <c r="FP384">
        <v>375</v>
      </c>
      <c r="FQ384" t="s">
        <v>722</v>
      </c>
      <c r="FR384" t="s">
        <v>740</v>
      </c>
      <c r="FS384" t="s">
        <v>150</v>
      </c>
      <c r="FT384" t="s">
        <v>147</v>
      </c>
      <c r="FU384">
        <v>74</v>
      </c>
      <c r="FV384">
        <v>430</v>
      </c>
      <c r="FW384" t="s">
        <v>722</v>
      </c>
      <c r="FX384" t="s">
        <v>740</v>
      </c>
      <c r="FY384" t="s">
        <v>150</v>
      </c>
      <c r="FZ384" t="s">
        <v>147</v>
      </c>
      <c r="GA384">
        <v>0</v>
      </c>
      <c r="GB384">
        <v>0</v>
      </c>
      <c r="GC384">
        <v>197</v>
      </c>
      <c r="GD384">
        <v>1070</v>
      </c>
      <c r="GE384">
        <v>608</v>
      </c>
      <c r="GF384">
        <v>3605</v>
      </c>
      <c r="GG384">
        <v>320</v>
      </c>
      <c r="GH384">
        <v>1604</v>
      </c>
      <c r="GI384">
        <v>0</v>
      </c>
      <c r="GJ384">
        <v>0</v>
      </c>
      <c r="GK384" t="s">
        <v>159</v>
      </c>
      <c r="GL384">
        <v>261</v>
      </c>
      <c r="GM384">
        <v>1305</v>
      </c>
      <c r="GN384" t="s">
        <v>159</v>
      </c>
      <c r="GO384" t="s">
        <v>211</v>
      </c>
      <c r="GP384" t="s">
        <v>423</v>
      </c>
      <c r="GQ384" t="s">
        <v>146</v>
      </c>
      <c r="GR384" t="s">
        <v>147</v>
      </c>
      <c r="GS384" t="s">
        <v>159</v>
      </c>
      <c r="GT384">
        <v>72</v>
      </c>
      <c r="GU384">
        <v>360</v>
      </c>
      <c r="GV384" t="s">
        <v>159</v>
      </c>
      <c r="GW384" t="s">
        <v>151</v>
      </c>
      <c r="GX384" t="s">
        <v>152</v>
      </c>
      <c r="GY384" t="s">
        <v>151</v>
      </c>
      <c r="GZ384" t="s">
        <v>1368</v>
      </c>
      <c r="HA384" s="117" t="s">
        <v>1582</v>
      </c>
      <c r="HB384" s="117" t="s">
        <v>2630</v>
      </c>
      <c r="HC384" s="117" t="s">
        <v>2631</v>
      </c>
      <c r="HD384" s="116" t="s">
        <v>1858</v>
      </c>
      <c r="HE384" s="116">
        <v>4.6561824840000003</v>
      </c>
      <c r="HF384" s="116">
        <v>32.575292230000002</v>
      </c>
    </row>
    <row r="385" spans="1:214" x14ac:dyDescent="0.25">
      <c r="A385" t="s">
        <v>142</v>
      </c>
      <c r="B385" t="s">
        <v>143</v>
      </c>
      <c r="C385" t="s">
        <v>1360</v>
      </c>
      <c r="D385" t="s">
        <v>1029</v>
      </c>
      <c r="E385" t="s">
        <v>1369</v>
      </c>
      <c r="F385" t="s">
        <v>1370</v>
      </c>
      <c r="G385" s="116">
        <f t="shared" si="10"/>
        <v>8.9263401000000009</v>
      </c>
      <c r="H385" s="116">
        <f t="shared" si="11"/>
        <v>33.598613999999998</v>
      </c>
      <c r="I385">
        <v>9</v>
      </c>
      <c r="J385">
        <v>9</v>
      </c>
      <c r="K385" t="s">
        <v>159</v>
      </c>
      <c r="L385">
        <v>269</v>
      </c>
      <c r="M385" s="116">
        <f>SUM(Table1[[#Headers],[c- IDP previously displ. abroad present]])</f>
        <v>0</v>
      </c>
      <c r="N385">
        <v>1345</v>
      </c>
      <c r="O385" s="116">
        <f>(Table1[[#This Row],[a- IDP individuals]])-(Table1[[#This Row],[displ. Abroad]])</f>
        <v>269</v>
      </c>
      <c r="P385">
        <v>0</v>
      </c>
      <c r="Q385">
        <v>0</v>
      </c>
      <c r="R385" t="s">
        <v>147</v>
      </c>
      <c r="S385" t="s">
        <v>147</v>
      </c>
      <c r="T385">
        <v>62</v>
      </c>
      <c r="U385">
        <v>262</v>
      </c>
      <c r="V385" t="s">
        <v>143</v>
      </c>
      <c r="W385" t="s">
        <v>1029</v>
      </c>
      <c r="X385">
        <v>49</v>
      </c>
      <c r="Y385">
        <v>278</v>
      </c>
      <c r="Z385" t="s">
        <v>143</v>
      </c>
      <c r="AA385" t="s">
        <v>1029</v>
      </c>
      <c r="AB385">
        <v>70</v>
      </c>
      <c r="AC385">
        <v>352</v>
      </c>
      <c r="AD385" t="s">
        <v>143</v>
      </c>
      <c r="AE385" t="s">
        <v>1029</v>
      </c>
      <c r="AF385">
        <v>54</v>
      </c>
      <c r="AG385">
        <v>301</v>
      </c>
      <c r="AH385" t="s">
        <v>143</v>
      </c>
      <c r="AI385" t="s">
        <v>1029</v>
      </c>
      <c r="AJ385">
        <v>34</v>
      </c>
      <c r="AK385">
        <v>152</v>
      </c>
      <c r="AL385" t="s">
        <v>143</v>
      </c>
      <c r="AM385" t="s">
        <v>1029</v>
      </c>
      <c r="AN385">
        <v>0</v>
      </c>
      <c r="AO385">
        <v>0</v>
      </c>
      <c r="AP385" t="s">
        <v>159</v>
      </c>
      <c r="AQ385">
        <v>215</v>
      </c>
      <c r="AR385">
        <v>1076</v>
      </c>
      <c r="AS385">
        <v>49</v>
      </c>
      <c r="AT385">
        <v>247</v>
      </c>
      <c r="AU385" t="s">
        <v>148</v>
      </c>
      <c r="AV385" t="s">
        <v>149</v>
      </c>
      <c r="AW385">
        <v>43</v>
      </c>
      <c r="AX385">
        <v>217</v>
      </c>
      <c r="AY385" t="s">
        <v>148</v>
      </c>
      <c r="AZ385" t="s">
        <v>149</v>
      </c>
      <c r="BA385">
        <v>70</v>
      </c>
      <c r="BB385">
        <v>352</v>
      </c>
      <c r="BC385" t="s">
        <v>148</v>
      </c>
      <c r="BD385" t="s">
        <v>149</v>
      </c>
      <c r="BE385">
        <v>53</v>
      </c>
      <c r="BF385">
        <v>260</v>
      </c>
      <c r="BG385" t="s">
        <v>148</v>
      </c>
      <c r="BH385" t="s">
        <v>149</v>
      </c>
      <c r="BI385">
        <v>0</v>
      </c>
      <c r="BJ385">
        <v>0</v>
      </c>
      <c r="BK385" t="s">
        <v>147</v>
      </c>
      <c r="BL385" t="s">
        <v>147</v>
      </c>
      <c r="BM385">
        <v>0</v>
      </c>
      <c r="BN385">
        <v>0</v>
      </c>
      <c r="BO385" s="116">
        <f>SUM(Table1[[#This Row],[2014-2015 Conflict]],Table1[[#This Row],[2016-2017 conflict]],Table1[[#This Row],[2018 pre R conflict]],Table1[[#This Row],[2018 post R conflict]],Table1[[#This Row],[2019 conflict]],Table1[[#This Row],[2020 conflict]])</f>
        <v>126</v>
      </c>
      <c r="BP385" s="116">
        <f>SUM(Table1[[#This Row],[2014-2015  C - clashes]],Table1[[#This Row],[2016-2017  c-clashes]],Table1[[#This Row],[2018 pre R C-clashes]],Table1[[#This Row],[2018 post R C-clashes]],Table1[[#This Row],[2019 C-clashes]],Table1[[#This Row],[2020 C-clashes]])</f>
        <v>163</v>
      </c>
      <c r="BQ385" s="116">
        <f>SUM(Table1[[#This Row],[2014-2015 disaster]],Table1[[#This Row],[2016-2017 disaster]],Table1[[#This Row],[2018 pre R disaster]],Table1[[#This Row],[2018 post R disaster]],Table1[[#This Row],[2019 disaster]],Table1[[#This Row],[2020 disaster]])</f>
        <v>436</v>
      </c>
      <c r="BR385" s="116">
        <f>SUM(Table1[[#This Row],[2014-2015 unknown]],Table1[[#This Row],[2016-2017  unknown ]],Table1[[#This Row],[2018 pre R unknown]],Table1[[#This Row],[2018 post R unknown]],Table1[[#This Row],[2019 unknown]],Table1[[#This Row],[2020 unknown]])</f>
        <v>620</v>
      </c>
      <c r="BS385">
        <v>0</v>
      </c>
      <c r="BT385">
        <v>0</v>
      </c>
      <c r="BU385">
        <v>0</v>
      </c>
      <c r="BV385">
        <v>0</v>
      </c>
      <c r="BW385" t="s">
        <v>146</v>
      </c>
      <c r="BX385">
        <v>126</v>
      </c>
      <c r="BY385">
        <v>0</v>
      </c>
      <c r="BZ385">
        <v>0</v>
      </c>
      <c r="CA385">
        <v>136</v>
      </c>
      <c r="CB385" t="s">
        <v>146</v>
      </c>
      <c r="CC385">
        <v>0</v>
      </c>
      <c r="CD385">
        <v>163</v>
      </c>
      <c r="CE385">
        <v>0</v>
      </c>
      <c r="CF385">
        <v>115</v>
      </c>
      <c r="CG385" t="s">
        <v>146</v>
      </c>
      <c r="CH385">
        <v>0</v>
      </c>
      <c r="CI385">
        <v>0</v>
      </c>
      <c r="CJ385">
        <v>125</v>
      </c>
      <c r="CK385">
        <v>227</v>
      </c>
      <c r="CL385" t="s">
        <v>146</v>
      </c>
      <c r="CM385">
        <v>0</v>
      </c>
      <c r="CN385">
        <v>0</v>
      </c>
      <c r="CO385">
        <v>159</v>
      </c>
      <c r="CP385">
        <v>142</v>
      </c>
      <c r="CQ385" t="s">
        <v>146</v>
      </c>
      <c r="CR385">
        <v>0</v>
      </c>
      <c r="CS385">
        <v>0</v>
      </c>
      <c r="CT385">
        <v>152</v>
      </c>
      <c r="CU385">
        <v>0</v>
      </c>
      <c r="CV385" t="s">
        <v>146</v>
      </c>
      <c r="CW385" t="s">
        <v>147</v>
      </c>
      <c r="CX385">
        <v>0</v>
      </c>
      <c r="CY385">
        <v>0</v>
      </c>
      <c r="CZ385">
        <v>0</v>
      </c>
      <c r="DA385">
        <v>269</v>
      </c>
      <c r="DB385">
        <v>1345</v>
      </c>
      <c r="DC385" t="s">
        <v>159</v>
      </c>
      <c r="DD385">
        <v>120</v>
      </c>
      <c r="DE385">
        <v>600</v>
      </c>
      <c r="DF385">
        <v>690</v>
      </c>
      <c r="DG385">
        <v>3450</v>
      </c>
      <c r="DH385" t="s">
        <v>159</v>
      </c>
      <c r="DI385">
        <f>Table1[[#This Row],[i- returnees internal present household]]+Table1[[#This Row],[k- abroad returnee household]]</f>
        <v>1124</v>
      </c>
      <c r="DJ385">
        <f>Table1[[#This Row],[ returnees internal ]]+Table1[[#This Row],[abroad returnee ]]</f>
        <v>6412</v>
      </c>
      <c r="DK385" t="s">
        <v>159</v>
      </c>
      <c r="DL385">
        <v>720</v>
      </c>
      <c r="DM385">
        <v>4392</v>
      </c>
      <c r="DN385">
        <v>68</v>
      </c>
      <c r="DO385">
        <v>340</v>
      </c>
      <c r="DP385" t="s">
        <v>143</v>
      </c>
      <c r="DQ385" t="s">
        <v>1029</v>
      </c>
      <c r="DR385" t="s">
        <v>150</v>
      </c>
      <c r="DS385" t="s">
        <v>147</v>
      </c>
      <c r="DT385">
        <v>52</v>
      </c>
      <c r="DU385">
        <v>260</v>
      </c>
      <c r="DV385" t="s">
        <v>143</v>
      </c>
      <c r="DW385" t="s">
        <v>1029</v>
      </c>
      <c r="DX385" t="s">
        <v>150</v>
      </c>
      <c r="DY385" t="s">
        <v>147</v>
      </c>
      <c r="DZ385">
        <v>308</v>
      </c>
      <c r="EA385">
        <v>1938</v>
      </c>
      <c r="EB385" t="s">
        <v>143</v>
      </c>
      <c r="EC385" t="s">
        <v>1029</v>
      </c>
      <c r="ED385" t="s">
        <v>150</v>
      </c>
      <c r="EE385" t="s">
        <v>147</v>
      </c>
      <c r="EF385">
        <v>292</v>
      </c>
      <c r="EG385">
        <v>1854</v>
      </c>
      <c r="EH385" t="s">
        <v>143</v>
      </c>
      <c r="EI385" t="s">
        <v>1029</v>
      </c>
      <c r="EJ385" t="s">
        <v>150</v>
      </c>
      <c r="EK385" t="s">
        <v>147</v>
      </c>
      <c r="EL385">
        <v>0</v>
      </c>
      <c r="EM385">
        <v>0</v>
      </c>
      <c r="EN385" t="s">
        <v>147</v>
      </c>
      <c r="EO385" t="s">
        <v>147</v>
      </c>
      <c r="EP385" t="s">
        <v>147</v>
      </c>
      <c r="EQ385" t="s">
        <v>147</v>
      </c>
      <c r="ER385">
        <v>0</v>
      </c>
      <c r="ES385">
        <v>0</v>
      </c>
      <c r="ET385" t="s">
        <v>159</v>
      </c>
      <c r="EU385">
        <v>404</v>
      </c>
      <c r="EV385">
        <v>2020</v>
      </c>
      <c r="EW385">
        <v>82</v>
      </c>
      <c r="EX385">
        <v>410</v>
      </c>
      <c r="EY385" t="s">
        <v>148</v>
      </c>
      <c r="EZ385" t="s">
        <v>149</v>
      </c>
      <c r="FA385" t="s">
        <v>150</v>
      </c>
      <c r="FB385" t="s">
        <v>147</v>
      </c>
      <c r="FC385">
        <v>94</v>
      </c>
      <c r="FD385">
        <v>470</v>
      </c>
      <c r="FE385" t="s">
        <v>148</v>
      </c>
      <c r="FF385" t="s">
        <v>149</v>
      </c>
      <c r="FG385" t="s">
        <v>150</v>
      </c>
      <c r="FH385" t="s">
        <v>147</v>
      </c>
      <c r="FI385">
        <v>109</v>
      </c>
      <c r="FJ385">
        <v>545</v>
      </c>
      <c r="FK385" t="s">
        <v>148</v>
      </c>
      <c r="FL385" t="s">
        <v>149</v>
      </c>
      <c r="FM385" t="s">
        <v>150</v>
      </c>
      <c r="FN385" t="s">
        <v>147</v>
      </c>
      <c r="FO385">
        <v>119</v>
      </c>
      <c r="FP385">
        <v>595</v>
      </c>
      <c r="FQ385" t="s">
        <v>148</v>
      </c>
      <c r="FR385" t="s">
        <v>149</v>
      </c>
      <c r="FS385" t="s">
        <v>150</v>
      </c>
      <c r="FT385" t="s">
        <v>147</v>
      </c>
      <c r="FU385">
        <v>0</v>
      </c>
      <c r="FV385">
        <v>0</v>
      </c>
      <c r="FW385" t="s">
        <v>147</v>
      </c>
      <c r="FX385" t="s">
        <v>147</v>
      </c>
      <c r="FY385" t="s">
        <v>147</v>
      </c>
      <c r="FZ385" t="s">
        <v>147</v>
      </c>
      <c r="GA385">
        <v>0</v>
      </c>
      <c r="GB385">
        <v>0</v>
      </c>
      <c r="GC385">
        <v>727</v>
      </c>
      <c r="GD385">
        <v>4067</v>
      </c>
      <c r="GE385">
        <v>307</v>
      </c>
      <c r="GF385">
        <v>1895</v>
      </c>
      <c r="GG385">
        <v>90</v>
      </c>
      <c r="GH385">
        <v>450</v>
      </c>
      <c r="GI385">
        <v>0</v>
      </c>
      <c r="GJ385">
        <v>0</v>
      </c>
      <c r="GK385" t="s">
        <v>159</v>
      </c>
      <c r="GL385">
        <v>41</v>
      </c>
      <c r="GM385">
        <v>205</v>
      </c>
      <c r="GN385" t="s">
        <v>159</v>
      </c>
      <c r="GO385" t="s">
        <v>143</v>
      </c>
      <c r="GP385" t="s">
        <v>181</v>
      </c>
      <c r="GQ385" t="s">
        <v>159</v>
      </c>
      <c r="GR385" t="s">
        <v>148</v>
      </c>
      <c r="GS385" t="s">
        <v>159</v>
      </c>
      <c r="GT385">
        <v>42</v>
      </c>
      <c r="GU385">
        <v>210</v>
      </c>
      <c r="GV385" t="s">
        <v>159</v>
      </c>
      <c r="GW385" t="s">
        <v>152</v>
      </c>
      <c r="GX385" t="s">
        <v>152</v>
      </c>
      <c r="GY385" t="s">
        <v>177</v>
      </c>
      <c r="GZ385" t="s">
        <v>1371</v>
      </c>
      <c r="HA385" s="117" t="s">
        <v>1582</v>
      </c>
      <c r="HB385" s="117" t="s">
        <v>2633</v>
      </c>
      <c r="HC385" s="117"/>
      <c r="HD385" s="116" t="s">
        <v>1858</v>
      </c>
      <c r="HE385" s="116">
        <v>4.5722329999999998</v>
      </c>
      <c r="HF385" s="116">
        <v>32.486499999999999</v>
      </c>
    </row>
    <row r="386" spans="1:214" x14ac:dyDescent="0.25">
      <c r="A386" t="s">
        <v>273</v>
      </c>
      <c r="B386" t="s">
        <v>211</v>
      </c>
      <c r="C386" t="s">
        <v>764</v>
      </c>
      <c r="D386" t="s">
        <v>765</v>
      </c>
      <c r="E386" t="s">
        <v>1372</v>
      </c>
      <c r="F386" t="s">
        <v>1373</v>
      </c>
      <c r="G386" s="116">
        <f t="shared" ref="G386:G449" si="12">INDEX($HE$2:$HE$2855,MATCH(F386,$HA$2:$HA$2855,0))</f>
        <v>4.7921300000000002</v>
      </c>
      <c r="H386" s="116">
        <f t="shared" ref="H386:H449" si="13">INDEX($HF$2:$HF$2855,MATCH(F386,$HA$2:$HA$2855,0))</f>
        <v>29.142123000000002</v>
      </c>
      <c r="I386">
        <v>9</v>
      </c>
      <c r="J386">
        <v>9</v>
      </c>
      <c r="K386" t="s">
        <v>159</v>
      </c>
      <c r="L386">
        <v>147</v>
      </c>
      <c r="M386" s="116">
        <f>SUM(Table1[[#Headers],[c- IDP previously displ. abroad present]])</f>
        <v>0</v>
      </c>
      <c r="N386">
        <v>735</v>
      </c>
      <c r="O386" s="116">
        <f>(Table1[[#This Row],[a- IDP individuals]])-(Table1[[#This Row],[displ. Abroad]])</f>
        <v>735</v>
      </c>
      <c r="P386">
        <v>117</v>
      </c>
      <c r="Q386">
        <v>585</v>
      </c>
      <c r="R386" t="s">
        <v>211</v>
      </c>
      <c r="S386" t="s">
        <v>422</v>
      </c>
      <c r="T386">
        <v>30</v>
      </c>
      <c r="U386">
        <v>150</v>
      </c>
      <c r="V386" t="s">
        <v>211</v>
      </c>
      <c r="W386" t="s">
        <v>422</v>
      </c>
      <c r="X386">
        <v>0</v>
      </c>
      <c r="Y386">
        <v>0</v>
      </c>
      <c r="Z386" t="s">
        <v>147</v>
      </c>
      <c r="AA386" t="s">
        <v>147</v>
      </c>
      <c r="AB386">
        <v>0</v>
      </c>
      <c r="AC386">
        <v>0</v>
      </c>
      <c r="AD386" t="s">
        <v>147</v>
      </c>
      <c r="AE386" t="s">
        <v>147</v>
      </c>
      <c r="AF386">
        <v>0</v>
      </c>
      <c r="AG386">
        <v>0</v>
      </c>
      <c r="AH386" t="s">
        <v>147</v>
      </c>
      <c r="AI386" t="s">
        <v>147</v>
      </c>
      <c r="AJ386">
        <v>0</v>
      </c>
      <c r="AK386">
        <v>0</v>
      </c>
      <c r="AL386" t="s">
        <v>147</v>
      </c>
      <c r="AM386" t="s">
        <v>147</v>
      </c>
      <c r="AN386">
        <v>0</v>
      </c>
      <c r="AO386">
        <v>0</v>
      </c>
      <c r="AP386" t="s">
        <v>146</v>
      </c>
      <c r="AQ386">
        <v>0</v>
      </c>
      <c r="AR386">
        <v>0</v>
      </c>
      <c r="AS386">
        <v>0</v>
      </c>
      <c r="AT386">
        <v>0</v>
      </c>
      <c r="AU386" t="s">
        <v>147</v>
      </c>
      <c r="AV386" t="s">
        <v>147</v>
      </c>
      <c r="AW386">
        <v>0</v>
      </c>
      <c r="AX386">
        <v>0</v>
      </c>
      <c r="AY386" t="s">
        <v>147</v>
      </c>
      <c r="AZ386" t="s">
        <v>147</v>
      </c>
      <c r="BA386">
        <v>0</v>
      </c>
      <c r="BB386">
        <v>0</v>
      </c>
      <c r="BC386" t="s">
        <v>147</v>
      </c>
      <c r="BD386" t="s">
        <v>147</v>
      </c>
      <c r="BE386">
        <v>0</v>
      </c>
      <c r="BF386">
        <v>0</v>
      </c>
      <c r="BG386" t="s">
        <v>147</v>
      </c>
      <c r="BH386" t="s">
        <v>147</v>
      </c>
      <c r="BI386">
        <v>0</v>
      </c>
      <c r="BJ386">
        <v>0</v>
      </c>
      <c r="BK386" t="s">
        <v>147</v>
      </c>
      <c r="BL386" t="s">
        <v>147</v>
      </c>
      <c r="BM386">
        <v>0</v>
      </c>
      <c r="BN386">
        <v>0</v>
      </c>
      <c r="BO386" s="116">
        <f>SUM(Table1[[#This Row],[2014-2015 Conflict]],Table1[[#This Row],[2016-2017 conflict]],Table1[[#This Row],[2018 pre R conflict]],Table1[[#This Row],[2018 post R conflict]],Table1[[#This Row],[2019 conflict]],Table1[[#This Row],[2020 conflict]])</f>
        <v>735</v>
      </c>
      <c r="BP386" s="116">
        <f>SUM(Table1[[#This Row],[2014-2015  C - clashes]],Table1[[#This Row],[2016-2017  c-clashes]],Table1[[#This Row],[2018 pre R C-clashes]],Table1[[#This Row],[2018 post R C-clashes]],Table1[[#This Row],[2019 C-clashes]],Table1[[#This Row],[2020 C-clashes]])</f>
        <v>0</v>
      </c>
      <c r="BQ386" s="116">
        <f>SUM(Table1[[#This Row],[2014-2015 disaster]],Table1[[#This Row],[2016-2017 disaster]],Table1[[#This Row],[2018 pre R disaster]],Table1[[#This Row],[2018 post R disaster]],Table1[[#This Row],[2019 disaster]],Table1[[#This Row],[2020 disaster]])</f>
        <v>0</v>
      </c>
      <c r="BR386" s="116">
        <f>SUM(Table1[[#This Row],[2014-2015 unknown]],Table1[[#This Row],[2016-2017  unknown ]],Table1[[#This Row],[2018 pre R unknown]],Table1[[#This Row],[2018 post R unknown]],Table1[[#This Row],[2019 unknown]],Table1[[#This Row],[2020 unknown]])</f>
        <v>0</v>
      </c>
      <c r="BS386">
        <v>585</v>
      </c>
      <c r="BT386">
        <v>0</v>
      </c>
      <c r="BU386">
        <v>0</v>
      </c>
      <c r="BV386">
        <v>0</v>
      </c>
      <c r="BW386" t="s">
        <v>146</v>
      </c>
      <c r="BX386">
        <v>150</v>
      </c>
      <c r="BY386">
        <v>0</v>
      </c>
      <c r="BZ386">
        <v>0</v>
      </c>
      <c r="CA386">
        <v>0</v>
      </c>
      <c r="CB386" t="s">
        <v>146</v>
      </c>
      <c r="CC386">
        <v>0</v>
      </c>
      <c r="CD386">
        <v>0</v>
      </c>
      <c r="CE386">
        <v>0</v>
      </c>
      <c r="CF386">
        <v>0</v>
      </c>
      <c r="CG386" t="s">
        <v>146</v>
      </c>
      <c r="CH386">
        <v>0</v>
      </c>
      <c r="CI386">
        <v>0</v>
      </c>
      <c r="CJ386">
        <v>0</v>
      </c>
      <c r="CK386">
        <v>0</v>
      </c>
      <c r="CL386" t="s">
        <v>146</v>
      </c>
      <c r="CM386">
        <v>0</v>
      </c>
      <c r="CN386">
        <v>0</v>
      </c>
      <c r="CO386">
        <v>0</v>
      </c>
      <c r="CP386">
        <v>0</v>
      </c>
      <c r="CQ386" t="s">
        <v>146</v>
      </c>
      <c r="CR386">
        <v>0</v>
      </c>
      <c r="CS386">
        <v>0</v>
      </c>
      <c r="CT386">
        <v>0</v>
      </c>
      <c r="CU386">
        <v>0</v>
      </c>
      <c r="CV386" t="s">
        <v>146</v>
      </c>
      <c r="CW386" t="s">
        <v>147</v>
      </c>
      <c r="CX386">
        <v>0</v>
      </c>
      <c r="CY386">
        <v>0</v>
      </c>
      <c r="CZ386">
        <v>0</v>
      </c>
      <c r="DA386">
        <v>147</v>
      </c>
      <c r="DB386">
        <v>735</v>
      </c>
      <c r="DC386" t="s">
        <v>146</v>
      </c>
      <c r="DD386">
        <v>0</v>
      </c>
      <c r="DE386">
        <v>0</v>
      </c>
      <c r="DF386">
        <v>3326</v>
      </c>
      <c r="DG386">
        <v>16533</v>
      </c>
      <c r="DH386" t="s">
        <v>159</v>
      </c>
      <c r="DI386">
        <f>Table1[[#This Row],[i- returnees internal present household]]+Table1[[#This Row],[k- abroad returnee household]]</f>
        <v>604</v>
      </c>
      <c r="DJ386">
        <f>Table1[[#This Row],[ returnees internal ]]+Table1[[#This Row],[abroad returnee ]]</f>
        <v>3021</v>
      </c>
      <c r="DK386" t="s">
        <v>159</v>
      </c>
      <c r="DL386">
        <v>574</v>
      </c>
      <c r="DM386">
        <v>2871</v>
      </c>
      <c r="DN386">
        <v>246</v>
      </c>
      <c r="DO386">
        <v>1230</v>
      </c>
      <c r="DP386" t="s">
        <v>211</v>
      </c>
      <c r="DQ386" t="s">
        <v>423</v>
      </c>
      <c r="DR386" t="s">
        <v>150</v>
      </c>
      <c r="DS386" t="s">
        <v>147</v>
      </c>
      <c r="DT386">
        <v>230</v>
      </c>
      <c r="DU386">
        <v>1150</v>
      </c>
      <c r="DV386" t="s">
        <v>211</v>
      </c>
      <c r="DW386" t="s">
        <v>423</v>
      </c>
      <c r="DX386" t="s">
        <v>150</v>
      </c>
      <c r="DY386" t="s">
        <v>147</v>
      </c>
      <c r="DZ386">
        <v>98</v>
      </c>
      <c r="EA386">
        <v>491</v>
      </c>
      <c r="EB386" t="s">
        <v>211</v>
      </c>
      <c r="EC386" t="s">
        <v>423</v>
      </c>
      <c r="ED386" t="s">
        <v>150</v>
      </c>
      <c r="EE386" t="s">
        <v>147</v>
      </c>
      <c r="EF386">
        <v>0</v>
      </c>
      <c r="EG386">
        <v>0</v>
      </c>
      <c r="EH386" t="s">
        <v>147</v>
      </c>
      <c r="EI386" t="s">
        <v>147</v>
      </c>
      <c r="EJ386" t="s">
        <v>147</v>
      </c>
      <c r="EK386" t="s">
        <v>147</v>
      </c>
      <c r="EL386">
        <v>0</v>
      </c>
      <c r="EM386">
        <v>0</v>
      </c>
      <c r="EN386" t="s">
        <v>147</v>
      </c>
      <c r="EO386" t="s">
        <v>147</v>
      </c>
      <c r="EP386" t="s">
        <v>147</v>
      </c>
      <c r="EQ386" t="s">
        <v>147</v>
      </c>
      <c r="ER386">
        <v>0</v>
      </c>
      <c r="ES386">
        <v>0</v>
      </c>
      <c r="ET386" t="s">
        <v>159</v>
      </c>
      <c r="EU386">
        <v>30</v>
      </c>
      <c r="EV386">
        <v>150</v>
      </c>
      <c r="EW386">
        <v>30</v>
      </c>
      <c r="EX386">
        <v>150</v>
      </c>
      <c r="EY386" t="s">
        <v>217</v>
      </c>
      <c r="EZ386" t="s">
        <v>218</v>
      </c>
      <c r="FA386" t="s">
        <v>150</v>
      </c>
      <c r="FB386" t="s">
        <v>147</v>
      </c>
      <c r="FC386">
        <v>0</v>
      </c>
      <c r="FD386">
        <v>0</v>
      </c>
      <c r="FE386" t="s">
        <v>147</v>
      </c>
      <c r="FF386" t="s">
        <v>147</v>
      </c>
      <c r="FG386" t="s">
        <v>147</v>
      </c>
      <c r="FH386" t="s">
        <v>147</v>
      </c>
      <c r="FI386">
        <v>0</v>
      </c>
      <c r="FJ386">
        <v>0</v>
      </c>
      <c r="FK386" t="s">
        <v>147</v>
      </c>
      <c r="FL386" t="s">
        <v>147</v>
      </c>
      <c r="FM386" t="s">
        <v>147</v>
      </c>
      <c r="FN386" t="s">
        <v>147</v>
      </c>
      <c r="FO386">
        <v>0</v>
      </c>
      <c r="FP386">
        <v>0</v>
      </c>
      <c r="FQ386" t="s">
        <v>147</v>
      </c>
      <c r="FR386" t="s">
        <v>147</v>
      </c>
      <c r="FS386" t="s">
        <v>147</v>
      </c>
      <c r="FT386" t="s">
        <v>147</v>
      </c>
      <c r="FU386">
        <v>0</v>
      </c>
      <c r="FV386">
        <v>0</v>
      </c>
      <c r="FW386" t="s">
        <v>147</v>
      </c>
      <c r="FX386" t="s">
        <v>147</v>
      </c>
      <c r="FY386" t="s">
        <v>147</v>
      </c>
      <c r="FZ386" t="s">
        <v>147</v>
      </c>
      <c r="GA386">
        <v>0</v>
      </c>
      <c r="GB386">
        <v>0</v>
      </c>
      <c r="GC386">
        <v>162</v>
      </c>
      <c r="GD386">
        <v>810</v>
      </c>
      <c r="GE386">
        <v>386</v>
      </c>
      <c r="GF386">
        <v>1931</v>
      </c>
      <c r="GG386">
        <v>56</v>
      </c>
      <c r="GH386">
        <v>280</v>
      </c>
      <c r="GI386">
        <v>0</v>
      </c>
      <c r="GJ386">
        <v>0</v>
      </c>
      <c r="GK386" t="s">
        <v>159</v>
      </c>
      <c r="GL386">
        <v>146</v>
      </c>
      <c r="GM386">
        <v>730</v>
      </c>
      <c r="GN386" t="s">
        <v>159</v>
      </c>
      <c r="GO386" t="s">
        <v>211</v>
      </c>
      <c r="GP386" t="s">
        <v>423</v>
      </c>
      <c r="GQ386" t="s">
        <v>146</v>
      </c>
      <c r="GR386" t="s">
        <v>147</v>
      </c>
      <c r="GS386" t="s">
        <v>159</v>
      </c>
      <c r="GT386">
        <v>17</v>
      </c>
      <c r="GU386">
        <v>85</v>
      </c>
      <c r="GV386" t="s">
        <v>159</v>
      </c>
      <c r="GW386" t="s">
        <v>151</v>
      </c>
      <c r="GX386" t="s">
        <v>151</v>
      </c>
      <c r="GY386" t="s">
        <v>152</v>
      </c>
      <c r="GZ386" t="s">
        <v>1374</v>
      </c>
      <c r="HA386" s="117" t="s">
        <v>1582</v>
      </c>
      <c r="HB386" s="117" t="s">
        <v>2635</v>
      </c>
      <c r="HC386" s="117"/>
      <c r="HD386" s="116" t="s">
        <v>1858</v>
      </c>
      <c r="HE386" s="116">
        <v>4.5549499999999998</v>
      </c>
      <c r="HF386" s="116">
        <v>32.487482999999997</v>
      </c>
    </row>
    <row r="387" spans="1:214" x14ac:dyDescent="0.25">
      <c r="A387" t="s">
        <v>142</v>
      </c>
      <c r="B387" t="s">
        <v>143</v>
      </c>
      <c r="C387" t="s">
        <v>955</v>
      </c>
      <c r="D387" t="s">
        <v>181</v>
      </c>
      <c r="E387" t="s">
        <v>1375</v>
      </c>
      <c r="F387" t="s">
        <v>887</v>
      </c>
      <c r="G387" s="116">
        <f t="shared" si="12"/>
        <v>7.9303299999999997</v>
      </c>
      <c r="H387" s="116">
        <f t="shared" si="13"/>
        <v>31.495200000000001</v>
      </c>
      <c r="I387">
        <v>9</v>
      </c>
      <c r="J387">
        <v>9</v>
      </c>
      <c r="K387" t="s">
        <v>159</v>
      </c>
      <c r="L387">
        <v>98</v>
      </c>
      <c r="M387" s="116">
        <f>SUM(Table1[[#Headers],[c- IDP previously displ. abroad present]])</f>
        <v>0</v>
      </c>
      <c r="N387">
        <v>490</v>
      </c>
      <c r="O387" s="116">
        <f>(Table1[[#This Row],[a- IDP individuals]])-(Table1[[#This Row],[displ. Abroad]])</f>
        <v>95</v>
      </c>
      <c r="P387">
        <v>13</v>
      </c>
      <c r="Q387">
        <v>67</v>
      </c>
      <c r="R387" t="s">
        <v>143</v>
      </c>
      <c r="S387" t="s">
        <v>181</v>
      </c>
      <c r="T387">
        <v>28</v>
      </c>
      <c r="U387">
        <v>138</v>
      </c>
      <c r="V387" t="s">
        <v>143</v>
      </c>
      <c r="W387" t="s">
        <v>181</v>
      </c>
      <c r="X387">
        <v>28</v>
      </c>
      <c r="Y387">
        <v>141</v>
      </c>
      <c r="Z387" t="s">
        <v>143</v>
      </c>
      <c r="AA387" t="s">
        <v>181</v>
      </c>
      <c r="AB387">
        <v>0</v>
      </c>
      <c r="AC387">
        <v>0</v>
      </c>
      <c r="AD387" t="s">
        <v>147</v>
      </c>
      <c r="AE387" t="s">
        <v>147</v>
      </c>
      <c r="AF387">
        <v>0</v>
      </c>
      <c r="AG387">
        <v>0</v>
      </c>
      <c r="AH387" t="s">
        <v>147</v>
      </c>
      <c r="AI387" t="s">
        <v>147</v>
      </c>
      <c r="AJ387">
        <v>29</v>
      </c>
      <c r="AK387">
        <v>144</v>
      </c>
      <c r="AL387" t="s">
        <v>143</v>
      </c>
      <c r="AM387" t="s">
        <v>181</v>
      </c>
      <c r="AN387">
        <v>0</v>
      </c>
      <c r="AO387">
        <v>0</v>
      </c>
      <c r="AP387" t="s">
        <v>159</v>
      </c>
      <c r="AQ387">
        <v>79</v>
      </c>
      <c r="AR387">
        <v>395</v>
      </c>
      <c r="AS387">
        <v>27</v>
      </c>
      <c r="AT387">
        <v>135</v>
      </c>
      <c r="AU387" t="s">
        <v>148</v>
      </c>
      <c r="AV387" t="s">
        <v>149</v>
      </c>
      <c r="AW387">
        <v>26</v>
      </c>
      <c r="AX387">
        <v>130</v>
      </c>
      <c r="AY387" t="s">
        <v>148</v>
      </c>
      <c r="AZ387" t="s">
        <v>149</v>
      </c>
      <c r="BA387">
        <v>0</v>
      </c>
      <c r="BB387">
        <v>0</v>
      </c>
      <c r="BC387" t="s">
        <v>147</v>
      </c>
      <c r="BD387" t="s">
        <v>147</v>
      </c>
      <c r="BE387">
        <v>0</v>
      </c>
      <c r="BF387">
        <v>0</v>
      </c>
      <c r="BG387" t="s">
        <v>147</v>
      </c>
      <c r="BH387" t="s">
        <v>147</v>
      </c>
      <c r="BI387">
        <v>26</v>
      </c>
      <c r="BJ387">
        <v>130</v>
      </c>
      <c r="BK387" t="s">
        <v>148</v>
      </c>
      <c r="BL387" t="s">
        <v>149</v>
      </c>
      <c r="BM387">
        <v>0</v>
      </c>
      <c r="BN387">
        <v>0</v>
      </c>
      <c r="BO387" s="116">
        <f>SUM(Table1[[#This Row],[2014-2015 Conflict]],Table1[[#This Row],[2016-2017 conflict]],Table1[[#This Row],[2018 pre R conflict]],Table1[[#This Row],[2018 post R conflict]],Table1[[#This Row],[2019 conflict]],Table1[[#This Row],[2020 conflict]])</f>
        <v>271</v>
      </c>
      <c r="BP387" s="116">
        <f>SUM(Table1[[#This Row],[2014-2015  C - clashes]],Table1[[#This Row],[2016-2017  c-clashes]],Table1[[#This Row],[2018 pre R C-clashes]],Table1[[#This Row],[2018 post R C-clashes]],Table1[[#This Row],[2019 C-clashes]],Table1[[#This Row],[2020 C-clashes]])</f>
        <v>0</v>
      </c>
      <c r="BQ387" s="116">
        <f>SUM(Table1[[#This Row],[2014-2015 disaster]],Table1[[#This Row],[2016-2017 disaster]],Table1[[#This Row],[2018 pre R disaster]],Table1[[#This Row],[2018 post R disaster]],Table1[[#This Row],[2019 disaster]],Table1[[#This Row],[2020 disaster]])</f>
        <v>0</v>
      </c>
      <c r="BR387" s="116">
        <f>SUM(Table1[[#This Row],[2014-2015 unknown]],Table1[[#This Row],[2016-2017  unknown ]],Table1[[#This Row],[2018 pre R unknown]],Table1[[#This Row],[2018 post R unknown]],Table1[[#This Row],[2019 unknown]],Table1[[#This Row],[2020 unknown]])</f>
        <v>219</v>
      </c>
      <c r="BS387">
        <v>67</v>
      </c>
      <c r="BT387">
        <v>0</v>
      </c>
      <c r="BU387">
        <v>0</v>
      </c>
      <c r="BV387">
        <v>0</v>
      </c>
      <c r="BW387" t="s">
        <v>146</v>
      </c>
      <c r="BX387">
        <v>63</v>
      </c>
      <c r="BY387">
        <v>0</v>
      </c>
      <c r="BZ387">
        <v>0</v>
      </c>
      <c r="CA387">
        <v>75</v>
      </c>
      <c r="CB387" t="s">
        <v>146</v>
      </c>
      <c r="CC387">
        <v>69</v>
      </c>
      <c r="CD387">
        <v>0</v>
      </c>
      <c r="CE387">
        <v>0</v>
      </c>
      <c r="CF387">
        <v>72</v>
      </c>
      <c r="CG387" t="s">
        <v>146</v>
      </c>
      <c r="CH387">
        <v>0</v>
      </c>
      <c r="CI387">
        <v>0</v>
      </c>
      <c r="CJ387">
        <v>0</v>
      </c>
      <c r="CK387">
        <v>0</v>
      </c>
      <c r="CL387" t="s">
        <v>146</v>
      </c>
      <c r="CM387">
        <v>0</v>
      </c>
      <c r="CN387">
        <v>0</v>
      </c>
      <c r="CO387">
        <v>0</v>
      </c>
      <c r="CP387">
        <v>0</v>
      </c>
      <c r="CQ387" t="s">
        <v>146</v>
      </c>
      <c r="CR387">
        <v>72</v>
      </c>
      <c r="CS387">
        <v>0</v>
      </c>
      <c r="CT387">
        <v>0</v>
      </c>
      <c r="CU387">
        <v>72</v>
      </c>
      <c r="CV387" t="s">
        <v>146</v>
      </c>
      <c r="CW387" t="s">
        <v>147</v>
      </c>
      <c r="CX387">
        <v>0</v>
      </c>
      <c r="CY387">
        <v>0</v>
      </c>
      <c r="CZ387">
        <v>0</v>
      </c>
      <c r="DA387">
        <v>98</v>
      </c>
      <c r="DB387">
        <v>490</v>
      </c>
      <c r="DC387" t="s">
        <v>159</v>
      </c>
      <c r="DD387">
        <v>49</v>
      </c>
      <c r="DE387">
        <v>245</v>
      </c>
      <c r="DF387">
        <v>62</v>
      </c>
      <c r="DG387">
        <v>310</v>
      </c>
      <c r="DH387" t="s">
        <v>159</v>
      </c>
      <c r="DI387">
        <f>Table1[[#This Row],[i- returnees internal present household]]+Table1[[#This Row],[k- abroad returnee household]]</f>
        <v>129</v>
      </c>
      <c r="DJ387">
        <f>Table1[[#This Row],[ returnees internal ]]+Table1[[#This Row],[abroad returnee ]]</f>
        <v>645</v>
      </c>
      <c r="DK387" t="s">
        <v>159</v>
      </c>
      <c r="DL387">
        <v>70</v>
      </c>
      <c r="DM387">
        <v>350</v>
      </c>
      <c r="DN387">
        <v>23</v>
      </c>
      <c r="DO387">
        <v>115</v>
      </c>
      <c r="DP387" t="s">
        <v>143</v>
      </c>
      <c r="DQ387" t="s">
        <v>181</v>
      </c>
      <c r="DR387" t="s">
        <v>150</v>
      </c>
      <c r="DS387" t="s">
        <v>147</v>
      </c>
      <c r="DT387">
        <v>23</v>
      </c>
      <c r="DU387">
        <v>115</v>
      </c>
      <c r="DV387" t="s">
        <v>143</v>
      </c>
      <c r="DW387" t="s">
        <v>181</v>
      </c>
      <c r="DX387" t="s">
        <v>150</v>
      </c>
      <c r="DY387" t="s">
        <v>147</v>
      </c>
      <c r="DZ387">
        <v>0</v>
      </c>
      <c r="EA387">
        <v>0</v>
      </c>
      <c r="EB387" t="s">
        <v>147</v>
      </c>
      <c r="EC387" t="s">
        <v>147</v>
      </c>
      <c r="ED387" t="s">
        <v>147</v>
      </c>
      <c r="EE387" t="s">
        <v>147</v>
      </c>
      <c r="EF387">
        <v>0</v>
      </c>
      <c r="EG387">
        <v>0</v>
      </c>
      <c r="EH387" t="s">
        <v>147</v>
      </c>
      <c r="EI387" t="s">
        <v>147</v>
      </c>
      <c r="EJ387" t="s">
        <v>147</v>
      </c>
      <c r="EK387" t="s">
        <v>147</v>
      </c>
      <c r="EL387">
        <v>24</v>
      </c>
      <c r="EM387">
        <v>120</v>
      </c>
      <c r="EN387" t="s">
        <v>143</v>
      </c>
      <c r="EO387" t="s">
        <v>181</v>
      </c>
      <c r="EP387" t="s">
        <v>150</v>
      </c>
      <c r="EQ387" t="s">
        <v>147</v>
      </c>
      <c r="ER387">
        <v>0</v>
      </c>
      <c r="ES387">
        <v>0</v>
      </c>
      <c r="ET387" t="s">
        <v>159</v>
      </c>
      <c r="EU387">
        <v>59</v>
      </c>
      <c r="EV387">
        <v>295</v>
      </c>
      <c r="EW387">
        <v>16</v>
      </c>
      <c r="EX387">
        <v>80</v>
      </c>
      <c r="EY387" t="s">
        <v>148</v>
      </c>
      <c r="EZ387" t="s">
        <v>149</v>
      </c>
      <c r="FA387" t="s">
        <v>150</v>
      </c>
      <c r="FB387" t="s">
        <v>147</v>
      </c>
      <c r="FC387">
        <v>23</v>
      </c>
      <c r="FD387">
        <v>115</v>
      </c>
      <c r="FE387" t="s">
        <v>148</v>
      </c>
      <c r="FF387" t="s">
        <v>149</v>
      </c>
      <c r="FG387" t="s">
        <v>150</v>
      </c>
      <c r="FH387" t="s">
        <v>147</v>
      </c>
      <c r="FI387">
        <v>0</v>
      </c>
      <c r="FJ387">
        <v>0</v>
      </c>
      <c r="FK387" t="s">
        <v>147</v>
      </c>
      <c r="FL387" t="s">
        <v>147</v>
      </c>
      <c r="FM387" t="s">
        <v>147</v>
      </c>
      <c r="FN387" t="s">
        <v>147</v>
      </c>
      <c r="FO387">
        <v>0</v>
      </c>
      <c r="FP387">
        <v>0</v>
      </c>
      <c r="FQ387" t="s">
        <v>147</v>
      </c>
      <c r="FR387" t="s">
        <v>147</v>
      </c>
      <c r="FS387" t="s">
        <v>147</v>
      </c>
      <c r="FT387" t="s">
        <v>147</v>
      </c>
      <c r="FU387">
        <v>20</v>
      </c>
      <c r="FV387">
        <v>100</v>
      </c>
      <c r="FW387" t="s">
        <v>148</v>
      </c>
      <c r="FX387" t="s">
        <v>149</v>
      </c>
      <c r="FY387" t="s">
        <v>150</v>
      </c>
      <c r="FZ387" t="s">
        <v>147</v>
      </c>
      <c r="GA387">
        <v>0</v>
      </c>
      <c r="GB387">
        <v>0</v>
      </c>
      <c r="GC387">
        <v>23</v>
      </c>
      <c r="GD387">
        <v>115</v>
      </c>
      <c r="GE387">
        <v>50</v>
      </c>
      <c r="GF387">
        <v>250</v>
      </c>
      <c r="GG387">
        <v>56</v>
      </c>
      <c r="GH387">
        <v>280</v>
      </c>
      <c r="GI387">
        <v>0</v>
      </c>
      <c r="GJ387">
        <v>0</v>
      </c>
      <c r="GK387" t="s">
        <v>159</v>
      </c>
      <c r="GL387">
        <v>31</v>
      </c>
      <c r="GM387">
        <v>155</v>
      </c>
      <c r="GN387" t="s">
        <v>159</v>
      </c>
      <c r="GO387" t="s">
        <v>143</v>
      </c>
      <c r="GP387" t="s">
        <v>181</v>
      </c>
      <c r="GQ387" t="s">
        <v>159</v>
      </c>
      <c r="GR387" t="s">
        <v>148</v>
      </c>
      <c r="GS387" t="s">
        <v>159</v>
      </c>
      <c r="GT387">
        <v>18</v>
      </c>
      <c r="GU387">
        <v>90</v>
      </c>
      <c r="GV387" t="s">
        <v>159</v>
      </c>
      <c r="GW387" t="s">
        <v>151</v>
      </c>
      <c r="GX387" t="s">
        <v>197</v>
      </c>
      <c r="GY387" t="s">
        <v>152</v>
      </c>
      <c r="GZ387" t="s">
        <v>160</v>
      </c>
      <c r="HA387" s="117" t="s">
        <v>1582</v>
      </c>
      <c r="HB387" s="117" t="s">
        <v>2637</v>
      </c>
      <c r="HC387" s="117"/>
      <c r="HD387" s="116" t="s">
        <v>1858</v>
      </c>
      <c r="HE387" s="116">
        <v>4.5242500000000003</v>
      </c>
      <c r="HF387" s="116">
        <v>32.491067000000001</v>
      </c>
    </row>
    <row r="388" spans="1:214" x14ac:dyDescent="0.25">
      <c r="A388" t="s">
        <v>273</v>
      </c>
      <c r="B388" t="s">
        <v>211</v>
      </c>
      <c r="C388" t="s">
        <v>734</v>
      </c>
      <c r="D388" t="s">
        <v>735</v>
      </c>
      <c r="E388" t="s">
        <v>1376</v>
      </c>
      <c r="F388" t="s">
        <v>1377</v>
      </c>
      <c r="G388" s="116">
        <f t="shared" si="12"/>
        <v>4.7122149999999996</v>
      </c>
      <c r="H388" s="116">
        <f t="shared" si="13"/>
        <v>28.229493999999999</v>
      </c>
      <c r="I388">
        <v>9</v>
      </c>
      <c r="J388">
        <v>9</v>
      </c>
      <c r="K388" t="s">
        <v>159</v>
      </c>
      <c r="L388">
        <v>273</v>
      </c>
      <c r="M388" s="116">
        <f>SUM(Table1[[#Headers],[c- IDP previously displ. abroad present]])</f>
        <v>0</v>
      </c>
      <c r="N388">
        <v>1368</v>
      </c>
      <c r="O388" s="116">
        <f>(Table1[[#This Row],[a- IDP individuals]])-(Table1[[#This Row],[displ. Abroad]])</f>
        <v>1368</v>
      </c>
      <c r="P388">
        <v>93</v>
      </c>
      <c r="Q388">
        <v>465</v>
      </c>
      <c r="R388" t="s">
        <v>211</v>
      </c>
      <c r="S388" t="s">
        <v>423</v>
      </c>
      <c r="T388">
        <v>108</v>
      </c>
      <c r="U388">
        <v>540</v>
      </c>
      <c r="V388" t="s">
        <v>211</v>
      </c>
      <c r="W388" t="s">
        <v>423</v>
      </c>
      <c r="X388">
        <v>41</v>
      </c>
      <c r="Y388">
        <v>205</v>
      </c>
      <c r="Z388" t="s">
        <v>211</v>
      </c>
      <c r="AA388" t="s">
        <v>423</v>
      </c>
      <c r="AB388">
        <v>0</v>
      </c>
      <c r="AC388">
        <v>0</v>
      </c>
      <c r="AD388" t="s">
        <v>147</v>
      </c>
      <c r="AE388" t="s">
        <v>147</v>
      </c>
      <c r="AF388">
        <v>0</v>
      </c>
      <c r="AG388">
        <v>0</v>
      </c>
      <c r="AH388" t="s">
        <v>147</v>
      </c>
      <c r="AI388" t="s">
        <v>147</v>
      </c>
      <c r="AJ388">
        <v>31</v>
      </c>
      <c r="AK388">
        <v>158</v>
      </c>
      <c r="AL388" t="s">
        <v>211</v>
      </c>
      <c r="AM388" t="s">
        <v>423</v>
      </c>
      <c r="AN388">
        <v>0</v>
      </c>
      <c r="AO388">
        <v>0</v>
      </c>
      <c r="AP388" t="s">
        <v>146</v>
      </c>
      <c r="AQ388">
        <v>0</v>
      </c>
      <c r="AR388">
        <v>0</v>
      </c>
      <c r="AS388">
        <v>0</v>
      </c>
      <c r="AT388">
        <v>0</v>
      </c>
      <c r="AU388" t="s">
        <v>147</v>
      </c>
      <c r="AV388" t="s">
        <v>147</v>
      </c>
      <c r="AW388">
        <v>0</v>
      </c>
      <c r="AX388">
        <v>0</v>
      </c>
      <c r="AY388" t="s">
        <v>147</v>
      </c>
      <c r="AZ388" t="s">
        <v>147</v>
      </c>
      <c r="BA388">
        <v>0</v>
      </c>
      <c r="BB388">
        <v>0</v>
      </c>
      <c r="BC388" t="s">
        <v>147</v>
      </c>
      <c r="BD388" t="s">
        <v>147</v>
      </c>
      <c r="BE388">
        <v>0</v>
      </c>
      <c r="BF388">
        <v>0</v>
      </c>
      <c r="BG388" t="s">
        <v>147</v>
      </c>
      <c r="BH388" t="s">
        <v>147</v>
      </c>
      <c r="BI388">
        <v>0</v>
      </c>
      <c r="BJ388">
        <v>0</v>
      </c>
      <c r="BK388" t="s">
        <v>147</v>
      </c>
      <c r="BL388" t="s">
        <v>147</v>
      </c>
      <c r="BM388">
        <v>0</v>
      </c>
      <c r="BN388">
        <v>0</v>
      </c>
      <c r="BO388" s="116">
        <f>SUM(Table1[[#This Row],[2014-2015 Conflict]],Table1[[#This Row],[2016-2017 conflict]],Table1[[#This Row],[2018 pre R conflict]],Table1[[#This Row],[2018 post R conflict]],Table1[[#This Row],[2019 conflict]],Table1[[#This Row],[2020 conflict]])</f>
        <v>1368</v>
      </c>
      <c r="BP388" s="116">
        <f>SUM(Table1[[#This Row],[2014-2015  C - clashes]],Table1[[#This Row],[2016-2017  c-clashes]],Table1[[#This Row],[2018 pre R C-clashes]],Table1[[#This Row],[2018 post R C-clashes]],Table1[[#This Row],[2019 C-clashes]],Table1[[#This Row],[2020 C-clashes]])</f>
        <v>0</v>
      </c>
      <c r="BQ388" s="116">
        <f>SUM(Table1[[#This Row],[2014-2015 disaster]],Table1[[#This Row],[2016-2017 disaster]],Table1[[#This Row],[2018 pre R disaster]],Table1[[#This Row],[2018 post R disaster]],Table1[[#This Row],[2019 disaster]],Table1[[#This Row],[2020 disaster]])</f>
        <v>0</v>
      </c>
      <c r="BR388" s="116">
        <f>SUM(Table1[[#This Row],[2014-2015 unknown]],Table1[[#This Row],[2016-2017  unknown ]],Table1[[#This Row],[2018 pre R unknown]],Table1[[#This Row],[2018 post R unknown]],Table1[[#This Row],[2019 unknown]],Table1[[#This Row],[2020 unknown]])</f>
        <v>0</v>
      </c>
      <c r="BS388">
        <v>465</v>
      </c>
      <c r="BT388">
        <v>0</v>
      </c>
      <c r="BU388">
        <v>0</v>
      </c>
      <c r="BV388">
        <v>0</v>
      </c>
      <c r="BW388" t="s">
        <v>146</v>
      </c>
      <c r="BX388">
        <v>540</v>
      </c>
      <c r="BY388">
        <v>0</v>
      </c>
      <c r="BZ388">
        <v>0</v>
      </c>
      <c r="CA388">
        <v>0</v>
      </c>
      <c r="CB388" t="s">
        <v>146</v>
      </c>
      <c r="CC388">
        <v>205</v>
      </c>
      <c r="CD388">
        <v>0</v>
      </c>
      <c r="CE388">
        <v>0</v>
      </c>
      <c r="CF388">
        <v>0</v>
      </c>
      <c r="CG388" t="s">
        <v>146</v>
      </c>
      <c r="CH388">
        <v>0</v>
      </c>
      <c r="CI388">
        <v>0</v>
      </c>
      <c r="CJ388">
        <v>0</v>
      </c>
      <c r="CK388">
        <v>0</v>
      </c>
      <c r="CL388" t="s">
        <v>146</v>
      </c>
      <c r="CM388">
        <v>0</v>
      </c>
      <c r="CN388">
        <v>0</v>
      </c>
      <c r="CO388">
        <v>0</v>
      </c>
      <c r="CP388">
        <v>0</v>
      </c>
      <c r="CQ388" t="s">
        <v>146</v>
      </c>
      <c r="CR388">
        <v>158</v>
      </c>
      <c r="CS388">
        <v>0</v>
      </c>
      <c r="CT388">
        <v>0</v>
      </c>
      <c r="CU388">
        <v>0</v>
      </c>
      <c r="CV388" t="s">
        <v>146</v>
      </c>
      <c r="CW388" t="s">
        <v>147</v>
      </c>
      <c r="CX388">
        <v>0</v>
      </c>
      <c r="CY388">
        <v>73</v>
      </c>
      <c r="CZ388">
        <v>365</v>
      </c>
      <c r="DA388">
        <v>200</v>
      </c>
      <c r="DB388">
        <v>1003</v>
      </c>
      <c r="DC388" t="s">
        <v>159</v>
      </c>
      <c r="DD388">
        <v>15</v>
      </c>
      <c r="DE388">
        <v>75</v>
      </c>
      <c r="DF388">
        <v>7591</v>
      </c>
      <c r="DG388">
        <v>41752</v>
      </c>
      <c r="DH388" t="s">
        <v>159</v>
      </c>
      <c r="DI388">
        <f>Table1[[#This Row],[i- returnees internal present household]]+Table1[[#This Row],[k- abroad returnee household]]</f>
        <v>227</v>
      </c>
      <c r="DJ388">
        <f>Table1[[#This Row],[ returnees internal ]]+Table1[[#This Row],[abroad returnee ]]</f>
        <v>1135</v>
      </c>
      <c r="DK388" t="s">
        <v>159</v>
      </c>
      <c r="DL388">
        <v>227</v>
      </c>
      <c r="DM388">
        <v>1135</v>
      </c>
      <c r="DN388">
        <v>63</v>
      </c>
      <c r="DO388">
        <v>315</v>
      </c>
      <c r="DP388" t="s">
        <v>211</v>
      </c>
      <c r="DQ388" t="s">
        <v>423</v>
      </c>
      <c r="DR388" t="s">
        <v>150</v>
      </c>
      <c r="DS388" t="s">
        <v>147</v>
      </c>
      <c r="DT388">
        <v>31</v>
      </c>
      <c r="DU388">
        <v>155</v>
      </c>
      <c r="DV388" t="s">
        <v>211</v>
      </c>
      <c r="DW388" t="s">
        <v>423</v>
      </c>
      <c r="DX388" t="s">
        <v>150</v>
      </c>
      <c r="DY388" t="s">
        <v>147</v>
      </c>
      <c r="DZ388">
        <v>57</v>
      </c>
      <c r="EA388">
        <v>285</v>
      </c>
      <c r="EB388" t="s">
        <v>211</v>
      </c>
      <c r="EC388" t="s">
        <v>735</v>
      </c>
      <c r="ED388" t="s">
        <v>150</v>
      </c>
      <c r="EE388" t="s">
        <v>147</v>
      </c>
      <c r="EF388">
        <v>46</v>
      </c>
      <c r="EG388">
        <v>230</v>
      </c>
      <c r="EH388" t="s">
        <v>211</v>
      </c>
      <c r="EI388" t="s">
        <v>735</v>
      </c>
      <c r="EJ388" t="s">
        <v>150</v>
      </c>
      <c r="EK388" t="s">
        <v>147</v>
      </c>
      <c r="EL388">
        <v>30</v>
      </c>
      <c r="EM388">
        <v>150</v>
      </c>
      <c r="EN388" t="s">
        <v>211</v>
      </c>
      <c r="EO388" t="s">
        <v>735</v>
      </c>
      <c r="EP388" t="s">
        <v>150</v>
      </c>
      <c r="EQ388" t="s">
        <v>147</v>
      </c>
      <c r="ER388">
        <v>0</v>
      </c>
      <c r="ES388">
        <v>0</v>
      </c>
      <c r="ET388" t="s">
        <v>146</v>
      </c>
      <c r="EU388">
        <v>0</v>
      </c>
      <c r="EV388">
        <v>0</v>
      </c>
      <c r="EW388">
        <v>0</v>
      </c>
      <c r="EX388">
        <v>0</v>
      </c>
      <c r="EY388" t="s">
        <v>147</v>
      </c>
      <c r="EZ388" t="s">
        <v>147</v>
      </c>
      <c r="FA388" t="s">
        <v>147</v>
      </c>
      <c r="FB388" t="s">
        <v>147</v>
      </c>
      <c r="FC388">
        <v>0</v>
      </c>
      <c r="FD388">
        <v>0</v>
      </c>
      <c r="FE388" t="s">
        <v>147</v>
      </c>
      <c r="FF388" t="s">
        <v>147</v>
      </c>
      <c r="FG388" t="s">
        <v>147</v>
      </c>
      <c r="FH388" t="s">
        <v>147</v>
      </c>
      <c r="FI388">
        <v>0</v>
      </c>
      <c r="FJ388">
        <v>0</v>
      </c>
      <c r="FK388" t="s">
        <v>147</v>
      </c>
      <c r="FL388" t="s">
        <v>147</v>
      </c>
      <c r="FM388" t="s">
        <v>147</v>
      </c>
      <c r="FN388" t="s">
        <v>147</v>
      </c>
      <c r="FO388">
        <v>0</v>
      </c>
      <c r="FP388">
        <v>0</v>
      </c>
      <c r="FQ388" t="s">
        <v>147</v>
      </c>
      <c r="FR388" t="s">
        <v>147</v>
      </c>
      <c r="FS388" t="s">
        <v>147</v>
      </c>
      <c r="FT388" t="s">
        <v>147</v>
      </c>
      <c r="FU388">
        <v>0</v>
      </c>
      <c r="FV388">
        <v>0</v>
      </c>
      <c r="FW388" t="s">
        <v>147</v>
      </c>
      <c r="FX388" t="s">
        <v>147</v>
      </c>
      <c r="FY388" t="s">
        <v>147</v>
      </c>
      <c r="FZ388" t="s">
        <v>147</v>
      </c>
      <c r="GA388">
        <v>0</v>
      </c>
      <c r="GB388">
        <v>0</v>
      </c>
      <c r="GC388">
        <v>183</v>
      </c>
      <c r="GD388">
        <v>915</v>
      </c>
      <c r="GE388">
        <v>26</v>
      </c>
      <c r="GF388">
        <v>130</v>
      </c>
      <c r="GG388">
        <v>18</v>
      </c>
      <c r="GH388">
        <v>90</v>
      </c>
      <c r="GI388">
        <v>0</v>
      </c>
      <c r="GJ388">
        <v>0</v>
      </c>
      <c r="GK388" t="s">
        <v>159</v>
      </c>
      <c r="GL388">
        <v>55</v>
      </c>
      <c r="GM388">
        <v>275</v>
      </c>
      <c r="GN388" t="s">
        <v>159</v>
      </c>
      <c r="GO388" t="s">
        <v>211</v>
      </c>
      <c r="GP388" t="s">
        <v>299</v>
      </c>
      <c r="GQ388" t="s">
        <v>146</v>
      </c>
      <c r="GR388" t="s">
        <v>147</v>
      </c>
      <c r="GS388" t="s">
        <v>159</v>
      </c>
      <c r="GT388">
        <v>8</v>
      </c>
      <c r="GU388">
        <v>40</v>
      </c>
      <c r="GV388" t="s">
        <v>146</v>
      </c>
      <c r="GW388" t="s">
        <v>151</v>
      </c>
      <c r="GX388" t="s">
        <v>151</v>
      </c>
      <c r="GY388" t="s">
        <v>152</v>
      </c>
      <c r="GZ388" t="s">
        <v>1378</v>
      </c>
      <c r="HA388" s="117" t="s">
        <v>1582</v>
      </c>
      <c r="HB388" s="117" t="s">
        <v>2639</v>
      </c>
      <c r="HC388" s="117"/>
      <c r="HD388" s="116" t="s">
        <v>1858</v>
      </c>
      <c r="HE388" s="116">
        <v>4.6030329999999999</v>
      </c>
      <c r="HF388" s="116">
        <v>32.482750000000003</v>
      </c>
    </row>
    <row r="389" spans="1:214" x14ac:dyDescent="0.25">
      <c r="A389" t="s">
        <v>273</v>
      </c>
      <c r="B389" t="s">
        <v>211</v>
      </c>
      <c r="C389" t="s">
        <v>734</v>
      </c>
      <c r="D389" t="s">
        <v>735</v>
      </c>
      <c r="E389" t="s">
        <v>1379</v>
      </c>
      <c r="F389" t="s">
        <v>1380</v>
      </c>
      <c r="G389" s="116">
        <f t="shared" si="12"/>
        <v>4.92746</v>
      </c>
      <c r="H389" s="116">
        <f t="shared" si="13"/>
        <v>28.1751</v>
      </c>
      <c r="I389">
        <v>9</v>
      </c>
      <c r="J389">
        <v>9</v>
      </c>
      <c r="K389" t="s">
        <v>159</v>
      </c>
      <c r="L389">
        <v>38</v>
      </c>
      <c r="M389" s="116">
        <f>SUM(Table1[[#Headers],[c- IDP previously displ. abroad present]])</f>
        <v>0</v>
      </c>
      <c r="N389">
        <v>190</v>
      </c>
      <c r="O389" s="116">
        <f>(Table1[[#This Row],[a- IDP individuals]])-(Table1[[#This Row],[displ. Abroad]])</f>
        <v>96</v>
      </c>
      <c r="P389">
        <v>6</v>
      </c>
      <c r="Q389">
        <v>32</v>
      </c>
      <c r="R389" t="s">
        <v>211</v>
      </c>
      <c r="S389" t="s">
        <v>735</v>
      </c>
      <c r="T389">
        <v>11</v>
      </c>
      <c r="U389">
        <v>54</v>
      </c>
      <c r="V389" t="s">
        <v>211</v>
      </c>
      <c r="W389" t="s">
        <v>735</v>
      </c>
      <c r="X389">
        <v>8</v>
      </c>
      <c r="Y389">
        <v>39</v>
      </c>
      <c r="Z389" t="s">
        <v>211</v>
      </c>
      <c r="AA389" t="s">
        <v>423</v>
      </c>
      <c r="AB389">
        <v>6</v>
      </c>
      <c r="AC389">
        <v>32</v>
      </c>
      <c r="AD389" t="s">
        <v>211</v>
      </c>
      <c r="AE389" t="s">
        <v>423</v>
      </c>
      <c r="AF389">
        <v>3</v>
      </c>
      <c r="AG389">
        <v>14</v>
      </c>
      <c r="AH389" t="s">
        <v>147</v>
      </c>
      <c r="AI389" t="s">
        <v>147</v>
      </c>
      <c r="AJ389">
        <v>4</v>
      </c>
      <c r="AK389">
        <v>19</v>
      </c>
      <c r="AL389" t="s">
        <v>211</v>
      </c>
      <c r="AM389" t="s">
        <v>735</v>
      </c>
      <c r="AN389">
        <v>0</v>
      </c>
      <c r="AO389">
        <v>0</v>
      </c>
      <c r="AP389" t="s">
        <v>159</v>
      </c>
      <c r="AQ389">
        <v>20</v>
      </c>
      <c r="AR389">
        <v>94</v>
      </c>
      <c r="AS389">
        <v>5</v>
      </c>
      <c r="AT389">
        <v>24</v>
      </c>
      <c r="AU389" t="s">
        <v>722</v>
      </c>
      <c r="AV389" t="s">
        <v>723</v>
      </c>
      <c r="AW389">
        <v>5</v>
      </c>
      <c r="AX389">
        <v>24</v>
      </c>
      <c r="AY389" t="s">
        <v>722</v>
      </c>
      <c r="AZ389" t="s">
        <v>723</v>
      </c>
      <c r="BA389">
        <v>5</v>
      </c>
      <c r="BB389">
        <v>23</v>
      </c>
      <c r="BC389" t="s">
        <v>722</v>
      </c>
      <c r="BD389" t="s">
        <v>723</v>
      </c>
      <c r="BE389">
        <v>3</v>
      </c>
      <c r="BF389">
        <v>14</v>
      </c>
      <c r="BG389" t="s">
        <v>722</v>
      </c>
      <c r="BH389" t="s">
        <v>723</v>
      </c>
      <c r="BI389">
        <v>2</v>
      </c>
      <c r="BJ389">
        <v>9</v>
      </c>
      <c r="BK389" t="s">
        <v>722</v>
      </c>
      <c r="BL389" t="s">
        <v>723</v>
      </c>
      <c r="BM389">
        <v>0</v>
      </c>
      <c r="BN389">
        <v>0</v>
      </c>
      <c r="BO389" s="116">
        <f>SUM(Table1[[#This Row],[2014-2015 Conflict]],Table1[[#This Row],[2016-2017 conflict]],Table1[[#This Row],[2018 pre R conflict]],Table1[[#This Row],[2018 post R conflict]],Table1[[#This Row],[2019 conflict]],Table1[[#This Row],[2020 conflict]])</f>
        <v>124</v>
      </c>
      <c r="BP389" s="116">
        <f>SUM(Table1[[#This Row],[2014-2015  C - clashes]],Table1[[#This Row],[2016-2017  c-clashes]],Table1[[#This Row],[2018 pre R C-clashes]],Table1[[#This Row],[2018 post R C-clashes]],Table1[[#This Row],[2019 C-clashes]],Table1[[#This Row],[2020 C-clashes]])</f>
        <v>0</v>
      </c>
      <c r="BQ389" s="116">
        <f>SUM(Table1[[#This Row],[2014-2015 disaster]],Table1[[#This Row],[2016-2017 disaster]],Table1[[#This Row],[2018 pre R disaster]],Table1[[#This Row],[2018 post R disaster]],Table1[[#This Row],[2019 disaster]],Table1[[#This Row],[2020 disaster]])</f>
        <v>0</v>
      </c>
      <c r="BR389" s="116">
        <f>SUM(Table1[[#This Row],[2014-2015 unknown]],Table1[[#This Row],[2016-2017  unknown ]],Table1[[#This Row],[2018 pre R unknown]],Table1[[#This Row],[2018 post R unknown]],Table1[[#This Row],[2019 unknown]],Table1[[#This Row],[2020 unknown]])</f>
        <v>66</v>
      </c>
      <c r="BS389">
        <v>32</v>
      </c>
      <c r="BT389">
        <v>0</v>
      </c>
      <c r="BU389">
        <v>0</v>
      </c>
      <c r="BV389">
        <v>0</v>
      </c>
      <c r="BW389" t="s">
        <v>146</v>
      </c>
      <c r="BX389">
        <v>39</v>
      </c>
      <c r="BY389">
        <v>0</v>
      </c>
      <c r="BZ389">
        <v>0</v>
      </c>
      <c r="CA389">
        <v>15</v>
      </c>
      <c r="CB389" t="s">
        <v>146</v>
      </c>
      <c r="CC389">
        <v>23</v>
      </c>
      <c r="CD389">
        <v>0</v>
      </c>
      <c r="CE389">
        <v>0</v>
      </c>
      <c r="CF389">
        <v>16</v>
      </c>
      <c r="CG389" t="s">
        <v>146</v>
      </c>
      <c r="CH389">
        <v>17</v>
      </c>
      <c r="CI389">
        <v>0</v>
      </c>
      <c r="CJ389">
        <v>0</v>
      </c>
      <c r="CK389">
        <v>15</v>
      </c>
      <c r="CL389" t="s">
        <v>146</v>
      </c>
      <c r="CM389">
        <v>0</v>
      </c>
      <c r="CN389">
        <v>0</v>
      </c>
      <c r="CO389">
        <v>0</v>
      </c>
      <c r="CP389">
        <v>14</v>
      </c>
      <c r="CQ389" t="s">
        <v>146</v>
      </c>
      <c r="CR389">
        <v>13</v>
      </c>
      <c r="CS389">
        <v>0</v>
      </c>
      <c r="CT389">
        <v>0</v>
      </c>
      <c r="CU389">
        <v>6</v>
      </c>
      <c r="CV389" t="s">
        <v>146</v>
      </c>
      <c r="CW389" t="s">
        <v>147</v>
      </c>
      <c r="CX389">
        <v>0</v>
      </c>
      <c r="CY389">
        <v>0</v>
      </c>
      <c r="CZ389">
        <v>0</v>
      </c>
      <c r="DA389">
        <v>38</v>
      </c>
      <c r="DB389">
        <v>190</v>
      </c>
      <c r="DC389" t="s">
        <v>159</v>
      </c>
      <c r="DD389">
        <v>11</v>
      </c>
      <c r="DE389">
        <v>55</v>
      </c>
      <c r="DF389">
        <v>675</v>
      </c>
      <c r="DG389">
        <v>3376</v>
      </c>
      <c r="DH389" t="s">
        <v>159</v>
      </c>
      <c r="DI389">
        <f>Table1[[#This Row],[i- returnees internal present household]]+Table1[[#This Row],[k- abroad returnee household]]</f>
        <v>146</v>
      </c>
      <c r="DJ389">
        <f>Table1[[#This Row],[ returnees internal ]]+Table1[[#This Row],[abroad returnee ]]</f>
        <v>730</v>
      </c>
      <c r="DK389" t="s">
        <v>159</v>
      </c>
      <c r="DL389">
        <v>146</v>
      </c>
      <c r="DM389">
        <v>730</v>
      </c>
      <c r="DN389">
        <v>36</v>
      </c>
      <c r="DO389">
        <v>180</v>
      </c>
      <c r="DP389" t="s">
        <v>211</v>
      </c>
      <c r="DQ389" t="s">
        <v>735</v>
      </c>
      <c r="DR389" t="s">
        <v>150</v>
      </c>
      <c r="DS389" t="s">
        <v>147</v>
      </c>
      <c r="DT389">
        <v>29</v>
      </c>
      <c r="DU389">
        <v>145</v>
      </c>
      <c r="DV389" t="s">
        <v>211</v>
      </c>
      <c r="DW389" t="s">
        <v>423</v>
      </c>
      <c r="DX389" t="s">
        <v>150</v>
      </c>
      <c r="DY389" t="s">
        <v>147</v>
      </c>
      <c r="DZ389">
        <v>55</v>
      </c>
      <c r="EA389">
        <v>275</v>
      </c>
      <c r="EB389" t="s">
        <v>211</v>
      </c>
      <c r="EC389" t="s">
        <v>423</v>
      </c>
      <c r="ED389" t="s">
        <v>150</v>
      </c>
      <c r="EE389" t="s">
        <v>147</v>
      </c>
      <c r="EF389">
        <v>18</v>
      </c>
      <c r="EG389">
        <v>90</v>
      </c>
      <c r="EH389" t="s">
        <v>211</v>
      </c>
      <c r="EI389" t="s">
        <v>735</v>
      </c>
      <c r="EJ389" t="s">
        <v>150</v>
      </c>
      <c r="EK389" t="s">
        <v>147</v>
      </c>
      <c r="EL389">
        <v>8</v>
      </c>
      <c r="EM389">
        <v>40</v>
      </c>
      <c r="EN389" t="s">
        <v>211</v>
      </c>
      <c r="EO389" t="s">
        <v>423</v>
      </c>
      <c r="EP389" t="s">
        <v>150</v>
      </c>
      <c r="EQ389" t="s">
        <v>147</v>
      </c>
      <c r="ER389">
        <v>0</v>
      </c>
      <c r="ES389">
        <v>0</v>
      </c>
      <c r="ET389" t="s">
        <v>146</v>
      </c>
      <c r="EU389">
        <v>0</v>
      </c>
      <c r="EV389">
        <v>0</v>
      </c>
      <c r="EW389">
        <v>0</v>
      </c>
      <c r="EX389">
        <v>0</v>
      </c>
      <c r="EY389" t="s">
        <v>147</v>
      </c>
      <c r="EZ389" t="s">
        <v>147</v>
      </c>
      <c r="FA389" t="s">
        <v>147</v>
      </c>
      <c r="FB389" t="s">
        <v>147</v>
      </c>
      <c r="FC389">
        <v>0</v>
      </c>
      <c r="FD389">
        <v>0</v>
      </c>
      <c r="FE389" t="s">
        <v>147</v>
      </c>
      <c r="FF389" t="s">
        <v>147</v>
      </c>
      <c r="FG389" t="s">
        <v>147</v>
      </c>
      <c r="FH389" t="s">
        <v>147</v>
      </c>
      <c r="FI389">
        <v>0</v>
      </c>
      <c r="FJ389">
        <v>0</v>
      </c>
      <c r="FK389" t="s">
        <v>147</v>
      </c>
      <c r="FL389" t="s">
        <v>147</v>
      </c>
      <c r="FM389" t="s">
        <v>147</v>
      </c>
      <c r="FN389" t="s">
        <v>147</v>
      </c>
      <c r="FO389">
        <v>0</v>
      </c>
      <c r="FP389">
        <v>0</v>
      </c>
      <c r="FQ389" t="s">
        <v>147</v>
      </c>
      <c r="FR389" t="s">
        <v>147</v>
      </c>
      <c r="FS389" t="s">
        <v>147</v>
      </c>
      <c r="FT389" t="s">
        <v>147</v>
      </c>
      <c r="FU389">
        <v>0</v>
      </c>
      <c r="FV389">
        <v>0</v>
      </c>
      <c r="FW389" t="s">
        <v>147</v>
      </c>
      <c r="FX389" t="s">
        <v>147</v>
      </c>
      <c r="FY389" t="s">
        <v>147</v>
      </c>
      <c r="FZ389" t="s">
        <v>147</v>
      </c>
      <c r="GA389">
        <v>0</v>
      </c>
      <c r="GB389">
        <v>0</v>
      </c>
      <c r="GC389">
        <v>5</v>
      </c>
      <c r="GD389">
        <v>25</v>
      </c>
      <c r="GE389">
        <v>13</v>
      </c>
      <c r="GF389">
        <v>65</v>
      </c>
      <c r="GG389">
        <v>128</v>
      </c>
      <c r="GH389">
        <v>640</v>
      </c>
      <c r="GI389">
        <v>0</v>
      </c>
      <c r="GJ389">
        <v>0</v>
      </c>
      <c r="GK389" t="s">
        <v>159</v>
      </c>
      <c r="GL389">
        <v>28</v>
      </c>
      <c r="GM389">
        <v>140</v>
      </c>
      <c r="GN389" t="s">
        <v>159</v>
      </c>
      <c r="GO389" t="s">
        <v>211</v>
      </c>
      <c r="GP389" t="s">
        <v>423</v>
      </c>
      <c r="GQ389" t="s">
        <v>146</v>
      </c>
      <c r="GR389" t="s">
        <v>147</v>
      </c>
      <c r="GS389" t="s">
        <v>159</v>
      </c>
      <c r="GT389">
        <v>3</v>
      </c>
      <c r="GU389">
        <v>15</v>
      </c>
      <c r="GV389" t="s">
        <v>146</v>
      </c>
      <c r="GW389" t="s">
        <v>152</v>
      </c>
      <c r="GX389" t="s">
        <v>151</v>
      </c>
      <c r="GY389" t="s">
        <v>151</v>
      </c>
      <c r="GZ389" t="s">
        <v>1381</v>
      </c>
      <c r="HA389" s="117" t="s">
        <v>1096</v>
      </c>
      <c r="HB389" s="117" t="s">
        <v>2641</v>
      </c>
      <c r="HC389" s="117"/>
      <c r="HD389" s="116" t="s">
        <v>1858</v>
      </c>
      <c r="HE389" s="116">
        <v>4.4467499999999998</v>
      </c>
      <c r="HF389" s="116">
        <v>32.818249999999999</v>
      </c>
    </row>
    <row r="390" spans="1:214" x14ac:dyDescent="0.25">
      <c r="A390" t="s">
        <v>155</v>
      </c>
      <c r="B390" t="s">
        <v>156</v>
      </c>
      <c r="C390" t="s">
        <v>413</v>
      </c>
      <c r="D390" t="s">
        <v>414</v>
      </c>
      <c r="E390" t="s">
        <v>1382</v>
      </c>
      <c r="F390" t="s">
        <v>1383</v>
      </c>
      <c r="G390" s="116">
        <f t="shared" si="12"/>
        <v>6.1484500000000004</v>
      </c>
      <c r="H390" s="116">
        <f t="shared" si="13"/>
        <v>33.61833</v>
      </c>
      <c r="I390">
        <v>9</v>
      </c>
      <c r="J390">
        <v>9</v>
      </c>
      <c r="K390" t="s">
        <v>159</v>
      </c>
      <c r="L390">
        <v>603</v>
      </c>
      <c r="M390" s="116">
        <f>SUM(Table1[[#Headers],[c- IDP previously displ. abroad present]])</f>
        <v>0</v>
      </c>
      <c r="N390">
        <v>3015</v>
      </c>
      <c r="O390" s="116">
        <f>(Table1[[#This Row],[a- IDP individuals]])-(Table1[[#This Row],[displ. Abroad]])</f>
        <v>3015</v>
      </c>
      <c r="P390">
        <v>0</v>
      </c>
      <c r="Q390">
        <v>0</v>
      </c>
      <c r="R390" t="s">
        <v>147</v>
      </c>
      <c r="S390" t="s">
        <v>147</v>
      </c>
      <c r="T390">
        <v>0</v>
      </c>
      <c r="U390">
        <v>0</v>
      </c>
      <c r="V390" t="s">
        <v>147</v>
      </c>
      <c r="W390" t="s">
        <v>147</v>
      </c>
      <c r="X390">
        <v>332</v>
      </c>
      <c r="Y390">
        <v>1672</v>
      </c>
      <c r="Z390" t="s">
        <v>156</v>
      </c>
      <c r="AA390" t="s">
        <v>414</v>
      </c>
      <c r="AB390">
        <v>0</v>
      </c>
      <c r="AC390">
        <v>0</v>
      </c>
      <c r="AD390" t="s">
        <v>147</v>
      </c>
      <c r="AE390" t="s">
        <v>147</v>
      </c>
      <c r="AF390">
        <v>199</v>
      </c>
      <c r="AG390">
        <v>1014</v>
      </c>
      <c r="AH390" t="s">
        <v>156</v>
      </c>
      <c r="AI390" t="s">
        <v>414</v>
      </c>
      <c r="AJ390">
        <v>72</v>
      </c>
      <c r="AK390">
        <v>329</v>
      </c>
      <c r="AL390" t="s">
        <v>156</v>
      </c>
      <c r="AM390" t="s">
        <v>414</v>
      </c>
      <c r="AN390">
        <v>0</v>
      </c>
      <c r="AO390">
        <v>0</v>
      </c>
      <c r="AP390" t="s">
        <v>146</v>
      </c>
      <c r="AQ390">
        <v>0</v>
      </c>
      <c r="AR390">
        <v>0</v>
      </c>
      <c r="AS390">
        <v>0</v>
      </c>
      <c r="AT390">
        <v>0</v>
      </c>
      <c r="AU390" t="s">
        <v>147</v>
      </c>
      <c r="AV390" t="s">
        <v>147</v>
      </c>
      <c r="AW390">
        <v>0</v>
      </c>
      <c r="AX390">
        <v>0</v>
      </c>
      <c r="AY390" t="s">
        <v>147</v>
      </c>
      <c r="AZ390" t="s">
        <v>147</v>
      </c>
      <c r="BA390">
        <v>0</v>
      </c>
      <c r="BB390">
        <v>0</v>
      </c>
      <c r="BC390" t="s">
        <v>147</v>
      </c>
      <c r="BD390" t="s">
        <v>147</v>
      </c>
      <c r="BE390">
        <v>0</v>
      </c>
      <c r="BF390">
        <v>0</v>
      </c>
      <c r="BG390" t="s">
        <v>147</v>
      </c>
      <c r="BH390" t="s">
        <v>147</v>
      </c>
      <c r="BI390">
        <v>0</v>
      </c>
      <c r="BJ390">
        <v>0</v>
      </c>
      <c r="BK390" t="s">
        <v>147</v>
      </c>
      <c r="BL390" t="s">
        <v>147</v>
      </c>
      <c r="BM390">
        <v>0</v>
      </c>
      <c r="BN390">
        <v>0</v>
      </c>
      <c r="BO390" s="116">
        <f>SUM(Table1[[#This Row],[2014-2015 Conflict]],Table1[[#This Row],[2016-2017 conflict]],Table1[[#This Row],[2018 pre R conflict]],Table1[[#This Row],[2018 post R conflict]],Table1[[#This Row],[2019 conflict]],Table1[[#This Row],[2020 conflict]])</f>
        <v>0</v>
      </c>
      <c r="BP390" s="116">
        <f>SUM(Table1[[#This Row],[2014-2015  C - clashes]],Table1[[#This Row],[2016-2017  c-clashes]],Table1[[#This Row],[2018 pre R C-clashes]],Table1[[#This Row],[2018 post R C-clashes]],Table1[[#This Row],[2019 C-clashes]],Table1[[#This Row],[2020 C-clashes]])</f>
        <v>3015</v>
      </c>
      <c r="BQ390" s="116">
        <f>SUM(Table1[[#This Row],[2014-2015 disaster]],Table1[[#This Row],[2016-2017 disaster]],Table1[[#This Row],[2018 pre R disaster]],Table1[[#This Row],[2018 post R disaster]],Table1[[#This Row],[2019 disaster]],Table1[[#This Row],[2020 disaster]])</f>
        <v>0</v>
      </c>
      <c r="BR390" s="116">
        <f>SUM(Table1[[#This Row],[2014-2015 unknown]],Table1[[#This Row],[2016-2017  unknown ]],Table1[[#This Row],[2018 pre R unknown]],Table1[[#This Row],[2018 post R unknown]],Table1[[#This Row],[2019 unknown]],Table1[[#This Row],[2020 unknown]])</f>
        <v>0</v>
      </c>
      <c r="BS390">
        <v>0</v>
      </c>
      <c r="BT390">
        <v>0</v>
      </c>
      <c r="BU390">
        <v>0</v>
      </c>
      <c r="BV390">
        <v>0</v>
      </c>
      <c r="BW390" t="s">
        <v>146</v>
      </c>
      <c r="BX390">
        <v>0</v>
      </c>
      <c r="BY390">
        <v>0</v>
      </c>
      <c r="BZ390">
        <v>0</v>
      </c>
      <c r="CA390">
        <v>0</v>
      </c>
      <c r="CB390" t="s">
        <v>146</v>
      </c>
      <c r="CC390">
        <v>0</v>
      </c>
      <c r="CD390">
        <v>1672</v>
      </c>
      <c r="CE390">
        <v>0</v>
      </c>
      <c r="CF390">
        <v>0</v>
      </c>
      <c r="CG390" t="s">
        <v>146</v>
      </c>
      <c r="CH390">
        <v>0</v>
      </c>
      <c r="CI390">
        <v>0</v>
      </c>
      <c r="CJ390">
        <v>0</v>
      </c>
      <c r="CK390">
        <v>0</v>
      </c>
      <c r="CL390" t="s">
        <v>146</v>
      </c>
      <c r="CM390">
        <v>0</v>
      </c>
      <c r="CN390">
        <v>1014</v>
      </c>
      <c r="CO390">
        <v>0</v>
      </c>
      <c r="CP390">
        <v>0</v>
      </c>
      <c r="CQ390" t="s">
        <v>146</v>
      </c>
      <c r="CR390">
        <v>0</v>
      </c>
      <c r="CS390">
        <v>329</v>
      </c>
      <c r="CT390">
        <v>0</v>
      </c>
      <c r="CU390">
        <v>0</v>
      </c>
      <c r="CV390" t="s">
        <v>146</v>
      </c>
      <c r="CW390" t="s">
        <v>147</v>
      </c>
      <c r="CX390">
        <v>0</v>
      </c>
      <c r="CY390">
        <v>0</v>
      </c>
      <c r="CZ390">
        <v>0</v>
      </c>
      <c r="DA390">
        <v>603</v>
      </c>
      <c r="DB390">
        <v>3015</v>
      </c>
      <c r="DC390" t="s">
        <v>146</v>
      </c>
      <c r="DD390">
        <v>0</v>
      </c>
      <c r="DE390">
        <v>0</v>
      </c>
      <c r="DF390">
        <v>1524</v>
      </c>
      <c r="DG390">
        <v>7620</v>
      </c>
      <c r="DH390" t="s">
        <v>159</v>
      </c>
      <c r="DI390">
        <f>Table1[[#This Row],[i- returnees internal present household]]+Table1[[#This Row],[k- abroad returnee household]]</f>
        <v>87</v>
      </c>
      <c r="DJ390">
        <f>Table1[[#This Row],[ returnees internal ]]+Table1[[#This Row],[abroad returnee ]]</f>
        <v>435</v>
      </c>
      <c r="DK390" t="s">
        <v>159</v>
      </c>
      <c r="DL390">
        <v>87</v>
      </c>
      <c r="DM390">
        <v>435</v>
      </c>
      <c r="DN390">
        <v>0</v>
      </c>
      <c r="DO390">
        <v>0</v>
      </c>
      <c r="DP390" t="s">
        <v>147</v>
      </c>
      <c r="DQ390" t="s">
        <v>147</v>
      </c>
      <c r="DR390" t="s">
        <v>147</v>
      </c>
      <c r="DS390" t="s">
        <v>147</v>
      </c>
      <c r="DT390">
        <v>0</v>
      </c>
      <c r="DU390">
        <v>0</v>
      </c>
      <c r="DV390" t="s">
        <v>147</v>
      </c>
      <c r="DW390" t="s">
        <v>147</v>
      </c>
      <c r="DX390" t="s">
        <v>147</v>
      </c>
      <c r="DY390" t="s">
        <v>147</v>
      </c>
      <c r="DZ390">
        <v>0</v>
      </c>
      <c r="EA390">
        <v>0</v>
      </c>
      <c r="EB390" t="s">
        <v>147</v>
      </c>
      <c r="EC390" t="s">
        <v>147</v>
      </c>
      <c r="ED390" t="s">
        <v>147</v>
      </c>
      <c r="EE390" t="s">
        <v>147</v>
      </c>
      <c r="EF390">
        <v>72</v>
      </c>
      <c r="EG390">
        <v>360</v>
      </c>
      <c r="EH390" t="s">
        <v>156</v>
      </c>
      <c r="EI390" t="s">
        <v>414</v>
      </c>
      <c r="EJ390" t="s">
        <v>182</v>
      </c>
      <c r="EK390" t="s">
        <v>147</v>
      </c>
      <c r="EL390">
        <v>15</v>
      </c>
      <c r="EM390">
        <v>75</v>
      </c>
      <c r="EN390" t="s">
        <v>156</v>
      </c>
      <c r="EO390" t="s">
        <v>414</v>
      </c>
      <c r="EP390" t="s">
        <v>182</v>
      </c>
      <c r="EQ390" t="s">
        <v>147</v>
      </c>
      <c r="ER390">
        <v>0</v>
      </c>
      <c r="ES390">
        <v>0</v>
      </c>
      <c r="ET390" t="s">
        <v>146</v>
      </c>
      <c r="EU390">
        <v>0</v>
      </c>
      <c r="EV390">
        <v>0</v>
      </c>
      <c r="EW390">
        <v>0</v>
      </c>
      <c r="EX390">
        <v>0</v>
      </c>
      <c r="EY390" t="s">
        <v>147</v>
      </c>
      <c r="EZ390" t="s">
        <v>147</v>
      </c>
      <c r="FA390" t="s">
        <v>147</v>
      </c>
      <c r="FB390" t="s">
        <v>147</v>
      </c>
      <c r="FC390">
        <v>0</v>
      </c>
      <c r="FD390">
        <v>0</v>
      </c>
      <c r="FE390" t="s">
        <v>147</v>
      </c>
      <c r="FF390" t="s">
        <v>147</v>
      </c>
      <c r="FG390" t="s">
        <v>147</v>
      </c>
      <c r="FH390" t="s">
        <v>147</v>
      </c>
      <c r="FI390">
        <v>0</v>
      </c>
      <c r="FJ390">
        <v>0</v>
      </c>
      <c r="FK390" t="s">
        <v>147</v>
      </c>
      <c r="FL390" t="s">
        <v>147</v>
      </c>
      <c r="FM390" t="s">
        <v>147</v>
      </c>
      <c r="FN390" t="s">
        <v>147</v>
      </c>
      <c r="FO390">
        <v>0</v>
      </c>
      <c r="FP390">
        <v>0</v>
      </c>
      <c r="FQ390" t="s">
        <v>147</v>
      </c>
      <c r="FR390" t="s">
        <v>147</v>
      </c>
      <c r="FS390" t="s">
        <v>147</v>
      </c>
      <c r="FT390" t="s">
        <v>147</v>
      </c>
      <c r="FU390">
        <v>0</v>
      </c>
      <c r="FV390">
        <v>0</v>
      </c>
      <c r="FW390" t="s">
        <v>147</v>
      </c>
      <c r="FX390" t="s">
        <v>147</v>
      </c>
      <c r="FY390" t="s">
        <v>147</v>
      </c>
      <c r="FZ390" t="s">
        <v>147</v>
      </c>
      <c r="GA390">
        <v>0</v>
      </c>
      <c r="GB390">
        <v>0</v>
      </c>
      <c r="GC390">
        <v>55</v>
      </c>
      <c r="GD390">
        <v>275</v>
      </c>
      <c r="GE390">
        <v>27</v>
      </c>
      <c r="GF390">
        <v>135</v>
      </c>
      <c r="GG390">
        <v>5</v>
      </c>
      <c r="GH390">
        <v>25</v>
      </c>
      <c r="GI390">
        <v>0</v>
      </c>
      <c r="GJ390">
        <v>0</v>
      </c>
      <c r="GK390" t="s">
        <v>159</v>
      </c>
      <c r="GL390">
        <v>261</v>
      </c>
      <c r="GM390">
        <v>1305</v>
      </c>
      <c r="GN390" t="s">
        <v>159</v>
      </c>
      <c r="GO390" t="s">
        <v>156</v>
      </c>
      <c r="GP390" t="s">
        <v>414</v>
      </c>
      <c r="GQ390" t="s">
        <v>146</v>
      </c>
      <c r="GR390" t="s">
        <v>147</v>
      </c>
      <c r="GS390" t="s">
        <v>159</v>
      </c>
      <c r="GT390">
        <v>54</v>
      </c>
      <c r="GU390">
        <v>270</v>
      </c>
      <c r="GV390" t="s">
        <v>146</v>
      </c>
      <c r="GW390" t="s">
        <v>152</v>
      </c>
      <c r="GX390" t="s">
        <v>152</v>
      </c>
      <c r="GY390" t="s">
        <v>152</v>
      </c>
      <c r="GZ390" t="s">
        <v>1384</v>
      </c>
      <c r="HA390" s="117" t="s">
        <v>1096</v>
      </c>
      <c r="HB390" s="117" t="s">
        <v>2643</v>
      </c>
      <c r="HC390" s="117"/>
      <c r="HD390" s="116" t="s">
        <v>1858</v>
      </c>
      <c r="HE390" s="116">
        <v>4.4635170000000004</v>
      </c>
      <c r="HF390" s="116">
        <v>32.868617</v>
      </c>
    </row>
    <row r="391" spans="1:214" x14ac:dyDescent="0.25">
      <c r="A391" t="s">
        <v>273</v>
      </c>
      <c r="B391" t="s">
        <v>211</v>
      </c>
      <c r="C391" t="s">
        <v>418</v>
      </c>
      <c r="D391" t="s">
        <v>419</v>
      </c>
      <c r="E391" t="s">
        <v>1385</v>
      </c>
      <c r="F391" t="s">
        <v>1386</v>
      </c>
      <c r="G391" s="116">
        <f t="shared" si="12"/>
        <v>5.3512500000000003</v>
      </c>
      <c r="H391" s="116">
        <f t="shared" si="13"/>
        <v>30.304099999999998</v>
      </c>
      <c r="I391">
        <v>9</v>
      </c>
      <c r="J391">
        <v>9</v>
      </c>
      <c r="K391" t="s">
        <v>159</v>
      </c>
      <c r="L391">
        <v>690</v>
      </c>
      <c r="M391" s="116">
        <f>SUM(Table1[[#Headers],[c- IDP previously displ. abroad present]])</f>
        <v>0</v>
      </c>
      <c r="N391">
        <v>3450</v>
      </c>
      <c r="O391" s="116">
        <f>(Table1[[#This Row],[a- IDP individuals]])-(Table1[[#This Row],[displ. Abroad]])</f>
        <v>3450</v>
      </c>
      <c r="P391">
        <v>0</v>
      </c>
      <c r="Q391">
        <v>0</v>
      </c>
      <c r="R391" t="s">
        <v>147</v>
      </c>
      <c r="S391" t="s">
        <v>147</v>
      </c>
      <c r="T391">
        <v>690</v>
      </c>
      <c r="U391">
        <v>3450</v>
      </c>
      <c r="V391" t="s">
        <v>211</v>
      </c>
      <c r="W391" t="s">
        <v>421</v>
      </c>
      <c r="X391">
        <v>0</v>
      </c>
      <c r="Y391">
        <v>0</v>
      </c>
      <c r="Z391" t="s">
        <v>147</v>
      </c>
      <c r="AA391" t="s">
        <v>147</v>
      </c>
      <c r="AB391">
        <v>0</v>
      </c>
      <c r="AC391">
        <v>0</v>
      </c>
      <c r="AD391" t="s">
        <v>147</v>
      </c>
      <c r="AE391" t="s">
        <v>147</v>
      </c>
      <c r="AF391">
        <v>0</v>
      </c>
      <c r="AG391">
        <v>0</v>
      </c>
      <c r="AH391" t="s">
        <v>147</v>
      </c>
      <c r="AI391" t="s">
        <v>147</v>
      </c>
      <c r="AJ391">
        <v>0</v>
      </c>
      <c r="AK391">
        <v>0</v>
      </c>
      <c r="AL391" t="s">
        <v>147</v>
      </c>
      <c r="AM391" t="s">
        <v>147</v>
      </c>
      <c r="AN391">
        <v>0</v>
      </c>
      <c r="AO391">
        <v>0</v>
      </c>
      <c r="AP391" t="s">
        <v>146</v>
      </c>
      <c r="AQ391">
        <v>0</v>
      </c>
      <c r="AR391">
        <v>0</v>
      </c>
      <c r="AS391">
        <v>0</v>
      </c>
      <c r="AT391">
        <v>0</v>
      </c>
      <c r="AU391" t="s">
        <v>147</v>
      </c>
      <c r="AV391" t="s">
        <v>147</v>
      </c>
      <c r="AW391">
        <v>0</v>
      </c>
      <c r="AX391">
        <v>0</v>
      </c>
      <c r="AY391" t="s">
        <v>147</v>
      </c>
      <c r="AZ391" t="s">
        <v>147</v>
      </c>
      <c r="BA391">
        <v>0</v>
      </c>
      <c r="BB391">
        <v>0</v>
      </c>
      <c r="BC391" t="s">
        <v>147</v>
      </c>
      <c r="BD391" t="s">
        <v>147</v>
      </c>
      <c r="BE391">
        <v>0</v>
      </c>
      <c r="BF391">
        <v>0</v>
      </c>
      <c r="BG391" t="s">
        <v>147</v>
      </c>
      <c r="BH391" t="s">
        <v>147</v>
      </c>
      <c r="BI391">
        <v>0</v>
      </c>
      <c r="BJ391">
        <v>0</v>
      </c>
      <c r="BK391" t="s">
        <v>147</v>
      </c>
      <c r="BL391" t="s">
        <v>147</v>
      </c>
      <c r="BM391">
        <v>0</v>
      </c>
      <c r="BN391">
        <v>0</v>
      </c>
      <c r="BO391" s="116">
        <f>SUM(Table1[[#This Row],[2014-2015 Conflict]],Table1[[#This Row],[2016-2017 conflict]],Table1[[#This Row],[2018 pre R conflict]],Table1[[#This Row],[2018 post R conflict]],Table1[[#This Row],[2019 conflict]],Table1[[#This Row],[2020 conflict]])</f>
        <v>3450</v>
      </c>
      <c r="BP391" s="116">
        <f>SUM(Table1[[#This Row],[2014-2015  C - clashes]],Table1[[#This Row],[2016-2017  c-clashes]],Table1[[#This Row],[2018 pre R C-clashes]],Table1[[#This Row],[2018 post R C-clashes]],Table1[[#This Row],[2019 C-clashes]],Table1[[#This Row],[2020 C-clashes]])</f>
        <v>0</v>
      </c>
      <c r="BQ391" s="116">
        <f>SUM(Table1[[#This Row],[2014-2015 disaster]],Table1[[#This Row],[2016-2017 disaster]],Table1[[#This Row],[2018 pre R disaster]],Table1[[#This Row],[2018 post R disaster]],Table1[[#This Row],[2019 disaster]],Table1[[#This Row],[2020 disaster]])</f>
        <v>0</v>
      </c>
      <c r="BR391" s="116">
        <f>SUM(Table1[[#This Row],[2014-2015 unknown]],Table1[[#This Row],[2016-2017  unknown ]],Table1[[#This Row],[2018 pre R unknown]],Table1[[#This Row],[2018 post R unknown]],Table1[[#This Row],[2019 unknown]],Table1[[#This Row],[2020 unknown]])</f>
        <v>0</v>
      </c>
      <c r="BS391">
        <v>0</v>
      </c>
      <c r="BT391">
        <v>0</v>
      </c>
      <c r="BU391">
        <v>0</v>
      </c>
      <c r="BV391">
        <v>0</v>
      </c>
      <c r="BW391" t="s">
        <v>146</v>
      </c>
      <c r="BX391">
        <v>3450</v>
      </c>
      <c r="BY391">
        <v>0</v>
      </c>
      <c r="BZ391">
        <v>0</v>
      </c>
      <c r="CA391">
        <v>0</v>
      </c>
      <c r="CB391" t="s">
        <v>146</v>
      </c>
      <c r="CC391">
        <v>0</v>
      </c>
      <c r="CD391">
        <v>0</v>
      </c>
      <c r="CE391">
        <v>0</v>
      </c>
      <c r="CF391">
        <v>0</v>
      </c>
      <c r="CG391" t="s">
        <v>146</v>
      </c>
      <c r="CH391">
        <v>0</v>
      </c>
      <c r="CI391">
        <v>0</v>
      </c>
      <c r="CJ391">
        <v>0</v>
      </c>
      <c r="CK391">
        <v>0</v>
      </c>
      <c r="CL391" t="s">
        <v>146</v>
      </c>
      <c r="CM391">
        <v>0</v>
      </c>
      <c r="CN391">
        <v>0</v>
      </c>
      <c r="CO391">
        <v>0</v>
      </c>
      <c r="CP391">
        <v>0</v>
      </c>
      <c r="CQ391" t="s">
        <v>146</v>
      </c>
      <c r="CR391">
        <v>0</v>
      </c>
      <c r="CS391">
        <v>0</v>
      </c>
      <c r="CT391">
        <v>0</v>
      </c>
      <c r="CU391">
        <v>0</v>
      </c>
      <c r="CV391" t="s">
        <v>146</v>
      </c>
      <c r="CW391" t="s">
        <v>147</v>
      </c>
      <c r="CX391">
        <v>0</v>
      </c>
      <c r="CY391">
        <v>690</v>
      </c>
      <c r="CZ391">
        <v>3450</v>
      </c>
      <c r="DA391">
        <v>0</v>
      </c>
      <c r="DB391">
        <v>0</v>
      </c>
      <c r="DC391" t="s">
        <v>146</v>
      </c>
      <c r="DD391">
        <v>0</v>
      </c>
      <c r="DE391">
        <v>0</v>
      </c>
      <c r="DF391">
        <v>2923</v>
      </c>
      <c r="DG391">
        <v>16075</v>
      </c>
      <c r="DH391" t="s">
        <v>159</v>
      </c>
      <c r="DI391">
        <f>Table1[[#This Row],[i- returnees internal present household]]+Table1[[#This Row],[k- abroad returnee household]]</f>
        <v>934</v>
      </c>
      <c r="DJ391">
        <f>Table1[[#This Row],[ returnees internal ]]+Table1[[#This Row],[abroad returnee ]]</f>
        <v>4670</v>
      </c>
      <c r="DK391" t="s">
        <v>159</v>
      </c>
      <c r="DL391">
        <v>871</v>
      </c>
      <c r="DM391">
        <v>4355</v>
      </c>
      <c r="DN391">
        <v>188</v>
      </c>
      <c r="DO391">
        <v>940</v>
      </c>
      <c r="DP391" t="s">
        <v>211</v>
      </c>
      <c r="DQ391" t="s">
        <v>212</v>
      </c>
      <c r="DR391" t="s">
        <v>150</v>
      </c>
      <c r="DS391" t="s">
        <v>147</v>
      </c>
      <c r="DT391">
        <v>267</v>
      </c>
      <c r="DU391">
        <v>1335</v>
      </c>
      <c r="DV391" t="s">
        <v>193</v>
      </c>
      <c r="DW391" t="s">
        <v>194</v>
      </c>
      <c r="DX391" t="s">
        <v>150</v>
      </c>
      <c r="DY391" t="s">
        <v>147</v>
      </c>
      <c r="DZ391">
        <v>304</v>
      </c>
      <c r="EA391">
        <v>1520</v>
      </c>
      <c r="EB391" t="s">
        <v>193</v>
      </c>
      <c r="EC391" t="s">
        <v>194</v>
      </c>
      <c r="ED391" t="s">
        <v>150</v>
      </c>
      <c r="EE391" t="s">
        <v>147</v>
      </c>
      <c r="EF391">
        <v>112</v>
      </c>
      <c r="EG391">
        <v>560</v>
      </c>
      <c r="EH391" t="s">
        <v>211</v>
      </c>
      <c r="EI391" t="s">
        <v>423</v>
      </c>
      <c r="EJ391" t="s">
        <v>150</v>
      </c>
      <c r="EK391" t="s">
        <v>147</v>
      </c>
      <c r="EL391">
        <v>0</v>
      </c>
      <c r="EM391">
        <v>0</v>
      </c>
      <c r="EN391" t="s">
        <v>147</v>
      </c>
      <c r="EO391" t="s">
        <v>147</v>
      </c>
      <c r="EP391" t="s">
        <v>147</v>
      </c>
      <c r="EQ391" t="s">
        <v>147</v>
      </c>
      <c r="ER391">
        <v>0</v>
      </c>
      <c r="ES391">
        <v>0</v>
      </c>
      <c r="ET391" t="s">
        <v>159</v>
      </c>
      <c r="EU391">
        <v>63</v>
      </c>
      <c r="EV391">
        <v>315</v>
      </c>
      <c r="EW391">
        <v>0</v>
      </c>
      <c r="EX391">
        <v>0</v>
      </c>
      <c r="EY391" t="s">
        <v>147</v>
      </c>
      <c r="EZ391" t="s">
        <v>147</v>
      </c>
      <c r="FA391" t="s">
        <v>147</v>
      </c>
      <c r="FB391" t="s">
        <v>147</v>
      </c>
      <c r="FC391">
        <v>0</v>
      </c>
      <c r="FD391">
        <v>0</v>
      </c>
      <c r="FE391" t="s">
        <v>147</v>
      </c>
      <c r="FF391" t="s">
        <v>147</v>
      </c>
      <c r="FG391" t="s">
        <v>147</v>
      </c>
      <c r="FH391" t="s">
        <v>147</v>
      </c>
      <c r="FI391">
        <v>0</v>
      </c>
      <c r="FJ391">
        <v>0</v>
      </c>
      <c r="FK391" t="s">
        <v>147</v>
      </c>
      <c r="FL391" t="s">
        <v>147</v>
      </c>
      <c r="FM391" t="s">
        <v>147</v>
      </c>
      <c r="FN391" t="s">
        <v>147</v>
      </c>
      <c r="FO391">
        <v>39</v>
      </c>
      <c r="FP391">
        <v>195</v>
      </c>
      <c r="FQ391" t="s">
        <v>221</v>
      </c>
      <c r="FR391" t="s">
        <v>333</v>
      </c>
      <c r="FS391" t="s">
        <v>150</v>
      </c>
      <c r="FT391" t="s">
        <v>147</v>
      </c>
      <c r="FU391">
        <v>24</v>
      </c>
      <c r="FV391">
        <v>120</v>
      </c>
      <c r="FW391" t="s">
        <v>221</v>
      </c>
      <c r="FX391" t="s">
        <v>333</v>
      </c>
      <c r="FY391" t="s">
        <v>150</v>
      </c>
      <c r="FZ391" t="s">
        <v>147</v>
      </c>
      <c r="GA391">
        <v>0</v>
      </c>
      <c r="GB391">
        <v>0</v>
      </c>
      <c r="GC391">
        <v>333</v>
      </c>
      <c r="GD391">
        <v>1665</v>
      </c>
      <c r="GE391">
        <v>309</v>
      </c>
      <c r="GF391">
        <v>1545</v>
      </c>
      <c r="GG391">
        <v>292</v>
      </c>
      <c r="GH391">
        <v>1460</v>
      </c>
      <c r="GI391">
        <v>0</v>
      </c>
      <c r="GJ391">
        <v>0</v>
      </c>
      <c r="GK391" t="s">
        <v>159</v>
      </c>
      <c r="GL391">
        <v>177</v>
      </c>
      <c r="GM391">
        <v>885</v>
      </c>
      <c r="GN391" t="s">
        <v>159</v>
      </c>
      <c r="GO391" t="s">
        <v>193</v>
      </c>
      <c r="GP391" t="s">
        <v>194</v>
      </c>
      <c r="GQ391" t="s">
        <v>159</v>
      </c>
      <c r="GR391" t="s">
        <v>221</v>
      </c>
      <c r="GS391" t="s">
        <v>159</v>
      </c>
      <c r="GT391">
        <v>218</v>
      </c>
      <c r="GU391">
        <v>1090</v>
      </c>
      <c r="GV391" t="s">
        <v>146</v>
      </c>
      <c r="GW391" t="s">
        <v>197</v>
      </c>
      <c r="GX391" t="s">
        <v>151</v>
      </c>
      <c r="GY391" t="s">
        <v>151</v>
      </c>
      <c r="GZ391" t="s">
        <v>1387</v>
      </c>
      <c r="HA391" s="117" t="s">
        <v>1096</v>
      </c>
      <c r="HB391" s="117" t="s">
        <v>2645</v>
      </c>
      <c r="HC391" s="117"/>
      <c r="HD391" s="116" t="s">
        <v>1858</v>
      </c>
      <c r="HE391" s="116">
        <v>4.5113500000000002</v>
      </c>
      <c r="HF391" s="116">
        <v>32.784750000000003</v>
      </c>
    </row>
    <row r="392" spans="1:214" x14ac:dyDescent="0.25">
      <c r="A392" t="s">
        <v>273</v>
      </c>
      <c r="B392" t="s">
        <v>211</v>
      </c>
      <c r="C392" t="s">
        <v>1350</v>
      </c>
      <c r="D392" t="s">
        <v>423</v>
      </c>
      <c r="E392" t="s">
        <v>1388</v>
      </c>
      <c r="F392" t="s">
        <v>423</v>
      </c>
      <c r="G392" s="116">
        <f t="shared" si="12"/>
        <v>4.5970950000000004</v>
      </c>
      <c r="H392" s="116">
        <f t="shared" si="13"/>
        <v>28.453859000000001</v>
      </c>
      <c r="I392">
        <v>9</v>
      </c>
      <c r="J392">
        <v>9</v>
      </c>
      <c r="K392" t="s">
        <v>159</v>
      </c>
      <c r="L392">
        <v>64</v>
      </c>
      <c r="M392" s="116">
        <f>SUM(Table1[[#Headers],[c- IDP previously displ. abroad present]])</f>
        <v>0</v>
      </c>
      <c r="N392">
        <v>332</v>
      </c>
      <c r="O392" s="116">
        <f>(Table1[[#This Row],[a- IDP individuals]])-(Table1[[#This Row],[displ. Abroad]])</f>
        <v>237</v>
      </c>
      <c r="P392">
        <v>28</v>
      </c>
      <c r="Q392">
        <v>140</v>
      </c>
      <c r="R392" t="s">
        <v>211</v>
      </c>
      <c r="S392" t="s">
        <v>423</v>
      </c>
      <c r="T392">
        <v>30</v>
      </c>
      <c r="U392">
        <v>160</v>
      </c>
      <c r="V392" t="s">
        <v>211</v>
      </c>
      <c r="W392" t="s">
        <v>423</v>
      </c>
      <c r="X392">
        <v>6</v>
      </c>
      <c r="Y392">
        <v>32</v>
      </c>
      <c r="Z392" t="s">
        <v>211</v>
      </c>
      <c r="AA392" t="s">
        <v>423</v>
      </c>
      <c r="AB392">
        <v>0</v>
      </c>
      <c r="AC392">
        <v>0</v>
      </c>
      <c r="AD392" t="s">
        <v>147</v>
      </c>
      <c r="AE392" t="s">
        <v>147</v>
      </c>
      <c r="AF392">
        <v>0</v>
      </c>
      <c r="AG392">
        <v>0</v>
      </c>
      <c r="AH392" t="s">
        <v>147</v>
      </c>
      <c r="AI392" t="s">
        <v>147</v>
      </c>
      <c r="AJ392">
        <v>0</v>
      </c>
      <c r="AK392">
        <v>0</v>
      </c>
      <c r="AL392" t="s">
        <v>147</v>
      </c>
      <c r="AM392" t="s">
        <v>147</v>
      </c>
      <c r="AN392">
        <v>0</v>
      </c>
      <c r="AO392">
        <v>0</v>
      </c>
      <c r="AP392" t="s">
        <v>159</v>
      </c>
      <c r="AQ392">
        <v>19</v>
      </c>
      <c r="AR392">
        <v>95</v>
      </c>
      <c r="AS392">
        <v>16</v>
      </c>
      <c r="AT392">
        <v>80</v>
      </c>
      <c r="AU392" t="s">
        <v>221</v>
      </c>
      <c r="AV392" t="s">
        <v>333</v>
      </c>
      <c r="AW392">
        <v>3</v>
      </c>
      <c r="AX392">
        <v>15</v>
      </c>
      <c r="AY392" t="s">
        <v>722</v>
      </c>
      <c r="AZ392" t="s">
        <v>740</v>
      </c>
      <c r="BA392">
        <v>0</v>
      </c>
      <c r="BB392">
        <v>0</v>
      </c>
      <c r="BC392" t="s">
        <v>147</v>
      </c>
      <c r="BD392" t="s">
        <v>147</v>
      </c>
      <c r="BE392">
        <v>0</v>
      </c>
      <c r="BF392">
        <v>0</v>
      </c>
      <c r="BG392" t="s">
        <v>147</v>
      </c>
      <c r="BH392" t="s">
        <v>147</v>
      </c>
      <c r="BI392">
        <v>0</v>
      </c>
      <c r="BJ392">
        <v>0</v>
      </c>
      <c r="BK392" t="s">
        <v>147</v>
      </c>
      <c r="BL392" t="s">
        <v>147</v>
      </c>
      <c r="BM392">
        <v>0</v>
      </c>
      <c r="BN392">
        <v>0</v>
      </c>
      <c r="BO392" s="116">
        <f>SUM(Table1[[#This Row],[2014-2015 Conflict]],Table1[[#This Row],[2016-2017 conflict]],Table1[[#This Row],[2018 pre R conflict]],Table1[[#This Row],[2018 post R conflict]],Table1[[#This Row],[2019 conflict]],Table1[[#This Row],[2020 conflict]])</f>
        <v>332</v>
      </c>
      <c r="BP392" s="116">
        <f>SUM(Table1[[#This Row],[2014-2015  C - clashes]],Table1[[#This Row],[2016-2017  c-clashes]],Table1[[#This Row],[2018 pre R C-clashes]],Table1[[#This Row],[2018 post R C-clashes]],Table1[[#This Row],[2019 C-clashes]],Table1[[#This Row],[2020 C-clashes]])</f>
        <v>0</v>
      </c>
      <c r="BQ392" s="116">
        <f>SUM(Table1[[#This Row],[2014-2015 disaster]],Table1[[#This Row],[2016-2017 disaster]],Table1[[#This Row],[2018 pre R disaster]],Table1[[#This Row],[2018 post R disaster]],Table1[[#This Row],[2019 disaster]],Table1[[#This Row],[2020 disaster]])</f>
        <v>0</v>
      </c>
      <c r="BR392" s="116">
        <f>SUM(Table1[[#This Row],[2014-2015 unknown]],Table1[[#This Row],[2016-2017  unknown ]],Table1[[#This Row],[2018 pre R unknown]],Table1[[#This Row],[2018 post R unknown]],Table1[[#This Row],[2019 unknown]],Table1[[#This Row],[2020 unknown]])</f>
        <v>0</v>
      </c>
      <c r="BS392">
        <v>140</v>
      </c>
      <c r="BT392">
        <v>0</v>
      </c>
      <c r="BU392">
        <v>0</v>
      </c>
      <c r="BV392">
        <v>0</v>
      </c>
      <c r="BW392" t="s">
        <v>146</v>
      </c>
      <c r="BX392">
        <v>160</v>
      </c>
      <c r="BY392">
        <v>0</v>
      </c>
      <c r="BZ392">
        <v>0</v>
      </c>
      <c r="CA392">
        <v>0</v>
      </c>
      <c r="CB392" t="s">
        <v>146</v>
      </c>
      <c r="CC392">
        <v>32</v>
      </c>
      <c r="CD392">
        <v>0</v>
      </c>
      <c r="CE392">
        <v>0</v>
      </c>
      <c r="CF392">
        <v>0</v>
      </c>
      <c r="CG392" t="s">
        <v>146</v>
      </c>
      <c r="CH392">
        <v>0</v>
      </c>
      <c r="CI392">
        <v>0</v>
      </c>
      <c r="CJ392">
        <v>0</v>
      </c>
      <c r="CK392">
        <v>0</v>
      </c>
      <c r="CL392" t="s">
        <v>146</v>
      </c>
      <c r="CM392">
        <v>0</v>
      </c>
      <c r="CN392">
        <v>0</v>
      </c>
      <c r="CO392">
        <v>0</v>
      </c>
      <c r="CP392">
        <v>0</v>
      </c>
      <c r="CQ392" t="s">
        <v>146</v>
      </c>
      <c r="CR392">
        <v>0</v>
      </c>
      <c r="CS392">
        <v>0</v>
      </c>
      <c r="CT392">
        <v>0</v>
      </c>
      <c r="CU392">
        <v>0</v>
      </c>
      <c r="CV392" t="s">
        <v>146</v>
      </c>
      <c r="CW392" t="s">
        <v>147</v>
      </c>
      <c r="CX392">
        <v>0</v>
      </c>
      <c r="CY392">
        <v>0</v>
      </c>
      <c r="CZ392">
        <v>0</v>
      </c>
      <c r="DA392">
        <v>64</v>
      </c>
      <c r="DB392">
        <v>332</v>
      </c>
      <c r="DC392" t="s">
        <v>159</v>
      </c>
      <c r="DD392">
        <v>64</v>
      </c>
      <c r="DE392">
        <v>320</v>
      </c>
      <c r="DF392">
        <v>25219</v>
      </c>
      <c r="DG392">
        <v>138703</v>
      </c>
      <c r="DH392" t="s">
        <v>159</v>
      </c>
      <c r="DI392">
        <f>Table1[[#This Row],[i- returnees internal present household]]+Table1[[#This Row],[k- abroad returnee household]]</f>
        <v>1863</v>
      </c>
      <c r="DJ392">
        <f>Table1[[#This Row],[ returnees internal ]]+Table1[[#This Row],[abroad returnee ]]</f>
        <v>9315</v>
      </c>
      <c r="DK392" t="s">
        <v>159</v>
      </c>
      <c r="DL392">
        <v>1348</v>
      </c>
      <c r="DM392">
        <v>6740</v>
      </c>
      <c r="DN392">
        <v>0</v>
      </c>
      <c r="DO392">
        <v>0</v>
      </c>
      <c r="DP392" t="s">
        <v>147</v>
      </c>
      <c r="DQ392" t="s">
        <v>147</v>
      </c>
      <c r="DR392" t="s">
        <v>147</v>
      </c>
      <c r="DS392" t="s">
        <v>147</v>
      </c>
      <c r="DT392">
        <v>112</v>
      </c>
      <c r="DU392">
        <v>560</v>
      </c>
      <c r="DV392" t="s">
        <v>211</v>
      </c>
      <c r="DW392" t="s">
        <v>423</v>
      </c>
      <c r="DX392" t="s">
        <v>150</v>
      </c>
      <c r="DY392" t="s">
        <v>147</v>
      </c>
      <c r="DZ392">
        <v>265</v>
      </c>
      <c r="EA392">
        <v>1325</v>
      </c>
      <c r="EB392" t="s">
        <v>211</v>
      </c>
      <c r="EC392" t="s">
        <v>423</v>
      </c>
      <c r="ED392" t="s">
        <v>150</v>
      </c>
      <c r="EE392" t="s">
        <v>147</v>
      </c>
      <c r="EF392">
        <v>411</v>
      </c>
      <c r="EG392">
        <v>2055</v>
      </c>
      <c r="EH392" t="s">
        <v>211</v>
      </c>
      <c r="EI392" t="s">
        <v>423</v>
      </c>
      <c r="EJ392" t="s">
        <v>150</v>
      </c>
      <c r="EK392" t="s">
        <v>147</v>
      </c>
      <c r="EL392">
        <v>560</v>
      </c>
      <c r="EM392">
        <v>2800</v>
      </c>
      <c r="EN392" t="s">
        <v>211</v>
      </c>
      <c r="EO392" t="s">
        <v>423</v>
      </c>
      <c r="EP392" t="s">
        <v>150</v>
      </c>
      <c r="EQ392" t="s">
        <v>147</v>
      </c>
      <c r="ER392">
        <v>0</v>
      </c>
      <c r="ES392">
        <v>0</v>
      </c>
      <c r="ET392" t="s">
        <v>159</v>
      </c>
      <c r="EU392">
        <v>515</v>
      </c>
      <c r="EV392">
        <v>2575</v>
      </c>
      <c r="EW392">
        <v>0</v>
      </c>
      <c r="EX392">
        <v>0</v>
      </c>
      <c r="EY392" t="s">
        <v>147</v>
      </c>
      <c r="EZ392" t="s">
        <v>147</v>
      </c>
      <c r="FA392" t="s">
        <v>147</v>
      </c>
      <c r="FB392" t="s">
        <v>147</v>
      </c>
      <c r="FC392">
        <v>0</v>
      </c>
      <c r="FD392">
        <v>0</v>
      </c>
      <c r="FE392" t="s">
        <v>147</v>
      </c>
      <c r="FF392" t="s">
        <v>147</v>
      </c>
      <c r="FG392" t="s">
        <v>147</v>
      </c>
      <c r="FH392" t="s">
        <v>147</v>
      </c>
      <c r="FI392">
        <v>14</v>
      </c>
      <c r="FJ392">
        <v>70</v>
      </c>
      <c r="FK392" t="s">
        <v>722</v>
      </c>
      <c r="FL392" t="s">
        <v>740</v>
      </c>
      <c r="FM392" t="s">
        <v>150</v>
      </c>
      <c r="FN392" t="s">
        <v>147</v>
      </c>
      <c r="FO392">
        <v>190</v>
      </c>
      <c r="FP392">
        <v>950</v>
      </c>
      <c r="FQ392" t="s">
        <v>221</v>
      </c>
      <c r="FR392" t="s">
        <v>333</v>
      </c>
      <c r="FS392" t="s">
        <v>150</v>
      </c>
      <c r="FT392" t="s">
        <v>147</v>
      </c>
      <c r="FU392">
        <v>311</v>
      </c>
      <c r="FV392">
        <v>1555</v>
      </c>
      <c r="FW392" t="s">
        <v>221</v>
      </c>
      <c r="FX392" t="s">
        <v>1367</v>
      </c>
      <c r="FY392" t="s">
        <v>150</v>
      </c>
      <c r="FZ392" t="s">
        <v>147</v>
      </c>
      <c r="GA392">
        <v>0</v>
      </c>
      <c r="GB392">
        <v>0</v>
      </c>
      <c r="GC392">
        <v>138</v>
      </c>
      <c r="GD392">
        <v>690</v>
      </c>
      <c r="GE392">
        <v>156</v>
      </c>
      <c r="GF392">
        <v>780</v>
      </c>
      <c r="GG392">
        <v>1569</v>
      </c>
      <c r="GH392">
        <v>7845</v>
      </c>
      <c r="GI392">
        <v>0</v>
      </c>
      <c r="GJ392">
        <v>0</v>
      </c>
      <c r="GK392" t="s">
        <v>159</v>
      </c>
      <c r="GL392">
        <v>147</v>
      </c>
      <c r="GM392">
        <v>735</v>
      </c>
      <c r="GN392" t="s">
        <v>159</v>
      </c>
      <c r="GO392" t="s">
        <v>211</v>
      </c>
      <c r="GP392" t="s">
        <v>423</v>
      </c>
      <c r="GQ392" t="s">
        <v>159</v>
      </c>
      <c r="GR392" t="s">
        <v>221</v>
      </c>
      <c r="GS392" t="s">
        <v>159</v>
      </c>
      <c r="GT392">
        <v>161</v>
      </c>
      <c r="GU392">
        <v>805</v>
      </c>
      <c r="GV392" t="s">
        <v>159</v>
      </c>
      <c r="GW392" t="s">
        <v>151</v>
      </c>
      <c r="GX392" t="s">
        <v>152</v>
      </c>
      <c r="GY392" t="s">
        <v>151</v>
      </c>
      <c r="GZ392" t="s">
        <v>1389</v>
      </c>
      <c r="HA392" s="117" t="s">
        <v>1096</v>
      </c>
      <c r="HB392" s="117" t="s">
        <v>2647</v>
      </c>
      <c r="HC392" s="117"/>
      <c r="HD392" s="116" t="s">
        <v>1858</v>
      </c>
      <c r="HE392" s="116">
        <v>4.4788329999999998</v>
      </c>
      <c r="HF392" s="116">
        <v>32.817433000000001</v>
      </c>
    </row>
    <row r="393" spans="1:214" x14ac:dyDescent="0.25">
      <c r="A393" t="s">
        <v>201</v>
      </c>
      <c r="B393" t="s">
        <v>202</v>
      </c>
      <c r="C393" t="s">
        <v>1038</v>
      </c>
      <c r="D393" t="s">
        <v>1039</v>
      </c>
      <c r="E393" t="s">
        <v>1390</v>
      </c>
      <c r="F393" t="s">
        <v>1391</v>
      </c>
      <c r="G393" s="116">
        <f t="shared" si="12"/>
        <v>4.334457778</v>
      </c>
      <c r="H393" s="116">
        <f t="shared" si="13"/>
        <v>33.679092590000003</v>
      </c>
      <c r="I393">
        <v>9</v>
      </c>
      <c r="J393">
        <v>9</v>
      </c>
      <c r="K393" t="s">
        <v>159</v>
      </c>
      <c r="L393">
        <v>169</v>
      </c>
      <c r="M393" s="116">
        <f>SUM(Table1[[#Headers],[c- IDP previously displ. abroad present]])</f>
        <v>0</v>
      </c>
      <c r="N393">
        <v>813</v>
      </c>
      <c r="O393" s="116">
        <f>(Table1[[#This Row],[a- IDP individuals]])-(Table1[[#This Row],[displ. Abroad]])</f>
        <v>298</v>
      </c>
      <c r="P393">
        <v>37</v>
      </c>
      <c r="Q393">
        <v>161</v>
      </c>
      <c r="R393" t="s">
        <v>202</v>
      </c>
      <c r="S393" t="s">
        <v>464</v>
      </c>
      <c r="T393">
        <v>49</v>
      </c>
      <c r="U393">
        <v>242</v>
      </c>
      <c r="V393" t="s">
        <v>202</v>
      </c>
      <c r="W393" t="s">
        <v>302</v>
      </c>
      <c r="X393">
        <v>30</v>
      </c>
      <c r="Y393">
        <v>150</v>
      </c>
      <c r="Z393" t="s">
        <v>202</v>
      </c>
      <c r="AA393" t="s">
        <v>1039</v>
      </c>
      <c r="AB393">
        <v>21</v>
      </c>
      <c r="AC393">
        <v>104</v>
      </c>
      <c r="AD393" t="s">
        <v>193</v>
      </c>
      <c r="AE393" t="s">
        <v>194</v>
      </c>
      <c r="AF393">
        <v>20</v>
      </c>
      <c r="AG393">
        <v>98</v>
      </c>
      <c r="AH393" t="s">
        <v>202</v>
      </c>
      <c r="AI393" t="s">
        <v>302</v>
      </c>
      <c r="AJ393">
        <v>12</v>
      </c>
      <c r="AK393">
        <v>58</v>
      </c>
      <c r="AL393" t="s">
        <v>202</v>
      </c>
      <c r="AM393" t="s">
        <v>1039</v>
      </c>
      <c r="AN393">
        <v>0</v>
      </c>
      <c r="AO393">
        <v>0</v>
      </c>
      <c r="AP393" t="s">
        <v>159</v>
      </c>
      <c r="AQ393">
        <v>103</v>
      </c>
      <c r="AR393">
        <v>515</v>
      </c>
      <c r="AS393">
        <v>45</v>
      </c>
      <c r="AT393">
        <v>225</v>
      </c>
      <c r="AU393" t="s">
        <v>219</v>
      </c>
      <c r="AV393" t="s">
        <v>1250</v>
      </c>
      <c r="AW393">
        <v>26</v>
      </c>
      <c r="AX393">
        <v>130</v>
      </c>
      <c r="AY393" t="s">
        <v>221</v>
      </c>
      <c r="AZ393" t="s">
        <v>424</v>
      </c>
      <c r="BA393">
        <v>18</v>
      </c>
      <c r="BB393">
        <v>90</v>
      </c>
      <c r="BC393" t="s">
        <v>221</v>
      </c>
      <c r="BD393" t="s">
        <v>424</v>
      </c>
      <c r="BE393">
        <v>14</v>
      </c>
      <c r="BF393">
        <v>70</v>
      </c>
      <c r="BG393" t="s">
        <v>219</v>
      </c>
      <c r="BH393" t="s">
        <v>860</v>
      </c>
      <c r="BI393">
        <v>0</v>
      </c>
      <c r="BJ393">
        <v>0</v>
      </c>
      <c r="BK393" t="s">
        <v>147</v>
      </c>
      <c r="BL393" t="s">
        <v>147</v>
      </c>
      <c r="BM393">
        <v>0</v>
      </c>
      <c r="BN393">
        <v>0</v>
      </c>
      <c r="BO393" s="116">
        <f>SUM(Table1[[#This Row],[2014-2015 Conflict]],Table1[[#This Row],[2016-2017 conflict]],Table1[[#This Row],[2018 pre R conflict]],Table1[[#This Row],[2018 post R conflict]],Table1[[#This Row],[2019 conflict]],Table1[[#This Row],[2020 conflict]])</f>
        <v>161</v>
      </c>
      <c r="BP393" s="116">
        <f>SUM(Table1[[#This Row],[2014-2015  C - clashes]],Table1[[#This Row],[2016-2017  c-clashes]],Table1[[#This Row],[2018 pre R C-clashes]],Table1[[#This Row],[2018 post R C-clashes]],Table1[[#This Row],[2019 C-clashes]],Table1[[#This Row],[2020 C-clashes]])</f>
        <v>223</v>
      </c>
      <c r="BQ393" s="116">
        <f>SUM(Table1[[#This Row],[2014-2015 disaster]],Table1[[#This Row],[2016-2017 disaster]],Table1[[#This Row],[2018 pre R disaster]],Table1[[#This Row],[2018 post R disaster]],Table1[[#This Row],[2019 disaster]],Table1[[#This Row],[2020 disaster]])</f>
        <v>113</v>
      </c>
      <c r="BR393" s="116">
        <f>SUM(Table1[[#This Row],[2014-2015 unknown]],Table1[[#This Row],[2016-2017  unknown ]],Table1[[#This Row],[2018 pre R unknown]],Table1[[#This Row],[2018 post R unknown]],Table1[[#This Row],[2019 unknown]],Table1[[#This Row],[2020 unknown]])</f>
        <v>316</v>
      </c>
      <c r="BS393">
        <v>161</v>
      </c>
      <c r="BT393">
        <v>0</v>
      </c>
      <c r="BU393">
        <v>0</v>
      </c>
      <c r="BV393">
        <v>0</v>
      </c>
      <c r="BW393" t="s">
        <v>146</v>
      </c>
      <c r="BX393">
        <v>0</v>
      </c>
      <c r="BY393">
        <v>104</v>
      </c>
      <c r="BZ393">
        <v>0</v>
      </c>
      <c r="CA393">
        <v>138</v>
      </c>
      <c r="CB393" t="s">
        <v>146</v>
      </c>
      <c r="CC393">
        <v>0</v>
      </c>
      <c r="CD393">
        <v>70</v>
      </c>
      <c r="CE393">
        <v>0</v>
      </c>
      <c r="CF393">
        <v>80</v>
      </c>
      <c r="CG393" t="s">
        <v>146</v>
      </c>
      <c r="CH393">
        <v>0</v>
      </c>
      <c r="CI393">
        <v>49</v>
      </c>
      <c r="CJ393">
        <v>0</v>
      </c>
      <c r="CK393">
        <v>55</v>
      </c>
      <c r="CL393" t="s">
        <v>146</v>
      </c>
      <c r="CM393">
        <v>0</v>
      </c>
      <c r="CN393">
        <v>0</v>
      </c>
      <c r="CO393">
        <v>55</v>
      </c>
      <c r="CP393">
        <v>43</v>
      </c>
      <c r="CQ393" t="s">
        <v>146</v>
      </c>
      <c r="CR393">
        <v>0</v>
      </c>
      <c r="CS393">
        <v>0</v>
      </c>
      <c r="CT393">
        <v>58</v>
      </c>
      <c r="CU393">
        <v>0</v>
      </c>
      <c r="CV393" t="s">
        <v>146</v>
      </c>
      <c r="CW393" t="s">
        <v>147</v>
      </c>
      <c r="CX393">
        <v>0</v>
      </c>
      <c r="CY393">
        <v>0</v>
      </c>
      <c r="CZ393">
        <v>0</v>
      </c>
      <c r="DA393">
        <v>169</v>
      </c>
      <c r="DB393">
        <v>813</v>
      </c>
      <c r="DC393" t="s">
        <v>159</v>
      </c>
      <c r="DD393">
        <v>82</v>
      </c>
      <c r="DE393">
        <v>410</v>
      </c>
      <c r="DF393">
        <v>2935</v>
      </c>
      <c r="DG393">
        <v>14675</v>
      </c>
      <c r="DH393" t="s">
        <v>159</v>
      </c>
      <c r="DI393">
        <f>Table1[[#This Row],[i- returnees internal present household]]+Table1[[#This Row],[k- abroad returnee household]]</f>
        <v>303</v>
      </c>
      <c r="DJ393">
        <f>Table1[[#This Row],[ returnees internal ]]+Table1[[#This Row],[abroad returnee ]]</f>
        <v>1515</v>
      </c>
      <c r="DK393" t="s">
        <v>159</v>
      </c>
      <c r="DL393">
        <v>276</v>
      </c>
      <c r="DM393">
        <v>1380</v>
      </c>
      <c r="DN393">
        <v>49</v>
      </c>
      <c r="DO393">
        <v>245</v>
      </c>
      <c r="DP393" t="s">
        <v>202</v>
      </c>
      <c r="DQ393" t="s">
        <v>311</v>
      </c>
      <c r="DR393" t="s">
        <v>150</v>
      </c>
      <c r="DS393" t="s">
        <v>147</v>
      </c>
      <c r="DT393">
        <v>44</v>
      </c>
      <c r="DU393">
        <v>220</v>
      </c>
      <c r="DV393" t="s">
        <v>193</v>
      </c>
      <c r="DW393" t="s">
        <v>194</v>
      </c>
      <c r="DX393" t="s">
        <v>182</v>
      </c>
      <c r="DY393" t="s">
        <v>147</v>
      </c>
      <c r="DZ393">
        <v>73</v>
      </c>
      <c r="EA393">
        <v>365</v>
      </c>
      <c r="EB393" t="s">
        <v>202</v>
      </c>
      <c r="EC393" t="s">
        <v>302</v>
      </c>
      <c r="ED393" t="s">
        <v>182</v>
      </c>
      <c r="EE393" t="s">
        <v>147</v>
      </c>
      <c r="EF393">
        <v>94</v>
      </c>
      <c r="EG393">
        <v>470</v>
      </c>
      <c r="EH393" t="s">
        <v>202</v>
      </c>
      <c r="EI393" t="s">
        <v>302</v>
      </c>
      <c r="EJ393" t="s">
        <v>304</v>
      </c>
      <c r="EK393" t="s">
        <v>147</v>
      </c>
      <c r="EL393">
        <v>16</v>
      </c>
      <c r="EM393">
        <v>80</v>
      </c>
      <c r="EN393" t="s">
        <v>202</v>
      </c>
      <c r="EO393" t="s">
        <v>1039</v>
      </c>
      <c r="EP393" t="s">
        <v>182</v>
      </c>
      <c r="EQ393" t="s">
        <v>147</v>
      </c>
      <c r="ER393">
        <v>0</v>
      </c>
      <c r="ES393">
        <v>0</v>
      </c>
      <c r="ET393" t="s">
        <v>159</v>
      </c>
      <c r="EU393">
        <v>27</v>
      </c>
      <c r="EV393">
        <v>135</v>
      </c>
      <c r="EW393">
        <v>3</v>
      </c>
      <c r="EX393">
        <v>15</v>
      </c>
      <c r="EY393" t="s">
        <v>221</v>
      </c>
      <c r="EZ393" t="s">
        <v>967</v>
      </c>
      <c r="FA393" t="s">
        <v>150</v>
      </c>
      <c r="FB393" t="s">
        <v>147</v>
      </c>
      <c r="FC393">
        <v>7</v>
      </c>
      <c r="FD393">
        <v>35</v>
      </c>
      <c r="FE393" t="s">
        <v>221</v>
      </c>
      <c r="FF393" t="s">
        <v>424</v>
      </c>
      <c r="FG393" t="s">
        <v>150</v>
      </c>
      <c r="FH393" t="s">
        <v>147</v>
      </c>
      <c r="FI393">
        <v>11</v>
      </c>
      <c r="FJ393">
        <v>55</v>
      </c>
      <c r="FK393" t="s">
        <v>219</v>
      </c>
      <c r="FL393" t="s">
        <v>860</v>
      </c>
      <c r="FM393" t="s">
        <v>182</v>
      </c>
      <c r="FN393" t="s">
        <v>147</v>
      </c>
      <c r="FO393">
        <v>5</v>
      </c>
      <c r="FP393">
        <v>25</v>
      </c>
      <c r="FQ393" t="s">
        <v>219</v>
      </c>
      <c r="FR393" t="s">
        <v>860</v>
      </c>
      <c r="FS393" t="s">
        <v>182</v>
      </c>
      <c r="FT393" t="s">
        <v>147</v>
      </c>
      <c r="FU393">
        <v>1</v>
      </c>
      <c r="FV393">
        <v>5</v>
      </c>
      <c r="FW393" t="s">
        <v>219</v>
      </c>
      <c r="FX393" t="s">
        <v>860</v>
      </c>
      <c r="FY393" t="s">
        <v>304</v>
      </c>
      <c r="FZ393" t="s">
        <v>147</v>
      </c>
      <c r="GA393">
        <v>0</v>
      </c>
      <c r="GB393">
        <v>0</v>
      </c>
      <c r="GC393">
        <v>182</v>
      </c>
      <c r="GD393">
        <v>910</v>
      </c>
      <c r="GE393">
        <v>76</v>
      </c>
      <c r="GF393">
        <v>380</v>
      </c>
      <c r="GG393">
        <v>45</v>
      </c>
      <c r="GH393">
        <v>225</v>
      </c>
      <c r="GI393">
        <v>0</v>
      </c>
      <c r="GJ393">
        <v>0</v>
      </c>
      <c r="GK393" t="s">
        <v>159</v>
      </c>
      <c r="GL393">
        <v>70</v>
      </c>
      <c r="GM393">
        <v>350</v>
      </c>
      <c r="GN393" t="s">
        <v>159</v>
      </c>
      <c r="GO393" t="s">
        <v>202</v>
      </c>
      <c r="GP393" t="s">
        <v>302</v>
      </c>
      <c r="GQ393" t="s">
        <v>159</v>
      </c>
      <c r="GR393" t="s">
        <v>219</v>
      </c>
      <c r="GS393" t="s">
        <v>159</v>
      </c>
      <c r="GT393">
        <v>41</v>
      </c>
      <c r="GU393">
        <v>205</v>
      </c>
      <c r="GV393" t="s">
        <v>159</v>
      </c>
      <c r="GW393" t="s">
        <v>151</v>
      </c>
      <c r="GX393" t="s">
        <v>152</v>
      </c>
      <c r="GY393" t="s">
        <v>152</v>
      </c>
      <c r="GZ393" t="s">
        <v>1392</v>
      </c>
      <c r="HA393" s="117" t="s">
        <v>1585</v>
      </c>
      <c r="HB393" s="117" t="s">
        <v>2649</v>
      </c>
      <c r="HC393" s="117"/>
      <c r="HD393" s="116" t="s">
        <v>1858</v>
      </c>
      <c r="HE393" s="116">
        <v>4.2855999999999996</v>
      </c>
      <c r="HF393" s="116">
        <v>32.661267000000002</v>
      </c>
    </row>
    <row r="394" spans="1:214" x14ac:dyDescent="0.25">
      <c r="A394" t="s">
        <v>273</v>
      </c>
      <c r="B394" t="s">
        <v>211</v>
      </c>
      <c r="C394" t="s">
        <v>1350</v>
      </c>
      <c r="D394" t="s">
        <v>423</v>
      </c>
      <c r="E394" t="s">
        <v>1393</v>
      </c>
      <c r="F394" t="s">
        <v>1394</v>
      </c>
      <c r="G394" s="116">
        <f t="shared" si="12"/>
        <v>4.4441189999999997</v>
      </c>
      <c r="H394" s="116">
        <f t="shared" si="13"/>
        <v>28.471264999999999</v>
      </c>
      <c r="I394">
        <v>9</v>
      </c>
      <c r="J394">
        <v>9</v>
      </c>
      <c r="K394" t="s">
        <v>159</v>
      </c>
      <c r="L394">
        <v>26</v>
      </c>
      <c r="M394" s="116">
        <f>SUM(Table1[[#Headers],[c- IDP previously displ. abroad present]])</f>
        <v>0</v>
      </c>
      <c r="N394">
        <v>133</v>
      </c>
      <c r="O394" s="116">
        <f>(Table1[[#This Row],[a- IDP individuals]])-(Table1[[#This Row],[displ. Abroad]])</f>
        <v>133</v>
      </c>
      <c r="P394">
        <v>8</v>
      </c>
      <c r="Q394">
        <v>41</v>
      </c>
      <c r="R394" t="s">
        <v>211</v>
      </c>
      <c r="S394" t="s">
        <v>423</v>
      </c>
      <c r="T394">
        <v>14</v>
      </c>
      <c r="U394">
        <v>70</v>
      </c>
      <c r="V394" t="s">
        <v>211</v>
      </c>
      <c r="W394" t="s">
        <v>423</v>
      </c>
      <c r="X394">
        <v>4</v>
      </c>
      <c r="Y394">
        <v>22</v>
      </c>
      <c r="Z394" t="s">
        <v>211</v>
      </c>
      <c r="AA394" t="s">
        <v>423</v>
      </c>
      <c r="AB394">
        <v>0</v>
      </c>
      <c r="AC394">
        <v>0</v>
      </c>
      <c r="AD394" t="s">
        <v>147</v>
      </c>
      <c r="AE394" t="s">
        <v>147</v>
      </c>
      <c r="AF394">
        <v>0</v>
      </c>
      <c r="AG394">
        <v>0</v>
      </c>
      <c r="AH394" t="s">
        <v>147</v>
      </c>
      <c r="AI394" t="s">
        <v>147</v>
      </c>
      <c r="AJ394">
        <v>0</v>
      </c>
      <c r="AK394">
        <v>0</v>
      </c>
      <c r="AL394" t="s">
        <v>147</v>
      </c>
      <c r="AM394" t="s">
        <v>147</v>
      </c>
      <c r="AN394">
        <v>0</v>
      </c>
      <c r="AO394">
        <v>0</v>
      </c>
      <c r="AP394" t="s">
        <v>146</v>
      </c>
      <c r="AQ394">
        <v>0</v>
      </c>
      <c r="AR394">
        <v>0</v>
      </c>
      <c r="AS394">
        <v>0</v>
      </c>
      <c r="AT394">
        <v>0</v>
      </c>
      <c r="AU394" t="s">
        <v>147</v>
      </c>
      <c r="AV394" t="s">
        <v>147</v>
      </c>
      <c r="AW394">
        <v>0</v>
      </c>
      <c r="AX394">
        <v>0</v>
      </c>
      <c r="AY394" t="s">
        <v>147</v>
      </c>
      <c r="AZ394" t="s">
        <v>147</v>
      </c>
      <c r="BA394">
        <v>0</v>
      </c>
      <c r="BB394">
        <v>0</v>
      </c>
      <c r="BC394" t="s">
        <v>147</v>
      </c>
      <c r="BD394" t="s">
        <v>147</v>
      </c>
      <c r="BE394">
        <v>0</v>
      </c>
      <c r="BF394">
        <v>0</v>
      </c>
      <c r="BG394" t="s">
        <v>147</v>
      </c>
      <c r="BH394" t="s">
        <v>147</v>
      </c>
      <c r="BI394">
        <v>0</v>
      </c>
      <c r="BJ394">
        <v>0</v>
      </c>
      <c r="BK394" t="s">
        <v>147</v>
      </c>
      <c r="BL394" t="s">
        <v>147</v>
      </c>
      <c r="BM394">
        <v>0</v>
      </c>
      <c r="BN394">
        <v>0</v>
      </c>
      <c r="BO394" s="116">
        <f>SUM(Table1[[#This Row],[2014-2015 Conflict]],Table1[[#This Row],[2016-2017 conflict]],Table1[[#This Row],[2018 pre R conflict]],Table1[[#This Row],[2018 post R conflict]],Table1[[#This Row],[2019 conflict]],Table1[[#This Row],[2020 conflict]])</f>
        <v>133</v>
      </c>
      <c r="BP394" s="116">
        <f>SUM(Table1[[#This Row],[2014-2015  C - clashes]],Table1[[#This Row],[2016-2017  c-clashes]],Table1[[#This Row],[2018 pre R C-clashes]],Table1[[#This Row],[2018 post R C-clashes]],Table1[[#This Row],[2019 C-clashes]],Table1[[#This Row],[2020 C-clashes]])</f>
        <v>0</v>
      </c>
      <c r="BQ394" s="116">
        <f>SUM(Table1[[#This Row],[2014-2015 disaster]],Table1[[#This Row],[2016-2017 disaster]],Table1[[#This Row],[2018 pre R disaster]],Table1[[#This Row],[2018 post R disaster]],Table1[[#This Row],[2019 disaster]],Table1[[#This Row],[2020 disaster]])</f>
        <v>0</v>
      </c>
      <c r="BR394" s="116">
        <f>SUM(Table1[[#This Row],[2014-2015 unknown]],Table1[[#This Row],[2016-2017  unknown ]],Table1[[#This Row],[2018 pre R unknown]],Table1[[#This Row],[2018 post R unknown]],Table1[[#This Row],[2019 unknown]],Table1[[#This Row],[2020 unknown]])</f>
        <v>0</v>
      </c>
      <c r="BS394">
        <v>41</v>
      </c>
      <c r="BT394">
        <v>0</v>
      </c>
      <c r="BU394">
        <v>0</v>
      </c>
      <c r="BV394">
        <v>0</v>
      </c>
      <c r="BW394" t="s">
        <v>146</v>
      </c>
      <c r="BX394">
        <v>70</v>
      </c>
      <c r="BY394">
        <v>0</v>
      </c>
      <c r="BZ394">
        <v>0</v>
      </c>
      <c r="CA394">
        <v>0</v>
      </c>
      <c r="CB394" t="s">
        <v>146</v>
      </c>
      <c r="CC394">
        <v>22</v>
      </c>
      <c r="CD394">
        <v>0</v>
      </c>
      <c r="CE394">
        <v>0</v>
      </c>
      <c r="CF394">
        <v>0</v>
      </c>
      <c r="CG394" t="s">
        <v>146</v>
      </c>
      <c r="CH394">
        <v>0</v>
      </c>
      <c r="CI394">
        <v>0</v>
      </c>
      <c r="CJ394">
        <v>0</v>
      </c>
      <c r="CK394">
        <v>0</v>
      </c>
      <c r="CL394" t="s">
        <v>146</v>
      </c>
      <c r="CM394">
        <v>0</v>
      </c>
      <c r="CN394">
        <v>0</v>
      </c>
      <c r="CO394">
        <v>0</v>
      </c>
      <c r="CP394">
        <v>0</v>
      </c>
      <c r="CQ394" t="s">
        <v>146</v>
      </c>
      <c r="CR394">
        <v>0</v>
      </c>
      <c r="CS394">
        <v>0</v>
      </c>
      <c r="CT394">
        <v>0</v>
      </c>
      <c r="CU394">
        <v>0</v>
      </c>
      <c r="CV394" t="s">
        <v>146</v>
      </c>
      <c r="CW394" t="s">
        <v>147</v>
      </c>
      <c r="CX394">
        <v>0</v>
      </c>
      <c r="CY394">
        <v>0</v>
      </c>
      <c r="CZ394">
        <v>0</v>
      </c>
      <c r="DA394">
        <v>26</v>
      </c>
      <c r="DB394">
        <v>133</v>
      </c>
      <c r="DC394" t="s">
        <v>159</v>
      </c>
      <c r="DD394">
        <v>17</v>
      </c>
      <c r="DE394">
        <v>85</v>
      </c>
      <c r="DF394">
        <v>2590</v>
      </c>
      <c r="DG394">
        <v>12950</v>
      </c>
      <c r="DH394" t="s">
        <v>159</v>
      </c>
      <c r="DI394">
        <f>Table1[[#This Row],[i- returnees internal present household]]+Table1[[#This Row],[k- abroad returnee household]]</f>
        <v>1430</v>
      </c>
      <c r="DJ394">
        <f>Table1[[#This Row],[ returnees internal ]]+Table1[[#This Row],[abroad returnee ]]</f>
        <v>7150</v>
      </c>
      <c r="DK394" t="s">
        <v>159</v>
      </c>
      <c r="DL394">
        <v>1117</v>
      </c>
      <c r="DM394">
        <v>5585</v>
      </c>
      <c r="DN394">
        <v>0</v>
      </c>
      <c r="DO394">
        <v>0</v>
      </c>
      <c r="DP394" t="s">
        <v>147</v>
      </c>
      <c r="DQ394" t="s">
        <v>147</v>
      </c>
      <c r="DR394" t="s">
        <v>147</v>
      </c>
      <c r="DS394" t="s">
        <v>147</v>
      </c>
      <c r="DT394">
        <v>0</v>
      </c>
      <c r="DU394">
        <v>0</v>
      </c>
      <c r="DV394" t="s">
        <v>147</v>
      </c>
      <c r="DW394" t="s">
        <v>147</v>
      </c>
      <c r="DX394" t="s">
        <v>147</v>
      </c>
      <c r="DY394" t="s">
        <v>147</v>
      </c>
      <c r="DZ394">
        <v>278</v>
      </c>
      <c r="EA394">
        <v>1390</v>
      </c>
      <c r="EB394" t="s">
        <v>211</v>
      </c>
      <c r="EC394" t="s">
        <v>423</v>
      </c>
      <c r="ED394" t="s">
        <v>150</v>
      </c>
      <c r="EE394" t="s">
        <v>147</v>
      </c>
      <c r="EF394">
        <v>753</v>
      </c>
      <c r="EG394">
        <v>3765</v>
      </c>
      <c r="EH394" t="s">
        <v>211</v>
      </c>
      <c r="EI394" t="s">
        <v>423</v>
      </c>
      <c r="EJ394" t="s">
        <v>150</v>
      </c>
      <c r="EK394" t="s">
        <v>147</v>
      </c>
      <c r="EL394">
        <v>86</v>
      </c>
      <c r="EM394">
        <v>430</v>
      </c>
      <c r="EN394" t="s">
        <v>211</v>
      </c>
      <c r="EO394" t="s">
        <v>423</v>
      </c>
      <c r="EP394" t="s">
        <v>150</v>
      </c>
      <c r="EQ394" t="s">
        <v>147</v>
      </c>
      <c r="ER394">
        <v>0</v>
      </c>
      <c r="ES394">
        <v>0</v>
      </c>
      <c r="ET394" t="s">
        <v>159</v>
      </c>
      <c r="EU394">
        <v>313</v>
      </c>
      <c r="EV394">
        <v>1565</v>
      </c>
      <c r="EW394">
        <v>0</v>
      </c>
      <c r="EX394">
        <v>0</v>
      </c>
      <c r="EY394" t="s">
        <v>147</v>
      </c>
      <c r="EZ394" t="s">
        <v>147</v>
      </c>
      <c r="FA394" t="s">
        <v>147</v>
      </c>
      <c r="FB394" t="s">
        <v>147</v>
      </c>
      <c r="FC394">
        <v>0</v>
      </c>
      <c r="FD394">
        <v>0</v>
      </c>
      <c r="FE394" t="s">
        <v>147</v>
      </c>
      <c r="FF394" t="s">
        <v>147</v>
      </c>
      <c r="FG394" t="s">
        <v>147</v>
      </c>
      <c r="FH394" t="s">
        <v>147</v>
      </c>
      <c r="FI394">
        <v>49</v>
      </c>
      <c r="FJ394">
        <v>245</v>
      </c>
      <c r="FK394" t="s">
        <v>722</v>
      </c>
      <c r="FL394" t="s">
        <v>740</v>
      </c>
      <c r="FM394" t="s">
        <v>150</v>
      </c>
      <c r="FN394" t="s">
        <v>147</v>
      </c>
      <c r="FO394">
        <v>109</v>
      </c>
      <c r="FP394">
        <v>545</v>
      </c>
      <c r="FQ394" t="s">
        <v>221</v>
      </c>
      <c r="FR394" t="s">
        <v>333</v>
      </c>
      <c r="FS394" t="s">
        <v>150</v>
      </c>
      <c r="FT394" t="s">
        <v>147</v>
      </c>
      <c r="FU394">
        <v>155</v>
      </c>
      <c r="FV394">
        <v>775</v>
      </c>
      <c r="FW394" t="s">
        <v>221</v>
      </c>
      <c r="FX394" t="s">
        <v>333</v>
      </c>
      <c r="FY394" t="s">
        <v>150</v>
      </c>
      <c r="FZ394" t="s">
        <v>147</v>
      </c>
      <c r="GA394">
        <v>0</v>
      </c>
      <c r="GB394">
        <v>0</v>
      </c>
      <c r="GC394">
        <v>138</v>
      </c>
      <c r="GD394">
        <v>690</v>
      </c>
      <c r="GE394">
        <v>305</v>
      </c>
      <c r="GF394">
        <v>1525</v>
      </c>
      <c r="GG394">
        <v>987</v>
      </c>
      <c r="GH394">
        <v>4935</v>
      </c>
      <c r="GI394">
        <v>0</v>
      </c>
      <c r="GJ394">
        <v>0</v>
      </c>
      <c r="GK394" t="s">
        <v>159</v>
      </c>
      <c r="GL394">
        <v>148</v>
      </c>
      <c r="GM394">
        <v>740</v>
      </c>
      <c r="GN394" t="s">
        <v>159</v>
      </c>
      <c r="GO394" t="s">
        <v>211</v>
      </c>
      <c r="GP394" t="s">
        <v>423</v>
      </c>
      <c r="GQ394" t="s">
        <v>159</v>
      </c>
      <c r="GR394" t="s">
        <v>221</v>
      </c>
      <c r="GS394" t="s">
        <v>159</v>
      </c>
      <c r="GT394">
        <v>94</v>
      </c>
      <c r="GU394">
        <v>470</v>
      </c>
      <c r="GV394" t="s">
        <v>146</v>
      </c>
      <c r="GW394" t="s">
        <v>151</v>
      </c>
      <c r="GX394" t="s">
        <v>152</v>
      </c>
      <c r="GY394" t="s">
        <v>151</v>
      </c>
      <c r="GZ394" t="s">
        <v>1395</v>
      </c>
      <c r="HA394" s="117" t="s">
        <v>1585</v>
      </c>
      <c r="HB394" s="117" t="s">
        <v>2651</v>
      </c>
      <c r="HC394" s="117"/>
      <c r="HD394" s="116" t="s">
        <v>1858</v>
      </c>
      <c r="HE394" s="116">
        <v>4.2031999999999998</v>
      </c>
      <c r="HF394" s="116">
        <v>32.680199999999999</v>
      </c>
    </row>
    <row r="395" spans="1:214" x14ac:dyDescent="0.25">
      <c r="A395" t="s">
        <v>273</v>
      </c>
      <c r="B395" t="s">
        <v>211</v>
      </c>
      <c r="C395" t="s">
        <v>1261</v>
      </c>
      <c r="D395" t="s">
        <v>422</v>
      </c>
      <c r="E395" t="s">
        <v>1396</v>
      </c>
      <c r="F395" t="s">
        <v>1397</v>
      </c>
      <c r="G395" s="116">
        <f t="shared" si="12"/>
        <v>4.8865800000000004</v>
      </c>
      <c r="H395" s="116">
        <f t="shared" si="13"/>
        <v>29.824179999999998</v>
      </c>
      <c r="I395">
        <v>9</v>
      </c>
      <c r="J395">
        <v>9</v>
      </c>
      <c r="K395" t="s">
        <v>159</v>
      </c>
      <c r="L395">
        <v>40</v>
      </c>
      <c r="M395" s="116">
        <f>SUM(Table1[[#Headers],[c- IDP previously displ. abroad present]])</f>
        <v>0</v>
      </c>
      <c r="N395">
        <v>200</v>
      </c>
      <c r="O395" s="116">
        <f>(Table1[[#This Row],[a- IDP individuals]])-(Table1[[#This Row],[displ. Abroad]])</f>
        <v>200</v>
      </c>
      <c r="P395">
        <v>31</v>
      </c>
      <c r="Q395">
        <v>159</v>
      </c>
      <c r="R395" t="s">
        <v>211</v>
      </c>
      <c r="S395" t="s">
        <v>765</v>
      </c>
      <c r="T395">
        <v>9</v>
      </c>
      <c r="U395">
        <v>41</v>
      </c>
      <c r="V395" t="s">
        <v>211</v>
      </c>
      <c r="W395" t="s">
        <v>423</v>
      </c>
      <c r="X395">
        <v>0</v>
      </c>
      <c r="Y395">
        <v>0</v>
      </c>
      <c r="Z395" t="s">
        <v>147</v>
      </c>
      <c r="AA395" t="s">
        <v>147</v>
      </c>
      <c r="AB395">
        <v>0</v>
      </c>
      <c r="AC395">
        <v>0</v>
      </c>
      <c r="AD395" t="s">
        <v>147</v>
      </c>
      <c r="AE395" t="s">
        <v>147</v>
      </c>
      <c r="AF395">
        <v>0</v>
      </c>
      <c r="AG395">
        <v>0</v>
      </c>
      <c r="AH395" t="s">
        <v>147</v>
      </c>
      <c r="AI395" t="s">
        <v>147</v>
      </c>
      <c r="AJ395">
        <v>0</v>
      </c>
      <c r="AK395">
        <v>0</v>
      </c>
      <c r="AL395" t="s">
        <v>147</v>
      </c>
      <c r="AM395" t="s">
        <v>147</v>
      </c>
      <c r="AN395">
        <v>0</v>
      </c>
      <c r="AO395">
        <v>0</v>
      </c>
      <c r="AP395" t="s">
        <v>146</v>
      </c>
      <c r="AQ395">
        <v>0</v>
      </c>
      <c r="AR395">
        <v>0</v>
      </c>
      <c r="AS395">
        <v>0</v>
      </c>
      <c r="AT395">
        <v>0</v>
      </c>
      <c r="AU395" t="s">
        <v>147</v>
      </c>
      <c r="AV395" t="s">
        <v>147</v>
      </c>
      <c r="AW395">
        <v>0</v>
      </c>
      <c r="AX395">
        <v>0</v>
      </c>
      <c r="AY395" t="s">
        <v>147</v>
      </c>
      <c r="AZ395" t="s">
        <v>147</v>
      </c>
      <c r="BA395">
        <v>0</v>
      </c>
      <c r="BB395">
        <v>0</v>
      </c>
      <c r="BC395" t="s">
        <v>147</v>
      </c>
      <c r="BD395" t="s">
        <v>147</v>
      </c>
      <c r="BE395">
        <v>0</v>
      </c>
      <c r="BF395">
        <v>0</v>
      </c>
      <c r="BG395" t="s">
        <v>147</v>
      </c>
      <c r="BH395" t="s">
        <v>147</v>
      </c>
      <c r="BI395">
        <v>0</v>
      </c>
      <c r="BJ395">
        <v>0</v>
      </c>
      <c r="BK395" t="s">
        <v>147</v>
      </c>
      <c r="BL395" t="s">
        <v>147</v>
      </c>
      <c r="BM395">
        <v>0</v>
      </c>
      <c r="BN395">
        <v>0</v>
      </c>
      <c r="BO395" s="116">
        <f>SUM(Table1[[#This Row],[2014-2015 Conflict]],Table1[[#This Row],[2016-2017 conflict]],Table1[[#This Row],[2018 pre R conflict]],Table1[[#This Row],[2018 post R conflict]],Table1[[#This Row],[2019 conflict]],Table1[[#This Row],[2020 conflict]])</f>
        <v>200</v>
      </c>
      <c r="BP395" s="116">
        <f>SUM(Table1[[#This Row],[2014-2015  C - clashes]],Table1[[#This Row],[2016-2017  c-clashes]],Table1[[#This Row],[2018 pre R C-clashes]],Table1[[#This Row],[2018 post R C-clashes]],Table1[[#This Row],[2019 C-clashes]],Table1[[#This Row],[2020 C-clashes]])</f>
        <v>0</v>
      </c>
      <c r="BQ395" s="116">
        <f>SUM(Table1[[#This Row],[2014-2015 disaster]],Table1[[#This Row],[2016-2017 disaster]],Table1[[#This Row],[2018 pre R disaster]],Table1[[#This Row],[2018 post R disaster]],Table1[[#This Row],[2019 disaster]],Table1[[#This Row],[2020 disaster]])</f>
        <v>0</v>
      </c>
      <c r="BR395" s="116">
        <f>SUM(Table1[[#This Row],[2014-2015 unknown]],Table1[[#This Row],[2016-2017  unknown ]],Table1[[#This Row],[2018 pre R unknown]],Table1[[#This Row],[2018 post R unknown]],Table1[[#This Row],[2019 unknown]],Table1[[#This Row],[2020 unknown]])</f>
        <v>0</v>
      </c>
      <c r="BS395">
        <v>159</v>
      </c>
      <c r="BT395">
        <v>0</v>
      </c>
      <c r="BU395">
        <v>0</v>
      </c>
      <c r="BV395">
        <v>0</v>
      </c>
      <c r="BW395" t="s">
        <v>146</v>
      </c>
      <c r="BX395">
        <v>41</v>
      </c>
      <c r="BY395">
        <v>0</v>
      </c>
      <c r="BZ395">
        <v>0</v>
      </c>
      <c r="CA395">
        <v>0</v>
      </c>
      <c r="CB395" t="s">
        <v>146</v>
      </c>
      <c r="CC395">
        <v>0</v>
      </c>
      <c r="CD395">
        <v>0</v>
      </c>
      <c r="CE395">
        <v>0</v>
      </c>
      <c r="CF395">
        <v>0</v>
      </c>
      <c r="CG395" t="s">
        <v>146</v>
      </c>
      <c r="CH395">
        <v>0</v>
      </c>
      <c r="CI395">
        <v>0</v>
      </c>
      <c r="CJ395">
        <v>0</v>
      </c>
      <c r="CK395">
        <v>0</v>
      </c>
      <c r="CL395" t="s">
        <v>146</v>
      </c>
      <c r="CM395">
        <v>0</v>
      </c>
      <c r="CN395">
        <v>0</v>
      </c>
      <c r="CO395">
        <v>0</v>
      </c>
      <c r="CP395">
        <v>0</v>
      </c>
      <c r="CQ395" t="s">
        <v>146</v>
      </c>
      <c r="CR395">
        <v>0</v>
      </c>
      <c r="CS395">
        <v>0</v>
      </c>
      <c r="CT395">
        <v>0</v>
      </c>
      <c r="CU395">
        <v>0</v>
      </c>
      <c r="CV395" t="s">
        <v>146</v>
      </c>
      <c r="CW395" t="s">
        <v>147</v>
      </c>
      <c r="CX395">
        <v>0</v>
      </c>
      <c r="CY395">
        <v>0</v>
      </c>
      <c r="CZ395">
        <v>0</v>
      </c>
      <c r="DA395">
        <v>40</v>
      </c>
      <c r="DB395">
        <v>200</v>
      </c>
      <c r="DC395" t="s">
        <v>146</v>
      </c>
      <c r="DD395">
        <v>0</v>
      </c>
      <c r="DE395">
        <v>0</v>
      </c>
      <c r="DF395">
        <v>2152</v>
      </c>
      <c r="DG395">
        <v>10762</v>
      </c>
      <c r="DH395" t="s">
        <v>159</v>
      </c>
      <c r="DI395">
        <f>Table1[[#This Row],[i- returnees internal present household]]+Table1[[#This Row],[k- abroad returnee household]]</f>
        <v>232</v>
      </c>
      <c r="DJ395">
        <f>Table1[[#This Row],[ returnees internal ]]+Table1[[#This Row],[abroad returnee ]]</f>
        <v>1162</v>
      </c>
      <c r="DK395" t="s">
        <v>159</v>
      </c>
      <c r="DL395">
        <v>110</v>
      </c>
      <c r="DM395">
        <v>550</v>
      </c>
      <c r="DN395">
        <v>11</v>
      </c>
      <c r="DO395">
        <v>55</v>
      </c>
      <c r="DP395" t="s">
        <v>211</v>
      </c>
      <c r="DQ395" t="s">
        <v>423</v>
      </c>
      <c r="DR395" t="s">
        <v>150</v>
      </c>
      <c r="DS395" t="s">
        <v>147</v>
      </c>
      <c r="DT395">
        <v>36</v>
      </c>
      <c r="DU395">
        <v>180</v>
      </c>
      <c r="DV395" t="s">
        <v>211</v>
      </c>
      <c r="DW395" t="s">
        <v>765</v>
      </c>
      <c r="DX395" t="s">
        <v>150</v>
      </c>
      <c r="DY395" t="s">
        <v>147</v>
      </c>
      <c r="DZ395">
        <v>33</v>
      </c>
      <c r="EA395">
        <v>165</v>
      </c>
      <c r="EB395" t="s">
        <v>211</v>
      </c>
      <c r="EC395" t="s">
        <v>765</v>
      </c>
      <c r="ED395" t="s">
        <v>150</v>
      </c>
      <c r="EE395" t="s">
        <v>147</v>
      </c>
      <c r="EF395">
        <v>30</v>
      </c>
      <c r="EG395">
        <v>150</v>
      </c>
      <c r="EH395" t="s">
        <v>211</v>
      </c>
      <c r="EI395" t="s">
        <v>422</v>
      </c>
      <c r="EJ395" t="s">
        <v>150</v>
      </c>
      <c r="EK395" t="s">
        <v>147</v>
      </c>
      <c r="EL395">
        <v>0</v>
      </c>
      <c r="EM395">
        <v>0</v>
      </c>
      <c r="EN395" t="s">
        <v>147</v>
      </c>
      <c r="EO395" t="s">
        <v>147</v>
      </c>
      <c r="EP395" t="s">
        <v>147</v>
      </c>
      <c r="EQ395" t="s">
        <v>147</v>
      </c>
      <c r="ER395">
        <v>0</v>
      </c>
      <c r="ES395">
        <v>0</v>
      </c>
      <c r="ET395" t="s">
        <v>159</v>
      </c>
      <c r="EU395">
        <v>122</v>
      </c>
      <c r="EV395">
        <v>612</v>
      </c>
      <c r="EW395">
        <v>36</v>
      </c>
      <c r="EX395">
        <v>181</v>
      </c>
      <c r="EY395" t="s">
        <v>722</v>
      </c>
      <c r="EZ395" t="s">
        <v>1142</v>
      </c>
      <c r="FA395" t="s">
        <v>150</v>
      </c>
      <c r="FB395" t="s">
        <v>147</v>
      </c>
      <c r="FC395">
        <v>26</v>
      </c>
      <c r="FD395">
        <v>130</v>
      </c>
      <c r="FE395" t="s">
        <v>722</v>
      </c>
      <c r="FF395" t="s">
        <v>1142</v>
      </c>
      <c r="FG395" t="s">
        <v>150</v>
      </c>
      <c r="FH395" t="s">
        <v>147</v>
      </c>
      <c r="FI395">
        <v>33</v>
      </c>
      <c r="FJ395">
        <v>166</v>
      </c>
      <c r="FK395" t="s">
        <v>722</v>
      </c>
      <c r="FL395" t="s">
        <v>1142</v>
      </c>
      <c r="FM395" t="s">
        <v>150</v>
      </c>
      <c r="FN395" t="s">
        <v>147</v>
      </c>
      <c r="FO395">
        <v>27</v>
      </c>
      <c r="FP395">
        <v>135</v>
      </c>
      <c r="FQ395" t="s">
        <v>221</v>
      </c>
      <c r="FR395" t="s">
        <v>333</v>
      </c>
      <c r="FS395" t="s">
        <v>150</v>
      </c>
      <c r="FT395" t="s">
        <v>147</v>
      </c>
      <c r="FU395">
        <v>0</v>
      </c>
      <c r="FV395">
        <v>0</v>
      </c>
      <c r="FW395" t="s">
        <v>147</v>
      </c>
      <c r="FX395" t="s">
        <v>147</v>
      </c>
      <c r="FY395" t="s">
        <v>147</v>
      </c>
      <c r="FZ395" t="s">
        <v>147</v>
      </c>
      <c r="GA395">
        <v>0</v>
      </c>
      <c r="GB395">
        <v>0</v>
      </c>
      <c r="GC395">
        <v>64</v>
      </c>
      <c r="GD395">
        <v>320</v>
      </c>
      <c r="GE395">
        <v>103</v>
      </c>
      <c r="GF395">
        <v>515</v>
      </c>
      <c r="GG395">
        <v>65</v>
      </c>
      <c r="GH395">
        <v>327</v>
      </c>
      <c r="GI395">
        <v>0</v>
      </c>
      <c r="GJ395">
        <v>0</v>
      </c>
      <c r="GK395" t="s">
        <v>159</v>
      </c>
      <c r="GL395">
        <v>12</v>
      </c>
      <c r="GM395">
        <v>59</v>
      </c>
      <c r="GN395" t="s">
        <v>159</v>
      </c>
      <c r="GO395" t="s">
        <v>211</v>
      </c>
      <c r="GP395" t="s">
        <v>422</v>
      </c>
      <c r="GQ395" t="s">
        <v>159</v>
      </c>
      <c r="GR395" t="s">
        <v>722</v>
      </c>
      <c r="GS395" t="s">
        <v>159</v>
      </c>
      <c r="GT395">
        <v>32</v>
      </c>
      <c r="GU395">
        <v>160</v>
      </c>
      <c r="GV395" t="s">
        <v>146</v>
      </c>
      <c r="GW395" t="s">
        <v>151</v>
      </c>
      <c r="GX395" t="s">
        <v>151</v>
      </c>
      <c r="GY395" t="s">
        <v>151</v>
      </c>
      <c r="GZ395" t="s">
        <v>160</v>
      </c>
      <c r="HA395" s="117" t="s">
        <v>1585</v>
      </c>
      <c r="HB395" s="117" t="s">
        <v>2653</v>
      </c>
      <c r="HC395" s="117"/>
      <c r="HD395" s="116" t="s">
        <v>1858</v>
      </c>
      <c r="HE395" s="116">
        <v>4.3234669999999999</v>
      </c>
      <c r="HF395" s="116">
        <v>32.642282999999999</v>
      </c>
    </row>
    <row r="396" spans="1:214" x14ac:dyDescent="0.25">
      <c r="A396" t="s">
        <v>171</v>
      </c>
      <c r="B396" t="s">
        <v>172</v>
      </c>
      <c r="C396" t="s">
        <v>1035</v>
      </c>
      <c r="D396" t="s">
        <v>998</v>
      </c>
      <c r="E396" t="s">
        <v>1398</v>
      </c>
      <c r="F396" t="s">
        <v>1399</v>
      </c>
      <c r="G396" s="116">
        <f t="shared" si="12"/>
        <v>8.5233299999999996</v>
      </c>
      <c r="H396" s="116">
        <f t="shared" si="13"/>
        <v>28.963283000000001</v>
      </c>
      <c r="I396">
        <v>9</v>
      </c>
      <c r="J396">
        <v>9</v>
      </c>
      <c r="K396" t="s">
        <v>159</v>
      </c>
      <c r="L396">
        <v>1092</v>
      </c>
      <c r="M396" s="116">
        <f>SUM(Table1[[#Headers],[c- IDP previously displ. abroad present]])</f>
        <v>0</v>
      </c>
      <c r="N396">
        <v>5718</v>
      </c>
      <c r="O396" s="116">
        <f>(Table1[[#This Row],[a- IDP individuals]])-(Table1[[#This Row],[displ. Abroad]])</f>
        <v>5718</v>
      </c>
      <c r="P396">
        <v>230</v>
      </c>
      <c r="Q396">
        <v>1220</v>
      </c>
      <c r="R396" t="s">
        <v>172</v>
      </c>
      <c r="S396" t="s">
        <v>998</v>
      </c>
      <c r="T396">
        <v>343</v>
      </c>
      <c r="U396">
        <v>1785</v>
      </c>
      <c r="V396" t="s">
        <v>172</v>
      </c>
      <c r="W396" t="s">
        <v>998</v>
      </c>
      <c r="X396">
        <v>0</v>
      </c>
      <c r="Y396">
        <v>0</v>
      </c>
      <c r="Z396" t="s">
        <v>147</v>
      </c>
      <c r="AA396" t="s">
        <v>147</v>
      </c>
      <c r="AB396">
        <v>0</v>
      </c>
      <c r="AC396">
        <v>0</v>
      </c>
      <c r="AD396" t="s">
        <v>147</v>
      </c>
      <c r="AE396" t="s">
        <v>147</v>
      </c>
      <c r="AF396">
        <v>172</v>
      </c>
      <c r="AG396">
        <v>909</v>
      </c>
      <c r="AH396" t="s">
        <v>172</v>
      </c>
      <c r="AI396" t="s">
        <v>998</v>
      </c>
      <c r="AJ396">
        <v>347</v>
      </c>
      <c r="AK396">
        <v>1804</v>
      </c>
      <c r="AL396" t="s">
        <v>172</v>
      </c>
      <c r="AM396" t="s">
        <v>998</v>
      </c>
      <c r="AN396">
        <v>0</v>
      </c>
      <c r="AO396">
        <v>0</v>
      </c>
      <c r="AP396" t="s">
        <v>146</v>
      </c>
      <c r="AQ396">
        <v>0</v>
      </c>
      <c r="AR396">
        <v>0</v>
      </c>
      <c r="AS396">
        <v>0</v>
      </c>
      <c r="AT396">
        <v>0</v>
      </c>
      <c r="AU396" t="s">
        <v>147</v>
      </c>
      <c r="AV396" t="s">
        <v>147</v>
      </c>
      <c r="AW396">
        <v>0</v>
      </c>
      <c r="AX396">
        <v>0</v>
      </c>
      <c r="AY396" t="s">
        <v>147</v>
      </c>
      <c r="AZ396" t="s">
        <v>147</v>
      </c>
      <c r="BA396">
        <v>0</v>
      </c>
      <c r="BB396">
        <v>0</v>
      </c>
      <c r="BC396" t="s">
        <v>147</v>
      </c>
      <c r="BD396" t="s">
        <v>147</v>
      </c>
      <c r="BE396">
        <v>0</v>
      </c>
      <c r="BF396">
        <v>0</v>
      </c>
      <c r="BG396" t="s">
        <v>147</v>
      </c>
      <c r="BH396" t="s">
        <v>147</v>
      </c>
      <c r="BI396">
        <v>0</v>
      </c>
      <c r="BJ396">
        <v>0</v>
      </c>
      <c r="BK396" t="s">
        <v>147</v>
      </c>
      <c r="BL396" t="s">
        <v>147</v>
      </c>
      <c r="BM396">
        <v>0</v>
      </c>
      <c r="BN396">
        <v>0</v>
      </c>
      <c r="BO396" s="116">
        <f>SUM(Table1[[#This Row],[2014-2015 Conflict]],Table1[[#This Row],[2016-2017 conflict]],Table1[[#This Row],[2018 pre R conflict]],Table1[[#This Row],[2018 post R conflict]],Table1[[#This Row],[2019 conflict]],Table1[[#This Row],[2020 conflict]])</f>
        <v>1220</v>
      </c>
      <c r="BP396" s="116">
        <f>SUM(Table1[[#This Row],[2014-2015  C - clashes]],Table1[[#This Row],[2016-2017  c-clashes]],Table1[[#This Row],[2018 pre R C-clashes]],Table1[[#This Row],[2018 post R C-clashes]],Table1[[#This Row],[2019 C-clashes]],Table1[[#This Row],[2020 C-clashes]])</f>
        <v>4498</v>
      </c>
      <c r="BQ396" s="116">
        <f>SUM(Table1[[#This Row],[2014-2015 disaster]],Table1[[#This Row],[2016-2017 disaster]],Table1[[#This Row],[2018 pre R disaster]],Table1[[#This Row],[2018 post R disaster]],Table1[[#This Row],[2019 disaster]],Table1[[#This Row],[2020 disaster]])</f>
        <v>0</v>
      </c>
      <c r="BR396" s="116">
        <f>SUM(Table1[[#This Row],[2014-2015 unknown]],Table1[[#This Row],[2016-2017  unknown ]],Table1[[#This Row],[2018 pre R unknown]],Table1[[#This Row],[2018 post R unknown]],Table1[[#This Row],[2019 unknown]],Table1[[#This Row],[2020 unknown]])</f>
        <v>0</v>
      </c>
      <c r="BS396">
        <v>1220</v>
      </c>
      <c r="BT396">
        <v>0</v>
      </c>
      <c r="BU396">
        <v>0</v>
      </c>
      <c r="BV396">
        <v>0</v>
      </c>
      <c r="BW396" t="s">
        <v>146</v>
      </c>
      <c r="BX396">
        <v>0</v>
      </c>
      <c r="BY396">
        <v>1785</v>
      </c>
      <c r="BZ396">
        <v>0</v>
      </c>
      <c r="CA396">
        <v>0</v>
      </c>
      <c r="CB396" t="s">
        <v>146</v>
      </c>
      <c r="CC396">
        <v>0</v>
      </c>
      <c r="CD396">
        <v>0</v>
      </c>
      <c r="CE396">
        <v>0</v>
      </c>
      <c r="CF396">
        <v>0</v>
      </c>
      <c r="CG396" t="s">
        <v>146</v>
      </c>
      <c r="CH396">
        <v>0</v>
      </c>
      <c r="CI396">
        <v>0</v>
      </c>
      <c r="CJ396">
        <v>0</v>
      </c>
      <c r="CK396">
        <v>0</v>
      </c>
      <c r="CL396" t="s">
        <v>146</v>
      </c>
      <c r="CM396">
        <v>0</v>
      </c>
      <c r="CN396">
        <v>909</v>
      </c>
      <c r="CO396">
        <v>0</v>
      </c>
      <c r="CP396">
        <v>0</v>
      </c>
      <c r="CQ396" t="s">
        <v>146</v>
      </c>
      <c r="CR396">
        <v>0</v>
      </c>
      <c r="CS396">
        <v>1804</v>
      </c>
      <c r="CT396">
        <v>0</v>
      </c>
      <c r="CU396">
        <v>0</v>
      </c>
      <c r="CV396" t="s">
        <v>146</v>
      </c>
      <c r="CW396" t="s">
        <v>147</v>
      </c>
      <c r="CX396">
        <v>0</v>
      </c>
      <c r="CY396">
        <v>0</v>
      </c>
      <c r="CZ396">
        <v>0</v>
      </c>
      <c r="DA396">
        <v>1092</v>
      </c>
      <c r="DB396">
        <v>5718</v>
      </c>
      <c r="DC396" t="s">
        <v>146</v>
      </c>
      <c r="DD396">
        <v>0</v>
      </c>
      <c r="DE396">
        <v>0</v>
      </c>
      <c r="DF396">
        <v>537</v>
      </c>
      <c r="DG396">
        <v>6783</v>
      </c>
      <c r="DH396" t="s">
        <v>159</v>
      </c>
      <c r="DI396">
        <f>Table1[[#This Row],[i- returnees internal present household]]+Table1[[#This Row],[k- abroad returnee household]]</f>
        <v>12</v>
      </c>
      <c r="DJ396">
        <f>Table1[[#This Row],[ returnees internal ]]+Table1[[#This Row],[abroad returnee ]]</f>
        <v>68</v>
      </c>
      <c r="DK396" t="s">
        <v>159</v>
      </c>
      <c r="DL396">
        <v>10</v>
      </c>
      <c r="DM396">
        <v>57</v>
      </c>
      <c r="DN396">
        <v>6</v>
      </c>
      <c r="DO396">
        <v>34</v>
      </c>
      <c r="DP396" t="s">
        <v>172</v>
      </c>
      <c r="DQ396" t="s">
        <v>774</v>
      </c>
      <c r="DR396" t="s">
        <v>182</v>
      </c>
      <c r="DS396" t="s">
        <v>147</v>
      </c>
      <c r="DT396">
        <v>0</v>
      </c>
      <c r="DU396">
        <v>0</v>
      </c>
      <c r="DV396" t="s">
        <v>147</v>
      </c>
      <c r="DW396" t="s">
        <v>147</v>
      </c>
      <c r="DX396" t="s">
        <v>147</v>
      </c>
      <c r="DY396" t="s">
        <v>147</v>
      </c>
      <c r="DZ396">
        <v>4</v>
      </c>
      <c r="EA396">
        <v>23</v>
      </c>
      <c r="EB396" t="s">
        <v>172</v>
      </c>
      <c r="EC396" t="s">
        <v>774</v>
      </c>
      <c r="ED396" t="s">
        <v>150</v>
      </c>
      <c r="EE396" t="s">
        <v>147</v>
      </c>
      <c r="EF396">
        <v>0</v>
      </c>
      <c r="EG396">
        <v>0</v>
      </c>
      <c r="EH396" t="s">
        <v>147</v>
      </c>
      <c r="EI396" t="s">
        <v>147</v>
      </c>
      <c r="EJ396" t="s">
        <v>147</v>
      </c>
      <c r="EK396" t="s">
        <v>147</v>
      </c>
      <c r="EL396">
        <v>0</v>
      </c>
      <c r="EM396">
        <v>0</v>
      </c>
      <c r="EN396" t="s">
        <v>147</v>
      </c>
      <c r="EO396" t="s">
        <v>147</v>
      </c>
      <c r="EP396" t="s">
        <v>147</v>
      </c>
      <c r="EQ396" t="s">
        <v>147</v>
      </c>
      <c r="ER396">
        <v>0</v>
      </c>
      <c r="ES396">
        <v>0</v>
      </c>
      <c r="ET396" t="s">
        <v>159</v>
      </c>
      <c r="EU396">
        <v>2</v>
      </c>
      <c r="EV396">
        <v>11</v>
      </c>
      <c r="EW396">
        <v>0</v>
      </c>
      <c r="EX396">
        <v>0</v>
      </c>
      <c r="EY396" t="s">
        <v>147</v>
      </c>
      <c r="EZ396" t="s">
        <v>147</v>
      </c>
      <c r="FA396" t="s">
        <v>147</v>
      </c>
      <c r="FB396" t="s">
        <v>147</v>
      </c>
      <c r="FC396">
        <v>2</v>
      </c>
      <c r="FD396">
        <v>11</v>
      </c>
      <c r="FE396" t="s">
        <v>217</v>
      </c>
      <c r="FF396" t="s">
        <v>218</v>
      </c>
      <c r="FG396" t="s">
        <v>150</v>
      </c>
      <c r="FH396" t="s">
        <v>147</v>
      </c>
      <c r="FI396">
        <v>0</v>
      </c>
      <c r="FJ396">
        <v>0</v>
      </c>
      <c r="FK396" t="s">
        <v>147</v>
      </c>
      <c r="FL396" t="s">
        <v>147</v>
      </c>
      <c r="FM396" t="s">
        <v>147</v>
      </c>
      <c r="FN396" t="s">
        <v>147</v>
      </c>
      <c r="FO396">
        <v>0</v>
      </c>
      <c r="FP396">
        <v>0</v>
      </c>
      <c r="FQ396" t="s">
        <v>147</v>
      </c>
      <c r="FR396" t="s">
        <v>147</v>
      </c>
      <c r="FS396" t="s">
        <v>147</v>
      </c>
      <c r="FT396" t="s">
        <v>147</v>
      </c>
      <c r="FU396">
        <v>0</v>
      </c>
      <c r="FV396">
        <v>0</v>
      </c>
      <c r="FW396" t="s">
        <v>147</v>
      </c>
      <c r="FX396" t="s">
        <v>147</v>
      </c>
      <c r="FY396" t="s">
        <v>147</v>
      </c>
      <c r="FZ396" t="s">
        <v>147</v>
      </c>
      <c r="GA396">
        <v>0</v>
      </c>
      <c r="GB396">
        <v>0</v>
      </c>
      <c r="GC396">
        <v>6</v>
      </c>
      <c r="GD396">
        <v>34</v>
      </c>
      <c r="GE396">
        <v>4</v>
      </c>
      <c r="GF396">
        <v>23</v>
      </c>
      <c r="GG396">
        <v>2</v>
      </c>
      <c r="GH396">
        <v>11</v>
      </c>
      <c r="GI396">
        <v>0</v>
      </c>
      <c r="GJ396">
        <v>0</v>
      </c>
      <c r="GK396" t="s">
        <v>159</v>
      </c>
      <c r="GL396">
        <v>13</v>
      </c>
      <c r="GM396">
        <v>57</v>
      </c>
      <c r="GN396" t="s">
        <v>159</v>
      </c>
      <c r="GO396" t="s">
        <v>172</v>
      </c>
      <c r="GP396" t="s">
        <v>998</v>
      </c>
      <c r="GQ396" t="s">
        <v>159</v>
      </c>
      <c r="GR396" t="s">
        <v>217</v>
      </c>
      <c r="GS396" t="s">
        <v>159</v>
      </c>
      <c r="GT396">
        <v>16</v>
      </c>
      <c r="GU396">
        <v>80</v>
      </c>
      <c r="GV396" t="s">
        <v>146</v>
      </c>
      <c r="GW396" t="s">
        <v>151</v>
      </c>
      <c r="GX396" t="s">
        <v>152</v>
      </c>
      <c r="GY396" t="s">
        <v>177</v>
      </c>
      <c r="GZ396" t="s">
        <v>160</v>
      </c>
      <c r="HA396" s="117" t="s">
        <v>1585</v>
      </c>
      <c r="HB396" s="117" t="s">
        <v>2655</v>
      </c>
      <c r="HC396" s="117"/>
      <c r="HD396" s="116" t="s">
        <v>1858</v>
      </c>
      <c r="HE396" s="116">
        <v>4.2995830000000002</v>
      </c>
      <c r="HF396" s="116">
        <v>32.660032999999999</v>
      </c>
    </row>
    <row r="397" spans="1:214" x14ac:dyDescent="0.25">
      <c r="A397" t="s">
        <v>142</v>
      </c>
      <c r="B397" t="s">
        <v>143</v>
      </c>
      <c r="C397" t="s">
        <v>635</v>
      </c>
      <c r="D397" t="s">
        <v>410</v>
      </c>
      <c r="E397" t="s">
        <v>1400</v>
      </c>
      <c r="F397" t="s">
        <v>1401</v>
      </c>
      <c r="G397" s="116">
        <f t="shared" si="12"/>
        <v>12.072279999999999</v>
      </c>
      <c r="H397" s="116">
        <f t="shared" si="13"/>
        <v>32.780119999999997</v>
      </c>
      <c r="I397">
        <v>9</v>
      </c>
      <c r="J397">
        <v>9</v>
      </c>
      <c r="K397" t="s">
        <v>159</v>
      </c>
      <c r="L397">
        <v>538</v>
      </c>
      <c r="M397" s="116">
        <f>SUM(Table1[[#Headers],[c- IDP previously displ. abroad present]])</f>
        <v>0</v>
      </c>
      <c r="N397">
        <v>2699</v>
      </c>
      <c r="O397" s="116">
        <f>(Table1[[#This Row],[a- IDP individuals]])-(Table1[[#This Row],[displ. Abroad]])</f>
        <v>2699</v>
      </c>
      <c r="P397">
        <v>538</v>
      </c>
      <c r="Q397">
        <v>2699</v>
      </c>
      <c r="R397" t="s">
        <v>143</v>
      </c>
      <c r="S397" t="s">
        <v>410</v>
      </c>
      <c r="T397">
        <v>0</v>
      </c>
      <c r="U397">
        <v>0</v>
      </c>
      <c r="V397" t="s">
        <v>147</v>
      </c>
      <c r="W397" t="s">
        <v>147</v>
      </c>
      <c r="X397">
        <v>0</v>
      </c>
      <c r="Y397">
        <v>0</v>
      </c>
      <c r="Z397" t="s">
        <v>147</v>
      </c>
      <c r="AA397" t="s">
        <v>147</v>
      </c>
      <c r="AB397">
        <v>0</v>
      </c>
      <c r="AC397">
        <v>0</v>
      </c>
      <c r="AD397" t="s">
        <v>147</v>
      </c>
      <c r="AE397" t="s">
        <v>147</v>
      </c>
      <c r="AF397">
        <v>0</v>
      </c>
      <c r="AG397">
        <v>0</v>
      </c>
      <c r="AH397" t="s">
        <v>147</v>
      </c>
      <c r="AI397" t="s">
        <v>147</v>
      </c>
      <c r="AJ397">
        <v>0</v>
      </c>
      <c r="AK397">
        <v>0</v>
      </c>
      <c r="AL397" t="s">
        <v>147</v>
      </c>
      <c r="AM397" t="s">
        <v>147</v>
      </c>
      <c r="AN397">
        <v>0</v>
      </c>
      <c r="AO397">
        <v>0</v>
      </c>
      <c r="AP397" t="s">
        <v>146</v>
      </c>
      <c r="AQ397">
        <v>0</v>
      </c>
      <c r="AR397">
        <v>0</v>
      </c>
      <c r="AS397">
        <v>0</v>
      </c>
      <c r="AT397">
        <v>0</v>
      </c>
      <c r="AU397" t="s">
        <v>147</v>
      </c>
      <c r="AV397" t="s">
        <v>147</v>
      </c>
      <c r="AW397">
        <v>0</v>
      </c>
      <c r="AX397">
        <v>0</v>
      </c>
      <c r="AY397" t="s">
        <v>147</v>
      </c>
      <c r="AZ397" t="s">
        <v>147</v>
      </c>
      <c r="BA397">
        <v>0</v>
      </c>
      <c r="BB397">
        <v>0</v>
      </c>
      <c r="BC397" t="s">
        <v>147</v>
      </c>
      <c r="BD397" t="s">
        <v>147</v>
      </c>
      <c r="BE397">
        <v>0</v>
      </c>
      <c r="BF397">
        <v>0</v>
      </c>
      <c r="BG397" t="s">
        <v>147</v>
      </c>
      <c r="BH397" t="s">
        <v>147</v>
      </c>
      <c r="BI397">
        <v>0</v>
      </c>
      <c r="BJ397">
        <v>0</v>
      </c>
      <c r="BK397" t="s">
        <v>147</v>
      </c>
      <c r="BL397" t="s">
        <v>147</v>
      </c>
      <c r="BM397">
        <v>0</v>
      </c>
      <c r="BN397">
        <v>0</v>
      </c>
      <c r="BO397" s="116">
        <f>SUM(Table1[[#This Row],[2014-2015 Conflict]],Table1[[#This Row],[2016-2017 conflict]],Table1[[#This Row],[2018 pre R conflict]],Table1[[#This Row],[2018 post R conflict]],Table1[[#This Row],[2019 conflict]],Table1[[#This Row],[2020 conflict]])</f>
        <v>2699</v>
      </c>
      <c r="BP397" s="116">
        <f>SUM(Table1[[#This Row],[2014-2015  C - clashes]],Table1[[#This Row],[2016-2017  c-clashes]],Table1[[#This Row],[2018 pre R C-clashes]],Table1[[#This Row],[2018 post R C-clashes]],Table1[[#This Row],[2019 C-clashes]],Table1[[#This Row],[2020 C-clashes]])</f>
        <v>0</v>
      </c>
      <c r="BQ397" s="116">
        <f>SUM(Table1[[#This Row],[2014-2015 disaster]],Table1[[#This Row],[2016-2017 disaster]],Table1[[#This Row],[2018 pre R disaster]],Table1[[#This Row],[2018 post R disaster]],Table1[[#This Row],[2019 disaster]],Table1[[#This Row],[2020 disaster]])</f>
        <v>0</v>
      </c>
      <c r="BR397" s="116">
        <f>SUM(Table1[[#This Row],[2014-2015 unknown]],Table1[[#This Row],[2016-2017  unknown ]],Table1[[#This Row],[2018 pre R unknown]],Table1[[#This Row],[2018 post R unknown]],Table1[[#This Row],[2019 unknown]],Table1[[#This Row],[2020 unknown]])</f>
        <v>0</v>
      </c>
      <c r="BS397">
        <v>2699</v>
      </c>
      <c r="BT397">
        <v>0</v>
      </c>
      <c r="BU397">
        <v>0</v>
      </c>
      <c r="BV397">
        <v>0</v>
      </c>
      <c r="BW397" t="s">
        <v>146</v>
      </c>
      <c r="BX397">
        <v>0</v>
      </c>
      <c r="BY397">
        <v>0</v>
      </c>
      <c r="BZ397">
        <v>0</v>
      </c>
      <c r="CA397">
        <v>0</v>
      </c>
      <c r="CB397" t="s">
        <v>146</v>
      </c>
      <c r="CC397">
        <v>0</v>
      </c>
      <c r="CD397">
        <v>0</v>
      </c>
      <c r="CE397">
        <v>0</v>
      </c>
      <c r="CF397">
        <v>0</v>
      </c>
      <c r="CG397" t="s">
        <v>146</v>
      </c>
      <c r="CH397">
        <v>0</v>
      </c>
      <c r="CI397">
        <v>0</v>
      </c>
      <c r="CJ397">
        <v>0</v>
      </c>
      <c r="CK397">
        <v>0</v>
      </c>
      <c r="CL397" t="s">
        <v>146</v>
      </c>
      <c r="CM397">
        <v>0</v>
      </c>
      <c r="CN397">
        <v>0</v>
      </c>
      <c r="CO397">
        <v>0</v>
      </c>
      <c r="CP397">
        <v>0</v>
      </c>
      <c r="CQ397" t="s">
        <v>146</v>
      </c>
      <c r="CR397">
        <v>0</v>
      </c>
      <c r="CS397">
        <v>0</v>
      </c>
      <c r="CT397">
        <v>0</v>
      </c>
      <c r="CU397">
        <v>0</v>
      </c>
      <c r="CV397" t="s">
        <v>146</v>
      </c>
      <c r="CW397" t="s">
        <v>147</v>
      </c>
      <c r="CX397">
        <v>0</v>
      </c>
      <c r="CY397">
        <v>196</v>
      </c>
      <c r="CZ397">
        <v>984</v>
      </c>
      <c r="DA397">
        <v>342</v>
      </c>
      <c r="DB397">
        <v>1715</v>
      </c>
      <c r="DC397" t="s">
        <v>159</v>
      </c>
      <c r="DD397">
        <v>496</v>
      </c>
      <c r="DE397">
        <v>2479</v>
      </c>
      <c r="DF397">
        <v>3609</v>
      </c>
      <c r="DG397">
        <v>19493</v>
      </c>
      <c r="DH397" t="s">
        <v>159</v>
      </c>
      <c r="DI397">
        <f>Table1[[#This Row],[i- returnees internal present household]]+Table1[[#This Row],[k- abroad returnee household]]</f>
        <v>7524</v>
      </c>
      <c r="DJ397">
        <f>Table1[[#This Row],[ returnees internal ]]+Table1[[#This Row],[abroad returnee ]]</f>
        <v>38423</v>
      </c>
      <c r="DK397" t="s">
        <v>159</v>
      </c>
      <c r="DL397">
        <v>3338</v>
      </c>
      <c r="DM397">
        <v>17489</v>
      </c>
      <c r="DN397">
        <v>845</v>
      </c>
      <c r="DO397">
        <v>4727</v>
      </c>
      <c r="DP397" t="s">
        <v>143</v>
      </c>
      <c r="DQ397" t="s">
        <v>410</v>
      </c>
      <c r="DR397" t="s">
        <v>150</v>
      </c>
      <c r="DS397" t="s">
        <v>147</v>
      </c>
      <c r="DT397">
        <v>422</v>
      </c>
      <c r="DU397">
        <v>2119</v>
      </c>
      <c r="DV397" t="s">
        <v>143</v>
      </c>
      <c r="DW397" t="s">
        <v>410</v>
      </c>
      <c r="DX397" t="s">
        <v>150</v>
      </c>
      <c r="DY397" t="s">
        <v>147</v>
      </c>
      <c r="DZ397">
        <v>689</v>
      </c>
      <c r="EA397">
        <v>2445</v>
      </c>
      <c r="EB397" t="s">
        <v>143</v>
      </c>
      <c r="EC397" t="s">
        <v>410</v>
      </c>
      <c r="ED397" t="s">
        <v>150</v>
      </c>
      <c r="EE397" t="s">
        <v>147</v>
      </c>
      <c r="EF397">
        <v>869</v>
      </c>
      <c r="EG397">
        <v>5216</v>
      </c>
      <c r="EH397" t="s">
        <v>143</v>
      </c>
      <c r="EI397" t="s">
        <v>410</v>
      </c>
      <c r="EJ397" t="s">
        <v>150</v>
      </c>
      <c r="EK397" t="s">
        <v>147</v>
      </c>
      <c r="EL397">
        <v>513</v>
      </c>
      <c r="EM397">
        <v>2982</v>
      </c>
      <c r="EN397" t="s">
        <v>143</v>
      </c>
      <c r="EO397" t="s">
        <v>410</v>
      </c>
      <c r="EP397" t="s">
        <v>150</v>
      </c>
      <c r="EQ397" t="s">
        <v>147</v>
      </c>
      <c r="ER397">
        <v>0</v>
      </c>
      <c r="ES397">
        <v>0</v>
      </c>
      <c r="ET397" t="s">
        <v>159</v>
      </c>
      <c r="EU397">
        <v>4186</v>
      </c>
      <c r="EV397">
        <v>20934</v>
      </c>
      <c r="EW397">
        <v>283</v>
      </c>
      <c r="EX397">
        <v>1416</v>
      </c>
      <c r="EY397" t="s">
        <v>217</v>
      </c>
      <c r="EZ397" t="s">
        <v>218</v>
      </c>
      <c r="FA397" t="s">
        <v>150</v>
      </c>
      <c r="FB397" t="s">
        <v>147</v>
      </c>
      <c r="FC397">
        <v>928</v>
      </c>
      <c r="FD397">
        <v>4635</v>
      </c>
      <c r="FE397" t="s">
        <v>217</v>
      </c>
      <c r="FF397" t="s">
        <v>218</v>
      </c>
      <c r="FG397" t="s">
        <v>150</v>
      </c>
      <c r="FH397" t="s">
        <v>147</v>
      </c>
      <c r="FI397">
        <v>1346</v>
      </c>
      <c r="FJ397">
        <v>6732</v>
      </c>
      <c r="FK397" t="s">
        <v>217</v>
      </c>
      <c r="FL397" t="s">
        <v>218</v>
      </c>
      <c r="FM397" t="s">
        <v>150</v>
      </c>
      <c r="FN397" t="s">
        <v>147</v>
      </c>
      <c r="FO397">
        <v>1112</v>
      </c>
      <c r="FP397">
        <v>5562</v>
      </c>
      <c r="FQ397" t="s">
        <v>217</v>
      </c>
      <c r="FR397" t="s">
        <v>218</v>
      </c>
      <c r="FS397" t="s">
        <v>150</v>
      </c>
      <c r="FT397" t="s">
        <v>147</v>
      </c>
      <c r="FU397">
        <v>517</v>
      </c>
      <c r="FV397">
        <v>2589</v>
      </c>
      <c r="FW397" t="s">
        <v>217</v>
      </c>
      <c r="FX397" t="s">
        <v>218</v>
      </c>
      <c r="FY397" t="s">
        <v>150</v>
      </c>
      <c r="FZ397" t="s">
        <v>147</v>
      </c>
      <c r="GA397">
        <v>0</v>
      </c>
      <c r="GB397">
        <v>0</v>
      </c>
      <c r="GC397">
        <v>5059</v>
      </c>
      <c r="GD397">
        <v>25296</v>
      </c>
      <c r="GE397">
        <v>1415</v>
      </c>
      <c r="GF397">
        <v>7837</v>
      </c>
      <c r="GG397">
        <v>1050</v>
      </c>
      <c r="GH397">
        <v>5290</v>
      </c>
      <c r="GI397">
        <v>0</v>
      </c>
      <c r="GJ397">
        <v>0</v>
      </c>
      <c r="GK397" t="s">
        <v>159</v>
      </c>
      <c r="GL397">
        <v>1191</v>
      </c>
      <c r="GM397">
        <v>5955</v>
      </c>
      <c r="GN397" t="s">
        <v>159</v>
      </c>
      <c r="GO397" t="s">
        <v>193</v>
      </c>
      <c r="GP397" t="s">
        <v>194</v>
      </c>
      <c r="GQ397" t="s">
        <v>159</v>
      </c>
      <c r="GR397" t="s">
        <v>217</v>
      </c>
      <c r="GS397" t="s">
        <v>159</v>
      </c>
      <c r="GT397">
        <v>1390</v>
      </c>
      <c r="GU397">
        <v>6948</v>
      </c>
      <c r="GV397" t="s">
        <v>159</v>
      </c>
      <c r="GW397" t="s">
        <v>152</v>
      </c>
      <c r="GX397" t="s">
        <v>152</v>
      </c>
      <c r="GY397" t="s">
        <v>152</v>
      </c>
      <c r="GZ397" t="s">
        <v>1402</v>
      </c>
      <c r="HA397" s="117" t="s">
        <v>1585</v>
      </c>
      <c r="HB397" s="117" t="s">
        <v>2657</v>
      </c>
      <c r="HC397" s="117"/>
      <c r="HD397" s="116" t="s">
        <v>1858</v>
      </c>
      <c r="HE397" s="116">
        <v>4.2843999999999998</v>
      </c>
      <c r="HF397" s="116">
        <v>32.646467000000001</v>
      </c>
    </row>
    <row r="398" spans="1:214" x14ac:dyDescent="0.25">
      <c r="A398" t="s">
        <v>186</v>
      </c>
      <c r="B398" t="s">
        <v>187</v>
      </c>
      <c r="C398" t="s">
        <v>1140</v>
      </c>
      <c r="D398" t="s">
        <v>446</v>
      </c>
      <c r="E398" t="s">
        <v>1403</v>
      </c>
      <c r="F398" t="s">
        <v>1404</v>
      </c>
      <c r="G398" s="116">
        <f t="shared" si="12"/>
        <v>6.5638199999999998</v>
      </c>
      <c r="H398" s="116">
        <f t="shared" si="13"/>
        <v>29.4719278</v>
      </c>
      <c r="I398">
        <v>9</v>
      </c>
      <c r="J398">
        <v>9</v>
      </c>
      <c r="K398" t="s">
        <v>159</v>
      </c>
      <c r="L398">
        <v>409</v>
      </c>
      <c r="M398" s="116">
        <f>SUM(Table1[[#Headers],[c- IDP previously displ. abroad present]])</f>
        <v>0</v>
      </c>
      <c r="N398">
        <v>2172</v>
      </c>
      <c r="O398" s="116">
        <f>(Table1[[#This Row],[a- IDP individuals]])-(Table1[[#This Row],[displ. Abroad]])</f>
        <v>2145</v>
      </c>
      <c r="P398">
        <v>120</v>
      </c>
      <c r="Q398">
        <v>637</v>
      </c>
      <c r="R398" t="s">
        <v>211</v>
      </c>
      <c r="S398" t="s">
        <v>423</v>
      </c>
      <c r="T398">
        <v>98</v>
      </c>
      <c r="U398">
        <v>520</v>
      </c>
      <c r="V398" t="s">
        <v>187</v>
      </c>
      <c r="W398" t="s">
        <v>188</v>
      </c>
      <c r="X398">
        <v>84</v>
      </c>
      <c r="Y398">
        <v>446</v>
      </c>
      <c r="Z398" t="s">
        <v>187</v>
      </c>
      <c r="AA398" t="s">
        <v>188</v>
      </c>
      <c r="AB398">
        <v>3</v>
      </c>
      <c r="AC398">
        <v>16</v>
      </c>
      <c r="AD398" t="s">
        <v>187</v>
      </c>
      <c r="AE398" t="s">
        <v>429</v>
      </c>
      <c r="AF398">
        <v>99</v>
      </c>
      <c r="AG398">
        <v>526</v>
      </c>
      <c r="AH398" t="s">
        <v>187</v>
      </c>
      <c r="AI398" t="s">
        <v>429</v>
      </c>
      <c r="AJ398">
        <v>5</v>
      </c>
      <c r="AK398">
        <v>27</v>
      </c>
      <c r="AL398" t="s">
        <v>187</v>
      </c>
      <c r="AM398" t="s">
        <v>188</v>
      </c>
      <c r="AN398">
        <v>0</v>
      </c>
      <c r="AO398">
        <v>0</v>
      </c>
      <c r="AP398" t="s">
        <v>159</v>
      </c>
      <c r="AQ398">
        <v>5</v>
      </c>
      <c r="AR398">
        <v>27</v>
      </c>
      <c r="AS398">
        <v>0</v>
      </c>
      <c r="AT398">
        <v>0</v>
      </c>
      <c r="AU398" t="s">
        <v>147</v>
      </c>
      <c r="AV398" t="s">
        <v>147</v>
      </c>
      <c r="AW398">
        <v>0</v>
      </c>
      <c r="AX398">
        <v>0</v>
      </c>
      <c r="AY398" t="s">
        <v>147</v>
      </c>
      <c r="AZ398" t="s">
        <v>147</v>
      </c>
      <c r="BA398">
        <v>0</v>
      </c>
      <c r="BB398">
        <v>0</v>
      </c>
      <c r="BC398" t="s">
        <v>147</v>
      </c>
      <c r="BD398" t="s">
        <v>147</v>
      </c>
      <c r="BE398">
        <v>0</v>
      </c>
      <c r="BF398">
        <v>0</v>
      </c>
      <c r="BG398" t="s">
        <v>147</v>
      </c>
      <c r="BH398" t="s">
        <v>147</v>
      </c>
      <c r="BI398">
        <v>5</v>
      </c>
      <c r="BJ398">
        <v>27</v>
      </c>
      <c r="BK398" t="s">
        <v>221</v>
      </c>
      <c r="BL398" t="s">
        <v>424</v>
      </c>
      <c r="BM398">
        <v>0</v>
      </c>
      <c r="BN398">
        <v>0</v>
      </c>
      <c r="BO398" s="116">
        <f>SUM(Table1[[#This Row],[2014-2015 Conflict]],Table1[[#This Row],[2016-2017 conflict]],Table1[[#This Row],[2018 pre R conflict]],Table1[[#This Row],[2018 post R conflict]],Table1[[#This Row],[2019 conflict]],Table1[[#This Row],[2020 conflict]])</f>
        <v>1157</v>
      </c>
      <c r="BP398" s="116">
        <f>SUM(Table1[[#This Row],[2014-2015  C - clashes]],Table1[[#This Row],[2016-2017  c-clashes]],Table1[[#This Row],[2018 pre R C-clashes]],Table1[[#This Row],[2018 post R C-clashes]],Table1[[#This Row],[2019 C-clashes]],Table1[[#This Row],[2020 C-clashes]])</f>
        <v>1015</v>
      </c>
      <c r="BQ398" s="116">
        <f>SUM(Table1[[#This Row],[2014-2015 disaster]],Table1[[#This Row],[2016-2017 disaster]],Table1[[#This Row],[2018 pre R disaster]],Table1[[#This Row],[2018 post R disaster]],Table1[[#This Row],[2019 disaster]],Table1[[#This Row],[2020 disaster]])</f>
        <v>0</v>
      </c>
      <c r="BR398" s="116">
        <f>SUM(Table1[[#This Row],[2014-2015 unknown]],Table1[[#This Row],[2016-2017  unknown ]],Table1[[#This Row],[2018 pre R unknown]],Table1[[#This Row],[2018 post R unknown]],Table1[[#This Row],[2019 unknown]],Table1[[#This Row],[2020 unknown]])</f>
        <v>0</v>
      </c>
      <c r="BS398">
        <v>637</v>
      </c>
      <c r="BT398">
        <v>0</v>
      </c>
      <c r="BU398">
        <v>0</v>
      </c>
      <c r="BV398">
        <v>0</v>
      </c>
      <c r="BW398" t="s">
        <v>146</v>
      </c>
      <c r="BX398">
        <v>520</v>
      </c>
      <c r="BY398">
        <v>0</v>
      </c>
      <c r="BZ398">
        <v>0</v>
      </c>
      <c r="CA398">
        <v>0</v>
      </c>
      <c r="CB398" t="s">
        <v>146</v>
      </c>
      <c r="CC398">
        <v>0</v>
      </c>
      <c r="CD398">
        <v>446</v>
      </c>
      <c r="CE398">
        <v>0</v>
      </c>
      <c r="CF398">
        <v>0</v>
      </c>
      <c r="CG398" t="s">
        <v>146</v>
      </c>
      <c r="CH398">
        <v>0</v>
      </c>
      <c r="CI398">
        <v>16</v>
      </c>
      <c r="CJ398">
        <v>0</v>
      </c>
      <c r="CK398">
        <v>0</v>
      </c>
      <c r="CL398" t="s">
        <v>146</v>
      </c>
      <c r="CM398">
        <v>0</v>
      </c>
      <c r="CN398">
        <v>526</v>
      </c>
      <c r="CO398">
        <v>0</v>
      </c>
      <c r="CP398">
        <v>0</v>
      </c>
      <c r="CQ398" t="s">
        <v>146</v>
      </c>
      <c r="CR398">
        <v>0</v>
      </c>
      <c r="CS398">
        <v>27</v>
      </c>
      <c r="CT398">
        <v>0</v>
      </c>
      <c r="CU398">
        <v>0</v>
      </c>
      <c r="CV398" t="s">
        <v>146</v>
      </c>
      <c r="CW398" t="s">
        <v>147</v>
      </c>
      <c r="CX398">
        <v>0</v>
      </c>
      <c r="CY398">
        <v>0</v>
      </c>
      <c r="CZ398">
        <v>0</v>
      </c>
      <c r="DA398">
        <v>409</v>
      </c>
      <c r="DB398">
        <v>2172</v>
      </c>
      <c r="DC398" t="s">
        <v>159</v>
      </c>
      <c r="DD398">
        <v>256</v>
      </c>
      <c r="DE398">
        <v>1382</v>
      </c>
      <c r="DF398">
        <v>3488</v>
      </c>
      <c r="DG398">
        <v>19183</v>
      </c>
      <c r="DH398" t="s">
        <v>159</v>
      </c>
      <c r="DI398">
        <f>Table1[[#This Row],[i- returnees internal present household]]+Table1[[#This Row],[k- abroad returnee household]]</f>
        <v>490</v>
      </c>
      <c r="DJ398">
        <f>Table1[[#This Row],[ returnees internal ]]+Table1[[#This Row],[abroad returnee ]]</f>
        <v>2593</v>
      </c>
      <c r="DK398" t="s">
        <v>159</v>
      </c>
      <c r="DL398">
        <v>419</v>
      </c>
      <c r="DM398">
        <v>2263</v>
      </c>
      <c r="DN398">
        <v>96</v>
      </c>
      <c r="DO398">
        <v>518</v>
      </c>
      <c r="DP398" t="s">
        <v>187</v>
      </c>
      <c r="DQ398" t="s">
        <v>188</v>
      </c>
      <c r="DR398" t="s">
        <v>150</v>
      </c>
      <c r="DS398" t="s">
        <v>147</v>
      </c>
      <c r="DT398">
        <v>17</v>
      </c>
      <c r="DU398">
        <v>92</v>
      </c>
      <c r="DV398" t="s">
        <v>193</v>
      </c>
      <c r="DW398" t="s">
        <v>194</v>
      </c>
      <c r="DX398" t="s">
        <v>150</v>
      </c>
      <c r="DY398" t="s">
        <v>147</v>
      </c>
      <c r="DZ398">
        <v>70</v>
      </c>
      <c r="EA398">
        <v>378</v>
      </c>
      <c r="EB398" t="s">
        <v>193</v>
      </c>
      <c r="EC398" t="s">
        <v>194</v>
      </c>
      <c r="ED398" t="s">
        <v>150</v>
      </c>
      <c r="EE398" t="s">
        <v>147</v>
      </c>
      <c r="EF398">
        <v>96</v>
      </c>
      <c r="EG398">
        <v>519</v>
      </c>
      <c r="EH398" t="s">
        <v>187</v>
      </c>
      <c r="EI398" t="s">
        <v>188</v>
      </c>
      <c r="EJ398" t="s">
        <v>150</v>
      </c>
      <c r="EK398" t="s">
        <v>147</v>
      </c>
      <c r="EL398">
        <v>140</v>
      </c>
      <c r="EM398">
        <v>756</v>
      </c>
      <c r="EN398" t="s">
        <v>187</v>
      </c>
      <c r="EO398" t="s">
        <v>429</v>
      </c>
      <c r="EP398" t="s">
        <v>150</v>
      </c>
      <c r="EQ398" t="s">
        <v>147</v>
      </c>
      <c r="ER398">
        <v>0</v>
      </c>
      <c r="ES398">
        <v>0</v>
      </c>
      <c r="ET398" t="s">
        <v>159</v>
      </c>
      <c r="EU398">
        <v>71</v>
      </c>
      <c r="EV398">
        <v>330</v>
      </c>
      <c r="EW398">
        <v>7</v>
      </c>
      <c r="EX398">
        <v>33</v>
      </c>
      <c r="EY398" t="s">
        <v>217</v>
      </c>
      <c r="EZ398" t="s">
        <v>218</v>
      </c>
      <c r="FA398" t="s">
        <v>150</v>
      </c>
      <c r="FB398" t="s">
        <v>147</v>
      </c>
      <c r="FC398">
        <v>9</v>
      </c>
      <c r="FD398">
        <v>42</v>
      </c>
      <c r="FE398" t="s">
        <v>217</v>
      </c>
      <c r="FF398" t="s">
        <v>218</v>
      </c>
      <c r="FG398" t="s">
        <v>150</v>
      </c>
      <c r="FH398" t="s">
        <v>147</v>
      </c>
      <c r="FI398">
        <v>0</v>
      </c>
      <c r="FJ398">
        <v>0</v>
      </c>
      <c r="FK398" t="s">
        <v>147</v>
      </c>
      <c r="FL398" t="s">
        <v>147</v>
      </c>
      <c r="FM398" t="s">
        <v>147</v>
      </c>
      <c r="FN398" t="s">
        <v>147</v>
      </c>
      <c r="FO398">
        <v>10</v>
      </c>
      <c r="FP398">
        <v>46</v>
      </c>
      <c r="FQ398" t="s">
        <v>221</v>
      </c>
      <c r="FR398" t="s">
        <v>333</v>
      </c>
      <c r="FS398" t="s">
        <v>182</v>
      </c>
      <c r="FT398" t="s">
        <v>147</v>
      </c>
      <c r="FU398">
        <v>45</v>
      </c>
      <c r="FV398">
        <v>209</v>
      </c>
      <c r="FW398" t="s">
        <v>221</v>
      </c>
      <c r="FX398" t="s">
        <v>424</v>
      </c>
      <c r="FY398" t="s">
        <v>150</v>
      </c>
      <c r="FZ398" t="s">
        <v>147</v>
      </c>
      <c r="GA398">
        <v>0</v>
      </c>
      <c r="GB398">
        <v>0</v>
      </c>
      <c r="GC398">
        <v>266</v>
      </c>
      <c r="GD398">
        <v>1407</v>
      </c>
      <c r="GE398">
        <v>167</v>
      </c>
      <c r="GF398">
        <v>884</v>
      </c>
      <c r="GG398">
        <v>57</v>
      </c>
      <c r="GH398">
        <v>302</v>
      </c>
      <c r="GI398">
        <v>0</v>
      </c>
      <c r="GJ398">
        <v>0</v>
      </c>
      <c r="GK398" t="s">
        <v>159</v>
      </c>
      <c r="GL398">
        <v>198</v>
      </c>
      <c r="GM398">
        <v>1069</v>
      </c>
      <c r="GN398" t="s">
        <v>159</v>
      </c>
      <c r="GO398" t="s">
        <v>187</v>
      </c>
      <c r="GP398" t="s">
        <v>446</v>
      </c>
      <c r="GQ398" t="s">
        <v>159</v>
      </c>
      <c r="GR398" t="s">
        <v>221</v>
      </c>
      <c r="GS398" t="s">
        <v>159</v>
      </c>
      <c r="GT398">
        <v>129</v>
      </c>
      <c r="GU398">
        <v>643</v>
      </c>
      <c r="GV398" t="s">
        <v>159</v>
      </c>
      <c r="GW398" t="s">
        <v>152</v>
      </c>
      <c r="GX398" t="s">
        <v>152</v>
      </c>
      <c r="GY398" t="s">
        <v>152</v>
      </c>
      <c r="GZ398" t="s">
        <v>1405</v>
      </c>
      <c r="HA398" s="117" t="s">
        <v>1690</v>
      </c>
      <c r="HB398" s="117" t="s">
        <v>2659</v>
      </c>
      <c r="HC398" s="117"/>
      <c r="HD398" s="116" t="s">
        <v>1858</v>
      </c>
      <c r="HE398" s="116">
        <v>3.9682900000000001</v>
      </c>
      <c r="HF398" s="116">
        <v>32.623739999999998</v>
      </c>
    </row>
    <row r="399" spans="1:214" x14ac:dyDescent="0.25">
      <c r="A399" t="s">
        <v>323</v>
      </c>
      <c r="B399" t="s">
        <v>324</v>
      </c>
      <c r="C399" t="s">
        <v>322</v>
      </c>
      <c r="D399" t="s">
        <v>325</v>
      </c>
      <c r="E399" t="s">
        <v>1406</v>
      </c>
      <c r="F399" t="s">
        <v>1407</v>
      </c>
      <c r="G399" s="116">
        <f t="shared" si="12"/>
        <v>9.0488999999999997</v>
      </c>
      <c r="H399" s="116">
        <f t="shared" si="13"/>
        <v>27.392150000000001</v>
      </c>
      <c r="I399">
        <v>9</v>
      </c>
      <c r="J399">
        <v>9</v>
      </c>
      <c r="K399" t="s">
        <v>146</v>
      </c>
      <c r="L399">
        <v>0</v>
      </c>
      <c r="M399" s="116">
        <f>SUM(Table1[[#Headers],[c- IDP previously displ. abroad present]])</f>
        <v>0</v>
      </c>
      <c r="N399">
        <v>0</v>
      </c>
      <c r="O399" s="116">
        <f>(Table1[[#This Row],[a- IDP individuals]])-(Table1[[#This Row],[displ. Abroad]])</f>
        <v>0</v>
      </c>
      <c r="P399">
        <v>0</v>
      </c>
      <c r="Q399">
        <v>0</v>
      </c>
      <c r="R399" t="s">
        <v>147</v>
      </c>
      <c r="S399" t="s">
        <v>147</v>
      </c>
      <c r="T399">
        <v>0</v>
      </c>
      <c r="U399">
        <v>0</v>
      </c>
      <c r="V399" t="s">
        <v>147</v>
      </c>
      <c r="W399" t="s">
        <v>147</v>
      </c>
      <c r="X399">
        <v>0</v>
      </c>
      <c r="Y399">
        <v>0</v>
      </c>
      <c r="Z399" t="s">
        <v>147</v>
      </c>
      <c r="AA399" t="s">
        <v>147</v>
      </c>
      <c r="AB399">
        <v>0</v>
      </c>
      <c r="AC399">
        <v>0</v>
      </c>
      <c r="AD399" t="s">
        <v>147</v>
      </c>
      <c r="AE399" t="s">
        <v>147</v>
      </c>
      <c r="AF399">
        <v>0</v>
      </c>
      <c r="AG399">
        <v>0</v>
      </c>
      <c r="AH399" t="s">
        <v>147</v>
      </c>
      <c r="AI399" t="s">
        <v>147</v>
      </c>
      <c r="AJ399">
        <v>0</v>
      </c>
      <c r="AK399">
        <v>0</v>
      </c>
      <c r="AL399" t="s">
        <v>147</v>
      </c>
      <c r="AM399" t="s">
        <v>147</v>
      </c>
      <c r="AN399">
        <v>0</v>
      </c>
      <c r="AO399">
        <v>0</v>
      </c>
      <c r="AP399" t="s">
        <v>146</v>
      </c>
      <c r="AQ399">
        <v>0</v>
      </c>
      <c r="AR399">
        <v>0</v>
      </c>
      <c r="AS399">
        <v>0</v>
      </c>
      <c r="AT399">
        <v>0</v>
      </c>
      <c r="AU399" t="s">
        <v>147</v>
      </c>
      <c r="AV399" t="s">
        <v>147</v>
      </c>
      <c r="AW399">
        <v>0</v>
      </c>
      <c r="AX399">
        <v>0</v>
      </c>
      <c r="AY399" t="s">
        <v>147</v>
      </c>
      <c r="AZ399" t="s">
        <v>147</v>
      </c>
      <c r="BA399">
        <v>0</v>
      </c>
      <c r="BB399">
        <v>0</v>
      </c>
      <c r="BC399" t="s">
        <v>147</v>
      </c>
      <c r="BD399" t="s">
        <v>147</v>
      </c>
      <c r="BE399">
        <v>0</v>
      </c>
      <c r="BF399">
        <v>0</v>
      </c>
      <c r="BG399" t="s">
        <v>147</v>
      </c>
      <c r="BH399" t="s">
        <v>147</v>
      </c>
      <c r="BI399">
        <v>0</v>
      </c>
      <c r="BJ399">
        <v>0</v>
      </c>
      <c r="BK399" t="s">
        <v>147</v>
      </c>
      <c r="BL399" t="s">
        <v>147</v>
      </c>
      <c r="BM399">
        <v>0</v>
      </c>
      <c r="BN399">
        <v>0</v>
      </c>
      <c r="BO399" s="116">
        <f>SUM(Table1[[#This Row],[2014-2015 Conflict]],Table1[[#This Row],[2016-2017 conflict]],Table1[[#This Row],[2018 pre R conflict]],Table1[[#This Row],[2018 post R conflict]],Table1[[#This Row],[2019 conflict]],Table1[[#This Row],[2020 conflict]])</f>
        <v>0</v>
      </c>
      <c r="BP399" s="116">
        <f>SUM(Table1[[#This Row],[2014-2015  C - clashes]],Table1[[#This Row],[2016-2017  c-clashes]],Table1[[#This Row],[2018 pre R C-clashes]],Table1[[#This Row],[2018 post R C-clashes]],Table1[[#This Row],[2019 C-clashes]],Table1[[#This Row],[2020 C-clashes]])</f>
        <v>0</v>
      </c>
      <c r="BQ399" s="116">
        <f>SUM(Table1[[#This Row],[2014-2015 disaster]],Table1[[#This Row],[2016-2017 disaster]],Table1[[#This Row],[2018 pre R disaster]],Table1[[#This Row],[2018 post R disaster]],Table1[[#This Row],[2019 disaster]],Table1[[#This Row],[2020 disaster]])</f>
        <v>0</v>
      </c>
      <c r="BR399" s="116">
        <f>SUM(Table1[[#This Row],[2014-2015 unknown]],Table1[[#This Row],[2016-2017  unknown ]],Table1[[#This Row],[2018 pre R unknown]],Table1[[#This Row],[2018 post R unknown]],Table1[[#This Row],[2019 unknown]],Table1[[#This Row],[2020 unknown]])</f>
        <v>0</v>
      </c>
      <c r="BS399">
        <v>0</v>
      </c>
      <c r="BT399">
        <v>0</v>
      </c>
      <c r="BU399">
        <v>0</v>
      </c>
      <c r="BV399">
        <v>0</v>
      </c>
      <c r="BW399" t="s">
        <v>146</v>
      </c>
      <c r="BX399">
        <v>0</v>
      </c>
      <c r="BY399">
        <v>0</v>
      </c>
      <c r="BZ399">
        <v>0</v>
      </c>
      <c r="CA399">
        <v>0</v>
      </c>
      <c r="CB399" t="s">
        <v>146</v>
      </c>
      <c r="CC399">
        <v>0</v>
      </c>
      <c r="CD399">
        <v>0</v>
      </c>
      <c r="CE399">
        <v>0</v>
      </c>
      <c r="CF399">
        <v>0</v>
      </c>
      <c r="CG399" t="s">
        <v>146</v>
      </c>
      <c r="CH399">
        <v>0</v>
      </c>
      <c r="CI399">
        <v>0</v>
      </c>
      <c r="CJ399">
        <v>0</v>
      </c>
      <c r="CK399">
        <v>0</v>
      </c>
      <c r="CL399" t="s">
        <v>146</v>
      </c>
      <c r="CM399">
        <v>0</v>
      </c>
      <c r="CN399">
        <v>0</v>
      </c>
      <c r="CO399">
        <v>0</v>
      </c>
      <c r="CP399">
        <v>0</v>
      </c>
      <c r="CQ399" t="s">
        <v>146</v>
      </c>
      <c r="CR399">
        <v>0</v>
      </c>
      <c r="CS399">
        <v>0</v>
      </c>
      <c r="CT399">
        <v>0</v>
      </c>
      <c r="CU399">
        <v>0</v>
      </c>
      <c r="CV399" t="s">
        <v>146</v>
      </c>
      <c r="CW399" t="s">
        <v>147</v>
      </c>
      <c r="CX399">
        <v>0</v>
      </c>
      <c r="CY399">
        <v>0</v>
      </c>
      <c r="CZ399">
        <v>0</v>
      </c>
      <c r="DA399">
        <v>0</v>
      </c>
      <c r="DB399">
        <v>0</v>
      </c>
      <c r="DC399" t="s">
        <v>146</v>
      </c>
      <c r="DD399">
        <v>0</v>
      </c>
      <c r="DE399">
        <v>0</v>
      </c>
      <c r="DF399">
        <v>1257</v>
      </c>
      <c r="DG399">
        <v>6911</v>
      </c>
      <c r="DH399" t="s">
        <v>159</v>
      </c>
      <c r="DI399">
        <f>Table1[[#This Row],[i- returnees internal present household]]+Table1[[#This Row],[k- abroad returnee household]]</f>
        <v>1107</v>
      </c>
      <c r="DJ399">
        <f>Table1[[#This Row],[ returnees internal ]]+Table1[[#This Row],[abroad returnee ]]</f>
        <v>6088</v>
      </c>
      <c r="DK399" t="s">
        <v>159</v>
      </c>
      <c r="DL399">
        <v>104</v>
      </c>
      <c r="DM399">
        <v>573</v>
      </c>
      <c r="DN399">
        <v>0</v>
      </c>
      <c r="DO399">
        <v>0</v>
      </c>
      <c r="DP399" t="s">
        <v>147</v>
      </c>
      <c r="DQ399" t="s">
        <v>147</v>
      </c>
      <c r="DR399" t="s">
        <v>147</v>
      </c>
      <c r="DS399" t="s">
        <v>147</v>
      </c>
      <c r="DT399">
        <v>0</v>
      </c>
      <c r="DU399">
        <v>0</v>
      </c>
      <c r="DV399" t="s">
        <v>147</v>
      </c>
      <c r="DW399" t="s">
        <v>147</v>
      </c>
      <c r="DX399" t="s">
        <v>147</v>
      </c>
      <c r="DY399" t="s">
        <v>147</v>
      </c>
      <c r="DZ399">
        <v>0</v>
      </c>
      <c r="EA399">
        <v>0</v>
      </c>
      <c r="EB399" t="s">
        <v>147</v>
      </c>
      <c r="EC399" t="s">
        <v>147</v>
      </c>
      <c r="ED399" t="s">
        <v>147</v>
      </c>
      <c r="EE399" t="s">
        <v>147</v>
      </c>
      <c r="EF399">
        <v>104</v>
      </c>
      <c r="EG399">
        <v>573</v>
      </c>
      <c r="EH399" t="s">
        <v>324</v>
      </c>
      <c r="EI399" t="s">
        <v>336</v>
      </c>
      <c r="EJ399" t="s">
        <v>150</v>
      </c>
      <c r="EK399" t="s">
        <v>147</v>
      </c>
      <c r="EL399">
        <v>0</v>
      </c>
      <c r="EM399">
        <v>0</v>
      </c>
      <c r="EN399" t="s">
        <v>147</v>
      </c>
      <c r="EO399" t="s">
        <v>147</v>
      </c>
      <c r="EP399" t="s">
        <v>147</v>
      </c>
      <c r="EQ399" t="s">
        <v>147</v>
      </c>
      <c r="ER399">
        <v>0</v>
      </c>
      <c r="ES399">
        <v>0</v>
      </c>
      <c r="ET399" t="s">
        <v>159</v>
      </c>
      <c r="EU399">
        <v>1003</v>
      </c>
      <c r="EV399">
        <v>5515</v>
      </c>
      <c r="EW399">
        <v>0</v>
      </c>
      <c r="EX399">
        <v>0</v>
      </c>
      <c r="EY399" t="s">
        <v>147</v>
      </c>
      <c r="EZ399" t="s">
        <v>147</v>
      </c>
      <c r="FA399" t="s">
        <v>147</v>
      </c>
      <c r="FB399" t="s">
        <v>147</v>
      </c>
      <c r="FC399">
        <v>567</v>
      </c>
      <c r="FD399">
        <v>3119</v>
      </c>
      <c r="FE399" t="s">
        <v>217</v>
      </c>
      <c r="FF399" t="s">
        <v>218</v>
      </c>
      <c r="FG399" t="s">
        <v>150</v>
      </c>
      <c r="FH399" t="s">
        <v>147</v>
      </c>
      <c r="FI399">
        <v>158</v>
      </c>
      <c r="FJ399">
        <v>871</v>
      </c>
      <c r="FK399" t="s">
        <v>217</v>
      </c>
      <c r="FL399" t="s">
        <v>218</v>
      </c>
      <c r="FM399" t="s">
        <v>150</v>
      </c>
      <c r="FN399" t="s">
        <v>147</v>
      </c>
      <c r="FO399">
        <v>221</v>
      </c>
      <c r="FP399">
        <v>1217</v>
      </c>
      <c r="FQ399" t="s">
        <v>217</v>
      </c>
      <c r="FR399" t="s">
        <v>218</v>
      </c>
      <c r="FS399" t="s">
        <v>150</v>
      </c>
      <c r="FT399" t="s">
        <v>147</v>
      </c>
      <c r="FU399">
        <v>57</v>
      </c>
      <c r="FV399">
        <v>308</v>
      </c>
      <c r="FW399" t="s">
        <v>217</v>
      </c>
      <c r="FX399" t="s">
        <v>218</v>
      </c>
      <c r="FY399" t="s">
        <v>150</v>
      </c>
      <c r="FZ399" t="s">
        <v>147</v>
      </c>
      <c r="GA399">
        <v>0</v>
      </c>
      <c r="GB399">
        <v>0</v>
      </c>
      <c r="GC399">
        <v>104</v>
      </c>
      <c r="GD399">
        <v>573</v>
      </c>
      <c r="GE399">
        <v>1003</v>
      </c>
      <c r="GF399">
        <v>5515</v>
      </c>
      <c r="GG399">
        <v>0</v>
      </c>
      <c r="GH399">
        <v>0</v>
      </c>
      <c r="GI399">
        <v>0</v>
      </c>
      <c r="GJ399">
        <v>0</v>
      </c>
      <c r="GK399" t="s">
        <v>159</v>
      </c>
      <c r="GL399">
        <v>2729</v>
      </c>
      <c r="GM399">
        <v>13578</v>
      </c>
      <c r="GN399" t="s">
        <v>159</v>
      </c>
      <c r="GO399" t="s">
        <v>324</v>
      </c>
      <c r="GP399" t="s">
        <v>325</v>
      </c>
      <c r="GQ399" t="s">
        <v>159</v>
      </c>
      <c r="GR399" t="s">
        <v>217</v>
      </c>
      <c r="GS399" t="s">
        <v>159</v>
      </c>
      <c r="GT399">
        <v>2690</v>
      </c>
      <c r="GU399">
        <v>13399</v>
      </c>
      <c r="GV399" t="s">
        <v>146</v>
      </c>
      <c r="GW399" t="s">
        <v>151</v>
      </c>
      <c r="GX399" t="s">
        <v>152</v>
      </c>
      <c r="GY399" t="s">
        <v>151</v>
      </c>
      <c r="GZ399" t="s">
        <v>1408</v>
      </c>
      <c r="HA399" s="117" t="s">
        <v>1690</v>
      </c>
      <c r="HB399" s="117" t="s">
        <v>2661</v>
      </c>
      <c r="HC399" s="117"/>
      <c r="HD399" s="116" t="s">
        <v>1858</v>
      </c>
      <c r="HE399" s="116">
        <v>4.3595499999999996</v>
      </c>
      <c r="HF399" s="116">
        <v>32.551282999999998</v>
      </c>
    </row>
    <row r="400" spans="1:214" x14ac:dyDescent="0.25">
      <c r="A400" t="s">
        <v>171</v>
      </c>
      <c r="B400" t="s">
        <v>172</v>
      </c>
      <c r="C400" t="s">
        <v>1035</v>
      </c>
      <c r="D400" t="s">
        <v>998</v>
      </c>
      <c r="E400" t="s">
        <v>1409</v>
      </c>
      <c r="F400" t="s">
        <v>1410</v>
      </c>
      <c r="G400" s="116">
        <f t="shared" si="12"/>
        <v>8.2242789999999992</v>
      </c>
      <c r="H400" s="116">
        <f t="shared" si="13"/>
        <v>29.390922</v>
      </c>
      <c r="I400">
        <v>9</v>
      </c>
      <c r="J400">
        <v>9</v>
      </c>
      <c r="K400" t="s">
        <v>159</v>
      </c>
      <c r="L400">
        <v>439</v>
      </c>
      <c r="M400" s="116">
        <f>SUM(Table1[[#Headers],[c- IDP previously displ. abroad present]])</f>
        <v>0</v>
      </c>
      <c r="N400">
        <v>2302</v>
      </c>
      <c r="O400" s="116">
        <f>(Table1[[#This Row],[a- IDP individuals]])-(Table1[[#This Row],[displ. Abroad]])</f>
        <v>2302</v>
      </c>
      <c r="P400">
        <v>167</v>
      </c>
      <c r="Q400">
        <v>887</v>
      </c>
      <c r="R400" t="s">
        <v>172</v>
      </c>
      <c r="S400" t="s">
        <v>998</v>
      </c>
      <c r="T400">
        <v>0</v>
      </c>
      <c r="U400">
        <v>0</v>
      </c>
      <c r="V400" t="s">
        <v>147</v>
      </c>
      <c r="W400" t="s">
        <v>147</v>
      </c>
      <c r="X400">
        <v>156</v>
      </c>
      <c r="Y400">
        <v>858</v>
      </c>
      <c r="Z400" t="s">
        <v>172</v>
      </c>
      <c r="AA400" t="s">
        <v>998</v>
      </c>
      <c r="AB400">
        <v>0</v>
      </c>
      <c r="AC400">
        <v>0</v>
      </c>
      <c r="AD400" t="s">
        <v>147</v>
      </c>
      <c r="AE400" t="s">
        <v>147</v>
      </c>
      <c r="AF400">
        <v>0</v>
      </c>
      <c r="AG400">
        <v>0</v>
      </c>
      <c r="AH400" t="s">
        <v>147</v>
      </c>
      <c r="AI400" t="s">
        <v>147</v>
      </c>
      <c r="AJ400">
        <v>116</v>
      </c>
      <c r="AK400">
        <v>557</v>
      </c>
      <c r="AL400" t="s">
        <v>172</v>
      </c>
      <c r="AM400" t="s">
        <v>998</v>
      </c>
      <c r="AN400">
        <v>0</v>
      </c>
      <c r="AO400">
        <v>0</v>
      </c>
      <c r="AP400" t="s">
        <v>146</v>
      </c>
      <c r="AQ400">
        <v>0</v>
      </c>
      <c r="AR400">
        <v>0</v>
      </c>
      <c r="AS400">
        <v>0</v>
      </c>
      <c r="AT400">
        <v>0</v>
      </c>
      <c r="AU400" t="s">
        <v>147</v>
      </c>
      <c r="AV400" t="s">
        <v>147</v>
      </c>
      <c r="AW400">
        <v>0</v>
      </c>
      <c r="AX400">
        <v>0</v>
      </c>
      <c r="AY400" t="s">
        <v>147</v>
      </c>
      <c r="AZ400" t="s">
        <v>147</v>
      </c>
      <c r="BA400">
        <v>0</v>
      </c>
      <c r="BB400">
        <v>0</v>
      </c>
      <c r="BC400" t="s">
        <v>147</v>
      </c>
      <c r="BD400" t="s">
        <v>147</v>
      </c>
      <c r="BE400">
        <v>0</v>
      </c>
      <c r="BF400">
        <v>0</v>
      </c>
      <c r="BG400" t="s">
        <v>147</v>
      </c>
      <c r="BH400" t="s">
        <v>147</v>
      </c>
      <c r="BI400">
        <v>0</v>
      </c>
      <c r="BJ400">
        <v>0</v>
      </c>
      <c r="BK400" t="s">
        <v>147</v>
      </c>
      <c r="BL400" t="s">
        <v>147</v>
      </c>
      <c r="BM400">
        <v>0</v>
      </c>
      <c r="BN400">
        <v>0</v>
      </c>
      <c r="BO400" s="116">
        <f>SUM(Table1[[#This Row],[2014-2015 Conflict]],Table1[[#This Row],[2016-2017 conflict]],Table1[[#This Row],[2018 pre R conflict]],Table1[[#This Row],[2018 post R conflict]],Table1[[#This Row],[2019 conflict]],Table1[[#This Row],[2020 conflict]])</f>
        <v>0</v>
      </c>
      <c r="BP400" s="116">
        <f>SUM(Table1[[#This Row],[2014-2015  C - clashes]],Table1[[#This Row],[2016-2017  c-clashes]],Table1[[#This Row],[2018 pre R C-clashes]],Table1[[#This Row],[2018 post R C-clashes]],Table1[[#This Row],[2019 C-clashes]],Table1[[#This Row],[2020 C-clashes]])</f>
        <v>2302</v>
      </c>
      <c r="BQ400" s="116">
        <f>SUM(Table1[[#This Row],[2014-2015 disaster]],Table1[[#This Row],[2016-2017 disaster]],Table1[[#This Row],[2018 pre R disaster]],Table1[[#This Row],[2018 post R disaster]],Table1[[#This Row],[2019 disaster]],Table1[[#This Row],[2020 disaster]])</f>
        <v>0</v>
      </c>
      <c r="BR400" s="116">
        <f>SUM(Table1[[#This Row],[2014-2015 unknown]],Table1[[#This Row],[2016-2017  unknown ]],Table1[[#This Row],[2018 pre R unknown]],Table1[[#This Row],[2018 post R unknown]],Table1[[#This Row],[2019 unknown]],Table1[[#This Row],[2020 unknown]])</f>
        <v>0</v>
      </c>
      <c r="BS400">
        <v>0</v>
      </c>
      <c r="BT400">
        <v>887</v>
      </c>
      <c r="BU400">
        <v>0</v>
      </c>
      <c r="BV400">
        <v>0</v>
      </c>
      <c r="BW400" t="s">
        <v>146</v>
      </c>
      <c r="BX400">
        <v>0</v>
      </c>
      <c r="BY400">
        <v>0</v>
      </c>
      <c r="BZ400">
        <v>0</v>
      </c>
      <c r="CA400">
        <v>0</v>
      </c>
      <c r="CB400" t="s">
        <v>146</v>
      </c>
      <c r="CC400">
        <v>0</v>
      </c>
      <c r="CD400">
        <v>858</v>
      </c>
      <c r="CE400">
        <v>0</v>
      </c>
      <c r="CF400">
        <v>0</v>
      </c>
      <c r="CG400" t="s">
        <v>146</v>
      </c>
      <c r="CH400">
        <v>0</v>
      </c>
      <c r="CI400">
        <v>0</v>
      </c>
      <c r="CJ400">
        <v>0</v>
      </c>
      <c r="CK400">
        <v>0</v>
      </c>
      <c r="CL400" t="s">
        <v>146</v>
      </c>
      <c r="CM400">
        <v>0</v>
      </c>
      <c r="CN400">
        <v>0</v>
      </c>
      <c r="CO400">
        <v>0</v>
      </c>
      <c r="CP400">
        <v>0</v>
      </c>
      <c r="CQ400" t="s">
        <v>146</v>
      </c>
      <c r="CR400">
        <v>0</v>
      </c>
      <c r="CS400">
        <v>557</v>
      </c>
      <c r="CT400">
        <v>0</v>
      </c>
      <c r="CU400">
        <v>0</v>
      </c>
      <c r="CV400" t="s">
        <v>146</v>
      </c>
      <c r="CW400" t="s">
        <v>147</v>
      </c>
      <c r="CX400">
        <v>0</v>
      </c>
      <c r="CY400">
        <v>0</v>
      </c>
      <c r="CZ400">
        <v>0</v>
      </c>
      <c r="DA400">
        <v>439</v>
      </c>
      <c r="DB400">
        <v>2302</v>
      </c>
      <c r="DC400" t="s">
        <v>146</v>
      </c>
      <c r="DD400">
        <v>0</v>
      </c>
      <c r="DE400">
        <v>0</v>
      </c>
      <c r="DF400">
        <v>897</v>
      </c>
      <c r="DG400">
        <v>7291</v>
      </c>
      <c r="DH400" t="s">
        <v>146</v>
      </c>
      <c r="DI400">
        <f>Table1[[#This Row],[i- returnees internal present household]]+Table1[[#This Row],[k- abroad returnee household]]</f>
        <v>0</v>
      </c>
      <c r="DJ400">
        <f>Table1[[#This Row],[ returnees internal ]]+Table1[[#This Row],[abroad returnee ]]</f>
        <v>0</v>
      </c>
      <c r="DK400" t="s">
        <v>146</v>
      </c>
      <c r="DL400">
        <v>0</v>
      </c>
      <c r="DM400">
        <v>0</v>
      </c>
      <c r="DN400">
        <v>0</v>
      </c>
      <c r="DO400">
        <v>0</v>
      </c>
      <c r="DP400" t="s">
        <v>147</v>
      </c>
      <c r="DQ400" t="s">
        <v>147</v>
      </c>
      <c r="DR400" t="s">
        <v>147</v>
      </c>
      <c r="DS400" t="s">
        <v>147</v>
      </c>
      <c r="DT400">
        <v>0</v>
      </c>
      <c r="DU400">
        <v>0</v>
      </c>
      <c r="DV400" t="s">
        <v>147</v>
      </c>
      <c r="DW400" t="s">
        <v>147</v>
      </c>
      <c r="DX400" t="s">
        <v>147</v>
      </c>
      <c r="DY400" t="s">
        <v>147</v>
      </c>
      <c r="DZ400">
        <v>0</v>
      </c>
      <c r="EA400">
        <v>0</v>
      </c>
      <c r="EB400" t="s">
        <v>147</v>
      </c>
      <c r="EC400" t="s">
        <v>147</v>
      </c>
      <c r="ED400" t="s">
        <v>147</v>
      </c>
      <c r="EE400" t="s">
        <v>147</v>
      </c>
      <c r="EF400">
        <v>0</v>
      </c>
      <c r="EG400">
        <v>0</v>
      </c>
      <c r="EH400" t="s">
        <v>147</v>
      </c>
      <c r="EI400" t="s">
        <v>147</v>
      </c>
      <c r="EJ400" t="s">
        <v>147</v>
      </c>
      <c r="EK400" t="s">
        <v>147</v>
      </c>
      <c r="EL400">
        <v>0</v>
      </c>
      <c r="EM400">
        <v>0</v>
      </c>
      <c r="EN400" t="s">
        <v>147</v>
      </c>
      <c r="EO400" t="s">
        <v>147</v>
      </c>
      <c r="EP400" t="s">
        <v>147</v>
      </c>
      <c r="EQ400" t="s">
        <v>147</v>
      </c>
      <c r="ER400">
        <v>0</v>
      </c>
      <c r="ES400">
        <v>0</v>
      </c>
      <c r="ET400" t="s">
        <v>146</v>
      </c>
      <c r="EU400">
        <v>0</v>
      </c>
      <c r="EV400">
        <v>0</v>
      </c>
      <c r="EW400">
        <v>0</v>
      </c>
      <c r="EX400">
        <v>0</v>
      </c>
      <c r="EY400" t="s">
        <v>147</v>
      </c>
      <c r="EZ400" t="s">
        <v>147</v>
      </c>
      <c r="FA400" t="s">
        <v>147</v>
      </c>
      <c r="FB400" t="s">
        <v>147</v>
      </c>
      <c r="FC400">
        <v>0</v>
      </c>
      <c r="FD400">
        <v>0</v>
      </c>
      <c r="FE400" t="s">
        <v>147</v>
      </c>
      <c r="FF400" t="s">
        <v>147</v>
      </c>
      <c r="FG400" t="s">
        <v>147</v>
      </c>
      <c r="FH400" t="s">
        <v>147</v>
      </c>
      <c r="FI400">
        <v>0</v>
      </c>
      <c r="FJ400">
        <v>0</v>
      </c>
      <c r="FK400" t="s">
        <v>147</v>
      </c>
      <c r="FL400" t="s">
        <v>147</v>
      </c>
      <c r="FM400" t="s">
        <v>147</v>
      </c>
      <c r="FN400" t="s">
        <v>147</v>
      </c>
      <c r="FO400">
        <v>0</v>
      </c>
      <c r="FP400">
        <v>0</v>
      </c>
      <c r="FQ400" t="s">
        <v>147</v>
      </c>
      <c r="FR400" t="s">
        <v>147</v>
      </c>
      <c r="FS400" t="s">
        <v>147</v>
      </c>
      <c r="FT400" t="s">
        <v>147</v>
      </c>
      <c r="FU400">
        <v>0</v>
      </c>
      <c r="FV400">
        <v>0</v>
      </c>
      <c r="FW400" t="s">
        <v>147</v>
      </c>
      <c r="FX400" t="s">
        <v>147</v>
      </c>
      <c r="FY400" t="s">
        <v>147</v>
      </c>
      <c r="FZ400" t="s">
        <v>147</v>
      </c>
      <c r="GA400">
        <v>0</v>
      </c>
      <c r="GB400">
        <v>0</v>
      </c>
      <c r="GC400">
        <v>0</v>
      </c>
      <c r="GD400">
        <v>0</v>
      </c>
      <c r="GE400">
        <v>0</v>
      </c>
      <c r="GF400">
        <v>0</v>
      </c>
      <c r="GG400">
        <v>0</v>
      </c>
      <c r="GH400">
        <v>0</v>
      </c>
      <c r="GI400">
        <v>0</v>
      </c>
      <c r="GJ400">
        <v>0</v>
      </c>
      <c r="GK400" t="s">
        <v>159</v>
      </c>
      <c r="GL400">
        <v>14</v>
      </c>
      <c r="GM400">
        <v>72</v>
      </c>
      <c r="GN400" t="s">
        <v>159</v>
      </c>
      <c r="GO400" t="s">
        <v>172</v>
      </c>
      <c r="GP400" t="s">
        <v>998</v>
      </c>
      <c r="GQ400" t="s">
        <v>146</v>
      </c>
      <c r="GR400" t="s">
        <v>147</v>
      </c>
      <c r="GS400" t="s">
        <v>159</v>
      </c>
      <c r="GT400">
        <v>40</v>
      </c>
      <c r="GU400">
        <v>199</v>
      </c>
      <c r="GV400" t="s">
        <v>146</v>
      </c>
      <c r="GW400" t="s">
        <v>151</v>
      </c>
      <c r="GX400" t="s">
        <v>152</v>
      </c>
      <c r="GY400" t="s">
        <v>152</v>
      </c>
      <c r="GZ400" t="s">
        <v>1411</v>
      </c>
      <c r="HA400" s="117" t="s">
        <v>1690</v>
      </c>
      <c r="HB400" s="117" t="s">
        <v>2663</v>
      </c>
      <c r="HC400" s="117"/>
      <c r="HD400" s="116" t="s">
        <v>1858</v>
      </c>
      <c r="HE400" s="116">
        <v>4.2047169999999996</v>
      </c>
      <c r="HF400" s="116">
        <v>32.549399999999999</v>
      </c>
    </row>
    <row r="401" spans="1:214" x14ac:dyDescent="0.25">
      <c r="A401" t="s">
        <v>186</v>
      </c>
      <c r="B401" t="s">
        <v>187</v>
      </c>
      <c r="C401" t="s">
        <v>428</v>
      </c>
      <c r="D401" t="s">
        <v>429</v>
      </c>
      <c r="E401" t="s">
        <v>1412</v>
      </c>
      <c r="F401" t="s">
        <v>1413</v>
      </c>
      <c r="G401" s="116">
        <f t="shared" si="12"/>
        <v>6.6794169999999999</v>
      </c>
      <c r="H401" s="116">
        <f t="shared" si="13"/>
        <v>29.801532999999999</v>
      </c>
      <c r="I401">
        <v>9</v>
      </c>
      <c r="J401">
        <v>9</v>
      </c>
      <c r="K401" t="s">
        <v>159</v>
      </c>
      <c r="L401">
        <v>54</v>
      </c>
      <c r="M401" s="116">
        <f>SUM(Table1[[#Headers],[c- IDP previously displ. abroad present]])</f>
        <v>0</v>
      </c>
      <c r="N401">
        <v>200</v>
      </c>
      <c r="O401" s="116">
        <f>(Table1[[#This Row],[a- IDP individuals]])-(Table1[[#This Row],[displ. Abroad]])</f>
        <v>98</v>
      </c>
      <c r="P401">
        <v>0</v>
      </c>
      <c r="Q401">
        <v>0</v>
      </c>
      <c r="R401" t="s">
        <v>147</v>
      </c>
      <c r="S401" t="s">
        <v>147</v>
      </c>
      <c r="T401">
        <v>12</v>
      </c>
      <c r="U401">
        <v>43</v>
      </c>
      <c r="V401" t="s">
        <v>187</v>
      </c>
      <c r="W401" t="s">
        <v>188</v>
      </c>
      <c r="X401">
        <v>9</v>
      </c>
      <c r="Y401">
        <v>34</v>
      </c>
      <c r="Z401" t="s">
        <v>187</v>
      </c>
      <c r="AA401" t="s">
        <v>188</v>
      </c>
      <c r="AB401">
        <v>17</v>
      </c>
      <c r="AC401">
        <v>60</v>
      </c>
      <c r="AD401" t="s">
        <v>187</v>
      </c>
      <c r="AE401" t="s">
        <v>250</v>
      </c>
      <c r="AF401">
        <v>12</v>
      </c>
      <c r="AG401">
        <v>46</v>
      </c>
      <c r="AH401" t="s">
        <v>187</v>
      </c>
      <c r="AI401" t="s">
        <v>232</v>
      </c>
      <c r="AJ401">
        <v>4</v>
      </c>
      <c r="AK401">
        <v>17</v>
      </c>
      <c r="AL401" t="s">
        <v>187</v>
      </c>
      <c r="AM401" t="s">
        <v>429</v>
      </c>
      <c r="AN401">
        <v>0</v>
      </c>
      <c r="AO401">
        <v>0</v>
      </c>
      <c r="AP401" t="s">
        <v>159</v>
      </c>
      <c r="AQ401">
        <v>20</v>
      </c>
      <c r="AR401">
        <v>102</v>
      </c>
      <c r="AS401">
        <v>6</v>
      </c>
      <c r="AT401">
        <v>30</v>
      </c>
      <c r="AU401" t="s">
        <v>221</v>
      </c>
      <c r="AV401" t="s">
        <v>222</v>
      </c>
      <c r="AW401">
        <v>4</v>
      </c>
      <c r="AX401">
        <v>20</v>
      </c>
      <c r="AY401" t="s">
        <v>221</v>
      </c>
      <c r="AZ401" t="s">
        <v>424</v>
      </c>
      <c r="BA401">
        <v>5</v>
      </c>
      <c r="BB401">
        <v>26</v>
      </c>
      <c r="BC401" t="s">
        <v>219</v>
      </c>
      <c r="BD401" t="s">
        <v>354</v>
      </c>
      <c r="BE401">
        <v>3</v>
      </c>
      <c r="BF401">
        <v>15</v>
      </c>
      <c r="BG401" t="s">
        <v>219</v>
      </c>
      <c r="BH401" t="s">
        <v>354</v>
      </c>
      <c r="BI401">
        <v>2</v>
      </c>
      <c r="BJ401">
        <v>11</v>
      </c>
      <c r="BK401" t="s">
        <v>219</v>
      </c>
      <c r="BL401" t="s">
        <v>354</v>
      </c>
      <c r="BM401">
        <v>0</v>
      </c>
      <c r="BN401">
        <v>0</v>
      </c>
      <c r="BO401" s="116">
        <f>SUM(Table1[[#This Row],[2014-2015 Conflict]],Table1[[#This Row],[2016-2017 conflict]],Table1[[#This Row],[2018 pre R conflict]],Table1[[#This Row],[2018 post R conflict]],Table1[[#This Row],[2019 conflict]],Table1[[#This Row],[2020 conflict]])</f>
        <v>21</v>
      </c>
      <c r="BP401" s="116">
        <f>SUM(Table1[[#This Row],[2014-2015  C - clashes]],Table1[[#This Row],[2016-2017  c-clashes]],Table1[[#This Row],[2018 pre R C-clashes]],Table1[[#This Row],[2018 post R C-clashes]],Table1[[#This Row],[2019 C-clashes]],Table1[[#This Row],[2020 C-clashes]])</f>
        <v>179</v>
      </c>
      <c r="BQ401" s="116">
        <f>SUM(Table1[[#This Row],[2014-2015 disaster]],Table1[[#This Row],[2016-2017 disaster]],Table1[[#This Row],[2018 pre R disaster]],Table1[[#This Row],[2018 post R disaster]],Table1[[#This Row],[2019 disaster]],Table1[[#This Row],[2020 disaster]])</f>
        <v>0</v>
      </c>
      <c r="BR401" s="116">
        <f>SUM(Table1[[#This Row],[2014-2015 unknown]],Table1[[#This Row],[2016-2017  unknown ]],Table1[[#This Row],[2018 pre R unknown]],Table1[[#This Row],[2018 post R unknown]],Table1[[#This Row],[2019 unknown]],Table1[[#This Row],[2020 unknown]])</f>
        <v>0</v>
      </c>
      <c r="BS401">
        <v>0</v>
      </c>
      <c r="BT401">
        <v>0</v>
      </c>
      <c r="BU401">
        <v>0</v>
      </c>
      <c r="BV401">
        <v>0</v>
      </c>
      <c r="BW401" t="s">
        <v>146</v>
      </c>
      <c r="BX401">
        <v>0</v>
      </c>
      <c r="BY401">
        <v>43</v>
      </c>
      <c r="BZ401">
        <v>0</v>
      </c>
      <c r="CA401">
        <v>0</v>
      </c>
      <c r="CB401" t="s">
        <v>146</v>
      </c>
      <c r="CC401">
        <v>21</v>
      </c>
      <c r="CD401">
        <v>13</v>
      </c>
      <c r="CE401">
        <v>0</v>
      </c>
      <c r="CF401">
        <v>0</v>
      </c>
      <c r="CG401" t="s">
        <v>146</v>
      </c>
      <c r="CH401">
        <v>0</v>
      </c>
      <c r="CI401">
        <v>60</v>
      </c>
      <c r="CJ401">
        <v>0</v>
      </c>
      <c r="CK401">
        <v>0</v>
      </c>
      <c r="CL401" t="s">
        <v>146</v>
      </c>
      <c r="CM401">
        <v>0</v>
      </c>
      <c r="CN401">
        <v>46</v>
      </c>
      <c r="CO401">
        <v>0</v>
      </c>
      <c r="CP401">
        <v>0</v>
      </c>
      <c r="CQ401" t="s">
        <v>146</v>
      </c>
      <c r="CR401">
        <v>0</v>
      </c>
      <c r="CS401">
        <v>17</v>
      </c>
      <c r="CT401">
        <v>0</v>
      </c>
      <c r="CU401">
        <v>0</v>
      </c>
      <c r="CV401" t="s">
        <v>146</v>
      </c>
      <c r="CW401" t="s">
        <v>147</v>
      </c>
      <c r="CX401">
        <v>0</v>
      </c>
      <c r="CY401">
        <v>0</v>
      </c>
      <c r="CZ401">
        <v>0</v>
      </c>
      <c r="DA401">
        <v>54</v>
      </c>
      <c r="DB401">
        <v>200</v>
      </c>
      <c r="DC401" t="s">
        <v>159</v>
      </c>
      <c r="DD401">
        <v>30</v>
      </c>
      <c r="DE401">
        <v>115</v>
      </c>
      <c r="DF401">
        <v>2193</v>
      </c>
      <c r="DG401">
        <v>8772</v>
      </c>
      <c r="DH401" t="s">
        <v>159</v>
      </c>
      <c r="DI401">
        <f>Table1[[#This Row],[i- returnees internal present household]]+Table1[[#This Row],[k- abroad returnee household]]</f>
        <v>103</v>
      </c>
      <c r="DJ401">
        <f>Table1[[#This Row],[ returnees internal ]]+Table1[[#This Row],[abroad returnee ]]</f>
        <v>402</v>
      </c>
      <c r="DK401" t="s">
        <v>159</v>
      </c>
      <c r="DL401">
        <v>54</v>
      </c>
      <c r="DM401">
        <v>244</v>
      </c>
      <c r="DN401">
        <v>9</v>
      </c>
      <c r="DO401">
        <v>37</v>
      </c>
      <c r="DP401" t="s">
        <v>187</v>
      </c>
      <c r="DQ401" t="s">
        <v>232</v>
      </c>
      <c r="DR401" t="s">
        <v>150</v>
      </c>
      <c r="DS401" t="s">
        <v>147</v>
      </c>
      <c r="DT401">
        <v>12</v>
      </c>
      <c r="DU401">
        <v>50</v>
      </c>
      <c r="DV401" t="s">
        <v>187</v>
      </c>
      <c r="DW401" t="s">
        <v>232</v>
      </c>
      <c r="DX401" t="s">
        <v>182</v>
      </c>
      <c r="DY401" t="s">
        <v>147</v>
      </c>
      <c r="DZ401">
        <v>8</v>
      </c>
      <c r="EA401">
        <v>43</v>
      </c>
      <c r="EB401" t="s">
        <v>187</v>
      </c>
      <c r="EC401" t="s">
        <v>254</v>
      </c>
      <c r="ED401" t="s">
        <v>150</v>
      </c>
      <c r="EE401" t="s">
        <v>147</v>
      </c>
      <c r="EF401">
        <v>19</v>
      </c>
      <c r="EG401">
        <v>100</v>
      </c>
      <c r="EH401" t="s">
        <v>324</v>
      </c>
      <c r="EI401" t="s">
        <v>641</v>
      </c>
      <c r="EJ401" t="s">
        <v>150</v>
      </c>
      <c r="EK401" t="s">
        <v>147</v>
      </c>
      <c r="EL401">
        <v>6</v>
      </c>
      <c r="EM401">
        <v>14</v>
      </c>
      <c r="EN401" t="s">
        <v>187</v>
      </c>
      <c r="EO401" t="s">
        <v>254</v>
      </c>
      <c r="EP401" t="s">
        <v>150</v>
      </c>
      <c r="EQ401" t="s">
        <v>147</v>
      </c>
      <c r="ER401">
        <v>0</v>
      </c>
      <c r="ES401">
        <v>0</v>
      </c>
      <c r="ET401" t="s">
        <v>159</v>
      </c>
      <c r="EU401">
        <v>49</v>
      </c>
      <c r="EV401">
        <v>158</v>
      </c>
      <c r="EW401">
        <v>5</v>
      </c>
      <c r="EX401">
        <v>17</v>
      </c>
      <c r="EY401" t="s">
        <v>221</v>
      </c>
      <c r="EZ401" t="s">
        <v>222</v>
      </c>
      <c r="FA401" t="s">
        <v>150</v>
      </c>
      <c r="FB401" t="s">
        <v>147</v>
      </c>
      <c r="FC401">
        <v>7</v>
      </c>
      <c r="FD401">
        <v>19</v>
      </c>
      <c r="FE401" t="s">
        <v>219</v>
      </c>
      <c r="FF401" t="s">
        <v>354</v>
      </c>
      <c r="FG401" t="s">
        <v>150</v>
      </c>
      <c r="FH401" t="s">
        <v>147</v>
      </c>
      <c r="FI401">
        <v>15</v>
      </c>
      <c r="FJ401">
        <v>50</v>
      </c>
      <c r="FK401" t="s">
        <v>219</v>
      </c>
      <c r="FL401" t="s">
        <v>354</v>
      </c>
      <c r="FM401" t="s">
        <v>150</v>
      </c>
      <c r="FN401" t="s">
        <v>147</v>
      </c>
      <c r="FO401">
        <v>13</v>
      </c>
      <c r="FP401">
        <v>44</v>
      </c>
      <c r="FQ401" t="s">
        <v>221</v>
      </c>
      <c r="FR401" t="s">
        <v>222</v>
      </c>
      <c r="FS401" t="s">
        <v>150</v>
      </c>
      <c r="FT401" t="s">
        <v>147</v>
      </c>
      <c r="FU401">
        <v>9</v>
      </c>
      <c r="FV401">
        <v>28</v>
      </c>
      <c r="FW401" t="s">
        <v>148</v>
      </c>
      <c r="FX401" t="s">
        <v>149</v>
      </c>
      <c r="FY401" t="s">
        <v>150</v>
      </c>
      <c r="FZ401" t="s">
        <v>147</v>
      </c>
      <c r="GA401">
        <v>0</v>
      </c>
      <c r="GB401">
        <v>0</v>
      </c>
      <c r="GC401">
        <v>72</v>
      </c>
      <c r="GD401">
        <v>293</v>
      </c>
      <c r="GE401">
        <v>20</v>
      </c>
      <c r="GF401">
        <v>81</v>
      </c>
      <c r="GG401">
        <v>11</v>
      </c>
      <c r="GH401">
        <v>28</v>
      </c>
      <c r="GI401">
        <v>0</v>
      </c>
      <c r="GJ401">
        <v>0</v>
      </c>
      <c r="GK401" t="s">
        <v>159</v>
      </c>
      <c r="GL401">
        <v>429</v>
      </c>
      <c r="GM401">
        <v>1966</v>
      </c>
      <c r="GN401" t="s">
        <v>159</v>
      </c>
      <c r="GO401" t="s">
        <v>324</v>
      </c>
      <c r="GP401" t="s">
        <v>641</v>
      </c>
      <c r="GQ401" t="s">
        <v>159</v>
      </c>
      <c r="GR401" t="s">
        <v>221</v>
      </c>
      <c r="GS401" t="s">
        <v>159</v>
      </c>
      <c r="GT401">
        <v>197</v>
      </c>
      <c r="GU401">
        <v>974</v>
      </c>
      <c r="GV401" t="s">
        <v>146</v>
      </c>
      <c r="GW401" t="s">
        <v>152</v>
      </c>
      <c r="GX401" t="s">
        <v>151</v>
      </c>
      <c r="GY401" t="s">
        <v>152</v>
      </c>
      <c r="GZ401" t="s">
        <v>160</v>
      </c>
      <c r="HA401" s="117" t="s">
        <v>1690</v>
      </c>
      <c r="HB401" s="117" t="s">
        <v>2665</v>
      </c>
      <c r="HC401" s="117"/>
      <c r="HD401" s="116" t="s">
        <v>1858</v>
      </c>
      <c r="HE401" s="116">
        <v>4.2355669999999996</v>
      </c>
      <c r="HF401" s="116">
        <v>32.542650000000002</v>
      </c>
    </row>
    <row r="402" spans="1:214" x14ac:dyDescent="0.25">
      <c r="A402" t="s">
        <v>142</v>
      </c>
      <c r="B402" t="s">
        <v>143</v>
      </c>
      <c r="C402" t="s">
        <v>768</v>
      </c>
      <c r="D402" t="s">
        <v>227</v>
      </c>
      <c r="E402" t="s">
        <v>1414</v>
      </c>
      <c r="F402" t="s">
        <v>1415</v>
      </c>
      <c r="G402" s="116">
        <f t="shared" si="12"/>
        <v>9.8858200000000007</v>
      </c>
      <c r="H402" s="116">
        <f t="shared" si="13"/>
        <v>32.109879999999997</v>
      </c>
      <c r="I402">
        <v>9</v>
      </c>
      <c r="J402">
        <v>9</v>
      </c>
      <c r="K402" t="s">
        <v>159</v>
      </c>
      <c r="L402">
        <v>550</v>
      </c>
      <c r="M402" s="116">
        <f>SUM(Table1[[#Headers],[c- IDP previously displ. abroad present]])</f>
        <v>0</v>
      </c>
      <c r="N402">
        <v>3061</v>
      </c>
      <c r="O402" s="116">
        <f>(Table1[[#This Row],[a- IDP individuals]])-(Table1[[#This Row],[displ. Abroad]])</f>
        <v>2680</v>
      </c>
      <c r="P402">
        <v>113</v>
      </c>
      <c r="Q402">
        <v>646</v>
      </c>
      <c r="R402" t="s">
        <v>143</v>
      </c>
      <c r="S402" t="s">
        <v>226</v>
      </c>
      <c r="T402">
        <v>46</v>
      </c>
      <c r="U402">
        <v>263</v>
      </c>
      <c r="V402" t="s">
        <v>143</v>
      </c>
      <c r="W402" t="s">
        <v>226</v>
      </c>
      <c r="X402">
        <v>43</v>
      </c>
      <c r="Y402">
        <v>193</v>
      </c>
      <c r="Z402" t="s">
        <v>143</v>
      </c>
      <c r="AA402" t="s">
        <v>226</v>
      </c>
      <c r="AB402">
        <v>125</v>
      </c>
      <c r="AC402">
        <v>710</v>
      </c>
      <c r="AD402" t="s">
        <v>143</v>
      </c>
      <c r="AE402" t="s">
        <v>409</v>
      </c>
      <c r="AF402">
        <v>129</v>
      </c>
      <c r="AG402">
        <v>724</v>
      </c>
      <c r="AH402" t="s">
        <v>143</v>
      </c>
      <c r="AI402" t="s">
        <v>409</v>
      </c>
      <c r="AJ402">
        <v>94</v>
      </c>
      <c r="AK402">
        <v>525</v>
      </c>
      <c r="AL402" t="s">
        <v>143</v>
      </c>
      <c r="AM402" t="s">
        <v>409</v>
      </c>
      <c r="AN402">
        <v>0</v>
      </c>
      <c r="AO402">
        <v>0</v>
      </c>
      <c r="AP402" t="s">
        <v>159</v>
      </c>
      <c r="AQ402">
        <v>82</v>
      </c>
      <c r="AR402">
        <v>381</v>
      </c>
      <c r="AS402">
        <v>0</v>
      </c>
      <c r="AT402">
        <v>0</v>
      </c>
      <c r="AU402" t="s">
        <v>147</v>
      </c>
      <c r="AV402" t="s">
        <v>147</v>
      </c>
      <c r="AW402">
        <v>37</v>
      </c>
      <c r="AX402">
        <v>152</v>
      </c>
      <c r="AY402" t="s">
        <v>217</v>
      </c>
      <c r="AZ402" t="s">
        <v>411</v>
      </c>
      <c r="BA402">
        <v>15</v>
      </c>
      <c r="BB402">
        <v>82</v>
      </c>
      <c r="BC402" t="s">
        <v>217</v>
      </c>
      <c r="BD402" t="s">
        <v>411</v>
      </c>
      <c r="BE402">
        <v>10</v>
      </c>
      <c r="BF402">
        <v>47</v>
      </c>
      <c r="BG402" t="s">
        <v>217</v>
      </c>
      <c r="BH402" t="s">
        <v>411</v>
      </c>
      <c r="BI402">
        <v>20</v>
      </c>
      <c r="BJ402">
        <v>100</v>
      </c>
      <c r="BK402" t="s">
        <v>217</v>
      </c>
      <c r="BL402" t="s">
        <v>411</v>
      </c>
      <c r="BM402">
        <v>0</v>
      </c>
      <c r="BN402">
        <v>0</v>
      </c>
      <c r="BO402" s="116">
        <f>SUM(Table1[[#This Row],[2014-2015 Conflict]],Table1[[#This Row],[2016-2017 conflict]],Table1[[#This Row],[2018 pre R conflict]],Table1[[#This Row],[2018 post R conflict]],Table1[[#This Row],[2019 conflict]],Table1[[#This Row],[2020 conflict]])</f>
        <v>2722</v>
      </c>
      <c r="BP402" s="116">
        <f>SUM(Table1[[#This Row],[2014-2015  C - clashes]],Table1[[#This Row],[2016-2017  c-clashes]],Table1[[#This Row],[2018 pre R C-clashes]],Table1[[#This Row],[2018 post R C-clashes]],Table1[[#This Row],[2019 C-clashes]],Table1[[#This Row],[2020 C-clashes]])</f>
        <v>0</v>
      </c>
      <c r="BQ402" s="116">
        <f>SUM(Table1[[#This Row],[2014-2015 disaster]],Table1[[#This Row],[2016-2017 disaster]],Table1[[#This Row],[2018 pre R disaster]],Table1[[#This Row],[2018 post R disaster]],Table1[[#This Row],[2019 disaster]],Table1[[#This Row],[2020 disaster]])</f>
        <v>0</v>
      </c>
      <c r="BR402" s="116">
        <f>SUM(Table1[[#This Row],[2014-2015 unknown]],Table1[[#This Row],[2016-2017  unknown ]],Table1[[#This Row],[2018 pre R unknown]],Table1[[#This Row],[2018 post R unknown]],Table1[[#This Row],[2019 unknown]],Table1[[#This Row],[2020 unknown]])</f>
        <v>339</v>
      </c>
      <c r="BS402">
        <v>646</v>
      </c>
      <c r="BT402">
        <v>0</v>
      </c>
      <c r="BU402">
        <v>0</v>
      </c>
      <c r="BV402">
        <v>0</v>
      </c>
      <c r="BW402" t="s">
        <v>146</v>
      </c>
      <c r="BX402">
        <v>263</v>
      </c>
      <c r="BY402">
        <v>0</v>
      </c>
      <c r="BZ402">
        <v>0</v>
      </c>
      <c r="CA402">
        <v>0</v>
      </c>
      <c r="CB402" t="s">
        <v>146</v>
      </c>
      <c r="CC402">
        <v>58</v>
      </c>
      <c r="CD402">
        <v>0</v>
      </c>
      <c r="CE402">
        <v>0</v>
      </c>
      <c r="CF402">
        <v>135</v>
      </c>
      <c r="CG402" t="s">
        <v>146</v>
      </c>
      <c r="CH402">
        <v>637</v>
      </c>
      <c r="CI402">
        <v>0</v>
      </c>
      <c r="CJ402">
        <v>0</v>
      </c>
      <c r="CK402">
        <v>73</v>
      </c>
      <c r="CL402" t="s">
        <v>146</v>
      </c>
      <c r="CM402">
        <v>682</v>
      </c>
      <c r="CN402">
        <v>0</v>
      </c>
      <c r="CO402">
        <v>0</v>
      </c>
      <c r="CP402">
        <v>42</v>
      </c>
      <c r="CQ402" t="s">
        <v>146</v>
      </c>
      <c r="CR402">
        <v>436</v>
      </c>
      <c r="CS402">
        <v>0</v>
      </c>
      <c r="CT402">
        <v>0</v>
      </c>
      <c r="CU402">
        <v>89</v>
      </c>
      <c r="CV402" t="s">
        <v>146</v>
      </c>
      <c r="CW402" t="s">
        <v>147</v>
      </c>
      <c r="CX402">
        <v>0</v>
      </c>
      <c r="CY402">
        <v>0</v>
      </c>
      <c r="CZ402">
        <v>0</v>
      </c>
      <c r="DA402">
        <v>550</v>
      </c>
      <c r="DB402">
        <v>3061</v>
      </c>
      <c r="DC402" t="s">
        <v>159</v>
      </c>
      <c r="DD402">
        <v>50</v>
      </c>
      <c r="DE402">
        <v>270</v>
      </c>
      <c r="DF402">
        <v>500</v>
      </c>
      <c r="DG402">
        <v>6000</v>
      </c>
      <c r="DH402" t="s">
        <v>159</v>
      </c>
      <c r="DI402">
        <f>Table1[[#This Row],[i- returnees internal present household]]+Table1[[#This Row],[k- abroad returnee household]]</f>
        <v>559</v>
      </c>
      <c r="DJ402">
        <f>Table1[[#This Row],[ returnees internal ]]+Table1[[#This Row],[abroad returnee ]]</f>
        <v>2948</v>
      </c>
      <c r="DK402" t="s">
        <v>159</v>
      </c>
      <c r="DL402">
        <v>178</v>
      </c>
      <c r="DM402">
        <v>1044</v>
      </c>
      <c r="DN402">
        <v>39</v>
      </c>
      <c r="DO402">
        <v>348</v>
      </c>
      <c r="DP402" t="s">
        <v>143</v>
      </c>
      <c r="DQ402" t="s">
        <v>226</v>
      </c>
      <c r="DR402" t="s">
        <v>431</v>
      </c>
      <c r="DS402" t="s">
        <v>147</v>
      </c>
      <c r="DT402">
        <v>29</v>
      </c>
      <c r="DU402">
        <v>140</v>
      </c>
      <c r="DV402" t="s">
        <v>143</v>
      </c>
      <c r="DW402" t="s">
        <v>226</v>
      </c>
      <c r="DX402" t="s">
        <v>431</v>
      </c>
      <c r="DY402" t="s">
        <v>147</v>
      </c>
      <c r="DZ402">
        <v>32</v>
      </c>
      <c r="EA402">
        <v>123</v>
      </c>
      <c r="EB402" t="s">
        <v>143</v>
      </c>
      <c r="EC402" t="s">
        <v>226</v>
      </c>
      <c r="ED402" t="s">
        <v>431</v>
      </c>
      <c r="EE402" t="s">
        <v>147</v>
      </c>
      <c r="EF402">
        <v>24</v>
      </c>
      <c r="EG402">
        <v>129</v>
      </c>
      <c r="EH402" t="s">
        <v>143</v>
      </c>
      <c r="EI402" t="s">
        <v>409</v>
      </c>
      <c r="EJ402" t="s">
        <v>431</v>
      </c>
      <c r="EK402" t="s">
        <v>147</v>
      </c>
      <c r="EL402">
        <v>54</v>
      </c>
      <c r="EM402">
        <v>304</v>
      </c>
      <c r="EN402" t="s">
        <v>143</v>
      </c>
      <c r="EO402" t="s">
        <v>407</v>
      </c>
      <c r="EP402" t="s">
        <v>431</v>
      </c>
      <c r="EQ402" t="s">
        <v>147</v>
      </c>
      <c r="ER402">
        <v>0</v>
      </c>
      <c r="ES402">
        <v>0</v>
      </c>
      <c r="ET402" t="s">
        <v>159</v>
      </c>
      <c r="EU402">
        <v>381</v>
      </c>
      <c r="EV402">
        <v>1904</v>
      </c>
      <c r="EW402">
        <v>26</v>
      </c>
      <c r="EX402">
        <v>127</v>
      </c>
      <c r="EY402" t="s">
        <v>217</v>
      </c>
      <c r="EZ402" t="s">
        <v>411</v>
      </c>
      <c r="FA402" t="s">
        <v>150</v>
      </c>
      <c r="FB402" t="s">
        <v>147</v>
      </c>
      <c r="FC402">
        <v>72</v>
      </c>
      <c r="FD402">
        <v>361</v>
      </c>
      <c r="FE402" t="s">
        <v>217</v>
      </c>
      <c r="FF402" t="s">
        <v>411</v>
      </c>
      <c r="FG402" t="s">
        <v>150</v>
      </c>
      <c r="FH402" t="s">
        <v>147</v>
      </c>
      <c r="FI402">
        <v>50</v>
      </c>
      <c r="FJ402">
        <v>250</v>
      </c>
      <c r="FK402" t="s">
        <v>217</v>
      </c>
      <c r="FL402" t="s">
        <v>411</v>
      </c>
      <c r="FM402" t="s">
        <v>150</v>
      </c>
      <c r="FN402" t="s">
        <v>147</v>
      </c>
      <c r="FO402">
        <v>169</v>
      </c>
      <c r="FP402">
        <v>848</v>
      </c>
      <c r="FQ402" t="s">
        <v>217</v>
      </c>
      <c r="FR402" t="s">
        <v>411</v>
      </c>
      <c r="FS402" t="s">
        <v>150</v>
      </c>
      <c r="FT402" t="s">
        <v>147</v>
      </c>
      <c r="FU402">
        <v>64</v>
      </c>
      <c r="FV402">
        <v>318</v>
      </c>
      <c r="FW402" t="s">
        <v>217</v>
      </c>
      <c r="FX402" t="s">
        <v>411</v>
      </c>
      <c r="FY402" t="s">
        <v>150</v>
      </c>
      <c r="FZ402" t="s">
        <v>147</v>
      </c>
      <c r="GA402">
        <v>0</v>
      </c>
      <c r="GB402">
        <v>0</v>
      </c>
      <c r="GC402">
        <v>100</v>
      </c>
      <c r="GD402">
        <v>500</v>
      </c>
      <c r="GE402">
        <v>159</v>
      </c>
      <c r="GF402">
        <v>848</v>
      </c>
      <c r="GG402">
        <v>300</v>
      </c>
      <c r="GH402">
        <v>1600</v>
      </c>
      <c r="GI402">
        <v>0</v>
      </c>
      <c r="GJ402">
        <v>0</v>
      </c>
      <c r="GK402" t="s">
        <v>159</v>
      </c>
      <c r="GL402">
        <v>927</v>
      </c>
      <c r="GM402">
        <v>4555</v>
      </c>
      <c r="GN402" t="s">
        <v>159</v>
      </c>
      <c r="GO402" t="s">
        <v>143</v>
      </c>
      <c r="GP402" t="s">
        <v>226</v>
      </c>
      <c r="GQ402" t="s">
        <v>159</v>
      </c>
      <c r="GR402" t="s">
        <v>217</v>
      </c>
      <c r="GS402" t="s">
        <v>159</v>
      </c>
      <c r="GT402">
        <v>103</v>
      </c>
      <c r="GU402">
        <v>505</v>
      </c>
      <c r="GV402" t="s">
        <v>159</v>
      </c>
      <c r="GW402" t="s">
        <v>151</v>
      </c>
      <c r="GX402" t="s">
        <v>151</v>
      </c>
      <c r="GY402" t="s">
        <v>152</v>
      </c>
      <c r="GZ402" t="s">
        <v>160</v>
      </c>
      <c r="HA402" s="117" t="s">
        <v>1668</v>
      </c>
      <c r="HB402" s="117" t="s">
        <v>2667</v>
      </c>
      <c r="HC402" s="117"/>
      <c r="HD402" s="116" t="s">
        <v>1858</v>
      </c>
      <c r="HE402" s="116">
        <v>4.2741829999999998</v>
      </c>
      <c r="HF402" s="116">
        <v>32.384717000000002</v>
      </c>
    </row>
    <row r="403" spans="1:214" x14ac:dyDescent="0.25">
      <c r="A403" t="s">
        <v>329</v>
      </c>
      <c r="B403" t="s">
        <v>175</v>
      </c>
      <c r="C403" t="s">
        <v>551</v>
      </c>
      <c r="D403" t="s">
        <v>240</v>
      </c>
      <c r="E403" t="s">
        <v>1416</v>
      </c>
      <c r="F403" t="s">
        <v>1417</v>
      </c>
      <c r="G403" s="116">
        <f t="shared" si="12"/>
        <v>7.1962400000000004</v>
      </c>
      <c r="H403" s="116">
        <f t="shared" si="13"/>
        <v>30.257909999999999</v>
      </c>
      <c r="I403">
        <v>9</v>
      </c>
      <c r="J403">
        <v>9</v>
      </c>
      <c r="K403" t="s">
        <v>159</v>
      </c>
      <c r="L403">
        <v>169</v>
      </c>
      <c r="M403" s="116">
        <f>SUM(Table1[[#Headers],[c- IDP previously displ. abroad present]])</f>
        <v>0</v>
      </c>
      <c r="N403">
        <v>1168</v>
      </c>
      <c r="O403" s="116">
        <f>(Table1[[#This Row],[a- IDP individuals]])-(Table1[[#This Row],[displ. Abroad]])</f>
        <v>1168</v>
      </c>
      <c r="P403">
        <v>144</v>
      </c>
      <c r="Q403">
        <v>1018</v>
      </c>
      <c r="R403" t="s">
        <v>175</v>
      </c>
      <c r="S403" t="s">
        <v>394</v>
      </c>
      <c r="T403">
        <v>25</v>
      </c>
      <c r="U403">
        <v>150</v>
      </c>
      <c r="V403" t="s">
        <v>175</v>
      </c>
      <c r="W403" t="s">
        <v>385</v>
      </c>
      <c r="X403">
        <v>0</v>
      </c>
      <c r="Y403">
        <v>0</v>
      </c>
      <c r="Z403" t="s">
        <v>147</v>
      </c>
      <c r="AA403" t="s">
        <v>147</v>
      </c>
      <c r="AB403">
        <v>0</v>
      </c>
      <c r="AC403">
        <v>0</v>
      </c>
      <c r="AD403" t="s">
        <v>147</v>
      </c>
      <c r="AE403" t="s">
        <v>147</v>
      </c>
      <c r="AF403">
        <v>0</v>
      </c>
      <c r="AG403">
        <v>0</v>
      </c>
      <c r="AH403" t="s">
        <v>147</v>
      </c>
      <c r="AI403" t="s">
        <v>147</v>
      </c>
      <c r="AJ403">
        <v>0</v>
      </c>
      <c r="AK403">
        <v>0</v>
      </c>
      <c r="AL403" t="s">
        <v>147</v>
      </c>
      <c r="AM403" t="s">
        <v>147</v>
      </c>
      <c r="AN403">
        <v>0</v>
      </c>
      <c r="AO403">
        <v>0</v>
      </c>
      <c r="AP403" t="s">
        <v>146</v>
      </c>
      <c r="AQ403">
        <v>0</v>
      </c>
      <c r="AR403">
        <v>0</v>
      </c>
      <c r="AS403">
        <v>0</v>
      </c>
      <c r="AT403">
        <v>0</v>
      </c>
      <c r="AU403" t="s">
        <v>147</v>
      </c>
      <c r="AV403" t="s">
        <v>147</v>
      </c>
      <c r="AW403">
        <v>0</v>
      </c>
      <c r="AX403">
        <v>0</v>
      </c>
      <c r="AY403" t="s">
        <v>147</v>
      </c>
      <c r="AZ403" t="s">
        <v>147</v>
      </c>
      <c r="BA403">
        <v>0</v>
      </c>
      <c r="BB403">
        <v>0</v>
      </c>
      <c r="BC403" t="s">
        <v>147</v>
      </c>
      <c r="BD403" t="s">
        <v>147</v>
      </c>
      <c r="BE403">
        <v>0</v>
      </c>
      <c r="BF403">
        <v>0</v>
      </c>
      <c r="BG403" t="s">
        <v>147</v>
      </c>
      <c r="BH403" t="s">
        <v>147</v>
      </c>
      <c r="BI403">
        <v>0</v>
      </c>
      <c r="BJ403">
        <v>0</v>
      </c>
      <c r="BK403" t="s">
        <v>147</v>
      </c>
      <c r="BL403" t="s">
        <v>147</v>
      </c>
      <c r="BM403">
        <v>0</v>
      </c>
      <c r="BN403">
        <v>0</v>
      </c>
      <c r="BO403" s="116">
        <f>SUM(Table1[[#This Row],[2014-2015 Conflict]],Table1[[#This Row],[2016-2017 conflict]],Table1[[#This Row],[2018 pre R conflict]],Table1[[#This Row],[2018 post R conflict]],Table1[[#This Row],[2019 conflict]],Table1[[#This Row],[2020 conflict]])</f>
        <v>1168</v>
      </c>
      <c r="BP403" s="116">
        <f>SUM(Table1[[#This Row],[2014-2015  C - clashes]],Table1[[#This Row],[2016-2017  c-clashes]],Table1[[#This Row],[2018 pre R C-clashes]],Table1[[#This Row],[2018 post R C-clashes]],Table1[[#This Row],[2019 C-clashes]],Table1[[#This Row],[2020 C-clashes]])</f>
        <v>0</v>
      </c>
      <c r="BQ403" s="116">
        <f>SUM(Table1[[#This Row],[2014-2015 disaster]],Table1[[#This Row],[2016-2017 disaster]],Table1[[#This Row],[2018 pre R disaster]],Table1[[#This Row],[2018 post R disaster]],Table1[[#This Row],[2019 disaster]],Table1[[#This Row],[2020 disaster]])</f>
        <v>0</v>
      </c>
      <c r="BR403" s="116">
        <f>SUM(Table1[[#This Row],[2014-2015 unknown]],Table1[[#This Row],[2016-2017  unknown ]],Table1[[#This Row],[2018 pre R unknown]],Table1[[#This Row],[2018 post R unknown]],Table1[[#This Row],[2019 unknown]],Table1[[#This Row],[2020 unknown]])</f>
        <v>0</v>
      </c>
      <c r="BS403">
        <v>1018</v>
      </c>
      <c r="BT403">
        <v>0</v>
      </c>
      <c r="BU403">
        <v>0</v>
      </c>
      <c r="BV403">
        <v>0</v>
      </c>
      <c r="BW403" t="s">
        <v>146</v>
      </c>
      <c r="BX403">
        <v>150</v>
      </c>
      <c r="BY403">
        <v>0</v>
      </c>
      <c r="BZ403">
        <v>0</v>
      </c>
      <c r="CA403">
        <v>0</v>
      </c>
      <c r="CB403" t="s">
        <v>146</v>
      </c>
      <c r="CC403">
        <v>0</v>
      </c>
      <c r="CD403">
        <v>0</v>
      </c>
      <c r="CE403">
        <v>0</v>
      </c>
      <c r="CF403">
        <v>0</v>
      </c>
      <c r="CG403" t="s">
        <v>146</v>
      </c>
      <c r="CH403">
        <v>0</v>
      </c>
      <c r="CI403">
        <v>0</v>
      </c>
      <c r="CJ403">
        <v>0</v>
      </c>
      <c r="CK403">
        <v>0</v>
      </c>
      <c r="CL403" t="s">
        <v>146</v>
      </c>
      <c r="CM403">
        <v>0</v>
      </c>
      <c r="CN403">
        <v>0</v>
      </c>
      <c r="CO403">
        <v>0</v>
      </c>
      <c r="CP403">
        <v>0</v>
      </c>
      <c r="CQ403" t="s">
        <v>146</v>
      </c>
      <c r="CR403">
        <v>0</v>
      </c>
      <c r="CS403">
        <v>0</v>
      </c>
      <c r="CT403">
        <v>0</v>
      </c>
      <c r="CU403">
        <v>0</v>
      </c>
      <c r="CV403" t="s">
        <v>146</v>
      </c>
      <c r="CW403" t="s">
        <v>147</v>
      </c>
      <c r="CX403">
        <v>0</v>
      </c>
      <c r="CY403">
        <v>0</v>
      </c>
      <c r="CZ403">
        <v>0</v>
      </c>
      <c r="DA403">
        <v>169</v>
      </c>
      <c r="DB403">
        <v>1168</v>
      </c>
      <c r="DC403" t="s">
        <v>146</v>
      </c>
      <c r="DD403">
        <v>0</v>
      </c>
      <c r="DE403">
        <v>0</v>
      </c>
      <c r="DF403">
        <v>0</v>
      </c>
      <c r="DG403">
        <v>0</v>
      </c>
      <c r="DH403" t="s">
        <v>159</v>
      </c>
      <c r="DI403">
        <f>Table1[[#This Row],[i- returnees internal present household]]+Table1[[#This Row],[k- abroad returnee household]]</f>
        <v>135</v>
      </c>
      <c r="DJ403">
        <f>Table1[[#This Row],[ returnees internal ]]+Table1[[#This Row],[abroad returnee ]]</f>
        <v>864</v>
      </c>
      <c r="DK403" t="s">
        <v>159</v>
      </c>
      <c r="DL403">
        <v>89</v>
      </c>
      <c r="DM403">
        <v>596</v>
      </c>
      <c r="DN403">
        <v>15</v>
      </c>
      <c r="DO403">
        <v>102</v>
      </c>
      <c r="DP403" t="s">
        <v>175</v>
      </c>
      <c r="DQ403" t="s">
        <v>394</v>
      </c>
      <c r="DR403" t="s">
        <v>150</v>
      </c>
      <c r="DS403" t="s">
        <v>147</v>
      </c>
      <c r="DT403">
        <v>20</v>
      </c>
      <c r="DU403">
        <v>161</v>
      </c>
      <c r="DV403" t="s">
        <v>175</v>
      </c>
      <c r="DW403" t="s">
        <v>332</v>
      </c>
      <c r="DX403" t="s">
        <v>150</v>
      </c>
      <c r="DY403" t="s">
        <v>147</v>
      </c>
      <c r="DZ403">
        <v>14</v>
      </c>
      <c r="EA403">
        <v>42</v>
      </c>
      <c r="EB403" t="s">
        <v>156</v>
      </c>
      <c r="EC403" t="s">
        <v>195</v>
      </c>
      <c r="ED403" t="s">
        <v>150</v>
      </c>
      <c r="EE403" t="s">
        <v>147</v>
      </c>
      <c r="EF403">
        <v>25</v>
      </c>
      <c r="EG403">
        <v>201</v>
      </c>
      <c r="EH403" t="s">
        <v>193</v>
      </c>
      <c r="EI403" t="s">
        <v>194</v>
      </c>
      <c r="EJ403" t="s">
        <v>150</v>
      </c>
      <c r="EK403" t="s">
        <v>147</v>
      </c>
      <c r="EL403">
        <v>15</v>
      </c>
      <c r="EM403">
        <v>90</v>
      </c>
      <c r="EN403" t="s">
        <v>193</v>
      </c>
      <c r="EO403" t="s">
        <v>194</v>
      </c>
      <c r="EP403" t="s">
        <v>150</v>
      </c>
      <c r="EQ403" t="s">
        <v>147</v>
      </c>
      <c r="ER403">
        <v>0</v>
      </c>
      <c r="ES403">
        <v>0</v>
      </c>
      <c r="ET403" t="s">
        <v>159</v>
      </c>
      <c r="EU403">
        <v>46</v>
      </c>
      <c r="EV403">
        <v>268</v>
      </c>
      <c r="EW403">
        <v>0</v>
      </c>
      <c r="EX403">
        <v>0</v>
      </c>
      <c r="EY403" t="s">
        <v>147</v>
      </c>
      <c r="EZ403" t="s">
        <v>147</v>
      </c>
      <c r="FA403" t="s">
        <v>147</v>
      </c>
      <c r="FB403" t="s">
        <v>147</v>
      </c>
      <c r="FC403">
        <v>5</v>
      </c>
      <c r="FD403">
        <v>24</v>
      </c>
      <c r="FE403" t="s">
        <v>221</v>
      </c>
      <c r="FF403" t="s">
        <v>376</v>
      </c>
      <c r="FG403" t="s">
        <v>150</v>
      </c>
      <c r="FH403" t="s">
        <v>147</v>
      </c>
      <c r="FI403">
        <v>7</v>
      </c>
      <c r="FJ403">
        <v>37</v>
      </c>
      <c r="FK403" t="s">
        <v>219</v>
      </c>
      <c r="FL403" t="s">
        <v>354</v>
      </c>
      <c r="FM403" t="s">
        <v>150</v>
      </c>
      <c r="FN403" t="s">
        <v>147</v>
      </c>
      <c r="FO403">
        <v>15</v>
      </c>
      <c r="FP403">
        <v>103</v>
      </c>
      <c r="FQ403" t="s">
        <v>221</v>
      </c>
      <c r="FR403" t="s">
        <v>376</v>
      </c>
      <c r="FS403" t="s">
        <v>150</v>
      </c>
      <c r="FT403" t="s">
        <v>147</v>
      </c>
      <c r="FU403">
        <v>19</v>
      </c>
      <c r="FV403">
        <v>104</v>
      </c>
      <c r="FW403" t="s">
        <v>221</v>
      </c>
      <c r="FX403" t="s">
        <v>376</v>
      </c>
      <c r="FY403" t="s">
        <v>150</v>
      </c>
      <c r="FZ403" t="s">
        <v>147</v>
      </c>
      <c r="GA403">
        <v>0</v>
      </c>
      <c r="GB403">
        <v>0</v>
      </c>
      <c r="GC403">
        <v>80</v>
      </c>
      <c r="GD403">
        <v>479</v>
      </c>
      <c r="GE403">
        <v>50</v>
      </c>
      <c r="GF403">
        <v>350</v>
      </c>
      <c r="GG403">
        <v>5</v>
      </c>
      <c r="GH403">
        <v>35</v>
      </c>
      <c r="GI403">
        <v>0</v>
      </c>
      <c r="GJ403">
        <v>0</v>
      </c>
      <c r="GK403" t="s">
        <v>159</v>
      </c>
      <c r="GL403">
        <v>214</v>
      </c>
      <c r="GM403">
        <v>1425</v>
      </c>
      <c r="GN403" t="s">
        <v>159</v>
      </c>
      <c r="GO403" t="s">
        <v>175</v>
      </c>
      <c r="GP403" t="s">
        <v>332</v>
      </c>
      <c r="GQ403" t="s">
        <v>159</v>
      </c>
      <c r="GR403" t="s">
        <v>221</v>
      </c>
      <c r="GS403" t="s">
        <v>159</v>
      </c>
      <c r="GT403">
        <v>66</v>
      </c>
      <c r="GU403">
        <v>321</v>
      </c>
      <c r="GV403" t="s">
        <v>159</v>
      </c>
      <c r="GW403" t="s">
        <v>152</v>
      </c>
      <c r="GX403" t="s">
        <v>151</v>
      </c>
      <c r="GY403" t="s">
        <v>151</v>
      </c>
      <c r="GZ403" t="s">
        <v>1418</v>
      </c>
      <c r="HA403" s="117" t="s">
        <v>1668</v>
      </c>
      <c r="HB403" s="117" t="s">
        <v>2669</v>
      </c>
      <c r="HC403" s="117"/>
      <c r="HD403" s="116" t="s">
        <v>1858</v>
      </c>
      <c r="HE403" s="116">
        <v>4.3086330000000004</v>
      </c>
      <c r="HF403" s="116">
        <v>32.425182999999997</v>
      </c>
    </row>
    <row r="404" spans="1:214" x14ac:dyDescent="0.25">
      <c r="A404" t="s">
        <v>323</v>
      </c>
      <c r="B404" t="s">
        <v>324</v>
      </c>
      <c r="C404" t="s">
        <v>930</v>
      </c>
      <c r="D404" t="s">
        <v>641</v>
      </c>
      <c r="E404" t="s">
        <v>1419</v>
      </c>
      <c r="F404" t="s">
        <v>1420</v>
      </c>
      <c r="G404" s="116">
        <f t="shared" si="12"/>
        <v>8.7493499999999997</v>
      </c>
      <c r="H404" s="116">
        <f t="shared" si="13"/>
        <v>26.842866999999998</v>
      </c>
      <c r="I404">
        <v>9</v>
      </c>
      <c r="J404">
        <v>9</v>
      </c>
      <c r="K404" t="s">
        <v>159</v>
      </c>
      <c r="L404">
        <v>163</v>
      </c>
      <c r="M404" s="116">
        <f>SUM(Table1[[#Headers],[c- IDP previously displ. abroad present]])</f>
        <v>0</v>
      </c>
      <c r="N404">
        <v>792</v>
      </c>
      <c r="O404" s="116">
        <f>(Table1[[#This Row],[a- IDP individuals]])-(Table1[[#This Row],[displ. Abroad]])</f>
        <v>719</v>
      </c>
      <c r="P404">
        <v>74</v>
      </c>
      <c r="Q404">
        <v>361</v>
      </c>
      <c r="R404" t="s">
        <v>324</v>
      </c>
      <c r="S404" t="s">
        <v>336</v>
      </c>
      <c r="T404">
        <v>15</v>
      </c>
      <c r="U404">
        <v>73</v>
      </c>
      <c r="V404" t="s">
        <v>324</v>
      </c>
      <c r="W404" t="s">
        <v>706</v>
      </c>
      <c r="X404">
        <v>12</v>
      </c>
      <c r="Y404">
        <v>59</v>
      </c>
      <c r="Z404" t="s">
        <v>324</v>
      </c>
      <c r="AA404" t="s">
        <v>641</v>
      </c>
      <c r="AB404">
        <v>20</v>
      </c>
      <c r="AC404">
        <v>98</v>
      </c>
      <c r="AD404" t="s">
        <v>324</v>
      </c>
      <c r="AE404" t="s">
        <v>336</v>
      </c>
      <c r="AF404">
        <v>10</v>
      </c>
      <c r="AG404">
        <v>49</v>
      </c>
      <c r="AH404" t="s">
        <v>324</v>
      </c>
      <c r="AI404" t="s">
        <v>336</v>
      </c>
      <c r="AJ404">
        <v>32</v>
      </c>
      <c r="AK404">
        <v>152</v>
      </c>
      <c r="AL404" t="s">
        <v>324</v>
      </c>
      <c r="AM404" t="s">
        <v>706</v>
      </c>
      <c r="AN404">
        <v>0</v>
      </c>
      <c r="AO404">
        <v>0</v>
      </c>
      <c r="AP404" t="s">
        <v>159</v>
      </c>
      <c r="AQ404">
        <v>15</v>
      </c>
      <c r="AR404">
        <v>73</v>
      </c>
      <c r="AS404">
        <v>7</v>
      </c>
      <c r="AT404">
        <v>34</v>
      </c>
      <c r="AU404" t="s">
        <v>217</v>
      </c>
      <c r="AV404" t="s">
        <v>218</v>
      </c>
      <c r="AW404">
        <v>0</v>
      </c>
      <c r="AX404">
        <v>0</v>
      </c>
      <c r="AY404" t="s">
        <v>147</v>
      </c>
      <c r="AZ404" t="s">
        <v>147</v>
      </c>
      <c r="BA404">
        <v>5</v>
      </c>
      <c r="BB404">
        <v>24</v>
      </c>
      <c r="BC404" t="s">
        <v>217</v>
      </c>
      <c r="BD404" t="s">
        <v>218</v>
      </c>
      <c r="BE404">
        <v>0</v>
      </c>
      <c r="BF404">
        <v>0</v>
      </c>
      <c r="BG404" t="s">
        <v>147</v>
      </c>
      <c r="BH404" t="s">
        <v>147</v>
      </c>
      <c r="BI404">
        <v>3</v>
      </c>
      <c r="BJ404">
        <v>15</v>
      </c>
      <c r="BK404" t="s">
        <v>217</v>
      </c>
      <c r="BL404" t="s">
        <v>218</v>
      </c>
      <c r="BM404">
        <v>0</v>
      </c>
      <c r="BN404">
        <v>0</v>
      </c>
      <c r="BO404" s="116">
        <f>SUM(Table1[[#This Row],[2014-2015 Conflict]],Table1[[#This Row],[2016-2017 conflict]],Table1[[#This Row],[2018 pre R conflict]],Table1[[#This Row],[2018 post R conflict]],Table1[[#This Row],[2019 conflict]],Table1[[#This Row],[2020 conflict]])</f>
        <v>0</v>
      </c>
      <c r="BP404" s="116">
        <f>SUM(Table1[[#This Row],[2014-2015  C - clashes]],Table1[[#This Row],[2016-2017  c-clashes]],Table1[[#This Row],[2018 pre R C-clashes]],Table1[[#This Row],[2018 post R C-clashes]],Table1[[#This Row],[2019 C-clashes]],Table1[[#This Row],[2020 C-clashes]])</f>
        <v>73</v>
      </c>
      <c r="BQ404" s="116">
        <f>SUM(Table1[[#This Row],[2014-2015 disaster]],Table1[[#This Row],[2016-2017 disaster]],Table1[[#This Row],[2018 pre R disaster]],Table1[[#This Row],[2018 post R disaster]],Table1[[#This Row],[2019 disaster]],Table1[[#This Row],[2020 disaster]])</f>
        <v>719</v>
      </c>
      <c r="BR404" s="116">
        <f>SUM(Table1[[#This Row],[2014-2015 unknown]],Table1[[#This Row],[2016-2017  unknown ]],Table1[[#This Row],[2018 pre R unknown]],Table1[[#This Row],[2018 post R unknown]],Table1[[#This Row],[2019 unknown]],Table1[[#This Row],[2020 unknown]])</f>
        <v>0</v>
      </c>
      <c r="BS404">
        <v>0</v>
      </c>
      <c r="BT404">
        <v>0</v>
      </c>
      <c r="BU404">
        <v>361</v>
      </c>
      <c r="BV404">
        <v>0</v>
      </c>
      <c r="BW404" t="s">
        <v>146</v>
      </c>
      <c r="BX404">
        <v>0</v>
      </c>
      <c r="BY404">
        <v>73</v>
      </c>
      <c r="BZ404">
        <v>0</v>
      </c>
      <c r="CA404">
        <v>0</v>
      </c>
      <c r="CB404" t="s">
        <v>146</v>
      </c>
      <c r="CC404">
        <v>0</v>
      </c>
      <c r="CD404">
        <v>0</v>
      </c>
      <c r="CE404">
        <v>59</v>
      </c>
      <c r="CF404">
        <v>0</v>
      </c>
      <c r="CG404" t="s">
        <v>146</v>
      </c>
      <c r="CH404">
        <v>0</v>
      </c>
      <c r="CI404">
        <v>0</v>
      </c>
      <c r="CJ404">
        <v>98</v>
      </c>
      <c r="CK404">
        <v>0</v>
      </c>
      <c r="CL404" t="s">
        <v>146</v>
      </c>
      <c r="CM404">
        <v>0</v>
      </c>
      <c r="CN404">
        <v>0</v>
      </c>
      <c r="CO404">
        <v>49</v>
      </c>
      <c r="CP404">
        <v>0</v>
      </c>
      <c r="CQ404" t="s">
        <v>146</v>
      </c>
      <c r="CR404">
        <v>0</v>
      </c>
      <c r="CS404">
        <v>0</v>
      </c>
      <c r="CT404">
        <v>152</v>
      </c>
      <c r="CU404">
        <v>0</v>
      </c>
      <c r="CV404" t="s">
        <v>146</v>
      </c>
      <c r="CW404" t="s">
        <v>147</v>
      </c>
      <c r="CX404">
        <v>0</v>
      </c>
      <c r="CY404">
        <v>0</v>
      </c>
      <c r="CZ404">
        <v>0</v>
      </c>
      <c r="DA404">
        <v>163</v>
      </c>
      <c r="DB404">
        <v>792</v>
      </c>
      <c r="DC404" t="s">
        <v>146</v>
      </c>
      <c r="DD404">
        <v>0</v>
      </c>
      <c r="DE404">
        <v>0</v>
      </c>
      <c r="DF404">
        <v>1237</v>
      </c>
      <c r="DG404">
        <v>6927</v>
      </c>
      <c r="DH404" t="s">
        <v>159</v>
      </c>
      <c r="DI404">
        <f>Table1[[#This Row],[i- returnees internal present household]]+Table1[[#This Row],[k- abroad returnee household]]</f>
        <v>185</v>
      </c>
      <c r="DJ404">
        <f>Table1[[#This Row],[ returnees internal ]]+Table1[[#This Row],[abroad returnee ]]</f>
        <v>898</v>
      </c>
      <c r="DK404" t="s">
        <v>159</v>
      </c>
      <c r="DL404">
        <v>145</v>
      </c>
      <c r="DM404">
        <v>704</v>
      </c>
      <c r="DN404">
        <v>41</v>
      </c>
      <c r="DO404">
        <v>199</v>
      </c>
      <c r="DP404" t="s">
        <v>324</v>
      </c>
      <c r="DQ404" t="s">
        <v>336</v>
      </c>
      <c r="DR404" t="s">
        <v>182</v>
      </c>
      <c r="DS404" t="s">
        <v>147</v>
      </c>
      <c r="DT404">
        <v>18</v>
      </c>
      <c r="DU404">
        <v>87</v>
      </c>
      <c r="DV404" t="s">
        <v>324</v>
      </c>
      <c r="DW404" t="s">
        <v>336</v>
      </c>
      <c r="DX404" t="s">
        <v>304</v>
      </c>
      <c r="DY404" t="s">
        <v>147</v>
      </c>
      <c r="DZ404">
        <v>16</v>
      </c>
      <c r="EA404">
        <v>78</v>
      </c>
      <c r="EB404" t="s">
        <v>324</v>
      </c>
      <c r="EC404" t="s">
        <v>706</v>
      </c>
      <c r="ED404" t="s">
        <v>304</v>
      </c>
      <c r="EE404" t="s">
        <v>147</v>
      </c>
      <c r="EF404">
        <v>0</v>
      </c>
      <c r="EG404">
        <v>0</v>
      </c>
      <c r="EH404" t="s">
        <v>147</v>
      </c>
      <c r="EI404" t="s">
        <v>147</v>
      </c>
      <c r="EJ404" t="s">
        <v>147</v>
      </c>
      <c r="EK404" t="s">
        <v>147</v>
      </c>
      <c r="EL404">
        <v>70</v>
      </c>
      <c r="EM404">
        <v>340</v>
      </c>
      <c r="EN404" t="s">
        <v>324</v>
      </c>
      <c r="EO404" t="s">
        <v>641</v>
      </c>
      <c r="EP404" t="s">
        <v>182</v>
      </c>
      <c r="EQ404" t="s">
        <v>147</v>
      </c>
      <c r="ER404">
        <v>0</v>
      </c>
      <c r="ES404">
        <v>0</v>
      </c>
      <c r="ET404" t="s">
        <v>159</v>
      </c>
      <c r="EU404">
        <v>40</v>
      </c>
      <c r="EV404">
        <v>194</v>
      </c>
      <c r="EW404">
        <v>26</v>
      </c>
      <c r="EX404">
        <v>126</v>
      </c>
      <c r="EY404" t="s">
        <v>217</v>
      </c>
      <c r="EZ404" t="s">
        <v>218</v>
      </c>
      <c r="FA404" t="s">
        <v>150</v>
      </c>
      <c r="FB404" t="s">
        <v>147</v>
      </c>
      <c r="FC404">
        <v>0</v>
      </c>
      <c r="FD404">
        <v>0</v>
      </c>
      <c r="FE404" t="s">
        <v>147</v>
      </c>
      <c r="FF404" t="s">
        <v>147</v>
      </c>
      <c r="FG404" t="s">
        <v>147</v>
      </c>
      <c r="FH404" t="s">
        <v>147</v>
      </c>
      <c r="FI404">
        <v>7</v>
      </c>
      <c r="FJ404">
        <v>34</v>
      </c>
      <c r="FK404" t="s">
        <v>217</v>
      </c>
      <c r="FL404" t="s">
        <v>218</v>
      </c>
      <c r="FM404" t="s">
        <v>182</v>
      </c>
      <c r="FN404" t="s">
        <v>147</v>
      </c>
      <c r="FO404">
        <v>4</v>
      </c>
      <c r="FP404">
        <v>19</v>
      </c>
      <c r="FQ404" t="s">
        <v>217</v>
      </c>
      <c r="FR404" t="s">
        <v>218</v>
      </c>
      <c r="FS404" t="s">
        <v>304</v>
      </c>
      <c r="FT404" t="s">
        <v>147</v>
      </c>
      <c r="FU404">
        <v>3</v>
      </c>
      <c r="FV404">
        <v>15</v>
      </c>
      <c r="FW404" t="s">
        <v>217</v>
      </c>
      <c r="FX404" t="s">
        <v>218</v>
      </c>
      <c r="FY404" t="s">
        <v>182</v>
      </c>
      <c r="FZ404" t="s">
        <v>147</v>
      </c>
      <c r="GA404">
        <v>0</v>
      </c>
      <c r="GB404">
        <v>0</v>
      </c>
      <c r="GC404">
        <v>71</v>
      </c>
      <c r="GD404">
        <v>345</v>
      </c>
      <c r="GE404">
        <v>51</v>
      </c>
      <c r="GF404">
        <v>247</v>
      </c>
      <c r="GG404">
        <v>63</v>
      </c>
      <c r="GH404">
        <v>306</v>
      </c>
      <c r="GI404">
        <v>0</v>
      </c>
      <c r="GJ404">
        <v>0</v>
      </c>
      <c r="GK404" t="s">
        <v>146</v>
      </c>
      <c r="GL404">
        <v>0</v>
      </c>
      <c r="GM404">
        <v>0</v>
      </c>
      <c r="GN404" t="s">
        <v>146</v>
      </c>
      <c r="GO404" t="s">
        <v>147</v>
      </c>
      <c r="GP404" t="s">
        <v>147</v>
      </c>
      <c r="GQ404" t="s">
        <v>146</v>
      </c>
      <c r="GR404" t="s">
        <v>147</v>
      </c>
      <c r="GS404" t="s">
        <v>159</v>
      </c>
      <c r="GT404">
        <v>25</v>
      </c>
      <c r="GU404">
        <v>121</v>
      </c>
      <c r="GV404" t="s">
        <v>146</v>
      </c>
      <c r="GW404" t="s">
        <v>177</v>
      </c>
      <c r="GX404" t="s">
        <v>152</v>
      </c>
      <c r="GY404" t="s">
        <v>152</v>
      </c>
      <c r="GZ404" t="s">
        <v>1421</v>
      </c>
      <c r="HA404" s="117" t="s">
        <v>1668</v>
      </c>
      <c r="HB404" s="117" t="s">
        <v>2671</v>
      </c>
      <c r="HC404" s="117"/>
      <c r="HD404" s="116" t="s">
        <v>1858</v>
      </c>
      <c r="HE404" s="116">
        <v>4.4505702530000004</v>
      </c>
      <c r="HF404" s="116">
        <v>32.49738275</v>
      </c>
    </row>
    <row r="405" spans="1:214" x14ac:dyDescent="0.25">
      <c r="A405" t="s">
        <v>171</v>
      </c>
      <c r="B405" t="s">
        <v>172</v>
      </c>
      <c r="C405" t="s">
        <v>1035</v>
      </c>
      <c r="D405" t="s">
        <v>998</v>
      </c>
      <c r="E405" t="s">
        <v>1422</v>
      </c>
      <c r="F405" t="s">
        <v>1423</v>
      </c>
      <c r="G405" s="116">
        <f t="shared" si="12"/>
        <v>8.3545839999999991</v>
      </c>
      <c r="H405" s="116">
        <f t="shared" si="13"/>
        <v>28.839265999999999</v>
      </c>
      <c r="I405">
        <v>9</v>
      </c>
      <c r="J405">
        <v>9</v>
      </c>
      <c r="K405" t="s">
        <v>159</v>
      </c>
      <c r="L405">
        <v>1289</v>
      </c>
      <c r="M405" s="116">
        <f>SUM(Table1[[#Headers],[c- IDP previously displ. abroad present]])</f>
        <v>0</v>
      </c>
      <c r="N405">
        <v>7170</v>
      </c>
      <c r="O405" s="116">
        <f>(Table1[[#This Row],[a- IDP individuals]])-(Table1[[#This Row],[displ. Abroad]])</f>
        <v>7170</v>
      </c>
      <c r="P405">
        <v>308</v>
      </c>
      <c r="Q405">
        <v>1715</v>
      </c>
      <c r="R405" t="s">
        <v>172</v>
      </c>
      <c r="S405" t="s">
        <v>998</v>
      </c>
      <c r="T405">
        <v>173</v>
      </c>
      <c r="U405">
        <v>965</v>
      </c>
      <c r="V405" t="s">
        <v>172</v>
      </c>
      <c r="W405" t="s">
        <v>998</v>
      </c>
      <c r="X405">
        <v>0</v>
      </c>
      <c r="Y405">
        <v>0</v>
      </c>
      <c r="Z405" t="s">
        <v>147</v>
      </c>
      <c r="AA405" t="s">
        <v>147</v>
      </c>
      <c r="AB405">
        <v>98</v>
      </c>
      <c r="AC405">
        <v>546</v>
      </c>
      <c r="AD405" t="s">
        <v>172</v>
      </c>
      <c r="AE405" t="s">
        <v>998</v>
      </c>
      <c r="AF405">
        <v>350</v>
      </c>
      <c r="AG405">
        <v>1947</v>
      </c>
      <c r="AH405" t="s">
        <v>172</v>
      </c>
      <c r="AI405" t="s">
        <v>998</v>
      </c>
      <c r="AJ405">
        <v>360</v>
      </c>
      <c r="AK405">
        <v>1997</v>
      </c>
      <c r="AL405" t="s">
        <v>172</v>
      </c>
      <c r="AM405" t="s">
        <v>998</v>
      </c>
      <c r="AN405">
        <v>0</v>
      </c>
      <c r="AO405">
        <v>0</v>
      </c>
      <c r="AP405" t="s">
        <v>146</v>
      </c>
      <c r="AQ405">
        <v>0</v>
      </c>
      <c r="AR405">
        <v>0</v>
      </c>
      <c r="AS405">
        <v>0</v>
      </c>
      <c r="AT405">
        <v>0</v>
      </c>
      <c r="AU405" t="s">
        <v>147</v>
      </c>
      <c r="AV405" t="s">
        <v>147</v>
      </c>
      <c r="AW405">
        <v>0</v>
      </c>
      <c r="AX405">
        <v>0</v>
      </c>
      <c r="AY405" t="s">
        <v>147</v>
      </c>
      <c r="AZ405" t="s">
        <v>147</v>
      </c>
      <c r="BA405">
        <v>0</v>
      </c>
      <c r="BB405">
        <v>0</v>
      </c>
      <c r="BC405" t="s">
        <v>147</v>
      </c>
      <c r="BD405" t="s">
        <v>147</v>
      </c>
      <c r="BE405">
        <v>0</v>
      </c>
      <c r="BF405">
        <v>0</v>
      </c>
      <c r="BG405" t="s">
        <v>147</v>
      </c>
      <c r="BH405" t="s">
        <v>147</v>
      </c>
      <c r="BI405">
        <v>0</v>
      </c>
      <c r="BJ405">
        <v>0</v>
      </c>
      <c r="BK405" t="s">
        <v>147</v>
      </c>
      <c r="BL405" t="s">
        <v>147</v>
      </c>
      <c r="BM405">
        <v>0</v>
      </c>
      <c r="BN405">
        <v>0</v>
      </c>
      <c r="BO405" s="116">
        <f>SUM(Table1[[#This Row],[2014-2015 Conflict]],Table1[[#This Row],[2016-2017 conflict]],Table1[[#This Row],[2018 pre R conflict]],Table1[[#This Row],[2018 post R conflict]],Table1[[#This Row],[2019 conflict]],Table1[[#This Row],[2020 conflict]])</f>
        <v>2680</v>
      </c>
      <c r="BP405" s="116">
        <f>SUM(Table1[[#This Row],[2014-2015  C - clashes]],Table1[[#This Row],[2016-2017  c-clashes]],Table1[[#This Row],[2018 pre R C-clashes]],Table1[[#This Row],[2018 post R C-clashes]],Table1[[#This Row],[2019 C-clashes]],Table1[[#This Row],[2020 C-clashes]])</f>
        <v>2493</v>
      </c>
      <c r="BQ405" s="116">
        <f>SUM(Table1[[#This Row],[2014-2015 disaster]],Table1[[#This Row],[2016-2017 disaster]],Table1[[#This Row],[2018 pre R disaster]],Table1[[#This Row],[2018 post R disaster]],Table1[[#This Row],[2019 disaster]],Table1[[#This Row],[2020 disaster]])</f>
        <v>1997</v>
      </c>
      <c r="BR405" s="116">
        <f>SUM(Table1[[#This Row],[2014-2015 unknown]],Table1[[#This Row],[2016-2017  unknown ]],Table1[[#This Row],[2018 pre R unknown]],Table1[[#This Row],[2018 post R unknown]],Table1[[#This Row],[2019 unknown]],Table1[[#This Row],[2020 unknown]])</f>
        <v>0</v>
      </c>
      <c r="BS405">
        <v>1715</v>
      </c>
      <c r="BT405">
        <v>0</v>
      </c>
      <c r="BU405">
        <v>0</v>
      </c>
      <c r="BV405">
        <v>0</v>
      </c>
      <c r="BW405" t="s">
        <v>146</v>
      </c>
      <c r="BX405">
        <v>965</v>
      </c>
      <c r="BY405">
        <v>0</v>
      </c>
      <c r="BZ405">
        <v>0</v>
      </c>
      <c r="CA405">
        <v>0</v>
      </c>
      <c r="CB405" t="s">
        <v>146</v>
      </c>
      <c r="CC405">
        <v>0</v>
      </c>
      <c r="CD405">
        <v>0</v>
      </c>
      <c r="CE405">
        <v>0</v>
      </c>
      <c r="CF405">
        <v>0</v>
      </c>
      <c r="CG405" t="s">
        <v>146</v>
      </c>
      <c r="CH405">
        <v>0</v>
      </c>
      <c r="CI405">
        <v>546</v>
      </c>
      <c r="CJ405">
        <v>0</v>
      </c>
      <c r="CK405">
        <v>0</v>
      </c>
      <c r="CL405" t="s">
        <v>146</v>
      </c>
      <c r="CM405">
        <v>0</v>
      </c>
      <c r="CN405">
        <v>1947</v>
      </c>
      <c r="CO405">
        <v>0</v>
      </c>
      <c r="CP405">
        <v>0</v>
      </c>
      <c r="CQ405" t="s">
        <v>146</v>
      </c>
      <c r="CR405">
        <v>0</v>
      </c>
      <c r="CS405">
        <v>0</v>
      </c>
      <c r="CT405">
        <v>1997</v>
      </c>
      <c r="CU405">
        <v>0</v>
      </c>
      <c r="CV405" t="s">
        <v>146</v>
      </c>
      <c r="CW405" t="s">
        <v>147</v>
      </c>
      <c r="CX405">
        <v>0</v>
      </c>
      <c r="CY405">
        <v>0</v>
      </c>
      <c r="CZ405">
        <v>0</v>
      </c>
      <c r="DA405">
        <v>1289</v>
      </c>
      <c r="DB405">
        <v>7170</v>
      </c>
      <c r="DC405" t="s">
        <v>146</v>
      </c>
      <c r="DD405">
        <v>0</v>
      </c>
      <c r="DE405">
        <v>0</v>
      </c>
      <c r="DF405">
        <v>718</v>
      </c>
      <c r="DG405">
        <v>3717</v>
      </c>
      <c r="DH405" t="s">
        <v>159</v>
      </c>
      <c r="DI405">
        <f>Table1[[#This Row],[i- returnees internal present household]]+Table1[[#This Row],[k- abroad returnee household]]</f>
        <v>454</v>
      </c>
      <c r="DJ405">
        <f>Table1[[#This Row],[ returnees internal ]]+Table1[[#This Row],[abroad returnee ]]</f>
        <v>2322</v>
      </c>
      <c r="DK405" t="s">
        <v>159</v>
      </c>
      <c r="DL405">
        <v>444</v>
      </c>
      <c r="DM405">
        <v>2273</v>
      </c>
      <c r="DN405">
        <v>184</v>
      </c>
      <c r="DO405">
        <v>999</v>
      </c>
      <c r="DP405" t="s">
        <v>172</v>
      </c>
      <c r="DQ405" t="s">
        <v>691</v>
      </c>
      <c r="DR405" t="s">
        <v>150</v>
      </c>
      <c r="DS405" t="s">
        <v>147</v>
      </c>
      <c r="DT405">
        <v>87</v>
      </c>
      <c r="DU405">
        <v>362</v>
      </c>
      <c r="DV405" t="s">
        <v>172</v>
      </c>
      <c r="DW405" t="s">
        <v>998</v>
      </c>
      <c r="DX405" t="s">
        <v>182</v>
      </c>
      <c r="DY405" t="s">
        <v>147</v>
      </c>
      <c r="DZ405">
        <v>73</v>
      </c>
      <c r="EA405">
        <v>380</v>
      </c>
      <c r="EB405" t="s">
        <v>172</v>
      </c>
      <c r="EC405" t="s">
        <v>998</v>
      </c>
      <c r="ED405" t="s">
        <v>182</v>
      </c>
      <c r="EE405" t="s">
        <v>147</v>
      </c>
      <c r="EF405">
        <v>56</v>
      </c>
      <c r="EG405">
        <v>297</v>
      </c>
      <c r="EH405" t="s">
        <v>172</v>
      </c>
      <c r="EI405" t="s">
        <v>998</v>
      </c>
      <c r="EJ405" t="s">
        <v>304</v>
      </c>
      <c r="EK405" t="s">
        <v>147</v>
      </c>
      <c r="EL405">
        <v>44</v>
      </c>
      <c r="EM405">
        <v>235</v>
      </c>
      <c r="EN405" t="s">
        <v>172</v>
      </c>
      <c r="EO405" t="s">
        <v>998</v>
      </c>
      <c r="EP405" t="s">
        <v>150</v>
      </c>
      <c r="EQ405" t="s">
        <v>147</v>
      </c>
      <c r="ER405">
        <v>0</v>
      </c>
      <c r="ES405">
        <v>0</v>
      </c>
      <c r="ET405" t="s">
        <v>159</v>
      </c>
      <c r="EU405">
        <v>10</v>
      </c>
      <c r="EV405">
        <v>49</v>
      </c>
      <c r="EW405">
        <v>5</v>
      </c>
      <c r="EX405">
        <v>26</v>
      </c>
      <c r="EY405" t="s">
        <v>217</v>
      </c>
      <c r="EZ405" t="s">
        <v>218</v>
      </c>
      <c r="FA405" t="s">
        <v>150</v>
      </c>
      <c r="FB405" t="s">
        <v>147</v>
      </c>
      <c r="FC405">
        <v>0</v>
      </c>
      <c r="FD405">
        <v>0</v>
      </c>
      <c r="FE405" t="s">
        <v>147</v>
      </c>
      <c r="FF405" t="s">
        <v>147</v>
      </c>
      <c r="FG405" t="s">
        <v>147</v>
      </c>
      <c r="FH405" t="s">
        <v>147</v>
      </c>
      <c r="FI405">
        <v>3</v>
      </c>
      <c r="FJ405">
        <v>15</v>
      </c>
      <c r="FK405" t="s">
        <v>217</v>
      </c>
      <c r="FL405" t="s">
        <v>218</v>
      </c>
      <c r="FM405" t="s">
        <v>150</v>
      </c>
      <c r="FN405" t="s">
        <v>147</v>
      </c>
      <c r="FO405">
        <v>0</v>
      </c>
      <c r="FP405">
        <v>0</v>
      </c>
      <c r="FQ405" t="s">
        <v>147</v>
      </c>
      <c r="FR405" t="s">
        <v>147</v>
      </c>
      <c r="FS405" t="s">
        <v>147</v>
      </c>
      <c r="FT405" t="s">
        <v>147</v>
      </c>
      <c r="FU405">
        <v>2</v>
      </c>
      <c r="FV405">
        <v>8</v>
      </c>
      <c r="FW405" t="s">
        <v>217</v>
      </c>
      <c r="FX405" t="s">
        <v>218</v>
      </c>
      <c r="FY405" t="s">
        <v>150</v>
      </c>
      <c r="FZ405" t="s">
        <v>147</v>
      </c>
      <c r="GA405">
        <v>0</v>
      </c>
      <c r="GB405">
        <v>0</v>
      </c>
      <c r="GC405">
        <v>184</v>
      </c>
      <c r="GD405">
        <v>999</v>
      </c>
      <c r="GE405">
        <v>170</v>
      </c>
      <c r="GF405">
        <v>801</v>
      </c>
      <c r="GG405">
        <v>100</v>
      </c>
      <c r="GH405">
        <v>522</v>
      </c>
      <c r="GI405">
        <v>0</v>
      </c>
      <c r="GJ405">
        <v>0</v>
      </c>
      <c r="GK405" t="s">
        <v>159</v>
      </c>
      <c r="GL405">
        <v>21</v>
      </c>
      <c r="GM405">
        <v>100</v>
      </c>
      <c r="GN405" t="s">
        <v>159</v>
      </c>
      <c r="GO405" t="s">
        <v>172</v>
      </c>
      <c r="GP405" t="s">
        <v>998</v>
      </c>
      <c r="GQ405" t="s">
        <v>159</v>
      </c>
      <c r="GR405" t="s">
        <v>217</v>
      </c>
      <c r="GS405" t="s">
        <v>159</v>
      </c>
      <c r="GT405">
        <v>28</v>
      </c>
      <c r="GU405">
        <v>135</v>
      </c>
      <c r="GV405" t="s">
        <v>146</v>
      </c>
      <c r="GW405" t="s">
        <v>152</v>
      </c>
      <c r="GX405" t="s">
        <v>151</v>
      </c>
      <c r="GY405" t="s">
        <v>152</v>
      </c>
      <c r="GZ405" t="s">
        <v>1424</v>
      </c>
      <c r="HA405" s="117" t="s">
        <v>1668</v>
      </c>
      <c r="HB405" s="117" t="s">
        <v>2673</v>
      </c>
      <c r="HC405" s="117"/>
      <c r="HD405" s="116" t="s">
        <v>1858</v>
      </c>
      <c r="HE405" s="116">
        <v>4.4176877619999999</v>
      </c>
      <c r="HF405" s="116">
        <v>32.469298709999997</v>
      </c>
    </row>
    <row r="406" spans="1:214" x14ac:dyDescent="0.25">
      <c r="A406" t="s">
        <v>171</v>
      </c>
      <c r="B406" t="s">
        <v>172</v>
      </c>
      <c r="C406" t="s">
        <v>1035</v>
      </c>
      <c r="D406" t="s">
        <v>998</v>
      </c>
      <c r="E406" t="s">
        <v>1425</v>
      </c>
      <c r="F406" t="s">
        <v>1426</v>
      </c>
      <c r="G406" s="116">
        <f t="shared" si="12"/>
        <v>8.114573</v>
      </c>
      <c r="H406" s="116">
        <f t="shared" si="13"/>
        <v>28.395864</v>
      </c>
      <c r="I406">
        <v>9</v>
      </c>
      <c r="J406">
        <v>9</v>
      </c>
      <c r="K406" t="s">
        <v>159</v>
      </c>
      <c r="L406">
        <v>3633</v>
      </c>
      <c r="M406" s="116">
        <f>SUM(Table1[[#Headers],[c- IDP previously displ. abroad present]])</f>
        <v>0</v>
      </c>
      <c r="N406">
        <v>18801</v>
      </c>
      <c r="O406" s="116">
        <f>(Table1[[#This Row],[a- IDP individuals]])-(Table1[[#This Row],[displ. Abroad]])</f>
        <v>18801</v>
      </c>
      <c r="P406">
        <v>0</v>
      </c>
      <c r="Q406">
        <v>0</v>
      </c>
      <c r="R406" t="s">
        <v>147</v>
      </c>
      <c r="S406" t="s">
        <v>147</v>
      </c>
      <c r="T406">
        <v>577</v>
      </c>
      <c r="U406">
        <v>3009</v>
      </c>
      <c r="V406" t="s">
        <v>228</v>
      </c>
      <c r="W406" t="s">
        <v>229</v>
      </c>
      <c r="X406">
        <v>888</v>
      </c>
      <c r="Y406">
        <v>4711</v>
      </c>
      <c r="Z406" t="s">
        <v>172</v>
      </c>
      <c r="AA406" t="s">
        <v>998</v>
      </c>
      <c r="AB406">
        <v>741</v>
      </c>
      <c r="AC406">
        <v>4077</v>
      </c>
      <c r="AD406" t="s">
        <v>172</v>
      </c>
      <c r="AE406" t="s">
        <v>998</v>
      </c>
      <c r="AF406">
        <v>264</v>
      </c>
      <c r="AG406">
        <v>1372</v>
      </c>
      <c r="AH406" t="s">
        <v>172</v>
      </c>
      <c r="AI406" t="s">
        <v>998</v>
      </c>
      <c r="AJ406">
        <v>1163</v>
      </c>
      <c r="AK406">
        <v>5632</v>
      </c>
      <c r="AL406" t="s">
        <v>172</v>
      </c>
      <c r="AM406" t="s">
        <v>984</v>
      </c>
      <c r="AN406">
        <v>0</v>
      </c>
      <c r="AO406">
        <v>0</v>
      </c>
      <c r="AP406" t="s">
        <v>146</v>
      </c>
      <c r="AQ406">
        <v>0</v>
      </c>
      <c r="AR406">
        <v>0</v>
      </c>
      <c r="AS406">
        <v>0</v>
      </c>
      <c r="AT406">
        <v>0</v>
      </c>
      <c r="AU406" t="s">
        <v>147</v>
      </c>
      <c r="AV406" t="s">
        <v>147</v>
      </c>
      <c r="AW406">
        <v>0</v>
      </c>
      <c r="AX406">
        <v>0</v>
      </c>
      <c r="AY406" t="s">
        <v>147</v>
      </c>
      <c r="AZ406" t="s">
        <v>147</v>
      </c>
      <c r="BA406">
        <v>0</v>
      </c>
      <c r="BB406">
        <v>0</v>
      </c>
      <c r="BC406" t="s">
        <v>147</v>
      </c>
      <c r="BD406" t="s">
        <v>147</v>
      </c>
      <c r="BE406">
        <v>0</v>
      </c>
      <c r="BF406">
        <v>0</v>
      </c>
      <c r="BG406" t="s">
        <v>147</v>
      </c>
      <c r="BH406" t="s">
        <v>147</v>
      </c>
      <c r="BI406">
        <v>0</v>
      </c>
      <c r="BJ406">
        <v>0</v>
      </c>
      <c r="BK406" t="s">
        <v>147</v>
      </c>
      <c r="BL406" t="s">
        <v>147</v>
      </c>
      <c r="BM406">
        <v>0</v>
      </c>
      <c r="BN406">
        <v>0</v>
      </c>
      <c r="BO406" s="116">
        <f>SUM(Table1[[#This Row],[2014-2015 Conflict]],Table1[[#This Row],[2016-2017 conflict]],Table1[[#This Row],[2018 pre R conflict]],Table1[[#This Row],[2018 post R conflict]],Table1[[#This Row],[2019 conflict]],Table1[[#This Row],[2020 conflict]])</f>
        <v>0</v>
      </c>
      <c r="BP406" s="116">
        <f>SUM(Table1[[#This Row],[2014-2015  C - clashes]],Table1[[#This Row],[2016-2017  c-clashes]],Table1[[#This Row],[2018 pre R C-clashes]],Table1[[#This Row],[2018 post R C-clashes]],Table1[[#This Row],[2019 C-clashes]],Table1[[#This Row],[2020 C-clashes]])</f>
        <v>18801</v>
      </c>
      <c r="BQ406" s="116">
        <f>SUM(Table1[[#This Row],[2014-2015 disaster]],Table1[[#This Row],[2016-2017 disaster]],Table1[[#This Row],[2018 pre R disaster]],Table1[[#This Row],[2018 post R disaster]],Table1[[#This Row],[2019 disaster]],Table1[[#This Row],[2020 disaster]])</f>
        <v>0</v>
      </c>
      <c r="BR406" s="116">
        <f>SUM(Table1[[#This Row],[2014-2015 unknown]],Table1[[#This Row],[2016-2017  unknown ]],Table1[[#This Row],[2018 pre R unknown]],Table1[[#This Row],[2018 post R unknown]],Table1[[#This Row],[2019 unknown]],Table1[[#This Row],[2020 unknown]])</f>
        <v>0</v>
      </c>
      <c r="BS406">
        <v>0</v>
      </c>
      <c r="BT406">
        <v>0</v>
      </c>
      <c r="BU406">
        <v>0</v>
      </c>
      <c r="BV406">
        <v>0</v>
      </c>
      <c r="BW406" t="s">
        <v>146</v>
      </c>
      <c r="BX406">
        <v>0</v>
      </c>
      <c r="BY406">
        <v>3009</v>
      </c>
      <c r="BZ406">
        <v>0</v>
      </c>
      <c r="CA406">
        <v>0</v>
      </c>
      <c r="CB406" t="s">
        <v>146</v>
      </c>
      <c r="CC406">
        <v>0</v>
      </c>
      <c r="CD406">
        <v>4711</v>
      </c>
      <c r="CE406">
        <v>0</v>
      </c>
      <c r="CF406">
        <v>0</v>
      </c>
      <c r="CG406" t="s">
        <v>146</v>
      </c>
      <c r="CH406">
        <v>0</v>
      </c>
      <c r="CI406">
        <v>4077</v>
      </c>
      <c r="CJ406">
        <v>0</v>
      </c>
      <c r="CK406">
        <v>0</v>
      </c>
      <c r="CL406" t="s">
        <v>146</v>
      </c>
      <c r="CM406">
        <v>0</v>
      </c>
      <c r="CN406">
        <v>1372</v>
      </c>
      <c r="CO406">
        <v>0</v>
      </c>
      <c r="CP406">
        <v>0</v>
      </c>
      <c r="CQ406" t="s">
        <v>146</v>
      </c>
      <c r="CR406">
        <v>0</v>
      </c>
      <c r="CS406">
        <v>5632</v>
      </c>
      <c r="CT406">
        <v>0</v>
      </c>
      <c r="CU406">
        <v>0</v>
      </c>
      <c r="CV406" t="s">
        <v>146</v>
      </c>
      <c r="CW406" t="s">
        <v>147</v>
      </c>
      <c r="CX406">
        <v>0</v>
      </c>
      <c r="CY406">
        <v>0</v>
      </c>
      <c r="CZ406">
        <v>0</v>
      </c>
      <c r="DA406">
        <v>3633</v>
      </c>
      <c r="DB406">
        <v>18801</v>
      </c>
      <c r="DC406" t="s">
        <v>146</v>
      </c>
      <c r="DD406">
        <v>0</v>
      </c>
      <c r="DE406">
        <v>0</v>
      </c>
      <c r="DF406">
        <v>526</v>
      </c>
      <c r="DG406">
        <v>6260</v>
      </c>
      <c r="DH406" t="s">
        <v>159</v>
      </c>
      <c r="DI406">
        <f>Table1[[#This Row],[i- returnees internal present household]]+Table1[[#This Row],[k- abroad returnee household]]</f>
        <v>244</v>
      </c>
      <c r="DJ406">
        <f>Table1[[#This Row],[ returnees internal ]]+Table1[[#This Row],[abroad returnee ]]</f>
        <v>1182</v>
      </c>
      <c r="DK406" t="s">
        <v>159</v>
      </c>
      <c r="DL406">
        <v>209</v>
      </c>
      <c r="DM406">
        <v>1026</v>
      </c>
      <c r="DN406">
        <v>60</v>
      </c>
      <c r="DO406">
        <v>264</v>
      </c>
      <c r="DP406" t="s">
        <v>172</v>
      </c>
      <c r="DQ406" t="s">
        <v>998</v>
      </c>
      <c r="DR406" t="s">
        <v>150</v>
      </c>
      <c r="DS406" t="s">
        <v>147</v>
      </c>
      <c r="DT406">
        <v>15</v>
      </c>
      <c r="DU406">
        <v>79</v>
      </c>
      <c r="DV406" t="s">
        <v>172</v>
      </c>
      <c r="DW406" t="s">
        <v>998</v>
      </c>
      <c r="DX406" t="s">
        <v>182</v>
      </c>
      <c r="DY406" t="s">
        <v>147</v>
      </c>
      <c r="DZ406">
        <v>31</v>
      </c>
      <c r="EA406">
        <v>159</v>
      </c>
      <c r="EB406" t="s">
        <v>172</v>
      </c>
      <c r="EC406" t="s">
        <v>998</v>
      </c>
      <c r="ED406" t="s">
        <v>182</v>
      </c>
      <c r="EE406" t="s">
        <v>147</v>
      </c>
      <c r="EF406">
        <v>17</v>
      </c>
      <c r="EG406">
        <v>87</v>
      </c>
      <c r="EH406" t="s">
        <v>172</v>
      </c>
      <c r="EI406" t="s">
        <v>774</v>
      </c>
      <c r="EJ406" t="s">
        <v>304</v>
      </c>
      <c r="EK406" t="s">
        <v>147</v>
      </c>
      <c r="EL406">
        <v>86</v>
      </c>
      <c r="EM406">
        <v>437</v>
      </c>
      <c r="EN406" t="s">
        <v>172</v>
      </c>
      <c r="EO406" t="s">
        <v>774</v>
      </c>
      <c r="EP406" t="s">
        <v>182</v>
      </c>
      <c r="EQ406" t="s">
        <v>147</v>
      </c>
      <c r="ER406">
        <v>0</v>
      </c>
      <c r="ES406">
        <v>0</v>
      </c>
      <c r="ET406" t="s">
        <v>159</v>
      </c>
      <c r="EU406">
        <v>35</v>
      </c>
      <c r="EV406">
        <v>156</v>
      </c>
      <c r="EW406">
        <v>11</v>
      </c>
      <c r="EX406">
        <v>50</v>
      </c>
      <c r="EY406" t="s">
        <v>217</v>
      </c>
      <c r="EZ406" t="s">
        <v>218</v>
      </c>
      <c r="FA406" t="s">
        <v>150</v>
      </c>
      <c r="FB406" t="s">
        <v>147</v>
      </c>
      <c r="FC406">
        <v>2</v>
      </c>
      <c r="FD406">
        <v>11</v>
      </c>
      <c r="FE406" t="s">
        <v>217</v>
      </c>
      <c r="FF406" t="s">
        <v>218</v>
      </c>
      <c r="FG406" t="s">
        <v>182</v>
      </c>
      <c r="FH406" t="s">
        <v>147</v>
      </c>
      <c r="FI406">
        <v>12</v>
      </c>
      <c r="FJ406">
        <v>41</v>
      </c>
      <c r="FK406" t="s">
        <v>217</v>
      </c>
      <c r="FL406" t="s">
        <v>218</v>
      </c>
      <c r="FM406" t="s">
        <v>182</v>
      </c>
      <c r="FN406" t="s">
        <v>147</v>
      </c>
      <c r="FO406">
        <v>5</v>
      </c>
      <c r="FP406">
        <v>29</v>
      </c>
      <c r="FQ406" t="s">
        <v>217</v>
      </c>
      <c r="FR406" t="s">
        <v>218</v>
      </c>
      <c r="FS406" t="s">
        <v>182</v>
      </c>
      <c r="FT406" t="s">
        <v>147</v>
      </c>
      <c r="FU406">
        <v>5</v>
      </c>
      <c r="FV406">
        <v>25</v>
      </c>
      <c r="FW406" t="s">
        <v>217</v>
      </c>
      <c r="FX406" t="s">
        <v>218</v>
      </c>
      <c r="FY406" t="s">
        <v>182</v>
      </c>
      <c r="FZ406" t="s">
        <v>147</v>
      </c>
      <c r="GA406">
        <v>0</v>
      </c>
      <c r="GB406">
        <v>0</v>
      </c>
      <c r="GC406">
        <v>96</v>
      </c>
      <c r="GD406">
        <v>502</v>
      </c>
      <c r="GE406">
        <v>103</v>
      </c>
      <c r="GF406">
        <v>524</v>
      </c>
      <c r="GG406">
        <v>45</v>
      </c>
      <c r="GH406">
        <v>156</v>
      </c>
      <c r="GI406">
        <v>0</v>
      </c>
      <c r="GJ406">
        <v>0</v>
      </c>
      <c r="GK406" t="s">
        <v>159</v>
      </c>
      <c r="GL406">
        <v>46</v>
      </c>
      <c r="GM406">
        <v>244</v>
      </c>
      <c r="GN406" t="s">
        <v>159</v>
      </c>
      <c r="GO406" t="s">
        <v>172</v>
      </c>
      <c r="GP406" t="s">
        <v>998</v>
      </c>
      <c r="GQ406" t="s">
        <v>159</v>
      </c>
      <c r="GR406" t="s">
        <v>217</v>
      </c>
      <c r="GS406" t="s">
        <v>159</v>
      </c>
      <c r="GT406">
        <v>27</v>
      </c>
      <c r="GU406">
        <v>130</v>
      </c>
      <c r="GV406" t="s">
        <v>146</v>
      </c>
      <c r="GW406" t="s">
        <v>151</v>
      </c>
      <c r="GX406" t="s">
        <v>152</v>
      </c>
      <c r="GY406" t="s">
        <v>177</v>
      </c>
      <c r="GZ406" t="s">
        <v>1427</v>
      </c>
      <c r="HA406" s="117" t="s">
        <v>1668</v>
      </c>
      <c r="HB406" s="117" t="s">
        <v>2675</v>
      </c>
      <c r="HC406" s="117"/>
      <c r="HD406" s="116" t="s">
        <v>1858</v>
      </c>
      <c r="HE406" s="116">
        <v>4.380217</v>
      </c>
      <c r="HF406" s="116">
        <v>32.484983</v>
      </c>
    </row>
    <row r="407" spans="1:214" x14ac:dyDescent="0.25">
      <c r="A407" t="s">
        <v>323</v>
      </c>
      <c r="B407" t="s">
        <v>324</v>
      </c>
      <c r="C407" t="s">
        <v>1134</v>
      </c>
      <c r="D407" t="s">
        <v>1135</v>
      </c>
      <c r="E407" t="s">
        <v>1428</v>
      </c>
      <c r="F407" t="s">
        <v>1429</v>
      </c>
      <c r="G407" s="116">
        <f t="shared" si="12"/>
        <v>8.8094300000000008</v>
      </c>
      <c r="H407" s="116">
        <f t="shared" si="13"/>
        <v>27.679867000000002</v>
      </c>
      <c r="I407">
        <v>9</v>
      </c>
      <c r="J407">
        <v>9</v>
      </c>
      <c r="K407" t="s">
        <v>159</v>
      </c>
      <c r="L407">
        <v>93</v>
      </c>
      <c r="M407" s="116">
        <f>SUM(Table1[[#Headers],[c- IDP previously displ. abroad present]])</f>
        <v>0</v>
      </c>
      <c r="N407">
        <v>496</v>
      </c>
      <c r="O407" s="116">
        <f>(Table1[[#This Row],[a- IDP individuals]])-(Table1[[#This Row],[displ. Abroad]])</f>
        <v>496</v>
      </c>
      <c r="P407">
        <v>32</v>
      </c>
      <c r="Q407">
        <v>164</v>
      </c>
      <c r="R407" t="s">
        <v>172</v>
      </c>
      <c r="S407" t="s">
        <v>774</v>
      </c>
      <c r="T407">
        <v>25</v>
      </c>
      <c r="U407">
        <v>133</v>
      </c>
      <c r="V407" t="s">
        <v>172</v>
      </c>
      <c r="W407" t="s">
        <v>774</v>
      </c>
      <c r="X407">
        <v>13</v>
      </c>
      <c r="Y407">
        <v>64</v>
      </c>
      <c r="Z407" t="s">
        <v>1137</v>
      </c>
      <c r="AA407" t="s">
        <v>1137</v>
      </c>
      <c r="AB407">
        <v>13</v>
      </c>
      <c r="AC407">
        <v>75</v>
      </c>
      <c r="AD407" t="s">
        <v>228</v>
      </c>
      <c r="AE407" t="s">
        <v>586</v>
      </c>
      <c r="AF407">
        <v>5</v>
      </c>
      <c r="AG407">
        <v>35</v>
      </c>
      <c r="AH407" t="s">
        <v>228</v>
      </c>
      <c r="AI407" t="s">
        <v>586</v>
      </c>
      <c r="AJ407">
        <v>5</v>
      </c>
      <c r="AK407">
        <v>25</v>
      </c>
      <c r="AL407" t="s">
        <v>1137</v>
      </c>
      <c r="AM407" t="s">
        <v>1137</v>
      </c>
      <c r="AN407">
        <v>0</v>
      </c>
      <c r="AO407">
        <v>0</v>
      </c>
      <c r="AP407" t="s">
        <v>146</v>
      </c>
      <c r="AQ407">
        <v>0</v>
      </c>
      <c r="AR407">
        <v>0</v>
      </c>
      <c r="AS407">
        <v>0</v>
      </c>
      <c r="AT407">
        <v>0</v>
      </c>
      <c r="AU407" t="s">
        <v>147</v>
      </c>
      <c r="AV407" t="s">
        <v>147</v>
      </c>
      <c r="AW407">
        <v>0</v>
      </c>
      <c r="AX407">
        <v>0</v>
      </c>
      <c r="AY407" t="s">
        <v>147</v>
      </c>
      <c r="AZ407" t="s">
        <v>147</v>
      </c>
      <c r="BA407">
        <v>0</v>
      </c>
      <c r="BB407">
        <v>0</v>
      </c>
      <c r="BC407" t="s">
        <v>147</v>
      </c>
      <c r="BD407" t="s">
        <v>147</v>
      </c>
      <c r="BE407">
        <v>0</v>
      </c>
      <c r="BF407">
        <v>0</v>
      </c>
      <c r="BG407" t="s">
        <v>147</v>
      </c>
      <c r="BH407" t="s">
        <v>147</v>
      </c>
      <c r="BI407">
        <v>0</v>
      </c>
      <c r="BJ407">
        <v>0</v>
      </c>
      <c r="BK407" t="s">
        <v>147</v>
      </c>
      <c r="BL407" t="s">
        <v>147</v>
      </c>
      <c r="BM407">
        <v>0</v>
      </c>
      <c r="BN407">
        <v>0</v>
      </c>
      <c r="BO407" s="116">
        <f>SUM(Table1[[#This Row],[2014-2015 Conflict]],Table1[[#This Row],[2016-2017 conflict]],Table1[[#This Row],[2018 pre R conflict]],Table1[[#This Row],[2018 post R conflict]],Table1[[#This Row],[2019 conflict]],Table1[[#This Row],[2020 conflict]])</f>
        <v>0</v>
      </c>
      <c r="BP407" s="116">
        <f>SUM(Table1[[#This Row],[2014-2015  C - clashes]],Table1[[#This Row],[2016-2017  c-clashes]],Table1[[#This Row],[2018 pre R C-clashes]],Table1[[#This Row],[2018 post R C-clashes]],Table1[[#This Row],[2019 C-clashes]],Table1[[#This Row],[2020 C-clashes]])</f>
        <v>436</v>
      </c>
      <c r="BQ407" s="116">
        <f>SUM(Table1[[#This Row],[2014-2015 disaster]],Table1[[#This Row],[2016-2017 disaster]],Table1[[#This Row],[2018 pre R disaster]],Table1[[#This Row],[2018 post R disaster]],Table1[[#This Row],[2019 disaster]],Table1[[#This Row],[2020 disaster]])</f>
        <v>60</v>
      </c>
      <c r="BR407" s="116">
        <f>SUM(Table1[[#This Row],[2014-2015 unknown]],Table1[[#This Row],[2016-2017  unknown ]],Table1[[#This Row],[2018 pre R unknown]],Table1[[#This Row],[2018 post R unknown]],Table1[[#This Row],[2019 unknown]],Table1[[#This Row],[2020 unknown]])</f>
        <v>0</v>
      </c>
      <c r="BS407">
        <v>0</v>
      </c>
      <c r="BT407">
        <v>164</v>
      </c>
      <c r="BU407">
        <v>0</v>
      </c>
      <c r="BV407">
        <v>0</v>
      </c>
      <c r="BW407" t="s">
        <v>146</v>
      </c>
      <c r="BX407">
        <v>0</v>
      </c>
      <c r="BY407">
        <v>133</v>
      </c>
      <c r="BZ407">
        <v>0</v>
      </c>
      <c r="CA407">
        <v>0</v>
      </c>
      <c r="CB407" t="s">
        <v>146</v>
      </c>
      <c r="CC407">
        <v>0</v>
      </c>
      <c r="CD407">
        <v>64</v>
      </c>
      <c r="CE407">
        <v>0</v>
      </c>
      <c r="CF407">
        <v>0</v>
      </c>
      <c r="CG407" t="s">
        <v>146</v>
      </c>
      <c r="CH407">
        <v>0</v>
      </c>
      <c r="CI407">
        <v>75</v>
      </c>
      <c r="CJ407">
        <v>0</v>
      </c>
      <c r="CK407">
        <v>0</v>
      </c>
      <c r="CL407" t="s">
        <v>146</v>
      </c>
      <c r="CM407">
        <v>0</v>
      </c>
      <c r="CN407">
        <v>0</v>
      </c>
      <c r="CO407">
        <v>35</v>
      </c>
      <c r="CP407">
        <v>0</v>
      </c>
      <c r="CQ407" t="s">
        <v>146</v>
      </c>
      <c r="CR407">
        <v>0</v>
      </c>
      <c r="CS407">
        <v>0</v>
      </c>
      <c r="CT407">
        <v>25</v>
      </c>
      <c r="CU407">
        <v>0</v>
      </c>
      <c r="CV407" t="s">
        <v>146</v>
      </c>
      <c r="CW407" t="s">
        <v>147</v>
      </c>
      <c r="CX407">
        <v>0</v>
      </c>
      <c r="CY407">
        <v>0</v>
      </c>
      <c r="CZ407">
        <v>0</v>
      </c>
      <c r="DA407">
        <v>93</v>
      </c>
      <c r="DB407">
        <v>496</v>
      </c>
      <c r="DC407" t="s">
        <v>146</v>
      </c>
      <c r="DD407">
        <v>0</v>
      </c>
      <c r="DE407">
        <v>0</v>
      </c>
      <c r="DF407">
        <v>2250</v>
      </c>
      <c r="DG407">
        <v>11250</v>
      </c>
      <c r="DH407" t="s">
        <v>159</v>
      </c>
      <c r="DI407">
        <f>Table1[[#This Row],[i- returnees internal present household]]+Table1[[#This Row],[k- abroad returnee household]]</f>
        <v>642</v>
      </c>
      <c r="DJ407">
        <f>Table1[[#This Row],[ returnees internal ]]+Table1[[#This Row],[abroad returnee ]]</f>
        <v>3301</v>
      </c>
      <c r="DK407" t="s">
        <v>159</v>
      </c>
      <c r="DL407">
        <v>122</v>
      </c>
      <c r="DM407">
        <v>637</v>
      </c>
      <c r="DN407">
        <v>45</v>
      </c>
      <c r="DO407">
        <v>237</v>
      </c>
      <c r="DP407" t="s">
        <v>193</v>
      </c>
      <c r="DQ407" t="s">
        <v>194</v>
      </c>
      <c r="DR407" t="s">
        <v>150</v>
      </c>
      <c r="DS407" t="s">
        <v>147</v>
      </c>
      <c r="DT407">
        <v>33</v>
      </c>
      <c r="DU407">
        <v>168</v>
      </c>
      <c r="DV407" t="s">
        <v>193</v>
      </c>
      <c r="DW407" t="s">
        <v>194</v>
      </c>
      <c r="DX407" t="s">
        <v>150</v>
      </c>
      <c r="DY407" t="s">
        <v>147</v>
      </c>
      <c r="DZ407">
        <v>29</v>
      </c>
      <c r="EA407">
        <v>149</v>
      </c>
      <c r="EB407" t="s">
        <v>228</v>
      </c>
      <c r="EC407" t="s">
        <v>586</v>
      </c>
      <c r="ED407" t="s">
        <v>150</v>
      </c>
      <c r="EE407" t="s">
        <v>147</v>
      </c>
      <c r="EF407">
        <v>9</v>
      </c>
      <c r="EG407">
        <v>49</v>
      </c>
      <c r="EH407" t="s">
        <v>193</v>
      </c>
      <c r="EI407" t="s">
        <v>194</v>
      </c>
      <c r="EJ407" t="s">
        <v>150</v>
      </c>
      <c r="EK407" t="s">
        <v>147</v>
      </c>
      <c r="EL407">
        <v>6</v>
      </c>
      <c r="EM407">
        <v>34</v>
      </c>
      <c r="EN407" t="s">
        <v>172</v>
      </c>
      <c r="EO407" t="s">
        <v>774</v>
      </c>
      <c r="EP407" t="s">
        <v>150</v>
      </c>
      <c r="EQ407" t="s">
        <v>147</v>
      </c>
      <c r="ER407">
        <v>0</v>
      </c>
      <c r="ES407">
        <v>0</v>
      </c>
      <c r="ET407" t="s">
        <v>159</v>
      </c>
      <c r="EU407">
        <v>520</v>
      </c>
      <c r="EV407">
        <v>2664</v>
      </c>
      <c r="EW407">
        <v>196</v>
      </c>
      <c r="EX407">
        <v>999</v>
      </c>
      <c r="EY407" t="s">
        <v>217</v>
      </c>
      <c r="EZ407" t="s">
        <v>218</v>
      </c>
      <c r="FA407" t="s">
        <v>150</v>
      </c>
      <c r="FB407" t="s">
        <v>147</v>
      </c>
      <c r="FC407">
        <v>118</v>
      </c>
      <c r="FD407">
        <v>621</v>
      </c>
      <c r="FE407" t="s">
        <v>217</v>
      </c>
      <c r="FF407" t="s">
        <v>218</v>
      </c>
      <c r="FG407" t="s">
        <v>150</v>
      </c>
      <c r="FH407" t="s">
        <v>147</v>
      </c>
      <c r="FI407">
        <v>112</v>
      </c>
      <c r="FJ407">
        <v>569</v>
      </c>
      <c r="FK407" t="s">
        <v>217</v>
      </c>
      <c r="FL407" t="s">
        <v>218</v>
      </c>
      <c r="FM407" t="s">
        <v>150</v>
      </c>
      <c r="FN407" t="s">
        <v>147</v>
      </c>
      <c r="FO407">
        <v>70</v>
      </c>
      <c r="FP407">
        <v>355</v>
      </c>
      <c r="FQ407" t="s">
        <v>217</v>
      </c>
      <c r="FR407" t="s">
        <v>218</v>
      </c>
      <c r="FS407" t="s">
        <v>150</v>
      </c>
      <c r="FT407" t="s">
        <v>147</v>
      </c>
      <c r="FU407">
        <v>24</v>
      </c>
      <c r="FV407">
        <v>120</v>
      </c>
      <c r="FW407" t="s">
        <v>217</v>
      </c>
      <c r="FX407" t="s">
        <v>218</v>
      </c>
      <c r="FY407" t="s">
        <v>150</v>
      </c>
      <c r="FZ407" t="s">
        <v>147</v>
      </c>
      <c r="GA407">
        <v>0</v>
      </c>
      <c r="GB407">
        <v>0</v>
      </c>
      <c r="GC407">
        <v>241</v>
      </c>
      <c r="GD407">
        <v>1207</v>
      </c>
      <c r="GE407">
        <v>153</v>
      </c>
      <c r="GF407">
        <v>786</v>
      </c>
      <c r="GG407">
        <v>248</v>
      </c>
      <c r="GH407">
        <v>1308</v>
      </c>
      <c r="GI407">
        <v>0</v>
      </c>
      <c r="GJ407">
        <v>0</v>
      </c>
      <c r="GK407" t="s">
        <v>159</v>
      </c>
      <c r="GL407">
        <v>310</v>
      </c>
      <c r="GM407">
        <v>1550</v>
      </c>
      <c r="GN407" t="s">
        <v>159</v>
      </c>
      <c r="GO407" t="s">
        <v>193</v>
      </c>
      <c r="GP407" t="s">
        <v>194</v>
      </c>
      <c r="GQ407" t="s">
        <v>159</v>
      </c>
      <c r="GR407" t="s">
        <v>217</v>
      </c>
      <c r="GS407" t="s">
        <v>159</v>
      </c>
      <c r="GT407">
        <v>241</v>
      </c>
      <c r="GU407">
        <v>1155</v>
      </c>
      <c r="GV407" t="s">
        <v>159</v>
      </c>
      <c r="GW407" t="s">
        <v>197</v>
      </c>
      <c r="GX407" t="s">
        <v>152</v>
      </c>
      <c r="GY407" t="s">
        <v>152</v>
      </c>
      <c r="GZ407" t="s">
        <v>160</v>
      </c>
      <c r="HA407" s="117" t="s">
        <v>964</v>
      </c>
      <c r="HB407" s="117" t="s">
        <v>2677</v>
      </c>
      <c r="HC407" s="117"/>
      <c r="HD407" s="116" t="s">
        <v>1858</v>
      </c>
      <c r="HE407" s="116">
        <v>4.3932209999999996</v>
      </c>
      <c r="HF407" s="116">
        <v>32.287948</v>
      </c>
    </row>
    <row r="408" spans="1:214" x14ac:dyDescent="0.25">
      <c r="A408" t="s">
        <v>142</v>
      </c>
      <c r="B408" t="s">
        <v>143</v>
      </c>
      <c r="C408" t="s">
        <v>701</v>
      </c>
      <c r="D408" t="s">
        <v>226</v>
      </c>
      <c r="E408" t="s">
        <v>1430</v>
      </c>
      <c r="F408" t="s">
        <v>1431</v>
      </c>
      <c r="G408" s="116">
        <f t="shared" si="12"/>
        <v>9.5143599999999999</v>
      </c>
      <c r="H408" s="116">
        <f t="shared" si="13"/>
        <v>31.663979999999999</v>
      </c>
      <c r="I408">
        <v>9</v>
      </c>
      <c r="J408">
        <v>9</v>
      </c>
      <c r="K408" t="s">
        <v>159</v>
      </c>
      <c r="L408">
        <v>436</v>
      </c>
      <c r="M408" s="116">
        <f>SUM(Table1[[#Headers],[c- IDP previously displ. abroad present]])</f>
        <v>0</v>
      </c>
      <c r="N408">
        <v>2120</v>
      </c>
      <c r="O408" s="116">
        <f>(Table1[[#This Row],[a- IDP individuals]])-(Table1[[#This Row],[displ. Abroad]])</f>
        <v>1758</v>
      </c>
      <c r="P408">
        <v>47</v>
      </c>
      <c r="Q408">
        <v>185</v>
      </c>
      <c r="R408" t="s">
        <v>156</v>
      </c>
      <c r="S408" t="s">
        <v>157</v>
      </c>
      <c r="T408">
        <v>73</v>
      </c>
      <c r="U408">
        <v>615</v>
      </c>
      <c r="V408" t="s">
        <v>143</v>
      </c>
      <c r="W408" t="s">
        <v>144</v>
      </c>
      <c r="X408">
        <v>80</v>
      </c>
      <c r="Y408">
        <v>250</v>
      </c>
      <c r="Z408" t="s">
        <v>143</v>
      </c>
      <c r="AA408" t="s">
        <v>144</v>
      </c>
      <c r="AB408">
        <v>93</v>
      </c>
      <c r="AC408">
        <v>565</v>
      </c>
      <c r="AD408" t="s">
        <v>156</v>
      </c>
      <c r="AE408" t="s">
        <v>157</v>
      </c>
      <c r="AF408">
        <v>79</v>
      </c>
      <c r="AG408">
        <v>300</v>
      </c>
      <c r="AH408" t="s">
        <v>143</v>
      </c>
      <c r="AI408" t="s">
        <v>144</v>
      </c>
      <c r="AJ408">
        <v>64</v>
      </c>
      <c r="AK408">
        <v>205</v>
      </c>
      <c r="AL408" t="s">
        <v>156</v>
      </c>
      <c r="AM408" t="s">
        <v>157</v>
      </c>
      <c r="AN408">
        <v>0</v>
      </c>
      <c r="AO408">
        <v>0</v>
      </c>
      <c r="AP408" t="s">
        <v>159</v>
      </c>
      <c r="AQ408">
        <v>74</v>
      </c>
      <c r="AR408">
        <v>362</v>
      </c>
      <c r="AS408">
        <v>8</v>
      </c>
      <c r="AT408">
        <v>36</v>
      </c>
      <c r="AU408" t="s">
        <v>221</v>
      </c>
      <c r="AV408" t="s">
        <v>424</v>
      </c>
      <c r="AW408">
        <v>20</v>
      </c>
      <c r="AX408">
        <v>48</v>
      </c>
      <c r="AY408" t="s">
        <v>221</v>
      </c>
      <c r="AZ408" t="s">
        <v>424</v>
      </c>
      <c r="BA408">
        <v>19</v>
      </c>
      <c r="BB408">
        <v>72</v>
      </c>
      <c r="BC408" t="s">
        <v>219</v>
      </c>
      <c r="BD408" t="s">
        <v>354</v>
      </c>
      <c r="BE408">
        <v>11</v>
      </c>
      <c r="BF408">
        <v>37</v>
      </c>
      <c r="BG408" t="s">
        <v>221</v>
      </c>
      <c r="BH408" t="s">
        <v>424</v>
      </c>
      <c r="BI408">
        <v>16</v>
      </c>
      <c r="BJ408">
        <v>169</v>
      </c>
      <c r="BK408" t="s">
        <v>217</v>
      </c>
      <c r="BL408" t="s">
        <v>411</v>
      </c>
      <c r="BM408">
        <v>0</v>
      </c>
      <c r="BN408">
        <v>0</v>
      </c>
      <c r="BO408" s="116">
        <f>SUM(Table1[[#This Row],[2014-2015 Conflict]],Table1[[#This Row],[2016-2017 conflict]],Table1[[#This Row],[2018 pre R conflict]],Table1[[#This Row],[2018 post R conflict]],Table1[[#This Row],[2019 conflict]],Table1[[#This Row],[2020 conflict]])</f>
        <v>2120</v>
      </c>
      <c r="BP408" s="116">
        <f>SUM(Table1[[#This Row],[2014-2015  C - clashes]],Table1[[#This Row],[2016-2017  c-clashes]],Table1[[#This Row],[2018 pre R C-clashes]],Table1[[#This Row],[2018 post R C-clashes]],Table1[[#This Row],[2019 C-clashes]],Table1[[#This Row],[2020 C-clashes]])</f>
        <v>0</v>
      </c>
      <c r="BQ408" s="116">
        <f>SUM(Table1[[#This Row],[2014-2015 disaster]],Table1[[#This Row],[2016-2017 disaster]],Table1[[#This Row],[2018 pre R disaster]],Table1[[#This Row],[2018 post R disaster]],Table1[[#This Row],[2019 disaster]],Table1[[#This Row],[2020 disaster]])</f>
        <v>0</v>
      </c>
      <c r="BR408" s="116">
        <f>SUM(Table1[[#This Row],[2014-2015 unknown]],Table1[[#This Row],[2016-2017  unknown ]],Table1[[#This Row],[2018 pre R unknown]],Table1[[#This Row],[2018 post R unknown]],Table1[[#This Row],[2019 unknown]],Table1[[#This Row],[2020 unknown]])</f>
        <v>0</v>
      </c>
      <c r="BS408">
        <v>185</v>
      </c>
      <c r="BT408">
        <v>0</v>
      </c>
      <c r="BU408">
        <v>0</v>
      </c>
      <c r="BV408">
        <v>0</v>
      </c>
      <c r="BW408" t="s">
        <v>146</v>
      </c>
      <c r="BX408">
        <v>615</v>
      </c>
      <c r="BY408">
        <v>0</v>
      </c>
      <c r="BZ408">
        <v>0</v>
      </c>
      <c r="CA408">
        <v>0</v>
      </c>
      <c r="CB408" t="s">
        <v>146</v>
      </c>
      <c r="CC408">
        <v>250</v>
      </c>
      <c r="CD408">
        <v>0</v>
      </c>
      <c r="CE408">
        <v>0</v>
      </c>
      <c r="CF408">
        <v>0</v>
      </c>
      <c r="CG408" t="s">
        <v>146</v>
      </c>
      <c r="CH408">
        <v>565</v>
      </c>
      <c r="CI408">
        <v>0</v>
      </c>
      <c r="CJ408">
        <v>0</v>
      </c>
      <c r="CK408">
        <v>0</v>
      </c>
      <c r="CL408" t="s">
        <v>146</v>
      </c>
      <c r="CM408">
        <v>300</v>
      </c>
      <c r="CN408">
        <v>0</v>
      </c>
      <c r="CO408">
        <v>0</v>
      </c>
      <c r="CP408">
        <v>0</v>
      </c>
      <c r="CQ408" t="s">
        <v>146</v>
      </c>
      <c r="CR408">
        <v>205</v>
      </c>
      <c r="CS408">
        <v>0</v>
      </c>
      <c r="CT408">
        <v>0</v>
      </c>
      <c r="CU408">
        <v>0</v>
      </c>
      <c r="CV408" t="s">
        <v>146</v>
      </c>
      <c r="CW408" t="s">
        <v>147</v>
      </c>
      <c r="CX408">
        <v>0</v>
      </c>
      <c r="CY408">
        <v>0</v>
      </c>
      <c r="CZ408">
        <v>0</v>
      </c>
      <c r="DA408">
        <v>436</v>
      </c>
      <c r="DB408">
        <v>2120</v>
      </c>
      <c r="DC408" t="s">
        <v>159</v>
      </c>
      <c r="DD408">
        <v>32</v>
      </c>
      <c r="DE408">
        <v>160</v>
      </c>
      <c r="DF408">
        <v>560</v>
      </c>
      <c r="DG408">
        <v>2800</v>
      </c>
      <c r="DH408" t="s">
        <v>159</v>
      </c>
      <c r="DI408">
        <f>Table1[[#This Row],[i- returnees internal present household]]+Table1[[#This Row],[k- abroad returnee household]]</f>
        <v>207</v>
      </c>
      <c r="DJ408">
        <f>Table1[[#This Row],[ returnees internal ]]+Table1[[#This Row],[abroad returnee ]]</f>
        <v>1207</v>
      </c>
      <c r="DK408" t="s">
        <v>159</v>
      </c>
      <c r="DL408">
        <v>107</v>
      </c>
      <c r="DM408">
        <v>782</v>
      </c>
      <c r="DN408">
        <v>26</v>
      </c>
      <c r="DO408">
        <v>130</v>
      </c>
      <c r="DP408" t="s">
        <v>143</v>
      </c>
      <c r="DQ408" t="s">
        <v>352</v>
      </c>
      <c r="DR408" t="s">
        <v>150</v>
      </c>
      <c r="DS408" t="s">
        <v>147</v>
      </c>
      <c r="DT408">
        <v>20</v>
      </c>
      <c r="DU408">
        <v>160</v>
      </c>
      <c r="DV408" t="s">
        <v>193</v>
      </c>
      <c r="DW408" t="s">
        <v>194</v>
      </c>
      <c r="DX408" t="s">
        <v>150</v>
      </c>
      <c r="DY408" t="s">
        <v>147</v>
      </c>
      <c r="DZ408">
        <v>22</v>
      </c>
      <c r="EA408">
        <v>265</v>
      </c>
      <c r="EB408" t="s">
        <v>193</v>
      </c>
      <c r="EC408" t="s">
        <v>196</v>
      </c>
      <c r="ED408" t="s">
        <v>150</v>
      </c>
      <c r="EE408" t="s">
        <v>147</v>
      </c>
      <c r="EF408">
        <v>20</v>
      </c>
      <c r="EG408">
        <v>100</v>
      </c>
      <c r="EH408" t="s">
        <v>143</v>
      </c>
      <c r="EI408" t="s">
        <v>352</v>
      </c>
      <c r="EJ408" t="s">
        <v>150</v>
      </c>
      <c r="EK408" t="s">
        <v>147</v>
      </c>
      <c r="EL408">
        <v>19</v>
      </c>
      <c r="EM408">
        <v>127</v>
      </c>
      <c r="EN408" t="s">
        <v>143</v>
      </c>
      <c r="EO408" t="s">
        <v>144</v>
      </c>
      <c r="EP408" t="s">
        <v>150</v>
      </c>
      <c r="EQ408" t="s">
        <v>147</v>
      </c>
      <c r="ER408">
        <v>0</v>
      </c>
      <c r="ES408">
        <v>0</v>
      </c>
      <c r="ET408" t="s">
        <v>159</v>
      </c>
      <c r="EU408">
        <v>100</v>
      </c>
      <c r="EV408">
        <v>425</v>
      </c>
      <c r="EW408">
        <v>12</v>
      </c>
      <c r="EX408">
        <v>50</v>
      </c>
      <c r="EY408" t="s">
        <v>221</v>
      </c>
      <c r="EZ408" t="s">
        <v>424</v>
      </c>
      <c r="FA408" t="s">
        <v>150</v>
      </c>
      <c r="FB408" t="s">
        <v>147</v>
      </c>
      <c r="FC408">
        <v>11</v>
      </c>
      <c r="FD408">
        <v>45</v>
      </c>
      <c r="FE408" t="s">
        <v>221</v>
      </c>
      <c r="FF408" t="s">
        <v>424</v>
      </c>
      <c r="FG408" t="s">
        <v>150</v>
      </c>
      <c r="FH408" t="s">
        <v>147</v>
      </c>
      <c r="FI408">
        <v>8</v>
      </c>
      <c r="FJ408">
        <v>35</v>
      </c>
      <c r="FK408" t="s">
        <v>217</v>
      </c>
      <c r="FL408" t="s">
        <v>411</v>
      </c>
      <c r="FM408" t="s">
        <v>150</v>
      </c>
      <c r="FN408" t="s">
        <v>147</v>
      </c>
      <c r="FO408">
        <v>28</v>
      </c>
      <c r="FP408">
        <v>120</v>
      </c>
      <c r="FQ408" t="s">
        <v>221</v>
      </c>
      <c r="FR408" t="s">
        <v>424</v>
      </c>
      <c r="FS408" t="s">
        <v>150</v>
      </c>
      <c r="FT408" t="s">
        <v>147</v>
      </c>
      <c r="FU408">
        <v>41</v>
      </c>
      <c r="FV408">
        <v>175</v>
      </c>
      <c r="FW408" t="s">
        <v>217</v>
      </c>
      <c r="FX408" t="s">
        <v>411</v>
      </c>
      <c r="FY408" t="s">
        <v>150</v>
      </c>
      <c r="FZ408" t="s">
        <v>147</v>
      </c>
      <c r="GA408">
        <v>0</v>
      </c>
      <c r="GB408">
        <v>0</v>
      </c>
      <c r="GC408">
        <v>70</v>
      </c>
      <c r="GD408">
        <v>262</v>
      </c>
      <c r="GE408">
        <v>17</v>
      </c>
      <c r="GF408">
        <v>100</v>
      </c>
      <c r="GG408">
        <v>120</v>
      </c>
      <c r="GH408">
        <v>845</v>
      </c>
      <c r="GI408">
        <v>0</v>
      </c>
      <c r="GJ408">
        <v>0</v>
      </c>
      <c r="GK408" t="s">
        <v>159</v>
      </c>
      <c r="GL408">
        <v>340</v>
      </c>
      <c r="GM408">
        <v>1811</v>
      </c>
      <c r="GN408" t="s">
        <v>159</v>
      </c>
      <c r="GO408" t="s">
        <v>193</v>
      </c>
      <c r="GP408" t="s">
        <v>194</v>
      </c>
      <c r="GQ408" t="s">
        <v>159</v>
      </c>
      <c r="GR408" t="s">
        <v>217</v>
      </c>
      <c r="GS408" t="s">
        <v>159</v>
      </c>
      <c r="GT408">
        <v>133</v>
      </c>
      <c r="GU408">
        <v>630</v>
      </c>
      <c r="GV408" t="s">
        <v>159</v>
      </c>
      <c r="GW408" t="s">
        <v>152</v>
      </c>
      <c r="GX408" t="s">
        <v>151</v>
      </c>
      <c r="GY408" t="s">
        <v>151</v>
      </c>
      <c r="GZ408" t="s">
        <v>1432</v>
      </c>
      <c r="HA408" s="117" t="s">
        <v>964</v>
      </c>
      <c r="HB408" s="117" t="s">
        <v>2679</v>
      </c>
      <c r="HC408" s="117"/>
      <c r="HD408" s="116" t="s">
        <v>1858</v>
      </c>
      <c r="HE408" s="116">
        <v>4.3928000000000003</v>
      </c>
      <c r="HF408" s="116">
        <v>32.286417</v>
      </c>
    </row>
    <row r="409" spans="1:214" x14ac:dyDescent="0.25">
      <c r="A409" t="s">
        <v>323</v>
      </c>
      <c r="B409" t="s">
        <v>324</v>
      </c>
      <c r="C409" t="s">
        <v>705</v>
      </c>
      <c r="D409" t="s">
        <v>706</v>
      </c>
      <c r="E409" t="s">
        <v>1433</v>
      </c>
      <c r="F409" t="s">
        <v>1434</v>
      </c>
      <c r="G409" s="116">
        <f t="shared" si="12"/>
        <v>9.1031899999999997</v>
      </c>
      <c r="H409" s="116">
        <f t="shared" si="13"/>
        <v>27.2347</v>
      </c>
      <c r="I409">
        <v>9</v>
      </c>
      <c r="J409">
        <v>9</v>
      </c>
      <c r="K409" t="s">
        <v>146</v>
      </c>
      <c r="L409">
        <v>0</v>
      </c>
      <c r="M409" s="116">
        <f>SUM(Table1[[#Headers],[c- IDP previously displ. abroad present]])</f>
        <v>0</v>
      </c>
      <c r="N409">
        <v>0</v>
      </c>
      <c r="O409" s="116">
        <f>(Table1[[#This Row],[a- IDP individuals]])-(Table1[[#This Row],[displ. Abroad]])</f>
        <v>0</v>
      </c>
      <c r="P409">
        <v>0</v>
      </c>
      <c r="Q409">
        <v>0</v>
      </c>
      <c r="R409" t="s">
        <v>147</v>
      </c>
      <c r="S409" t="s">
        <v>147</v>
      </c>
      <c r="T409">
        <v>0</v>
      </c>
      <c r="U409">
        <v>0</v>
      </c>
      <c r="V409" t="s">
        <v>147</v>
      </c>
      <c r="W409" t="s">
        <v>147</v>
      </c>
      <c r="X409">
        <v>0</v>
      </c>
      <c r="Y409">
        <v>0</v>
      </c>
      <c r="Z409" t="s">
        <v>147</v>
      </c>
      <c r="AA409" t="s">
        <v>147</v>
      </c>
      <c r="AB409">
        <v>0</v>
      </c>
      <c r="AC409">
        <v>0</v>
      </c>
      <c r="AD409" t="s">
        <v>147</v>
      </c>
      <c r="AE409" t="s">
        <v>147</v>
      </c>
      <c r="AF409">
        <v>0</v>
      </c>
      <c r="AG409">
        <v>0</v>
      </c>
      <c r="AH409" t="s">
        <v>147</v>
      </c>
      <c r="AI409" t="s">
        <v>147</v>
      </c>
      <c r="AJ409">
        <v>0</v>
      </c>
      <c r="AK409">
        <v>0</v>
      </c>
      <c r="AL409" t="s">
        <v>147</v>
      </c>
      <c r="AM409" t="s">
        <v>147</v>
      </c>
      <c r="AN409">
        <v>0</v>
      </c>
      <c r="AO409">
        <v>0</v>
      </c>
      <c r="AP409" t="s">
        <v>146</v>
      </c>
      <c r="AQ409">
        <v>0</v>
      </c>
      <c r="AR409">
        <v>0</v>
      </c>
      <c r="AS409">
        <v>0</v>
      </c>
      <c r="AT409">
        <v>0</v>
      </c>
      <c r="AU409" t="s">
        <v>147</v>
      </c>
      <c r="AV409" t="s">
        <v>147</v>
      </c>
      <c r="AW409">
        <v>0</v>
      </c>
      <c r="AX409">
        <v>0</v>
      </c>
      <c r="AY409" t="s">
        <v>147</v>
      </c>
      <c r="AZ409" t="s">
        <v>147</v>
      </c>
      <c r="BA409">
        <v>0</v>
      </c>
      <c r="BB409">
        <v>0</v>
      </c>
      <c r="BC409" t="s">
        <v>147</v>
      </c>
      <c r="BD409" t="s">
        <v>147</v>
      </c>
      <c r="BE409">
        <v>0</v>
      </c>
      <c r="BF409">
        <v>0</v>
      </c>
      <c r="BG409" t="s">
        <v>147</v>
      </c>
      <c r="BH409" t="s">
        <v>147</v>
      </c>
      <c r="BI409">
        <v>0</v>
      </c>
      <c r="BJ409">
        <v>0</v>
      </c>
      <c r="BK409" t="s">
        <v>147</v>
      </c>
      <c r="BL409" t="s">
        <v>147</v>
      </c>
      <c r="BM409">
        <v>0</v>
      </c>
      <c r="BN409">
        <v>0</v>
      </c>
      <c r="BO409" s="116">
        <f>SUM(Table1[[#This Row],[2014-2015 Conflict]],Table1[[#This Row],[2016-2017 conflict]],Table1[[#This Row],[2018 pre R conflict]],Table1[[#This Row],[2018 post R conflict]],Table1[[#This Row],[2019 conflict]],Table1[[#This Row],[2020 conflict]])</f>
        <v>0</v>
      </c>
      <c r="BP409" s="116">
        <f>SUM(Table1[[#This Row],[2014-2015  C - clashes]],Table1[[#This Row],[2016-2017  c-clashes]],Table1[[#This Row],[2018 pre R C-clashes]],Table1[[#This Row],[2018 post R C-clashes]],Table1[[#This Row],[2019 C-clashes]],Table1[[#This Row],[2020 C-clashes]])</f>
        <v>0</v>
      </c>
      <c r="BQ409" s="116">
        <f>SUM(Table1[[#This Row],[2014-2015 disaster]],Table1[[#This Row],[2016-2017 disaster]],Table1[[#This Row],[2018 pre R disaster]],Table1[[#This Row],[2018 post R disaster]],Table1[[#This Row],[2019 disaster]],Table1[[#This Row],[2020 disaster]])</f>
        <v>0</v>
      </c>
      <c r="BR409" s="116">
        <f>SUM(Table1[[#This Row],[2014-2015 unknown]],Table1[[#This Row],[2016-2017  unknown ]],Table1[[#This Row],[2018 pre R unknown]],Table1[[#This Row],[2018 post R unknown]],Table1[[#This Row],[2019 unknown]],Table1[[#This Row],[2020 unknown]])</f>
        <v>0</v>
      </c>
      <c r="BS409">
        <v>0</v>
      </c>
      <c r="BT409">
        <v>0</v>
      </c>
      <c r="BU409">
        <v>0</v>
      </c>
      <c r="BV409">
        <v>0</v>
      </c>
      <c r="BW409" t="s">
        <v>146</v>
      </c>
      <c r="BX409">
        <v>0</v>
      </c>
      <c r="BY409">
        <v>0</v>
      </c>
      <c r="BZ409">
        <v>0</v>
      </c>
      <c r="CA409">
        <v>0</v>
      </c>
      <c r="CB409" t="s">
        <v>146</v>
      </c>
      <c r="CC409">
        <v>0</v>
      </c>
      <c r="CD409">
        <v>0</v>
      </c>
      <c r="CE409">
        <v>0</v>
      </c>
      <c r="CF409">
        <v>0</v>
      </c>
      <c r="CG409" t="s">
        <v>146</v>
      </c>
      <c r="CH409">
        <v>0</v>
      </c>
      <c r="CI409">
        <v>0</v>
      </c>
      <c r="CJ409">
        <v>0</v>
      </c>
      <c r="CK409">
        <v>0</v>
      </c>
      <c r="CL409" t="s">
        <v>146</v>
      </c>
      <c r="CM409">
        <v>0</v>
      </c>
      <c r="CN409">
        <v>0</v>
      </c>
      <c r="CO409">
        <v>0</v>
      </c>
      <c r="CP409">
        <v>0</v>
      </c>
      <c r="CQ409" t="s">
        <v>146</v>
      </c>
      <c r="CR409">
        <v>0</v>
      </c>
      <c r="CS409">
        <v>0</v>
      </c>
      <c r="CT409">
        <v>0</v>
      </c>
      <c r="CU409">
        <v>0</v>
      </c>
      <c r="CV409" t="s">
        <v>146</v>
      </c>
      <c r="CW409" t="s">
        <v>147</v>
      </c>
      <c r="CX409">
        <v>0</v>
      </c>
      <c r="CY409">
        <v>0</v>
      </c>
      <c r="CZ409">
        <v>0</v>
      </c>
      <c r="DA409">
        <v>0</v>
      </c>
      <c r="DB409">
        <v>0</v>
      </c>
      <c r="DC409" t="s">
        <v>146</v>
      </c>
      <c r="DD409">
        <v>0</v>
      </c>
      <c r="DE409">
        <v>0</v>
      </c>
      <c r="DF409">
        <v>0</v>
      </c>
      <c r="DG409">
        <v>0</v>
      </c>
      <c r="DH409" t="s">
        <v>159</v>
      </c>
      <c r="DI409">
        <f>Table1[[#This Row],[i- returnees internal present household]]+Table1[[#This Row],[k- abroad returnee household]]</f>
        <v>1974</v>
      </c>
      <c r="DJ409">
        <f>Table1[[#This Row],[ returnees internal ]]+Table1[[#This Row],[abroad returnee ]]</f>
        <v>11548</v>
      </c>
      <c r="DK409" t="s">
        <v>146</v>
      </c>
      <c r="DL409">
        <v>0</v>
      </c>
      <c r="DM409">
        <v>0</v>
      </c>
      <c r="DN409">
        <v>0</v>
      </c>
      <c r="DO409">
        <v>0</v>
      </c>
      <c r="DP409" t="s">
        <v>147</v>
      </c>
      <c r="DQ409" t="s">
        <v>147</v>
      </c>
      <c r="DR409" t="s">
        <v>147</v>
      </c>
      <c r="DS409" t="s">
        <v>147</v>
      </c>
      <c r="DT409">
        <v>0</v>
      </c>
      <c r="DU409">
        <v>0</v>
      </c>
      <c r="DV409" t="s">
        <v>147</v>
      </c>
      <c r="DW409" t="s">
        <v>147</v>
      </c>
      <c r="DX409" t="s">
        <v>147</v>
      </c>
      <c r="DY409" t="s">
        <v>147</v>
      </c>
      <c r="DZ409">
        <v>0</v>
      </c>
      <c r="EA409">
        <v>0</v>
      </c>
      <c r="EB409" t="s">
        <v>147</v>
      </c>
      <c r="EC409" t="s">
        <v>147</v>
      </c>
      <c r="ED409" t="s">
        <v>147</v>
      </c>
      <c r="EE409" t="s">
        <v>147</v>
      </c>
      <c r="EF409">
        <v>0</v>
      </c>
      <c r="EG409">
        <v>0</v>
      </c>
      <c r="EH409" t="s">
        <v>147</v>
      </c>
      <c r="EI409" t="s">
        <v>147</v>
      </c>
      <c r="EJ409" t="s">
        <v>147</v>
      </c>
      <c r="EK409" t="s">
        <v>147</v>
      </c>
      <c r="EL409">
        <v>0</v>
      </c>
      <c r="EM409">
        <v>0</v>
      </c>
      <c r="EN409" t="s">
        <v>147</v>
      </c>
      <c r="EO409" t="s">
        <v>147</v>
      </c>
      <c r="EP409" t="s">
        <v>147</v>
      </c>
      <c r="EQ409" t="s">
        <v>147</v>
      </c>
      <c r="ER409">
        <v>0</v>
      </c>
      <c r="ES409">
        <v>0</v>
      </c>
      <c r="ET409" t="s">
        <v>159</v>
      </c>
      <c r="EU409">
        <v>1974</v>
      </c>
      <c r="EV409">
        <v>11548</v>
      </c>
      <c r="EW409">
        <v>241</v>
      </c>
      <c r="EX409">
        <v>1414</v>
      </c>
      <c r="EY409" t="s">
        <v>217</v>
      </c>
      <c r="EZ409" t="s">
        <v>218</v>
      </c>
      <c r="FA409" t="s">
        <v>150</v>
      </c>
      <c r="FB409" t="s">
        <v>147</v>
      </c>
      <c r="FC409">
        <v>318</v>
      </c>
      <c r="FD409">
        <v>1859</v>
      </c>
      <c r="FE409" t="s">
        <v>217</v>
      </c>
      <c r="FF409" t="s">
        <v>218</v>
      </c>
      <c r="FG409" t="s">
        <v>150</v>
      </c>
      <c r="FH409" t="s">
        <v>147</v>
      </c>
      <c r="FI409">
        <v>242</v>
      </c>
      <c r="FJ409">
        <v>1419</v>
      </c>
      <c r="FK409" t="s">
        <v>217</v>
      </c>
      <c r="FL409" t="s">
        <v>218</v>
      </c>
      <c r="FM409" t="s">
        <v>150</v>
      </c>
      <c r="FN409" t="s">
        <v>147</v>
      </c>
      <c r="FO409">
        <v>674</v>
      </c>
      <c r="FP409">
        <v>3920</v>
      </c>
      <c r="FQ409" t="s">
        <v>217</v>
      </c>
      <c r="FR409" t="s">
        <v>218</v>
      </c>
      <c r="FS409" t="s">
        <v>150</v>
      </c>
      <c r="FT409" t="s">
        <v>147</v>
      </c>
      <c r="FU409">
        <v>499</v>
      </c>
      <c r="FV409">
        <v>2936</v>
      </c>
      <c r="FW409" t="s">
        <v>217</v>
      </c>
      <c r="FX409" t="s">
        <v>218</v>
      </c>
      <c r="FY409" t="s">
        <v>150</v>
      </c>
      <c r="FZ409" t="s">
        <v>147</v>
      </c>
      <c r="GA409">
        <v>0</v>
      </c>
      <c r="GB409">
        <v>0</v>
      </c>
      <c r="GC409">
        <v>1277</v>
      </c>
      <c r="GD409">
        <v>7408</v>
      </c>
      <c r="GE409">
        <v>391</v>
      </c>
      <c r="GF409">
        <v>2269</v>
      </c>
      <c r="GG409">
        <v>306</v>
      </c>
      <c r="GH409">
        <v>1871</v>
      </c>
      <c r="GI409">
        <v>0</v>
      </c>
      <c r="GJ409">
        <v>0</v>
      </c>
      <c r="GK409" t="s">
        <v>146</v>
      </c>
      <c r="GL409">
        <v>0</v>
      </c>
      <c r="GM409">
        <v>0</v>
      </c>
      <c r="GN409" t="s">
        <v>146</v>
      </c>
      <c r="GO409" t="s">
        <v>147</v>
      </c>
      <c r="GP409" t="s">
        <v>147</v>
      </c>
      <c r="GQ409" t="s">
        <v>146</v>
      </c>
      <c r="GR409" t="s">
        <v>147</v>
      </c>
      <c r="GS409" t="s">
        <v>159</v>
      </c>
      <c r="GT409">
        <v>15</v>
      </c>
      <c r="GU409">
        <v>70</v>
      </c>
      <c r="GV409" t="s">
        <v>146</v>
      </c>
      <c r="GW409" t="s">
        <v>151</v>
      </c>
      <c r="GX409" t="s">
        <v>151</v>
      </c>
      <c r="GY409" t="s">
        <v>197</v>
      </c>
      <c r="GZ409" t="s">
        <v>160</v>
      </c>
      <c r="HA409" s="117" t="s">
        <v>964</v>
      </c>
      <c r="HB409" s="117" t="s">
        <v>2681</v>
      </c>
      <c r="HC409" s="117"/>
      <c r="HD409" s="116" t="s">
        <v>1858</v>
      </c>
      <c r="HE409" s="116">
        <v>4.4278829999999996</v>
      </c>
      <c r="HF409" s="116">
        <v>32.148516999999998</v>
      </c>
    </row>
    <row r="410" spans="1:214" x14ac:dyDescent="0.25">
      <c r="A410" t="s">
        <v>192</v>
      </c>
      <c r="B410" t="s">
        <v>193</v>
      </c>
      <c r="C410" t="s">
        <v>191</v>
      </c>
      <c r="D410" t="s">
        <v>194</v>
      </c>
      <c r="E410" t="s">
        <v>1435</v>
      </c>
      <c r="F410" t="s">
        <v>1436</v>
      </c>
      <c r="G410" s="116">
        <f t="shared" si="12"/>
        <v>4.6452251970000003</v>
      </c>
      <c r="H410" s="116">
        <f t="shared" si="13"/>
        <v>32.080489909999997</v>
      </c>
      <c r="I410">
        <v>9</v>
      </c>
      <c r="J410">
        <v>9</v>
      </c>
      <c r="K410" t="s">
        <v>159</v>
      </c>
      <c r="L410">
        <v>1045</v>
      </c>
      <c r="M410" s="116">
        <f>SUM(Table1[[#Headers],[c- IDP previously displ. abroad present]])</f>
        <v>0</v>
      </c>
      <c r="N410">
        <v>6248</v>
      </c>
      <c r="O410" s="116">
        <f>(Table1[[#This Row],[a- IDP individuals]])-(Table1[[#This Row],[displ. Abroad]])</f>
        <v>6248</v>
      </c>
      <c r="P410">
        <v>0</v>
      </c>
      <c r="Q410">
        <v>0</v>
      </c>
      <c r="R410" t="s">
        <v>147</v>
      </c>
      <c r="S410" t="s">
        <v>147</v>
      </c>
      <c r="T410">
        <v>44</v>
      </c>
      <c r="U410">
        <v>242</v>
      </c>
      <c r="V410" t="s">
        <v>156</v>
      </c>
      <c r="W410" t="s">
        <v>195</v>
      </c>
      <c r="X410">
        <v>0</v>
      </c>
      <c r="Y410">
        <v>0</v>
      </c>
      <c r="Z410" t="s">
        <v>147</v>
      </c>
      <c r="AA410" t="s">
        <v>147</v>
      </c>
      <c r="AB410">
        <v>0</v>
      </c>
      <c r="AC410">
        <v>0</v>
      </c>
      <c r="AD410" t="s">
        <v>147</v>
      </c>
      <c r="AE410" t="s">
        <v>147</v>
      </c>
      <c r="AF410">
        <v>0</v>
      </c>
      <c r="AG410">
        <v>0</v>
      </c>
      <c r="AH410" t="s">
        <v>147</v>
      </c>
      <c r="AI410" t="s">
        <v>147</v>
      </c>
      <c r="AJ410">
        <v>1001</v>
      </c>
      <c r="AK410">
        <v>6006</v>
      </c>
      <c r="AL410" t="s">
        <v>193</v>
      </c>
      <c r="AM410" t="s">
        <v>194</v>
      </c>
      <c r="AN410">
        <v>0</v>
      </c>
      <c r="AO410">
        <v>0</v>
      </c>
      <c r="AP410" t="s">
        <v>146</v>
      </c>
      <c r="AQ410">
        <v>0</v>
      </c>
      <c r="AR410">
        <v>0</v>
      </c>
      <c r="AS410">
        <v>0</v>
      </c>
      <c r="AT410">
        <v>0</v>
      </c>
      <c r="AU410" t="s">
        <v>147</v>
      </c>
      <c r="AV410" t="s">
        <v>147</v>
      </c>
      <c r="AW410">
        <v>0</v>
      </c>
      <c r="AX410">
        <v>0</v>
      </c>
      <c r="AY410" t="s">
        <v>147</v>
      </c>
      <c r="AZ410" t="s">
        <v>147</v>
      </c>
      <c r="BA410">
        <v>0</v>
      </c>
      <c r="BB410">
        <v>0</v>
      </c>
      <c r="BC410" t="s">
        <v>147</v>
      </c>
      <c r="BD410" t="s">
        <v>147</v>
      </c>
      <c r="BE410">
        <v>0</v>
      </c>
      <c r="BF410">
        <v>0</v>
      </c>
      <c r="BG410" t="s">
        <v>147</v>
      </c>
      <c r="BH410" t="s">
        <v>147</v>
      </c>
      <c r="BI410">
        <v>0</v>
      </c>
      <c r="BJ410">
        <v>0</v>
      </c>
      <c r="BK410" t="s">
        <v>147</v>
      </c>
      <c r="BL410" t="s">
        <v>147</v>
      </c>
      <c r="BM410">
        <v>0</v>
      </c>
      <c r="BN410">
        <v>0</v>
      </c>
      <c r="BO410" s="116">
        <f>SUM(Table1[[#This Row],[2014-2015 Conflict]],Table1[[#This Row],[2016-2017 conflict]],Table1[[#This Row],[2018 pre R conflict]],Table1[[#This Row],[2018 post R conflict]],Table1[[#This Row],[2019 conflict]],Table1[[#This Row],[2020 conflict]])</f>
        <v>6248</v>
      </c>
      <c r="BP410" s="116">
        <f>SUM(Table1[[#This Row],[2014-2015  C - clashes]],Table1[[#This Row],[2016-2017  c-clashes]],Table1[[#This Row],[2018 pre R C-clashes]],Table1[[#This Row],[2018 post R C-clashes]],Table1[[#This Row],[2019 C-clashes]],Table1[[#This Row],[2020 C-clashes]])</f>
        <v>0</v>
      </c>
      <c r="BQ410" s="116">
        <f>SUM(Table1[[#This Row],[2014-2015 disaster]],Table1[[#This Row],[2016-2017 disaster]],Table1[[#This Row],[2018 pre R disaster]],Table1[[#This Row],[2018 post R disaster]],Table1[[#This Row],[2019 disaster]],Table1[[#This Row],[2020 disaster]])</f>
        <v>0</v>
      </c>
      <c r="BR410" s="116">
        <f>SUM(Table1[[#This Row],[2014-2015 unknown]],Table1[[#This Row],[2016-2017  unknown ]],Table1[[#This Row],[2018 pre R unknown]],Table1[[#This Row],[2018 post R unknown]],Table1[[#This Row],[2019 unknown]],Table1[[#This Row],[2020 unknown]])</f>
        <v>0</v>
      </c>
      <c r="BS410">
        <v>0</v>
      </c>
      <c r="BT410">
        <v>0</v>
      </c>
      <c r="BU410">
        <v>0</v>
      </c>
      <c r="BV410">
        <v>0</v>
      </c>
      <c r="BW410" t="s">
        <v>146</v>
      </c>
      <c r="BX410">
        <v>242</v>
      </c>
      <c r="BY410">
        <v>0</v>
      </c>
      <c r="BZ410">
        <v>0</v>
      </c>
      <c r="CA410">
        <v>0</v>
      </c>
      <c r="CB410" t="s">
        <v>146</v>
      </c>
      <c r="CC410">
        <v>0</v>
      </c>
      <c r="CD410">
        <v>0</v>
      </c>
      <c r="CE410">
        <v>0</v>
      </c>
      <c r="CF410">
        <v>0</v>
      </c>
      <c r="CG410" t="s">
        <v>146</v>
      </c>
      <c r="CH410">
        <v>0</v>
      </c>
      <c r="CI410">
        <v>0</v>
      </c>
      <c r="CJ410">
        <v>0</v>
      </c>
      <c r="CK410">
        <v>0</v>
      </c>
      <c r="CL410" t="s">
        <v>146</v>
      </c>
      <c r="CM410">
        <v>0</v>
      </c>
      <c r="CN410">
        <v>0</v>
      </c>
      <c r="CO410">
        <v>0</v>
      </c>
      <c r="CP410">
        <v>0</v>
      </c>
      <c r="CQ410" t="s">
        <v>146</v>
      </c>
      <c r="CR410">
        <v>6006</v>
      </c>
      <c r="CS410">
        <v>0</v>
      </c>
      <c r="CT410">
        <v>0</v>
      </c>
      <c r="CU410">
        <v>0</v>
      </c>
      <c r="CV410" t="s">
        <v>146</v>
      </c>
      <c r="CW410" t="s">
        <v>147</v>
      </c>
      <c r="CX410">
        <v>0</v>
      </c>
      <c r="CY410">
        <v>0</v>
      </c>
      <c r="CZ410">
        <v>0</v>
      </c>
      <c r="DA410">
        <v>1045</v>
      </c>
      <c r="DB410">
        <v>6248</v>
      </c>
      <c r="DC410" t="s">
        <v>159</v>
      </c>
      <c r="DD410">
        <v>6</v>
      </c>
      <c r="DE410">
        <v>37</v>
      </c>
      <c r="DF410">
        <v>878</v>
      </c>
      <c r="DG410">
        <v>5268</v>
      </c>
      <c r="DH410" t="s">
        <v>159</v>
      </c>
      <c r="DI410">
        <f>Table1[[#This Row],[i- returnees internal present household]]+Table1[[#This Row],[k- abroad returnee household]]</f>
        <v>498</v>
      </c>
      <c r="DJ410">
        <f>Table1[[#This Row],[ returnees internal ]]+Table1[[#This Row],[abroad returnee ]]</f>
        <v>2741</v>
      </c>
      <c r="DK410" t="s">
        <v>159</v>
      </c>
      <c r="DL410">
        <v>498</v>
      </c>
      <c r="DM410">
        <v>2741</v>
      </c>
      <c r="DN410">
        <v>0</v>
      </c>
      <c r="DO410">
        <v>0</v>
      </c>
      <c r="DP410" t="s">
        <v>147</v>
      </c>
      <c r="DQ410" t="s">
        <v>147</v>
      </c>
      <c r="DR410" t="s">
        <v>147</v>
      </c>
      <c r="DS410" t="s">
        <v>147</v>
      </c>
      <c r="DT410">
        <v>0</v>
      </c>
      <c r="DU410">
        <v>0</v>
      </c>
      <c r="DV410" t="s">
        <v>147</v>
      </c>
      <c r="DW410" t="s">
        <v>147</v>
      </c>
      <c r="DX410" t="s">
        <v>147</v>
      </c>
      <c r="DY410" t="s">
        <v>147</v>
      </c>
      <c r="DZ410">
        <v>0</v>
      </c>
      <c r="EA410">
        <v>0</v>
      </c>
      <c r="EB410" t="s">
        <v>147</v>
      </c>
      <c r="EC410" t="s">
        <v>147</v>
      </c>
      <c r="ED410" t="s">
        <v>147</v>
      </c>
      <c r="EE410" t="s">
        <v>147</v>
      </c>
      <c r="EF410">
        <v>498</v>
      </c>
      <c r="EG410">
        <v>2741</v>
      </c>
      <c r="EH410" t="s">
        <v>193</v>
      </c>
      <c r="EI410" t="s">
        <v>194</v>
      </c>
      <c r="EJ410" t="s">
        <v>150</v>
      </c>
      <c r="EK410" t="s">
        <v>147</v>
      </c>
      <c r="EL410">
        <v>0</v>
      </c>
      <c r="EM410">
        <v>0</v>
      </c>
      <c r="EN410" t="s">
        <v>147</v>
      </c>
      <c r="EO410" t="s">
        <v>147</v>
      </c>
      <c r="EP410" t="s">
        <v>147</v>
      </c>
      <c r="EQ410" t="s">
        <v>147</v>
      </c>
      <c r="ER410">
        <v>0</v>
      </c>
      <c r="ES410">
        <v>0</v>
      </c>
      <c r="ET410" t="s">
        <v>146</v>
      </c>
      <c r="EU410">
        <v>0</v>
      </c>
      <c r="EV410">
        <v>0</v>
      </c>
      <c r="EW410">
        <v>0</v>
      </c>
      <c r="EX410">
        <v>0</v>
      </c>
      <c r="EY410" t="s">
        <v>147</v>
      </c>
      <c r="EZ410" t="s">
        <v>147</v>
      </c>
      <c r="FA410" t="s">
        <v>147</v>
      </c>
      <c r="FB410" t="s">
        <v>147</v>
      </c>
      <c r="FC410">
        <v>0</v>
      </c>
      <c r="FD410">
        <v>0</v>
      </c>
      <c r="FE410" t="s">
        <v>147</v>
      </c>
      <c r="FF410" t="s">
        <v>147</v>
      </c>
      <c r="FG410" t="s">
        <v>147</v>
      </c>
      <c r="FH410" t="s">
        <v>147</v>
      </c>
      <c r="FI410">
        <v>0</v>
      </c>
      <c r="FJ410">
        <v>0</v>
      </c>
      <c r="FK410" t="s">
        <v>147</v>
      </c>
      <c r="FL410" t="s">
        <v>147</v>
      </c>
      <c r="FM410" t="s">
        <v>147</v>
      </c>
      <c r="FN410" t="s">
        <v>147</v>
      </c>
      <c r="FO410">
        <v>0</v>
      </c>
      <c r="FP410">
        <v>0</v>
      </c>
      <c r="FQ410" t="s">
        <v>147</v>
      </c>
      <c r="FR410" t="s">
        <v>147</v>
      </c>
      <c r="FS410" t="s">
        <v>147</v>
      </c>
      <c r="FT410" t="s">
        <v>147</v>
      </c>
      <c r="FU410">
        <v>0</v>
      </c>
      <c r="FV410">
        <v>0</v>
      </c>
      <c r="FW410" t="s">
        <v>147</v>
      </c>
      <c r="FX410" t="s">
        <v>147</v>
      </c>
      <c r="FY410" t="s">
        <v>147</v>
      </c>
      <c r="FZ410" t="s">
        <v>147</v>
      </c>
      <c r="GA410">
        <v>0</v>
      </c>
      <c r="GB410">
        <v>0</v>
      </c>
      <c r="GC410">
        <v>0</v>
      </c>
      <c r="GD410">
        <v>0</v>
      </c>
      <c r="GE410">
        <v>498</v>
      </c>
      <c r="GF410">
        <v>2741</v>
      </c>
      <c r="GG410">
        <v>0</v>
      </c>
      <c r="GH410">
        <v>0</v>
      </c>
      <c r="GI410">
        <v>0</v>
      </c>
      <c r="GJ410">
        <v>0</v>
      </c>
      <c r="GK410" t="s">
        <v>159</v>
      </c>
      <c r="GL410">
        <v>8</v>
      </c>
      <c r="GM410">
        <v>49</v>
      </c>
      <c r="GN410" t="s">
        <v>159</v>
      </c>
      <c r="GO410" t="s">
        <v>193</v>
      </c>
      <c r="GP410" t="s">
        <v>194</v>
      </c>
      <c r="GQ410" t="s">
        <v>159</v>
      </c>
      <c r="GR410" t="s">
        <v>221</v>
      </c>
      <c r="GS410" t="s">
        <v>159</v>
      </c>
      <c r="GT410">
        <v>3</v>
      </c>
      <c r="GU410">
        <v>14</v>
      </c>
      <c r="GV410" t="s">
        <v>146</v>
      </c>
      <c r="GW410" t="s">
        <v>151</v>
      </c>
      <c r="GX410" t="s">
        <v>152</v>
      </c>
      <c r="GY410" t="s">
        <v>151</v>
      </c>
      <c r="GZ410" t="s">
        <v>160</v>
      </c>
      <c r="HA410" s="117" t="s">
        <v>303</v>
      </c>
      <c r="HB410" s="117" t="s">
        <v>2683</v>
      </c>
      <c r="HC410" s="117"/>
      <c r="HD410" s="116" t="s">
        <v>1858</v>
      </c>
      <c r="HE410" s="116">
        <v>4.4069347700000003</v>
      </c>
      <c r="HF410" s="116">
        <v>32.569378110000002</v>
      </c>
    </row>
    <row r="411" spans="1:214" x14ac:dyDescent="0.25">
      <c r="A411" t="s">
        <v>323</v>
      </c>
      <c r="B411" t="s">
        <v>324</v>
      </c>
      <c r="C411" t="s">
        <v>322</v>
      </c>
      <c r="D411" t="s">
        <v>325</v>
      </c>
      <c r="E411" t="s">
        <v>1437</v>
      </c>
      <c r="F411" t="s">
        <v>1438</v>
      </c>
      <c r="G411" s="116">
        <f t="shared" si="12"/>
        <v>8.9773999999999994</v>
      </c>
      <c r="H411" s="116">
        <f t="shared" si="13"/>
        <v>27.524516999999999</v>
      </c>
      <c r="I411">
        <v>9</v>
      </c>
      <c r="J411">
        <v>9</v>
      </c>
      <c r="K411" t="s">
        <v>146</v>
      </c>
      <c r="L411">
        <v>0</v>
      </c>
      <c r="M411" s="116">
        <f>SUM(Table1[[#Headers],[c- IDP previously displ. abroad present]])</f>
        <v>0</v>
      </c>
      <c r="N411">
        <v>0</v>
      </c>
      <c r="O411" s="116">
        <f>(Table1[[#This Row],[a- IDP individuals]])-(Table1[[#This Row],[displ. Abroad]])</f>
        <v>0</v>
      </c>
      <c r="P411">
        <v>0</v>
      </c>
      <c r="Q411">
        <v>0</v>
      </c>
      <c r="R411" t="s">
        <v>147</v>
      </c>
      <c r="S411" t="s">
        <v>147</v>
      </c>
      <c r="T411">
        <v>0</v>
      </c>
      <c r="U411">
        <v>0</v>
      </c>
      <c r="V411" t="s">
        <v>147</v>
      </c>
      <c r="W411" t="s">
        <v>147</v>
      </c>
      <c r="X411">
        <v>0</v>
      </c>
      <c r="Y411">
        <v>0</v>
      </c>
      <c r="Z411" t="s">
        <v>147</v>
      </c>
      <c r="AA411" t="s">
        <v>147</v>
      </c>
      <c r="AB411">
        <v>0</v>
      </c>
      <c r="AC411">
        <v>0</v>
      </c>
      <c r="AD411" t="s">
        <v>147</v>
      </c>
      <c r="AE411" t="s">
        <v>147</v>
      </c>
      <c r="AF411">
        <v>0</v>
      </c>
      <c r="AG411">
        <v>0</v>
      </c>
      <c r="AH411" t="s">
        <v>147</v>
      </c>
      <c r="AI411" t="s">
        <v>147</v>
      </c>
      <c r="AJ411">
        <v>0</v>
      </c>
      <c r="AK411">
        <v>0</v>
      </c>
      <c r="AL411" t="s">
        <v>147</v>
      </c>
      <c r="AM411" t="s">
        <v>147</v>
      </c>
      <c r="AN411">
        <v>0</v>
      </c>
      <c r="AO411">
        <v>0</v>
      </c>
      <c r="AP411" t="s">
        <v>146</v>
      </c>
      <c r="AQ411">
        <v>0</v>
      </c>
      <c r="AR411">
        <v>0</v>
      </c>
      <c r="AS411">
        <v>0</v>
      </c>
      <c r="AT411">
        <v>0</v>
      </c>
      <c r="AU411" t="s">
        <v>147</v>
      </c>
      <c r="AV411" t="s">
        <v>147</v>
      </c>
      <c r="AW411">
        <v>0</v>
      </c>
      <c r="AX411">
        <v>0</v>
      </c>
      <c r="AY411" t="s">
        <v>147</v>
      </c>
      <c r="AZ411" t="s">
        <v>147</v>
      </c>
      <c r="BA411">
        <v>0</v>
      </c>
      <c r="BB411">
        <v>0</v>
      </c>
      <c r="BC411" t="s">
        <v>147</v>
      </c>
      <c r="BD411" t="s">
        <v>147</v>
      </c>
      <c r="BE411">
        <v>0</v>
      </c>
      <c r="BF411">
        <v>0</v>
      </c>
      <c r="BG411" t="s">
        <v>147</v>
      </c>
      <c r="BH411" t="s">
        <v>147</v>
      </c>
      <c r="BI411">
        <v>0</v>
      </c>
      <c r="BJ411">
        <v>0</v>
      </c>
      <c r="BK411" t="s">
        <v>147</v>
      </c>
      <c r="BL411" t="s">
        <v>147</v>
      </c>
      <c r="BM411">
        <v>0</v>
      </c>
      <c r="BN411">
        <v>0</v>
      </c>
      <c r="BO411" s="116">
        <f>SUM(Table1[[#This Row],[2014-2015 Conflict]],Table1[[#This Row],[2016-2017 conflict]],Table1[[#This Row],[2018 pre R conflict]],Table1[[#This Row],[2018 post R conflict]],Table1[[#This Row],[2019 conflict]],Table1[[#This Row],[2020 conflict]])</f>
        <v>0</v>
      </c>
      <c r="BP411" s="116">
        <f>SUM(Table1[[#This Row],[2014-2015  C - clashes]],Table1[[#This Row],[2016-2017  c-clashes]],Table1[[#This Row],[2018 pre R C-clashes]],Table1[[#This Row],[2018 post R C-clashes]],Table1[[#This Row],[2019 C-clashes]],Table1[[#This Row],[2020 C-clashes]])</f>
        <v>0</v>
      </c>
      <c r="BQ411" s="116">
        <f>SUM(Table1[[#This Row],[2014-2015 disaster]],Table1[[#This Row],[2016-2017 disaster]],Table1[[#This Row],[2018 pre R disaster]],Table1[[#This Row],[2018 post R disaster]],Table1[[#This Row],[2019 disaster]],Table1[[#This Row],[2020 disaster]])</f>
        <v>0</v>
      </c>
      <c r="BR411" s="116">
        <f>SUM(Table1[[#This Row],[2014-2015 unknown]],Table1[[#This Row],[2016-2017  unknown ]],Table1[[#This Row],[2018 pre R unknown]],Table1[[#This Row],[2018 post R unknown]],Table1[[#This Row],[2019 unknown]],Table1[[#This Row],[2020 unknown]])</f>
        <v>0</v>
      </c>
      <c r="BS411">
        <v>0</v>
      </c>
      <c r="BT411">
        <v>0</v>
      </c>
      <c r="BU411">
        <v>0</v>
      </c>
      <c r="BV411">
        <v>0</v>
      </c>
      <c r="BW411" t="s">
        <v>146</v>
      </c>
      <c r="BX411">
        <v>0</v>
      </c>
      <c r="BY411">
        <v>0</v>
      </c>
      <c r="BZ411">
        <v>0</v>
      </c>
      <c r="CA411">
        <v>0</v>
      </c>
      <c r="CB411" t="s">
        <v>146</v>
      </c>
      <c r="CC411">
        <v>0</v>
      </c>
      <c r="CD411">
        <v>0</v>
      </c>
      <c r="CE411">
        <v>0</v>
      </c>
      <c r="CF411">
        <v>0</v>
      </c>
      <c r="CG411" t="s">
        <v>146</v>
      </c>
      <c r="CH411">
        <v>0</v>
      </c>
      <c r="CI411">
        <v>0</v>
      </c>
      <c r="CJ411">
        <v>0</v>
      </c>
      <c r="CK411">
        <v>0</v>
      </c>
      <c r="CL411" t="s">
        <v>146</v>
      </c>
      <c r="CM411">
        <v>0</v>
      </c>
      <c r="CN411">
        <v>0</v>
      </c>
      <c r="CO411">
        <v>0</v>
      </c>
      <c r="CP411">
        <v>0</v>
      </c>
      <c r="CQ411" t="s">
        <v>146</v>
      </c>
      <c r="CR411">
        <v>0</v>
      </c>
      <c r="CS411">
        <v>0</v>
      </c>
      <c r="CT411">
        <v>0</v>
      </c>
      <c r="CU411">
        <v>0</v>
      </c>
      <c r="CV411" t="s">
        <v>146</v>
      </c>
      <c r="CW411" t="s">
        <v>147</v>
      </c>
      <c r="CX411">
        <v>0</v>
      </c>
      <c r="CY411">
        <v>0</v>
      </c>
      <c r="CZ411">
        <v>0</v>
      </c>
      <c r="DA411">
        <v>0</v>
      </c>
      <c r="DB411">
        <v>0</v>
      </c>
      <c r="DC411" t="s">
        <v>146</v>
      </c>
      <c r="DD411">
        <v>0</v>
      </c>
      <c r="DE411">
        <v>0</v>
      </c>
      <c r="DF411">
        <v>984</v>
      </c>
      <c r="DG411">
        <v>5412</v>
      </c>
      <c r="DH411" t="s">
        <v>159</v>
      </c>
      <c r="DI411">
        <f>Table1[[#This Row],[i- returnees internal present household]]+Table1[[#This Row],[k- abroad returnee household]]</f>
        <v>311</v>
      </c>
      <c r="DJ411">
        <f>Table1[[#This Row],[ returnees internal ]]+Table1[[#This Row],[abroad returnee ]]</f>
        <v>1711</v>
      </c>
      <c r="DK411" t="s">
        <v>159</v>
      </c>
      <c r="DL411">
        <v>22</v>
      </c>
      <c r="DM411">
        <v>123</v>
      </c>
      <c r="DN411">
        <v>0</v>
      </c>
      <c r="DO411">
        <v>0</v>
      </c>
      <c r="DP411" t="s">
        <v>147</v>
      </c>
      <c r="DQ411" t="s">
        <v>147</v>
      </c>
      <c r="DR411" t="s">
        <v>147</v>
      </c>
      <c r="DS411" t="s">
        <v>147</v>
      </c>
      <c r="DT411">
        <v>0</v>
      </c>
      <c r="DU411">
        <v>0</v>
      </c>
      <c r="DV411" t="s">
        <v>147</v>
      </c>
      <c r="DW411" t="s">
        <v>147</v>
      </c>
      <c r="DX411" t="s">
        <v>147</v>
      </c>
      <c r="DY411" t="s">
        <v>147</v>
      </c>
      <c r="DZ411">
        <v>0</v>
      </c>
      <c r="EA411">
        <v>0</v>
      </c>
      <c r="EB411" t="s">
        <v>147</v>
      </c>
      <c r="EC411" t="s">
        <v>147</v>
      </c>
      <c r="ED411" t="s">
        <v>147</v>
      </c>
      <c r="EE411" t="s">
        <v>147</v>
      </c>
      <c r="EF411">
        <v>22</v>
      </c>
      <c r="EG411">
        <v>123</v>
      </c>
      <c r="EH411" t="s">
        <v>324</v>
      </c>
      <c r="EI411" t="s">
        <v>325</v>
      </c>
      <c r="EJ411" t="s">
        <v>150</v>
      </c>
      <c r="EK411" t="s">
        <v>147</v>
      </c>
      <c r="EL411">
        <v>0</v>
      </c>
      <c r="EM411">
        <v>0</v>
      </c>
      <c r="EN411" t="s">
        <v>147</v>
      </c>
      <c r="EO411" t="s">
        <v>147</v>
      </c>
      <c r="EP411" t="s">
        <v>147</v>
      </c>
      <c r="EQ411" t="s">
        <v>147</v>
      </c>
      <c r="ER411">
        <v>0</v>
      </c>
      <c r="ES411">
        <v>0</v>
      </c>
      <c r="ET411" t="s">
        <v>159</v>
      </c>
      <c r="EU411">
        <v>289</v>
      </c>
      <c r="EV411">
        <v>1588</v>
      </c>
      <c r="EW411">
        <v>0</v>
      </c>
      <c r="EX411">
        <v>0</v>
      </c>
      <c r="EY411" t="s">
        <v>147</v>
      </c>
      <c r="EZ411" t="s">
        <v>147</v>
      </c>
      <c r="FA411" t="s">
        <v>147</v>
      </c>
      <c r="FB411" t="s">
        <v>147</v>
      </c>
      <c r="FC411">
        <v>0</v>
      </c>
      <c r="FD411">
        <v>0</v>
      </c>
      <c r="FE411" t="s">
        <v>147</v>
      </c>
      <c r="FF411" t="s">
        <v>147</v>
      </c>
      <c r="FG411" t="s">
        <v>147</v>
      </c>
      <c r="FH411" t="s">
        <v>147</v>
      </c>
      <c r="FI411">
        <v>53</v>
      </c>
      <c r="FJ411">
        <v>291</v>
      </c>
      <c r="FK411" t="s">
        <v>217</v>
      </c>
      <c r="FL411" t="s">
        <v>218</v>
      </c>
      <c r="FM411" t="s">
        <v>150</v>
      </c>
      <c r="FN411" t="s">
        <v>147</v>
      </c>
      <c r="FO411">
        <v>168</v>
      </c>
      <c r="FP411">
        <v>926</v>
      </c>
      <c r="FQ411" t="s">
        <v>217</v>
      </c>
      <c r="FR411" t="s">
        <v>218</v>
      </c>
      <c r="FS411" t="s">
        <v>150</v>
      </c>
      <c r="FT411" t="s">
        <v>147</v>
      </c>
      <c r="FU411">
        <v>68</v>
      </c>
      <c r="FV411">
        <v>371</v>
      </c>
      <c r="FW411" t="s">
        <v>217</v>
      </c>
      <c r="FX411" t="s">
        <v>218</v>
      </c>
      <c r="FY411" t="s">
        <v>150</v>
      </c>
      <c r="FZ411" t="s">
        <v>147</v>
      </c>
      <c r="GA411">
        <v>0</v>
      </c>
      <c r="GB411">
        <v>0</v>
      </c>
      <c r="GC411">
        <v>22</v>
      </c>
      <c r="GD411">
        <v>123</v>
      </c>
      <c r="GE411">
        <v>289</v>
      </c>
      <c r="GF411">
        <v>1588</v>
      </c>
      <c r="GG411">
        <v>0</v>
      </c>
      <c r="GH411">
        <v>0</v>
      </c>
      <c r="GI411">
        <v>0</v>
      </c>
      <c r="GJ411">
        <v>0</v>
      </c>
      <c r="GK411" t="s">
        <v>159</v>
      </c>
      <c r="GL411">
        <v>125</v>
      </c>
      <c r="GM411">
        <v>683</v>
      </c>
      <c r="GN411" t="s">
        <v>159</v>
      </c>
      <c r="GO411" t="s">
        <v>324</v>
      </c>
      <c r="GP411" t="s">
        <v>325</v>
      </c>
      <c r="GQ411" t="s">
        <v>159</v>
      </c>
      <c r="GR411" t="s">
        <v>217</v>
      </c>
      <c r="GS411" t="s">
        <v>159</v>
      </c>
      <c r="GT411">
        <v>91</v>
      </c>
      <c r="GU411">
        <v>423</v>
      </c>
      <c r="GV411" t="s">
        <v>146</v>
      </c>
      <c r="GW411" t="s">
        <v>152</v>
      </c>
      <c r="GX411" t="s">
        <v>151</v>
      </c>
      <c r="GY411" t="s">
        <v>197</v>
      </c>
      <c r="GZ411" t="s">
        <v>1439</v>
      </c>
      <c r="HA411" s="117" t="s">
        <v>303</v>
      </c>
      <c r="HB411" s="117" t="s">
        <v>2685</v>
      </c>
      <c r="HC411" s="117"/>
      <c r="HD411" s="116" t="s">
        <v>1858</v>
      </c>
      <c r="HE411" s="116">
        <v>4.4085529965140298</v>
      </c>
      <c r="HF411" s="116">
        <v>32.567972131640197</v>
      </c>
    </row>
    <row r="412" spans="1:214" x14ac:dyDescent="0.25">
      <c r="A412" t="s">
        <v>186</v>
      </c>
      <c r="B412" t="s">
        <v>187</v>
      </c>
      <c r="C412" t="s">
        <v>207</v>
      </c>
      <c r="D412" t="s">
        <v>208</v>
      </c>
      <c r="E412" t="s">
        <v>1440</v>
      </c>
      <c r="F412" t="s">
        <v>1441</v>
      </c>
      <c r="G412" s="116">
        <f t="shared" si="12"/>
        <v>6.3141800000000003</v>
      </c>
      <c r="H412" s="116">
        <f t="shared" si="13"/>
        <v>31.161709999999999</v>
      </c>
      <c r="I412">
        <v>9</v>
      </c>
      <c r="J412">
        <v>9</v>
      </c>
      <c r="K412" t="s">
        <v>159</v>
      </c>
      <c r="L412">
        <v>922</v>
      </c>
      <c r="M412" s="116">
        <f>SUM(Table1[[#Headers],[c- IDP previously displ. abroad present]])</f>
        <v>0</v>
      </c>
      <c r="N412">
        <v>4903</v>
      </c>
      <c r="O412" s="116">
        <f>(Table1[[#This Row],[a- IDP individuals]])-(Table1[[#This Row],[displ. Abroad]])</f>
        <v>4337</v>
      </c>
      <c r="P412">
        <v>63</v>
      </c>
      <c r="Q412">
        <v>321</v>
      </c>
      <c r="R412" t="s">
        <v>187</v>
      </c>
      <c r="S412" t="s">
        <v>208</v>
      </c>
      <c r="T412">
        <v>84</v>
      </c>
      <c r="U412">
        <v>428</v>
      </c>
      <c r="V412" t="s">
        <v>187</v>
      </c>
      <c r="W412" t="s">
        <v>208</v>
      </c>
      <c r="X412">
        <v>56</v>
      </c>
      <c r="Y412">
        <v>286</v>
      </c>
      <c r="Z412" t="s">
        <v>187</v>
      </c>
      <c r="AA412" t="s">
        <v>208</v>
      </c>
      <c r="AB412">
        <v>61</v>
      </c>
      <c r="AC412">
        <v>311</v>
      </c>
      <c r="AD412" t="s">
        <v>187</v>
      </c>
      <c r="AE412" t="s">
        <v>208</v>
      </c>
      <c r="AF412">
        <v>58</v>
      </c>
      <c r="AG412">
        <v>296</v>
      </c>
      <c r="AH412" t="s">
        <v>187</v>
      </c>
      <c r="AI412" t="s">
        <v>208</v>
      </c>
      <c r="AJ412">
        <v>600</v>
      </c>
      <c r="AK412">
        <v>3261</v>
      </c>
      <c r="AL412" t="s">
        <v>187</v>
      </c>
      <c r="AM412" t="s">
        <v>208</v>
      </c>
      <c r="AN412">
        <v>0</v>
      </c>
      <c r="AO412">
        <v>0</v>
      </c>
      <c r="AP412" t="s">
        <v>159</v>
      </c>
      <c r="AQ412">
        <v>110</v>
      </c>
      <c r="AR412">
        <v>566</v>
      </c>
      <c r="AS412">
        <v>11</v>
      </c>
      <c r="AT412">
        <v>55</v>
      </c>
      <c r="AU412" t="s">
        <v>217</v>
      </c>
      <c r="AV412" t="s">
        <v>794</v>
      </c>
      <c r="AW412">
        <v>30</v>
      </c>
      <c r="AX412">
        <v>146</v>
      </c>
      <c r="AY412" t="s">
        <v>217</v>
      </c>
      <c r="AZ412" t="s">
        <v>485</v>
      </c>
      <c r="BA412">
        <v>18</v>
      </c>
      <c r="BB412">
        <v>91</v>
      </c>
      <c r="BC412" t="s">
        <v>219</v>
      </c>
      <c r="BD412" t="s">
        <v>354</v>
      </c>
      <c r="BE412">
        <v>24</v>
      </c>
      <c r="BF412">
        <v>132</v>
      </c>
      <c r="BG412" t="s">
        <v>221</v>
      </c>
      <c r="BH412" t="s">
        <v>333</v>
      </c>
      <c r="BI412">
        <v>27</v>
      </c>
      <c r="BJ412">
        <v>142</v>
      </c>
      <c r="BK412" t="s">
        <v>219</v>
      </c>
      <c r="BL412" t="s">
        <v>220</v>
      </c>
      <c r="BM412">
        <v>0</v>
      </c>
      <c r="BN412">
        <v>0</v>
      </c>
      <c r="BO412" s="116">
        <f>SUM(Table1[[#This Row],[2014-2015 Conflict]],Table1[[#This Row],[2016-2017 conflict]],Table1[[#This Row],[2018 pre R conflict]],Table1[[#This Row],[2018 post R conflict]],Table1[[#This Row],[2019 conflict]],Table1[[#This Row],[2020 conflict]])</f>
        <v>0</v>
      </c>
      <c r="BP412" s="116">
        <f>SUM(Table1[[#This Row],[2014-2015  C - clashes]],Table1[[#This Row],[2016-2017  c-clashes]],Table1[[#This Row],[2018 pre R C-clashes]],Table1[[#This Row],[2018 post R C-clashes]],Table1[[#This Row],[2019 C-clashes]],Table1[[#This Row],[2020 C-clashes]])</f>
        <v>4903</v>
      </c>
      <c r="BQ412" s="116">
        <f>SUM(Table1[[#This Row],[2014-2015 disaster]],Table1[[#This Row],[2016-2017 disaster]],Table1[[#This Row],[2018 pre R disaster]],Table1[[#This Row],[2018 post R disaster]],Table1[[#This Row],[2019 disaster]],Table1[[#This Row],[2020 disaster]])</f>
        <v>0</v>
      </c>
      <c r="BR412" s="116">
        <f>SUM(Table1[[#This Row],[2014-2015 unknown]],Table1[[#This Row],[2016-2017  unknown ]],Table1[[#This Row],[2018 pre R unknown]],Table1[[#This Row],[2018 post R unknown]],Table1[[#This Row],[2019 unknown]],Table1[[#This Row],[2020 unknown]])</f>
        <v>0</v>
      </c>
      <c r="BS412">
        <v>0</v>
      </c>
      <c r="BT412">
        <v>321</v>
      </c>
      <c r="BU412">
        <v>0</v>
      </c>
      <c r="BV412">
        <v>0</v>
      </c>
      <c r="BW412" t="s">
        <v>146</v>
      </c>
      <c r="BX412">
        <v>0</v>
      </c>
      <c r="BY412">
        <v>428</v>
      </c>
      <c r="BZ412">
        <v>0</v>
      </c>
      <c r="CA412">
        <v>0</v>
      </c>
      <c r="CB412" t="s">
        <v>146</v>
      </c>
      <c r="CC412">
        <v>0</v>
      </c>
      <c r="CD412">
        <v>286</v>
      </c>
      <c r="CE412">
        <v>0</v>
      </c>
      <c r="CF412">
        <v>0</v>
      </c>
      <c r="CG412" t="s">
        <v>146</v>
      </c>
      <c r="CH412">
        <v>0</v>
      </c>
      <c r="CI412">
        <v>311</v>
      </c>
      <c r="CJ412">
        <v>0</v>
      </c>
      <c r="CK412">
        <v>0</v>
      </c>
      <c r="CL412" t="s">
        <v>146</v>
      </c>
      <c r="CM412">
        <v>0</v>
      </c>
      <c r="CN412">
        <v>296</v>
      </c>
      <c r="CO412">
        <v>0</v>
      </c>
      <c r="CP412">
        <v>0</v>
      </c>
      <c r="CQ412" t="s">
        <v>146</v>
      </c>
      <c r="CR412">
        <v>0</v>
      </c>
      <c r="CS412">
        <v>3261</v>
      </c>
      <c r="CT412">
        <v>0</v>
      </c>
      <c r="CU412">
        <v>0</v>
      </c>
      <c r="CV412" t="s">
        <v>146</v>
      </c>
      <c r="CW412" t="s">
        <v>147</v>
      </c>
      <c r="CX412">
        <v>0</v>
      </c>
      <c r="CY412">
        <v>0</v>
      </c>
      <c r="CZ412">
        <v>0</v>
      </c>
      <c r="DA412">
        <v>922</v>
      </c>
      <c r="DB412">
        <v>4903</v>
      </c>
      <c r="DC412" t="s">
        <v>159</v>
      </c>
      <c r="DD412">
        <v>99</v>
      </c>
      <c r="DE412">
        <v>505</v>
      </c>
      <c r="DF412">
        <v>2059</v>
      </c>
      <c r="DG412">
        <v>10501</v>
      </c>
      <c r="DH412" t="s">
        <v>159</v>
      </c>
      <c r="DI412">
        <f>Table1[[#This Row],[i- returnees internal present household]]+Table1[[#This Row],[k- abroad returnee household]]</f>
        <v>142</v>
      </c>
      <c r="DJ412">
        <f>Table1[[#This Row],[ returnees internal ]]+Table1[[#This Row],[abroad returnee ]]</f>
        <v>705</v>
      </c>
      <c r="DK412" t="s">
        <v>159</v>
      </c>
      <c r="DL412">
        <v>100</v>
      </c>
      <c r="DM412">
        <v>510</v>
      </c>
      <c r="DN412">
        <v>26</v>
      </c>
      <c r="DO412">
        <v>131</v>
      </c>
      <c r="DP412" t="s">
        <v>211</v>
      </c>
      <c r="DQ412" t="s">
        <v>423</v>
      </c>
      <c r="DR412" t="s">
        <v>182</v>
      </c>
      <c r="DS412" t="s">
        <v>147</v>
      </c>
      <c r="DT412">
        <v>24</v>
      </c>
      <c r="DU412">
        <v>123</v>
      </c>
      <c r="DV412" t="s">
        <v>228</v>
      </c>
      <c r="DW412" t="s">
        <v>586</v>
      </c>
      <c r="DX412" t="s">
        <v>182</v>
      </c>
      <c r="DY412" t="s">
        <v>147</v>
      </c>
      <c r="DZ412">
        <v>23</v>
      </c>
      <c r="EA412">
        <v>120</v>
      </c>
      <c r="EB412" t="s">
        <v>228</v>
      </c>
      <c r="EC412" t="s">
        <v>586</v>
      </c>
      <c r="ED412" t="s">
        <v>182</v>
      </c>
      <c r="EE412" t="s">
        <v>147</v>
      </c>
      <c r="EF412">
        <v>17</v>
      </c>
      <c r="EG412">
        <v>86</v>
      </c>
      <c r="EH412" t="s">
        <v>193</v>
      </c>
      <c r="EI412" t="s">
        <v>194</v>
      </c>
      <c r="EJ412" t="s">
        <v>182</v>
      </c>
      <c r="EK412" t="s">
        <v>147</v>
      </c>
      <c r="EL412">
        <v>10</v>
      </c>
      <c r="EM412">
        <v>50</v>
      </c>
      <c r="EN412" t="s">
        <v>202</v>
      </c>
      <c r="EO412" t="s">
        <v>464</v>
      </c>
      <c r="EP412" t="s">
        <v>182</v>
      </c>
      <c r="EQ412" t="s">
        <v>147</v>
      </c>
      <c r="ER412">
        <v>0</v>
      </c>
      <c r="ES412">
        <v>0</v>
      </c>
      <c r="ET412" t="s">
        <v>159</v>
      </c>
      <c r="EU412">
        <v>42</v>
      </c>
      <c r="EV412">
        <v>195</v>
      </c>
      <c r="EW412">
        <v>11</v>
      </c>
      <c r="EX412">
        <v>43</v>
      </c>
      <c r="EY412" t="s">
        <v>217</v>
      </c>
      <c r="EZ412" t="s">
        <v>637</v>
      </c>
      <c r="FA412" t="s">
        <v>150</v>
      </c>
      <c r="FB412" t="s">
        <v>147</v>
      </c>
      <c r="FC412">
        <v>10</v>
      </c>
      <c r="FD412">
        <v>43</v>
      </c>
      <c r="FE412" t="s">
        <v>217</v>
      </c>
      <c r="FF412" t="s">
        <v>218</v>
      </c>
      <c r="FG412" t="s">
        <v>150</v>
      </c>
      <c r="FH412" t="s">
        <v>147</v>
      </c>
      <c r="FI412">
        <v>10</v>
      </c>
      <c r="FJ412">
        <v>45</v>
      </c>
      <c r="FK412" t="s">
        <v>217</v>
      </c>
      <c r="FL412" t="s">
        <v>485</v>
      </c>
      <c r="FM412" t="s">
        <v>150</v>
      </c>
      <c r="FN412" t="s">
        <v>147</v>
      </c>
      <c r="FO412">
        <v>5</v>
      </c>
      <c r="FP412">
        <v>30</v>
      </c>
      <c r="FQ412" t="s">
        <v>219</v>
      </c>
      <c r="FR412" t="s">
        <v>1220</v>
      </c>
      <c r="FS412" t="s">
        <v>182</v>
      </c>
      <c r="FT412" t="s">
        <v>147</v>
      </c>
      <c r="FU412">
        <v>6</v>
      </c>
      <c r="FV412">
        <v>34</v>
      </c>
      <c r="FW412" t="s">
        <v>221</v>
      </c>
      <c r="FX412" t="s">
        <v>222</v>
      </c>
      <c r="FY412" t="s">
        <v>150</v>
      </c>
      <c r="FZ412" t="s">
        <v>147</v>
      </c>
      <c r="GA412">
        <v>0</v>
      </c>
      <c r="GB412">
        <v>0</v>
      </c>
      <c r="GC412">
        <v>69</v>
      </c>
      <c r="GD412">
        <v>355</v>
      </c>
      <c r="GE412">
        <v>40</v>
      </c>
      <c r="GF412">
        <v>205</v>
      </c>
      <c r="GG412">
        <v>33</v>
      </c>
      <c r="GH412">
        <v>145</v>
      </c>
      <c r="GI412">
        <v>0</v>
      </c>
      <c r="GJ412">
        <v>0</v>
      </c>
      <c r="GK412" t="s">
        <v>146</v>
      </c>
      <c r="GL412">
        <v>0</v>
      </c>
      <c r="GM412">
        <v>0</v>
      </c>
      <c r="GN412" t="s">
        <v>146</v>
      </c>
      <c r="GO412" t="s">
        <v>147</v>
      </c>
      <c r="GP412" t="s">
        <v>147</v>
      </c>
      <c r="GQ412" t="s">
        <v>146</v>
      </c>
      <c r="GR412" t="s">
        <v>147</v>
      </c>
      <c r="GS412" t="s">
        <v>159</v>
      </c>
      <c r="GT412">
        <v>42</v>
      </c>
      <c r="GU412">
        <v>195</v>
      </c>
      <c r="GV412" t="s">
        <v>159</v>
      </c>
      <c r="GW412" t="s">
        <v>151</v>
      </c>
      <c r="GX412" t="s">
        <v>152</v>
      </c>
      <c r="GY412" t="s">
        <v>151</v>
      </c>
      <c r="GZ412" t="s">
        <v>1442</v>
      </c>
      <c r="HA412" s="117" t="s">
        <v>303</v>
      </c>
      <c r="HB412" s="117" t="s">
        <v>2687</v>
      </c>
      <c r="HC412" s="117"/>
      <c r="HD412" s="116" t="s">
        <v>1858</v>
      </c>
      <c r="HE412" s="116">
        <v>4.3919452300000001</v>
      </c>
      <c r="HF412" s="116">
        <v>32.589379749999999</v>
      </c>
    </row>
    <row r="413" spans="1:214" x14ac:dyDescent="0.25">
      <c r="A413" t="s">
        <v>323</v>
      </c>
      <c r="B413" t="s">
        <v>324</v>
      </c>
      <c r="C413" t="s">
        <v>930</v>
      </c>
      <c r="D413" t="s">
        <v>641</v>
      </c>
      <c r="E413" t="s">
        <v>1443</v>
      </c>
      <c r="F413" t="s">
        <v>1444</v>
      </c>
      <c r="G413" s="116">
        <f t="shared" si="12"/>
        <v>8.8448100000000007</v>
      </c>
      <c r="H413" s="116">
        <f t="shared" si="13"/>
        <v>27.427667</v>
      </c>
      <c r="I413">
        <v>9</v>
      </c>
      <c r="J413">
        <v>9</v>
      </c>
      <c r="K413" t="s">
        <v>159</v>
      </c>
      <c r="L413">
        <v>398</v>
      </c>
      <c r="M413" s="116">
        <f>SUM(Table1[[#Headers],[c- IDP previously displ. abroad present]])</f>
        <v>0</v>
      </c>
      <c r="N413">
        <v>2221</v>
      </c>
      <c r="O413" s="116">
        <f>(Table1[[#This Row],[a- IDP individuals]])-(Table1[[#This Row],[displ. Abroad]])</f>
        <v>1316</v>
      </c>
      <c r="P413">
        <v>76</v>
      </c>
      <c r="Q413">
        <v>485</v>
      </c>
      <c r="R413" t="s">
        <v>172</v>
      </c>
      <c r="S413" t="s">
        <v>774</v>
      </c>
      <c r="T413">
        <v>46</v>
      </c>
      <c r="U413">
        <v>257</v>
      </c>
      <c r="V413" t="s">
        <v>324</v>
      </c>
      <c r="W413" t="s">
        <v>706</v>
      </c>
      <c r="X413">
        <v>53</v>
      </c>
      <c r="Y413">
        <v>341</v>
      </c>
      <c r="Z413" t="s">
        <v>228</v>
      </c>
      <c r="AA413" t="s">
        <v>584</v>
      </c>
      <c r="AB413">
        <v>44</v>
      </c>
      <c r="AC413">
        <v>273</v>
      </c>
      <c r="AD413" t="s">
        <v>324</v>
      </c>
      <c r="AE413" t="s">
        <v>336</v>
      </c>
      <c r="AF413">
        <v>82</v>
      </c>
      <c r="AG413">
        <v>251</v>
      </c>
      <c r="AH413" t="s">
        <v>324</v>
      </c>
      <c r="AI413" t="s">
        <v>706</v>
      </c>
      <c r="AJ413">
        <v>97</v>
      </c>
      <c r="AK413">
        <v>614</v>
      </c>
      <c r="AL413" t="s">
        <v>1137</v>
      </c>
      <c r="AM413" t="s">
        <v>1137</v>
      </c>
      <c r="AN413">
        <v>0</v>
      </c>
      <c r="AO413">
        <v>0</v>
      </c>
      <c r="AP413" t="s">
        <v>159</v>
      </c>
      <c r="AQ413">
        <v>191</v>
      </c>
      <c r="AR413">
        <v>905</v>
      </c>
      <c r="AS413">
        <v>46</v>
      </c>
      <c r="AT413">
        <v>173</v>
      </c>
      <c r="AU413" t="s">
        <v>217</v>
      </c>
      <c r="AV413" t="s">
        <v>218</v>
      </c>
      <c r="AW413">
        <v>32</v>
      </c>
      <c r="AX413">
        <v>213</v>
      </c>
      <c r="AY413" t="s">
        <v>217</v>
      </c>
      <c r="AZ413" t="s">
        <v>218</v>
      </c>
      <c r="BA413">
        <v>27</v>
      </c>
      <c r="BB413">
        <v>136</v>
      </c>
      <c r="BC413" t="s">
        <v>219</v>
      </c>
      <c r="BD413" t="s">
        <v>354</v>
      </c>
      <c r="BE413">
        <v>48</v>
      </c>
      <c r="BF413">
        <v>193</v>
      </c>
      <c r="BG413" t="s">
        <v>221</v>
      </c>
      <c r="BH413" t="s">
        <v>222</v>
      </c>
      <c r="BI413">
        <v>38</v>
      </c>
      <c r="BJ413">
        <v>190</v>
      </c>
      <c r="BK413" t="s">
        <v>217</v>
      </c>
      <c r="BL413" t="s">
        <v>218</v>
      </c>
      <c r="BM413">
        <v>0</v>
      </c>
      <c r="BN413">
        <v>0</v>
      </c>
      <c r="BO413" s="116">
        <f>SUM(Table1[[#This Row],[2014-2015 Conflict]],Table1[[#This Row],[2016-2017 conflict]],Table1[[#This Row],[2018 pre R conflict]],Table1[[#This Row],[2018 post R conflict]],Table1[[#This Row],[2019 conflict]],Table1[[#This Row],[2020 conflict]])</f>
        <v>1356</v>
      </c>
      <c r="BP413" s="116">
        <f>SUM(Table1[[#This Row],[2014-2015  C - clashes]],Table1[[#This Row],[2016-2017  c-clashes]],Table1[[#This Row],[2018 pre R C-clashes]],Table1[[#This Row],[2018 post R C-clashes]],Table1[[#This Row],[2019 C-clashes]],Table1[[#This Row],[2020 C-clashes]])</f>
        <v>251</v>
      </c>
      <c r="BQ413" s="116">
        <f>SUM(Table1[[#This Row],[2014-2015 disaster]],Table1[[#This Row],[2016-2017 disaster]],Table1[[#This Row],[2018 pre R disaster]],Table1[[#This Row],[2018 post R disaster]],Table1[[#This Row],[2019 disaster]],Table1[[#This Row],[2020 disaster]])</f>
        <v>614</v>
      </c>
      <c r="BR413" s="116">
        <f>SUM(Table1[[#This Row],[2014-2015 unknown]],Table1[[#This Row],[2016-2017  unknown ]],Table1[[#This Row],[2018 pre R unknown]],Table1[[#This Row],[2018 post R unknown]],Table1[[#This Row],[2019 unknown]],Table1[[#This Row],[2020 unknown]])</f>
        <v>0</v>
      </c>
      <c r="BS413">
        <v>485</v>
      </c>
      <c r="BT413">
        <v>0</v>
      </c>
      <c r="BU413">
        <v>0</v>
      </c>
      <c r="BV413">
        <v>0</v>
      </c>
      <c r="BW413" t="s">
        <v>146</v>
      </c>
      <c r="BX413">
        <v>257</v>
      </c>
      <c r="BY413">
        <v>0</v>
      </c>
      <c r="BZ413">
        <v>0</v>
      </c>
      <c r="CA413">
        <v>0</v>
      </c>
      <c r="CB413" t="s">
        <v>146</v>
      </c>
      <c r="CC413">
        <v>341</v>
      </c>
      <c r="CD413">
        <v>0</v>
      </c>
      <c r="CE413">
        <v>0</v>
      </c>
      <c r="CF413">
        <v>0</v>
      </c>
      <c r="CG413" t="s">
        <v>146</v>
      </c>
      <c r="CH413">
        <v>273</v>
      </c>
      <c r="CI413">
        <v>0</v>
      </c>
      <c r="CJ413">
        <v>0</v>
      </c>
      <c r="CK413">
        <v>0</v>
      </c>
      <c r="CL413" t="s">
        <v>146</v>
      </c>
      <c r="CM413">
        <v>0</v>
      </c>
      <c r="CN413">
        <v>251</v>
      </c>
      <c r="CO413">
        <v>0</v>
      </c>
      <c r="CP413">
        <v>0</v>
      </c>
      <c r="CQ413" t="s">
        <v>146</v>
      </c>
      <c r="CR413">
        <v>0</v>
      </c>
      <c r="CS413">
        <v>0</v>
      </c>
      <c r="CT413">
        <v>614</v>
      </c>
      <c r="CU413">
        <v>0</v>
      </c>
      <c r="CV413" t="s">
        <v>146</v>
      </c>
      <c r="CW413" t="s">
        <v>147</v>
      </c>
      <c r="CX413">
        <v>0</v>
      </c>
      <c r="CY413">
        <v>0</v>
      </c>
      <c r="CZ413">
        <v>0</v>
      </c>
      <c r="DA413">
        <v>398</v>
      </c>
      <c r="DB413">
        <v>2221</v>
      </c>
      <c r="DC413" t="s">
        <v>159</v>
      </c>
      <c r="DD413">
        <v>48</v>
      </c>
      <c r="DE413">
        <v>190</v>
      </c>
      <c r="DF413">
        <v>1983</v>
      </c>
      <c r="DG413">
        <v>18510</v>
      </c>
      <c r="DH413" t="s">
        <v>159</v>
      </c>
      <c r="DI413">
        <f>Table1[[#This Row],[i- returnees internal present household]]+Table1[[#This Row],[k- abroad returnee household]]</f>
        <v>513</v>
      </c>
      <c r="DJ413">
        <f>Table1[[#This Row],[ returnees internal ]]+Table1[[#This Row],[abroad returnee ]]</f>
        <v>2545</v>
      </c>
      <c r="DK413" t="s">
        <v>159</v>
      </c>
      <c r="DL413">
        <v>380</v>
      </c>
      <c r="DM413">
        <v>1859</v>
      </c>
      <c r="DN413">
        <v>52</v>
      </c>
      <c r="DO413">
        <v>212</v>
      </c>
      <c r="DP413" t="s">
        <v>228</v>
      </c>
      <c r="DQ413" t="s">
        <v>586</v>
      </c>
      <c r="DR413" t="s">
        <v>150</v>
      </c>
      <c r="DS413" t="s">
        <v>147</v>
      </c>
      <c r="DT413">
        <v>21</v>
      </c>
      <c r="DU413">
        <v>104</v>
      </c>
      <c r="DV413" t="s">
        <v>324</v>
      </c>
      <c r="DW413" t="s">
        <v>706</v>
      </c>
      <c r="DX413" t="s">
        <v>182</v>
      </c>
      <c r="DY413" t="s">
        <v>147</v>
      </c>
      <c r="DZ413">
        <v>30</v>
      </c>
      <c r="EA413">
        <v>207</v>
      </c>
      <c r="EB413" t="s">
        <v>324</v>
      </c>
      <c r="EC413" t="s">
        <v>336</v>
      </c>
      <c r="ED413" t="s">
        <v>150</v>
      </c>
      <c r="EE413" t="s">
        <v>147</v>
      </c>
      <c r="EF413">
        <v>29</v>
      </c>
      <c r="EG413">
        <v>96</v>
      </c>
      <c r="EH413" t="s">
        <v>172</v>
      </c>
      <c r="EI413" t="s">
        <v>774</v>
      </c>
      <c r="EJ413" t="s">
        <v>150</v>
      </c>
      <c r="EK413" t="s">
        <v>147</v>
      </c>
      <c r="EL413">
        <v>248</v>
      </c>
      <c r="EM413">
        <v>1240</v>
      </c>
      <c r="EN413" t="s">
        <v>1137</v>
      </c>
      <c r="EO413" t="s">
        <v>1137</v>
      </c>
      <c r="EP413" t="s">
        <v>304</v>
      </c>
      <c r="EQ413" t="s">
        <v>147</v>
      </c>
      <c r="ER413">
        <v>0</v>
      </c>
      <c r="ES413">
        <v>0</v>
      </c>
      <c r="ET413" t="s">
        <v>159</v>
      </c>
      <c r="EU413">
        <v>133</v>
      </c>
      <c r="EV413">
        <v>686</v>
      </c>
      <c r="EW413">
        <v>33</v>
      </c>
      <c r="EX413">
        <v>116</v>
      </c>
      <c r="EY413" t="s">
        <v>219</v>
      </c>
      <c r="EZ413" t="s">
        <v>354</v>
      </c>
      <c r="FA413" t="s">
        <v>150</v>
      </c>
      <c r="FB413" t="s">
        <v>147</v>
      </c>
      <c r="FC413">
        <v>14</v>
      </c>
      <c r="FD413">
        <v>78</v>
      </c>
      <c r="FE413" t="s">
        <v>221</v>
      </c>
      <c r="FF413" t="s">
        <v>222</v>
      </c>
      <c r="FG413" t="s">
        <v>150</v>
      </c>
      <c r="FH413" t="s">
        <v>147</v>
      </c>
      <c r="FI413">
        <v>19</v>
      </c>
      <c r="FJ413">
        <v>135</v>
      </c>
      <c r="FK413" t="s">
        <v>219</v>
      </c>
      <c r="FL413" t="s">
        <v>354</v>
      </c>
      <c r="FM413" t="s">
        <v>150</v>
      </c>
      <c r="FN413" t="s">
        <v>147</v>
      </c>
      <c r="FO413">
        <v>22</v>
      </c>
      <c r="FP413">
        <v>132</v>
      </c>
      <c r="FQ413" t="s">
        <v>217</v>
      </c>
      <c r="FR413" t="s">
        <v>1150</v>
      </c>
      <c r="FS413" t="s">
        <v>150</v>
      </c>
      <c r="FT413" t="s">
        <v>147</v>
      </c>
      <c r="FU413">
        <v>45</v>
      </c>
      <c r="FV413">
        <v>225</v>
      </c>
      <c r="FW413" t="s">
        <v>217</v>
      </c>
      <c r="FX413" t="s">
        <v>218</v>
      </c>
      <c r="FY413" t="s">
        <v>304</v>
      </c>
      <c r="FZ413" t="s">
        <v>147</v>
      </c>
      <c r="GA413">
        <v>0</v>
      </c>
      <c r="GB413">
        <v>0</v>
      </c>
      <c r="GC413">
        <v>315</v>
      </c>
      <c r="GD413">
        <v>1570</v>
      </c>
      <c r="GE413">
        <v>83</v>
      </c>
      <c r="GF413">
        <v>400</v>
      </c>
      <c r="GG413">
        <v>115</v>
      </c>
      <c r="GH413">
        <v>575</v>
      </c>
      <c r="GI413">
        <v>0</v>
      </c>
      <c r="GJ413">
        <v>0</v>
      </c>
      <c r="GK413" t="s">
        <v>146</v>
      </c>
      <c r="GL413">
        <v>0</v>
      </c>
      <c r="GM413">
        <v>0</v>
      </c>
      <c r="GN413" t="s">
        <v>146</v>
      </c>
      <c r="GO413" t="s">
        <v>147</v>
      </c>
      <c r="GP413" t="s">
        <v>147</v>
      </c>
      <c r="GQ413" t="s">
        <v>146</v>
      </c>
      <c r="GR413" t="s">
        <v>147</v>
      </c>
      <c r="GS413" t="s">
        <v>159</v>
      </c>
      <c r="GT413">
        <v>152</v>
      </c>
      <c r="GU413">
        <v>700</v>
      </c>
      <c r="GV413" t="s">
        <v>159</v>
      </c>
      <c r="GW413" t="s">
        <v>152</v>
      </c>
      <c r="GX413" t="s">
        <v>152</v>
      </c>
      <c r="GY413" t="s">
        <v>152</v>
      </c>
      <c r="GZ413" t="s">
        <v>160</v>
      </c>
      <c r="HA413" s="117" t="s">
        <v>303</v>
      </c>
      <c r="HB413" s="117" t="s">
        <v>2689</v>
      </c>
      <c r="HC413" s="117"/>
      <c r="HD413" s="116" t="s">
        <v>1858</v>
      </c>
      <c r="HE413" s="116">
        <v>4.4169120199999998</v>
      </c>
      <c r="HF413" s="116">
        <v>32.572185380000001</v>
      </c>
    </row>
    <row r="414" spans="1:214" x14ac:dyDescent="0.25">
      <c r="A414" t="s">
        <v>186</v>
      </c>
      <c r="B414" t="s">
        <v>187</v>
      </c>
      <c r="C414" t="s">
        <v>1140</v>
      </c>
      <c r="D414" t="s">
        <v>446</v>
      </c>
      <c r="E414" t="s">
        <v>1445</v>
      </c>
      <c r="F414" t="s">
        <v>1446</v>
      </c>
      <c r="G414" s="116">
        <f t="shared" si="12"/>
        <v>6.3316239999999997</v>
      </c>
      <c r="H414" s="116">
        <f t="shared" si="13"/>
        <v>29.914836000000001</v>
      </c>
      <c r="I414">
        <v>9</v>
      </c>
      <c r="J414">
        <v>9</v>
      </c>
      <c r="K414" t="s">
        <v>159</v>
      </c>
      <c r="L414">
        <v>463</v>
      </c>
      <c r="M414" s="116">
        <f>SUM(Table1[[#Headers],[c- IDP previously displ. abroad present]])</f>
        <v>0</v>
      </c>
      <c r="N414">
        <v>2084</v>
      </c>
      <c r="O414" s="116">
        <f>(Table1[[#This Row],[a- IDP individuals]])-(Table1[[#This Row],[displ. Abroad]])</f>
        <v>1912</v>
      </c>
      <c r="P414">
        <v>60</v>
      </c>
      <c r="Q414">
        <v>270</v>
      </c>
      <c r="R414" t="s">
        <v>211</v>
      </c>
      <c r="S414" t="s">
        <v>212</v>
      </c>
      <c r="T414">
        <v>41</v>
      </c>
      <c r="U414">
        <v>184</v>
      </c>
      <c r="V414" t="s">
        <v>211</v>
      </c>
      <c r="W414" t="s">
        <v>422</v>
      </c>
      <c r="X414">
        <v>36</v>
      </c>
      <c r="Y414">
        <v>162</v>
      </c>
      <c r="Z414" t="s">
        <v>187</v>
      </c>
      <c r="AA414" t="s">
        <v>429</v>
      </c>
      <c r="AB414">
        <v>0</v>
      </c>
      <c r="AC414">
        <v>0</v>
      </c>
      <c r="AD414" t="s">
        <v>147</v>
      </c>
      <c r="AE414" t="s">
        <v>147</v>
      </c>
      <c r="AF414">
        <v>9</v>
      </c>
      <c r="AG414">
        <v>40</v>
      </c>
      <c r="AH414" t="s">
        <v>211</v>
      </c>
      <c r="AI414" t="s">
        <v>212</v>
      </c>
      <c r="AJ414">
        <v>317</v>
      </c>
      <c r="AK414">
        <v>1428</v>
      </c>
      <c r="AL414" t="s">
        <v>211</v>
      </c>
      <c r="AM414" t="s">
        <v>212</v>
      </c>
      <c r="AN414">
        <v>0</v>
      </c>
      <c r="AO414">
        <v>0</v>
      </c>
      <c r="AP414" t="s">
        <v>159</v>
      </c>
      <c r="AQ414">
        <v>38</v>
      </c>
      <c r="AR414">
        <v>172</v>
      </c>
      <c r="AS414">
        <v>24</v>
      </c>
      <c r="AT414">
        <v>109</v>
      </c>
      <c r="AU414" t="s">
        <v>221</v>
      </c>
      <c r="AV414" t="s">
        <v>685</v>
      </c>
      <c r="AW414">
        <v>14</v>
      </c>
      <c r="AX414">
        <v>63</v>
      </c>
      <c r="AY414" t="s">
        <v>221</v>
      </c>
      <c r="AZ414" t="s">
        <v>333</v>
      </c>
      <c r="BA414">
        <v>0</v>
      </c>
      <c r="BB414">
        <v>0</v>
      </c>
      <c r="BC414" t="s">
        <v>147</v>
      </c>
      <c r="BD414" t="s">
        <v>147</v>
      </c>
      <c r="BE414">
        <v>0</v>
      </c>
      <c r="BF414">
        <v>0</v>
      </c>
      <c r="BG414" t="s">
        <v>147</v>
      </c>
      <c r="BH414" t="s">
        <v>147</v>
      </c>
      <c r="BI414">
        <v>0</v>
      </c>
      <c r="BJ414">
        <v>0</v>
      </c>
      <c r="BK414" t="s">
        <v>147</v>
      </c>
      <c r="BL414" t="s">
        <v>147</v>
      </c>
      <c r="BM414">
        <v>0</v>
      </c>
      <c r="BN414">
        <v>0</v>
      </c>
      <c r="BO414" s="116">
        <f>SUM(Table1[[#This Row],[2014-2015 Conflict]],Table1[[#This Row],[2016-2017 conflict]],Table1[[#This Row],[2018 pre R conflict]],Table1[[#This Row],[2018 post R conflict]],Table1[[#This Row],[2019 conflict]],Table1[[#This Row],[2020 conflict]])</f>
        <v>270</v>
      </c>
      <c r="BP414" s="116">
        <f>SUM(Table1[[#This Row],[2014-2015  C - clashes]],Table1[[#This Row],[2016-2017  c-clashes]],Table1[[#This Row],[2018 pre R C-clashes]],Table1[[#This Row],[2018 post R C-clashes]],Table1[[#This Row],[2019 C-clashes]],Table1[[#This Row],[2020 C-clashes]])</f>
        <v>1630</v>
      </c>
      <c r="BQ414" s="116">
        <f>SUM(Table1[[#This Row],[2014-2015 disaster]],Table1[[#This Row],[2016-2017 disaster]],Table1[[#This Row],[2018 pre R disaster]],Table1[[#This Row],[2018 post R disaster]],Table1[[#This Row],[2019 disaster]],Table1[[#This Row],[2020 disaster]])</f>
        <v>184</v>
      </c>
      <c r="BR414" s="116">
        <f>SUM(Table1[[#This Row],[2014-2015 unknown]],Table1[[#This Row],[2016-2017  unknown ]],Table1[[#This Row],[2018 pre R unknown]],Table1[[#This Row],[2018 post R unknown]],Table1[[#This Row],[2019 unknown]],Table1[[#This Row],[2020 unknown]])</f>
        <v>0</v>
      </c>
      <c r="BS414">
        <v>270</v>
      </c>
      <c r="BT414">
        <v>0</v>
      </c>
      <c r="BU414">
        <v>0</v>
      </c>
      <c r="BV414">
        <v>0</v>
      </c>
      <c r="BW414" t="s">
        <v>146</v>
      </c>
      <c r="BX414">
        <v>0</v>
      </c>
      <c r="BY414">
        <v>0</v>
      </c>
      <c r="BZ414">
        <v>184</v>
      </c>
      <c r="CA414">
        <v>0</v>
      </c>
      <c r="CB414" t="s">
        <v>146</v>
      </c>
      <c r="CC414">
        <v>0</v>
      </c>
      <c r="CD414">
        <v>162</v>
      </c>
      <c r="CE414">
        <v>0</v>
      </c>
      <c r="CF414">
        <v>0</v>
      </c>
      <c r="CG414" t="s">
        <v>146</v>
      </c>
      <c r="CH414">
        <v>0</v>
      </c>
      <c r="CI414">
        <v>0</v>
      </c>
      <c r="CJ414">
        <v>0</v>
      </c>
      <c r="CK414">
        <v>0</v>
      </c>
      <c r="CL414" t="s">
        <v>146</v>
      </c>
      <c r="CM414">
        <v>0</v>
      </c>
      <c r="CN414">
        <v>40</v>
      </c>
      <c r="CO414">
        <v>0</v>
      </c>
      <c r="CP414">
        <v>0</v>
      </c>
      <c r="CQ414" t="s">
        <v>146</v>
      </c>
      <c r="CR414">
        <v>0</v>
      </c>
      <c r="CS414">
        <v>1428</v>
      </c>
      <c r="CT414">
        <v>0</v>
      </c>
      <c r="CU414">
        <v>0</v>
      </c>
      <c r="CV414" t="s">
        <v>146</v>
      </c>
      <c r="CW414" t="s">
        <v>147</v>
      </c>
      <c r="CX414">
        <v>0</v>
      </c>
      <c r="CY414">
        <v>0</v>
      </c>
      <c r="CZ414">
        <v>0</v>
      </c>
      <c r="DA414">
        <v>463</v>
      </c>
      <c r="DB414">
        <v>2084</v>
      </c>
      <c r="DC414" t="s">
        <v>146</v>
      </c>
      <c r="DD414">
        <v>0</v>
      </c>
      <c r="DE414">
        <v>0</v>
      </c>
      <c r="DF414">
        <v>2692</v>
      </c>
      <c r="DG414">
        <v>13458</v>
      </c>
      <c r="DH414" t="s">
        <v>159</v>
      </c>
      <c r="DI414">
        <f>Table1[[#This Row],[i- returnees internal present household]]+Table1[[#This Row],[k- abroad returnee household]]</f>
        <v>335</v>
      </c>
      <c r="DJ414">
        <f>Table1[[#This Row],[ returnees internal ]]+Table1[[#This Row],[abroad returnee ]]</f>
        <v>1561</v>
      </c>
      <c r="DK414" t="s">
        <v>159</v>
      </c>
      <c r="DL414">
        <v>277</v>
      </c>
      <c r="DM414">
        <v>1248</v>
      </c>
      <c r="DN414">
        <v>42</v>
      </c>
      <c r="DO414">
        <v>189</v>
      </c>
      <c r="DP414" t="s">
        <v>211</v>
      </c>
      <c r="DQ414" t="s">
        <v>212</v>
      </c>
      <c r="DR414" t="s">
        <v>150</v>
      </c>
      <c r="DS414" t="s">
        <v>147</v>
      </c>
      <c r="DT414">
        <v>62</v>
      </c>
      <c r="DU414">
        <v>279</v>
      </c>
      <c r="DV414" t="s">
        <v>193</v>
      </c>
      <c r="DW414" t="s">
        <v>194</v>
      </c>
      <c r="DX414" t="s">
        <v>150</v>
      </c>
      <c r="DY414" t="s">
        <v>147</v>
      </c>
      <c r="DZ414">
        <v>29</v>
      </c>
      <c r="EA414">
        <v>131</v>
      </c>
      <c r="EB414" t="s">
        <v>193</v>
      </c>
      <c r="EC414" t="s">
        <v>194</v>
      </c>
      <c r="ED414" t="s">
        <v>150</v>
      </c>
      <c r="EE414" t="s">
        <v>147</v>
      </c>
      <c r="EF414">
        <v>65</v>
      </c>
      <c r="EG414">
        <v>293</v>
      </c>
      <c r="EH414" t="s">
        <v>211</v>
      </c>
      <c r="EI414" t="s">
        <v>422</v>
      </c>
      <c r="EJ414" t="s">
        <v>182</v>
      </c>
      <c r="EK414" t="s">
        <v>147</v>
      </c>
      <c r="EL414">
        <v>79</v>
      </c>
      <c r="EM414">
        <v>356</v>
      </c>
      <c r="EN414" t="s">
        <v>211</v>
      </c>
      <c r="EO414" t="s">
        <v>423</v>
      </c>
      <c r="EP414" t="s">
        <v>150</v>
      </c>
      <c r="EQ414" t="s">
        <v>147</v>
      </c>
      <c r="ER414">
        <v>0</v>
      </c>
      <c r="ES414">
        <v>0</v>
      </c>
      <c r="ET414" t="s">
        <v>159</v>
      </c>
      <c r="EU414">
        <v>58</v>
      </c>
      <c r="EV414">
        <v>313</v>
      </c>
      <c r="EW414">
        <v>20</v>
      </c>
      <c r="EX414">
        <v>108</v>
      </c>
      <c r="EY414" t="s">
        <v>221</v>
      </c>
      <c r="EZ414" t="s">
        <v>424</v>
      </c>
      <c r="FA414" t="s">
        <v>150</v>
      </c>
      <c r="FB414" t="s">
        <v>147</v>
      </c>
      <c r="FC414">
        <v>11</v>
      </c>
      <c r="FD414">
        <v>59</v>
      </c>
      <c r="FE414" t="s">
        <v>221</v>
      </c>
      <c r="FF414" t="s">
        <v>424</v>
      </c>
      <c r="FG414" t="s">
        <v>150</v>
      </c>
      <c r="FH414" t="s">
        <v>147</v>
      </c>
      <c r="FI414">
        <v>0</v>
      </c>
      <c r="FJ414">
        <v>0</v>
      </c>
      <c r="FK414" t="s">
        <v>147</v>
      </c>
      <c r="FL414" t="s">
        <v>147</v>
      </c>
      <c r="FM414" t="s">
        <v>147</v>
      </c>
      <c r="FN414" t="s">
        <v>147</v>
      </c>
      <c r="FO414">
        <v>20</v>
      </c>
      <c r="FP414">
        <v>108</v>
      </c>
      <c r="FQ414" t="s">
        <v>221</v>
      </c>
      <c r="FR414" t="s">
        <v>333</v>
      </c>
      <c r="FS414" t="s">
        <v>150</v>
      </c>
      <c r="FT414" t="s">
        <v>147</v>
      </c>
      <c r="FU414">
        <v>7</v>
      </c>
      <c r="FV414">
        <v>38</v>
      </c>
      <c r="FW414" t="s">
        <v>219</v>
      </c>
      <c r="FX414" t="s">
        <v>354</v>
      </c>
      <c r="FY414" t="s">
        <v>150</v>
      </c>
      <c r="FZ414" t="s">
        <v>147</v>
      </c>
      <c r="GA414">
        <v>0</v>
      </c>
      <c r="GB414">
        <v>0</v>
      </c>
      <c r="GC414">
        <v>186</v>
      </c>
      <c r="GD414">
        <v>867</v>
      </c>
      <c r="GE414">
        <v>130</v>
      </c>
      <c r="GF414">
        <v>606</v>
      </c>
      <c r="GG414">
        <v>19</v>
      </c>
      <c r="GH414">
        <v>88</v>
      </c>
      <c r="GI414">
        <v>0</v>
      </c>
      <c r="GJ414">
        <v>0</v>
      </c>
      <c r="GK414" t="s">
        <v>159</v>
      </c>
      <c r="GL414">
        <v>514</v>
      </c>
      <c r="GM414">
        <v>2313</v>
      </c>
      <c r="GN414" t="s">
        <v>159</v>
      </c>
      <c r="GO414" t="s">
        <v>193</v>
      </c>
      <c r="GP414" t="s">
        <v>194</v>
      </c>
      <c r="GQ414" t="s">
        <v>159</v>
      </c>
      <c r="GR414" t="s">
        <v>217</v>
      </c>
      <c r="GS414" t="s">
        <v>159</v>
      </c>
      <c r="GT414">
        <v>32</v>
      </c>
      <c r="GU414">
        <v>145</v>
      </c>
      <c r="GV414" t="s">
        <v>159</v>
      </c>
      <c r="GW414" t="s">
        <v>151</v>
      </c>
      <c r="GX414" t="s">
        <v>151</v>
      </c>
      <c r="GY414" t="s">
        <v>197</v>
      </c>
      <c r="GZ414" t="s">
        <v>1447</v>
      </c>
      <c r="HA414" s="117" t="s">
        <v>1155</v>
      </c>
      <c r="HB414" s="117" t="s">
        <v>2691</v>
      </c>
      <c r="HC414" s="117"/>
      <c r="HD414" s="116" t="s">
        <v>1858</v>
      </c>
      <c r="HE414" s="116">
        <v>7.6706799810000001</v>
      </c>
      <c r="HF414" s="116">
        <v>33.256648409999997</v>
      </c>
    </row>
    <row r="415" spans="1:214" x14ac:dyDescent="0.25">
      <c r="A415" t="s">
        <v>155</v>
      </c>
      <c r="B415" t="s">
        <v>156</v>
      </c>
      <c r="C415" t="s">
        <v>413</v>
      </c>
      <c r="D415" t="s">
        <v>414</v>
      </c>
      <c r="E415" t="s">
        <v>1448</v>
      </c>
      <c r="F415" t="s">
        <v>1449</v>
      </c>
      <c r="G415" s="116">
        <f t="shared" si="12"/>
        <v>7.0753370000000002</v>
      </c>
      <c r="H415" s="116">
        <f t="shared" si="13"/>
        <v>33.0017</v>
      </c>
      <c r="I415">
        <v>9</v>
      </c>
      <c r="J415">
        <v>9</v>
      </c>
      <c r="K415" t="s">
        <v>159</v>
      </c>
      <c r="L415">
        <v>260</v>
      </c>
      <c r="M415" s="116">
        <f>SUM(Table1[[#Headers],[c- IDP previously displ. abroad present]])</f>
        <v>0</v>
      </c>
      <c r="N415">
        <v>1332</v>
      </c>
      <c r="O415" s="116">
        <f>(Table1[[#This Row],[a- IDP individuals]])-(Table1[[#This Row],[displ. Abroad]])</f>
        <v>1332</v>
      </c>
      <c r="P415">
        <v>0</v>
      </c>
      <c r="Q415">
        <v>0</v>
      </c>
      <c r="R415" t="s">
        <v>147</v>
      </c>
      <c r="S415" t="s">
        <v>147</v>
      </c>
      <c r="T415">
        <v>0</v>
      </c>
      <c r="U415">
        <v>0</v>
      </c>
      <c r="V415" t="s">
        <v>147</v>
      </c>
      <c r="W415" t="s">
        <v>147</v>
      </c>
      <c r="X415">
        <v>0</v>
      </c>
      <c r="Y415">
        <v>0</v>
      </c>
      <c r="Z415" t="s">
        <v>147</v>
      </c>
      <c r="AA415" t="s">
        <v>147</v>
      </c>
      <c r="AB415">
        <v>0</v>
      </c>
      <c r="AC415">
        <v>0</v>
      </c>
      <c r="AD415" t="s">
        <v>147</v>
      </c>
      <c r="AE415" t="s">
        <v>147</v>
      </c>
      <c r="AF415">
        <v>0</v>
      </c>
      <c r="AG415">
        <v>0</v>
      </c>
      <c r="AH415" t="s">
        <v>147</v>
      </c>
      <c r="AI415" t="s">
        <v>147</v>
      </c>
      <c r="AJ415">
        <v>260</v>
      </c>
      <c r="AK415">
        <v>1332</v>
      </c>
      <c r="AL415" t="s">
        <v>156</v>
      </c>
      <c r="AM415" t="s">
        <v>414</v>
      </c>
      <c r="AN415">
        <v>0</v>
      </c>
      <c r="AO415">
        <v>0</v>
      </c>
      <c r="AP415" t="s">
        <v>146</v>
      </c>
      <c r="AQ415">
        <v>0</v>
      </c>
      <c r="AR415">
        <v>0</v>
      </c>
      <c r="AS415">
        <v>0</v>
      </c>
      <c r="AT415">
        <v>0</v>
      </c>
      <c r="AU415" t="s">
        <v>147</v>
      </c>
      <c r="AV415" t="s">
        <v>147</v>
      </c>
      <c r="AW415">
        <v>0</v>
      </c>
      <c r="AX415">
        <v>0</v>
      </c>
      <c r="AY415" t="s">
        <v>147</v>
      </c>
      <c r="AZ415" t="s">
        <v>147</v>
      </c>
      <c r="BA415">
        <v>0</v>
      </c>
      <c r="BB415">
        <v>0</v>
      </c>
      <c r="BC415" t="s">
        <v>147</v>
      </c>
      <c r="BD415" t="s">
        <v>147</v>
      </c>
      <c r="BE415">
        <v>0</v>
      </c>
      <c r="BF415">
        <v>0</v>
      </c>
      <c r="BG415" t="s">
        <v>147</v>
      </c>
      <c r="BH415" t="s">
        <v>147</v>
      </c>
      <c r="BI415">
        <v>0</v>
      </c>
      <c r="BJ415">
        <v>0</v>
      </c>
      <c r="BK415" t="s">
        <v>147</v>
      </c>
      <c r="BL415" t="s">
        <v>147</v>
      </c>
      <c r="BM415">
        <v>0</v>
      </c>
      <c r="BN415">
        <v>0</v>
      </c>
      <c r="BO415" s="116">
        <f>SUM(Table1[[#This Row],[2014-2015 Conflict]],Table1[[#This Row],[2016-2017 conflict]],Table1[[#This Row],[2018 pre R conflict]],Table1[[#This Row],[2018 post R conflict]],Table1[[#This Row],[2019 conflict]],Table1[[#This Row],[2020 conflict]])</f>
        <v>0</v>
      </c>
      <c r="BP415" s="116">
        <f>SUM(Table1[[#This Row],[2014-2015  C - clashes]],Table1[[#This Row],[2016-2017  c-clashes]],Table1[[#This Row],[2018 pre R C-clashes]],Table1[[#This Row],[2018 post R C-clashes]],Table1[[#This Row],[2019 C-clashes]],Table1[[#This Row],[2020 C-clashes]])</f>
        <v>1332</v>
      </c>
      <c r="BQ415" s="116">
        <f>SUM(Table1[[#This Row],[2014-2015 disaster]],Table1[[#This Row],[2016-2017 disaster]],Table1[[#This Row],[2018 pre R disaster]],Table1[[#This Row],[2018 post R disaster]],Table1[[#This Row],[2019 disaster]],Table1[[#This Row],[2020 disaster]])</f>
        <v>0</v>
      </c>
      <c r="BR415" s="116">
        <f>SUM(Table1[[#This Row],[2014-2015 unknown]],Table1[[#This Row],[2016-2017  unknown ]],Table1[[#This Row],[2018 pre R unknown]],Table1[[#This Row],[2018 post R unknown]],Table1[[#This Row],[2019 unknown]],Table1[[#This Row],[2020 unknown]])</f>
        <v>0</v>
      </c>
      <c r="BS415">
        <v>0</v>
      </c>
      <c r="BT415">
        <v>0</v>
      </c>
      <c r="BU415">
        <v>0</v>
      </c>
      <c r="BV415">
        <v>0</v>
      </c>
      <c r="BW415" t="s">
        <v>146</v>
      </c>
      <c r="BX415">
        <v>0</v>
      </c>
      <c r="BY415">
        <v>0</v>
      </c>
      <c r="BZ415">
        <v>0</v>
      </c>
      <c r="CA415">
        <v>0</v>
      </c>
      <c r="CB415" t="s">
        <v>146</v>
      </c>
      <c r="CC415">
        <v>0</v>
      </c>
      <c r="CD415">
        <v>0</v>
      </c>
      <c r="CE415">
        <v>0</v>
      </c>
      <c r="CF415">
        <v>0</v>
      </c>
      <c r="CG415" t="s">
        <v>146</v>
      </c>
      <c r="CH415">
        <v>0</v>
      </c>
      <c r="CI415">
        <v>0</v>
      </c>
      <c r="CJ415">
        <v>0</v>
      </c>
      <c r="CK415">
        <v>0</v>
      </c>
      <c r="CL415" t="s">
        <v>146</v>
      </c>
      <c r="CM415">
        <v>0</v>
      </c>
      <c r="CN415">
        <v>0</v>
      </c>
      <c r="CO415">
        <v>0</v>
      </c>
      <c r="CP415">
        <v>0</v>
      </c>
      <c r="CQ415" t="s">
        <v>146</v>
      </c>
      <c r="CR415">
        <v>0</v>
      </c>
      <c r="CS415">
        <v>1332</v>
      </c>
      <c r="CT415">
        <v>0</v>
      </c>
      <c r="CU415">
        <v>0</v>
      </c>
      <c r="CV415" t="s">
        <v>146</v>
      </c>
      <c r="CW415" t="s">
        <v>147</v>
      </c>
      <c r="CX415">
        <v>0</v>
      </c>
      <c r="CY415">
        <v>0</v>
      </c>
      <c r="CZ415">
        <v>0</v>
      </c>
      <c r="DA415">
        <v>260</v>
      </c>
      <c r="DB415">
        <v>1332</v>
      </c>
      <c r="DC415" t="s">
        <v>159</v>
      </c>
      <c r="DD415">
        <v>16</v>
      </c>
      <c r="DE415">
        <v>85</v>
      </c>
      <c r="DF415">
        <v>3469</v>
      </c>
      <c r="DG415">
        <v>18075</v>
      </c>
      <c r="DH415" t="s">
        <v>159</v>
      </c>
      <c r="DI415">
        <f>Table1[[#This Row],[i- returnees internal present household]]+Table1[[#This Row],[k- abroad returnee household]]</f>
        <v>359</v>
      </c>
      <c r="DJ415">
        <f>Table1[[#This Row],[ returnees internal ]]+Table1[[#This Row],[abroad returnee ]]</f>
        <v>1984</v>
      </c>
      <c r="DK415" t="s">
        <v>159</v>
      </c>
      <c r="DL415">
        <v>359</v>
      </c>
      <c r="DM415">
        <v>1984</v>
      </c>
      <c r="DN415">
        <v>0</v>
      </c>
      <c r="DO415">
        <v>0</v>
      </c>
      <c r="DP415" t="s">
        <v>147</v>
      </c>
      <c r="DQ415" t="s">
        <v>147</v>
      </c>
      <c r="DR415" t="s">
        <v>147</v>
      </c>
      <c r="DS415" t="s">
        <v>147</v>
      </c>
      <c r="DT415">
        <v>0</v>
      </c>
      <c r="DU415">
        <v>0</v>
      </c>
      <c r="DV415" t="s">
        <v>147</v>
      </c>
      <c r="DW415" t="s">
        <v>147</v>
      </c>
      <c r="DX415" t="s">
        <v>147</v>
      </c>
      <c r="DY415" t="s">
        <v>147</v>
      </c>
      <c r="DZ415">
        <v>0</v>
      </c>
      <c r="EA415">
        <v>0</v>
      </c>
      <c r="EB415" t="s">
        <v>147</v>
      </c>
      <c r="EC415" t="s">
        <v>147</v>
      </c>
      <c r="ED415" t="s">
        <v>147</v>
      </c>
      <c r="EE415" t="s">
        <v>147</v>
      </c>
      <c r="EF415">
        <v>0</v>
      </c>
      <c r="EG415">
        <v>0</v>
      </c>
      <c r="EH415" t="s">
        <v>147</v>
      </c>
      <c r="EI415" t="s">
        <v>147</v>
      </c>
      <c r="EJ415" t="s">
        <v>147</v>
      </c>
      <c r="EK415" t="s">
        <v>147</v>
      </c>
      <c r="EL415">
        <v>359</v>
      </c>
      <c r="EM415">
        <v>1984</v>
      </c>
      <c r="EN415" t="s">
        <v>156</v>
      </c>
      <c r="EO415" t="s">
        <v>414</v>
      </c>
      <c r="EP415" t="s">
        <v>182</v>
      </c>
      <c r="EQ415" t="s">
        <v>147</v>
      </c>
      <c r="ER415">
        <v>0</v>
      </c>
      <c r="ES415">
        <v>0</v>
      </c>
      <c r="ET415" t="s">
        <v>146</v>
      </c>
      <c r="EU415">
        <v>0</v>
      </c>
      <c r="EV415">
        <v>0</v>
      </c>
      <c r="EW415">
        <v>0</v>
      </c>
      <c r="EX415">
        <v>0</v>
      </c>
      <c r="EY415" t="s">
        <v>147</v>
      </c>
      <c r="EZ415" t="s">
        <v>147</v>
      </c>
      <c r="FA415" t="s">
        <v>147</v>
      </c>
      <c r="FB415" t="s">
        <v>147</v>
      </c>
      <c r="FC415">
        <v>0</v>
      </c>
      <c r="FD415">
        <v>0</v>
      </c>
      <c r="FE415" t="s">
        <v>147</v>
      </c>
      <c r="FF415" t="s">
        <v>147</v>
      </c>
      <c r="FG415" t="s">
        <v>147</v>
      </c>
      <c r="FH415" t="s">
        <v>147</v>
      </c>
      <c r="FI415">
        <v>0</v>
      </c>
      <c r="FJ415">
        <v>0</v>
      </c>
      <c r="FK415" t="s">
        <v>147</v>
      </c>
      <c r="FL415" t="s">
        <v>147</v>
      </c>
      <c r="FM415" t="s">
        <v>147</v>
      </c>
      <c r="FN415" t="s">
        <v>147</v>
      </c>
      <c r="FO415">
        <v>0</v>
      </c>
      <c r="FP415">
        <v>0</v>
      </c>
      <c r="FQ415" t="s">
        <v>147</v>
      </c>
      <c r="FR415" t="s">
        <v>147</v>
      </c>
      <c r="FS415" t="s">
        <v>147</v>
      </c>
      <c r="FT415" t="s">
        <v>147</v>
      </c>
      <c r="FU415">
        <v>0</v>
      </c>
      <c r="FV415">
        <v>0</v>
      </c>
      <c r="FW415" t="s">
        <v>147</v>
      </c>
      <c r="FX415" t="s">
        <v>147</v>
      </c>
      <c r="FY415" t="s">
        <v>147</v>
      </c>
      <c r="FZ415" t="s">
        <v>147</v>
      </c>
      <c r="GA415">
        <v>0</v>
      </c>
      <c r="GB415">
        <v>0</v>
      </c>
      <c r="GC415">
        <v>0</v>
      </c>
      <c r="GD415">
        <v>0</v>
      </c>
      <c r="GE415">
        <v>199</v>
      </c>
      <c r="GF415">
        <v>1094</v>
      </c>
      <c r="GG415">
        <v>160</v>
      </c>
      <c r="GH415">
        <v>890</v>
      </c>
      <c r="GI415">
        <v>0</v>
      </c>
      <c r="GJ415">
        <v>0</v>
      </c>
      <c r="GK415" t="s">
        <v>159</v>
      </c>
      <c r="GL415">
        <v>283</v>
      </c>
      <c r="GM415">
        <v>1513</v>
      </c>
      <c r="GN415" t="s">
        <v>159</v>
      </c>
      <c r="GO415" t="s">
        <v>156</v>
      </c>
      <c r="GP415" t="s">
        <v>414</v>
      </c>
      <c r="GQ415" t="s">
        <v>146</v>
      </c>
      <c r="GR415" t="s">
        <v>147</v>
      </c>
      <c r="GS415" t="s">
        <v>159</v>
      </c>
      <c r="GT415">
        <v>17</v>
      </c>
      <c r="GU415">
        <v>77</v>
      </c>
      <c r="GV415" t="s">
        <v>159</v>
      </c>
      <c r="GW415" t="s">
        <v>177</v>
      </c>
      <c r="GX415" t="s">
        <v>177</v>
      </c>
      <c r="GY415" t="s">
        <v>177</v>
      </c>
      <c r="GZ415" t="s">
        <v>160</v>
      </c>
      <c r="HA415" s="117" t="s">
        <v>1155</v>
      </c>
      <c r="HB415" s="117" t="s">
        <v>2693</v>
      </c>
      <c r="HC415" s="117"/>
      <c r="HD415" s="116" t="s">
        <v>1858</v>
      </c>
      <c r="HE415" s="116">
        <v>7.6741659999999996</v>
      </c>
      <c r="HF415" s="116">
        <v>33.356124000000001</v>
      </c>
    </row>
    <row r="416" spans="1:214" x14ac:dyDescent="0.25">
      <c r="A416" t="s">
        <v>186</v>
      </c>
      <c r="B416" t="s">
        <v>187</v>
      </c>
      <c r="C416" t="s">
        <v>1140</v>
      </c>
      <c r="D416" t="s">
        <v>446</v>
      </c>
      <c r="E416" t="s">
        <v>1450</v>
      </c>
      <c r="F416" t="s">
        <v>1451</v>
      </c>
      <c r="G416" s="116">
        <f t="shared" si="12"/>
        <v>6.4668900000000002</v>
      </c>
      <c r="H416" s="116">
        <f t="shared" si="13"/>
        <v>29.5501</v>
      </c>
      <c r="I416">
        <v>9</v>
      </c>
      <c r="J416">
        <v>9</v>
      </c>
      <c r="K416" t="s">
        <v>159</v>
      </c>
      <c r="L416">
        <v>1176</v>
      </c>
      <c r="M416" s="116">
        <f>SUM(Table1[[#Headers],[c- IDP previously displ. abroad present]])</f>
        <v>0</v>
      </c>
      <c r="N416">
        <v>5294</v>
      </c>
      <c r="O416" s="116">
        <f>(Table1[[#This Row],[a- IDP individuals]])-(Table1[[#This Row],[displ. Abroad]])</f>
        <v>5153</v>
      </c>
      <c r="P416">
        <v>0</v>
      </c>
      <c r="Q416">
        <v>0</v>
      </c>
      <c r="R416" t="s">
        <v>147</v>
      </c>
      <c r="S416" t="s">
        <v>147</v>
      </c>
      <c r="T416">
        <v>435</v>
      </c>
      <c r="U416">
        <v>1955</v>
      </c>
      <c r="V416" t="s">
        <v>187</v>
      </c>
      <c r="W416" t="s">
        <v>429</v>
      </c>
      <c r="X416">
        <v>549</v>
      </c>
      <c r="Y416">
        <v>2472</v>
      </c>
      <c r="Z416" t="s">
        <v>187</v>
      </c>
      <c r="AA416" t="s">
        <v>188</v>
      </c>
      <c r="AB416">
        <v>11</v>
      </c>
      <c r="AC416">
        <v>50</v>
      </c>
      <c r="AD416" t="s">
        <v>147</v>
      </c>
      <c r="AE416" t="s">
        <v>147</v>
      </c>
      <c r="AF416">
        <v>180</v>
      </c>
      <c r="AG416">
        <v>812</v>
      </c>
      <c r="AH416" t="s">
        <v>187</v>
      </c>
      <c r="AI416" t="s">
        <v>429</v>
      </c>
      <c r="AJ416">
        <v>1</v>
      </c>
      <c r="AK416">
        <v>5</v>
      </c>
      <c r="AL416" t="s">
        <v>147</v>
      </c>
      <c r="AM416" t="s">
        <v>147</v>
      </c>
      <c r="AN416">
        <v>0</v>
      </c>
      <c r="AO416">
        <v>0</v>
      </c>
      <c r="AP416" t="s">
        <v>159</v>
      </c>
      <c r="AQ416">
        <v>31</v>
      </c>
      <c r="AR416">
        <v>141</v>
      </c>
      <c r="AS416">
        <v>0</v>
      </c>
      <c r="AT416">
        <v>0</v>
      </c>
      <c r="AU416" t="s">
        <v>147</v>
      </c>
      <c r="AV416" t="s">
        <v>147</v>
      </c>
      <c r="AW416">
        <v>0</v>
      </c>
      <c r="AX416">
        <v>0</v>
      </c>
      <c r="AY416" t="s">
        <v>147</v>
      </c>
      <c r="AZ416" t="s">
        <v>147</v>
      </c>
      <c r="BA416">
        <v>11</v>
      </c>
      <c r="BB416">
        <v>50</v>
      </c>
      <c r="BC416" t="s">
        <v>221</v>
      </c>
      <c r="BD416" t="s">
        <v>424</v>
      </c>
      <c r="BE416">
        <v>19</v>
      </c>
      <c r="BF416">
        <v>86</v>
      </c>
      <c r="BG416" t="s">
        <v>219</v>
      </c>
      <c r="BH416" t="s">
        <v>354</v>
      </c>
      <c r="BI416">
        <v>1</v>
      </c>
      <c r="BJ416">
        <v>5</v>
      </c>
      <c r="BK416" t="s">
        <v>221</v>
      </c>
      <c r="BL416" t="s">
        <v>376</v>
      </c>
      <c r="BM416">
        <v>0</v>
      </c>
      <c r="BN416">
        <v>0</v>
      </c>
      <c r="BO416" s="116">
        <f>SUM(Table1[[#This Row],[2014-2015 Conflict]],Table1[[#This Row],[2016-2017 conflict]],Table1[[#This Row],[2018 pre R conflict]],Table1[[#This Row],[2018 post R conflict]],Table1[[#This Row],[2019 conflict]],Table1[[#This Row],[2020 conflict]])</f>
        <v>0</v>
      </c>
      <c r="BP416" s="116">
        <f>SUM(Table1[[#This Row],[2014-2015  C - clashes]],Table1[[#This Row],[2016-2017  c-clashes]],Table1[[#This Row],[2018 pre R C-clashes]],Table1[[#This Row],[2018 post R C-clashes]],Table1[[#This Row],[2019 C-clashes]],Table1[[#This Row],[2020 C-clashes]])</f>
        <v>5155</v>
      </c>
      <c r="BQ416" s="116">
        <f>SUM(Table1[[#This Row],[2014-2015 disaster]],Table1[[#This Row],[2016-2017 disaster]],Table1[[#This Row],[2018 pre R disaster]],Table1[[#This Row],[2018 post R disaster]],Table1[[#This Row],[2019 disaster]],Table1[[#This Row],[2020 disaster]])</f>
        <v>0</v>
      </c>
      <c r="BR416" s="116">
        <f>SUM(Table1[[#This Row],[2014-2015 unknown]],Table1[[#This Row],[2016-2017  unknown ]],Table1[[#This Row],[2018 pre R unknown]],Table1[[#This Row],[2018 post R unknown]],Table1[[#This Row],[2019 unknown]],Table1[[#This Row],[2020 unknown]])</f>
        <v>139</v>
      </c>
      <c r="BS416">
        <v>0</v>
      </c>
      <c r="BT416">
        <v>0</v>
      </c>
      <c r="BU416">
        <v>0</v>
      </c>
      <c r="BV416">
        <v>0</v>
      </c>
      <c r="BW416" t="s">
        <v>146</v>
      </c>
      <c r="BX416">
        <v>0</v>
      </c>
      <c r="BY416">
        <v>1955</v>
      </c>
      <c r="BZ416">
        <v>0</v>
      </c>
      <c r="CA416">
        <v>0</v>
      </c>
      <c r="CB416" t="s">
        <v>146</v>
      </c>
      <c r="CC416">
        <v>0</v>
      </c>
      <c r="CD416">
        <v>2472</v>
      </c>
      <c r="CE416">
        <v>0</v>
      </c>
      <c r="CF416">
        <v>0</v>
      </c>
      <c r="CG416" t="s">
        <v>146</v>
      </c>
      <c r="CH416">
        <v>0</v>
      </c>
      <c r="CI416">
        <v>0</v>
      </c>
      <c r="CJ416">
        <v>0</v>
      </c>
      <c r="CK416">
        <v>50</v>
      </c>
      <c r="CL416" t="s">
        <v>146</v>
      </c>
      <c r="CM416">
        <v>0</v>
      </c>
      <c r="CN416">
        <v>728</v>
      </c>
      <c r="CO416">
        <v>0</v>
      </c>
      <c r="CP416">
        <v>84</v>
      </c>
      <c r="CQ416" t="s">
        <v>146</v>
      </c>
      <c r="CR416">
        <v>0</v>
      </c>
      <c r="CS416">
        <v>0</v>
      </c>
      <c r="CT416">
        <v>0</v>
      </c>
      <c r="CU416">
        <v>5</v>
      </c>
      <c r="CV416" t="s">
        <v>146</v>
      </c>
      <c r="CW416" t="s">
        <v>147</v>
      </c>
      <c r="CX416">
        <v>0</v>
      </c>
      <c r="CY416">
        <v>0</v>
      </c>
      <c r="CZ416">
        <v>0</v>
      </c>
      <c r="DA416">
        <v>1176</v>
      </c>
      <c r="DB416">
        <v>5294</v>
      </c>
      <c r="DC416" t="s">
        <v>159</v>
      </c>
      <c r="DD416">
        <v>122</v>
      </c>
      <c r="DE416">
        <v>459</v>
      </c>
      <c r="DF416">
        <v>3704</v>
      </c>
      <c r="DG416">
        <v>18522</v>
      </c>
      <c r="DH416" t="s">
        <v>159</v>
      </c>
      <c r="DI416">
        <f>Table1[[#This Row],[i- returnees internal present household]]+Table1[[#This Row],[k- abroad returnee household]]</f>
        <v>346</v>
      </c>
      <c r="DJ416">
        <f>Table1[[#This Row],[ returnees internal ]]+Table1[[#This Row],[abroad returnee ]]</f>
        <v>1557</v>
      </c>
      <c r="DK416" t="s">
        <v>159</v>
      </c>
      <c r="DL416">
        <v>290</v>
      </c>
      <c r="DM416">
        <v>1305</v>
      </c>
      <c r="DN416">
        <v>69</v>
      </c>
      <c r="DO416">
        <v>311</v>
      </c>
      <c r="DP416" t="s">
        <v>211</v>
      </c>
      <c r="DQ416" t="s">
        <v>212</v>
      </c>
      <c r="DR416" t="s">
        <v>182</v>
      </c>
      <c r="DS416" t="s">
        <v>147</v>
      </c>
      <c r="DT416">
        <v>40</v>
      </c>
      <c r="DU416">
        <v>180</v>
      </c>
      <c r="DV416" t="s">
        <v>211</v>
      </c>
      <c r="DW416" t="s">
        <v>423</v>
      </c>
      <c r="DX416" t="s">
        <v>182</v>
      </c>
      <c r="DY416" t="s">
        <v>147</v>
      </c>
      <c r="DZ416">
        <v>42</v>
      </c>
      <c r="EA416">
        <v>189</v>
      </c>
      <c r="EB416" t="s">
        <v>211</v>
      </c>
      <c r="EC416" t="s">
        <v>212</v>
      </c>
      <c r="ED416" t="s">
        <v>182</v>
      </c>
      <c r="EE416" t="s">
        <v>147</v>
      </c>
      <c r="EF416">
        <v>64</v>
      </c>
      <c r="EG416">
        <v>288</v>
      </c>
      <c r="EH416" t="s">
        <v>211</v>
      </c>
      <c r="EI416" t="s">
        <v>422</v>
      </c>
      <c r="EJ416" t="s">
        <v>182</v>
      </c>
      <c r="EK416" t="s">
        <v>147</v>
      </c>
      <c r="EL416">
        <v>75</v>
      </c>
      <c r="EM416">
        <v>337</v>
      </c>
      <c r="EN416" t="s">
        <v>193</v>
      </c>
      <c r="EO416" t="s">
        <v>194</v>
      </c>
      <c r="EP416" t="s">
        <v>182</v>
      </c>
      <c r="EQ416" t="s">
        <v>147</v>
      </c>
      <c r="ER416">
        <v>0</v>
      </c>
      <c r="ES416">
        <v>0</v>
      </c>
      <c r="ET416" t="s">
        <v>159</v>
      </c>
      <c r="EU416">
        <v>56</v>
      </c>
      <c r="EV416">
        <v>252</v>
      </c>
      <c r="EW416">
        <v>0</v>
      </c>
      <c r="EX416">
        <v>0</v>
      </c>
      <c r="EY416" t="s">
        <v>147</v>
      </c>
      <c r="EZ416" t="s">
        <v>147</v>
      </c>
      <c r="FA416" t="s">
        <v>147</v>
      </c>
      <c r="FB416" t="s">
        <v>147</v>
      </c>
      <c r="FC416">
        <v>13</v>
      </c>
      <c r="FD416">
        <v>59</v>
      </c>
      <c r="FE416" t="s">
        <v>221</v>
      </c>
      <c r="FF416" t="s">
        <v>333</v>
      </c>
      <c r="FG416" t="s">
        <v>150</v>
      </c>
      <c r="FH416" t="s">
        <v>147</v>
      </c>
      <c r="FI416">
        <v>0</v>
      </c>
      <c r="FJ416">
        <v>0</v>
      </c>
      <c r="FK416" t="s">
        <v>147</v>
      </c>
      <c r="FL416" t="s">
        <v>147</v>
      </c>
      <c r="FM416" t="s">
        <v>147</v>
      </c>
      <c r="FN416" t="s">
        <v>147</v>
      </c>
      <c r="FO416">
        <v>29</v>
      </c>
      <c r="FP416">
        <v>130</v>
      </c>
      <c r="FQ416" t="s">
        <v>219</v>
      </c>
      <c r="FR416" t="s">
        <v>354</v>
      </c>
      <c r="FS416" t="s">
        <v>150</v>
      </c>
      <c r="FT416" t="s">
        <v>147</v>
      </c>
      <c r="FU416">
        <v>14</v>
      </c>
      <c r="FV416">
        <v>63</v>
      </c>
      <c r="FW416" t="s">
        <v>217</v>
      </c>
      <c r="FX416" t="s">
        <v>218</v>
      </c>
      <c r="FY416" t="s">
        <v>150</v>
      </c>
      <c r="FZ416" t="s">
        <v>147</v>
      </c>
      <c r="GA416">
        <v>0</v>
      </c>
      <c r="GB416">
        <v>0</v>
      </c>
      <c r="GC416">
        <v>177</v>
      </c>
      <c r="GD416">
        <v>797</v>
      </c>
      <c r="GE416">
        <v>138</v>
      </c>
      <c r="GF416">
        <v>621</v>
      </c>
      <c r="GG416">
        <v>31</v>
      </c>
      <c r="GH416">
        <v>139</v>
      </c>
      <c r="GI416">
        <v>0</v>
      </c>
      <c r="GJ416">
        <v>0</v>
      </c>
      <c r="GK416" t="s">
        <v>159</v>
      </c>
      <c r="GL416">
        <v>110</v>
      </c>
      <c r="GM416">
        <v>497</v>
      </c>
      <c r="GN416" t="s">
        <v>159</v>
      </c>
      <c r="GO416" t="s">
        <v>324</v>
      </c>
      <c r="GP416" t="s">
        <v>641</v>
      </c>
      <c r="GQ416" t="s">
        <v>159</v>
      </c>
      <c r="GR416" t="s">
        <v>221</v>
      </c>
      <c r="GS416" t="s">
        <v>159</v>
      </c>
      <c r="GT416">
        <v>108</v>
      </c>
      <c r="GU416">
        <v>486</v>
      </c>
      <c r="GV416" t="s">
        <v>159</v>
      </c>
      <c r="GW416" t="s">
        <v>151</v>
      </c>
      <c r="GX416" t="s">
        <v>151</v>
      </c>
      <c r="GY416" t="s">
        <v>151</v>
      </c>
      <c r="GZ416" t="s">
        <v>1452</v>
      </c>
      <c r="HA416" s="117" t="s">
        <v>1155</v>
      </c>
      <c r="HB416" s="117" t="s">
        <v>2695</v>
      </c>
      <c r="HC416" s="117"/>
      <c r="HD416" s="116" t="s">
        <v>1858</v>
      </c>
      <c r="HE416" s="116">
        <v>7.742343</v>
      </c>
      <c r="HF416" s="116">
        <v>33.095033000000001</v>
      </c>
    </row>
    <row r="417" spans="1:214" x14ac:dyDescent="0.25">
      <c r="A417" t="s">
        <v>186</v>
      </c>
      <c r="B417" t="s">
        <v>187</v>
      </c>
      <c r="C417" t="s">
        <v>1140</v>
      </c>
      <c r="D417" t="s">
        <v>446</v>
      </c>
      <c r="E417" t="s">
        <v>1453</v>
      </c>
      <c r="F417" t="s">
        <v>1454</v>
      </c>
      <c r="G417" s="116">
        <f t="shared" si="12"/>
        <v>6.2301979999999997</v>
      </c>
      <c r="H417" s="116">
        <f t="shared" si="13"/>
        <v>29.614989000000001</v>
      </c>
      <c r="I417">
        <v>9</v>
      </c>
      <c r="J417">
        <v>9</v>
      </c>
      <c r="K417" t="s">
        <v>159</v>
      </c>
      <c r="L417">
        <v>612</v>
      </c>
      <c r="M417" s="116">
        <f>SUM(Table1[[#Headers],[c- IDP previously displ. abroad present]])</f>
        <v>0</v>
      </c>
      <c r="N417">
        <v>3242</v>
      </c>
      <c r="O417" s="116">
        <f>(Table1[[#This Row],[a- IDP individuals]])-(Table1[[#This Row],[displ. Abroad]])</f>
        <v>3035</v>
      </c>
      <c r="P417">
        <v>0</v>
      </c>
      <c r="Q417">
        <v>0</v>
      </c>
      <c r="R417" t="s">
        <v>147</v>
      </c>
      <c r="S417" t="s">
        <v>147</v>
      </c>
      <c r="T417">
        <v>286</v>
      </c>
      <c r="U417">
        <v>1527</v>
      </c>
      <c r="V417" t="s">
        <v>211</v>
      </c>
      <c r="W417" t="s">
        <v>212</v>
      </c>
      <c r="X417">
        <v>227</v>
      </c>
      <c r="Y417">
        <v>1203</v>
      </c>
      <c r="Z417" t="s">
        <v>211</v>
      </c>
      <c r="AA417" t="s">
        <v>422</v>
      </c>
      <c r="AB417">
        <v>0</v>
      </c>
      <c r="AC417">
        <v>0</v>
      </c>
      <c r="AD417" t="s">
        <v>147</v>
      </c>
      <c r="AE417" t="s">
        <v>147</v>
      </c>
      <c r="AF417">
        <v>75</v>
      </c>
      <c r="AG417">
        <v>396</v>
      </c>
      <c r="AH417" t="s">
        <v>211</v>
      </c>
      <c r="AI417" t="s">
        <v>423</v>
      </c>
      <c r="AJ417">
        <v>24</v>
      </c>
      <c r="AK417">
        <v>116</v>
      </c>
      <c r="AL417" t="s">
        <v>211</v>
      </c>
      <c r="AM417" t="s">
        <v>212</v>
      </c>
      <c r="AN417">
        <v>0</v>
      </c>
      <c r="AO417">
        <v>0</v>
      </c>
      <c r="AP417" t="s">
        <v>159</v>
      </c>
      <c r="AQ417">
        <v>46</v>
      </c>
      <c r="AR417">
        <v>207</v>
      </c>
      <c r="AS417">
        <v>0</v>
      </c>
      <c r="AT417">
        <v>0</v>
      </c>
      <c r="AU417" t="s">
        <v>147</v>
      </c>
      <c r="AV417" t="s">
        <v>147</v>
      </c>
      <c r="AW417">
        <v>16</v>
      </c>
      <c r="AX417">
        <v>72</v>
      </c>
      <c r="AY417" t="s">
        <v>221</v>
      </c>
      <c r="AZ417" t="s">
        <v>333</v>
      </c>
      <c r="BA417">
        <v>0</v>
      </c>
      <c r="BB417">
        <v>0</v>
      </c>
      <c r="BC417" t="s">
        <v>147</v>
      </c>
      <c r="BD417" t="s">
        <v>147</v>
      </c>
      <c r="BE417">
        <v>12</v>
      </c>
      <c r="BF417">
        <v>54</v>
      </c>
      <c r="BG417" t="s">
        <v>219</v>
      </c>
      <c r="BH417" t="s">
        <v>220</v>
      </c>
      <c r="BI417">
        <v>18</v>
      </c>
      <c r="BJ417">
        <v>81</v>
      </c>
      <c r="BK417" t="s">
        <v>221</v>
      </c>
      <c r="BL417" t="s">
        <v>333</v>
      </c>
      <c r="BM417">
        <v>0</v>
      </c>
      <c r="BN417">
        <v>0</v>
      </c>
      <c r="BO417" s="116">
        <f>SUM(Table1[[#This Row],[2014-2015 Conflict]],Table1[[#This Row],[2016-2017 conflict]],Table1[[#This Row],[2018 pre R conflict]],Table1[[#This Row],[2018 post R conflict]],Table1[[#This Row],[2019 conflict]],Table1[[#This Row],[2020 conflict]])</f>
        <v>0</v>
      </c>
      <c r="BP417" s="116">
        <f>SUM(Table1[[#This Row],[2014-2015  C - clashes]],Table1[[#This Row],[2016-2017  c-clashes]],Table1[[#This Row],[2018 pre R C-clashes]],Table1[[#This Row],[2018 post R C-clashes]],Table1[[#This Row],[2019 C-clashes]],Table1[[#This Row],[2020 C-clashes]])</f>
        <v>3047</v>
      </c>
      <c r="BQ417" s="116">
        <f>SUM(Table1[[#This Row],[2014-2015 disaster]],Table1[[#This Row],[2016-2017 disaster]],Table1[[#This Row],[2018 pre R disaster]],Table1[[#This Row],[2018 post R disaster]],Table1[[#This Row],[2019 disaster]],Table1[[#This Row],[2020 disaster]])</f>
        <v>0</v>
      </c>
      <c r="BR417" s="116">
        <f>SUM(Table1[[#This Row],[2014-2015 unknown]],Table1[[#This Row],[2016-2017  unknown ]],Table1[[#This Row],[2018 pre R unknown]],Table1[[#This Row],[2018 post R unknown]],Table1[[#This Row],[2019 unknown]],Table1[[#This Row],[2020 unknown]])</f>
        <v>195</v>
      </c>
      <c r="BS417">
        <v>0</v>
      </c>
      <c r="BT417">
        <v>0</v>
      </c>
      <c r="BU417">
        <v>0</v>
      </c>
      <c r="BV417">
        <v>0</v>
      </c>
      <c r="BW417" t="s">
        <v>146</v>
      </c>
      <c r="BX417">
        <v>0</v>
      </c>
      <c r="BY417">
        <v>1527</v>
      </c>
      <c r="BZ417">
        <v>0</v>
      </c>
      <c r="CA417">
        <v>0</v>
      </c>
      <c r="CB417" t="s">
        <v>146</v>
      </c>
      <c r="CC417">
        <v>0</v>
      </c>
      <c r="CD417">
        <v>1135</v>
      </c>
      <c r="CE417">
        <v>0</v>
      </c>
      <c r="CF417">
        <v>68</v>
      </c>
      <c r="CG417" t="s">
        <v>146</v>
      </c>
      <c r="CH417">
        <v>0</v>
      </c>
      <c r="CI417">
        <v>0</v>
      </c>
      <c r="CJ417">
        <v>0</v>
      </c>
      <c r="CK417">
        <v>0</v>
      </c>
      <c r="CL417" t="s">
        <v>146</v>
      </c>
      <c r="CM417">
        <v>0</v>
      </c>
      <c r="CN417">
        <v>345</v>
      </c>
      <c r="CO417">
        <v>0</v>
      </c>
      <c r="CP417">
        <v>51</v>
      </c>
      <c r="CQ417" t="s">
        <v>146</v>
      </c>
      <c r="CR417">
        <v>0</v>
      </c>
      <c r="CS417">
        <v>40</v>
      </c>
      <c r="CT417">
        <v>0</v>
      </c>
      <c r="CU417">
        <v>76</v>
      </c>
      <c r="CV417" t="s">
        <v>146</v>
      </c>
      <c r="CW417" t="s">
        <v>147</v>
      </c>
      <c r="CX417">
        <v>0</v>
      </c>
      <c r="CY417">
        <v>0</v>
      </c>
      <c r="CZ417">
        <v>0</v>
      </c>
      <c r="DA417">
        <v>612</v>
      </c>
      <c r="DB417">
        <v>3242</v>
      </c>
      <c r="DC417" t="s">
        <v>159</v>
      </c>
      <c r="DD417">
        <v>62</v>
      </c>
      <c r="DE417">
        <v>279</v>
      </c>
      <c r="DF417">
        <v>2827</v>
      </c>
      <c r="DG417">
        <v>15550</v>
      </c>
      <c r="DH417" t="s">
        <v>159</v>
      </c>
      <c r="DI417">
        <f>Table1[[#This Row],[i- returnees internal present household]]+Table1[[#This Row],[k- abroad returnee household]]</f>
        <v>298</v>
      </c>
      <c r="DJ417">
        <f>Table1[[#This Row],[ returnees internal ]]+Table1[[#This Row],[abroad returnee ]]</f>
        <v>1341</v>
      </c>
      <c r="DK417" t="s">
        <v>159</v>
      </c>
      <c r="DL417">
        <v>260</v>
      </c>
      <c r="DM417">
        <v>1170</v>
      </c>
      <c r="DN417">
        <v>56</v>
      </c>
      <c r="DO417">
        <v>252</v>
      </c>
      <c r="DP417" t="s">
        <v>211</v>
      </c>
      <c r="DQ417" t="s">
        <v>212</v>
      </c>
      <c r="DR417" t="s">
        <v>182</v>
      </c>
      <c r="DS417" t="s">
        <v>147</v>
      </c>
      <c r="DT417">
        <v>0</v>
      </c>
      <c r="DU417">
        <v>0</v>
      </c>
      <c r="DV417" t="s">
        <v>147</v>
      </c>
      <c r="DW417" t="s">
        <v>147</v>
      </c>
      <c r="DX417" t="s">
        <v>147</v>
      </c>
      <c r="DY417" t="s">
        <v>147</v>
      </c>
      <c r="DZ417">
        <v>0</v>
      </c>
      <c r="EA417">
        <v>0</v>
      </c>
      <c r="EB417" t="s">
        <v>147</v>
      </c>
      <c r="EC417" t="s">
        <v>147</v>
      </c>
      <c r="ED417" t="s">
        <v>147</v>
      </c>
      <c r="EE417" t="s">
        <v>147</v>
      </c>
      <c r="EF417">
        <v>78</v>
      </c>
      <c r="EG417">
        <v>351</v>
      </c>
      <c r="EH417" t="s">
        <v>211</v>
      </c>
      <c r="EI417" t="s">
        <v>422</v>
      </c>
      <c r="EJ417" t="s">
        <v>182</v>
      </c>
      <c r="EK417" t="s">
        <v>147</v>
      </c>
      <c r="EL417">
        <v>126</v>
      </c>
      <c r="EM417">
        <v>567</v>
      </c>
      <c r="EN417" t="s">
        <v>211</v>
      </c>
      <c r="EO417" t="s">
        <v>423</v>
      </c>
      <c r="EP417" t="s">
        <v>150</v>
      </c>
      <c r="EQ417" t="s">
        <v>147</v>
      </c>
      <c r="ER417">
        <v>0</v>
      </c>
      <c r="ES417">
        <v>0</v>
      </c>
      <c r="ET417" t="s">
        <v>159</v>
      </c>
      <c r="EU417">
        <v>38</v>
      </c>
      <c r="EV417">
        <v>171</v>
      </c>
      <c r="EW417">
        <v>0</v>
      </c>
      <c r="EX417">
        <v>0</v>
      </c>
      <c r="EY417" t="s">
        <v>147</v>
      </c>
      <c r="EZ417" t="s">
        <v>147</v>
      </c>
      <c r="FA417" t="s">
        <v>147</v>
      </c>
      <c r="FB417" t="s">
        <v>147</v>
      </c>
      <c r="FC417">
        <v>4</v>
      </c>
      <c r="FD417">
        <v>18</v>
      </c>
      <c r="FE417" t="s">
        <v>221</v>
      </c>
      <c r="FF417" t="s">
        <v>549</v>
      </c>
      <c r="FG417" t="s">
        <v>431</v>
      </c>
      <c r="FH417" t="s">
        <v>147</v>
      </c>
      <c r="FI417">
        <v>0</v>
      </c>
      <c r="FJ417">
        <v>0</v>
      </c>
      <c r="FK417" t="s">
        <v>147</v>
      </c>
      <c r="FL417" t="s">
        <v>147</v>
      </c>
      <c r="FM417" t="s">
        <v>147</v>
      </c>
      <c r="FN417" t="s">
        <v>147</v>
      </c>
      <c r="FO417">
        <v>14</v>
      </c>
      <c r="FP417">
        <v>63</v>
      </c>
      <c r="FQ417" t="s">
        <v>219</v>
      </c>
      <c r="FR417" t="s">
        <v>354</v>
      </c>
      <c r="FS417" t="s">
        <v>431</v>
      </c>
      <c r="FT417" t="s">
        <v>147</v>
      </c>
      <c r="FU417">
        <v>20</v>
      </c>
      <c r="FV417">
        <v>90</v>
      </c>
      <c r="FW417" t="s">
        <v>221</v>
      </c>
      <c r="FX417" t="s">
        <v>424</v>
      </c>
      <c r="FY417" t="s">
        <v>431</v>
      </c>
      <c r="FZ417" t="s">
        <v>147</v>
      </c>
      <c r="GA417">
        <v>0</v>
      </c>
      <c r="GB417">
        <v>0</v>
      </c>
      <c r="GC417">
        <v>160</v>
      </c>
      <c r="GD417">
        <v>720</v>
      </c>
      <c r="GE417">
        <v>112</v>
      </c>
      <c r="GF417">
        <v>504</v>
      </c>
      <c r="GG417">
        <v>26</v>
      </c>
      <c r="GH417">
        <v>117</v>
      </c>
      <c r="GI417">
        <v>0</v>
      </c>
      <c r="GJ417">
        <v>0</v>
      </c>
      <c r="GK417" t="s">
        <v>159</v>
      </c>
      <c r="GL417">
        <v>68</v>
      </c>
      <c r="GM417">
        <v>306</v>
      </c>
      <c r="GN417" t="s">
        <v>159</v>
      </c>
      <c r="GO417" t="s">
        <v>211</v>
      </c>
      <c r="GP417" t="s">
        <v>422</v>
      </c>
      <c r="GQ417" t="s">
        <v>159</v>
      </c>
      <c r="GR417" t="s">
        <v>221</v>
      </c>
      <c r="GS417" t="s">
        <v>159</v>
      </c>
      <c r="GT417">
        <v>44</v>
      </c>
      <c r="GU417">
        <v>198</v>
      </c>
      <c r="GV417" t="s">
        <v>159</v>
      </c>
      <c r="GW417" t="s">
        <v>151</v>
      </c>
      <c r="GX417" t="s">
        <v>152</v>
      </c>
      <c r="GY417" t="s">
        <v>151</v>
      </c>
      <c r="GZ417" t="s">
        <v>1455</v>
      </c>
      <c r="HA417" s="117" t="s">
        <v>1155</v>
      </c>
      <c r="HB417" s="117" t="s">
        <v>2697</v>
      </c>
      <c r="HC417" s="117"/>
      <c r="HD417" s="116" t="s">
        <v>1858</v>
      </c>
      <c r="HE417" s="116">
        <v>7.673546</v>
      </c>
      <c r="HF417" s="116">
        <v>33.355873000000003</v>
      </c>
    </row>
    <row r="418" spans="1:214" x14ac:dyDescent="0.25">
      <c r="A418" t="s">
        <v>323</v>
      </c>
      <c r="B418" t="s">
        <v>324</v>
      </c>
      <c r="C418" t="s">
        <v>705</v>
      </c>
      <c r="D418" t="s">
        <v>706</v>
      </c>
      <c r="E418" t="s">
        <v>1456</v>
      </c>
      <c r="F418" t="s">
        <v>1457</v>
      </c>
      <c r="G418" s="116">
        <f t="shared" si="12"/>
        <v>9.2254170000000002</v>
      </c>
      <c r="H418" s="116">
        <f t="shared" si="13"/>
        <v>27.02617</v>
      </c>
      <c r="I418">
        <v>9</v>
      </c>
      <c r="J418">
        <v>9</v>
      </c>
      <c r="K418" t="s">
        <v>146</v>
      </c>
      <c r="L418">
        <v>0</v>
      </c>
      <c r="M418" s="116">
        <f>SUM(Table1[[#Headers],[c- IDP previously displ. abroad present]])</f>
        <v>0</v>
      </c>
      <c r="N418">
        <v>0</v>
      </c>
      <c r="O418" s="116">
        <f>(Table1[[#This Row],[a- IDP individuals]])-(Table1[[#This Row],[displ. Abroad]])</f>
        <v>0</v>
      </c>
      <c r="P418">
        <v>0</v>
      </c>
      <c r="Q418">
        <v>0</v>
      </c>
      <c r="R418" t="s">
        <v>147</v>
      </c>
      <c r="S418" t="s">
        <v>147</v>
      </c>
      <c r="T418">
        <v>0</v>
      </c>
      <c r="U418">
        <v>0</v>
      </c>
      <c r="V418" t="s">
        <v>147</v>
      </c>
      <c r="W418" t="s">
        <v>147</v>
      </c>
      <c r="X418">
        <v>0</v>
      </c>
      <c r="Y418">
        <v>0</v>
      </c>
      <c r="Z418" t="s">
        <v>147</v>
      </c>
      <c r="AA418" t="s">
        <v>147</v>
      </c>
      <c r="AB418">
        <v>0</v>
      </c>
      <c r="AC418">
        <v>0</v>
      </c>
      <c r="AD418" t="s">
        <v>147</v>
      </c>
      <c r="AE418" t="s">
        <v>147</v>
      </c>
      <c r="AF418">
        <v>0</v>
      </c>
      <c r="AG418">
        <v>0</v>
      </c>
      <c r="AH418" t="s">
        <v>147</v>
      </c>
      <c r="AI418" t="s">
        <v>147</v>
      </c>
      <c r="AJ418">
        <v>0</v>
      </c>
      <c r="AK418">
        <v>0</v>
      </c>
      <c r="AL418" t="s">
        <v>147</v>
      </c>
      <c r="AM418" t="s">
        <v>147</v>
      </c>
      <c r="AN418">
        <v>0</v>
      </c>
      <c r="AO418">
        <v>0</v>
      </c>
      <c r="AP418" t="s">
        <v>146</v>
      </c>
      <c r="AQ418">
        <v>0</v>
      </c>
      <c r="AR418">
        <v>0</v>
      </c>
      <c r="AS418">
        <v>0</v>
      </c>
      <c r="AT418">
        <v>0</v>
      </c>
      <c r="AU418" t="s">
        <v>147</v>
      </c>
      <c r="AV418" t="s">
        <v>147</v>
      </c>
      <c r="AW418">
        <v>0</v>
      </c>
      <c r="AX418">
        <v>0</v>
      </c>
      <c r="AY418" t="s">
        <v>147</v>
      </c>
      <c r="AZ418" t="s">
        <v>147</v>
      </c>
      <c r="BA418">
        <v>0</v>
      </c>
      <c r="BB418">
        <v>0</v>
      </c>
      <c r="BC418" t="s">
        <v>147</v>
      </c>
      <c r="BD418" t="s">
        <v>147</v>
      </c>
      <c r="BE418">
        <v>0</v>
      </c>
      <c r="BF418">
        <v>0</v>
      </c>
      <c r="BG418" t="s">
        <v>147</v>
      </c>
      <c r="BH418" t="s">
        <v>147</v>
      </c>
      <c r="BI418">
        <v>0</v>
      </c>
      <c r="BJ418">
        <v>0</v>
      </c>
      <c r="BK418" t="s">
        <v>147</v>
      </c>
      <c r="BL418" t="s">
        <v>147</v>
      </c>
      <c r="BM418">
        <v>0</v>
      </c>
      <c r="BN418">
        <v>0</v>
      </c>
      <c r="BO418" s="116">
        <f>SUM(Table1[[#This Row],[2014-2015 Conflict]],Table1[[#This Row],[2016-2017 conflict]],Table1[[#This Row],[2018 pre R conflict]],Table1[[#This Row],[2018 post R conflict]],Table1[[#This Row],[2019 conflict]],Table1[[#This Row],[2020 conflict]])</f>
        <v>0</v>
      </c>
      <c r="BP418" s="116">
        <f>SUM(Table1[[#This Row],[2014-2015  C - clashes]],Table1[[#This Row],[2016-2017  c-clashes]],Table1[[#This Row],[2018 pre R C-clashes]],Table1[[#This Row],[2018 post R C-clashes]],Table1[[#This Row],[2019 C-clashes]],Table1[[#This Row],[2020 C-clashes]])</f>
        <v>0</v>
      </c>
      <c r="BQ418" s="116">
        <f>SUM(Table1[[#This Row],[2014-2015 disaster]],Table1[[#This Row],[2016-2017 disaster]],Table1[[#This Row],[2018 pre R disaster]],Table1[[#This Row],[2018 post R disaster]],Table1[[#This Row],[2019 disaster]],Table1[[#This Row],[2020 disaster]])</f>
        <v>0</v>
      </c>
      <c r="BR418" s="116">
        <f>SUM(Table1[[#This Row],[2014-2015 unknown]],Table1[[#This Row],[2016-2017  unknown ]],Table1[[#This Row],[2018 pre R unknown]],Table1[[#This Row],[2018 post R unknown]],Table1[[#This Row],[2019 unknown]],Table1[[#This Row],[2020 unknown]])</f>
        <v>0</v>
      </c>
      <c r="BS418">
        <v>0</v>
      </c>
      <c r="BT418">
        <v>0</v>
      </c>
      <c r="BU418">
        <v>0</v>
      </c>
      <c r="BV418">
        <v>0</v>
      </c>
      <c r="BW418" t="s">
        <v>146</v>
      </c>
      <c r="BX418">
        <v>0</v>
      </c>
      <c r="BY418">
        <v>0</v>
      </c>
      <c r="BZ418">
        <v>0</v>
      </c>
      <c r="CA418">
        <v>0</v>
      </c>
      <c r="CB418" t="s">
        <v>146</v>
      </c>
      <c r="CC418">
        <v>0</v>
      </c>
      <c r="CD418">
        <v>0</v>
      </c>
      <c r="CE418">
        <v>0</v>
      </c>
      <c r="CF418">
        <v>0</v>
      </c>
      <c r="CG418" t="s">
        <v>146</v>
      </c>
      <c r="CH418">
        <v>0</v>
      </c>
      <c r="CI418">
        <v>0</v>
      </c>
      <c r="CJ418">
        <v>0</v>
      </c>
      <c r="CK418">
        <v>0</v>
      </c>
      <c r="CL418" t="s">
        <v>146</v>
      </c>
      <c r="CM418">
        <v>0</v>
      </c>
      <c r="CN418">
        <v>0</v>
      </c>
      <c r="CO418">
        <v>0</v>
      </c>
      <c r="CP418">
        <v>0</v>
      </c>
      <c r="CQ418" t="s">
        <v>146</v>
      </c>
      <c r="CR418">
        <v>0</v>
      </c>
      <c r="CS418">
        <v>0</v>
      </c>
      <c r="CT418">
        <v>0</v>
      </c>
      <c r="CU418">
        <v>0</v>
      </c>
      <c r="CV418" t="s">
        <v>146</v>
      </c>
      <c r="CW418" t="s">
        <v>147</v>
      </c>
      <c r="CX418">
        <v>0</v>
      </c>
      <c r="CY418">
        <v>0</v>
      </c>
      <c r="CZ418">
        <v>0</v>
      </c>
      <c r="DA418">
        <v>0</v>
      </c>
      <c r="DB418">
        <v>0</v>
      </c>
      <c r="DC418" t="s">
        <v>146</v>
      </c>
      <c r="DD418">
        <v>0</v>
      </c>
      <c r="DE418">
        <v>0</v>
      </c>
      <c r="DF418">
        <v>3544</v>
      </c>
      <c r="DG418">
        <v>19493</v>
      </c>
      <c r="DH418" t="s">
        <v>159</v>
      </c>
      <c r="DI418">
        <f>Table1[[#This Row],[i- returnees internal present household]]+Table1[[#This Row],[k- abroad returnee household]]</f>
        <v>1700</v>
      </c>
      <c r="DJ418">
        <f>Table1[[#This Row],[ returnees internal ]]+Table1[[#This Row],[abroad returnee ]]</f>
        <v>10303</v>
      </c>
      <c r="DK418" t="s">
        <v>146</v>
      </c>
      <c r="DL418">
        <v>0</v>
      </c>
      <c r="DM418">
        <v>0</v>
      </c>
      <c r="DN418">
        <v>0</v>
      </c>
      <c r="DO418">
        <v>0</v>
      </c>
      <c r="DP418" t="s">
        <v>147</v>
      </c>
      <c r="DQ418" t="s">
        <v>147</v>
      </c>
      <c r="DR418" t="s">
        <v>147</v>
      </c>
      <c r="DS418" t="s">
        <v>147</v>
      </c>
      <c r="DT418">
        <v>0</v>
      </c>
      <c r="DU418">
        <v>0</v>
      </c>
      <c r="DV418" t="s">
        <v>147</v>
      </c>
      <c r="DW418" t="s">
        <v>147</v>
      </c>
      <c r="DX418" t="s">
        <v>147</v>
      </c>
      <c r="DY418" t="s">
        <v>147</v>
      </c>
      <c r="DZ418">
        <v>0</v>
      </c>
      <c r="EA418">
        <v>0</v>
      </c>
      <c r="EB418" t="s">
        <v>147</v>
      </c>
      <c r="EC418" t="s">
        <v>147</v>
      </c>
      <c r="ED418" t="s">
        <v>147</v>
      </c>
      <c r="EE418" t="s">
        <v>147</v>
      </c>
      <c r="EF418">
        <v>0</v>
      </c>
      <c r="EG418">
        <v>0</v>
      </c>
      <c r="EH418" t="s">
        <v>147</v>
      </c>
      <c r="EI418" t="s">
        <v>147</v>
      </c>
      <c r="EJ418" t="s">
        <v>147</v>
      </c>
      <c r="EK418" t="s">
        <v>147</v>
      </c>
      <c r="EL418">
        <v>0</v>
      </c>
      <c r="EM418">
        <v>0</v>
      </c>
      <c r="EN418" t="s">
        <v>147</v>
      </c>
      <c r="EO418" t="s">
        <v>147</v>
      </c>
      <c r="EP418" t="s">
        <v>147</v>
      </c>
      <c r="EQ418" t="s">
        <v>147</v>
      </c>
      <c r="ER418">
        <v>0</v>
      </c>
      <c r="ES418">
        <v>0</v>
      </c>
      <c r="ET418" t="s">
        <v>159</v>
      </c>
      <c r="EU418">
        <v>1700</v>
      </c>
      <c r="EV418">
        <v>10303</v>
      </c>
      <c r="EW418">
        <v>270</v>
      </c>
      <c r="EX418">
        <v>1638</v>
      </c>
      <c r="EY418" t="s">
        <v>217</v>
      </c>
      <c r="EZ418" t="s">
        <v>218</v>
      </c>
      <c r="FA418" t="s">
        <v>150</v>
      </c>
      <c r="FB418" t="s">
        <v>147</v>
      </c>
      <c r="FC418">
        <v>305</v>
      </c>
      <c r="FD418">
        <v>1849</v>
      </c>
      <c r="FE418" t="s">
        <v>217</v>
      </c>
      <c r="FF418" t="s">
        <v>218</v>
      </c>
      <c r="FG418" t="s">
        <v>150</v>
      </c>
      <c r="FH418" t="s">
        <v>147</v>
      </c>
      <c r="FI418">
        <v>420</v>
      </c>
      <c r="FJ418">
        <v>2358</v>
      </c>
      <c r="FK418" t="s">
        <v>217</v>
      </c>
      <c r="FL418" t="s">
        <v>218</v>
      </c>
      <c r="FM418" t="s">
        <v>150</v>
      </c>
      <c r="FN418" t="s">
        <v>147</v>
      </c>
      <c r="FO418">
        <v>367</v>
      </c>
      <c r="FP418">
        <v>2362</v>
      </c>
      <c r="FQ418" t="s">
        <v>217</v>
      </c>
      <c r="FR418" t="s">
        <v>218</v>
      </c>
      <c r="FS418" t="s">
        <v>304</v>
      </c>
      <c r="FT418" t="s">
        <v>147</v>
      </c>
      <c r="FU418">
        <v>338</v>
      </c>
      <c r="FV418">
        <v>2096</v>
      </c>
      <c r="FW418" t="s">
        <v>217</v>
      </c>
      <c r="FX418" t="s">
        <v>218</v>
      </c>
      <c r="FY418" t="s">
        <v>304</v>
      </c>
      <c r="FZ418" t="s">
        <v>147</v>
      </c>
      <c r="GA418">
        <v>0</v>
      </c>
      <c r="GB418">
        <v>0</v>
      </c>
      <c r="GC418">
        <v>738</v>
      </c>
      <c r="GD418">
        <v>4268</v>
      </c>
      <c r="GE418">
        <v>690</v>
      </c>
      <c r="GF418">
        <v>4082</v>
      </c>
      <c r="GG418">
        <v>272</v>
      </c>
      <c r="GH418">
        <v>1953</v>
      </c>
      <c r="GI418">
        <v>0</v>
      </c>
      <c r="GJ418">
        <v>0</v>
      </c>
      <c r="GK418" t="s">
        <v>159</v>
      </c>
      <c r="GL418">
        <v>71</v>
      </c>
      <c r="GM418">
        <v>426</v>
      </c>
      <c r="GN418" t="s">
        <v>146</v>
      </c>
      <c r="GO418" t="s">
        <v>147</v>
      </c>
      <c r="GP418" t="s">
        <v>147</v>
      </c>
      <c r="GQ418" t="s">
        <v>159</v>
      </c>
      <c r="GR418" t="s">
        <v>217</v>
      </c>
      <c r="GS418" t="s">
        <v>159</v>
      </c>
      <c r="GT418">
        <v>20</v>
      </c>
      <c r="GU418">
        <v>89</v>
      </c>
      <c r="GV418" t="s">
        <v>146</v>
      </c>
      <c r="GW418" t="s">
        <v>151</v>
      </c>
      <c r="GX418" t="s">
        <v>152</v>
      </c>
      <c r="GY418" t="s">
        <v>197</v>
      </c>
      <c r="GZ418" t="s">
        <v>160</v>
      </c>
      <c r="HA418" s="117" t="s">
        <v>1155</v>
      </c>
      <c r="HB418" s="117" t="s">
        <v>2699</v>
      </c>
      <c r="HC418" s="117"/>
      <c r="HD418" s="116" t="s">
        <v>1858</v>
      </c>
      <c r="HE418" s="116">
        <v>7.7555930000000002</v>
      </c>
      <c r="HF418" s="116">
        <v>33.237971999999999</v>
      </c>
    </row>
    <row r="419" spans="1:214" x14ac:dyDescent="0.25">
      <c r="A419" t="s">
        <v>201</v>
      </c>
      <c r="B419" t="s">
        <v>202</v>
      </c>
      <c r="C419" t="s">
        <v>649</v>
      </c>
      <c r="D419" t="s">
        <v>464</v>
      </c>
      <c r="E419" t="s">
        <v>1458</v>
      </c>
      <c r="F419" t="s">
        <v>1459</v>
      </c>
      <c r="G419" s="116">
        <f t="shared" si="12"/>
        <v>4.0307718100000001</v>
      </c>
      <c r="H419" s="116">
        <f t="shared" si="13"/>
        <v>31.954718669999998</v>
      </c>
      <c r="I419">
        <v>9</v>
      </c>
      <c r="J419">
        <v>9</v>
      </c>
      <c r="K419" t="s">
        <v>159</v>
      </c>
      <c r="L419">
        <v>210</v>
      </c>
      <c r="M419" s="116">
        <f>SUM(Table1[[#Headers],[c- IDP previously displ. abroad present]])</f>
        <v>0</v>
      </c>
      <c r="N419">
        <v>973</v>
      </c>
      <c r="O419" s="116">
        <f>(Table1[[#This Row],[a- IDP individuals]])-(Table1[[#This Row],[displ. Abroad]])</f>
        <v>973</v>
      </c>
      <c r="P419">
        <v>0</v>
      </c>
      <c r="Q419">
        <v>0</v>
      </c>
      <c r="R419" t="s">
        <v>147</v>
      </c>
      <c r="S419" t="s">
        <v>147</v>
      </c>
      <c r="T419">
        <v>160</v>
      </c>
      <c r="U419">
        <v>777</v>
      </c>
      <c r="V419" t="s">
        <v>156</v>
      </c>
      <c r="W419" t="s">
        <v>195</v>
      </c>
      <c r="X419">
        <v>8</v>
      </c>
      <c r="Y419">
        <v>70</v>
      </c>
      <c r="Z419" t="s">
        <v>202</v>
      </c>
      <c r="AA419" t="s">
        <v>302</v>
      </c>
      <c r="AB419">
        <v>0</v>
      </c>
      <c r="AC419">
        <v>0</v>
      </c>
      <c r="AD419" t="s">
        <v>147</v>
      </c>
      <c r="AE419" t="s">
        <v>147</v>
      </c>
      <c r="AF419">
        <v>20</v>
      </c>
      <c r="AG419">
        <v>60</v>
      </c>
      <c r="AH419" t="s">
        <v>202</v>
      </c>
      <c r="AI419" t="s">
        <v>464</v>
      </c>
      <c r="AJ419">
        <v>22</v>
      </c>
      <c r="AK419">
        <v>66</v>
      </c>
      <c r="AL419" t="s">
        <v>193</v>
      </c>
      <c r="AM419" t="s">
        <v>194</v>
      </c>
      <c r="AN419">
        <v>0</v>
      </c>
      <c r="AO419">
        <v>0</v>
      </c>
      <c r="AP419" t="s">
        <v>146</v>
      </c>
      <c r="AQ419">
        <v>0</v>
      </c>
      <c r="AR419">
        <v>0</v>
      </c>
      <c r="AS419">
        <v>0</v>
      </c>
      <c r="AT419">
        <v>0</v>
      </c>
      <c r="AU419" t="s">
        <v>147</v>
      </c>
      <c r="AV419" t="s">
        <v>147</v>
      </c>
      <c r="AW419">
        <v>0</v>
      </c>
      <c r="AX419">
        <v>0</v>
      </c>
      <c r="AY419" t="s">
        <v>147</v>
      </c>
      <c r="AZ419" t="s">
        <v>147</v>
      </c>
      <c r="BA419">
        <v>0</v>
      </c>
      <c r="BB419">
        <v>0</v>
      </c>
      <c r="BC419" t="s">
        <v>147</v>
      </c>
      <c r="BD419" t="s">
        <v>147</v>
      </c>
      <c r="BE419">
        <v>0</v>
      </c>
      <c r="BF419">
        <v>0</v>
      </c>
      <c r="BG419" t="s">
        <v>147</v>
      </c>
      <c r="BH419" t="s">
        <v>147</v>
      </c>
      <c r="BI419">
        <v>0</v>
      </c>
      <c r="BJ419">
        <v>0</v>
      </c>
      <c r="BK419" t="s">
        <v>147</v>
      </c>
      <c r="BL419" t="s">
        <v>147</v>
      </c>
      <c r="BM419">
        <v>0</v>
      </c>
      <c r="BN419">
        <v>0</v>
      </c>
      <c r="BO419" s="116">
        <f>SUM(Table1[[#This Row],[2014-2015 Conflict]],Table1[[#This Row],[2016-2017 conflict]],Table1[[#This Row],[2018 pre R conflict]],Table1[[#This Row],[2018 post R conflict]],Table1[[#This Row],[2019 conflict]],Table1[[#This Row],[2020 conflict]])</f>
        <v>973</v>
      </c>
      <c r="BP419" s="116">
        <f>SUM(Table1[[#This Row],[2014-2015  C - clashes]],Table1[[#This Row],[2016-2017  c-clashes]],Table1[[#This Row],[2018 pre R C-clashes]],Table1[[#This Row],[2018 post R C-clashes]],Table1[[#This Row],[2019 C-clashes]],Table1[[#This Row],[2020 C-clashes]])</f>
        <v>0</v>
      </c>
      <c r="BQ419" s="116">
        <f>SUM(Table1[[#This Row],[2014-2015 disaster]],Table1[[#This Row],[2016-2017 disaster]],Table1[[#This Row],[2018 pre R disaster]],Table1[[#This Row],[2018 post R disaster]],Table1[[#This Row],[2019 disaster]],Table1[[#This Row],[2020 disaster]])</f>
        <v>0</v>
      </c>
      <c r="BR419" s="116">
        <f>SUM(Table1[[#This Row],[2014-2015 unknown]],Table1[[#This Row],[2016-2017  unknown ]],Table1[[#This Row],[2018 pre R unknown]],Table1[[#This Row],[2018 post R unknown]],Table1[[#This Row],[2019 unknown]],Table1[[#This Row],[2020 unknown]])</f>
        <v>0</v>
      </c>
      <c r="BS419">
        <v>0</v>
      </c>
      <c r="BT419">
        <v>0</v>
      </c>
      <c r="BU419">
        <v>0</v>
      </c>
      <c r="BV419">
        <v>0</v>
      </c>
      <c r="BW419" t="s">
        <v>146</v>
      </c>
      <c r="BX419">
        <v>777</v>
      </c>
      <c r="BY419">
        <v>0</v>
      </c>
      <c r="BZ419">
        <v>0</v>
      </c>
      <c r="CA419">
        <v>0</v>
      </c>
      <c r="CB419" t="s">
        <v>146</v>
      </c>
      <c r="CC419">
        <v>70</v>
      </c>
      <c r="CD419">
        <v>0</v>
      </c>
      <c r="CE419">
        <v>0</v>
      </c>
      <c r="CF419">
        <v>0</v>
      </c>
      <c r="CG419" t="s">
        <v>146</v>
      </c>
      <c r="CH419">
        <v>0</v>
      </c>
      <c r="CI419">
        <v>0</v>
      </c>
      <c r="CJ419">
        <v>0</v>
      </c>
      <c r="CK419">
        <v>0</v>
      </c>
      <c r="CL419" t="s">
        <v>146</v>
      </c>
      <c r="CM419">
        <v>60</v>
      </c>
      <c r="CN419">
        <v>0</v>
      </c>
      <c r="CO419">
        <v>0</v>
      </c>
      <c r="CP419">
        <v>0</v>
      </c>
      <c r="CQ419" t="s">
        <v>146</v>
      </c>
      <c r="CR419">
        <v>66</v>
      </c>
      <c r="CS419">
        <v>0</v>
      </c>
      <c r="CT419">
        <v>0</v>
      </c>
      <c r="CU419">
        <v>0</v>
      </c>
      <c r="CV419" t="s">
        <v>146</v>
      </c>
      <c r="CW419" t="s">
        <v>147</v>
      </c>
      <c r="CX419">
        <v>0</v>
      </c>
      <c r="CY419">
        <v>0</v>
      </c>
      <c r="CZ419">
        <v>0</v>
      </c>
      <c r="DA419">
        <v>210</v>
      </c>
      <c r="DB419">
        <v>973</v>
      </c>
      <c r="DC419" t="s">
        <v>146</v>
      </c>
      <c r="DD419">
        <v>0</v>
      </c>
      <c r="DE419">
        <v>0</v>
      </c>
      <c r="DF419">
        <v>551</v>
      </c>
      <c r="DG419">
        <v>1222</v>
      </c>
      <c r="DH419" t="s">
        <v>159</v>
      </c>
      <c r="DI419">
        <f>Table1[[#This Row],[i- returnees internal present household]]+Table1[[#This Row],[k- abroad returnee household]]</f>
        <v>692</v>
      </c>
      <c r="DJ419">
        <f>Table1[[#This Row],[ returnees internal ]]+Table1[[#This Row],[abroad returnee ]]</f>
        <v>2829</v>
      </c>
      <c r="DK419" t="s">
        <v>146</v>
      </c>
      <c r="DL419">
        <v>0</v>
      </c>
      <c r="DM419">
        <v>0</v>
      </c>
      <c r="DN419">
        <v>0</v>
      </c>
      <c r="DO419">
        <v>0</v>
      </c>
      <c r="DP419" t="s">
        <v>147</v>
      </c>
      <c r="DQ419" t="s">
        <v>147</v>
      </c>
      <c r="DR419" t="s">
        <v>147</v>
      </c>
      <c r="DS419" t="s">
        <v>147</v>
      </c>
      <c r="DT419">
        <v>0</v>
      </c>
      <c r="DU419">
        <v>0</v>
      </c>
      <c r="DV419" t="s">
        <v>147</v>
      </c>
      <c r="DW419" t="s">
        <v>147</v>
      </c>
      <c r="DX419" t="s">
        <v>147</v>
      </c>
      <c r="DY419" t="s">
        <v>147</v>
      </c>
      <c r="DZ419">
        <v>0</v>
      </c>
      <c r="EA419">
        <v>0</v>
      </c>
      <c r="EB419" t="s">
        <v>147</v>
      </c>
      <c r="EC419" t="s">
        <v>147</v>
      </c>
      <c r="ED419" t="s">
        <v>147</v>
      </c>
      <c r="EE419" t="s">
        <v>147</v>
      </c>
      <c r="EF419">
        <v>0</v>
      </c>
      <c r="EG419">
        <v>0</v>
      </c>
      <c r="EH419" t="s">
        <v>147</v>
      </c>
      <c r="EI419" t="s">
        <v>147</v>
      </c>
      <c r="EJ419" t="s">
        <v>147</v>
      </c>
      <c r="EK419" t="s">
        <v>147</v>
      </c>
      <c r="EL419">
        <v>0</v>
      </c>
      <c r="EM419">
        <v>0</v>
      </c>
      <c r="EN419" t="s">
        <v>147</v>
      </c>
      <c r="EO419" t="s">
        <v>147</v>
      </c>
      <c r="EP419" t="s">
        <v>147</v>
      </c>
      <c r="EQ419" t="s">
        <v>147</v>
      </c>
      <c r="ER419">
        <v>0</v>
      </c>
      <c r="ES419">
        <v>0</v>
      </c>
      <c r="ET419" t="s">
        <v>159</v>
      </c>
      <c r="EU419">
        <v>692</v>
      </c>
      <c r="EV419">
        <v>2829</v>
      </c>
      <c r="EW419">
        <v>159</v>
      </c>
      <c r="EX419">
        <v>492</v>
      </c>
      <c r="EY419" t="s">
        <v>221</v>
      </c>
      <c r="EZ419" t="s">
        <v>424</v>
      </c>
      <c r="FA419" t="s">
        <v>150</v>
      </c>
      <c r="FB419" t="s">
        <v>147</v>
      </c>
      <c r="FC419">
        <v>184</v>
      </c>
      <c r="FD419">
        <v>1204</v>
      </c>
      <c r="FE419" t="s">
        <v>221</v>
      </c>
      <c r="FF419" t="s">
        <v>424</v>
      </c>
      <c r="FG419" t="s">
        <v>150</v>
      </c>
      <c r="FH419" t="s">
        <v>147</v>
      </c>
      <c r="FI419">
        <v>92</v>
      </c>
      <c r="FJ419">
        <v>484</v>
      </c>
      <c r="FK419" t="s">
        <v>221</v>
      </c>
      <c r="FL419" t="s">
        <v>424</v>
      </c>
      <c r="FM419" t="s">
        <v>150</v>
      </c>
      <c r="FN419" t="s">
        <v>147</v>
      </c>
      <c r="FO419">
        <v>232</v>
      </c>
      <c r="FP419">
        <v>562</v>
      </c>
      <c r="FQ419" t="s">
        <v>221</v>
      </c>
      <c r="FR419" t="s">
        <v>424</v>
      </c>
      <c r="FS419" t="s">
        <v>150</v>
      </c>
      <c r="FT419" t="s">
        <v>147</v>
      </c>
      <c r="FU419">
        <v>25</v>
      </c>
      <c r="FV419">
        <v>87</v>
      </c>
      <c r="FW419" t="s">
        <v>221</v>
      </c>
      <c r="FX419" t="s">
        <v>424</v>
      </c>
      <c r="FY419" t="s">
        <v>150</v>
      </c>
      <c r="FZ419" t="s">
        <v>147</v>
      </c>
      <c r="GA419">
        <v>0</v>
      </c>
      <c r="GB419">
        <v>0</v>
      </c>
      <c r="GC419">
        <v>0</v>
      </c>
      <c r="GD419">
        <v>0</v>
      </c>
      <c r="GE419">
        <v>692</v>
      </c>
      <c r="GF419">
        <v>2829</v>
      </c>
      <c r="GG419">
        <v>0</v>
      </c>
      <c r="GH419">
        <v>0</v>
      </c>
      <c r="GI419">
        <v>0</v>
      </c>
      <c r="GJ419">
        <v>0</v>
      </c>
      <c r="GK419" t="s">
        <v>159</v>
      </c>
      <c r="GL419">
        <v>102</v>
      </c>
      <c r="GM419">
        <v>493</v>
      </c>
      <c r="GN419" t="s">
        <v>159</v>
      </c>
      <c r="GO419" t="s">
        <v>202</v>
      </c>
      <c r="GP419" t="s">
        <v>464</v>
      </c>
      <c r="GQ419" t="s">
        <v>159</v>
      </c>
      <c r="GR419" t="s">
        <v>221</v>
      </c>
      <c r="GS419" t="s">
        <v>159</v>
      </c>
      <c r="GT419">
        <v>52</v>
      </c>
      <c r="GU419">
        <v>229</v>
      </c>
      <c r="GV419" t="s">
        <v>159</v>
      </c>
      <c r="GW419" t="s">
        <v>152</v>
      </c>
      <c r="GX419" t="s">
        <v>151</v>
      </c>
      <c r="GY419" t="s">
        <v>151</v>
      </c>
      <c r="GZ419" t="s">
        <v>160</v>
      </c>
      <c r="HA419" s="117" t="s">
        <v>1155</v>
      </c>
      <c r="HB419" s="117" t="s">
        <v>2701</v>
      </c>
      <c r="HC419" s="117" t="s">
        <v>2702</v>
      </c>
      <c r="HD419" s="116" t="s">
        <v>1858</v>
      </c>
      <c r="HE419" s="116">
        <v>7.671913</v>
      </c>
      <c r="HF419" s="116">
        <v>33.356113000000001</v>
      </c>
    </row>
    <row r="420" spans="1:214" x14ac:dyDescent="0.25">
      <c r="A420" t="s">
        <v>171</v>
      </c>
      <c r="B420" t="s">
        <v>172</v>
      </c>
      <c r="C420" t="s">
        <v>1067</v>
      </c>
      <c r="D420" t="s">
        <v>774</v>
      </c>
      <c r="E420" t="s">
        <v>1460</v>
      </c>
      <c r="F420" t="s">
        <v>1461</v>
      </c>
      <c r="G420" s="116">
        <f t="shared" si="12"/>
        <v>8.4372729999999994</v>
      </c>
      <c r="H420" s="116">
        <f t="shared" si="13"/>
        <v>28.273320999999999</v>
      </c>
      <c r="I420">
        <v>9</v>
      </c>
      <c r="J420">
        <v>9</v>
      </c>
      <c r="K420" t="s">
        <v>159</v>
      </c>
      <c r="L420">
        <v>943</v>
      </c>
      <c r="M420" s="116">
        <f>SUM(Table1[[#Headers],[c- IDP previously displ. abroad present]])</f>
        <v>0</v>
      </c>
      <c r="N420">
        <v>4746</v>
      </c>
      <c r="O420" s="116">
        <f>(Table1[[#This Row],[a- IDP individuals]])-(Table1[[#This Row],[displ. Abroad]])</f>
        <v>4746</v>
      </c>
      <c r="P420">
        <v>0</v>
      </c>
      <c r="Q420">
        <v>0</v>
      </c>
      <c r="R420" t="s">
        <v>147</v>
      </c>
      <c r="S420" t="s">
        <v>147</v>
      </c>
      <c r="T420">
        <v>24</v>
      </c>
      <c r="U420">
        <v>98</v>
      </c>
      <c r="V420" t="s">
        <v>172</v>
      </c>
      <c r="W420" t="s">
        <v>998</v>
      </c>
      <c r="X420">
        <v>60</v>
      </c>
      <c r="Y420">
        <v>275</v>
      </c>
      <c r="Z420" t="s">
        <v>172</v>
      </c>
      <c r="AA420" t="s">
        <v>998</v>
      </c>
      <c r="AB420">
        <v>275</v>
      </c>
      <c r="AC420">
        <v>1359</v>
      </c>
      <c r="AD420" t="s">
        <v>172</v>
      </c>
      <c r="AE420" t="s">
        <v>998</v>
      </c>
      <c r="AF420">
        <v>346</v>
      </c>
      <c r="AG420">
        <v>1801</v>
      </c>
      <c r="AH420" t="s">
        <v>172</v>
      </c>
      <c r="AI420" t="s">
        <v>998</v>
      </c>
      <c r="AJ420">
        <v>238</v>
      </c>
      <c r="AK420">
        <v>1213</v>
      </c>
      <c r="AL420" t="s">
        <v>172</v>
      </c>
      <c r="AM420" t="s">
        <v>998</v>
      </c>
      <c r="AN420">
        <v>0</v>
      </c>
      <c r="AO420">
        <v>0</v>
      </c>
      <c r="AP420" t="s">
        <v>146</v>
      </c>
      <c r="AQ420">
        <v>0</v>
      </c>
      <c r="AR420">
        <v>0</v>
      </c>
      <c r="AS420">
        <v>0</v>
      </c>
      <c r="AT420">
        <v>0</v>
      </c>
      <c r="AU420" t="s">
        <v>147</v>
      </c>
      <c r="AV420" t="s">
        <v>147</v>
      </c>
      <c r="AW420">
        <v>0</v>
      </c>
      <c r="AX420">
        <v>0</v>
      </c>
      <c r="AY420" t="s">
        <v>147</v>
      </c>
      <c r="AZ420" t="s">
        <v>147</v>
      </c>
      <c r="BA420">
        <v>0</v>
      </c>
      <c r="BB420">
        <v>0</v>
      </c>
      <c r="BC420" t="s">
        <v>147</v>
      </c>
      <c r="BD420" t="s">
        <v>147</v>
      </c>
      <c r="BE420">
        <v>0</v>
      </c>
      <c r="BF420">
        <v>0</v>
      </c>
      <c r="BG420" t="s">
        <v>147</v>
      </c>
      <c r="BH420" t="s">
        <v>147</v>
      </c>
      <c r="BI420">
        <v>0</v>
      </c>
      <c r="BJ420">
        <v>0</v>
      </c>
      <c r="BK420" t="s">
        <v>147</v>
      </c>
      <c r="BL420" t="s">
        <v>147</v>
      </c>
      <c r="BM420">
        <v>0</v>
      </c>
      <c r="BN420">
        <v>0</v>
      </c>
      <c r="BO420" s="116">
        <f>SUM(Table1[[#This Row],[2014-2015 Conflict]],Table1[[#This Row],[2016-2017 conflict]],Table1[[#This Row],[2018 pre R conflict]],Table1[[#This Row],[2018 post R conflict]],Table1[[#This Row],[2019 conflict]],Table1[[#This Row],[2020 conflict]])</f>
        <v>0</v>
      </c>
      <c r="BP420" s="116">
        <f>SUM(Table1[[#This Row],[2014-2015  C - clashes]],Table1[[#This Row],[2016-2017  c-clashes]],Table1[[#This Row],[2018 pre R C-clashes]],Table1[[#This Row],[2018 post R C-clashes]],Table1[[#This Row],[2019 C-clashes]],Table1[[#This Row],[2020 C-clashes]])</f>
        <v>4746</v>
      </c>
      <c r="BQ420" s="116">
        <f>SUM(Table1[[#This Row],[2014-2015 disaster]],Table1[[#This Row],[2016-2017 disaster]],Table1[[#This Row],[2018 pre R disaster]],Table1[[#This Row],[2018 post R disaster]],Table1[[#This Row],[2019 disaster]],Table1[[#This Row],[2020 disaster]])</f>
        <v>0</v>
      </c>
      <c r="BR420" s="116">
        <f>SUM(Table1[[#This Row],[2014-2015 unknown]],Table1[[#This Row],[2016-2017  unknown ]],Table1[[#This Row],[2018 pre R unknown]],Table1[[#This Row],[2018 post R unknown]],Table1[[#This Row],[2019 unknown]],Table1[[#This Row],[2020 unknown]])</f>
        <v>0</v>
      </c>
      <c r="BS420">
        <v>0</v>
      </c>
      <c r="BT420">
        <v>0</v>
      </c>
      <c r="BU420">
        <v>0</v>
      </c>
      <c r="BV420">
        <v>0</v>
      </c>
      <c r="BW420" t="s">
        <v>146</v>
      </c>
      <c r="BX420">
        <v>0</v>
      </c>
      <c r="BY420">
        <v>98</v>
      </c>
      <c r="BZ420">
        <v>0</v>
      </c>
      <c r="CA420">
        <v>0</v>
      </c>
      <c r="CB420" t="s">
        <v>146</v>
      </c>
      <c r="CC420">
        <v>0</v>
      </c>
      <c r="CD420">
        <v>275</v>
      </c>
      <c r="CE420">
        <v>0</v>
      </c>
      <c r="CF420">
        <v>0</v>
      </c>
      <c r="CG420" t="s">
        <v>146</v>
      </c>
      <c r="CH420">
        <v>0</v>
      </c>
      <c r="CI420">
        <v>1359</v>
      </c>
      <c r="CJ420">
        <v>0</v>
      </c>
      <c r="CK420">
        <v>0</v>
      </c>
      <c r="CL420" t="s">
        <v>146</v>
      </c>
      <c r="CM420">
        <v>0</v>
      </c>
      <c r="CN420">
        <v>1801</v>
      </c>
      <c r="CO420">
        <v>0</v>
      </c>
      <c r="CP420">
        <v>0</v>
      </c>
      <c r="CQ420" t="s">
        <v>146</v>
      </c>
      <c r="CR420">
        <v>0</v>
      </c>
      <c r="CS420">
        <v>1213</v>
      </c>
      <c r="CT420">
        <v>0</v>
      </c>
      <c r="CU420">
        <v>0</v>
      </c>
      <c r="CV420" t="s">
        <v>146</v>
      </c>
      <c r="CW420" t="s">
        <v>147</v>
      </c>
      <c r="CX420">
        <v>0</v>
      </c>
      <c r="CY420">
        <v>0</v>
      </c>
      <c r="CZ420">
        <v>0</v>
      </c>
      <c r="DA420">
        <v>943</v>
      </c>
      <c r="DB420">
        <v>4746</v>
      </c>
      <c r="DC420" t="s">
        <v>146</v>
      </c>
      <c r="DD420">
        <v>0</v>
      </c>
      <c r="DE420">
        <v>0</v>
      </c>
      <c r="DF420">
        <v>491</v>
      </c>
      <c r="DG420">
        <v>5321</v>
      </c>
      <c r="DH420" t="s">
        <v>159</v>
      </c>
      <c r="DI420">
        <f>Table1[[#This Row],[i- returnees internal present household]]+Table1[[#This Row],[k- abroad returnee household]]</f>
        <v>248</v>
      </c>
      <c r="DJ420">
        <f>Table1[[#This Row],[ returnees internal ]]+Table1[[#This Row],[abroad returnee ]]</f>
        <v>1359</v>
      </c>
      <c r="DK420" t="s">
        <v>159</v>
      </c>
      <c r="DL420">
        <v>248</v>
      </c>
      <c r="DM420">
        <v>1359</v>
      </c>
      <c r="DN420">
        <v>66</v>
      </c>
      <c r="DO420">
        <v>356</v>
      </c>
      <c r="DP420" t="s">
        <v>172</v>
      </c>
      <c r="DQ420" t="s">
        <v>998</v>
      </c>
      <c r="DR420" t="s">
        <v>431</v>
      </c>
      <c r="DS420" t="s">
        <v>147</v>
      </c>
      <c r="DT420">
        <v>47</v>
      </c>
      <c r="DU420">
        <v>253</v>
      </c>
      <c r="DV420" t="s">
        <v>172</v>
      </c>
      <c r="DW420" t="s">
        <v>998</v>
      </c>
      <c r="DX420" t="s">
        <v>431</v>
      </c>
      <c r="DY420" t="s">
        <v>147</v>
      </c>
      <c r="DZ420">
        <v>59</v>
      </c>
      <c r="EA420">
        <v>324</v>
      </c>
      <c r="EB420" t="s">
        <v>172</v>
      </c>
      <c r="EC420" t="s">
        <v>998</v>
      </c>
      <c r="ED420" t="s">
        <v>431</v>
      </c>
      <c r="EE420" t="s">
        <v>147</v>
      </c>
      <c r="EF420">
        <v>23</v>
      </c>
      <c r="EG420">
        <v>137</v>
      </c>
      <c r="EH420" t="s">
        <v>172</v>
      </c>
      <c r="EI420" t="s">
        <v>998</v>
      </c>
      <c r="EJ420" t="s">
        <v>431</v>
      </c>
      <c r="EK420" t="s">
        <v>147</v>
      </c>
      <c r="EL420">
        <v>53</v>
      </c>
      <c r="EM420">
        <v>289</v>
      </c>
      <c r="EN420" t="s">
        <v>172</v>
      </c>
      <c r="EO420" t="s">
        <v>998</v>
      </c>
      <c r="EP420" t="s">
        <v>431</v>
      </c>
      <c r="EQ420" t="s">
        <v>147</v>
      </c>
      <c r="ER420">
        <v>0</v>
      </c>
      <c r="ES420">
        <v>0</v>
      </c>
      <c r="ET420" t="s">
        <v>146</v>
      </c>
      <c r="EU420">
        <v>0</v>
      </c>
      <c r="EV420">
        <v>0</v>
      </c>
      <c r="EW420">
        <v>0</v>
      </c>
      <c r="EX420">
        <v>0</v>
      </c>
      <c r="EY420" t="s">
        <v>147</v>
      </c>
      <c r="EZ420" t="s">
        <v>147</v>
      </c>
      <c r="FA420" t="s">
        <v>147</v>
      </c>
      <c r="FB420" t="s">
        <v>147</v>
      </c>
      <c r="FC420">
        <v>0</v>
      </c>
      <c r="FD420">
        <v>0</v>
      </c>
      <c r="FE420" t="s">
        <v>147</v>
      </c>
      <c r="FF420" t="s">
        <v>147</v>
      </c>
      <c r="FG420" t="s">
        <v>147</v>
      </c>
      <c r="FH420" t="s">
        <v>147</v>
      </c>
      <c r="FI420">
        <v>0</v>
      </c>
      <c r="FJ420">
        <v>0</v>
      </c>
      <c r="FK420" t="s">
        <v>147</v>
      </c>
      <c r="FL420" t="s">
        <v>147</v>
      </c>
      <c r="FM420" t="s">
        <v>147</v>
      </c>
      <c r="FN420" t="s">
        <v>147</v>
      </c>
      <c r="FO420">
        <v>0</v>
      </c>
      <c r="FP420">
        <v>0</v>
      </c>
      <c r="FQ420" t="s">
        <v>147</v>
      </c>
      <c r="FR420" t="s">
        <v>147</v>
      </c>
      <c r="FS420" t="s">
        <v>147</v>
      </c>
      <c r="FT420" t="s">
        <v>147</v>
      </c>
      <c r="FU420">
        <v>0</v>
      </c>
      <c r="FV420">
        <v>0</v>
      </c>
      <c r="FW420" t="s">
        <v>147</v>
      </c>
      <c r="FX420" t="s">
        <v>147</v>
      </c>
      <c r="FY420" t="s">
        <v>147</v>
      </c>
      <c r="FZ420" t="s">
        <v>147</v>
      </c>
      <c r="GA420">
        <v>0</v>
      </c>
      <c r="GB420">
        <v>0</v>
      </c>
      <c r="GC420">
        <v>113</v>
      </c>
      <c r="GD420">
        <v>609</v>
      </c>
      <c r="GE420">
        <v>82</v>
      </c>
      <c r="GF420">
        <v>461</v>
      </c>
      <c r="GG420">
        <v>53</v>
      </c>
      <c r="GH420">
        <v>289</v>
      </c>
      <c r="GI420">
        <v>0</v>
      </c>
      <c r="GJ420">
        <v>0</v>
      </c>
      <c r="GK420" t="s">
        <v>159</v>
      </c>
      <c r="GL420">
        <v>95</v>
      </c>
      <c r="GM420">
        <v>475</v>
      </c>
      <c r="GN420" t="s">
        <v>159</v>
      </c>
      <c r="GO420" t="s">
        <v>172</v>
      </c>
      <c r="GP420" t="s">
        <v>998</v>
      </c>
      <c r="GQ420" t="s">
        <v>159</v>
      </c>
      <c r="GR420" t="s">
        <v>217</v>
      </c>
      <c r="GS420" t="s">
        <v>159</v>
      </c>
      <c r="GT420">
        <v>23</v>
      </c>
      <c r="GU420">
        <v>100</v>
      </c>
      <c r="GV420" t="s">
        <v>146</v>
      </c>
      <c r="GW420" t="s">
        <v>152</v>
      </c>
      <c r="GX420" t="s">
        <v>177</v>
      </c>
      <c r="GY420" t="s">
        <v>177</v>
      </c>
      <c r="GZ420" t="s">
        <v>160</v>
      </c>
      <c r="HA420" s="117" t="s">
        <v>1155</v>
      </c>
      <c r="HB420" s="117" t="s">
        <v>2704</v>
      </c>
      <c r="HC420" s="117"/>
      <c r="HD420" s="116" t="s">
        <v>1858</v>
      </c>
      <c r="HE420" s="116">
        <v>7.6734530000000003</v>
      </c>
      <c r="HF420" s="116">
        <v>33.356516999999997</v>
      </c>
    </row>
    <row r="421" spans="1:214" x14ac:dyDescent="0.25">
      <c r="A421" t="s">
        <v>171</v>
      </c>
      <c r="B421" t="s">
        <v>172</v>
      </c>
      <c r="C421" t="s">
        <v>690</v>
      </c>
      <c r="D421" t="s">
        <v>691</v>
      </c>
      <c r="E421" t="s">
        <v>1462</v>
      </c>
      <c r="F421" t="s">
        <v>1463</v>
      </c>
      <c r="G421" s="116">
        <f t="shared" si="12"/>
        <v>8.0914870000000008</v>
      </c>
      <c r="H421" s="116">
        <f t="shared" si="13"/>
        <v>28.030055999999998</v>
      </c>
      <c r="I421">
        <v>9</v>
      </c>
      <c r="J421">
        <v>9</v>
      </c>
      <c r="K421" t="s">
        <v>159</v>
      </c>
      <c r="L421">
        <v>1525</v>
      </c>
      <c r="M421" s="116">
        <f>SUM(Table1[[#Headers],[c- IDP previously displ. abroad present]])</f>
        <v>0</v>
      </c>
      <c r="N421">
        <v>7780</v>
      </c>
      <c r="O421" s="116">
        <f>(Table1[[#This Row],[a- IDP individuals]])-(Table1[[#This Row],[displ. Abroad]])</f>
        <v>7780</v>
      </c>
      <c r="P421">
        <v>360</v>
      </c>
      <c r="Q421">
        <v>1836</v>
      </c>
      <c r="R421" t="s">
        <v>172</v>
      </c>
      <c r="S421" t="s">
        <v>774</v>
      </c>
      <c r="T421">
        <v>669</v>
      </c>
      <c r="U421">
        <v>3412</v>
      </c>
      <c r="V421" t="s">
        <v>172</v>
      </c>
      <c r="W421" t="s">
        <v>774</v>
      </c>
      <c r="X421">
        <v>223</v>
      </c>
      <c r="Y421">
        <v>1135</v>
      </c>
      <c r="Z421" t="s">
        <v>172</v>
      </c>
      <c r="AA421" t="s">
        <v>774</v>
      </c>
      <c r="AB421">
        <v>219</v>
      </c>
      <c r="AC421">
        <v>1117</v>
      </c>
      <c r="AD421" t="s">
        <v>172</v>
      </c>
      <c r="AE421" t="s">
        <v>774</v>
      </c>
      <c r="AF421">
        <v>54</v>
      </c>
      <c r="AG421">
        <v>280</v>
      </c>
      <c r="AH421" t="s">
        <v>172</v>
      </c>
      <c r="AI421" t="s">
        <v>774</v>
      </c>
      <c r="AJ421">
        <v>0</v>
      </c>
      <c r="AK421">
        <v>0</v>
      </c>
      <c r="AL421" t="s">
        <v>147</v>
      </c>
      <c r="AM421" t="s">
        <v>147</v>
      </c>
      <c r="AN421">
        <v>0</v>
      </c>
      <c r="AO421">
        <v>0</v>
      </c>
      <c r="AP421" t="s">
        <v>146</v>
      </c>
      <c r="AQ421">
        <v>0</v>
      </c>
      <c r="AR421">
        <v>0</v>
      </c>
      <c r="AS421">
        <v>0</v>
      </c>
      <c r="AT421">
        <v>0</v>
      </c>
      <c r="AU421" t="s">
        <v>147</v>
      </c>
      <c r="AV421" t="s">
        <v>147</v>
      </c>
      <c r="AW421">
        <v>0</v>
      </c>
      <c r="AX421">
        <v>0</v>
      </c>
      <c r="AY421" t="s">
        <v>147</v>
      </c>
      <c r="AZ421" t="s">
        <v>147</v>
      </c>
      <c r="BA421">
        <v>0</v>
      </c>
      <c r="BB421">
        <v>0</v>
      </c>
      <c r="BC421" t="s">
        <v>147</v>
      </c>
      <c r="BD421" t="s">
        <v>147</v>
      </c>
      <c r="BE421">
        <v>0</v>
      </c>
      <c r="BF421">
        <v>0</v>
      </c>
      <c r="BG421" t="s">
        <v>147</v>
      </c>
      <c r="BH421" t="s">
        <v>147</v>
      </c>
      <c r="BI421">
        <v>0</v>
      </c>
      <c r="BJ421">
        <v>0</v>
      </c>
      <c r="BK421" t="s">
        <v>147</v>
      </c>
      <c r="BL421" t="s">
        <v>147</v>
      </c>
      <c r="BM421">
        <v>0</v>
      </c>
      <c r="BN421">
        <v>0</v>
      </c>
      <c r="BO421" s="116">
        <f>SUM(Table1[[#This Row],[2014-2015 Conflict]],Table1[[#This Row],[2016-2017 conflict]],Table1[[#This Row],[2018 pre R conflict]],Table1[[#This Row],[2018 post R conflict]],Table1[[#This Row],[2019 conflict]],Table1[[#This Row],[2020 conflict]])</f>
        <v>0</v>
      </c>
      <c r="BP421" s="116">
        <f>SUM(Table1[[#This Row],[2014-2015  C - clashes]],Table1[[#This Row],[2016-2017  c-clashes]],Table1[[#This Row],[2018 pre R C-clashes]],Table1[[#This Row],[2018 post R C-clashes]],Table1[[#This Row],[2019 C-clashes]],Table1[[#This Row],[2020 C-clashes]])</f>
        <v>7780</v>
      </c>
      <c r="BQ421" s="116">
        <f>SUM(Table1[[#This Row],[2014-2015 disaster]],Table1[[#This Row],[2016-2017 disaster]],Table1[[#This Row],[2018 pre R disaster]],Table1[[#This Row],[2018 post R disaster]],Table1[[#This Row],[2019 disaster]],Table1[[#This Row],[2020 disaster]])</f>
        <v>0</v>
      </c>
      <c r="BR421" s="116">
        <f>SUM(Table1[[#This Row],[2014-2015 unknown]],Table1[[#This Row],[2016-2017  unknown ]],Table1[[#This Row],[2018 pre R unknown]],Table1[[#This Row],[2018 post R unknown]],Table1[[#This Row],[2019 unknown]],Table1[[#This Row],[2020 unknown]])</f>
        <v>0</v>
      </c>
      <c r="BS421">
        <v>0</v>
      </c>
      <c r="BT421">
        <v>1836</v>
      </c>
      <c r="BU421">
        <v>0</v>
      </c>
      <c r="BV421">
        <v>0</v>
      </c>
      <c r="BW421" t="s">
        <v>146</v>
      </c>
      <c r="BX421">
        <v>0</v>
      </c>
      <c r="BY421">
        <v>3412</v>
      </c>
      <c r="BZ421">
        <v>0</v>
      </c>
      <c r="CA421">
        <v>0</v>
      </c>
      <c r="CB421" t="s">
        <v>146</v>
      </c>
      <c r="CC421">
        <v>0</v>
      </c>
      <c r="CD421">
        <v>1135</v>
      </c>
      <c r="CE421">
        <v>0</v>
      </c>
      <c r="CF421">
        <v>0</v>
      </c>
      <c r="CG421" t="s">
        <v>146</v>
      </c>
      <c r="CH421">
        <v>0</v>
      </c>
      <c r="CI421">
        <v>1117</v>
      </c>
      <c r="CJ421">
        <v>0</v>
      </c>
      <c r="CK421">
        <v>0</v>
      </c>
      <c r="CL421" t="s">
        <v>146</v>
      </c>
      <c r="CM421">
        <v>0</v>
      </c>
      <c r="CN421">
        <v>280</v>
      </c>
      <c r="CO421">
        <v>0</v>
      </c>
      <c r="CP421">
        <v>0</v>
      </c>
      <c r="CQ421" t="s">
        <v>146</v>
      </c>
      <c r="CR421">
        <v>0</v>
      </c>
      <c r="CS421">
        <v>0</v>
      </c>
      <c r="CT421">
        <v>0</v>
      </c>
      <c r="CU421">
        <v>0</v>
      </c>
      <c r="CV421" t="s">
        <v>146</v>
      </c>
      <c r="CW421" t="s">
        <v>147</v>
      </c>
      <c r="CX421">
        <v>0</v>
      </c>
      <c r="CY421">
        <v>0</v>
      </c>
      <c r="CZ421">
        <v>0</v>
      </c>
      <c r="DA421">
        <v>1525</v>
      </c>
      <c r="DB421">
        <v>7780</v>
      </c>
      <c r="DC421" t="s">
        <v>146</v>
      </c>
      <c r="DD421">
        <v>0</v>
      </c>
      <c r="DE421">
        <v>0</v>
      </c>
      <c r="DF421">
        <v>558</v>
      </c>
      <c r="DG421">
        <v>6775</v>
      </c>
      <c r="DH421" t="s">
        <v>159</v>
      </c>
      <c r="DI421">
        <f>Table1[[#This Row],[i- returnees internal present household]]+Table1[[#This Row],[k- abroad returnee household]]</f>
        <v>224</v>
      </c>
      <c r="DJ421">
        <f>Table1[[#This Row],[ returnees internal ]]+Table1[[#This Row],[abroad returnee ]]</f>
        <v>1166</v>
      </c>
      <c r="DK421" t="s">
        <v>159</v>
      </c>
      <c r="DL421">
        <v>179</v>
      </c>
      <c r="DM421">
        <v>929</v>
      </c>
      <c r="DN421">
        <v>107</v>
      </c>
      <c r="DO421">
        <v>535</v>
      </c>
      <c r="DP421" t="s">
        <v>172</v>
      </c>
      <c r="DQ421" t="s">
        <v>691</v>
      </c>
      <c r="DR421" t="s">
        <v>182</v>
      </c>
      <c r="DS421" t="s">
        <v>147</v>
      </c>
      <c r="DT421">
        <v>4</v>
      </c>
      <c r="DU421">
        <v>28</v>
      </c>
      <c r="DV421" t="s">
        <v>172</v>
      </c>
      <c r="DW421" t="s">
        <v>691</v>
      </c>
      <c r="DX421" t="s">
        <v>182</v>
      </c>
      <c r="DY421" t="s">
        <v>147</v>
      </c>
      <c r="DZ421">
        <v>12</v>
      </c>
      <c r="EA421">
        <v>60</v>
      </c>
      <c r="EB421" t="s">
        <v>172</v>
      </c>
      <c r="EC421" t="s">
        <v>691</v>
      </c>
      <c r="ED421" t="s">
        <v>182</v>
      </c>
      <c r="EE421" t="s">
        <v>147</v>
      </c>
      <c r="EF421">
        <v>33</v>
      </c>
      <c r="EG421">
        <v>191</v>
      </c>
      <c r="EH421" t="s">
        <v>172</v>
      </c>
      <c r="EI421" t="s">
        <v>691</v>
      </c>
      <c r="EJ421" t="s">
        <v>182</v>
      </c>
      <c r="EK421" t="s">
        <v>147</v>
      </c>
      <c r="EL421">
        <v>23</v>
      </c>
      <c r="EM421">
        <v>115</v>
      </c>
      <c r="EN421" t="s">
        <v>172</v>
      </c>
      <c r="EO421" t="s">
        <v>691</v>
      </c>
      <c r="EP421" t="s">
        <v>182</v>
      </c>
      <c r="EQ421" t="s">
        <v>147</v>
      </c>
      <c r="ER421">
        <v>0</v>
      </c>
      <c r="ES421">
        <v>0</v>
      </c>
      <c r="ET421" t="s">
        <v>159</v>
      </c>
      <c r="EU421">
        <v>45</v>
      </c>
      <c r="EV421">
        <v>237</v>
      </c>
      <c r="EW421">
        <v>12</v>
      </c>
      <c r="EX421">
        <v>63</v>
      </c>
      <c r="EY421" t="s">
        <v>217</v>
      </c>
      <c r="EZ421" t="s">
        <v>218</v>
      </c>
      <c r="FA421" t="s">
        <v>150</v>
      </c>
      <c r="FB421" t="s">
        <v>147</v>
      </c>
      <c r="FC421">
        <v>11</v>
      </c>
      <c r="FD421">
        <v>58</v>
      </c>
      <c r="FE421" t="s">
        <v>217</v>
      </c>
      <c r="FF421" t="s">
        <v>218</v>
      </c>
      <c r="FG421" t="s">
        <v>150</v>
      </c>
      <c r="FH421" t="s">
        <v>147</v>
      </c>
      <c r="FI421">
        <v>8</v>
      </c>
      <c r="FJ421">
        <v>42</v>
      </c>
      <c r="FK421" t="s">
        <v>217</v>
      </c>
      <c r="FL421" t="s">
        <v>218</v>
      </c>
      <c r="FM421" t="s">
        <v>150</v>
      </c>
      <c r="FN421" t="s">
        <v>147</v>
      </c>
      <c r="FO421">
        <v>9</v>
      </c>
      <c r="FP421">
        <v>47</v>
      </c>
      <c r="FQ421" t="s">
        <v>217</v>
      </c>
      <c r="FR421" t="s">
        <v>218</v>
      </c>
      <c r="FS421" t="s">
        <v>150</v>
      </c>
      <c r="FT421" t="s">
        <v>147</v>
      </c>
      <c r="FU421">
        <v>5</v>
      </c>
      <c r="FV421">
        <v>27</v>
      </c>
      <c r="FW421" t="s">
        <v>217</v>
      </c>
      <c r="FX421" t="s">
        <v>218</v>
      </c>
      <c r="FY421" t="s">
        <v>150</v>
      </c>
      <c r="FZ421" t="s">
        <v>147</v>
      </c>
      <c r="GA421">
        <v>0</v>
      </c>
      <c r="GB421">
        <v>0</v>
      </c>
      <c r="GC421">
        <v>127</v>
      </c>
      <c r="GD421">
        <v>635</v>
      </c>
      <c r="GE421">
        <v>62</v>
      </c>
      <c r="GF421">
        <v>356</v>
      </c>
      <c r="GG421">
        <v>35</v>
      </c>
      <c r="GH421">
        <v>175</v>
      </c>
      <c r="GI421">
        <v>0</v>
      </c>
      <c r="GJ421">
        <v>0</v>
      </c>
      <c r="GK421" t="s">
        <v>159</v>
      </c>
      <c r="GL421">
        <v>365</v>
      </c>
      <c r="GM421">
        <v>1825</v>
      </c>
      <c r="GN421" t="s">
        <v>159</v>
      </c>
      <c r="GO421" t="s">
        <v>172</v>
      </c>
      <c r="GP421" t="s">
        <v>691</v>
      </c>
      <c r="GQ421" t="s">
        <v>146</v>
      </c>
      <c r="GR421" t="s">
        <v>147</v>
      </c>
      <c r="GS421" t="s">
        <v>159</v>
      </c>
      <c r="GT421">
        <v>42</v>
      </c>
      <c r="GU421">
        <v>178</v>
      </c>
      <c r="GV421" t="s">
        <v>146</v>
      </c>
      <c r="GW421" t="s">
        <v>151</v>
      </c>
      <c r="GX421" t="s">
        <v>152</v>
      </c>
      <c r="GY421" t="s">
        <v>177</v>
      </c>
      <c r="GZ421" t="s">
        <v>1464</v>
      </c>
      <c r="HA421" s="117" t="s">
        <v>1155</v>
      </c>
      <c r="HB421" s="117" t="s">
        <v>2706</v>
      </c>
      <c r="HC421" s="117"/>
      <c r="HD421" s="116" t="s">
        <v>1858</v>
      </c>
      <c r="HE421" s="116">
        <v>7.6560240000000004</v>
      </c>
      <c r="HF421" s="116">
        <v>33.356999999999999</v>
      </c>
    </row>
    <row r="422" spans="1:214" x14ac:dyDescent="0.25">
      <c r="A422" t="s">
        <v>186</v>
      </c>
      <c r="B422" t="s">
        <v>187</v>
      </c>
      <c r="C422" t="s">
        <v>231</v>
      </c>
      <c r="D422" t="s">
        <v>232</v>
      </c>
      <c r="E422" t="s">
        <v>1465</v>
      </c>
      <c r="F422" t="s">
        <v>1466</v>
      </c>
      <c r="G422" s="116">
        <f t="shared" si="12"/>
        <v>6.8853999999999997</v>
      </c>
      <c r="H422" s="116">
        <f t="shared" si="13"/>
        <v>29.22</v>
      </c>
      <c r="I422">
        <v>9</v>
      </c>
      <c r="J422">
        <v>9</v>
      </c>
      <c r="K422" t="s">
        <v>159</v>
      </c>
      <c r="L422">
        <v>32</v>
      </c>
      <c r="M422" s="116">
        <f>SUM(Table1[[#Headers],[c- IDP previously displ. abroad present]])</f>
        <v>0</v>
      </c>
      <c r="N422">
        <v>134</v>
      </c>
      <c r="O422" s="116">
        <f>(Table1[[#This Row],[a- IDP individuals]])-(Table1[[#This Row],[displ. Abroad]])</f>
        <v>116</v>
      </c>
      <c r="P422">
        <v>8</v>
      </c>
      <c r="Q422">
        <v>34</v>
      </c>
      <c r="R422" t="s">
        <v>187</v>
      </c>
      <c r="S422" t="s">
        <v>232</v>
      </c>
      <c r="T422">
        <v>5</v>
      </c>
      <c r="U422">
        <v>21</v>
      </c>
      <c r="V422" t="s">
        <v>187</v>
      </c>
      <c r="W422" t="s">
        <v>232</v>
      </c>
      <c r="X422">
        <v>6</v>
      </c>
      <c r="Y422">
        <v>25</v>
      </c>
      <c r="Z422" t="s">
        <v>187</v>
      </c>
      <c r="AA422" t="s">
        <v>232</v>
      </c>
      <c r="AB422">
        <v>2</v>
      </c>
      <c r="AC422">
        <v>8</v>
      </c>
      <c r="AD422" t="s">
        <v>187</v>
      </c>
      <c r="AE422" t="s">
        <v>232</v>
      </c>
      <c r="AF422">
        <v>4</v>
      </c>
      <c r="AG422">
        <v>17</v>
      </c>
      <c r="AH422" t="s">
        <v>187</v>
      </c>
      <c r="AI422" t="s">
        <v>232</v>
      </c>
      <c r="AJ422">
        <v>7</v>
      </c>
      <c r="AK422">
        <v>29</v>
      </c>
      <c r="AL422" t="s">
        <v>187</v>
      </c>
      <c r="AM422" t="s">
        <v>232</v>
      </c>
      <c r="AN422">
        <v>0</v>
      </c>
      <c r="AO422">
        <v>0</v>
      </c>
      <c r="AP422" t="s">
        <v>159</v>
      </c>
      <c r="AQ422">
        <v>3</v>
      </c>
      <c r="AR422">
        <v>18</v>
      </c>
      <c r="AS422">
        <v>0</v>
      </c>
      <c r="AT422">
        <v>0</v>
      </c>
      <c r="AU422" t="s">
        <v>147</v>
      </c>
      <c r="AV422" t="s">
        <v>147</v>
      </c>
      <c r="AW422">
        <v>0</v>
      </c>
      <c r="AX422">
        <v>0</v>
      </c>
      <c r="AY422" t="s">
        <v>147</v>
      </c>
      <c r="AZ422" t="s">
        <v>147</v>
      </c>
      <c r="BA422">
        <v>0</v>
      </c>
      <c r="BB422">
        <v>0</v>
      </c>
      <c r="BC422" t="s">
        <v>147</v>
      </c>
      <c r="BD422" t="s">
        <v>147</v>
      </c>
      <c r="BE422">
        <v>0</v>
      </c>
      <c r="BF422">
        <v>0</v>
      </c>
      <c r="BG422" t="s">
        <v>147</v>
      </c>
      <c r="BH422" t="s">
        <v>147</v>
      </c>
      <c r="BI422">
        <v>3</v>
      </c>
      <c r="BJ422">
        <v>18</v>
      </c>
      <c r="BK422" t="s">
        <v>217</v>
      </c>
      <c r="BL422" t="s">
        <v>218</v>
      </c>
      <c r="BM422">
        <v>0</v>
      </c>
      <c r="BN422">
        <v>0</v>
      </c>
      <c r="BO422" s="116">
        <f>SUM(Table1[[#This Row],[2014-2015 Conflict]],Table1[[#This Row],[2016-2017 conflict]],Table1[[#This Row],[2018 pre R conflict]],Table1[[#This Row],[2018 post R conflict]],Table1[[#This Row],[2019 conflict]],Table1[[#This Row],[2020 conflict]])</f>
        <v>88</v>
      </c>
      <c r="BP422" s="116">
        <f>SUM(Table1[[#This Row],[2014-2015  C - clashes]],Table1[[#This Row],[2016-2017  c-clashes]],Table1[[#This Row],[2018 pre R C-clashes]],Table1[[#This Row],[2018 post R C-clashes]],Table1[[#This Row],[2019 C-clashes]],Table1[[#This Row],[2020 C-clashes]])</f>
        <v>46</v>
      </c>
      <c r="BQ422" s="116">
        <f>SUM(Table1[[#This Row],[2014-2015 disaster]],Table1[[#This Row],[2016-2017 disaster]],Table1[[#This Row],[2018 pre R disaster]],Table1[[#This Row],[2018 post R disaster]],Table1[[#This Row],[2019 disaster]],Table1[[#This Row],[2020 disaster]])</f>
        <v>0</v>
      </c>
      <c r="BR422" s="116">
        <f>SUM(Table1[[#This Row],[2014-2015 unknown]],Table1[[#This Row],[2016-2017  unknown ]],Table1[[#This Row],[2018 pre R unknown]],Table1[[#This Row],[2018 post R unknown]],Table1[[#This Row],[2019 unknown]],Table1[[#This Row],[2020 unknown]])</f>
        <v>0</v>
      </c>
      <c r="BS422">
        <v>34</v>
      </c>
      <c r="BT422">
        <v>0</v>
      </c>
      <c r="BU422">
        <v>0</v>
      </c>
      <c r="BV422">
        <v>0</v>
      </c>
      <c r="BW422" t="s">
        <v>146</v>
      </c>
      <c r="BX422">
        <v>0</v>
      </c>
      <c r="BY422">
        <v>21</v>
      </c>
      <c r="BZ422">
        <v>0</v>
      </c>
      <c r="CA422">
        <v>0</v>
      </c>
      <c r="CB422" t="s">
        <v>146</v>
      </c>
      <c r="CC422">
        <v>0</v>
      </c>
      <c r="CD422">
        <v>25</v>
      </c>
      <c r="CE422">
        <v>0</v>
      </c>
      <c r="CF422">
        <v>0</v>
      </c>
      <c r="CG422" t="s">
        <v>146</v>
      </c>
      <c r="CH422">
        <v>8</v>
      </c>
      <c r="CI422">
        <v>0</v>
      </c>
      <c r="CJ422">
        <v>0</v>
      </c>
      <c r="CK422">
        <v>0</v>
      </c>
      <c r="CL422" t="s">
        <v>146</v>
      </c>
      <c r="CM422">
        <v>17</v>
      </c>
      <c r="CN422">
        <v>0</v>
      </c>
      <c r="CO422">
        <v>0</v>
      </c>
      <c r="CP422">
        <v>0</v>
      </c>
      <c r="CQ422" t="s">
        <v>146</v>
      </c>
      <c r="CR422">
        <v>29</v>
      </c>
      <c r="CS422">
        <v>0</v>
      </c>
      <c r="CT422">
        <v>0</v>
      </c>
      <c r="CU422">
        <v>0</v>
      </c>
      <c r="CV422" t="s">
        <v>146</v>
      </c>
      <c r="CW422" t="s">
        <v>147</v>
      </c>
      <c r="CX422">
        <v>0</v>
      </c>
      <c r="CY422">
        <v>0</v>
      </c>
      <c r="CZ422">
        <v>0</v>
      </c>
      <c r="DA422">
        <v>32</v>
      </c>
      <c r="DB422">
        <v>134</v>
      </c>
      <c r="DC422" t="s">
        <v>146</v>
      </c>
      <c r="DD422">
        <v>0</v>
      </c>
      <c r="DE422">
        <v>0</v>
      </c>
      <c r="DF422">
        <v>14</v>
      </c>
      <c r="DG422">
        <v>45</v>
      </c>
      <c r="DH422" t="s">
        <v>159</v>
      </c>
      <c r="DI422">
        <f>Table1[[#This Row],[i- returnees internal present household]]+Table1[[#This Row],[k- abroad returnee household]]</f>
        <v>58</v>
      </c>
      <c r="DJ422">
        <f>Table1[[#This Row],[ returnees internal ]]+Table1[[#This Row],[abroad returnee ]]</f>
        <v>291</v>
      </c>
      <c r="DK422" t="s">
        <v>159</v>
      </c>
      <c r="DL422">
        <v>57</v>
      </c>
      <c r="DM422">
        <v>285</v>
      </c>
      <c r="DN422">
        <v>13</v>
      </c>
      <c r="DO422">
        <v>65</v>
      </c>
      <c r="DP422" t="s">
        <v>187</v>
      </c>
      <c r="DQ422" t="s">
        <v>232</v>
      </c>
      <c r="DR422" t="s">
        <v>150</v>
      </c>
      <c r="DS422" t="s">
        <v>147</v>
      </c>
      <c r="DT422">
        <v>15</v>
      </c>
      <c r="DU422">
        <v>75</v>
      </c>
      <c r="DV422" t="s">
        <v>187</v>
      </c>
      <c r="DW422" t="s">
        <v>232</v>
      </c>
      <c r="DX422" t="s">
        <v>150</v>
      </c>
      <c r="DY422" t="s">
        <v>147</v>
      </c>
      <c r="DZ422">
        <v>11</v>
      </c>
      <c r="EA422">
        <v>55</v>
      </c>
      <c r="EB422" t="s">
        <v>187</v>
      </c>
      <c r="EC422" t="s">
        <v>232</v>
      </c>
      <c r="ED422" t="s">
        <v>150</v>
      </c>
      <c r="EE422" t="s">
        <v>147</v>
      </c>
      <c r="EF422">
        <v>10</v>
      </c>
      <c r="EG422">
        <v>50</v>
      </c>
      <c r="EH422" t="s">
        <v>187</v>
      </c>
      <c r="EI422" t="s">
        <v>232</v>
      </c>
      <c r="EJ422" t="s">
        <v>150</v>
      </c>
      <c r="EK422" t="s">
        <v>147</v>
      </c>
      <c r="EL422">
        <v>8</v>
      </c>
      <c r="EM422">
        <v>40</v>
      </c>
      <c r="EN422" t="s">
        <v>187</v>
      </c>
      <c r="EO422" t="s">
        <v>232</v>
      </c>
      <c r="EP422" t="s">
        <v>150</v>
      </c>
      <c r="EQ422" t="s">
        <v>147</v>
      </c>
      <c r="ER422">
        <v>0</v>
      </c>
      <c r="ES422">
        <v>0</v>
      </c>
      <c r="ET422" t="s">
        <v>159</v>
      </c>
      <c r="EU422">
        <v>1</v>
      </c>
      <c r="EV422">
        <v>6</v>
      </c>
      <c r="EW422">
        <v>0</v>
      </c>
      <c r="EX422">
        <v>0</v>
      </c>
      <c r="EY422" t="s">
        <v>147</v>
      </c>
      <c r="EZ422" t="s">
        <v>147</v>
      </c>
      <c r="FA422" t="s">
        <v>147</v>
      </c>
      <c r="FB422" t="s">
        <v>147</v>
      </c>
      <c r="FC422">
        <v>0</v>
      </c>
      <c r="FD422">
        <v>0</v>
      </c>
      <c r="FE422" t="s">
        <v>147</v>
      </c>
      <c r="FF422" t="s">
        <v>147</v>
      </c>
      <c r="FG422" t="s">
        <v>147</v>
      </c>
      <c r="FH422" t="s">
        <v>147</v>
      </c>
      <c r="FI422">
        <v>0</v>
      </c>
      <c r="FJ422">
        <v>0</v>
      </c>
      <c r="FK422" t="s">
        <v>147</v>
      </c>
      <c r="FL422" t="s">
        <v>147</v>
      </c>
      <c r="FM422" t="s">
        <v>147</v>
      </c>
      <c r="FN422" t="s">
        <v>147</v>
      </c>
      <c r="FO422">
        <v>0</v>
      </c>
      <c r="FP422">
        <v>0</v>
      </c>
      <c r="FQ422" t="s">
        <v>147</v>
      </c>
      <c r="FR422" t="s">
        <v>147</v>
      </c>
      <c r="FS422" t="s">
        <v>147</v>
      </c>
      <c r="FT422" t="s">
        <v>147</v>
      </c>
      <c r="FU422">
        <v>1</v>
      </c>
      <c r="FV422">
        <v>6</v>
      </c>
      <c r="FW422" t="s">
        <v>221</v>
      </c>
      <c r="FX422" t="s">
        <v>712</v>
      </c>
      <c r="FY422" t="s">
        <v>182</v>
      </c>
      <c r="FZ422" t="s">
        <v>147</v>
      </c>
      <c r="GA422">
        <v>0</v>
      </c>
      <c r="GB422">
        <v>0</v>
      </c>
      <c r="GC422">
        <v>33</v>
      </c>
      <c r="GD422">
        <v>163</v>
      </c>
      <c r="GE422">
        <v>14</v>
      </c>
      <c r="GF422">
        <v>73</v>
      </c>
      <c r="GG422">
        <v>11</v>
      </c>
      <c r="GH422">
        <v>55</v>
      </c>
      <c r="GI422">
        <v>0</v>
      </c>
      <c r="GJ422">
        <v>0</v>
      </c>
      <c r="GK422" t="s">
        <v>159</v>
      </c>
      <c r="GL422">
        <v>9</v>
      </c>
      <c r="GM422">
        <v>37</v>
      </c>
      <c r="GN422" t="s">
        <v>159</v>
      </c>
      <c r="GO422" t="s">
        <v>228</v>
      </c>
      <c r="GP422" t="s">
        <v>586</v>
      </c>
      <c r="GQ422" t="s">
        <v>159</v>
      </c>
      <c r="GR422" t="s">
        <v>221</v>
      </c>
      <c r="GS422" t="s">
        <v>159</v>
      </c>
      <c r="GT422">
        <v>10</v>
      </c>
      <c r="GU422">
        <v>42</v>
      </c>
      <c r="GV422" t="s">
        <v>146</v>
      </c>
      <c r="GW422" t="s">
        <v>152</v>
      </c>
      <c r="GX422" t="s">
        <v>152</v>
      </c>
      <c r="GY422" t="s">
        <v>151</v>
      </c>
      <c r="GZ422" t="s">
        <v>160</v>
      </c>
      <c r="HA422" s="118" t="s">
        <v>1285</v>
      </c>
      <c r="HB422" s="118" t="s">
        <v>2708</v>
      </c>
      <c r="HC422" s="118"/>
      <c r="HD422" s="118" t="s">
        <v>1885</v>
      </c>
      <c r="HE422" s="119">
        <v>8.2224068999999993</v>
      </c>
      <c r="HF422" s="119">
        <v>32.2584728</v>
      </c>
    </row>
    <row r="423" spans="1:214" x14ac:dyDescent="0.25">
      <c r="A423" t="s">
        <v>171</v>
      </c>
      <c r="B423" t="s">
        <v>172</v>
      </c>
      <c r="C423" t="s">
        <v>690</v>
      </c>
      <c r="D423" t="s">
        <v>691</v>
      </c>
      <c r="E423" t="s">
        <v>1467</v>
      </c>
      <c r="F423" t="s">
        <v>1468</v>
      </c>
      <c r="G423" s="116">
        <f t="shared" si="12"/>
        <v>9.1006280000000004</v>
      </c>
      <c r="H423" s="116">
        <f t="shared" si="13"/>
        <v>27.931688000000001</v>
      </c>
      <c r="I423">
        <v>9</v>
      </c>
      <c r="J423">
        <v>9</v>
      </c>
      <c r="K423" t="s">
        <v>159</v>
      </c>
      <c r="L423">
        <v>655</v>
      </c>
      <c r="M423" s="116">
        <f>SUM(Table1[[#Headers],[c- IDP previously displ. abroad present]])</f>
        <v>0</v>
      </c>
      <c r="N423">
        <v>3364</v>
      </c>
      <c r="O423" s="116">
        <f>(Table1[[#This Row],[a- IDP individuals]])-(Table1[[#This Row],[displ. Abroad]])</f>
        <v>3364</v>
      </c>
      <c r="P423">
        <v>264</v>
      </c>
      <c r="Q423">
        <v>1356</v>
      </c>
      <c r="R423" t="s">
        <v>172</v>
      </c>
      <c r="S423" t="s">
        <v>691</v>
      </c>
      <c r="T423">
        <v>48</v>
      </c>
      <c r="U423">
        <v>246</v>
      </c>
      <c r="V423" t="s">
        <v>172</v>
      </c>
      <c r="W423" t="s">
        <v>691</v>
      </c>
      <c r="X423">
        <v>45</v>
      </c>
      <c r="Y423">
        <v>228</v>
      </c>
      <c r="Z423" t="s">
        <v>172</v>
      </c>
      <c r="AA423" t="s">
        <v>691</v>
      </c>
      <c r="AB423">
        <v>115</v>
      </c>
      <c r="AC423">
        <v>589</v>
      </c>
      <c r="AD423" t="s">
        <v>172</v>
      </c>
      <c r="AE423" t="s">
        <v>691</v>
      </c>
      <c r="AF423">
        <v>80</v>
      </c>
      <c r="AG423">
        <v>407</v>
      </c>
      <c r="AH423" t="s">
        <v>172</v>
      </c>
      <c r="AI423" t="s">
        <v>691</v>
      </c>
      <c r="AJ423">
        <v>103</v>
      </c>
      <c r="AK423">
        <v>538</v>
      </c>
      <c r="AL423" t="s">
        <v>172</v>
      </c>
      <c r="AM423" t="s">
        <v>691</v>
      </c>
      <c r="AN423">
        <v>0</v>
      </c>
      <c r="AO423">
        <v>0</v>
      </c>
      <c r="AP423" t="s">
        <v>146</v>
      </c>
      <c r="AQ423">
        <v>0</v>
      </c>
      <c r="AR423">
        <v>0</v>
      </c>
      <c r="AS423">
        <v>0</v>
      </c>
      <c r="AT423">
        <v>0</v>
      </c>
      <c r="AU423" t="s">
        <v>147</v>
      </c>
      <c r="AV423" t="s">
        <v>147</v>
      </c>
      <c r="AW423">
        <v>0</v>
      </c>
      <c r="AX423">
        <v>0</v>
      </c>
      <c r="AY423" t="s">
        <v>147</v>
      </c>
      <c r="AZ423" t="s">
        <v>147</v>
      </c>
      <c r="BA423">
        <v>0</v>
      </c>
      <c r="BB423">
        <v>0</v>
      </c>
      <c r="BC423" t="s">
        <v>147</v>
      </c>
      <c r="BD423" t="s">
        <v>147</v>
      </c>
      <c r="BE423">
        <v>0</v>
      </c>
      <c r="BF423">
        <v>0</v>
      </c>
      <c r="BG423" t="s">
        <v>147</v>
      </c>
      <c r="BH423" t="s">
        <v>147</v>
      </c>
      <c r="BI423">
        <v>0</v>
      </c>
      <c r="BJ423">
        <v>0</v>
      </c>
      <c r="BK423" t="s">
        <v>147</v>
      </c>
      <c r="BL423" t="s">
        <v>147</v>
      </c>
      <c r="BM423">
        <v>0</v>
      </c>
      <c r="BN423">
        <v>0</v>
      </c>
      <c r="BO423" s="116">
        <f>SUM(Table1[[#This Row],[2014-2015 Conflict]],Table1[[#This Row],[2016-2017 conflict]],Table1[[#This Row],[2018 pre R conflict]],Table1[[#This Row],[2018 post R conflict]],Table1[[#This Row],[2019 conflict]],Table1[[#This Row],[2020 conflict]])</f>
        <v>0</v>
      </c>
      <c r="BP423" s="116">
        <f>SUM(Table1[[#This Row],[2014-2015  C - clashes]],Table1[[#This Row],[2016-2017  c-clashes]],Table1[[#This Row],[2018 pre R C-clashes]],Table1[[#This Row],[2018 post R C-clashes]],Table1[[#This Row],[2019 C-clashes]],Table1[[#This Row],[2020 C-clashes]])</f>
        <v>3364</v>
      </c>
      <c r="BQ423" s="116">
        <f>SUM(Table1[[#This Row],[2014-2015 disaster]],Table1[[#This Row],[2016-2017 disaster]],Table1[[#This Row],[2018 pre R disaster]],Table1[[#This Row],[2018 post R disaster]],Table1[[#This Row],[2019 disaster]],Table1[[#This Row],[2020 disaster]])</f>
        <v>0</v>
      </c>
      <c r="BR423" s="116">
        <f>SUM(Table1[[#This Row],[2014-2015 unknown]],Table1[[#This Row],[2016-2017  unknown ]],Table1[[#This Row],[2018 pre R unknown]],Table1[[#This Row],[2018 post R unknown]],Table1[[#This Row],[2019 unknown]],Table1[[#This Row],[2020 unknown]])</f>
        <v>0</v>
      </c>
      <c r="BS423">
        <v>0</v>
      </c>
      <c r="BT423">
        <v>1356</v>
      </c>
      <c r="BU423">
        <v>0</v>
      </c>
      <c r="BV423">
        <v>0</v>
      </c>
      <c r="BW423" t="s">
        <v>146</v>
      </c>
      <c r="BX423">
        <v>0</v>
      </c>
      <c r="BY423">
        <v>246</v>
      </c>
      <c r="BZ423">
        <v>0</v>
      </c>
      <c r="CA423">
        <v>0</v>
      </c>
      <c r="CB423" t="s">
        <v>146</v>
      </c>
      <c r="CC423">
        <v>0</v>
      </c>
      <c r="CD423">
        <v>228</v>
      </c>
      <c r="CE423">
        <v>0</v>
      </c>
      <c r="CF423">
        <v>0</v>
      </c>
      <c r="CG423" t="s">
        <v>146</v>
      </c>
      <c r="CH423">
        <v>0</v>
      </c>
      <c r="CI423">
        <v>589</v>
      </c>
      <c r="CJ423">
        <v>0</v>
      </c>
      <c r="CK423">
        <v>0</v>
      </c>
      <c r="CL423" t="s">
        <v>146</v>
      </c>
      <c r="CM423">
        <v>0</v>
      </c>
      <c r="CN423">
        <v>407</v>
      </c>
      <c r="CO423">
        <v>0</v>
      </c>
      <c r="CP423">
        <v>0</v>
      </c>
      <c r="CQ423" t="s">
        <v>146</v>
      </c>
      <c r="CR423">
        <v>0</v>
      </c>
      <c r="CS423">
        <v>538</v>
      </c>
      <c r="CT423">
        <v>0</v>
      </c>
      <c r="CU423">
        <v>0</v>
      </c>
      <c r="CV423" t="s">
        <v>146</v>
      </c>
      <c r="CW423" t="s">
        <v>147</v>
      </c>
      <c r="CX423">
        <v>0</v>
      </c>
      <c r="CY423">
        <v>0</v>
      </c>
      <c r="CZ423">
        <v>0</v>
      </c>
      <c r="DA423">
        <v>655</v>
      </c>
      <c r="DB423">
        <v>3364</v>
      </c>
      <c r="DC423" t="s">
        <v>146</v>
      </c>
      <c r="DD423">
        <v>0</v>
      </c>
      <c r="DE423">
        <v>0</v>
      </c>
      <c r="DF423">
        <v>1054</v>
      </c>
      <c r="DG423">
        <v>5376</v>
      </c>
      <c r="DH423" t="s">
        <v>159</v>
      </c>
      <c r="DI423">
        <f>Table1[[#This Row],[i- returnees internal present household]]+Table1[[#This Row],[k- abroad returnee household]]</f>
        <v>452</v>
      </c>
      <c r="DJ423">
        <f>Table1[[#This Row],[ returnees internal ]]+Table1[[#This Row],[abroad returnee ]]</f>
        <v>1751</v>
      </c>
      <c r="DK423" t="s">
        <v>159</v>
      </c>
      <c r="DL423">
        <v>452</v>
      </c>
      <c r="DM423">
        <v>1751</v>
      </c>
      <c r="DN423">
        <v>183</v>
      </c>
      <c r="DO423">
        <v>709</v>
      </c>
      <c r="DP423" t="s">
        <v>172</v>
      </c>
      <c r="DQ423" t="s">
        <v>691</v>
      </c>
      <c r="DR423" t="s">
        <v>150</v>
      </c>
      <c r="DS423" t="s">
        <v>147</v>
      </c>
      <c r="DT423">
        <v>13</v>
      </c>
      <c r="DU423">
        <v>51</v>
      </c>
      <c r="DV423" t="s">
        <v>172</v>
      </c>
      <c r="DW423" t="s">
        <v>691</v>
      </c>
      <c r="DX423" t="s">
        <v>182</v>
      </c>
      <c r="DY423" t="s">
        <v>147</v>
      </c>
      <c r="DZ423">
        <v>81</v>
      </c>
      <c r="EA423">
        <v>314</v>
      </c>
      <c r="EB423" t="s">
        <v>172</v>
      </c>
      <c r="EC423" t="s">
        <v>691</v>
      </c>
      <c r="ED423" t="s">
        <v>182</v>
      </c>
      <c r="EE423" t="s">
        <v>147</v>
      </c>
      <c r="EF423">
        <v>86</v>
      </c>
      <c r="EG423">
        <v>332</v>
      </c>
      <c r="EH423" t="s">
        <v>172</v>
      </c>
      <c r="EI423" t="s">
        <v>691</v>
      </c>
      <c r="EJ423" t="s">
        <v>182</v>
      </c>
      <c r="EK423" t="s">
        <v>147</v>
      </c>
      <c r="EL423">
        <v>89</v>
      </c>
      <c r="EM423">
        <v>345</v>
      </c>
      <c r="EN423" t="s">
        <v>172</v>
      </c>
      <c r="EO423" t="s">
        <v>691</v>
      </c>
      <c r="EP423" t="s">
        <v>182</v>
      </c>
      <c r="EQ423" t="s">
        <v>147</v>
      </c>
      <c r="ER423">
        <v>0</v>
      </c>
      <c r="ES423">
        <v>0</v>
      </c>
      <c r="ET423" t="s">
        <v>146</v>
      </c>
      <c r="EU423">
        <v>0</v>
      </c>
      <c r="EV423">
        <v>0</v>
      </c>
      <c r="EW423">
        <v>0</v>
      </c>
      <c r="EX423">
        <v>0</v>
      </c>
      <c r="EY423" t="s">
        <v>147</v>
      </c>
      <c r="EZ423" t="s">
        <v>147</v>
      </c>
      <c r="FA423" t="s">
        <v>147</v>
      </c>
      <c r="FB423" t="s">
        <v>147</v>
      </c>
      <c r="FC423">
        <v>0</v>
      </c>
      <c r="FD423">
        <v>0</v>
      </c>
      <c r="FE423" t="s">
        <v>147</v>
      </c>
      <c r="FF423" t="s">
        <v>147</v>
      </c>
      <c r="FG423" t="s">
        <v>147</v>
      </c>
      <c r="FH423" t="s">
        <v>147</v>
      </c>
      <c r="FI423">
        <v>0</v>
      </c>
      <c r="FJ423">
        <v>0</v>
      </c>
      <c r="FK423" t="s">
        <v>147</v>
      </c>
      <c r="FL423" t="s">
        <v>147</v>
      </c>
      <c r="FM423" t="s">
        <v>147</v>
      </c>
      <c r="FN423" t="s">
        <v>147</v>
      </c>
      <c r="FO423">
        <v>0</v>
      </c>
      <c r="FP423">
        <v>0</v>
      </c>
      <c r="FQ423" t="s">
        <v>147</v>
      </c>
      <c r="FR423" t="s">
        <v>147</v>
      </c>
      <c r="FS423" t="s">
        <v>147</v>
      </c>
      <c r="FT423" t="s">
        <v>147</v>
      </c>
      <c r="FU423">
        <v>0</v>
      </c>
      <c r="FV423">
        <v>0</v>
      </c>
      <c r="FW423" t="s">
        <v>147</v>
      </c>
      <c r="FX423" t="s">
        <v>147</v>
      </c>
      <c r="FY423" t="s">
        <v>147</v>
      </c>
      <c r="FZ423" t="s">
        <v>147</v>
      </c>
      <c r="GA423">
        <v>0</v>
      </c>
      <c r="GB423">
        <v>0</v>
      </c>
      <c r="GC423">
        <v>196</v>
      </c>
      <c r="GD423">
        <v>760</v>
      </c>
      <c r="GE423">
        <v>167</v>
      </c>
      <c r="GF423">
        <v>646</v>
      </c>
      <c r="GG423">
        <v>89</v>
      </c>
      <c r="GH423">
        <v>345</v>
      </c>
      <c r="GI423">
        <v>0</v>
      </c>
      <c r="GJ423">
        <v>0</v>
      </c>
      <c r="GK423" t="s">
        <v>159</v>
      </c>
      <c r="GL423">
        <v>17</v>
      </c>
      <c r="GM423">
        <v>78</v>
      </c>
      <c r="GN423" t="s">
        <v>159</v>
      </c>
      <c r="GO423" t="s">
        <v>172</v>
      </c>
      <c r="GP423" t="s">
        <v>691</v>
      </c>
      <c r="GQ423" t="s">
        <v>146</v>
      </c>
      <c r="GR423" t="s">
        <v>147</v>
      </c>
      <c r="GS423" t="s">
        <v>159</v>
      </c>
      <c r="GT423">
        <v>54</v>
      </c>
      <c r="GU423">
        <v>223</v>
      </c>
      <c r="GV423" t="s">
        <v>146</v>
      </c>
      <c r="GW423" t="s">
        <v>152</v>
      </c>
      <c r="GX423" t="s">
        <v>152</v>
      </c>
      <c r="GY423" t="s">
        <v>177</v>
      </c>
      <c r="GZ423" t="s">
        <v>1469</v>
      </c>
      <c r="HA423" s="117" t="s">
        <v>1285</v>
      </c>
      <c r="HB423" s="117" t="s">
        <v>2710</v>
      </c>
      <c r="HC423" s="117" t="s">
        <v>2711</v>
      </c>
      <c r="HD423" s="116" t="s">
        <v>1858</v>
      </c>
      <c r="HE423" s="116">
        <v>8.2161399999999993</v>
      </c>
      <c r="HF423" s="116">
        <v>32.231479999999998</v>
      </c>
    </row>
    <row r="424" spans="1:214" x14ac:dyDescent="0.25">
      <c r="A424" t="s">
        <v>171</v>
      </c>
      <c r="B424" t="s">
        <v>172</v>
      </c>
      <c r="C424" t="s">
        <v>1035</v>
      </c>
      <c r="D424" t="s">
        <v>998</v>
      </c>
      <c r="E424" t="s">
        <v>1470</v>
      </c>
      <c r="F424" t="s">
        <v>1471</v>
      </c>
      <c r="G424" s="116">
        <f t="shared" si="12"/>
        <v>7.7135579999999999</v>
      </c>
      <c r="H424" s="116">
        <f t="shared" si="13"/>
        <v>28.408218000000002</v>
      </c>
      <c r="I424">
        <v>9</v>
      </c>
      <c r="J424">
        <v>9</v>
      </c>
      <c r="K424" t="s">
        <v>159</v>
      </c>
      <c r="L424">
        <v>1053</v>
      </c>
      <c r="M424" s="116">
        <f>SUM(Table1[[#Headers],[c- IDP previously displ. abroad present]])</f>
        <v>0</v>
      </c>
      <c r="N424">
        <v>5598</v>
      </c>
      <c r="O424" s="116">
        <f>(Table1[[#This Row],[a- IDP individuals]])-(Table1[[#This Row],[displ. Abroad]])</f>
        <v>5598</v>
      </c>
      <c r="P424">
        <v>182</v>
      </c>
      <c r="Q424">
        <v>968</v>
      </c>
      <c r="R424" t="s">
        <v>172</v>
      </c>
      <c r="S424" t="s">
        <v>998</v>
      </c>
      <c r="T424">
        <v>328</v>
      </c>
      <c r="U424">
        <v>1706</v>
      </c>
      <c r="V424" t="s">
        <v>172</v>
      </c>
      <c r="W424" t="s">
        <v>998</v>
      </c>
      <c r="X424">
        <v>64</v>
      </c>
      <c r="Y424">
        <v>321</v>
      </c>
      <c r="Z424" t="s">
        <v>172</v>
      </c>
      <c r="AA424" t="s">
        <v>998</v>
      </c>
      <c r="AB424">
        <v>117</v>
      </c>
      <c r="AC424">
        <v>632</v>
      </c>
      <c r="AD424" t="s">
        <v>172</v>
      </c>
      <c r="AE424" t="s">
        <v>998</v>
      </c>
      <c r="AF424">
        <v>335</v>
      </c>
      <c r="AG424">
        <v>1809</v>
      </c>
      <c r="AH424" t="s">
        <v>172</v>
      </c>
      <c r="AI424" t="s">
        <v>998</v>
      </c>
      <c r="AJ424">
        <v>27</v>
      </c>
      <c r="AK424">
        <v>162</v>
      </c>
      <c r="AL424" t="s">
        <v>172</v>
      </c>
      <c r="AM424" t="s">
        <v>998</v>
      </c>
      <c r="AN424">
        <v>0</v>
      </c>
      <c r="AO424">
        <v>0</v>
      </c>
      <c r="AP424" t="s">
        <v>146</v>
      </c>
      <c r="AQ424">
        <v>0</v>
      </c>
      <c r="AR424">
        <v>0</v>
      </c>
      <c r="AS424">
        <v>0</v>
      </c>
      <c r="AT424">
        <v>0</v>
      </c>
      <c r="AU424" t="s">
        <v>147</v>
      </c>
      <c r="AV424" t="s">
        <v>147</v>
      </c>
      <c r="AW424">
        <v>0</v>
      </c>
      <c r="AX424">
        <v>0</v>
      </c>
      <c r="AY424" t="s">
        <v>147</v>
      </c>
      <c r="AZ424" t="s">
        <v>147</v>
      </c>
      <c r="BA424">
        <v>0</v>
      </c>
      <c r="BB424">
        <v>0</v>
      </c>
      <c r="BC424" t="s">
        <v>147</v>
      </c>
      <c r="BD424" t="s">
        <v>147</v>
      </c>
      <c r="BE424">
        <v>0</v>
      </c>
      <c r="BF424">
        <v>0</v>
      </c>
      <c r="BG424" t="s">
        <v>147</v>
      </c>
      <c r="BH424" t="s">
        <v>147</v>
      </c>
      <c r="BI424">
        <v>0</v>
      </c>
      <c r="BJ424">
        <v>0</v>
      </c>
      <c r="BK424" t="s">
        <v>147</v>
      </c>
      <c r="BL424" t="s">
        <v>147</v>
      </c>
      <c r="BM424">
        <v>0</v>
      </c>
      <c r="BN424">
        <v>0</v>
      </c>
      <c r="BO424" s="116">
        <f>SUM(Table1[[#This Row],[2014-2015 Conflict]],Table1[[#This Row],[2016-2017 conflict]],Table1[[#This Row],[2018 pre R conflict]],Table1[[#This Row],[2018 post R conflict]],Table1[[#This Row],[2019 conflict]],Table1[[#This Row],[2020 conflict]])</f>
        <v>968</v>
      </c>
      <c r="BP424" s="116">
        <f>SUM(Table1[[#This Row],[2014-2015  C - clashes]],Table1[[#This Row],[2016-2017  c-clashes]],Table1[[#This Row],[2018 pre R C-clashes]],Table1[[#This Row],[2018 post R C-clashes]],Table1[[#This Row],[2019 C-clashes]],Table1[[#This Row],[2020 C-clashes]])</f>
        <v>4630</v>
      </c>
      <c r="BQ424" s="116">
        <f>SUM(Table1[[#This Row],[2014-2015 disaster]],Table1[[#This Row],[2016-2017 disaster]],Table1[[#This Row],[2018 pre R disaster]],Table1[[#This Row],[2018 post R disaster]],Table1[[#This Row],[2019 disaster]],Table1[[#This Row],[2020 disaster]])</f>
        <v>0</v>
      </c>
      <c r="BR424" s="116">
        <f>SUM(Table1[[#This Row],[2014-2015 unknown]],Table1[[#This Row],[2016-2017  unknown ]],Table1[[#This Row],[2018 pre R unknown]],Table1[[#This Row],[2018 post R unknown]],Table1[[#This Row],[2019 unknown]],Table1[[#This Row],[2020 unknown]])</f>
        <v>0</v>
      </c>
      <c r="BS424">
        <v>968</v>
      </c>
      <c r="BT424">
        <v>0</v>
      </c>
      <c r="BU424">
        <v>0</v>
      </c>
      <c r="BV424">
        <v>0</v>
      </c>
      <c r="BW424" t="s">
        <v>146</v>
      </c>
      <c r="BX424">
        <v>0</v>
      </c>
      <c r="BY424">
        <v>1706</v>
      </c>
      <c r="BZ424">
        <v>0</v>
      </c>
      <c r="CA424">
        <v>0</v>
      </c>
      <c r="CB424" t="s">
        <v>146</v>
      </c>
      <c r="CC424">
        <v>0</v>
      </c>
      <c r="CD424">
        <v>321</v>
      </c>
      <c r="CE424">
        <v>0</v>
      </c>
      <c r="CF424">
        <v>0</v>
      </c>
      <c r="CG424" t="s">
        <v>146</v>
      </c>
      <c r="CH424">
        <v>0</v>
      </c>
      <c r="CI424">
        <v>632</v>
      </c>
      <c r="CJ424">
        <v>0</v>
      </c>
      <c r="CK424">
        <v>0</v>
      </c>
      <c r="CL424" t="s">
        <v>146</v>
      </c>
      <c r="CM424">
        <v>0</v>
      </c>
      <c r="CN424">
        <v>1809</v>
      </c>
      <c r="CO424">
        <v>0</v>
      </c>
      <c r="CP424">
        <v>0</v>
      </c>
      <c r="CQ424" t="s">
        <v>146</v>
      </c>
      <c r="CR424">
        <v>0</v>
      </c>
      <c r="CS424">
        <v>162</v>
      </c>
      <c r="CT424">
        <v>0</v>
      </c>
      <c r="CU424">
        <v>0</v>
      </c>
      <c r="CV424" t="s">
        <v>146</v>
      </c>
      <c r="CW424" t="s">
        <v>147</v>
      </c>
      <c r="CX424">
        <v>0</v>
      </c>
      <c r="CY424">
        <v>0</v>
      </c>
      <c r="CZ424">
        <v>0</v>
      </c>
      <c r="DA424">
        <v>1053</v>
      </c>
      <c r="DB424">
        <v>5598</v>
      </c>
      <c r="DC424" t="s">
        <v>146</v>
      </c>
      <c r="DD424">
        <v>0</v>
      </c>
      <c r="DE424">
        <v>0</v>
      </c>
      <c r="DF424">
        <v>2469</v>
      </c>
      <c r="DG424">
        <v>14814</v>
      </c>
      <c r="DH424" t="s">
        <v>159</v>
      </c>
      <c r="DI424">
        <f>Table1[[#This Row],[i- returnees internal present household]]+Table1[[#This Row],[k- abroad returnee household]]</f>
        <v>50</v>
      </c>
      <c r="DJ424">
        <f>Table1[[#This Row],[ returnees internal ]]+Table1[[#This Row],[abroad returnee ]]</f>
        <v>276</v>
      </c>
      <c r="DK424" t="s">
        <v>159</v>
      </c>
      <c r="DL424">
        <v>44</v>
      </c>
      <c r="DM424">
        <v>243</v>
      </c>
      <c r="DN424">
        <v>24</v>
      </c>
      <c r="DO424">
        <v>135</v>
      </c>
      <c r="DP424" t="s">
        <v>172</v>
      </c>
      <c r="DQ424" t="s">
        <v>998</v>
      </c>
      <c r="DR424" t="s">
        <v>150</v>
      </c>
      <c r="DS424" t="s">
        <v>147</v>
      </c>
      <c r="DT424">
        <v>0</v>
      </c>
      <c r="DU424">
        <v>0</v>
      </c>
      <c r="DV424" t="s">
        <v>147</v>
      </c>
      <c r="DW424" t="s">
        <v>147</v>
      </c>
      <c r="DX424" t="s">
        <v>147</v>
      </c>
      <c r="DY424" t="s">
        <v>147</v>
      </c>
      <c r="DZ424">
        <v>10</v>
      </c>
      <c r="EA424">
        <v>53</v>
      </c>
      <c r="EB424" t="s">
        <v>172</v>
      </c>
      <c r="EC424" t="s">
        <v>998</v>
      </c>
      <c r="ED424" t="s">
        <v>182</v>
      </c>
      <c r="EE424" t="s">
        <v>147</v>
      </c>
      <c r="EF424">
        <v>10</v>
      </c>
      <c r="EG424">
        <v>55</v>
      </c>
      <c r="EH424" t="s">
        <v>172</v>
      </c>
      <c r="EI424" t="s">
        <v>998</v>
      </c>
      <c r="EJ424" t="s">
        <v>182</v>
      </c>
      <c r="EK424" t="s">
        <v>147</v>
      </c>
      <c r="EL424">
        <v>0</v>
      </c>
      <c r="EM424">
        <v>0</v>
      </c>
      <c r="EN424" t="s">
        <v>147</v>
      </c>
      <c r="EO424" t="s">
        <v>147</v>
      </c>
      <c r="EP424" t="s">
        <v>147</v>
      </c>
      <c r="EQ424" t="s">
        <v>147</v>
      </c>
      <c r="ER424">
        <v>0</v>
      </c>
      <c r="ES424">
        <v>0</v>
      </c>
      <c r="ET424" t="s">
        <v>159</v>
      </c>
      <c r="EU424">
        <v>6</v>
      </c>
      <c r="EV424">
        <v>33</v>
      </c>
      <c r="EW424">
        <v>2</v>
      </c>
      <c r="EX424">
        <v>11</v>
      </c>
      <c r="EY424" t="s">
        <v>217</v>
      </c>
      <c r="EZ424" t="s">
        <v>218</v>
      </c>
      <c r="FA424" t="s">
        <v>150</v>
      </c>
      <c r="FB424" t="s">
        <v>147</v>
      </c>
      <c r="FC424">
        <v>0</v>
      </c>
      <c r="FD424">
        <v>0</v>
      </c>
      <c r="FE424" t="s">
        <v>147</v>
      </c>
      <c r="FF424" t="s">
        <v>147</v>
      </c>
      <c r="FG424" t="s">
        <v>147</v>
      </c>
      <c r="FH424" t="s">
        <v>147</v>
      </c>
      <c r="FI424">
        <v>4</v>
      </c>
      <c r="FJ424">
        <v>22</v>
      </c>
      <c r="FK424" t="s">
        <v>217</v>
      </c>
      <c r="FL424" t="s">
        <v>218</v>
      </c>
      <c r="FM424" t="s">
        <v>150</v>
      </c>
      <c r="FN424" t="s">
        <v>147</v>
      </c>
      <c r="FO424">
        <v>0</v>
      </c>
      <c r="FP424">
        <v>0</v>
      </c>
      <c r="FQ424" t="s">
        <v>147</v>
      </c>
      <c r="FR424" t="s">
        <v>147</v>
      </c>
      <c r="FS424" t="s">
        <v>147</v>
      </c>
      <c r="FT424" t="s">
        <v>147</v>
      </c>
      <c r="FU424">
        <v>0</v>
      </c>
      <c r="FV424">
        <v>0</v>
      </c>
      <c r="FW424" t="s">
        <v>147</v>
      </c>
      <c r="FX424" t="s">
        <v>147</v>
      </c>
      <c r="FY424" t="s">
        <v>147</v>
      </c>
      <c r="FZ424" t="s">
        <v>147</v>
      </c>
      <c r="GA424">
        <v>0</v>
      </c>
      <c r="GB424">
        <v>0</v>
      </c>
      <c r="GC424">
        <v>34</v>
      </c>
      <c r="GD424">
        <v>190</v>
      </c>
      <c r="GE424">
        <v>10</v>
      </c>
      <c r="GF424">
        <v>53</v>
      </c>
      <c r="GG424">
        <v>6</v>
      </c>
      <c r="GH424">
        <v>33</v>
      </c>
      <c r="GI424">
        <v>0</v>
      </c>
      <c r="GJ424">
        <v>0</v>
      </c>
      <c r="GK424" t="s">
        <v>159</v>
      </c>
      <c r="GL424">
        <v>15</v>
      </c>
      <c r="GM424">
        <v>81</v>
      </c>
      <c r="GN424" t="s">
        <v>159</v>
      </c>
      <c r="GO424" t="s">
        <v>172</v>
      </c>
      <c r="GP424" t="s">
        <v>998</v>
      </c>
      <c r="GQ424" t="s">
        <v>146</v>
      </c>
      <c r="GR424" t="s">
        <v>147</v>
      </c>
      <c r="GS424" t="s">
        <v>159</v>
      </c>
      <c r="GT424">
        <v>44</v>
      </c>
      <c r="GU424">
        <v>178</v>
      </c>
      <c r="GV424" t="s">
        <v>146</v>
      </c>
      <c r="GW424" t="s">
        <v>151</v>
      </c>
      <c r="GX424" t="s">
        <v>152</v>
      </c>
      <c r="GY424" t="s">
        <v>177</v>
      </c>
      <c r="GZ424" t="s">
        <v>1472</v>
      </c>
      <c r="HA424" s="117" t="s">
        <v>1285</v>
      </c>
      <c r="HB424" s="117" t="s">
        <v>2713</v>
      </c>
      <c r="HC424" s="117" t="s">
        <v>2714</v>
      </c>
      <c r="HD424" s="116" t="s">
        <v>1858</v>
      </c>
      <c r="HE424" s="116">
        <v>8.2224068999999993</v>
      </c>
      <c r="HF424" s="116">
        <v>32.2584728</v>
      </c>
    </row>
    <row r="425" spans="1:214" x14ac:dyDescent="0.25">
      <c r="A425" t="s">
        <v>323</v>
      </c>
      <c r="B425" t="s">
        <v>324</v>
      </c>
      <c r="C425" t="s">
        <v>335</v>
      </c>
      <c r="D425" t="s">
        <v>336</v>
      </c>
      <c r="E425" t="s">
        <v>1473</v>
      </c>
      <c r="F425" t="s">
        <v>1474</v>
      </c>
      <c r="G425" s="116">
        <f t="shared" si="12"/>
        <v>9.0438100000000006</v>
      </c>
      <c r="H425" s="116">
        <f t="shared" si="13"/>
        <v>26.911490000000001</v>
      </c>
      <c r="I425">
        <v>9</v>
      </c>
      <c r="J425">
        <v>9</v>
      </c>
      <c r="K425" t="s">
        <v>159</v>
      </c>
      <c r="L425">
        <v>84</v>
      </c>
      <c r="M425" s="116">
        <f>SUM(Table1[[#Headers],[c- IDP previously displ. abroad present]])</f>
        <v>0</v>
      </c>
      <c r="N425">
        <v>398</v>
      </c>
      <c r="O425" s="116">
        <f>(Table1[[#This Row],[a- IDP individuals]])-(Table1[[#This Row],[displ. Abroad]])</f>
        <v>398</v>
      </c>
      <c r="P425">
        <v>0</v>
      </c>
      <c r="Q425">
        <v>0</v>
      </c>
      <c r="R425" t="s">
        <v>147</v>
      </c>
      <c r="S425" t="s">
        <v>147</v>
      </c>
      <c r="T425">
        <v>0</v>
      </c>
      <c r="U425">
        <v>0</v>
      </c>
      <c r="V425" t="s">
        <v>147</v>
      </c>
      <c r="W425" t="s">
        <v>147</v>
      </c>
      <c r="X425">
        <v>0</v>
      </c>
      <c r="Y425">
        <v>0</v>
      </c>
      <c r="Z425" t="s">
        <v>147</v>
      </c>
      <c r="AA425" t="s">
        <v>147</v>
      </c>
      <c r="AB425">
        <v>0</v>
      </c>
      <c r="AC425">
        <v>0</v>
      </c>
      <c r="AD425" t="s">
        <v>147</v>
      </c>
      <c r="AE425" t="s">
        <v>147</v>
      </c>
      <c r="AF425">
        <v>84</v>
      </c>
      <c r="AG425">
        <v>398</v>
      </c>
      <c r="AH425" t="s">
        <v>228</v>
      </c>
      <c r="AI425" t="s">
        <v>584</v>
      </c>
      <c r="AJ425">
        <v>0</v>
      </c>
      <c r="AK425">
        <v>0</v>
      </c>
      <c r="AL425" t="s">
        <v>147</v>
      </c>
      <c r="AM425" t="s">
        <v>147</v>
      </c>
      <c r="AN425">
        <v>0</v>
      </c>
      <c r="AO425">
        <v>0</v>
      </c>
      <c r="AP425" t="s">
        <v>146</v>
      </c>
      <c r="AQ425">
        <v>0</v>
      </c>
      <c r="AR425">
        <v>0</v>
      </c>
      <c r="AS425">
        <v>0</v>
      </c>
      <c r="AT425">
        <v>0</v>
      </c>
      <c r="AU425" t="s">
        <v>147</v>
      </c>
      <c r="AV425" t="s">
        <v>147</v>
      </c>
      <c r="AW425">
        <v>0</v>
      </c>
      <c r="AX425">
        <v>0</v>
      </c>
      <c r="AY425" t="s">
        <v>147</v>
      </c>
      <c r="AZ425" t="s">
        <v>147</v>
      </c>
      <c r="BA425">
        <v>0</v>
      </c>
      <c r="BB425">
        <v>0</v>
      </c>
      <c r="BC425" t="s">
        <v>147</v>
      </c>
      <c r="BD425" t="s">
        <v>147</v>
      </c>
      <c r="BE425">
        <v>0</v>
      </c>
      <c r="BF425">
        <v>0</v>
      </c>
      <c r="BG425" t="s">
        <v>147</v>
      </c>
      <c r="BH425" t="s">
        <v>147</v>
      </c>
      <c r="BI425">
        <v>0</v>
      </c>
      <c r="BJ425">
        <v>0</v>
      </c>
      <c r="BK425" t="s">
        <v>147</v>
      </c>
      <c r="BL425" t="s">
        <v>147</v>
      </c>
      <c r="BM425">
        <v>0</v>
      </c>
      <c r="BN425">
        <v>0</v>
      </c>
      <c r="BO425" s="116">
        <f>SUM(Table1[[#This Row],[2014-2015 Conflict]],Table1[[#This Row],[2016-2017 conflict]],Table1[[#This Row],[2018 pre R conflict]],Table1[[#This Row],[2018 post R conflict]],Table1[[#This Row],[2019 conflict]],Table1[[#This Row],[2020 conflict]])</f>
        <v>398</v>
      </c>
      <c r="BP425" s="116">
        <f>SUM(Table1[[#This Row],[2014-2015  C - clashes]],Table1[[#This Row],[2016-2017  c-clashes]],Table1[[#This Row],[2018 pre R C-clashes]],Table1[[#This Row],[2018 post R C-clashes]],Table1[[#This Row],[2019 C-clashes]],Table1[[#This Row],[2020 C-clashes]])</f>
        <v>0</v>
      </c>
      <c r="BQ425" s="116">
        <f>SUM(Table1[[#This Row],[2014-2015 disaster]],Table1[[#This Row],[2016-2017 disaster]],Table1[[#This Row],[2018 pre R disaster]],Table1[[#This Row],[2018 post R disaster]],Table1[[#This Row],[2019 disaster]],Table1[[#This Row],[2020 disaster]])</f>
        <v>0</v>
      </c>
      <c r="BR425" s="116">
        <f>SUM(Table1[[#This Row],[2014-2015 unknown]],Table1[[#This Row],[2016-2017  unknown ]],Table1[[#This Row],[2018 pre R unknown]],Table1[[#This Row],[2018 post R unknown]],Table1[[#This Row],[2019 unknown]],Table1[[#This Row],[2020 unknown]])</f>
        <v>0</v>
      </c>
      <c r="BS425">
        <v>0</v>
      </c>
      <c r="BT425">
        <v>0</v>
      </c>
      <c r="BU425">
        <v>0</v>
      </c>
      <c r="BV425">
        <v>0</v>
      </c>
      <c r="BW425" t="s">
        <v>146</v>
      </c>
      <c r="BX425">
        <v>0</v>
      </c>
      <c r="BY425">
        <v>0</v>
      </c>
      <c r="BZ425">
        <v>0</v>
      </c>
      <c r="CA425">
        <v>0</v>
      </c>
      <c r="CB425" t="s">
        <v>146</v>
      </c>
      <c r="CC425">
        <v>0</v>
      </c>
      <c r="CD425">
        <v>0</v>
      </c>
      <c r="CE425">
        <v>0</v>
      </c>
      <c r="CF425">
        <v>0</v>
      </c>
      <c r="CG425" t="s">
        <v>146</v>
      </c>
      <c r="CH425">
        <v>0</v>
      </c>
      <c r="CI425">
        <v>0</v>
      </c>
      <c r="CJ425">
        <v>0</v>
      </c>
      <c r="CK425">
        <v>0</v>
      </c>
      <c r="CL425" t="s">
        <v>146</v>
      </c>
      <c r="CM425">
        <v>398</v>
      </c>
      <c r="CN425">
        <v>0</v>
      </c>
      <c r="CO425">
        <v>0</v>
      </c>
      <c r="CP425">
        <v>0</v>
      </c>
      <c r="CQ425" t="s">
        <v>146</v>
      </c>
      <c r="CR425">
        <v>0</v>
      </c>
      <c r="CS425">
        <v>0</v>
      </c>
      <c r="CT425">
        <v>0</v>
      </c>
      <c r="CU425">
        <v>0</v>
      </c>
      <c r="CV425" t="s">
        <v>146</v>
      </c>
      <c r="CW425" t="s">
        <v>147</v>
      </c>
      <c r="CX425">
        <v>0</v>
      </c>
      <c r="CY425">
        <v>0</v>
      </c>
      <c r="CZ425">
        <v>0</v>
      </c>
      <c r="DA425">
        <v>84</v>
      </c>
      <c r="DB425">
        <v>398</v>
      </c>
      <c r="DC425" t="s">
        <v>146</v>
      </c>
      <c r="DD425">
        <v>0</v>
      </c>
      <c r="DE425">
        <v>0</v>
      </c>
      <c r="DF425">
        <v>0</v>
      </c>
      <c r="DG425">
        <v>0</v>
      </c>
      <c r="DH425" t="s">
        <v>159</v>
      </c>
      <c r="DI425">
        <f>Table1[[#This Row],[i- returnees internal present household]]+Table1[[#This Row],[k- abroad returnee household]]</f>
        <v>463</v>
      </c>
      <c r="DJ425">
        <f>Table1[[#This Row],[ returnees internal ]]+Table1[[#This Row],[abroad returnee ]]</f>
        <v>2373</v>
      </c>
      <c r="DK425" t="s">
        <v>146</v>
      </c>
      <c r="DL425">
        <v>0</v>
      </c>
      <c r="DM425">
        <v>0</v>
      </c>
      <c r="DN425">
        <v>0</v>
      </c>
      <c r="DO425">
        <v>0</v>
      </c>
      <c r="DP425" t="s">
        <v>147</v>
      </c>
      <c r="DQ425" t="s">
        <v>147</v>
      </c>
      <c r="DR425" t="s">
        <v>147</v>
      </c>
      <c r="DS425" t="s">
        <v>147</v>
      </c>
      <c r="DT425">
        <v>0</v>
      </c>
      <c r="DU425">
        <v>0</v>
      </c>
      <c r="DV425" t="s">
        <v>147</v>
      </c>
      <c r="DW425" t="s">
        <v>147</v>
      </c>
      <c r="DX425" t="s">
        <v>147</v>
      </c>
      <c r="DY425" t="s">
        <v>147</v>
      </c>
      <c r="DZ425">
        <v>0</v>
      </c>
      <c r="EA425">
        <v>0</v>
      </c>
      <c r="EB425" t="s">
        <v>147</v>
      </c>
      <c r="EC425" t="s">
        <v>147</v>
      </c>
      <c r="ED425" t="s">
        <v>147</v>
      </c>
      <c r="EE425" t="s">
        <v>147</v>
      </c>
      <c r="EF425">
        <v>0</v>
      </c>
      <c r="EG425">
        <v>0</v>
      </c>
      <c r="EH425" t="s">
        <v>147</v>
      </c>
      <c r="EI425" t="s">
        <v>147</v>
      </c>
      <c r="EJ425" t="s">
        <v>147</v>
      </c>
      <c r="EK425" t="s">
        <v>147</v>
      </c>
      <c r="EL425">
        <v>0</v>
      </c>
      <c r="EM425">
        <v>0</v>
      </c>
      <c r="EN425" t="s">
        <v>147</v>
      </c>
      <c r="EO425" t="s">
        <v>147</v>
      </c>
      <c r="EP425" t="s">
        <v>147</v>
      </c>
      <c r="EQ425" t="s">
        <v>147</v>
      </c>
      <c r="ER425">
        <v>0</v>
      </c>
      <c r="ES425">
        <v>0</v>
      </c>
      <c r="ET425" t="s">
        <v>159</v>
      </c>
      <c r="EU425">
        <v>463</v>
      </c>
      <c r="EV425">
        <v>2373</v>
      </c>
      <c r="EW425">
        <v>251</v>
      </c>
      <c r="EX425">
        <v>1338</v>
      </c>
      <c r="EY425" t="s">
        <v>217</v>
      </c>
      <c r="EZ425" t="s">
        <v>218</v>
      </c>
      <c r="FA425" t="s">
        <v>150</v>
      </c>
      <c r="FB425" t="s">
        <v>147</v>
      </c>
      <c r="FC425">
        <v>133</v>
      </c>
      <c r="FD425">
        <v>679</v>
      </c>
      <c r="FE425" t="s">
        <v>217</v>
      </c>
      <c r="FF425" t="s">
        <v>1475</v>
      </c>
      <c r="FG425" t="s">
        <v>150</v>
      </c>
      <c r="FH425" t="s">
        <v>147</v>
      </c>
      <c r="FI425">
        <v>21</v>
      </c>
      <c r="FJ425">
        <v>128</v>
      </c>
      <c r="FK425" t="s">
        <v>217</v>
      </c>
      <c r="FL425" t="s">
        <v>708</v>
      </c>
      <c r="FM425" t="s">
        <v>150</v>
      </c>
      <c r="FN425" t="s">
        <v>147</v>
      </c>
      <c r="FO425">
        <v>23</v>
      </c>
      <c r="FP425">
        <v>129</v>
      </c>
      <c r="FQ425" t="s">
        <v>217</v>
      </c>
      <c r="FR425" t="s">
        <v>218</v>
      </c>
      <c r="FS425" t="s">
        <v>150</v>
      </c>
      <c r="FT425" t="s">
        <v>147</v>
      </c>
      <c r="FU425">
        <v>35</v>
      </c>
      <c r="FV425">
        <v>99</v>
      </c>
      <c r="FW425" t="s">
        <v>217</v>
      </c>
      <c r="FX425" t="s">
        <v>485</v>
      </c>
      <c r="FY425" t="s">
        <v>150</v>
      </c>
      <c r="FZ425" t="s">
        <v>147</v>
      </c>
      <c r="GA425">
        <v>0</v>
      </c>
      <c r="GB425">
        <v>0</v>
      </c>
      <c r="GC425">
        <v>132</v>
      </c>
      <c r="GD425">
        <v>738</v>
      </c>
      <c r="GE425">
        <v>111</v>
      </c>
      <c r="GF425">
        <v>615</v>
      </c>
      <c r="GG425">
        <v>220</v>
      </c>
      <c r="GH425">
        <v>1020</v>
      </c>
      <c r="GI425">
        <v>0</v>
      </c>
      <c r="GJ425">
        <v>0</v>
      </c>
      <c r="GK425" t="s">
        <v>159</v>
      </c>
      <c r="GL425">
        <v>219</v>
      </c>
      <c r="GM425">
        <v>1128</v>
      </c>
      <c r="GN425" t="s">
        <v>159</v>
      </c>
      <c r="GO425" t="s">
        <v>193</v>
      </c>
      <c r="GP425" t="s">
        <v>194</v>
      </c>
      <c r="GQ425" t="s">
        <v>159</v>
      </c>
      <c r="GR425" t="s">
        <v>217</v>
      </c>
      <c r="GS425" t="s">
        <v>159</v>
      </c>
      <c r="GT425">
        <v>57</v>
      </c>
      <c r="GU425">
        <v>228</v>
      </c>
      <c r="GV425" t="s">
        <v>146</v>
      </c>
      <c r="GW425" t="s">
        <v>177</v>
      </c>
      <c r="GX425" t="s">
        <v>152</v>
      </c>
      <c r="GY425" t="s">
        <v>152</v>
      </c>
      <c r="GZ425" t="s">
        <v>160</v>
      </c>
      <c r="HA425" s="117" t="s">
        <v>1285</v>
      </c>
      <c r="HB425" s="117" t="s">
        <v>2716</v>
      </c>
      <c r="HC425" s="117"/>
      <c r="HD425" s="116" t="s">
        <v>1858</v>
      </c>
      <c r="HE425" s="116">
        <v>8.1876405000000005</v>
      </c>
      <c r="HF425" s="116">
        <v>32.289520400000001</v>
      </c>
    </row>
    <row r="426" spans="1:214" x14ac:dyDescent="0.25">
      <c r="A426" t="s">
        <v>142</v>
      </c>
      <c r="B426" t="s">
        <v>143</v>
      </c>
      <c r="C426" t="s">
        <v>911</v>
      </c>
      <c r="D426" t="s">
        <v>307</v>
      </c>
      <c r="E426" t="s">
        <v>1476</v>
      </c>
      <c r="F426" t="s">
        <v>1477</v>
      </c>
      <c r="G426" s="116">
        <f t="shared" si="12"/>
        <v>8.7855249999999998</v>
      </c>
      <c r="H426" s="116">
        <f t="shared" si="13"/>
        <v>33.041956999999996</v>
      </c>
      <c r="I426">
        <v>9</v>
      </c>
      <c r="J426">
        <v>9</v>
      </c>
      <c r="K426" t="s">
        <v>159</v>
      </c>
      <c r="L426">
        <v>2</v>
      </c>
      <c r="M426" s="116">
        <f>SUM(Table1[[#Headers],[c- IDP previously displ. abroad present]])</f>
        <v>0</v>
      </c>
      <c r="N426">
        <v>16</v>
      </c>
      <c r="O426" s="116">
        <f>(Table1[[#This Row],[a- IDP individuals]])-(Table1[[#This Row],[displ. Abroad]])</f>
        <v>10</v>
      </c>
      <c r="P426">
        <v>1</v>
      </c>
      <c r="Q426">
        <v>10</v>
      </c>
      <c r="R426" t="s">
        <v>143</v>
      </c>
      <c r="S426" t="s">
        <v>307</v>
      </c>
      <c r="T426">
        <v>0</v>
      </c>
      <c r="U426">
        <v>0</v>
      </c>
      <c r="V426" t="s">
        <v>147</v>
      </c>
      <c r="W426" t="s">
        <v>147</v>
      </c>
      <c r="X426">
        <v>0</v>
      </c>
      <c r="Y426">
        <v>0</v>
      </c>
      <c r="Z426" t="s">
        <v>147</v>
      </c>
      <c r="AA426" t="s">
        <v>147</v>
      </c>
      <c r="AB426">
        <v>0</v>
      </c>
      <c r="AC426">
        <v>0</v>
      </c>
      <c r="AD426" t="s">
        <v>147</v>
      </c>
      <c r="AE426" t="s">
        <v>147</v>
      </c>
      <c r="AF426">
        <v>0</v>
      </c>
      <c r="AG426">
        <v>0</v>
      </c>
      <c r="AH426" t="s">
        <v>147</v>
      </c>
      <c r="AI426" t="s">
        <v>147</v>
      </c>
      <c r="AJ426">
        <v>1</v>
      </c>
      <c r="AK426">
        <v>6</v>
      </c>
      <c r="AL426" t="s">
        <v>147</v>
      </c>
      <c r="AM426" t="s">
        <v>147</v>
      </c>
      <c r="AN426">
        <v>0</v>
      </c>
      <c r="AO426">
        <v>0</v>
      </c>
      <c r="AP426" t="s">
        <v>159</v>
      </c>
      <c r="AQ426">
        <v>1</v>
      </c>
      <c r="AR426">
        <v>6</v>
      </c>
      <c r="AS426">
        <v>0</v>
      </c>
      <c r="AT426">
        <v>0</v>
      </c>
      <c r="AU426" t="s">
        <v>147</v>
      </c>
      <c r="AV426" t="s">
        <v>147</v>
      </c>
      <c r="AW426">
        <v>0</v>
      </c>
      <c r="AX426">
        <v>0</v>
      </c>
      <c r="AY426" t="s">
        <v>147</v>
      </c>
      <c r="AZ426" t="s">
        <v>147</v>
      </c>
      <c r="BA426">
        <v>0</v>
      </c>
      <c r="BB426">
        <v>0</v>
      </c>
      <c r="BC426" t="s">
        <v>147</v>
      </c>
      <c r="BD426" t="s">
        <v>147</v>
      </c>
      <c r="BE426">
        <v>0</v>
      </c>
      <c r="BF426">
        <v>0</v>
      </c>
      <c r="BG426" t="s">
        <v>147</v>
      </c>
      <c r="BH426" t="s">
        <v>147</v>
      </c>
      <c r="BI426">
        <v>1</v>
      </c>
      <c r="BJ426">
        <v>6</v>
      </c>
      <c r="BK426" t="s">
        <v>148</v>
      </c>
      <c r="BL426" t="s">
        <v>149</v>
      </c>
      <c r="BM426">
        <v>0</v>
      </c>
      <c r="BN426">
        <v>0</v>
      </c>
      <c r="BO426" s="116">
        <f>SUM(Table1[[#This Row],[2014-2015 Conflict]],Table1[[#This Row],[2016-2017 conflict]],Table1[[#This Row],[2018 pre R conflict]],Table1[[#This Row],[2018 post R conflict]],Table1[[#This Row],[2019 conflict]],Table1[[#This Row],[2020 conflict]])</f>
        <v>10</v>
      </c>
      <c r="BP426" s="116">
        <f>SUM(Table1[[#This Row],[2014-2015  C - clashes]],Table1[[#This Row],[2016-2017  c-clashes]],Table1[[#This Row],[2018 pre R C-clashes]],Table1[[#This Row],[2018 post R C-clashes]],Table1[[#This Row],[2019 C-clashes]],Table1[[#This Row],[2020 C-clashes]])</f>
        <v>0</v>
      </c>
      <c r="BQ426" s="116">
        <f>SUM(Table1[[#This Row],[2014-2015 disaster]],Table1[[#This Row],[2016-2017 disaster]],Table1[[#This Row],[2018 pre R disaster]],Table1[[#This Row],[2018 post R disaster]],Table1[[#This Row],[2019 disaster]],Table1[[#This Row],[2020 disaster]])</f>
        <v>0</v>
      </c>
      <c r="BR426" s="116">
        <f>SUM(Table1[[#This Row],[2014-2015 unknown]],Table1[[#This Row],[2016-2017  unknown ]],Table1[[#This Row],[2018 pre R unknown]],Table1[[#This Row],[2018 post R unknown]],Table1[[#This Row],[2019 unknown]],Table1[[#This Row],[2020 unknown]])</f>
        <v>6</v>
      </c>
      <c r="BS426">
        <v>10</v>
      </c>
      <c r="BT426">
        <v>0</v>
      </c>
      <c r="BU426">
        <v>0</v>
      </c>
      <c r="BV426">
        <v>0</v>
      </c>
      <c r="BW426" t="s">
        <v>146</v>
      </c>
      <c r="BX426">
        <v>0</v>
      </c>
      <c r="BY426">
        <v>0</v>
      </c>
      <c r="BZ426">
        <v>0</v>
      </c>
      <c r="CA426">
        <v>0</v>
      </c>
      <c r="CB426" t="s">
        <v>146</v>
      </c>
      <c r="CC426">
        <v>0</v>
      </c>
      <c r="CD426">
        <v>0</v>
      </c>
      <c r="CE426">
        <v>0</v>
      </c>
      <c r="CF426">
        <v>0</v>
      </c>
      <c r="CG426" t="s">
        <v>146</v>
      </c>
      <c r="CH426">
        <v>0</v>
      </c>
      <c r="CI426">
        <v>0</v>
      </c>
      <c r="CJ426">
        <v>0</v>
      </c>
      <c r="CK426">
        <v>0</v>
      </c>
      <c r="CL426" t="s">
        <v>146</v>
      </c>
      <c r="CM426">
        <v>0</v>
      </c>
      <c r="CN426">
        <v>0</v>
      </c>
      <c r="CO426">
        <v>0</v>
      </c>
      <c r="CP426">
        <v>0</v>
      </c>
      <c r="CQ426" t="s">
        <v>146</v>
      </c>
      <c r="CR426">
        <v>0</v>
      </c>
      <c r="CS426">
        <v>0</v>
      </c>
      <c r="CT426">
        <v>0</v>
      </c>
      <c r="CU426">
        <v>6</v>
      </c>
      <c r="CV426" t="s">
        <v>146</v>
      </c>
      <c r="CW426" t="s">
        <v>147</v>
      </c>
      <c r="CX426">
        <v>0</v>
      </c>
      <c r="CY426">
        <v>0</v>
      </c>
      <c r="CZ426">
        <v>0</v>
      </c>
      <c r="DA426">
        <v>2</v>
      </c>
      <c r="DB426">
        <v>16</v>
      </c>
      <c r="DC426" t="s">
        <v>159</v>
      </c>
      <c r="DD426">
        <v>1</v>
      </c>
      <c r="DE426">
        <v>7</v>
      </c>
      <c r="DF426">
        <v>95</v>
      </c>
      <c r="DG426">
        <v>570</v>
      </c>
      <c r="DH426" t="s">
        <v>159</v>
      </c>
      <c r="DI426">
        <f>Table1[[#This Row],[i- returnees internal present household]]+Table1[[#This Row],[k- abroad returnee household]]</f>
        <v>39</v>
      </c>
      <c r="DJ426">
        <f>Table1[[#This Row],[ returnees internal ]]+Table1[[#This Row],[abroad returnee ]]</f>
        <v>264</v>
      </c>
      <c r="DK426" t="s">
        <v>159</v>
      </c>
      <c r="DL426">
        <v>30</v>
      </c>
      <c r="DM426">
        <v>210</v>
      </c>
      <c r="DN426">
        <v>0</v>
      </c>
      <c r="DO426">
        <v>0</v>
      </c>
      <c r="DP426" t="s">
        <v>147</v>
      </c>
      <c r="DQ426" t="s">
        <v>147</v>
      </c>
      <c r="DR426" t="s">
        <v>147</v>
      </c>
      <c r="DS426" t="s">
        <v>147</v>
      </c>
      <c r="DT426">
        <v>0</v>
      </c>
      <c r="DU426">
        <v>0</v>
      </c>
      <c r="DV426" t="s">
        <v>147</v>
      </c>
      <c r="DW426" t="s">
        <v>147</v>
      </c>
      <c r="DX426" t="s">
        <v>147</v>
      </c>
      <c r="DY426" t="s">
        <v>147</v>
      </c>
      <c r="DZ426">
        <v>0</v>
      </c>
      <c r="EA426">
        <v>0</v>
      </c>
      <c r="EB426" t="s">
        <v>147</v>
      </c>
      <c r="EC426" t="s">
        <v>147</v>
      </c>
      <c r="ED426" t="s">
        <v>147</v>
      </c>
      <c r="EE426" t="s">
        <v>147</v>
      </c>
      <c r="EF426">
        <v>26</v>
      </c>
      <c r="EG426">
        <v>186</v>
      </c>
      <c r="EH426" t="s">
        <v>143</v>
      </c>
      <c r="EI426" t="s">
        <v>307</v>
      </c>
      <c r="EJ426" t="s">
        <v>150</v>
      </c>
      <c r="EK426" t="s">
        <v>147</v>
      </c>
      <c r="EL426">
        <v>4</v>
      </c>
      <c r="EM426">
        <v>24</v>
      </c>
      <c r="EN426" t="s">
        <v>143</v>
      </c>
      <c r="EO426" t="s">
        <v>307</v>
      </c>
      <c r="EP426" t="s">
        <v>150</v>
      </c>
      <c r="EQ426" t="s">
        <v>147</v>
      </c>
      <c r="ER426">
        <v>0</v>
      </c>
      <c r="ES426">
        <v>0</v>
      </c>
      <c r="ET426" t="s">
        <v>159</v>
      </c>
      <c r="EU426">
        <v>9</v>
      </c>
      <c r="EV426">
        <v>54</v>
      </c>
      <c r="EW426">
        <v>0</v>
      </c>
      <c r="EX426">
        <v>0</v>
      </c>
      <c r="EY426" t="s">
        <v>147</v>
      </c>
      <c r="EZ426" t="s">
        <v>147</v>
      </c>
      <c r="FA426" t="s">
        <v>147</v>
      </c>
      <c r="FB426" t="s">
        <v>147</v>
      </c>
      <c r="FC426">
        <v>3</v>
      </c>
      <c r="FD426">
        <v>18</v>
      </c>
      <c r="FE426" t="s">
        <v>148</v>
      </c>
      <c r="FF426" t="s">
        <v>149</v>
      </c>
      <c r="FG426" t="s">
        <v>150</v>
      </c>
      <c r="FH426" t="s">
        <v>147</v>
      </c>
      <c r="FI426">
        <v>0</v>
      </c>
      <c r="FJ426">
        <v>0</v>
      </c>
      <c r="FK426" t="s">
        <v>147</v>
      </c>
      <c r="FL426" t="s">
        <v>147</v>
      </c>
      <c r="FM426" t="s">
        <v>147</v>
      </c>
      <c r="FN426" t="s">
        <v>147</v>
      </c>
      <c r="FO426">
        <v>6</v>
      </c>
      <c r="FP426">
        <v>36</v>
      </c>
      <c r="FQ426" t="s">
        <v>148</v>
      </c>
      <c r="FR426" t="s">
        <v>149</v>
      </c>
      <c r="FS426" t="s">
        <v>150</v>
      </c>
      <c r="FT426" t="s">
        <v>147</v>
      </c>
      <c r="FU426">
        <v>0</v>
      </c>
      <c r="FV426">
        <v>0</v>
      </c>
      <c r="FW426" t="s">
        <v>147</v>
      </c>
      <c r="FX426" t="s">
        <v>147</v>
      </c>
      <c r="FY426" t="s">
        <v>147</v>
      </c>
      <c r="FZ426" t="s">
        <v>147</v>
      </c>
      <c r="GA426">
        <v>0</v>
      </c>
      <c r="GB426">
        <v>0</v>
      </c>
      <c r="GC426">
        <v>21</v>
      </c>
      <c r="GD426">
        <v>142</v>
      </c>
      <c r="GE426">
        <v>11</v>
      </c>
      <c r="GF426">
        <v>69</v>
      </c>
      <c r="GG426">
        <v>7</v>
      </c>
      <c r="GH426">
        <v>53</v>
      </c>
      <c r="GI426">
        <v>0</v>
      </c>
      <c r="GJ426">
        <v>0</v>
      </c>
      <c r="GK426" t="s">
        <v>159</v>
      </c>
      <c r="GL426">
        <v>15</v>
      </c>
      <c r="GM426">
        <v>75</v>
      </c>
      <c r="GN426" t="s">
        <v>159</v>
      </c>
      <c r="GO426" t="s">
        <v>143</v>
      </c>
      <c r="GP426" t="s">
        <v>307</v>
      </c>
      <c r="GQ426" t="s">
        <v>159</v>
      </c>
      <c r="GR426" t="s">
        <v>148</v>
      </c>
      <c r="GS426" t="s">
        <v>159</v>
      </c>
      <c r="GT426">
        <v>2</v>
      </c>
      <c r="GU426">
        <v>8</v>
      </c>
      <c r="GV426" t="s">
        <v>146</v>
      </c>
      <c r="GW426" t="s">
        <v>197</v>
      </c>
      <c r="GX426" t="s">
        <v>197</v>
      </c>
      <c r="GY426" t="s">
        <v>197</v>
      </c>
      <c r="GZ426" t="s">
        <v>160</v>
      </c>
      <c r="HA426" s="117" t="s">
        <v>1285</v>
      </c>
      <c r="HB426" s="117" t="s">
        <v>1285</v>
      </c>
      <c r="HC426" s="117"/>
      <c r="HD426" s="116" t="s">
        <v>1858</v>
      </c>
      <c r="HE426" s="116">
        <v>8.3666666999999997</v>
      </c>
      <c r="HF426" s="116">
        <v>32.266666700000002</v>
      </c>
    </row>
    <row r="427" spans="1:214" x14ac:dyDescent="0.25">
      <c r="A427" t="s">
        <v>142</v>
      </c>
      <c r="B427" t="s">
        <v>143</v>
      </c>
      <c r="C427" t="s">
        <v>1360</v>
      </c>
      <c r="D427" t="s">
        <v>1029</v>
      </c>
      <c r="E427" t="s">
        <v>1478</v>
      </c>
      <c r="F427" t="s">
        <v>1479</v>
      </c>
      <c r="G427" s="116">
        <f t="shared" si="12"/>
        <v>9.0520560759999995</v>
      </c>
      <c r="H427" s="116">
        <f t="shared" si="13"/>
        <v>33.576591530000002</v>
      </c>
      <c r="I427">
        <v>9</v>
      </c>
      <c r="J427">
        <v>9</v>
      </c>
      <c r="K427" t="s">
        <v>159</v>
      </c>
      <c r="L427">
        <v>295</v>
      </c>
      <c r="M427" s="116">
        <f>SUM(Table1[[#Headers],[c- IDP previously displ. abroad present]])</f>
        <v>0</v>
      </c>
      <c r="N427">
        <v>997</v>
      </c>
      <c r="O427" s="116">
        <f>(Table1[[#This Row],[a- IDP individuals]])-(Table1[[#This Row],[displ. Abroad]])</f>
        <v>318</v>
      </c>
      <c r="P427">
        <v>0</v>
      </c>
      <c r="Q427">
        <v>0</v>
      </c>
      <c r="R427" t="s">
        <v>147</v>
      </c>
      <c r="S427" t="s">
        <v>147</v>
      </c>
      <c r="T427">
        <v>67</v>
      </c>
      <c r="U427">
        <v>228</v>
      </c>
      <c r="V427" t="s">
        <v>143</v>
      </c>
      <c r="W427" t="s">
        <v>1029</v>
      </c>
      <c r="X427">
        <v>64</v>
      </c>
      <c r="Y427">
        <v>214</v>
      </c>
      <c r="Z427" t="s">
        <v>143</v>
      </c>
      <c r="AA427" t="s">
        <v>1029</v>
      </c>
      <c r="AB427">
        <v>36</v>
      </c>
      <c r="AC427">
        <v>121</v>
      </c>
      <c r="AD427" t="s">
        <v>143</v>
      </c>
      <c r="AE427" t="s">
        <v>1029</v>
      </c>
      <c r="AF427">
        <v>46</v>
      </c>
      <c r="AG427">
        <v>156</v>
      </c>
      <c r="AH427" t="s">
        <v>143</v>
      </c>
      <c r="AI427" t="s">
        <v>1029</v>
      </c>
      <c r="AJ427">
        <v>82</v>
      </c>
      <c r="AK427">
        <v>278</v>
      </c>
      <c r="AL427" t="s">
        <v>143</v>
      </c>
      <c r="AM427" t="s">
        <v>1029</v>
      </c>
      <c r="AN427">
        <v>0</v>
      </c>
      <c r="AO427">
        <v>0</v>
      </c>
      <c r="AP427" t="s">
        <v>159</v>
      </c>
      <c r="AQ427">
        <v>201</v>
      </c>
      <c r="AR427">
        <v>679</v>
      </c>
      <c r="AS427">
        <v>39</v>
      </c>
      <c r="AT427">
        <v>131</v>
      </c>
      <c r="AU427" t="s">
        <v>148</v>
      </c>
      <c r="AV427" t="s">
        <v>149</v>
      </c>
      <c r="AW427">
        <v>38</v>
      </c>
      <c r="AX427">
        <v>128</v>
      </c>
      <c r="AY427" t="s">
        <v>148</v>
      </c>
      <c r="AZ427" t="s">
        <v>149</v>
      </c>
      <c r="BA427">
        <v>36</v>
      </c>
      <c r="BB427">
        <v>121</v>
      </c>
      <c r="BC427" t="s">
        <v>148</v>
      </c>
      <c r="BD427" t="s">
        <v>149</v>
      </c>
      <c r="BE427">
        <v>45</v>
      </c>
      <c r="BF427">
        <v>152</v>
      </c>
      <c r="BG427" t="s">
        <v>148</v>
      </c>
      <c r="BH427" t="s">
        <v>149</v>
      </c>
      <c r="BI427">
        <v>43</v>
      </c>
      <c r="BJ427">
        <v>147</v>
      </c>
      <c r="BK427" t="s">
        <v>148</v>
      </c>
      <c r="BL427" t="s">
        <v>149</v>
      </c>
      <c r="BM427">
        <v>0</v>
      </c>
      <c r="BN427">
        <v>0</v>
      </c>
      <c r="BO427" s="116">
        <f>SUM(Table1[[#This Row],[2014-2015 Conflict]],Table1[[#This Row],[2016-2017 conflict]],Table1[[#This Row],[2018 pre R conflict]],Table1[[#This Row],[2018 post R conflict]],Table1[[#This Row],[2019 conflict]],Table1[[#This Row],[2020 conflict]])</f>
        <v>591</v>
      </c>
      <c r="BP427" s="116">
        <f>SUM(Table1[[#This Row],[2014-2015  C - clashes]],Table1[[#This Row],[2016-2017  c-clashes]],Table1[[#This Row],[2018 pre R C-clashes]],Table1[[#This Row],[2018 post R C-clashes]],Table1[[#This Row],[2019 C-clashes]],Table1[[#This Row],[2020 C-clashes]])</f>
        <v>0</v>
      </c>
      <c r="BQ427" s="116">
        <f>SUM(Table1[[#This Row],[2014-2015 disaster]],Table1[[#This Row],[2016-2017 disaster]],Table1[[#This Row],[2018 pre R disaster]],Table1[[#This Row],[2018 post R disaster]],Table1[[#This Row],[2019 disaster]],Table1[[#This Row],[2020 disaster]])</f>
        <v>0</v>
      </c>
      <c r="BR427" s="116">
        <f>SUM(Table1[[#This Row],[2014-2015 unknown]],Table1[[#This Row],[2016-2017  unknown ]],Table1[[#This Row],[2018 pre R unknown]],Table1[[#This Row],[2018 post R unknown]],Table1[[#This Row],[2019 unknown]],Table1[[#This Row],[2020 unknown]])</f>
        <v>406</v>
      </c>
      <c r="BS427">
        <v>0</v>
      </c>
      <c r="BT427">
        <v>0</v>
      </c>
      <c r="BU427">
        <v>0</v>
      </c>
      <c r="BV427">
        <v>0</v>
      </c>
      <c r="BW427" t="s">
        <v>146</v>
      </c>
      <c r="BX427">
        <v>151</v>
      </c>
      <c r="BY427">
        <v>0</v>
      </c>
      <c r="BZ427">
        <v>0</v>
      </c>
      <c r="CA427">
        <v>77</v>
      </c>
      <c r="CB427" t="s">
        <v>146</v>
      </c>
      <c r="CC427">
        <v>139</v>
      </c>
      <c r="CD427">
        <v>0</v>
      </c>
      <c r="CE427">
        <v>0</v>
      </c>
      <c r="CF427">
        <v>75</v>
      </c>
      <c r="CG427" t="s">
        <v>146</v>
      </c>
      <c r="CH427">
        <v>45</v>
      </c>
      <c r="CI427">
        <v>0</v>
      </c>
      <c r="CJ427">
        <v>0</v>
      </c>
      <c r="CK427">
        <v>76</v>
      </c>
      <c r="CL427" t="s">
        <v>146</v>
      </c>
      <c r="CM427">
        <v>65</v>
      </c>
      <c r="CN427">
        <v>0</v>
      </c>
      <c r="CO427">
        <v>0</v>
      </c>
      <c r="CP427">
        <v>91</v>
      </c>
      <c r="CQ427" t="s">
        <v>146</v>
      </c>
      <c r="CR427">
        <v>191</v>
      </c>
      <c r="CS427">
        <v>0</v>
      </c>
      <c r="CT427">
        <v>0</v>
      </c>
      <c r="CU427">
        <v>87</v>
      </c>
      <c r="CV427" t="s">
        <v>146</v>
      </c>
      <c r="CW427" t="s">
        <v>147</v>
      </c>
      <c r="CX427">
        <v>0</v>
      </c>
      <c r="CY427">
        <v>0</v>
      </c>
      <c r="CZ427">
        <v>0</v>
      </c>
      <c r="DA427">
        <v>295</v>
      </c>
      <c r="DB427">
        <v>997</v>
      </c>
      <c r="DC427" t="s">
        <v>159</v>
      </c>
      <c r="DD427">
        <v>113</v>
      </c>
      <c r="DE427">
        <v>226</v>
      </c>
      <c r="DF427">
        <v>730</v>
      </c>
      <c r="DG427">
        <v>1460</v>
      </c>
      <c r="DH427" t="s">
        <v>159</v>
      </c>
      <c r="DI427">
        <f>Table1[[#This Row],[i- returnees internal present household]]+Table1[[#This Row],[k- abroad returnee household]]</f>
        <v>1023</v>
      </c>
      <c r="DJ427">
        <f>Table1[[#This Row],[ returnees internal ]]+Table1[[#This Row],[abroad returnee ]]</f>
        <v>2982</v>
      </c>
      <c r="DK427" t="s">
        <v>159</v>
      </c>
      <c r="DL427">
        <v>498</v>
      </c>
      <c r="DM427">
        <v>1300</v>
      </c>
      <c r="DN427">
        <v>68</v>
      </c>
      <c r="DO427">
        <v>136</v>
      </c>
      <c r="DP427" t="s">
        <v>143</v>
      </c>
      <c r="DQ427" t="s">
        <v>1029</v>
      </c>
      <c r="DR427" t="s">
        <v>150</v>
      </c>
      <c r="DS427" t="s">
        <v>147</v>
      </c>
      <c r="DT427">
        <v>52</v>
      </c>
      <c r="DU427">
        <v>104</v>
      </c>
      <c r="DV427" t="s">
        <v>143</v>
      </c>
      <c r="DW427" t="s">
        <v>1029</v>
      </c>
      <c r="DX427" t="s">
        <v>150</v>
      </c>
      <c r="DY427" t="s">
        <v>147</v>
      </c>
      <c r="DZ427">
        <v>205</v>
      </c>
      <c r="EA427">
        <v>414</v>
      </c>
      <c r="EB427" t="s">
        <v>143</v>
      </c>
      <c r="EC427" t="s">
        <v>1029</v>
      </c>
      <c r="ED427" t="s">
        <v>150</v>
      </c>
      <c r="EE427" t="s">
        <v>147</v>
      </c>
      <c r="EF427">
        <v>73</v>
      </c>
      <c r="EG427">
        <v>146</v>
      </c>
      <c r="EH427" t="s">
        <v>143</v>
      </c>
      <c r="EI427" t="s">
        <v>1029</v>
      </c>
      <c r="EJ427" t="s">
        <v>150</v>
      </c>
      <c r="EK427" t="s">
        <v>147</v>
      </c>
      <c r="EL427">
        <v>100</v>
      </c>
      <c r="EM427">
        <v>500</v>
      </c>
      <c r="EN427" t="s">
        <v>143</v>
      </c>
      <c r="EO427" t="s">
        <v>1029</v>
      </c>
      <c r="EP427" t="s">
        <v>150</v>
      </c>
      <c r="EQ427" t="s">
        <v>147</v>
      </c>
      <c r="ER427">
        <v>0</v>
      </c>
      <c r="ES427">
        <v>0</v>
      </c>
      <c r="ET427" t="s">
        <v>159</v>
      </c>
      <c r="EU427">
        <v>525</v>
      </c>
      <c r="EV427">
        <v>1682</v>
      </c>
      <c r="EW427">
        <v>51</v>
      </c>
      <c r="EX427">
        <v>164</v>
      </c>
      <c r="EY427" t="s">
        <v>148</v>
      </c>
      <c r="EZ427" t="s">
        <v>149</v>
      </c>
      <c r="FA427" t="s">
        <v>150</v>
      </c>
      <c r="FB427" t="s">
        <v>147</v>
      </c>
      <c r="FC427">
        <v>59</v>
      </c>
      <c r="FD427">
        <v>188</v>
      </c>
      <c r="FE427" t="s">
        <v>148</v>
      </c>
      <c r="FF427" t="s">
        <v>149</v>
      </c>
      <c r="FG427" t="s">
        <v>150</v>
      </c>
      <c r="FH427" t="s">
        <v>147</v>
      </c>
      <c r="FI427">
        <v>79</v>
      </c>
      <c r="FJ427">
        <v>252</v>
      </c>
      <c r="FK427" t="s">
        <v>148</v>
      </c>
      <c r="FL427" t="s">
        <v>149</v>
      </c>
      <c r="FM427" t="s">
        <v>150</v>
      </c>
      <c r="FN427" t="s">
        <v>147</v>
      </c>
      <c r="FO427">
        <v>145</v>
      </c>
      <c r="FP427">
        <v>456</v>
      </c>
      <c r="FQ427" t="s">
        <v>148</v>
      </c>
      <c r="FR427" t="s">
        <v>149</v>
      </c>
      <c r="FS427" t="s">
        <v>150</v>
      </c>
      <c r="FT427" t="s">
        <v>147</v>
      </c>
      <c r="FU427">
        <v>191</v>
      </c>
      <c r="FV427">
        <v>622</v>
      </c>
      <c r="FW427" t="s">
        <v>148</v>
      </c>
      <c r="FX427" t="s">
        <v>149</v>
      </c>
      <c r="FY427" t="s">
        <v>150</v>
      </c>
      <c r="FZ427" t="s">
        <v>147</v>
      </c>
      <c r="GA427">
        <v>0</v>
      </c>
      <c r="GB427">
        <v>0</v>
      </c>
      <c r="GC427">
        <v>446</v>
      </c>
      <c r="GD427">
        <v>1292</v>
      </c>
      <c r="GE427">
        <v>321</v>
      </c>
      <c r="GF427">
        <v>931</v>
      </c>
      <c r="GG427">
        <v>256</v>
      </c>
      <c r="GH427">
        <v>759</v>
      </c>
      <c r="GI427">
        <v>0</v>
      </c>
      <c r="GJ427">
        <v>0</v>
      </c>
      <c r="GK427" t="s">
        <v>159</v>
      </c>
      <c r="GL427">
        <v>59</v>
      </c>
      <c r="GM427">
        <v>130</v>
      </c>
      <c r="GN427" t="s">
        <v>159</v>
      </c>
      <c r="GO427" t="s">
        <v>143</v>
      </c>
      <c r="GP427" t="s">
        <v>181</v>
      </c>
      <c r="GQ427" t="s">
        <v>159</v>
      </c>
      <c r="GR427" t="s">
        <v>148</v>
      </c>
      <c r="GS427" t="s">
        <v>159</v>
      </c>
      <c r="GT427">
        <v>42</v>
      </c>
      <c r="GU427">
        <v>160</v>
      </c>
      <c r="GV427" t="s">
        <v>159</v>
      </c>
      <c r="GW427" t="s">
        <v>152</v>
      </c>
      <c r="GX427" t="s">
        <v>152</v>
      </c>
      <c r="GY427" t="s">
        <v>152</v>
      </c>
      <c r="GZ427" t="s">
        <v>1480</v>
      </c>
      <c r="HA427" s="117" t="s">
        <v>1076</v>
      </c>
      <c r="HB427" s="117" t="s">
        <v>2719</v>
      </c>
      <c r="HC427" s="117"/>
      <c r="HD427" s="116" t="s">
        <v>1858</v>
      </c>
      <c r="HE427" s="116">
        <v>7.7809400000000002</v>
      </c>
      <c r="HF427" s="116">
        <v>33.019258999999998</v>
      </c>
    </row>
    <row r="428" spans="1:214" x14ac:dyDescent="0.25">
      <c r="A428" t="s">
        <v>329</v>
      </c>
      <c r="B428" t="s">
        <v>175</v>
      </c>
      <c r="C428" t="s">
        <v>551</v>
      </c>
      <c r="D428" t="s">
        <v>240</v>
      </c>
      <c r="E428" t="s">
        <v>1481</v>
      </c>
      <c r="F428" t="s">
        <v>1482</v>
      </c>
      <c r="G428" s="116">
        <f t="shared" si="12"/>
        <v>7.3809967519999997</v>
      </c>
      <c r="H428" s="116">
        <f t="shared" si="13"/>
        <v>30.440391554000001</v>
      </c>
      <c r="I428">
        <v>9</v>
      </c>
      <c r="J428">
        <v>9</v>
      </c>
      <c r="K428" t="s">
        <v>159</v>
      </c>
      <c r="L428">
        <v>176</v>
      </c>
      <c r="M428" s="116">
        <f>SUM(Table1[[#Headers],[c- IDP previously displ. abroad present]])</f>
        <v>0</v>
      </c>
      <c r="N428">
        <v>1150</v>
      </c>
      <c r="O428" s="116">
        <f>(Table1[[#This Row],[a- IDP individuals]])-(Table1[[#This Row],[displ. Abroad]])</f>
        <v>1150</v>
      </c>
      <c r="P428">
        <v>46</v>
      </c>
      <c r="Q428">
        <v>301</v>
      </c>
      <c r="R428" t="s">
        <v>175</v>
      </c>
      <c r="S428" t="s">
        <v>240</v>
      </c>
      <c r="T428">
        <v>38</v>
      </c>
      <c r="U428">
        <v>248</v>
      </c>
      <c r="V428" t="s">
        <v>175</v>
      </c>
      <c r="W428" t="s">
        <v>394</v>
      </c>
      <c r="X428">
        <v>25</v>
      </c>
      <c r="Y428">
        <v>163</v>
      </c>
      <c r="Z428" t="s">
        <v>175</v>
      </c>
      <c r="AA428" t="s">
        <v>385</v>
      </c>
      <c r="AB428">
        <v>14</v>
      </c>
      <c r="AC428">
        <v>91</v>
      </c>
      <c r="AD428" t="s">
        <v>156</v>
      </c>
      <c r="AE428" t="s">
        <v>439</v>
      </c>
      <c r="AF428">
        <v>32</v>
      </c>
      <c r="AG428">
        <v>208</v>
      </c>
      <c r="AH428" t="s">
        <v>175</v>
      </c>
      <c r="AI428" t="s">
        <v>240</v>
      </c>
      <c r="AJ428">
        <v>21</v>
      </c>
      <c r="AK428">
        <v>139</v>
      </c>
      <c r="AL428" t="s">
        <v>175</v>
      </c>
      <c r="AM428" t="s">
        <v>240</v>
      </c>
      <c r="AN428">
        <v>0</v>
      </c>
      <c r="AO428">
        <v>0</v>
      </c>
      <c r="AP428" t="s">
        <v>146</v>
      </c>
      <c r="AQ428">
        <v>0</v>
      </c>
      <c r="AR428">
        <v>0</v>
      </c>
      <c r="AS428">
        <v>0</v>
      </c>
      <c r="AT428">
        <v>0</v>
      </c>
      <c r="AU428" t="s">
        <v>147</v>
      </c>
      <c r="AV428" t="s">
        <v>147</v>
      </c>
      <c r="AW428">
        <v>0</v>
      </c>
      <c r="AX428">
        <v>0</v>
      </c>
      <c r="AY428" t="s">
        <v>147</v>
      </c>
      <c r="AZ428" t="s">
        <v>147</v>
      </c>
      <c r="BA428">
        <v>0</v>
      </c>
      <c r="BB428">
        <v>0</v>
      </c>
      <c r="BC428" t="s">
        <v>147</v>
      </c>
      <c r="BD428" t="s">
        <v>147</v>
      </c>
      <c r="BE428">
        <v>0</v>
      </c>
      <c r="BF428">
        <v>0</v>
      </c>
      <c r="BG428" t="s">
        <v>147</v>
      </c>
      <c r="BH428" t="s">
        <v>147</v>
      </c>
      <c r="BI428">
        <v>0</v>
      </c>
      <c r="BJ428">
        <v>0</v>
      </c>
      <c r="BK428" t="s">
        <v>147</v>
      </c>
      <c r="BL428" t="s">
        <v>147</v>
      </c>
      <c r="BM428">
        <v>0</v>
      </c>
      <c r="BN428">
        <v>0</v>
      </c>
      <c r="BO428" s="116">
        <f>SUM(Table1[[#This Row],[2014-2015 Conflict]],Table1[[#This Row],[2016-2017 conflict]],Table1[[#This Row],[2018 pre R conflict]],Table1[[#This Row],[2018 post R conflict]],Table1[[#This Row],[2019 conflict]],Table1[[#This Row],[2020 conflict]])</f>
        <v>549</v>
      </c>
      <c r="BP428" s="116">
        <f>SUM(Table1[[#This Row],[2014-2015  C - clashes]],Table1[[#This Row],[2016-2017  c-clashes]],Table1[[#This Row],[2018 pre R C-clashes]],Table1[[#This Row],[2018 post R C-clashes]],Table1[[#This Row],[2019 C-clashes]],Table1[[#This Row],[2020 C-clashes]])</f>
        <v>254</v>
      </c>
      <c r="BQ428" s="116">
        <f>SUM(Table1[[#This Row],[2014-2015 disaster]],Table1[[#This Row],[2016-2017 disaster]],Table1[[#This Row],[2018 pre R disaster]],Table1[[#This Row],[2018 post R disaster]],Table1[[#This Row],[2019 disaster]],Table1[[#This Row],[2020 disaster]])</f>
        <v>347</v>
      </c>
      <c r="BR428" s="116">
        <f>SUM(Table1[[#This Row],[2014-2015 unknown]],Table1[[#This Row],[2016-2017  unknown ]],Table1[[#This Row],[2018 pre R unknown]],Table1[[#This Row],[2018 post R unknown]],Table1[[#This Row],[2019 unknown]],Table1[[#This Row],[2020 unknown]])</f>
        <v>0</v>
      </c>
      <c r="BS428">
        <v>301</v>
      </c>
      <c r="BT428">
        <v>0</v>
      </c>
      <c r="BU428">
        <v>0</v>
      </c>
      <c r="BV428">
        <v>0</v>
      </c>
      <c r="BW428" t="s">
        <v>146</v>
      </c>
      <c r="BX428">
        <v>248</v>
      </c>
      <c r="BY428">
        <v>0</v>
      </c>
      <c r="BZ428">
        <v>0</v>
      </c>
      <c r="CA428">
        <v>0</v>
      </c>
      <c r="CB428" t="s">
        <v>146</v>
      </c>
      <c r="CC428">
        <v>0</v>
      </c>
      <c r="CD428">
        <v>163</v>
      </c>
      <c r="CE428">
        <v>0</v>
      </c>
      <c r="CF428">
        <v>0</v>
      </c>
      <c r="CG428" t="s">
        <v>146</v>
      </c>
      <c r="CH428">
        <v>0</v>
      </c>
      <c r="CI428">
        <v>91</v>
      </c>
      <c r="CJ428">
        <v>0</v>
      </c>
      <c r="CK428">
        <v>0</v>
      </c>
      <c r="CL428" t="s">
        <v>146</v>
      </c>
      <c r="CM428">
        <v>0</v>
      </c>
      <c r="CN428">
        <v>0</v>
      </c>
      <c r="CO428">
        <v>208</v>
      </c>
      <c r="CP428">
        <v>0</v>
      </c>
      <c r="CQ428" t="s">
        <v>146</v>
      </c>
      <c r="CR428">
        <v>0</v>
      </c>
      <c r="CS428">
        <v>0</v>
      </c>
      <c r="CT428">
        <v>139</v>
      </c>
      <c r="CU428">
        <v>0</v>
      </c>
      <c r="CV428" t="s">
        <v>146</v>
      </c>
      <c r="CW428" t="s">
        <v>147</v>
      </c>
      <c r="CX428">
        <v>0</v>
      </c>
      <c r="CY428">
        <v>0</v>
      </c>
      <c r="CZ428">
        <v>0</v>
      </c>
      <c r="DA428">
        <v>176</v>
      </c>
      <c r="DB428">
        <v>1150</v>
      </c>
      <c r="DC428" t="s">
        <v>159</v>
      </c>
      <c r="DD428">
        <v>4</v>
      </c>
      <c r="DE428">
        <v>28</v>
      </c>
      <c r="DF428">
        <v>818</v>
      </c>
      <c r="DG428">
        <v>6540</v>
      </c>
      <c r="DH428" t="s">
        <v>159</v>
      </c>
      <c r="DI428">
        <f>Table1[[#This Row],[i- returnees internal present household]]+Table1[[#This Row],[k- abroad returnee household]]</f>
        <v>81</v>
      </c>
      <c r="DJ428">
        <f>Table1[[#This Row],[ returnees internal ]]+Table1[[#This Row],[abroad returnee ]]</f>
        <v>481</v>
      </c>
      <c r="DK428" t="s">
        <v>159</v>
      </c>
      <c r="DL428">
        <v>58</v>
      </c>
      <c r="DM428">
        <v>373</v>
      </c>
      <c r="DN428">
        <v>19</v>
      </c>
      <c r="DO428">
        <v>122</v>
      </c>
      <c r="DP428" t="s">
        <v>175</v>
      </c>
      <c r="DQ428" t="s">
        <v>332</v>
      </c>
      <c r="DR428" t="s">
        <v>150</v>
      </c>
      <c r="DS428" t="s">
        <v>147</v>
      </c>
      <c r="DT428">
        <v>9</v>
      </c>
      <c r="DU428">
        <v>58</v>
      </c>
      <c r="DV428" t="s">
        <v>175</v>
      </c>
      <c r="DW428" t="s">
        <v>394</v>
      </c>
      <c r="DX428" t="s">
        <v>150</v>
      </c>
      <c r="DY428" t="s">
        <v>147</v>
      </c>
      <c r="DZ428">
        <v>3</v>
      </c>
      <c r="EA428">
        <v>19</v>
      </c>
      <c r="EB428" t="s">
        <v>193</v>
      </c>
      <c r="EC428" t="s">
        <v>194</v>
      </c>
      <c r="ED428" t="s">
        <v>150</v>
      </c>
      <c r="EE428" t="s">
        <v>147</v>
      </c>
      <c r="EF428">
        <v>10</v>
      </c>
      <c r="EG428">
        <v>65</v>
      </c>
      <c r="EH428" t="s">
        <v>193</v>
      </c>
      <c r="EI428" t="s">
        <v>194</v>
      </c>
      <c r="EJ428" t="s">
        <v>150</v>
      </c>
      <c r="EK428" t="s">
        <v>147</v>
      </c>
      <c r="EL428">
        <v>17</v>
      </c>
      <c r="EM428">
        <v>109</v>
      </c>
      <c r="EN428" t="s">
        <v>193</v>
      </c>
      <c r="EO428" t="s">
        <v>194</v>
      </c>
      <c r="EP428" t="s">
        <v>150</v>
      </c>
      <c r="EQ428" t="s">
        <v>147</v>
      </c>
      <c r="ER428">
        <v>0</v>
      </c>
      <c r="ES428">
        <v>0</v>
      </c>
      <c r="ET428" t="s">
        <v>159</v>
      </c>
      <c r="EU428">
        <v>23</v>
      </c>
      <c r="EV428">
        <v>108</v>
      </c>
      <c r="EW428">
        <v>5</v>
      </c>
      <c r="EX428">
        <v>28</v>
      </c>
      <c r="EY428" t="s">
        <v>217</v>
      </c>
      <c r="EZ428" t="s">
        <v>218</v>
      </c>
      <c r="FA428" t="s">
        <v>150</v>
      </c>
      <c r="FB428" t="s">
        <v>147</v>
      </c>
      <c r="FC428">
        <v>6</v>
      </c>
      <c r="FD428">
        <v>28</v>
      </c>
      <c r="FE428" t="s">
        <v>219</v>
      </c>
      <c r="FF428" t="s">
        <v>354</v>
      </c>
      <c r="FG428" t="s">
        <v>150</v>
      </c>
      <c r="FH428" t="s">
        <v>147</v>
      </c>
      <c r="FI428">
        <v>0</v>
      </c>
      <c r="FJ428">
        <v>0</v>
      </c>
      <c r="FK428" t="s">
        <v>147</v>
      </c>
      <c r="FL428" t="s">
        <v>147</v>
      </c>
      <c r="FM428" t="s">
        <v>147</v>
      </c>
      <c r="FN428" t="s">
        <v>147</v>
      </c>
      <c r="FO428">
        <v>4</v>
      </c>
      <c r="FP428">
        <v>19</v>
      </c>
      <c r="FQ428" t="s">
        <v>221</v>
      </c>
      <c r="FR428" t="s">
        <v>376</v>
      </c>
      <c r="FS428" t="s">
        <v>150</v>
      </c>
      <c r="FT428" t="s">
        <v>147</v>
      </c>
      <c r="FU428">
        <v>8</v>
      </c>
      <c r="FV428">
        <v>33</v>
      </c>
      <c r="FW428" t="s">
        <v>221</v>
      </c>
      <c r="FX428" t="s">
        <v>376</v>
      </c>
      <c r="FY428" t="s">
        <v>150</v>
      </c>
      <c r="FZ428" t="s">
        <v>147</v>
      </c>
      <c r="GA428">
        <v>0</v>
      </c>
      <c r="GB428">
        <v>0</v>
      </c>
      <c r="GC428">
        <v>32</v>
      </c>
      <c r="GD428">
        <v>190</v>
      </c>
      <c r="GE428">
        <v>18</v>
      </c>
      <c r="GF428">
        <v>107</v>
      </c>
      <c r="GG428">
        <v>31</v>
      </c>
      <c r="GH428">
        <v>184</v>
      </c>
      <c r="GI428">
        <v>0</v>
      </c>
      <c r="GJ428">
        <v>0</v>
      </c>
      <c r="GK428" t="s">
        <v>159</v>
      </c>
      <c r="GL428">
        <v>33</v>
      </c>
      <c r="GM428">
        <v>195</v>
      </c>
      <c r="GN428" t="s">
        <v>159</v>
      </c>
      <c r="GO428" t="s">
        <v>175</v>
      </c>
      <c r="GP428" t="s">
        <v>332</v>
      </c>
      <c r="GQ428" t="s">
        <v>159</v>
      </c>
      <c r="GR428" t="s">
        <v>221</v>
      </c>
      <c r="GS428" t="s">
        <v>159</v>
      </c>
      <c r="GT428">
        <v>17</v>
      </c>
      <c r="GU428">
        <v>64</v>
      </c>
      <c r="GV428" t="s">
        <v>159</v>
      </c>
      <c r="GW428" t="s">
        <v>151</v>
      </c>
      <c r="GX428" t="s">
        <v>151</v>
      </c>
      <c r="GY428" t="s">
        <v>151</v>
      </c>
      <c r="GZ428" t="s">
        <v>1316</v>
      </c>
      <c r="HA428" s="117" t="s">
        <v>1076</v>
      </c>
      <c r="HB428" s="117" t="s">
        <v>2721</v>
      </c>
      <c r="HC428" s="117"/>
      <c r="HD428" s="116" t="s">
        <v>1858</v>
      </c>
      <c r="HE428" s="116">
        <v>7.7973999999999997</v>
      </c>
      <c r="HF428" s="116">
        <v>32.999040000000001</v>
      </c>
    </row>
    <row r="429" spans="1:214" x14ac:dyDescent="0.25">
      <c r="A429" t="s">
        <v>142</v>
      </c>
      <c r="B429" t="s">
        <v>143</v>
      </c>
      <c r="C429" t="s">
        <v>317</v>
      </c>
      <c r="D429" t="s">
        <v>318</v>
      </c>
      <c r="E429" t="s">
        <v>1483</v>
      </c>
      <c r="F429" t="s">
        <v>1484</v>
      </c>
      <c r="G429" s="116">
        <f t="shared" si="12"/>
        <v>9.7192220000000002</v>
      </c>
      <c r="H429" s="116">
        <f t="shared" si="13"/>
        <v>33.433034999999997</v>
      </c>
      <c r="I429">
        <v>9</v>
      </c>
      <c r="J429">
        <v>9</v>
      </c>
      <c r="K429" t="s">
        <v>159</v>
      </c>
      <c r="L429">
        <v>3298</v>
      </c>
      <c r="M429" s="116">
        <f>SUM(Table1[[#Headers],[c- IDP previously displ. abroad present]])</f>
        <v>0</v>
      </c>
      <c r="N429">
        <v>16047</v>
      </c>
      <c r="O429" s="116">
        <f>(Table1[[#This Row],[a- IDP individuals]])-(Table1[[#This Row],[displ. Abroad]])</f>
        <v>16047</v>
      </c>
      <c r="P429">
        <v>3298</v>
      </c>
      <c r="Q429">
        <v>16047</v>
      </c>
      <c r="R429" t="s">
        <v>143</v>
      </c>
      <c r="S429" t="s">
        <v>318</v>
      </c>
      <c r="T429">
        <v>0</v>
      </c>
      <c r="U429">
        <v>0</v>
      </c>
      <c r="V429" t="s">
        <v>147</v>
      </c>
      <c r="W429" t="s">
        <v>147</v>
      </c>
      <c r="X429">
        <v>0</v>
      </c>
      <c r="Y429">
        <v>0</v>
      </c>
      <c r="Z429" t="s">
        <v>147</v>
      </c>
      <c r="AA429" t="s">
        <v>147</v>
      </c>
      <c r="AB429">
        <v>0</v>
      </c>
      <c r="AC429">
        <v>0</v>
      </c>
      <c r="AD429" t="s">
        <v>147</v>
      </c>
      <c r="AE429" t="s">
        <v>147</v>
      </c>
      <c r="AF429">
        <v>0</v>
      </c>
      <c r="AG429">
        <v>0</v>
      </c>
      <c r="AH429" t="s">
        <v>147</v>
      </c>
      <c r="AI429" t="s">
        <v>147</v>
      </c>
      <c r="AJ429">
        <v>0</v>
      </c>
      <c r="AK429">
        <v>0</v>
      </c>
      <c r="AL429" t="s">
        <v>147</v>
      </c>
      <c r="AM429" t="s">
        <v>147</v>
      </c>
      <c r="AN429">
        <v>0</v>
      </c>
      <c r="AO429">
        <v>0</v>
      </c>
      <c r="AP429" t="s">
        <v>146</v>
      </c>
      <c r="AQ429">
        <v>0</v>
      </c>
      <c r="AR429">
        <v>0</v>
      </c>
      <c r="AS429">
        <v>0</v>
      </c>
      <c r="AT429">
        <v>0</v>
      </c>
      <c r="AU429" t="s">
        <v>147</v>
      </c>
      <c r="AV429" t="s">
        <v>147</v>
      </c>
      <c r="AW429">
        <v>0</v>
      </c>
      <c r="AX429">
        <v>0</v>
      </c>
      <c r="AY429" t="s">
        <v>147</v>
      </c>
      <c r="AZ429" t="s">
        <v>147</v>
      </c>
      <c r="BA429">
        <v>0</v>
      </c>
      <c r="BB429">
        <v>0</v>
      </c>
      <c r="BC429" t="s">
        <v>147</v>
      </c>
      <c r="BD429" t="s">
        <v>147</v>
      </c>
      <c r="BE429">
        <v>0</v>
      </c>
      <c r="BF429">
        <v>0</v>
      </c>
      <c r="BG429" t="s">
        <v>147</v>
      </c>
      <c r="BH429" t="s">
        <v>147</v>
      </c>
      <c r="BI429">
        <v>0</v>
      </c>
      <c r="BJ429">
        <v>0</v>
      </c>
      <c r="BK429" t="s">
        <v>147</v>
      </c>
      <c r="BL429" t="s">
        <v>147</v>
      </c>
      <c r="BM429">
        <v>0</v>
      </c>
      <c r="BN429">
        <v>0</v>
      </c>
      <c r="BO429" s="116">
        <f>SUM(Table1[[#This Row],[2014-2015 Conflict]],Table1[[#This Row],[2016-2017 conflict]],Table1[[#This Row],[2018 pre R conflict]],Table1[[#This Row],[2018 post R conflict]],Table1[[#This Row],[2019 conflict]],Table1[[#This Row],[2020 conflict]])</f>
        <v>16047</v>
      </c>
      <c r="BP429" s="116">
        <f>SUM(Table1[[#This Row],[2014-2015  C - clashes]],Table1[[#This Row],[2016-2017  c-clashes]],Table1[[#This Row],[2018 pre R C-clashes]],Table1[[#This Row],[2018 post R C-clashes]],Table1[[#This Row],[2019 C-clashes]],Table1[[#This Row],[2020 C-clashes]])</f>
        <v>0</v>
      </c>
      <c r="BQ429" s="116">
        <f>SUM(Table1[[#This Row],[2014-2015 disaster]],Table1[[#This Row],[2016-2017 disaster]],Table1[[#This Row],[2018 pre R disaster]],Table1[[#This Row],[2018 post R disaster]],Table1[[#This Row],[2019 disaster]],Table1[[#This Row],[2020 disaster]])</f>
        <v>0</v>
      </c>
      <c r="BR429" s="116">
        <f>SUM(Table1[[#This Row],[2014-2015 unknown]],Table1[[#This Row],[2016-2017  unknown ]],Table1[[#This Row],[2018 pre R unknown]],Table1[[#This Row],[2018 post R unknown]],Table1[[#This Row],[2019 unknown]],Table1[[#This Row],[2020 unknown]])</f>
        <v>0</v>
      </c>
      <c r="BS429">
        <v>16047</v>
      </c>
      <c r="BT429">
        <v>0</v>
      </c>
      <c r="BU429">
        <v>0</v>
      </c>
      <c r="BV429">
        <v>0</v>
      </c>
      <c r="BW429" t="s">
        <v>146</v>
      </c>
      <c r="BX429">
        <v>0</v>
      </c>
      <c r="BY429">
        <v>0</v>
      </c>
      <c r="BZ429">
        <v>0</v>
      </c>
      <c r="CA429">
        <v>0</v>
      </c>
      <c r="CB429" t="s">
        <v>146</v>
      </c>
      <c r="CC429">
        <v>0</v>
      </c>
      <c r="CD429">
        <v>0</v>
      </c>
      <c r="CE429">
        <v>0</v>
      </c>
      <c r="CF429">
        <v>0</v>
      </c>
      <c r="CG429" t="s">
        <v>146</v>
      </c>
      <c r="CH429">
        <v>0</v>
      </c>
      <c r="CI429">
        <v>0</v>
      </c>
      <c r="CJ429">
        <v>0</v>
      </c>
      <c r="CK429">
        <v>0</v>
      </c>
      <c r="CL429" t="s">
        <v>146</v>
      </c>
      <c r="CM429">
        <v>0</v>
      </c>
      <c r="CN429">
        <v>0</v>
      </c>
      <c r="CO429">
        <v>0</v>
      </c>
      <c r="CP429">
        <v>0</v>
      </c>
      <c r="CQ429" t="s">
        <v>146</v>
      </c>
      <c r="CR429">
        <v>0</v>
      </c>
      <c r="CS429">
        <v>0</v>
      </c>
      <c r="CT429">
        <v>0</v>
      </c>
      <c r="CU429">
        <v>0</v>
      </c>
      <c r="CV429" t="s">
        <v>146</v>
      </c>
      <c r="CW429" t="s">
        <v>147</v>
      </c>
      <c r="CX429">
        <v>0</v>
      </c>
      <c r="CY429">
        <v>0</v>
      </c>
      <c r="CZ429">
        <v>0</v>
      </c>
      <c r="DA429">
        <v>3298</v>
      </c>
      <c r="DB429">
        <v>16047</v>
      </c>
      <c r="DC429" t="s">
        <v>159</v>
      </c>
      <c r="DD429">
        <v>9</v>
      </c>
      <c r="DE429">
        <v>50</v>
      </c>
      <c r="DF429">
        <v>712</v>
      </c>
      <c r="DG429">
        <v>3916</v>
      </c>
      <c r="DH429" t="s">
        <v>159</v>
      </c>
      <c r="DI429">
        <f>Table1[[#This Row],[i- returnees internal present household]]+Table1[[#This Row],[k- abroad returnee household]]</f>
        <v>1011</v>
      </c>
      <c r="DJ429">
        <f>Table1[[#This Row],[ returnees internal ]]+Table1[[#This Row],[abroad returnee ]]</f>
        <v>5246</v>
      </c>
      <c r="DK429" t="s">
        <v>146</v>
      </c>
      <c r="DL429">
        <v>0</v>
      </c>
      <c r="DM429">
        <v>0</v>
      </c>
      <c r="DN429">
        <v>0</v>
      </c>
      <c r="DO429">
        <v>0</v>
      </c>
      <c r="DP429" t="s">
        <v>147</v>
      </c>
      <c r="DQ429" t="s">
        <v>147</v>
      </c>
      <c r="DR429" t="s">
        <v>147</v>
      </c>
      <c r="DS429" t="s">
        <v>147</v>
      </c>
      <c r="DT429">
        <v>0</v>
      </c>
      <c r="DU429">
        <v>0</v>
      </c>
      <c r="DV429" t="s">
        <v>147</v>
      </c>
      <c r="DW429" t="s">
        <v>147</v>
      </c>
      <c r="DX429" t="s">
        <v>147</v>
      </c>
      <c r="DY429" t="s">
        <v>147</v>
      </c>
      <c r="DZ429">
        <v>0</v>
      </c>
      <c r="EA429">
        <v>0</v>
      </c>
      <c r="EB429" t="s">
        <v>147</v>
      </c>
      <c r="EC429" t="s">
        <v>147</v>
      </c>
      <c r="ED429" t="s">
        <v>147</v>
      </c>
      <c r="EE429" t="s">
        <v>147</v>
      </c>
      <c r="EF429">
        <v>0</v>
      </c>
      <c r="EG429">
        <v>0</v>
      </c>
      <c r="EH429" t="s">
        <v>147</v>
      </c>
      <c r="EI429" t="s">
        <v>147</v>
      </c>
      <c r="EJ429" t="s">
        <v>147</v>
      </c>
      <c r="EK429" t="s">
        <v>147</v>
      </c>
      <c r="EL429">
        <v>0</v>
      </c>
      <c r="EM429">
        <v>0</v>
      </c>
      <c r="EN429" t="s">
        <v>147</v>
      </c>
      <c r="EO429" t="s">
        <v>147</v>
      </c>
      <c r="EP429" t="s">
        <v>147</v>
      </c>
      <c r="EQ429" t="s">
        <v>147</v>
      </c>
      <c r="ER429">
        <v>0</v>
      </c>
      <c r="ES429">
        <v>0</v>
      </c>
      <c r="ET429" t="s">
        <v>159</v>
      </c>
      <c r="EU429">
        <v>1011</v>
      </c>
      <c r="EV429">
        <v>5246</v>
      </c>
      <c r="EW429">
        <v>0</v>
      </c>
      <c r="EX429">
        <v>0</v>
      </c>
      <c r="EY429" t="s">
        <v>147</v>
      </c>
      <c r="EZ429" t="s">
        <v>147</v>
      </c>
      <c r="FA429" t="s">
        <v>147</v>
      </c>
      <c r="FB429" t="s">
        <v>147</v>
      </c>
      <c r="FC429">
        <v>0</v>
      </c>
      <c r="FD429">
        <v>0</v>
      </c>
      <c r="FE429" t="s">
        <v>147</v>
      </c>
      <c r="FF429" t="s">
        <v>147</v>
      </c>
      <c r="FG429" t="s">
        <v>147</v>
      </c>
      <c r="FH429" t="s">
        <v>147</v>
      </c>
      <c r="FI429">
        <v>0</v>
      </c>
      <c r="FJ429">
        <v>0</v>
      </c>
      <c r="FK429" t="s">
        <v>147</v>
      </c>
      <c r="FL429" t="s">
        <v>147</v>
      </c>
      <c r="FM429" t="s">
        <v>147</v>
      </c>
      <c r="FN429" t="s">
        <v>147</v>
      </c>
      <c r="FO429">
        <v>910</v>
      </c>
      <c r="FP429">
        <v>4641</v>
      </c>
      <c r="FQ429" t="s">
        <v>217</v>
      </c>
      <c r="FR429" t="s">
        <v>218</v>
      </c>
      <c r="FS429" t="s">
        <v>150</v>
      </c>
      <c r="FT429" t="s">
        <v>147</v>
      </c>
      <c r="FU429">
        <v>101</v>
      </c>
      <c r="FV429">
        <v>605</v>
      </c>
      <c r="FW429" t="s">
        <v>217</v>
      </c>
      <c r="FX429" t="s">
        <v>218</v>
      </c>
      <c r="FY429" t="s">
        <v>150</v>
      </c>
      <c r="FZ429" t="s">
        <v>147</v>
      </c>
      <c r="GA429">
        <v>0</v>
      </c>
      <c r="GB429">
        <v>0</v>
      </c>
      <c r="GC429">
        <v>0</v>
      </c>
      <c r="GD429">
        <v>0</v>
      </c>
      <c r="GE429">
        <v>1011</v>
      </c>
      <c r="GF429">
        <v>5246</v>
      </c>
      <c r="GG429">
        <v>0</v>
      </c>
      <c r="GH429">
        <v>0</v>
      </c>
      <c r="GI429">
        <v>0</v>
      </c>
      <c r="GJ429">
        <v>0</v>
      </c>
      <c r="GK429" t="s">
        <v>159</v>
      </c>
      <c r="GL429">
        <v>766</v>
      </c>
      <c r="GM429">
        <v>1916</v>
      </c>
      <c r="GN429" t="s">
        <v>159</v>
      </c>
      <c r="GO429" t="s">
        <v>143</v>
      </c>
      <c r="GP429" t="s">
        <v>318</v>
      </c>
      <c r="GQ429" t="s">
        <v>159</v>
      </c>
      <c r="GR429" t="s">
        <v>217</v>
      </c>
      <c r="GS429" t="s">
        <v>159</v>
      </c>
      <c r="GT429">
        <v>723</v>
      </c>
      <c r="GU429">
        <v>2688</v>
      </c>
      <c r="GV429" t="s">
        <v>159</v>
      </c>
      <c r="GW429" t="s">
        <v>151</v>
      </c>
      <c r="GX429" t="s">
        <v>152</v>
      </c>
      <c r="GY429" t="s">
        <v>152</v>
      </c>
      <c r="GZ429" t="s">
        <v>160</v>
      </c>
      <c r="HA429" s="118" t="s">
        <v>1076</v>
      </c>
      <c r="HB429" s="118" t="s">
        <v>2723</v>
      </c>
      <c r="HC429" s="118"/>
      <c r="HD429" s="118" t="s">
        <v>1885</v>
      </c>
      <c r="HE429" s="119">
        <v>7.7819700000000003</v>
      </c>
      <c r="HF429" s="119">
        <v>33.00264</v>
      </c>
    </row>
    <row r="430" spans="1:214" x14ac:dyDescent="0.25">
      <c r="A430" t="s">
        <v>583</v>
      </c>
      <c r="B430" t="s">
        <v>228</v>
      </c>
      <c r="C430" t="s">
        <v>672</v>
      </c>
      <c r="D430" t="s">
        <v>586</v>
      </c>
      <c r="E430" t="s">
        <v>1485</v>
      </c>
      <c r="F430" t="s">
        <v>1486</v>
      </c>
      <c r="G430" s="116">
        <f t="shared" si="12"/>
        <v>7.7100099999999996</v>
      </c>
      <c r="H430" s="116">
        <f t="shared" si="13"/>
        <v>27.976420000000001</v>
      </c>
      <c r="I430">
        <v>9</v>
      </c>
      <c r="J430">
        <v>9</v>
      </c>
      <c r="K430" t="s">
        <v>159</v>
      </c>
      <c r="L430">
        <v>3743</v>
      </c>
      <c r="M430" s="116">
        <f>SUM(Table1[[#Headers],[c- IDP previously displ. abroad present]])</f>
        <v>0</v>
      </c>
      <c r="N430">
        <v>14057</v>
      </c>
      <c r="O430" s="116">
        <f>(Table1[[#This Row],[a- IDP individuals]])-(Table1[[#This Row],[displ. Abroad]])</f>
        <v>13615</v>
      </c>
      <c r="P430">
        <v>0</v>
      </c>
      <c r="Q430">
        <v>0</v>
      </c>
      <c r="R430" t="s">
        <v>147</v>
      </c>
      <c r="S430" t="s">
        <v>147</v>
      </c>
      <c r="T430">
        <v>1900</v>
      </c>
      <c r="U430">
        <v>7234</v>
      </c>
      <c r="V430" t="s">
        <v>228</v>
      </c>
      <c r="W430" t="s">
        <v>586</v>
      </c>
      <c r="X430">
        <v>1329</v>
      </c>
      <c r="Y430">
        <v>4920</v>
      </c>
      <c r="Z430" t="s">
        <v>228</v>
      </c>
      <c r="AA430" t="s">
        <v>586</v>
      </c>
      <c r="AB430">
        <v>234</v>
      </c>
      <c r="AC430">
        <v>867</v>
      </c>
      <c r="AD430" t="s">
        <v>228</v>
      </c>
      <c r="AE430" t="s">
        <v>229</v>
      </c>
      <c r="AF430">
        <v>280</v>
      </c>
      <c r="AG430">
        <v>1036</v>
      </c>
      <c r="AH430" t="s">
        <v>228</v>
      </c>
      <c r="AI430" t="s">
        <v>229</v>
      </c>
      <c r="AJ430">
        <v>0</v>
      </c>
      <c r="AK430">
        <v>0</v>
      </c>
      <c r="AL430" t="s">
        <v>147</v>
      </c>
      <c r="AM430" t="s">
        <v>229</v>
      </c>
      <c r="AN430">
        <v>0</v>
      </c>
      <c r="AO430">
        <v>0</v>
      </c>
      <c r="AP430" t="s">
        <v>159</v>
      </c>
      <c r="AQ430">
        <v>81</v>
      </c>
      <c r="AR430">
        <v>442</v>
      </c>
      <c r="AS430">
        <v>48</v>
      </c>
      <c r="AT430">
        <v>277</v>
      </c>
      <c r="AU430" t="s">
        <v>217</v>
      </c>
      <c r="AV430" t="s">
        <v>218</v>
      </c>
      <c r="AW430">
        <v>0</v>
      </c>
      <c r="AX430">
        <v>0</v>
      </c>
      <c r="AY430" t="s">
        <v>147</v>
      </c>
      <c r="AZ430" t="s">
        <v>147</v>
      </c>
      <c r="BA430">
        <v>0</v>
      </c>
      <c r="BB430">
        <v>0</v>
      </c>
      <c r="BC430" t="s">
        <v>147</v>
      </c>
      <c r="BD430" t="s">
        <v>147</v>
      </c>
      <c r="BE430">
        <v>33</v>
      </c>
      <c r="BF430">
        <v>165</v>
      </c>
      <c r="BG430" t="s">
        <v>217</v>
      </c>
      <c r="BH430" t="s">
        <v>218</v>
      </c>
      <c r="BI430">
        <v>0</v>
      </c>
      <c r="BJ430">
        <v>0</v>
      </c>
      <c r="BK430" t="s">
        <v>147</v>
      </c>
      <c r="BL430" t="s">
        <v>147</v>
      </c>
      <c r="BM430">
        <v>0</v>
      </c>
      <c r="BN430">
        <v>0</v>
      </c>
      <c r="BO430" s="116">
        <f>SUM(Table1[[#This Row],[2014-2015 Conflict]],Table1[[#This Row],[2016-2017 conflict]],Table1[[#This Row],[2018 pre R conflict]],Table1[[#This Row],[2018 post R conflict]],Table1[[#This Row],[2019 conflict]],Table1[[#This Row],[2020 conflict]])</f>
        <v>12154</v>
      </c>
      <c r="BP430" s="116">
        <f>SUM(Table1[[#This Row],[2014-2015  C - clashes]],Table1[[#This Row],[2016-2017  c-clashes]],Table1[[#This Row],[2018 pre R C-clashes]],Table1[[#This Row],[2018 post R C-clashes]],Table1[[#This Row],[2019 C-clashes]],Table1[[#This Row],[2020 C-clashes]])</f>
        <v>1903</v>
      </c>
      <c r="BQ430" s="116">
        <f>SUM(Table1[[#This Row],[2014-2015 disaster]],Table1[[#This Row],[2016-2017 disaster]],Table1[[#This Row],[2018 pre R disaster]],Table1[[#This Row],[2018 post R disaster]],Table1[[#This Row],[2019 disaster]],Table1[[#This Row],[2020 disaster]])</f>
        <v>0</v>
      </c>
      <c r="BR430" s="116">
        <f>SUM(Table1[[#This Row],[2014-2015 unknown]],Table1[[#This Row],[2016-2017  unknown ]],Table1[[#This Row],[2018 pre R unknown]],Table1[[#This Row],[2018 post R unknown]],Table1[[#This Row],[2019 unknown]],Table1[[#This Row],[2020 unknown]])</f>
        <v>0</v>
      </c>
      <c r="BS430">
        <v>0</v>
      </c>
      <c r="BT430">
        <v>0</v>
      </c>
      <c r="BU430">
        <v>0</v>
      </c>
      <c r="BV430">
        <v>0</v>
      </c>
      <c r="BW430" t="s">
        <v>146</v>
      </c>
      <c r="BX430">
        <v>7234</v>
      </c>
      <c r="BY430">
        <v>0</v>
      </c>
      <c r="BZ430">
        <v>0</v>
      </c>
      <c r="CA430">
        <v>0</v>
      </c>
      <c r="CB430" t="s">
        <v>146</v>
      </c>
      <c r="CC430">
        <v>4920</v>
      </c>
      <c r="CD430">
        <v>0</v>
      </c>
      <c r="CE430">
        <v>0</v>
      </c>
      <c r="CF430">
        <v>0</v>
      </c>
      <c r="CG430" t="s">
        <v>146</v>
      </c>
      <c r="CH430">
        <v>0</v>
      </c>
      <c r="CI430">
        <v>867</v>
      </c>
      <c r="CJ430">
        <v>0</v>
      </c>
      <c r="CK430">
        <v>0</v>
      </c>
      <c r="CL430" t="s">
        <v>146</v>
      </c>
      <c r="CM430">
        <v>0</v>
      </c>
      <c r="CN430">
        <v>1036</v>
      </c>
      <c r="CO430">
        <v>0</v>
      </c>
      <c r="CP430">
        <v>0</v>
      </c>
      <c r="CQ430" t="s">
        <v>146</v>
      </c>
      <c r="CR430">
        <v>0</v>
      </c>
      <c r="CS430">
        <v>0</v>
      </c>
      <c r="CT430">
        <v>0</v>
      </c>
      <c r="CU430">
        <v>0</v>
      </c>
      <c r="CV430" t="s">
        <v>146</v>
      </c>
      <c r="CW430" t="s">
        <v>147</v>
      </c>
      <c r="CX430">
        <v>0</v>
      </c>
      <c r="CY430">
        <v>2694</v>
      </c>
      <c r="CZ430">
        <v>9573</v>
      </c>
      <c r="DA430">
        <v>1049</v>
      </c>
      <c r="DB430">
        <v>4484</v>
      </c>
      <c r="DC430" t="s">
        <v>159</v>
      </c>
      <c r="DD430">
        <v>24</v>
      </c>
      <c r="DE430">
        <v>108</v>
      </c>
      <c r="DF430">
        <v>4043</v>
      </c>
      <c r="DG430">
        <v>22234</v>
      </c>
      <c r="DH430" t="s">
        <v>159</v>
      </c>
      <c r="DI430">
        <f>Table1[[#This Row],[i- returnees internal present household]]+Table1[[#This Row],[k- abroad returnee household]]</f>
        <v>11448</v>
      </c>
      <c r="DJ430">
        <f>Table1[[#This Row],[ returnees internal ]]+Table1[[#This Row],[abroad returnee ]]</f>
        <v>47526</v>
      </c>
      <c r="DK430" t="s">
        <v>159</v>
      </c>
      <c r="DL430">
        <v>11047</v>
      </c>
      <c r="DM430">
        <v>45765</v>
      </c>
      <c r="DN430">
        <v>0</v>
      </c>
      <c r="DO430">
        <v>0</v>
      </c>
      <c r="DP430" t="s">
        <v>147</v>
      </c>
      <c r="DQ430" t="s">
        <v>147</v>
      </c>
      <c r="DR430" t="s">
        <v>147</v>
      </c>
      <c r="DS430" t="s">
        <v>147</v>
      </c>
      <c r="DT430">
        <v>737</v>
      </c>
      <c r="DU430">
        <v>3038</v>
      </c>
      <c r="DV430" t="s">
        <v>228</v>
      </c>
      <c r="DW430" t="s">
        <v>586</v>
      </c>
      <c r="DX430" t="s">
        <v>431</v>
      </c>
      <c r="DY430" t="s">
        <v>147</v>
      </c>
      <c r="DZ430">
        <v>4237</v>
      </c>
      <c r="EA430">
        <v>17560</v>
      </c>
      <c r="EB430" t="s">
        <v>228</v>
      </c>
      <c r="EC430" t="s">
        <v>586</v>
      </c>
      <c r="ED430" t="s">
        <v>431</v>
      </c>
      <c r="EE430" t="s">
        <v>147</v>
      </c>
      <c r="EF430">
        <v>4335</v>
      </c>
      <c r="EG430">
        <v>17963</v>
      </c>
      <c r="EH430" t="s">
        <v>228</v>
      </c>
      <c r="EI430" t="s">
        <v>586</v>
      </c>
      <c r="EJ430" t="s">
        <v>431</v>
      </c>
      <c r="EK430" t="s">
        <v>147</v>
      </c>
      <c r="EL430">
        <v>1738</v>
      </c>
      <c r="EM430">
        <v>7204</v>
      </c>
      <c r="EN430" t="s">
        <v>228</v>
      </c>
      <c r="EO430" t="s">
        <v>586</v>
      </c>
      <c r="EP430" t="s">
        <v>431</v>
      </c>
      <c r="EQ430" t="s">
        <v>147</v>
      </c>
      <c r="ER430">
        <v>0</v>
      </c>
      <c r="ES430">
        <v>0</v>
      </c>
      <c r="ET430" t="s">
        <v>159</v>
      </c>
      <c r="EU430">
        <v>401</v>
      </c>
      <c r="EV430">
        <v>1761</v>
      </c>
      <c r="EW430">
        <v>0</v>
      </c>
      <c r="EX430">
        <v>0</v>
      </c>
      <c r="EY430" t="s">
        <v>147</v>
      </c>
      <c r="EZ430" t="s">
        <v>147</v>
      </c>
      <c r="FA430" t="s">
        <v>147</v>
      </c>
      <c r="FB430" t="s">
        <v>147</v>
      </c>
      <c r="FC430">
        <v>56</v>
      </c>
      <c r="FD430">
        <v>229</v>
      </c>
      <c r="FE430" t="s">
        <v>217</v>
      </c>
      <c r="FF430" t="s">
        <v>218</v>
      </c>
      <c r="FG430" t="s">
        <v>431</v>
      </c>
      <c r="FH430" t="s">
        <v>147</v>
      </c>
      <c r="FI430">
        <v>119</v>
      </c>
      <c r="FJ430">
        <v>477</v>
      </c>
      <c r="FK430" t="s">
        <v>217</v>
      </c>
      <c r="FL430" t="s">
        <v>218</v>
      </c>
      <c r="FM430" t="s">
        <v>431</v>
      </c>
      <c r="FN430" t="s">
        <v>147</v>
      </c>
      <c r="FO430">
        <v>76</v>
      </c>
      <c r="FP430">
        <v>303</v>
      </c>
      <c r="FQ430" t="s">
        <v>217</v>
      </c>
      <c r="FR430" t="s">
        <v>218</v>
      </c>
      <c r="FS430" t="s">
        <v>431</v>
      </c>
      <c r="FT430" t="s">
        <v>147</v>
      </c>
      <c r="FU430">
        <v>150</v>
      </c>
      <c r="FV430">
        <v>752</v>
      </c>
      <c r="FW430" t="s">
        <v>217</v>
      </c>
      <c r="FX430" t="s">
        <v>218</v>
      </c>
      <c r="FY430" t="s">
        <v>431</v>
      </c>
      <c r="FZ430" t="s">
        <v>147</v>
      </c>
      <c r="GA430">
        <v>0</v>
      </c>
      <c r="GB430">
        <v>0</v>
      </c>
      <c r="GC430">
        <v>4861</v>
      </c>
      <c r="GD430">
        <v>20179</v>
      </c>
      <c r="GE430">
        <v>4355</v>
      </c>
      <c r="GF430">
        <v>18078</v>
      </c>
      <c r="GG430">
        <v>2232</v>
      </c>
      <c r="GH430">
        <v>9269</v>
      </c>
      <c r="GI430">
        <v>0</v>
      </c>
      <c r="GJ430">
        <v>0</v>
      </c>
      <c r="GK430" t="s">
        <v>159</v>
      </c>
      <c r="GL430">
        <v>432</v>
      </c>
      <c r="GM430">
        <v>1930</v>
      </c>
      <c r="GN430" t="s">
        <v>159</v>
      </c>
      <c r="GO430" t="s">
        <v>228</v>
      </c>
      <c r="GP430" t="s">
        <v>586</v>
      </c>
      <c r="GQ430" t="s">
        <v>146</v>
      </c>
      <c r="GR430" t="s">
        <v>147</v>
      </c>
      <c r="GS430" t="s">
        <v>159</v>
      </c>
      <c r="GT430">
        <v>5</v>
      </c>
      <c r="GU430">
        <v>18</v>
      </c>
      <c r="GV430" t="s">
        <v>159</v>
      </c>
      <c r="GW430" t="s">
        <v>177</v>
      </c>
      <c r="GX430" t="s">
        <v>177</v>
      </c>
      <c r="GY430" t="s">
        <v>177</v>
      </c>
      <c r="GZ430" t="s">
        <v>1487</v>
      </c>
      <c r="HA430" s="117" t="s">
        <v>1076</v>
      </c>
      <c r="HB430" s="117" t="s">
        <v>2392</v>
      </c>
      <c r="HC430" s="117"/>
      <c r="HD430" s="116" t="s">
        <v>1858</v>
      </c>
      <c r="HE430" s="116">
        <v>7.79514</v>
      </c>
      <c r="HF430" s="116">
        <v>33.004759999999997</v>
      </c>
    </row>
    <row r="431" spans="1:214" x14ac:dyDescent="0.25">
      <c r="A431" t="s">
        <v>583</v>
      </c>
      <c r="B431" t="s">
        <v>228</v>
      </c>
      <c r="C431" t="s">
        <v>582</v>
      </c>
      <c r="D431" t="s">
        <v>584</v>
      </c>
      <c r="E431" t="s">
        <v>1488</v>
      </c>
      <c r="F431" t="s">
        <v>1489</v>
      </c>
      <c r="G431" s="116">
        <f t="shared" si="12"/>
        <v>8.4611070000000002</v>
      </c>
      <c r="H431" s="116">
        <f t="shared" si="13"/>
        <v>25.683</v>
      </c>
      <c r="I431">
        <v>9</v>
      </c>
      <c r="J431">
        <v>9</v>
      </c>
      <c r="K431" t="s">
        <v>159</v>
      </c>
      <c r="L431">
        <v>432</v>
      </c>
      <c r="M431" s="116">
        <f>SUM(Table1[[#Headers],[c- IDP previously displ. abroad present]])</f>
        <v>0</v>
      </c>
      <c r="N431">
        <v>1436</v>
      </c>
      <c r="O431" s="116">
        <f>(Table1[[#This Row],[a- IDP individuals]])-(Table1[[#This Row],[displ. Abroad]])</f>
        <v>1370</v>
      </c>
      <c r="P431">
        <v>173</v>
      </c>
      <c r="Q431">
        <v>546</v>
      </c>
      <c r="R431" t="s">
        <v>228</v>
      </c>
      <c r="S431" t="s">
        <v>584</v>
      </c>
      <c r="T431">
        <v>259</v>
      </c>
      <c r="U431">
        <v>890</v>
      </c>
      <c r="V431" t="s">
        <v>228</v>
      </c>
      <c r="W431" t="s">
        <v>584</v>
      </c>
      <c r="X431">
        <v>0</v>
      </c>
      <c r="Y431">
        <v>0</v>
      </c>
      <c r="Z431" t="s">
        <v>147</v>
      </c>
      <c r="AA431" t="s">
        <v>147</v>
      </c>
      <c r="AB431">
        <v>0</v>
      </c>
      <c r="AC431">
        <v>0</v>
      </c>
      <c r="AD431" t="s">
        <v>147</v>
      </c>
      <c r="AE431" t="s">
        <v>147</v>
      </c>
      <c r="AF431">
        <v>0</v>
      </c>
      <c r="AG431">
        <v>0</v>
      </c>
      <c r="AH431" t="s">
        <v>147</v>
      </c>
      <c r="AI431" t="s">
        <v>147</v>
      </c>
      <c r="AJ431">
        <v>0</v>
      </c>
      <c r="AK431">
        <v>0</v>
      </c>
      <c r="AL431" t="s">
        <v>147</v>
      </c>
      <c r="AM431" t="s">
        <v>147</v>
      </c>
      <c r="AN431">
        <v>0</v>
      </c>
      <c r="AO431">
        <v>0</v>
      </c>
      <c r="AP431" t="s">
        <v>159</v>
      </c>
      <c r="AQ431">
        <v>20</v>
      </c>
      <c r="AR431">
        <v>66</v>
      </c>
      <c r="AS431">
        <v>20</v>
      </c>
      <c r="AT431">
        <v>66</v>
      </c>
      <c r="AU431" t="s">
        <v>217</v>
      </c>
      <c r="AV431" t="s">
        <v>794</v>
      </c>
      <c r="AW431">
        <v>0</v>
      </c>
      <c r="AX431">
        <v>0</v>
      </c>
      <c r="AY431" t="s">
        <v>147</v>
      </c>
      <c r="AZ431" t="s">
        <v>147</v>
      </c>
      <c r="BA431">
        <v>0</v>
      </c>
      <c r="BB431">
        <v>0</v>
      </c>
      <c r="BC431" t="s">
        <v>147</v>
      </c>
      <c r="BD431" t="s">
        <v>147</v>
      </c>
      <c r="BE431">
        <v>0</v>
      </c>
      <c r="BF431">
        <v>0</v>
      </c>
      <c r="BG431" t="s">
        <v>147</v>
      </c>
      <c r="BH431" t="s">
        <v>147</v>
      </c>
      <c r="BI431">
        <v>0</v>
      </c>
      <c r="BJ431">
        <v>0</v>
      </c>
      <c r="BK431" t="s">
        <v>147</v>
      </c>
      <c r="BL431" t="s">
        <v>147</v>
      </c>
      <c r="BM431">
        <v>0</v>
      </c>
      <c r="BN431">
        <v>0</v>
      </c>
      <c r="BO431" s="116">
        <f>SUM(Table1[[#This Row],[2014-2015 Conflict]],Table1[[#This Row],[2016-2017 conflict]],Table1[[#This Row],[2018 pre R conflict]],Table1[[#This Row],[2018 post R conflict]],Table1[[#This Row],[2019 conflict]],Table1[[#This Row],[2020 conflict]])</f>
        <v>1436</v>
      </c>
      <c r="BP431" s="116">
        <f>SUM(Table1[[#This Row],[2014-2015  C - clashes]],Table1[[#This Row],[2016-2017  c-clashes]],Table1[[#This Row],[2018 pre R C-clashes]],Table1[[#This Row],[2018 post R C-clashes]],Table1[[#This Row],[2019 C-clashes]],Table1[[#This Row],[2020 C-clashes]])</f>
        <v>0</v>
      </c>
      <c r="BQ431" s="116">
        <f>SUM(Table1[[#This Row],[2014-2015 disaster]],Table1[[#This Row],[2016-2017 disaster]],Table1[[#This Row],[2018 pre R disaster]],Table1[[#This Row],[2018 post R disaster]],Table1[[#This Row],[2019 disaster]],Table1[[#This Row],[2020 disaster]])</f>
        <v>0</v>
      </c>
      <c r="BR431" s="116">
        <f>SUM(Table1[[#This Row],[2014-2015 unknown]],Table1[[#This Row],[2016-2017  unknown ]],Table1[[#This Row],[2018 pre R unknown]],Table1[[#This Row],[2018 post R unknown]],Table1[[#This Row],[2019 unknown]],Table1[[#This Row],[2020 unknown]])</f>
        <v>0</v>
      </c>
      <c r="BS431">
        <v>546</v>
      </c>
      <c r="BT431">
        <v>0</v>
      </c>
      <c r="BU431">
        <v>0</v>
      </c>
      <c r="BV431">
        <v>0</v>
      </c>
      <c r="BW431" t="s">
        <v>146</v>
      </c>
      <c r="BX431">
        <v>890</v>
      </c>
      <c r="BY431">
        <v>0</v>
      </c>
      <c r="BZ431">
        <v>0</v>
      </c>
      <c r="CA431">
        <v>0</v>
      </c>
      <c r="CB431" t="s">
        <v>146</v>
      </c>
      <c r="CC431">
        <v>0</v>
      </c>
      <c r="CD431">
        <v>0</v>
      </c>
      <c r="CE431">
        <v>0</v>
      </c>
      <c r="CF431">
        <v>0</v>
      </c>
      <c r="CG431" t="s">
        <v>146</v>
      </c>
      <c r="CH431">
        <v>0</v>
      </c>
      <c r="CI431">
        <v>0</v>
      </c>
      <c r="CJ431">
        <v>0</v>
      </c>
      <c r="CK431">
        <v>0</v>
      </c>
      <c r="CL431" t="s">
        <v>146</v>
      </c>
      <c r="CM431">
        <v>0</v>
      </c>
      <c r="CN431">
        <v>0</v>
      </c>
      <c r="CO431">
        <v>0</v>
      </c>
      <c r="CP431">
        <v>0</v>
      </c>
      <c r="CQ431" t="s">
        <v>146</v>
      </c>
      <c r="CR431">
        <v>0</v>
      </c>
      <c r="CS431">
        <v>0</v>
      </c>
      <c r="CT431">
        <v>0</v>
      </c>
      <c r="CU431">
        <v>0</v>
      </c>
      <c r="CV431" t="s">
        <v>146</v>
      </c>
      <c r="CW431" t="s">
        <v>147</v>
      </c>
      <c r="CX431">
        <v>0</v>
      </c>
      <c r="CY431">
        <v>0</v>
      </c>
      <c r="CZ431">
        <v>0</v>
      </c>
      <c r="DA431">
        <v>432</v>
      </c>
      <c r="DB431">
        <v>1436</v>
      </c>
      <c r="DC431" t="s">
        <v>159</v>
      </c>
      <c r="DD431">
        <v>432</v>
      </c>
      <c r="DE431">
        <v>1436</v>
      </c>
      <c r="DF431">
        <v>1800</v>
      </c>
      <c r="DG431">
        <v>3600</v>
      </c>
      <c r="DH431" t="s">
        <v>159</v>
      </c>
      <c r="DI431">
        <f>Table1[[#This Row],[i- returnees internal present household]]+Table1[[#This Row],[k- abroad returnee household]]</f>
        <v>1540</v>
      </c>
      <c r="DJ431">
        <f>Table1[[#This Row],[ returnees internal ]]+Table1[[#This Row],[abroad returnee ]]</f>
        <v>6735</v>
      </c>
      <c r="DK431" t="s">
        <v>159</v>
      </c>
      <c r="DL431">
        <v>965</v>
      </c>
      <c r="DM431">
        <v>4501</v>
      </c>
      <c r="DN431">
        <v>0</v>
      </c>
      <c r="DO431">
        <v>0</v>
      </c>
      <c r="DP431" t="s">
        <v>147</v>
      </c>
      <c r="DQ431" t="s">
        <v>147</v>
      </c>
      <c r="DR431" t="s">
        <v>147</v>
      </c>
      <c r="DS431" t="s">
        <v>147</v>
      </c>
      <c r="DT431">
        <v>0</v>
      </c>
      <c r="DU431">
        <v>0</v>
      </c>
      <c r="DV431" t="s">
        <v>147</v>
      </c>
      <c r="DW431" t="s">
        <v>147</v>
      </c>
      <c r="DX431" t="s">
        <v>147</v>
      </c>
      <c r="DY431" t="s">
        <v>147</v>
      </c>
      <c r="DZ431">
        <v>147</v>
      </c>
      <c r="EA431">
        <v>574</v>
      </c>
      <c r="EB431" t="s">
        <v>228</v>
      </c>
      <c r="EC431" t="s">
        <v>584</v>
      </c>
      <c r="ED431" t="s">
        <v>431</v>
      </c>
      <c r="EE431" t="s">
        <v>147</v>
      </c>
      <c r="EF431">
        <v>319</v>
      </c>
      <c r="EG431">
        <v>1433</v>
      </c>
      <c r="EH431" t="s">
        <v>228</v>
      </c>
      <c r="EI431" t="s">
        <v>584</v>
      </c>
      <c r="EJ431" t="s">
        <v>431</v>
      </c>
      <c r="EK431" t="s">
        <v>147</v>
      </c>
      <c r="EL431">
        <v>499</v>
      </c>
      <c r="EM431">
        <v>2494</v>
      </c>
      <c r="EN431" t="s">
        <v>228</v>
      </c>
      <c r="EO431" t="s">
        <v>584</v>
      </c>
      <c r="EP431" t="s">
        <v>431</v>
      </c>
      <c r="EQ431" t="s">
        <v>147</v>
      </c>
      <c r="ER431">
        <v>0</v>
      </c>
      <c r="ES431">
        <v>0</v>
      </c>
      <c r="ET431" t="s">
        <v>159</v>
      </c>
      <c r="EU431">
        <v>575</v>
      </c>
      <c r="EV431">
        <v>2234</v>
      </c>
      <c r="EW431">
        <v>0</v>
      </c>
      <c r="EX431">
        <v>0</v>
      </c>
      <c r="EY431" t="s">
        <v>147</v>
      </c>
      <c r="EZ431" t="s">
        <v>147</v>
      </c>
      <c r="FA431" t="s">
        <v>147</v>
      </c>
      <c r="FB431" t="s">
        <v>147</v>
      </c>
      <c r="FC431">
        <v>0</v>
      </c>
      <c r="FD431">
        <v>0</v>
      </c>
      <c r="FE431" t="s">
        <v>147</v>
      </c>
      <c r="FF431" t="s">
        <v>147</v>
      </c>
      <c r="FG431" t="s">
        <v>147</v>
      </c>
      <c r="FH431" t="s">
        <v>147</v>
      </c>
      <c r="FI431">
        <v>94</v>
      </c>
      <c r="FJ431">
        <v>312</v>
      </c>
      <c r="FK431" t="s">
        <v>217</v>
      </c>
      <c r="FL431" t="s">
        <v>794</v>
      </c>
      <c r="FM431" t="s">
        <v>431</v>
      </c>
      <c r="FN431" t="s">
        <v>147</v>
      </c>
      <c r="FO431">
        <v>103</v>
      </c>
      <c r="FP431">
        <v>411</v>
      </c>
      <c r="FQ431" t="s">
        <v>217</v>
      </c>
      <c r="FR431" t="s">
        <v>794</v>
      </c>
      <c r="FS431" t="s">
        <v>431</v>
      </c>
      <c r="FT431" t="s">
        <v>147</v>
      </c>
      <c r="FU431">
        <v>378</v>
      </c>
      <c r="FV431">
        <v>1511</v>
      </c>
      <c r="FW431" t="s">
        <v>217</v>
      </c>
      <c r="FX431" t="s">
        <v>794</v>
      </c>
      <c r="FY431" t="s">
        <v>431</v>
      </c>
      <c r="FZ431" t="s">
        <v>147</v>
      </c>
      <c r="GA431">
        <v>0</v>
      </c>
      <c r="GB431">
        <v>0</v>
      </c>
      <c r="GC431">
        <v>338</v>
      </c>
      <c r="GD431">
        <v>1372</v>
      </c>
      <c r="GE431">
        <v>539</v>
      </c>
      <c r="GF431">
        <v>2371</v>
      </c>
      <c r="GG431">
        <v>663</v>
      </c>
      <c r="GH431">
        <v>2992</v>
      </c>
      <c r="GI431">
        <v>0</v>
      </c>
      <c r="GJ431">
        <v>0</v>
      </c>
      <c r="GK431" t="s">
        <v>159</v>
      </c>
      <c r="GL431">
        <v>613</v>
      </c>
      <c r="GM431">
        <v>2158</v>
      </c>
      <c r="GN431" t="s">
        <v>159</v>
      </c>
      <c r="GO431" t="s">
        <v>228</v>
      </c>
      <c r="GP431" t="s">
        <v>586</v>
      </c>
      <c r="GQ431" t="s">
        <v>159</v>
      </c>
      <c r="GR431" t="s">
        <v>217</v>
      </c>
      <c r="GS431" t="s">
        <v>159</v>
      </c>
      <c r="GT431">
        <v>4</v>
      </c>
      <c r="GU431">
        <v>14</v>
      </c>
      <c r="GV431" t="s">
        <v>159</v>
      </c>
      <c r="GW431" t="s">
        <v>152</v>
      </c>
      <c r="GX431" t="s">
        <v>177</v>
      </c>
      <c r="GY431" t="s">
        <v>177</v>
      </c>
      <c r="GZ431" t="s">
        <v>1490</v>
      </c>
      <c r="HA431" s="118" t="s">
        <v>1076</v>
      </c>
      <c r="HB431" s="118" t="s">
        <v>2726</v>
      </c>
      <c r="HC431" s="118"/>
      <c r="HD431" s="118" t="s">
        <v>1885</v>
      </c>
      <c r="HE431" s="119">
        <v>7.7854400000000004</v>
      </c>
      <c r="HF431" s="119">
        <v>33.00329</v>
      </c>
    </row>
    <row r="432" spans="1:214" x14ac:dyDescent="0.25">
      <c r="A432" t="s">
        <v>186</v>
      </c>
      <c r="B432" t="s">
        <v>187</v>
      </c>
      <c r="C432" t="s">
        <v>428</v>
      </c>
      <c r="D432" t="s">
        <v>429</v>
      </c>
      <c r="E432" t="s">
        <v>1491</v>
      </c>
      <c r="F432" t="s">
        <v>1492</v>
      </c>
      <c r="G432" s="116">
        <f t="shared" si="12"/>
        <v>6.7353249999999996</v>
      </c>
      <c r="H432" s="116">
        <f t="shared" si="13"/>
        <v>29.798749999999998</v>
      </c>
      <c r="I432">
        <v>9</v>
      </c>
      <c r="J432">
        <v>9</v>
      </c>
      <c r="K432" t="s">
        <v>159</v>
      </c>
      <c r="L432">
        <v>49</v>
      </c>
      <c r="M432" s="116">
        <f>SUM(Table1[[#Headers],[c- IDP previously displ. abroad present]])</f>
        <v>0</v>
      </c>
      <c r="N432">
        <v>193</v>
      </c>
      <c r="O432" s="116">
        <f>(Table1[[#This Row],[a- IDP individuals]])-(Table1[[#This Row],[displ. Abroad]])</f>
        <v>62</v>
      </c>
      <c r="P432">
        <v>0</v>
      </c>
      <c r="Q432">
        <v>0</v>
      </c>
      <c r="R432" t="s">
        <v>147</v>
      </c>
      <c r="S432" t="s">
        <v>147</v>
      </c>
      <c r="T432">
        <v>11</v>
      </c>
      <c r="U432">
        <v>54</v>
      </c>
      <c r="V432" t="s">
        <v>187</v>
      </c>
      <c r="W432" t="s">
        <v>429</v>
      </c>
      <c r="X432">
        <v>11</v>
      </c>
      <c r="Y432">
        <v>62</v>
      </c>
      <c r="Z432" t="s">
        <v>187</v>
      </c>
      <c r="AA432" t="s">
        <v>429</v>
      </c>
      <c r="AB432">
        <v>16</v>
      </c>
      <c r="AC432">
        <v>36</v>
      </c>
      <c r="AD432" t="s">
        <v>187</v>
      </c>
      <c r="AE432" t="s">
        <v>429</v>
      </c>
      <c r="AF432">
        <v>10</v>
      </c>
      <c r="AG432">
        <v>38</v>
      </c>
      <c r="AH432" t="s">
        <v>187</v>
      </c>
      <c r="AI432" t="s">
        <v>429</v>
      </c>
      <c r="AJ432">
        <v>1</v>
      </c>
      <c r="AK432">
        <v>3</v>
      </c>
      <c r="AL432" t="s">
        <v>187</v>
      </c>
      <c r="AM432" t="s">
        <v>429</v>
      </c>
      <c r="AN432">
        <v>0</v>
      </c>
      <c r="AO432">
        <v>0</v>
      </c>
      <c r="AP432" t="s">
        <v>159</v>
      </c>
      <c r="AQ432">
        <v>38</v>
      </c>
      <c r="AR432">
        <v>131</v>
      </c>
      <c r="AS432">
        <v>10</v>
      </c>
      <c r="AT432">
        <v>35</v>
      </c>
      <c r="AU432" t="s">
        <v>722</v>
      </c>
      <c r="AV432" t="s">
        <v>740</v>
      </c>
      <c r="AW432">
        <v>6</v>
      </c>
      <c r="AX432">
        <v>30</v>
      </c>
      <c r="AY432" t="s">
        <v>217</v>
      </c>
      <c r="AZ432" t="s">
        <v>794</v>
      </c>
      <c r="BA432">
        <v>12</v>
      </c>
      <c r="BB432">
        <v>36</v>
      </c>
      <c r="BC432" t="s">
        <v>217</v>
      </c>
      <c r="BD432" t="s">
        <v>794</v>
      </c>
      <c r="BE432">
        <v>10</v>
      </c>
      <c r="BF432">
        <v>30</v>
      </c>
      <c r="BG432" t="s">
        <v>148</v>
      </c>
      <c r="BH432" t="s">
        <v>149</v>
      </c>
      <c r="BI432">
        <v>0</v>
      </c>
      <c r="BJ432">
        <v>0</v>
      </c>
      <c r="BK432" t="s">
        <v>147</v>
      </c>
      <c r="BL432" t="s">
        <v>147</v>
      </c>
      <c r="BM432">
        <v>0</v>
      </c>
      <c r="BN432">
        <v>0</v>
      </c>
      <c r="BO432" s="116">
        <f>SUM(Table1[[#This Row],[2014-2015 Conflict]],Table1[[#This Row],[2016-2017 conflict]],Table1[[#This Row],[2018 pre R conflict]],Table1[[#This Row],[2018 post R conflict]],Table1[[#This Row],[2019 conflict]],Table1[[#This Row],[2020 conflict]])</f>
        <v>54</v>
      </c>
      <c r="BP432" s="116">
        <f>SUM(Table1[[#This Row],[2014-2015  C - clashes]],Table1[[#This Row],[2016-2017  c-clashes]],Table1[[#This Row],[2018 pre R C-clashes]],Table1[[#This Row],[2018 post R C-clashes]],Table1[[#This Row],[2019 C-clashes]],Table1[[#This Row],[2020 C-clashes]])</f>
        <v>139</v>
      </c>
      <c r="BQ432" s="116">
        <f>SUM(Table1[[#This Row],[2014-2015 disaster]],Table1[[#This Row],[2016-2017 disaster]],Table1[[#This Row],[2018 pre R disaster]],Table1[[#This Row],[2018 post R disaster]],Table1[[#This Row],[2019 disaster]],Table1[[#This Row],[2020 disaster]])</f>
        <v>0</v>
      </c>
      <c r="BR432" s="116">
        <f>SUM(Table1[[#This Row],[2014-2015 unknown]],Table1[[#This Row],[2016-2017  unknown ]],Table1[[#This Row],[2018 pre R unknown]],Table1[[#This Row],[2018 post R unknown]],Table1[[#This Row],[2019 unknown]],Table1[[#This Row],[2020 unknown]])</f>
        <v>0</v>
      </c>
      <c r="BS432">
        <v>0</v>
      </c>
      <c r="BT432">
        <v>0</v>
      </c>
      <c r="BU432">
        <v>0</v>
      </c>
      <c r="BV432">
        <v>0</v>
      </c>
      <c r="BW432" t="s">
        <v>146</v>
      </c>
      <c r="BX432">
        <v>54</v>
      </c>
      <c r="BY432">
        <v>0</v>
      </c>
      <c r="BZ432">
        <v>0</v>
      </c>
      <c r="CA432">
        <v>0</v>
      </c>
      <c r="CB432" t="s">
        <v>146</v>
      </c>
      <c r="CC432">
        <v>0</v>
      </c>
      <c r="CD432">
        <v>62</v>
      </c>
      <c r="CE432">
        <v>0</v>
      </c>
      <c r="CF432">
        <v>0</v>
      </c>
      <c r="CG432" t="s">
        <v>146</v>
      </c>
      <c r="CH432">
        <v>0</v>
      </c>
      <c r="CI432">
        <v>36</v>
      </c>
      <c r="CJ432">
        <v>0</v>
      </c>
      <c r="CK432">
        <v>0</v>
      </c>
      <c r="CL432" t="s">
        <v>146</v>
      </c>
      <c r="CM432">
        <v>0</v>
      </c>
      <c r="CN432">
        <v>38</v>
      </c>
      <c r="CO432">
        <v>0</v>
      </c>
      <c r="CP432">
        <v>0</v>
      </c>
      <c r="CQ432" t="s">
        <v>146</v>
      </c>
      <c r="CR432">
        <v>0</v>
      </c>
      <c r="CS432">
        <v>3</v>
      </c>
      <c r="CT432">
        <v>0</v>
      </c>
      <c r="CU432">
        <v>0</v>
      </c>
      <c r="CV432" t="s">
        <v>146</v>
      </c>
      <c r="CW432" t="s">
        <v>147</v>
      </c>
      <c r="CX432">
        <v>0</v>
      </c>
      <c r="CY432">
        <v>0</v>
      </c>
      <c r="CZ432">
        <v>0</v>
      </c>
      <c r="DA432">
        <v>49</v>
      </c>
      <c r="DB432">
        <v>193</v>
      </c>
      <c r="DC432" t="s">
        <v>159</v>
      </c>
      <c r="DD432">
        <v>30</v>
      </c>
      <c r="DE432">
        <v>114</v>
      </c>
      <c r="DF432">
        <v>1496</v>
      </c>
      <c r="DG432">
        <v>7850</v>
      </c>
      <c r="DH432" t="s">
        <v>159</v>
      </c>
      <c r="DI432">
        <f>Table1[[#This Row],[i- returnees internal present household]]+Table1[[#This Row],[k- abroad returnee household]]</f>
        <v>117</v>
      </c>
      <c r="DJ432">
        <f>Table1[[#This Row],[ returnees internal ]]+Table1[[#This Row],[abroad returnee ]]</f>
        <v>536</v>
      </c>
      <c r="DK432" t="s">
        <v>159</v>
      </c>
      <c r="DL432">
        <v>56</v>
      </c>
      <c r="DM432">
        <v>256</v>
      </c>
      <c r="DN432">
        <v>20</v>
      </c>
      <c r="DO432">
        <v>97</v>
      </c>
      <c r="DP432" t="s">
        <v>193</v>
      </c>
      <c r="DQ432" t="s">
        <v>194</v>
      </c>
      <c r="DR432" t="s">
        <v>150</v>
      </c>
      <c r="DS432" t="s">
        <v>147</v>
      </c>
      <c r="DT432">
        <v>11</v>
      </c>
      <c r="DU432">
        <v>45</v>
      </c>
      <c r="DV432" t="s">
        <v>193</v>
      </c>
      <c r="DW432" t="s">
        <v>194</v>
      </c>
      <c r="DX432" t="s">
        <v>182</v>
      </c>
      <c r="DY432" t="s">
        <v>147</v>
      </c>
      <c r="DZ432">
        <v>8</v>
      </c>
      <c r="EA432">
        <v>37</v>
      </c>
      <c r="EB432" t="s">
        <v>193</v>
      </c>
      <c r="EC432" t="s">
        <v>194</v>
      </c>
      <c r="ED432" t="s">
        <v>150</v>
      </c>
      <c r="EE432" t="s">
        <v>147</v>
      </c>
      <c r="EF432">
        <v>10</v>
      </c>
      <c r="EG432">
        <v>44</v>
      </c>
      <c r="EH432" t="s">
        <v>228</v>
      </c>
      <c r="EI432" t="s">
        <v>586</v>
      </c>
      <c r="EJ432" t="s">
        <v>150</v>
      </c>
      <c r="EK432" t="s">
        <v>147</v>
      </c>
      <c r="EL432">
        <v>7</v>
      </c>
      <c r="EM432">
        <v>33</v>
      </c>
      <c r="EN432" t="s">
        <v>228</v>
      </c>
      <c r="EO432" t="s">
        <v>586</v>
      </c>
      <c r="EP432" t="s">
        <v>150</v>
      </c>
      <c r="EQ432" t="s">
        <v>147</v>
      </c>
      <c r="ER432">
        <v>0</v>
      </c>
      <c r="ES432">
        <v>0</v>
      </c>
      <c r="ET432" t="s">
        <v>159</v>
      </c>
      <c r="EU432">
        <v>61</v>
      </c>
      <c r="EV432">
        <v>280</v>
      </c>
      <c r="EW432">
        <v>11</v>
      </c>
      <c r="EX432">
        <v>50</v>
      </c>
      <c r="EY432" t="s">
        <v>217</v>
      </c>
      <c r="EZ432" t="s">
        <v>218</v>
      </c>
      <c r="FA432" t="s">
        <v>150</v>
      </c>
      <c r="FB432" t="s">
        <v>147</v>
      </c>
      <c r="FC432">
        <v>9</v>
      </c>
      <c r="FD432">
        <v>38</v>
      </c>
      <c r="FE432" t="s">
        <v>217</v>
      </c>
      <c r="FF432" t="s">
        <v>218</v>
      </c>
      <c r="FG432" t="s">
        <v>150</v>
      </c>
      <c r="FH432" t="s">
        <v>147</v>
      </c>
      <c r="FI432">
        <v>10</v>
      </c>
      <c r="FJ432">
        <v>47</v>
      </c>
      <c r="FK432" t="s">
        <v>217</v>
      </c>
      <c r="FL432" t="s">
        <v>218</v>
      </c>
      <c r="FM432" t="s">
        <v>150</v>
      </c>
      <c r="FN432" t="s">
        <v>147</v>
      </c>
      <c r="FO432">
        <v>25</v>
      </c>
      <c r="FP432">
        <v>121</v>
      </c>
      <c r="FQ432" t="s">
        <v>221</v>
      </c>
      <c r="FR432" t="s">
        <v>1493</v>
      </c>
      <c r="FS432" t="s">
        <v>150</v>
      </c>
      <c r="FT432" t="s">
        <v>147</v>
      </c>
      <c r="FU432">
        <v>6</v>
      </c>
      <c r="FV432">
        <v>24</v>
      </c>
      <c r="FW432" t="s">
        <v>221</v>
      </c>
      <c r="FX432" t="s">
        <v>424</v>
      </c>
      <c r="FY432" t="s">
        <v>150</v>
      </c>
      <c r="FZ432" t="s">
        <v>147</v>
      </c>
      <c r="GA432">
        <v>0</v>
      </c>
      <c r="GB432">
        <v>0</v>
      </c>
      <c r="GC432">
        <v>39</v>
      </c>
      <c r="GD432">
        <v>172</v>
      </c>
      <c r="GE432">
        <v>27</v>
      </c>
      <c r="GF432">
        <v>115</v>
      </c>
      <c r="GG432">
        <v>51</v>
      </c>
      <c r="GH432">
        <v>249</v>
      </c>
      <c r="GI432">
        <v>0</v>
      </c>
      <c r="GJ432">
        <v>0</v>
      </c>
      <c r="GK432" t="s">
        <v>159</v>
      </c>
      <c r="GL432">
        <v>262</v>
      </c>
      <c r="GM432">
        <v>923</v>
      </c>
      <c r="GN432" t="s">
        <v>159</v>
      </c>
      <c r="GO432" t="s">
        <v>228</v>
      </c>
      <c r="GP432" t="s">
        <v>586</v>
      </c>
      <c r="GQ432" t="s">
        <v>159</v>
      </c>
      <c r="GR432" t="s">
        <v>221</v>
      </c>
      <c r="GS432" t="s">
        <v>159</v>
      </c>
      <c r="GT432">
        <v>55</v>
      </c>
      <c r="GU432">
        <v>188</v>
      </c>
      <c r="GV432" t="s">
        <v>146</v>
      </c>
      <c r="GW432" t="s">
        <v>152</v>
      </c>
      <c r="GX432" t="s">
        <v>152</v>
      </c>
      <c r="GY432" t="s">
        <v>151</v>
      </c>
      <c r="GZ432" t="s">
        <v>160</v>
      </c>
      <c r="HA432" s="117" t="s">
        <v>1076</v>
      </c>
      <c r="HB432" s="117" t="s">
        <v>2728</v>
      </c>
      <c r="HC432" s="117"/>
      <c r="HD432" s="116" t="s">
        <v>1858</v>
      </c>
      <c r="HE432" s="116">
        <v>7.7686979999999997</v>
      </c>
      <c r="HF432" s="116">
        <v>32.914472000000004</v>
      </c>
    </row>
    <row r="433" spans="1:214" x14ac:dyDescent="0.25">
      <c r="A433" t="s">
        <v>583</v>
      </c>
      <c r="B433" t="s">
        <v>228</v>
      </c>
      <c r="C433" t="s">
        <v>582</v>
      </c>
      <c r="D433" t="s">
        <v>584</v>
      </c>
      <c r="E433" t="s">
        <v>1494</v>
      </c>
      <c r="F433" t="s">
        <v>1495</v>
      </c>
      <c r="G433" s="116">
        <f t="shared" si="12"/>
        <v>9.5918340000000004</v>
      </c>
      <c r="H433" s="116">
        <f t="shared" si="13"/>
        <v>25.397735999999998</v>
      </c>
      <c r="I433">
        <v>9</v>
      </c>
      <c r="J433">
        <v>9</v>
      </c>
      <c r="K433" t="s">
        <v>159</v>
      </c>
      <c r="L433">
        <v>2156</v>
      </c>
      <c r="M433" s="116">
        <f>SUM(Table1[[#Headers],[c- IDP previously displ. abroad present]])</f>
        <v>0</v>
      </c>
      <c r="N433">
        <v>9689</v>
      </c>
      <c r="O433" s="116">
        <f>(Table1[[#This Row],[a- IDP individuals]])-(Table1[[#This Row],[displ. Abroad]])</f>
        <v>9689</v>
      </c>
      <c r="P433">
        <v>74</v>
      </c>
      <c r="Q433">
        <v>270</v>
      </c>
      <c r="R433" t="s">
        <v>228</v>
      </c>
      <c r="S433" t="s">
        <v>584</v>
      </c>
      <c r="T433">
        <v>125</v>
      </c>
      <c r="U433">
        <v>438</v>
      </c>
      <c r="V433" t="s">
        <v>228</v>
      </c>
      <c r="W433" t="s">
        <v>584</v>
      </c>
      <c r="X433">
        <v>0</v>
      </c>
      <c r="Y433">
        <v>0</v>
      </c>
      <c r="Z433" t="s">
        <v>147</v>
      </c>
      <c r="AA433" t="s">
        <v>147</v>
      </c>
      <c r="AB433">
        <v>0</v>
      </c>
      <c r="AC433">
        <v>0</v>
      </c>
      <c r="AD433" t="s">
        <v>147</v>
      </c>
      <c r="AE433" t="s">
        <v>147</v>
      </c>
      <c r="AF433">
        <v>0</v>
      </c>
      <c r="AG433">
        <v>0</v>
      </c>
      <c r="AH433" t="s">
        <v>147</v>
      </c>
      <c r="AI433" t="s">
        <v>147</v>
      </c>
      <c r="AJ433">
        <v>1957</v>
      </c>
      <c r="AK433">
        <v>8981</v>
      </c>
      <c r="AL433" t="s">
        <v>228</v>
      </c>
      <c r="AM433" t="s">
        <v>584</v>
      </c>
      <c r="AN433">
        <v>0</v>
      </c>
      <c r="AO433">
        <v>0</v>
      </c>
      <c r="AP433" t="s">
        <v>146</v>
      </c>
      <c r="AQ433">
        <v>0</v>
      </c>
      <c r="AR433">
        <v>0</v>
      </c>
      <c r="AS433">
        <v>0</v>
      </c>
      <c r="AT433">
        <v>0</v>
      </c>
      <c r="AU433" t="s">
        <v>147</v>
      </c>
      <c r="AV433" t="s">
        <v>147</v>
      </c>
      <c r="AW433">
        <v>0</v>
      </c>
      <c r="AX433">
        <v>0</v>
      </c>
      <c r="AY433" t="s">
        <v>147</v>
      </c>
      <c r="AZ433" t="s">
        <v>147</v>
      </c>
      <c r="BA433">
        <v>0</v>
      </c>
      <c r="BB433">
        <v>0</v>
      </c>
      <c r="BC433" t="s">
        <v>147</v>
      </c>
      <c r="BD433" t="s">
        <v>147</v>
      </c>
      <c r="BE433">
        <v>0</v>
      </c>
      <c r="BF433">
        <v>0</v>
      </c>
      <c r="BG433" t="s">
        <v>147</v>
      </c>
      <c r="BH433" t="s">
        <v>147</v>
      </c>
      <c r="BI433">
        <v>0</v>
      </c>
      <c r="BJ433">
        <v>0</v>
      </c>
      <c r="BK433" t="s">
        <v>147</v>
      </c>
      <c r="BL433" t="s">
        <v>147</v>
      </c>
      <c r="BM433">
        <v>0</v>
      </c>
      <c r="BN433">
        <v>0</v>
      </c>
      <c r="BO433" s="116">
        <f>SUM(Table1[[#This Row],[2014-2015 Conflict]],Table1[[#This Row],[2016-2017 conflict]],Table1[[#This Row],[2018 pre R conflict]],Table1[[#This Row],[2018 post R conflict]],Table1[[#This Row],[2019 conflict]],Table1[[#This Row],[2020 conflict]])</f>
        <v>708</v>
      </c>
      <c r="BP433" s="116">
        <f>SUM(Table1[[#This Row],[2014-2015  C - clashes]],Table1[[#This Row],[2016-2017  c-clashes]],Table1[[#This Row],[2018 pre R C-clashes]],Table1[[#This Row],[2018 post R C-clashes]],Table1[[#This Row],[2019 C-clashes]],Table1[[#This Row],[2020 C-clashes]])</f>
        <v>8981</v>
      </c>
      <c r="BQ433" s="116">
        <f>SUM(Table1[[#This Row],[2014-2015 disaster]],Table1[[#This Row],[2016-2017 disaster]],Table1[[#This Row],[2018 pre R disaster]],Table1[[#This Row],[2018 post R disaster]],Table1[[#This Row],[2019 disaster]],Table1[[#This Row],[2020 disaster]])</f>
        <v>0</v>
      </c>
      <c r="BR433" s="116">
        <f>SUM(Table1[[#This Row],[2014-2015 unknown]],Table1[[#This Row],[2016-2017  unknown ]],Table1[[#This Row],[2018 pre R unknown]],Table1[[#This Row],[2018 post R unknown]],Table1[[#This Row],[2019 unknown]],Table1[[#This Row],[2020 unknown]])</f>
        <v>0</v>
      </c>
      <c r="BS433">
        <v>270</v>
      </c>
      <c r="BT433">
        <v>0</v>
      </c>
      <c r="BU433">
        <v>0</v>
      </c>
      <c r="BV433">
        <v>0</v>
      </c>
      <c r="BW433" t="s">
        <v>146</v>
      </c>
      <c r="BX433">
        <v>438</v>
      </c>
      <c r="BY433">
        <v>0</v>
      </c>
      <c r="BZ433">
        <v>0</v>
      </c>
      <c r="CA433">
        <v>0</v>
      </c>
      <c r="CB433" t="s">
        <v>146</v>
      </c>
      <c r="CC433">
        <v>0</v>
      </c>
      <c r="CD433">
        <v>0</v>
      </c>
      <c r="CE433">
        <v>0</v>
      </c>
      <c r="CF433">
        <v>0</v>
      </c>
      <c r="CG433" t="s">
        <v>146</v>
      </c>
      <c r="CH433">
        <v>0</v>
      </c>
      <c r="CI433">
        <v>0</v>
      </c>
      <c r="CJ433">
        <v>0</v>
      </c>
      <c r="CK433">
        <v>0</v>
      </c>
      <c r="CL433" t="s">
        <v>146</v>
      </c>
      <c r="CM433">
        <v>0</v>
      </c>
      <c r="CN433">
        <v>0</v>
      </c>
      <c r="CO433">
        <v>0</v>
      </c>
      <c r="CP433">
        <v>0</v>
      </c>
      <c r="CQ433" t="s">
        <v>146</v>
      </c>
      <c r="CR433">
        <v>0</v>
      </c>
      <c r="CS433">
        <v>8981</v>
      </c>
      <c r="CT433">
        <v>0</v>
      </c>
      <c r="CU433">
        <v>0</v>
      </c>
      <c r="CV433" t="s">
        <v>146</v>
      </c>
      <c r="CW433" t="s">
        <v>147</v>
      </c>
      <c r="CX433">
        <v>0</v>
      </c>
      <c r="CY433">
        <v>0</v>
      </c>
      <c r="CZ433">
        <v>0</v>
      </c>
      <c r="DA433">
        <v>2156</v>
      </c>
      <c r="DB433">
        <v>9689</v>
      </c>
      <c r="DC433" t="s">
        <v>159</v>
      </c>
      <c r="DD433">
        <v>199</v>
      </c>
      <c r="DE433">
        <v>708</v>
      </c>
      <c r="DF433">
        <v>1169</v>
      </c>
      <c r="DG433">
        <v>5844</v>
      </c>
      <c r="DH433" t="s">
        <v>159</v>
      </c>
      <c r="DI433">
        <f>Table1[[#This Row],[i- returnees internal present household]]+Table1[[#This Row],[k- abroad returnee household]]</f>
        <v>762</v>
      </c>
      <c r="DJ433">
        <f>Table1[[#This Row],[ returnees internal ]]+Table1[[#This Row],[abroad returnee ]]</f>
        <v>3286</v>
      </c>
      <c r="DK433" t="s">
        <v>159</v>
      </c>
      <c r="DL433">
        <v>587</v>
      </c>
      <c r="DM433">
        <v>2758</v>
      </c>
      <c r="DN433">
        <v>0</v>
      </c>
      <c r="DO433">
        <v>0</v>
      </c>
      <c r="DP433" t="s">
        <v>147</v>
      </c>
      <c r="DQ433" t="s">
        <v>147</v>
      </c>
      <c r="DR433" t="s">
        <v>147</v>
      </c>
      <c r="DS433" t="s">
        <v>147</v>
      </c>
      <c r="DT433">
        <v>164</v>
      </c>
      <c r="DU433">
        <v>690</v>
      </c>
      <c r="DV433" t="s">
        <v>228</v>
      </c>
      <c r="DW433" t="s">
        <v>584</v>
      </c>
      <c r="DX433" t="s">
        <v>431</v>
      </c>
      <c r="DY433" t="s">
        <v>147</v>
      </c>
      <c r="DZ433">
        <v>215</v>
      </c>
      <c r="EA433">
        <v>1290</v>
      </c>
      <c r="EB433" t="s">
        <v>228</v>
      </c>
      <c r="EC433" t="s">
        <v>584</v>
      </c>
      <c r="ED433" t="s">
        <v>431</v>
      </c>
      <c r="EE433" t="s">
        <v>147</v>
      </c>
      <c r="EF433">
        <v>110</v>
      </c>
      <c r="EG433">
        <v>480</v>
      </c>
      <c r="EH433" t="s">
        <v>228</v>
      </c>
      <c r="EI433" t="s">
        <v>584</v>
      </c>
      <c r="EJ433" t="s">
        <v>431</v>
      </c>
      <c r="EK433" t="s">
        <v>147</v>
      </c>
      <c r="EL433">
        <v>98</v>
      </c>
      <c r="EM433">
        <v>298</v>
      </c>
      <c r="EN433" t="s">
        <v>228</v>
      </c>
      <c r="EO433" t="s">
        <v>584</v>
      </c>
      <c r="EP433" t="s">
        <v>431</v>
      </c>
      <c r="EQ433" t="s">
        <v>147</v>
      </c>
      <c r="ER433">
        <v>0</v>
      </c>
      <c r="ES433">
        <v>0</v>
      </c>
      <c r="ET433" t="s">
        <v>159</v>
      </c>
      <c r="EU433">
        <v>175</v>
      </c>
      <c r="EV433">
        <v>528</v>
      </c>
      <c r="EW433">
        <v>0</v>
      </c>
      <c r="EX433">
        <v>0</v>
      </c>
      <c r="EY433" t="s">
        <v>147</v>
      </c>
      <c r="EZ433" t="s">
        <v>147</v>
      </c>
      <c r="FA433" t="s">
        <v>147</v>
      </c>
      <c r="FB433" t="s">
        <v>147</v>
      </c>
      <c r="FC433">
        <v>28</v>
      </c>
      <c r="FD433">
        <v>78</v>
      </c>
      <c r="FE433" t="s">
        <v>217</v>
      </c>
      <c r="FF433" t="s">
        <v>794</v>
      </c>
      <c r="FG433" t="s">
        <v>431</v>
      </c>
      <c r="FH433" t="s">
        <v>147</v>
      </c>
      <c r="FI433">
        <v>38</v>
      </c>
      <c r="FJ433">
        <v>81</v>
      </c>
      <c r="FK433" t="s">
        <v>217</v>
      </c>
      <c r="FL433" t="s">
        <v>587</v>
      </c>
      <c r="FM433" t="s">
        <v>431</v>
      </c>
      <c r="FN433" t="s">
        <v>147</v>
      </c>
      <c r="FO433">
        <v>46</v>
      </c>
      <c r="FP433">
        <v>98</v>
      </c>
      <c r="FQ433" t="s">
        <v>217</v>
      </c>
      <c r="FR433" t="s">
        <v>587</v>
      </c>
      <c r="FS433" t="s">
        <v>431</v>
      </c>
      <c r="FT433" t="s">
        <v>147</v>
      </c>
      <c r="FU433">
        <v>63</v>
      </c>
      <c r="FV433">
        <v>271</v>
      </c>
      <c r="FW433" t="s">
        <v>217</v>
      </c>
      <c r="FX433" t="s">
        <v>794</v>
      </c>
      <c r="FY433" t="s">
        <v>431</v>
      </c>
      <c r="FZ433" t="s">
        <v>147</v>
      </c>
      <c r="GA433">
        <v>0</v>
      </c>
      <c r="GB433">
        <v>0</v>
      </c>
      <c r="GC433">
        <v>202</v>
      </c>
      <c r="GD433">
        <v>816</v>
      </c>
      <c r="GE433">
        <v>254</v>
      </c>
      <c r="GF433">
        <v>1416</v>
      </c>
      <c r="GG433">
        <v>306</v>
      </c>
      <c r="GH433">
        <v>1054</v>
      </c>
      <c r="GI433">
        <v>0</v>
      </c>
      <c r="GJ433">
        <v>0</v>
      </c>
      <c r="GK433" t="s">
        <v>159</v>
      </c>
      <c r="GL433">
        <v>303</v>
      </c>
      <c r="GM433">
        <v>1476</v>
      </c>
      <c r="GN433" t="s">
        <v>159</v>
      </c>
      <c r="GO433" t="s">
        <v>228</v>
      </c>
      <c r="GP433" t="s">
        <v>584</v>
      </c>
      <c r="GQ433" t="s">
        <v>159</v>
      </c>
      <c r="GR433" t="s">
        <v>217</v>
      </c>
      <c r="GS433" t="s">
        <v>159</v>
      </c>
      <c r="GT433">
        <v>57</v>
      </c>
      <c r="GU433">
        <v>188</v>
      </c>
      <c r="GV433" t="s">
        <v>159</v>
      </c>
      <c r="GW433" t="s">
        <v>177</v>
      </c>
      <c r="GX433" t="s">
        <v>152</v>
      </c>
      <c r="GY433" t="s">
        <v>177</v>
      </c>
      <c r="GZ433" t="s">
        <v>1496</v>
      </c>
      <c r="HA433" s="117" t="s">
        <v>1076</v>
      </c>
      <c r="HB433" s="117" t="s">
        <v>2730</v>
      </c>
      <c r="HC433" s="117"/>
      <c r="HD433" s="116" t="s">
        <v>1858</v>
      </c>
      <c r="HE433" s="116">
        <v>7.7859069999999999</v>
      </c>
      <c r="HF433" s="116">
        <v>33.086990999999998</v>
      </c>
    </row>
    <row r="434" spans="1:214" x14ac:dyDescent="0.25">
      <c r="A434" t="s">
        <v>155</v>
      </c>
      <c r="B434" t="s">
        <v>156</v>
      </c>
      <c r="C434" t="s">
        <v>413</v>
      </c>
      <c r="D434" t="s">
        <v>414</v>
      </c>
      <c r="E434" t="s">
        <v>1497</v>
      </c>
      <c r="F434" t="s">
        <v>414</v>
      </c>
      <c r="G434" s="116">
        <f t="shared" si="12"/>
        <v>6.3793278029999998</v>
      </c>
      <c r="H434" s="116">
        <f t="shared" si="13"/>
        <v>33.134088630000001</v>
      </c>
      <c r="I434">
        <v>9</v>
      </c>
      <c r="J434">
        <v>9</v>
      </c>
      <c r="K434" t="s">
        <v>159</v>
      </c>
      <c r="L434">
        <v>200</v>
      </c>
      <c r="M434" s="116">
        <f>SUM(Table1[[#Headers],[c- IDP previously displ. abroad present]])</f>
        <v>0</v>
      </c>
      <c r="N434">
        <v>1055</v>
      </c>
      <c r="O434" s="116">
        <f>(Table1[[#This Row],[a- IDP individuals]])-(Table1[[#This Row],[displ. Abroad]])</f>
        <v>1055</v>
      </c>
      <c r="P434">
        <v>0</v>
      </c>
      <c r="Q434">
        <v>0</v>
      </c>
      <c r="R434" t="s">
        <v>147</v>
      </c>
      <c r="S434" t="s">
        <v>147</v>
      </c>
      <c r="T434">
        <v>0</v>
      </c>
      <c r="U434">
        <v>0</v>
      </c>
      <c r="V434" t="s">
        <v>147</v>
      </c>
      <c r="W434" t="s">
        <v>147</v>
      </c>
      <c r="X434">
        <v>0</v>
      </c>
      <c r="Y434">
        <v>0</v>
      </c>
      <c r="Z434" t="s">
        <v>147</v>
      </c>
      <c r="AA434" t="s">
        <v>147</v>
      </c>
      <c r="AB434">
        <v>0</v>
      </c>
      <c r="AC434">
        <v>0</v>
      </c>
      <c r="AD434" t="s">
        <v>147</v>
      </c>
      <c r="AE434" t="s">
        <v>147</v>
      </c>
      <c r="AF434">
        <v>23</v>
      </c>
      <c r="AG434">
        <v>120</v>
      </c>
      <c r="AH434" t="s">
        <v>156</v>
      </c>
      <c r="AI434" t="s">
        <v>414</v>
      </c>
      <c r="AJ434">
        <v>177</v>
      </c>
      <c r="AK434">
        <v>935</v>
      </c>
      <c r="AL434" t="s">
        <v>156</v>
      </c>
      <c r="AM434" t="s">
        <v>414</v>
      </c>
      <c r="AN434">
        <v>0</v>
      </c>
      <c r="AO434">
        <v>0</v>
      </c>
      <c r="AP434" t="s">
        <v>146</v>
      </c>
      <c r="AQ434">
        <v>0</v>
      </c>
      <c r="AR434">
        <v>0</v>
      </c>
      <c r="AS434">
        <v>0</v>
      </c>
      <c r="AT434">
        <v>0</v>
      </c>
      <c r="AU434" t="s">
        <v>147</v>
      </c>
      <c r="AV434" t="s">
        <v>147</v>
      </c>
      <c r="AW434">
        <v>0</v>
      </c>
      <c r="AX434">
        <v>0</v>
      </c>
      <c r="AY434" t="s">
        <v>147</v>
      </c>
      <c r="AZ434" t="s">
        <v>147</v>
      </c>
      <c r="BA434">
        <v>0</v>
      </c>
      <c r="BB434">
        <v>0</v>
      </c>
      <c r="BC434" t="s">
        <v>147</v>
      </c>
      <c r="BD434" t="s">
        <v>147</v>
      </c>
      <c r="BE434">
        <v>0</v>
      </c>
      <c r="BF434">
        <v>0</v>
      </c>
      <c r="BG434" t="s">
        <v>147</v>
      </c>
      <c r="BH434" t="s">
        <v>147</v>
      </c>
      <c r="BI434">
        <v>0</v>
      </c>
      <c r="BJ434">
        <v>0</v>
      </c>
      <c r="BK434" t="s">
        <v>147</v>
      </c>
      <c r="BL434" t="s">
        <v>147</v>
      </c>
      <c r="BM434">
        <v>0</v>
      </c>
      <c r="BN434">
        <v>0</v>
      </c>
      <c r="BO434" s="116">
        <f>SUM(Table1[[#This Row],[2014-2015 Conflict]],Table1[[#This Row],[2016-2017 conflict]],Table1[[#This Row],[2018 pre R conflict]],Table1[[#This Row],[2018 post R conflict]],Table1[[#This Row],[2019 conflict]],Table1[[#This Row],[2020 conflict]])</f>
        <v>0</v>
      </c>
      <c r="BP434" s="116">
        <f>SUM(Table1[[#This Row],[2014-2015  C - clashes]],Table1[[#This Row],[2016-2017  c-clashes]],Table1[[#This Row],[2018 pre R C-clashes]],Table1[[#This Row],[2018 post R C-clashes]],Table1[[#This Row],[2019 C-clashes]],Table1[[#This Row],[2020 C-clashes]])</f>
        <v>1055</v>
      </c>
      <c r="BQ434" s="116">
        <f>SUM(Table1[[#This Row],[2014-2015 disaster]],Table1[[#This Row],[2016-2017 disaster]],Table1[[#This Row],[2018 pre R disaster]],Table1[[#This Row],[2018 post R disaster]],Table1[[#This Row],[2019 disaster]],Table1[[#This Row],[2020 disaster]])</f>
        <v>0</v>
      </c>
      <c r="BR434" s="116">
        <f>SUM(Table1[[#This Row],[2014-2015 unknown]],Table1[[#This Row],[2016-2017  unknown ]],Table1[[#This Row],[2018 pre R unknown]],Table1[[#This Row],[2018 post R unknown]],Table1[[#This Row],[2019 unknown]],Table1[[#This Row],[2020 unknown]])</f>
        <v>0</v>
      </c>
      <c r="BS434">
        <v>0</v>
      </c>
      <c r="BT434">
        <v>0</v>
      </c>
      <c r="BU434">
        <v>0</v>
      </c>
      <c r="BV434">
        <v>0</v>
      </c>
      <c r="BW434" t="s">
        <v>146</v>
      </c>
      <c r="BX434">
        <v>0</v>
      </c>
      <c r="BY434">
        <v>0</v>
      </c>
      <c r="BZ434">
        <v>0</v>
      </c>
      <c r="CA434">
        <v>0</v>
      </c>
      <c r="CB434" t="s">
        <v>146</v>
      </c>
      <c r="CC434">
        <v>0</v>
      </c>
      <c r="CD434">
        <v>0</v>
      </c>
      <c r="CE434">
        <v>0</v>
      </c>
      <c r="CF434">
        <v>0</v>
      </c>
      <c r="CG434" t="s">
        <v>146</v>
      </c>
      <c r="CH434">
        <v>0</v>
      </c>
      <c r="CI434">
        <v>0</v>
      </c>
      <c r="CJ434">
        <v>0</v>
      </c>
      <c r="CK434">
        <v>0</v>
      </c>
      <c r="CL434" t="s">
        <v>146</v>
      </c>
      <c r="CM434">
        <v>0</v>
      </c>
      <c r="CN434">
        <v>120</v>
      </c>
      <c r="CO434">
        <v>0</v>
      </c>
      <c r="CP434">
        <v>0</v>
      </c>
      <c r="CQ434" t="s">
        <v>146</v>
      </c>
      <c r="CR434">
        <v>0</v>
      </c>
      <c r="CS434">
        <v>935</v>
      </c>
      <c r="CT434">
        <v>0</v>
      </c>
      <c r="CU434">
        <v>0</v>
      </c>
      <c r="CV434" t="s">
        <v>146</v>
      </c>
      <c r="CW434" t="s">
        <v>147</v>
      </c>
      <c r="CX434">
        <v>0</v>
      </c>
      <c r="CY434">
        <v>0</v>
      </c>
      <c r="CZ434">
        <v>0</v>
      </c>
      <c r="DA434">
        <v>200</v>
      </c>
      <c r="DB434">
        <v>1055</v>
      </c>
      <c r="DC434" t="s">
        <v>159</v>
      </c>
      <c r="DD434">
        <v>30</v>
      </c>
      <c r="DE434">
        <v>162</v>
      </c>
      <c r="DF434">
        <v>3829</v>
      </c>
      <c r="DG434">
        <v>21062</v>
      </c>
      <c r="DH434" t="s">
        <v>159</v>
      </c>
      <c r="DI434">
        <f>Table1[[#This Row],[i- returnees internal present household]]+Table1[[#This Row],[k- abroad returnee household]]</f>
        <v>283</v>
      </c>
      <c r="DJ434">
        <f>Table1[[#This Row],[ returnees internal ]]+Table1[[#This Row],[abroad returnee ]]</f>
        <v>1501</v>
      </c>
      <c r="DK434" t="s">
        <v>159</v>
      </c>
      <c r="DL434">
        <v>283</v>
      </c>
      <c r="DM434">
        <v>1501</v>
      </c>
      <c r="DN434">
        <v>0</v>
      </c>
      <c r="DO434">
        <v>0</v>
      </c>
      <c r="DP434" t="s">
        <v>147</v>
      </c>
      <c r="DQ434" t="s">
        <v>147</v>
      </c>
      <c r="DR434" t="s">
        <v>147</v>
      </c>
      <c r="DS434" t="s">
        <v>147</v>
      </c>
      <c r="DT434">
        <v>0</v>
      </c>
      <c r="DU434">
        <v>0</v>
      </c>
      <c r="DV434" t="s">
        <v>147</v>
      </c>
      <c r="DW434" t="s">
        <v>147</v>
      </c>
      <c r="DX434" t="s">
        <v>147</v>
      </c>
      <c r="DY434" t="s">
        <v>147</v>
      </c>
      <c r="DZ434">
        <v>0</v>
      </c>
      <c r="EA434">
        <v>0</v>
      </c>
      <c r="EB434" t="s">
        <v>147</v>
      </c>
      <c r="EC434" t="s">
        <v>147</v>
      </c>
      <c r="ED434" t="s">
        <v>147</v>
      </c>
      <c r="EE434" t="s">
        <v>147</v>
      </c>
      <c r="EF434">
        <v>40</v>
      </c>
      <c r="EG434">
        <v>214</v>
      </c>
      <c r="EH434" t="s">
        <v>156</v>
      </c>
      <c r="EI434" t="s">
        <v>414</v>
      </c>
      <c r="EJ434" t="s">
        <v>182</v>
      </c>
      <c r="EK434" t="s">
        <v>147</v>
      </c>
      <c r="EL434">
        <v>243</v>
      </c>
      <c r="EM434">
        <v>1287</v>
      </c>
      <c r="EN434" t="s">
        <v>156</v>
      </c>
      <c r="EO434" t="s">
        <v>414</v>
      </c>
      <c r="EP434" t="s">
        <v>182</v>
      </c>
      <c r="EQ434" t="s">
        <v>147</v>
      </c>
      <c r="ER434">
        <v>0</v>
      </c>
      <c r="ES434">
        <v>0</v>
      </c>
      <c r="ET434" t="s">
        <v>146</v>
      </c>
      <c r="EU434">
        <v>0</v>
      </c>
      <c r="EV434">
        <v>0</v>
      </c>
      <c r="EW434">
        <v>0</v>
      </c>
      <c r="EX434">
        <v>0</v>
      </c>
      <c r="EY434" t="s">
        <v>147</v>
      </c>
      <c r="EZ434" t="s">
        <v>147</v>
      </c>
      <c r="FA434" t="s">
        <v>147</v>
      </c>
      <c r="FB434" t="s">
        <v>147</v>
      </c>
      <c r="FC434">
        <v>0</v>
      </c>
      <c r="FD434">
        <v>0</v>
      </c>
      <c r="FE434" t="s">
        <v>147</v>
      </c>
      <c r="FF434" t="s">
        <v>147</v>
      </c>
      <c r="FG434" t="s">
        <v>147</v>
      </c>
      <c r="FH434" t="s">
        <v>147</v>
      </c>
      <c r="FI434">
        <v>0</v>
      </c>
      <c r="FJ434">
        <v>0</v>
      </c>
      <c r="FK434" t="s">
        <v>147</v>
      </c>
      <c r="FL434" t="s">
        <v>147</v>
      </c>
      <c r="FM434" t="s">
        <v>147</v>
      </c>
      <c r="FN434" t="s">
        <v>147</v>
      </c>
      <c r="FO434">
        <v>0</v>
      </c>
      <c r="FP434">
        <v>0</v>
      </c>
      <c r="FQ434" t="s">
        <v>147</v>
      </c>
      <c r="FR434" t="s">
        <v>147</v>
      </c>
      <c r="FS434" t="s">
        <v>147</v>
      </c>
      <c r="FT434" t="s">
        <v>147</v>
      </c>
      <c r="FU434">
        <v>0</v>
      </c>
      <c r="FV434">
        <v>0</v>
      </c>
      <c r="FW434" t="s">
        <v>147</v>
      </c>
      <c r="FX434" t="s">
        <v>147</v>
      </c>
      <c r="FY434" t="s">
        <v>147</v>
      </c>
      <c r="FZ434" t="s">
        <v>147</v>
      </c>
      <c r="GA434">
        <v>0</v>
      </c>
      <c r="GB434">
        <v>0</v>
      </c>
      <c r="GC434">
        <v>40</v>
      </c>
      <c r="GD434">
        <v>214</v>
      </c>
      <c r="GE434">
        <v>200</v>
      </c>
      <c r="GF434">
        <v>1060</v>
      </c>
      <c r="GG434">
        <v>43</v>
      </c>
      <c r="GH434">
        <v>227</v>
      </c>
      <c r="GI434">
        <v>0</v>
      </c>
      <c r="GJ434">
        <v>0</v>
      </c>
      <c r="GK434" t="s">
        <v>159</v>
      </c>
      <c r="GL434">
        <v>64</v>
      </c>
      <c r="GM434">
        <v>342</v>
      </c>
      <c r="GN434" t="s">
        <v>159</v>
      </c>
      <c r="GO434" t="s">
        <v>156</v>
      </c>
      <c r="GP434" t="s">
        <v>414</v>
      </c>
      <c r="GQ434" t="s">
        <v>159</v>
      </c>
      <c r="GR434" t="s">
        <v>148</v>
      </c>
      <c r="GS434" t="s">
        <v>159</v>
      </c>
      <c r="GT434">
        <v>5</v>
      </c>
      <c r="GU434">
        <v>16</v>
      </c>
      <c r="GV434" t="s">
        <v>146</v>
      </c>
      <c r="GW434" t="s">
        <v>152</v>
      </c>
      <c r="GX434" t="s">
        <v>151</v>
      </c>
      <c r="GY434" t="s">
        <v>152</v>
      </c>
      <c r="GZ434" t="s">
        <v>1498</v>
      </c>
      <c r="HA434" s="117" t="s">
        <v>1076</v>
      </c>
      <c r="HB434" s="117" t="s">
        <v>2732</v>
      </c>
      <c r="HC434" s="117"/>
      <c r="HD434" s="116" t="s">
        <v>1858</v>
      </c>
      <c r="HE434" s="116">
        <v>7.8006900000000003</v>
      </c>
      <c r="HF434" s="116">
        <v>32.993169999999999</v>
      </c>
    </row>
    <row r="435" spans="1:214" x14ac:dyDescent="0.25">
      <c r="A435" t="s">
        <v>171</v>
      </c>
      <c r="B435" t="s">
        <v>172</v>
      </c>
      <c r="C435" t="s">
        <v>1035</v>
      </c>
      <c r="D435" t="s">
        <v>998</v>
      </c>
      <c r="E435" t="s">
        <v>1499</v>
      </c>
      <c r="F435" t="s">
        <v>1500</v>
      </c>
      <c r="G435" s="116">
        <f t="shared" si="12"/>
        <v>8.0531579999999998</v>
      </c>
      <c r="H435" s="116">
        <f t="shared" si="13"/>
        <v>28.906396999999998</v>
      </c>
      <c r="I435">
        <v>9</v>
      </c>
      <c r="J435">
        <v>9</v>
      </c>
      <c r="K435" t="s">
        <v>159</v>
      </c>
      <c r="L435">
        <v>3118</v>
      </c>
      <c r="M435" s="116">
        <f>SUM(Table1[[#Headers],[c- IDP previously displ. abroad present]])</f>
        <v>0</v>
      </c>
      <c r="N435">
        <v>16663</v>
      </c>
      <c r="O435" s="116">
        <f>(Table1[[#This Row],[a- IDP individuals]])-(Table1[[#This Row],[displ. Abroad]])</f>
        <v>16663</v>
      </c>
      <c r="P435">
        <v>0</v>
      </c>
      <c r="Q435">
        <v>0</v>
      </c>
      <c r="R435" t="s">
        <v>147</v>
      </c>
      <c r="S435" t="s">
        <v>147</v>
      </c>
      <c r="T435">
        <v>137</v>
      </c>
      <c r="U435">
        <v>719</v>
      </c>
      <c r="V435" t="s">
        <v>172</v>
      </c>
      <c r="W435" t="s">
        <v>998</v>
      </c>
      <c r="X435">
        <v>555</v>
      </c>
      <c r="Y435">
        <v>2915</v>
      </c>
      <c r="Z435" t="s">
        <v>172</v>
      </c>
      <c r="AA435" t="s">
        <v>998</v>
      </c>
      <c r="AB435">
        <v>567</v>
      </c>
      <c r="AC435">
        <v>2978</v>
      </c>
      <c r="AD435" t="s">
        <v>172</v>
      </c>
      <c r="AE435" t="s">
        <v>998</v>
      </c>
      <c r="AF435">
        <v>460</v>
      </c>
      <c r="AG435">
        <v>2416</v>
      </c>
      <c r="AH435" t="s">
        <v>172</v>
      </c>
      <c r="AI435" t="s">
        <v>998</v>
      </c>
      <c r="AJ435">
        <v>1399</v>
      </c>
      <c r="AK435">
        <v>7635</v>
      </c>
      <c r="AL435" t="s">
        <v>172</v>
      </c>
      <c r="AM435" t="s">
        <v>998</v>
      </c>
      <c r="AN435">
        <v>0</v>
      </c>
      <c r="AO435">
        <v>0</v>
      </c>
      <c r="AP435" t="s">
        <v>146</v>
      </c>
      <c r="AQ435">
        <v>0</v>
      </c>
      <c r="AR435">
        <v>0</v>
      </c>
      <c r="AS435">
        <v>0</v>
      </c>
      <c r="AT435">
        <v>0</v>
      </c>
      <c r="AU435" t="s">
        <v>147</v>
      </c>
      <c r="AV435" t="s">
        <v>147</v>
      </c>
      <c r="AW435">
        <v>0</v>
      </c>
      <c r="AX435">
        <v>0</v>
      </c>
      <c r="AY435" t="s">
        <v>147</v>
      </c>
      <c r="AZ435" t="s">
        <v>147</v>
      </c>
      <c r="BA435">
        <v>0</v>
      </c>
      <c r="BB435">
        <v>0</v>
      </c>
      <c r="BC435" t="s">
        <v>147</v>
      </c>
      <c r="BD435" t="s">
        <v>147</v>
      </c>
      <c r="BE435">
        <v>0</v>
      </c>
      <c r="BF435">
        <v>0</v>
      </c>
      <c r="BG435" t="s">
        <v>147</v>
      </c>
      <c r="BH435" t="s">
        <v>147</v>
      </c>
      <c r="BI435">
        <v>0</v>
      </c>
      <c r="BJ435">
        <v>0</v>
      </c>
      <c r="BK435" t="s">
        <v>147</v>
      </c>
      <c r="BL435" t="s">
        <v>147</v>
      </c>
      <c r="BM435">
        <v>0</v>
      </c>
      <c r="BN435">
        <v>0</v>
      </c>
      <c r="BO435" s="116">
        <f>SUM(Table1[[#This Row],[2014-2015 Conflict]],Table1[[#This Row],[2016-2017 conflict]],Table1[[#This Row],[2018 pre R conflict]],Table1[[#This Row],[2018 post R conflict]],Table1[[#This Row],[2019 conflict]],Table1[[#This Row],[2020 conflict]])</f>
        <v>0</v>
      </c>
      <c r="BP435" s="116">
        <f>SUM(Table1[[#This Row],[2014-2015  C - clashes]],Table1[[#This Row],[2016-2017  c-clashes]],Table1[[#This Row],[2018 pre R C-clashes]],Table1[[#This Row],[2018 post R C-clashes]],Table1[[#This Row],[2019 C-clashes]],Table1[[#This Row],[2020 C-clashes]])</f>
        <v>16663</v>
      </c>
      <c r="BQ435" s="116">
        <f>SUM(Table1[[#This Row],[2014-2015 disaster]],Table1[[#This Row],[2016-2017 disaster]],Table1[[#This Row],[2018 pre R disaster]],Table1[[#This Row],[2018 post R disaster]],Table1[[#This Row],[2019 disaster]],Table1[[#This Row],[2020 disaster]])</f>
        <v>0</v>
      </c>
      <c r="BR435" s="116">
        <f>SUM(Table1[[#This Row],[2014-2015 unknown]],Table1[[#This Row],[2016-2017  unknown ]],Table1[[#This Row],[2018 pre R unknown]],Table1[[#This Row],[2018 post R unknown]],Table1[[#This Row],[2019 unknown]],Table1[[#This Row],[2020 unknown]])</f>
        <v>0</v>
      </c>
      <c r="BS435">
        <v>0</v>
      </c>
      <c r="BT435">
        <v>0</v>
      </c>
      <c r="BU435">
        <v>0</v>
      </c>
      <c r="BV435">
        <v>0</v>
      </c>
      <c r="BW435" t="s">
        <v>146</v>
      </c>
      <c r="BX435">
        <v>0</v>
      </c>
      <c r="BY435">
        <v>719</v>
      </c>
      <c r="BZ435">
        <v>0</v>
      </c>
      <c r="CA435">
        <v>0</v>
      </c>
      <c r="CB435" t="s">
        <v>146</v>
      </c>
      <c r="CC435">
        <v>0</v>
      </c>
      <c r="CD435">
        <v>2915</v>
      </c>
      <c r="CE435">
        <v>0</v>
      </c>
      <c r="CF435">
        <v>0</v>
      </c>
      <c r="CG435" t="s">
        <v>146</v>
      </c>
      <c r="CH435">
        <v>0</v>
      </c>
      <c r="CI435">
        <v>2978</v>
      </c>
      <c r="CJ435">
        <v>0</v>
      </c>
      <c r="CK435">
        <v>0</v>
      </c>
      <c r="CL435" t="s">
        <v>146</v>
      </c>
      <c r="CM435">
        <v>0</v>
      </c>
      <c r="CN435">
        <v>2416</v>
      </c>
      <c r="CO435">
        <v>0</v>
      </c>
      <c r="CP435">
        <v>0</v>
      </c>
      <c r="CQ435" t="s">
        <v>146</v>
      </c>
      <c r="CR435">
        <v>0</v>
      </c>
      <c r="CS435">
        <v>7635</v>
      </c>
      <c r="CT435">
        <v>0</v>
      </c>
      <c r="CU435">
        <v>0</v>
      </c>
      <c r="CV435" t="s">
        <v>146</v>
      </c>
      <c r="CW435" t="s">
        <v>147</v>
      </c>
      <c r="CX435">
        <v>0</v>
      </c>
      <c r="CY435">
        <v>0</v>
      </c>
      <c r="CZ435">
        <v>0</v>
      </c>
      <c r="DA435">
        <v>3118</v>
      </c>
      <c r="DB435">
        <v>16663</v>
      </c>
      <c r="DC435" t="s">
        <v>146</v>
      </c>
      <c r="DD435">
        <v>0</v>
      </c>
      <c r="DE435">
        <v>0</v>
      </c>
      <c r="DF435">
        <v>2372</v>
      </c>
      <c r="DG435">
        <v>7862</v>
      </c>
      <c r="DH435" t="s">
        <v>159</v>
      </c>
      <c r="DI435">
        <f>Table1[[#This Row],[i- returnees internal present household]]+Table1[[#This Row],[k- abroad returnee household]]</f>
        <v>108</v>
      </c>
      <c r="DJ435">
        <f>Table1[[#This Row],[ returnees internal ]]+Table1[[#This Row],[abroad returnee ]]</f>
        <v>519</v>
      </c>
      <c r="DK435" t="s">
        <v>159</v>
      </c>
      <c r="DL435">
        <v>92</v>
      </c>
      <c r="DM435">
        <v>448</v>
      </c>
      <c r="DN435">
        <v>40</v>
      </c>
      <c r="DO435">
        <v>203</v>
      </c>
      <c r="DP435" t="s">
        <v>172</v>
      </c>
      <c r="DQ435" t="s">
        <v>998</v>
      </c>
      <c r="DR435" t="s">
        <v>150</v>
      </c>
      <c r="DS435" t="s">
        <v>147</v>
      </c>
      <c r="DT435">
        <v>23</v>
      </c>
      <c r="DU435">
        <v>119</v>
      </c>
      <c r="DV435" t="s">
        <v>172</v>
      </c>
      <c r="DW435" t="s">
        <v>998</v>
      </c>
      <c r="DX435" t="s">
        <v>182</v>
      </c>
      <c r="DY435" t="s">
        <v>147</v>
      </c>
      <c r="DZ435">
        <v>12</v>
      </c>
      <c r="EA435">
        <v>38</v>
      </c>
      <c r="EB435" t="s">
        <v>172</v>
      </c>
      <c r="EC435" t="s">
        <v>998</v>
      </c>
      <c r="ED435" t="s">
        <v>182</v>
      </c>
      <c r="EE435" t="s">
        <v>147</v>
      </c>
      <c r="EF435">
        <v>8</v>
      </c>
      <c r="EG435">
        <v>43</v>
      </c>
      <c r="EH435" t="s">
        <v>172</v>
      </c>
      <c r="EI435" t="s">
        <v>998</v>
      </c>
      <c r="EJ435" t="s">
        <v>182</v>
      </c>
      <c r="EK435" t="s">
        <v>147</v>
      </c>
      <c r="EL435">
        <v>9</v>
      </c>
      <c r="EM435">
        <v>45</v>
      </c>
      <c r="EN435" t="s">
        <v>172</v>
      </c>
      <c r="EO435" t="s">
        <v>998</v>
      </c>
      <c r="EP435" t="s">
        <v>304</v>
      </c>
      <c r="EQ435" t="s">
        <v>147</v>
      </c>
      <c r="ER435">
        <v>0</v>
      </c>
      <c r="ES435">
        <v>0</v>
      </c>
      <c r="ET435" t="s">
        <v>159</v>
      </c>
      <c r="EU435">
        <v>16</v>
      </c>
      <c r="EV435">
        <v>71</v>
      </c>
      <c r="EW435">
        <v>6</v>
      </c>
      <c r="EX435">
        <v>27</v>
      </c>
      <c r="EY435" t="s">
        <v>217</v>
      </c>
      <c r="EZ435" t="s">
        <v>218</v>
      </c>
      <c r="FA435" t="s">
        <v>182</v>
      </c>
      <c r="FB435" t="s">
        <v>147</v>
      </c>
      <c r="FC435">
        <v>3</v>
      </c>
      <c r="FD435">
        <v>16</v>
      </c>
      <c r="FE435" t="s">
        <v>217</v>
      </c>
      <c r="FF435" t="s">
        <v>218</v>
      </c>
      <c r="FG435" t="s">
        <v>150</v>
      </c>
      <c r="FH435" t="s">
        <v>147</v>
      </c>
      <c r="FI435">
        <v>2</v>
      </c>
      <c r="FJ435">
        <v>13</v>
      </c>
      <c r="FK435" t="s">
        <v>217</v>
      </c>
      <c r="FL435" t="s">
        <v>218</v>
      </c>
      <c r="FM435" t="s">
        <v>182</v>
      </c>
      <c r="FN435" t="s">
        <v>147</v>
      </c>
      <c r="FO435">
        <v>1</v>
      </c>
      <c r="FP435">
        <v>6</v>
      </c>
      <c r="FQ435" t="s">
        <v>217</v>
      </c>
      <c r="FR435" t="s">
        <v>218</v>
      </c>
      <c r="FS435" t="s">
        <v>150</v>
      </c>
      <c r="FT435" t="s">
        <v>147</v>
      </c>
      <c r="FU435">
        <v>4</v>
      </c>
      <c r="FV435">
        <v>9</v>
      </c>
      <c r="FW435" t="s">
        <v>217</v>
      </c>
      <c r="FX435" t="s">
        <v>218</v>
      </c>
      <c r="FY435" t="s">
        <v>182</v>
      </c>
      <c r="FZ435" t="s">
        <v>147</v>
      </c>
      <c r="GA435">
        <v>0</v>
      </c>
      <c r="GB435">
        <v>0</v>
      </c>
      <c r="GC435">
        <v>63</v>
      </c>
      <c r="GD435">
        <v>322</v>
      </c>
      <c r="GE435">
        <v>29</v>
      </c>
      <c r="GF435">
        <v>126</v>
      </c>
      <c r="GG435">
        <v>16</v>
      </c>
      <c r="GH435">
        <v>71</v>
      </c>
      <c r="GI435">
        <v>0</v>
      </c>
      <c r="GJ435">
        <v>0</v>
      </c>
      <c r="GK435" t="s">
        <v>159</v>
      </c>
      <c r="GL435">
        <v>22</v>
      </c>
      <c r="GM435">
        <v>105</v>
      </c>
      <c r="GN435" t="s">
        <v>159</v>
      </c>
      <c r="GO435" t="s">
        <v>172</v>
      </c>
      <c r="GP435" t="s">
        <v>998</v>
      </c>
      <c r="GQ435" t="s">
        <v>159</v>
      </c>
      <c r="GR435" t="s">
        <v>217</v>
      </c>
      <c r="GS435" t="s">
        <v>159</v>
      </c>
      <c r="GT435">
        <v>10</v>
      </c>
      <c r="GU435">
        <v>32</v>
      </c>
      <c r="GV435" t="s">
        <v>146</v>
      </c>
      <c r="GW435" t="s">
        <v>152</v>
      </c>
      <c r="GX435" t="s">
        <v>152</v>
      </c>
      <c r="GY435" t="s">
        <v>152</v>
      </c>
      <c r="GZ435" t="s">
        <v>1501</v>
      </c>
      <c r="HA435" s="117" t="s">
        <v>1076</v>
      </c>
      <c r="HB435" s="117" t="s">
        <v>2734</v>
      </c>
      <c r="HC435" s="117"/>
      <c r="HD435" s="116" t="s">
        <v>1858</v>
      </c>
      <c r="HE435" s="116">
        <v>7.7934540999999999</v>
      </c>
      <c r="HF435" s="116">
        <v>33.005605199999998</v>
      </c>
    </row>
    <row r="436" spans="1:214" x14ac:dyDescent="0.25">
      <c r="A436" t="s">
        <v>186</v>
      </c>
      <c r="B436" t="s">
        <v>187</v>
      </c>
      <c r="C436" t="s">
        <v>428</v>
      </c>
      <c r="D436" t="s">
        <v>429</v>
      </c>
      <c r="E436" t="s">
        <v>1502</v>
      </c>
      <c r="F436" t="s">
        <v>1503</v>
      </c>
      <c r="G436" s="116">
        <f t="shared" si="12"/>
        <v>6.5870499999999996</v>
      </c>
      <c r="H436" s="116">
        <f t="shared" si="13"/>
        <v>29.683516999999998</v>
      </c>
      <c r="I436">
        <v>9</v>
      </c>
      <c r="J436">
        <v>9</v>
      </c>
      <c r="K436" t="s">
        <v>159</v>
      </c>
      <c r="L436">
        <v>20</v>
      </c>
      <c r="M436" s="116">
        <f>SUM(Table1[[#Headers],[c- IDP previously displ. abroad present]])</f>
        <v>0</v>
      </c>
      <c r="N436">
        <v>100</v>
      </c>
      <c r="O436" s="116">
        <f>(Table1[[#This Row],[a- IDP individuals]])-(Table1[[#This Row],[displ. Abroad]])</f>
        <v>56</v>
      </c>
      <c r="P436">
        <v>0</v>
      </c>
      <c r="Q436">
        <v>0</v>
      </c>
      <c r="R436" t="s">
        <v>147</v>
      </c>
      <c r="S436" t="s">
        <v>147</v>
      </c>
      <c r="T436">
        <v>3</v>
      </c>
      <c r="U436">
        <v>15</v>
      </c>
      <c r="V436" t="s">
        <v>187</v>
      </c>
      <c r="W436" t="s">
        <v>429</v>
      </c>
      <c r="X436">
        <v>4</v>
      </c>
      <c r="Y436">
        <v>20</v>
      </c>
      <c r="Z436" t="s">
        <v>187</v>
      </c>
      <c r="AA436" t="s">
        <v>429</v>
      </c>
      <c r="AB436">
        <v>5</v>
      </c>
      <c r="AC436">
        <v>26</v>
      </c>
      <c r="AD436" t="s">
        <v>187</v>
      </c>
      <c r="AE436" t="s">
        <v>429</v>
      </c>
      <c r="AF436">
        <v>6</v>
      </c>
      <c r="AG436">
        <v>31</v>
      </c>
      <c r="AH436" t="s">
        <v>187</v>
      </c>
      <c r="AI436" t="s">
        <v>429</v>
      </c>
      <c r="AJ436">
        <v>2</v>
      </c>
      <c r="AK436">
        <v>8</v>
      </c>
      <c r="AL436" t="s">
        <v>187</v>
      </c>
      <c r="AM436" t="s">
        <v>429</v>
      </c>
      <c r="AN436">
        <v>0</v>
      </c>
      <c r="AO436">
        <v>0</v>
      </c>
      <c r="AP436" t="s">
        <v>159</v>
      </c>
      <c r="AQ436">
        <v>8</v>
      </c>
      <c r="AR436">
        <v>44</v>
      </c>
      <c r="AS436">
        <v>0</v>
      </c>
      <c r="AT436">
        <v>0</v>
      </c>
      <c r="AU436" t="s">
        <v>147</v>
      </c>
      <c r="AV436" t="s">
        <v>147</v>
      </c>
      <c r="AW436">
        <v>2</v>
      </c>
      <c r="AX436">
        <v>15</v>
      </c>
      <c r="AY436" t="s">
        <v>221</v>
      </c>
      <c r="AZ436" t="s">
        <v>424</v>
      </c>
      <c r="BA436">
        <v>2</v>
      </c>
      <c r="BB436">
        <v>17</v>
      </c>
      <c r="BC436" t="s">
        <v>219</v>
      </c>
      <c r="BD436" t="s">
        <v>465</v>
      </c>
      <c r="BE436">
        <v>2</v>
      </c>
      <c r="BF436">
        <v>6</v>
      </c>
      <c r="BG436" t="s">
        <v>221</v>
      </c>
      <c r="BH436" t="s">
        <v>424</v>
      </c>
      <c r="BI436">
        <v>2</v>
      </c>
      <c r="BJ436">
        <v>6</v>
      </c>
      <c r="BK436" t="s">
        <v>217</v>
      </c>
      <c r="BL436" t="s">
        <v>218</v>
      </c>
      <c r="BM436">
        <v>0</v>
      </c>
      <c r="BN436">
        <v>0</v>
      </c>
      <c r="BO436" s="116">
        <f>SUM(Table1[[#This Row],[2014-2015 Conflict]],Table1[[#This Row],[2016-2017 conflict]],Table1[[#This Row],[2018 pre R conflict]],Table1[[#This Row],[2018 post R conflict]],Table1[[#This Row],[2019 conflict]],Table1[[#This Row],[2020 conflict]])</f>
        <v>25</v>
      </c>
      <c r="BP436" s="116">
        <f>SUM(Table1[[#This Row],[2014-2015  C - clashes]],Table1[[#This Row],[2016-2017  c-clashes]],Table1[[#This Row],[2018 pre R C-clashes]],Table1[[#This Row],[2018 post R C-clashes]],Table1[[#This Row],[2019 C-clashes]],Table1[[#This Row],[2020 C-clashes]])</f>
        <v>75</v>
      </c>
      <c r="BQ436" s="116">
        <f>SUM(Table1[[#This Row],[2014-2015 disaster]],Table1[[#This Row],[2016-2017 disaster]],Table1[[#This Row],[2018 pre R disaster]],Table1[[#This Row],[2018 post R disaster]],Table1[[#This Row],[2019 disaster]],Table1[[#This Row],[2020 disaster]])</f>
        <v>0</v>
      </c>
      <c r="BR436" s="116">
        <f>SUM(Table1[[#This Row],[2014-2015 unknown]],Table1[[#This Row],[2016-2017  unknown ]],Table1[[#This Row],[2018 pre R unknown]],Table1[[#This Row],[2018 post R unknown]],Table1[[#This Row],[2019 unknown]],Table1[[#This Row],[2020 unknown]])</f>
        <v>0</v>
      </c>
      <c r="BS436">
        <v>0</v>
      </c>
      <c r="BT436">
        <v>0</v>
      </c>
      <c r="BU436">
        <v>0</v>
      </c>
      <c r="BV436">
        <v>0</v>
      </c>
      <c r="BW436" t="s">
        <v>146</v>
      </c>
      <c r="BX436">
        <v>15</v>
      </c>
      <c r="BY436">
        <v>0</v>
      </c>
      <c r="BZ436">
        <v>0</v>
      </c>
      <c r="CA436">
        <v>0</v>
      </c>
      <c r="CB436" t="s">
        <v>146</v>
      </c>
      <c r="CC436">
        <v>0</v>
      </c>
      <c r="CD436">
        <v>20</v>
      </c>
      <c r="CE436">
        <v>0</v>
      </c>
      <c r="CF436">
        <v>0</v>
      </c>
      <c r="CG436" t="s">
        <v>146</v>
      </c>
      <c r="CH436">
        <v>10</v>
      </c>
      <c r="CI436">
        <v>16</v>
      </c>
      <c r="CJ436">
        <v>0</v>
      </c>
      <c r="CK436">
        <v>0</v>
      </c>
      <c r="CL436" t="s">
        <v>146</v>
      </c>
      <c r="CM436">
        <v>0</v>
      </c>
      <c r="CN436">
        <v>31</v>
      </c>
      <c r="CO436">
        <v>0</v>
      </c>
      <c r="CP436">
        <v>0</v>
      </c>
      <c r="CQ436" t="s">
        <v>146</v>
      </c>
      <c r="CR436">
        <v>0</v>
      </c>
      <c r="CS436">
        <v>8</v>
      </c>
      <c r="CT436">
        <v>0</v>
      </c>
      <c r="CU436">
        <v>0</v>
      </c>
      <c r="CV436" t="s">
        <v>146</v>
      </c>
      <c r="CW436" t="s">
        <v>147</v>
      </c>
      <c r="CX436">
        <v>0</v>
      </c>
      <c r="CY436">
        <v>0</v>
      </c>
      <c r="CZ436">
        <v>0</v>
      </c>
      <c r="DA436">
        <v>20</v>
      </c>
      <c r="DB436">
        <v>100</v>
      </c>
      <c r="DC436" t="s">
        <v>159</v>
      </c>
      <c r="DD436">
        <v>20</v>
      </c>
      <c r="DE436">
        <v>86</v>
      </c>
      <c r="DF436">
        <v>386</v>
      </c>
      <c r="DG436">
        <v>2070</v>
      </c>
      <c r="DH436" t="s">
        <v>159</v>
      </c>
      <c r="DI436">
        <f>Table1[[#This Row],[i- returnees internal present household]]+Table1[[#This Row],[k- abroad returnee household]]</f>
        <v>57</v>
      </c>
      <c r="DJ436">
        <f>Table1[[#This Row],[ returnees internal ]]+Table1[[#This Row],[abroad returnee ]]</f>
        <v>282</v>
      </c>
      <c r="DK436" t="s">
        <v>159</v>
      </c>
      <c r="DL436">
        <v>35</v>
      </c>
      <c r="DM436">
        <v>179</v>
      </c>
      <c r="DN436">
        <v>0</v>
      </c>
      <c r="DO436">
        <v>0</v>
      </c>
      <c r="DP436" t="s">
        <v>147</v>
      </c>
      <c r="DQ436" t="s">
        <v>147</v>
      </c>
      <c r="DR436" t="s">
        <v>147</v>
      </c>
      <c r="DS436" t="s">
        <v>147</v>
      </c>
      <c r="DT436">
        <v>14</v>
      </c>
      <c r="DU436">
        <v>71</v>
      </c>
      <c r="DV436" t="s">
        <v>228</v>
      </c>
      <c r="DW436" t="s">
        <v>586</v>
      </c>
      <c r="DX436" t="s">
        <v>182</v>
      </c>
      <c r="DY436" t="s">
        <v>147</v>
      </c>
      <c r="DZ436">
        <v>6</v>
      </c>
      <c r="EA436">
        <v>32</v>
      </c>
      <c r="EB436" t="s">
        <v>187</v>
      </c>
      <c r="EC436" t="s">
        <v>446</v>
      </c>
      <c r="ED436" t="s">
        <v>150</v>
      </c>
      <c r="EE436" t="s">
        <v>147</v>
      </c>
      <c r="EF436">
        <v>12</v>
      </c>
      <c r="EG436">
        <v>60</v>
      </c>
      <c r="EH436" t="s">
        <v>187</v>
      </c>
      <c r="EI436" t="s">
        <v>429</v>
      </c>
      <c r="EJ436" t="s">
        <v>150</v>
      </c>
      <c r="EK436" t="s">
        <v>147</v>
      </c>
      <c r="EL436">
        <v>3</v>
      </c>
      <c r="EM436">
        <v>16</v>
      </c>
      <c r="EN436" t="s">
        <v>187</v>
      </c>
      <c r="EO436" t="s">
        <v>232</v>
      </c>
      <c r="EP436" t="s">
        <v>182</v>
      </c>
      <c r="EQ436" t="s">
        <v>147</v>
      </c>
      <c r="ER436">
        <v>0</v>
      </c>
      <c r="ES436">
        <v>0</v>
      </c>
      <c r="ET436" t="s">
        <v>159</v>
      </c>
      <c r="EU436">
        <v>22</v>
      </c>
      <c r="EV436">
        <v>103</v>
      </c>
      <c r="EW436">
        <v>2</v>
      </c>
      <c r="EX436">
        <v>10</v>
      </c>
      <c r="EY436" t="s">
        <v>221</v>
      </c>
      <c r="EZ436" t="s">
        <v>424</v>
      </c>
      <c r="FA436" t="s">
        <v>150</v>
      </c>
      <c r="FB436" t="s">
        <v>147</v>
      </c>
      <c r="FC436">
        <v>8</v>
      </c>
      <c r="FD436">
        <v>40</v>
      </c>
      <c r="FE436" t="s">
        <v>219</v>
      </c>
      <c r="FF436" t="s">
        <v>465</v>
      </c>
      <c r="FG436" t="s">
        <v>182</v>
      </c>
      <c r="FH436" t="s">
        <v>147</v>
      </c>
      <c r="FI436">
        <v>4</v>
      </c>
      <c r="FJ436">
        <v>20</v>
      </c>
      <c r="FK436" t="s">
        <v>221</v>
      </c>
      <c r="FL436" t="s">
        <v>424</v>
      </c>
      <c r="FM436" t="s">
        <v>150</v>
      </c>
      <c r="FN436" t="s">
        <v>147</v>
      </c>
      <c r="FO436">
        <v>5</v>
      </c>
      <c r="FP436">
        <v>25</v>
      </c>
      <c r="FQ436" t="s">
        <v>219</v>
      </c>
      <c r="FR436" t="s">
        <v>465</v>
      </c>
      <c r="FS436" t="s">
        <v>182</v>
      </c>
      <c r="FT436" t="s">
        <v>147</v>
      </c>
      <c r="FU436">
        <v>3</v>
      </c>
      <c r="FV436">
        <v>8</v>
      </c>
      <c r="FW436" t="s">
        <v>217</v>
      </c>
      <c r="FX436" t="s">
        <v>794</v>
      </c>
      <c r="FY436" t="s">
        <v>150</v>
      </c>
      <c r="FZ436" t="s">
        <v>147</v>
      </c>
      <c r="GA436">
        <v>0</v>
      </c>
      <c r="GB436">
        <v>0</v>
      </c>
      <c r="GC436">
        <v>24</v>
      </c>
      <c r="GD436">
        <v>116</v>
      </c>
      <c r="GE436">
        <v>17</v>
      </c>
      <c r="GF436">
        <v>96</v>
      </c>
      <c r="GG436">
        <v>16</v>
      </c>
      <c r="GH436">
        <v>70</v>
      </c>
      <c r="GI436">
        <v>0</v>
      </c>
      <c r="GJ436">
        <v>0</v>
      </c>
      <c r="GK436" t="s">
        <v>159</v>
      </c>
      <c r="GL436">
        <v>127</v>
      </c>
      <c r="GM436">
        <v>652</v>
      </c>
      <c r="GN436" t="s">
        <v>159</v>
      </c>
      <c r="GO436" t="s">
        <v>187</v>
      </c>
      <c r="GP436" t="s">
        <v>254</v>
      </c>
      <c r="GQ436" t="s">
        <v>159</v>
      </c>
      <c r="GR436" t="s">
        <v>221</v>
      </c>
      <c r="GS436" t="s">
        <v>159</v>
      </c>
      <c r="GT436">
        <v>18</v>
      </c>
      <c r="GU436">
        <v>54</v>
      </c>
      <c r="GV436" t="s">
        <v>146</v>
      </c>
      <c r="GW436" t="s">
        <v>152</v>
      </c>
      <c r="GX436" t="s">
        <v>152</v>
      </c>
      <c r="GY436" t="s">
        <v>151</v>
      </c>
      <c r="GZ436" t="s">
        <v>160</v>
      </c>
      <c r="HA436" s="117" t="s">
        <v>1516</v>
      </c>
      <c r="HB436" s="117" t="s">
        <v>2736</v>
      </c>
      <c r="HC436" s="117"/>
      <c r="HD436" s="116" t="s">
        <v>1858</v>
      </c>
      <c r="HE436" s="116">
        <v>8.1945966539999997</v>
      </c>
      <c r="HF436" s="116">
        <v>32.481589419999999</v>
      </c>
    </row>
    <row r="437" spans="1:214" x14ac:dyDescent="0.25">
      <c r="A437" t="s">
        <v>192</v>
      </c>
      <c r="B437" t="s">
        <v>193</v>
      </c>
      <c r="C437" t="s">
        <v>282</v>
      </c>
      <c r="D437" t="s">
        <v>196</v>
      </c>
      <c r="E437" t="s">
        <v>1504</v>
      </c>
      <c r="F437" t="s">
        <v>1505</v>
      </c>
      <c r="G437" s="116">
        <f t="shared" si="12"/>
        <v>4.0888169999999997</v>
      </c>
      <c r="H437" s="116">
        <f t="shared" si="13"/>
        <v>30.676100000000002</v>
      </c>
      <c r="I437">
        <v>9</v>
      </c>
      <c r="J437">
        <v>9</v>
      </c>
      <c r="K437" t="s">
        <v>159</v>
      </c>
      <c r="L437">
        <v>8339</v>
      </c>
      <c r="M437" s="116">
        <f>SUM(Table1[[#Headers],[c- IDP previously displ. abroad present]])</f>
        <v>0</v>
      </c>
      <c r="N437">
        <v>30784</v>
      </c>
      <c r="O437" s="116">
        <f>(Table1[[#This Row],[a- IDP individuals]])-(Table1[[#This Row],[displ. Abroad]])</f>
        <v>30784</v>
      </c>
      <c r="P437">
        <v>54</v>
      </c>
      <c r="Q437">
        <v>341</v>
      </c>
      <c r="R437" t="s">
        <v>211</v>
      </c>
      <c r="S437" t="s">
        <v>421</v>
      </c>
      <c r="T437">
        <v>3393</v>
      </c>
      <c r="U437">
        <v>12467</v>
      </c>
      <c r="V437" t="s">
        <v>193</v>
      </c>
      <c r="W437" t="s">
        <v>196</v>
      </c>
      <c r="X437">
        <v>819</v>
      </c>
      <c r="Y437">
        <v>3009</v>
      </c>
      <c r="Z437" t="s">
        <v>193</v>
      </c>
      <c r="AA437" t="s">
        <v>196</v>
      </c>
      <c r="AB437">
        <v>1608</v>
      </c>
      <c r="AC437">
        <v>5911</v>
      </c>
      <c r="AD437" t="s">
        <v>193</v>
      </c>
      <c r="AE437" t="s">
        <v>196</v>
      </c>
      <c r="AF437">
        <v>2465</v>
      </c>
      <c r="AG437">
        <v>9056</v>
      </c>
      <c r="AH437" t="s">
        <v>193</v>
      </c>
      <c r="AI437" t="s">
        <v>196</v>
      </c>
      <c r="AJ437">
        <v>0</v>
      </c>
      <c r="AK437">
        <v>0</v>
      </c>
      <c r="AL437" t="s">
        <v>147</v>
      </c>
      <c r="AM437" t="s">
        <v>147</v>
      </c>
      <c r="AN437">
        <v>0</v>
      </c>
      <c r="AO437">
        <v>0</v>
      </c>
      <c r="AP437" t="s">
        <v>146</v>
      </c>
      <c r="AQ437">
        <v>0</v>
      </c>
      <c r="AR437">
        <v>0</v>
      </c>
      <c r="AS437">
        <v>0</v>
      </c>
      <c r="AT437">
        <v>0</v>
      </c>
      <c r="AU437" t="s">
        <v>147</v>
      </c>
      <c r="AV437" t="s">
        <v>147</v>
      </c>
      <c r="AW437">
        <v>0</v>
      </c>
      <c r="AX437">
        <v>0</v>
      </c>
      <c r="AY437" t="s">
        <v>147</v>
      </c>
      <c r="AZ437" t="s">
        <v>147</v>
      </c>
      <c r="BA437">
        <v>0</v>
      </c>
      <c r="BB437">
        <v>0</v>
      </c>
      <c r="BC437" t="s">
        <v>147</v>
      </c>
      <c r="BD437" t="s">
        <v>147</v>
      </c>
      <c r="BE437">
        <v>0</v>
      </c>
      <c r="BF437">
        <v>0</v>
      </c>
      <c r="BG437" t="s">
        <v>147</v>
      </c>
      <c r="BH437" t="s">
        <v>147</v>
      </c>
      <c r="BI437">
        <v>0</v>
      </c>
      <c r="BJ437">
        <v>0</v>
      </c>
      <c r="BK437" t="s">
        <v>147</v>
      </c>
      <c r="BL437" t="s">
        <v>147</v>
      </c>
      <c r="BM437">
        <v>0</v>
      </c>
      <c r="BN437">
        <v>0</v>
      </c>
      <c r="BO437" s="116">
        <f>SUM(Table1[[#This Row],[2014-2015 Conflict]],Table1[[#This Row],[2016-2017 conflict]],Table1[[#This Row],[2018 pre R conflict]],Table1[[#This Row],[2018 post R conflict]],Table1[[#This Row],[2019 conflict]],Table1[[#This Row],[2020 conflict]])</f>
        <v>30784</v>
      </c>
      <c r="BP437" s="116">
        <f>SUM(Table1[[#This Row],[2014-2015  C - clashes]],Table1[[#This Row],[2016-2017  c-clashes]],Table1[[#This Row],[2018 pre R C-clashes]],Table1[[#This Row],[2018 post R C-clashes]],Table1[[#This Row],[2019 C-clashes]],Table1[[#This Row],[2020 C-clashes]])</f>
        <v>0</v>
      </c>
      <c r="BQ437" s="116">
        <f>SUM(Table1[[#This Row],[2014-2015 disaster]],Table1[[#This Row],[2016-2017 disaster]],Table1[[#This Row],[2018 pre R disaster]],Table1[[#This Row],[2018 post R disaster]],Table1[[#This Row],[2019 disaster]],Table1[[#This Row],[2020 disaster]])</f>
        <v>0</v>
      </c>
      <c r="BR437" s="116">
        <f>SUM(Table1[[#This Row],[2014-2015 unknown]],Table1[[#This Row],[2016-2017  unknown ]],Table1[[#This Row],[2018 pre R unknown]],Table1[[#This Row],[2018 post R unknown]],Table1[[#This Row],[2019 unknown]],Table1[[#This Row],[2020 unknown]])</f>
        <v>0</v>
      </c>
      <c r="BS437">
        <v>341</v>
      </c>
      <c r="BT437">
        <v>0</v>
      </c>
      <c r="BU437">
        <v>0</v>
      </c>
      <c r="BV437">
        <v>0</v>
      </c>
      <c r="BW437" t="s">
        <v>146</v>
      </c>
      <c r="BX437">
        <v>12467</v>
      </c>
      <c r="BY437">
        <v>0</v>
      </c>
      <c r="BZ437">
        <v>0</v>
      </c>
      <c r="CA437">
        <v>0</v>
      </c>
      <c r="CB437" t="s">
        <v>146</v>
      </c>
      <c r="CC437">
        <v>3009</v>
      </c>
      <c r="CD437">
        <v>0</v>
      </c>
      <c r="CE437">
        <v>0</v>
      </c>
      <c r="CF437">
        <v>0</v>
      </c>
      <c r="CG437" t="s">
        <v>146</v>
      </c>
      <c r="CH437">
        <v>5911</v>
      </c>
      <c r="CI437">
        <v>0</v>
      </c>
      <c r="CJ437">
        <v>0</v>
      </c>
      <c r="CK437">
        <v>0</v>
      </c>
      <c r="CL437" t="s">
        <v>146</v>
      </c>
      <c r="CM437">
        <v>9056</v>
      </c>
      <c r="CN437">
        <v>0</v>
      </c>
      <c r="CO437">
        <v>0</v>
      </c>
      <c r="CP437">
        <v>0</v>
      </c>
      <c r="CQ437" t="s">
        <v>146</v>
      </c>
      <c r="CR437">
        <v>0</v>
      </c>
      <c r="CS437">
        <v>0</v>
      </c>
      <c r="CT437">
        <v>0</v>
      </c>
      <c r="CU437">
        <v>0</v>
      </c>
      <c r="CV437" t="s">
        <v>146</v>
      </c>
      <c r="CW437" t="s">
        <v>147</v>
      </c>
      <c r="CX437">
        <v>0</v>
      </c>
      <c r="CY437">
        <v>3385</v>
      </c>
      <c r="CZ437">
        <v>13878</v>
      </c>
      <c r="DA437">
        <v>4954</v>
      </c>
      <c r="DB437">
        <v>16906</v>
      </c>
      <c r="DC437" t="s">
        <v>146</v>
      </c>
      <c r="DD437">
        <v>0</v>
      </c>
      <c r="DE437">
        <v>0</v>
      </c>
      <c r="DF437">
        <v>0</v>
      </c>
      <c r="DG437">
        <v>0</v>
      </c>
      <c r="DH437" t="s">
        <v>159</v>
      </c>
      <c r="DI437">
        <f>Table1[[#This Row],[i- returnees internal present household]]+Table1[[#This Row],[k- abroad returnee household]]</f>
        <v>1307</v>
      </c>
      <c r="DJ437">
        <f>Table1[[#This Row],[ returnees internal ]]+Table1[[#This Row],[abroad returnee ]]</f>
        <v>4869</v>
      </c>
      <c r="DK437" t="s">
        <v>146</v>
      </c>
      <c r="DL437">
        <v>0</v>
      </c>
      <c r="DM437">
        <v>0</v>
      </c>
      <c r="DN437">
        <v>0</v>
      </c>
      <c r="DO437">
        <v>0</v>
      </c>
      <c r="DP437" t="s">
        <v>147</v>
      </c>
      <c r="DQ437" t="s">
        <v>147</v>
      </c>
      <c r="DR437" t="s">
        <v>147</v>
      </c>
      <c r="DS437" t="s">
        <v>147</v>
      </c>
      <c r="DT437">
        <v>0</v>
      </c>
      <c r="DU437">
        <v>0</v>
      </c>
      <c r="DV437" t="s">
        <v>147</v>
      </c>
      <c r="DW437" t="s">
        <v>147</v>
      </c>
      <c r="DX437" t="s">
        <v>147</v>
      </c>
      <c r="DY437" t="s">
        <v>147</v>
      </c>
      <c r="DZ437">
        <v>0</v>
      </c>
      <c r="EA437">
        <v>0</v>
      </c>
      <c r="EB437" t="s">
        <v>147</v>
      </c>
      <c r="EC437" t="s">
        <v>147</v>
      </c>
      <c r="ED437" t="s">
        <v>147</v>
      </c>
      <c r="EE437" t="s">
        <v>147</v>
      </c>
      <c r="EF437">
        <v>0</v>
      </c>
      <c r="EG437">
        <v>0</v>
      </c>
      <c r="EH437" t="s">
        <v>147</v>
      </c>
      <c r="EI437" t="s">
        <v>147</v>
      </c>
      <c r="EJ437" t="s">
        <v>147</v>
      </c>
      <c r="EK437" t="s">
        <v>147</v>
      </c>
      <c r="EL437">
        <v>0</v>
      </c>
      <c r="EM437">
        <v>0</v>
      </c>
      <c r="EN437" t="s">
        <v>147</v>
      </c>
      <c r="EO437" t="s">
        <v>147</v>
      </c>
      <c r="EP437" t="s">
        <v>147</v>
      </c>
      <c r="EQ437" t="s">
        <v>147</v>
      </c>
      <c r="ER437">
        <v>0</v>
      </c>
      <c r="ES437">
        <v>0</v>
      </c>
      <c r="ET437" t="s">
        <v>159</v>
      </c>
      <c r="EU437">
        <v>1307</v>
      </c>
      <c r="EV437">
        <v>4869</v>
      </c>
      <c r="EW437">
        <v>0</v>
      </c>
      <c r="EX437">
        <v>0</v>
      </c>
      <c r="EY437" t="s">
        <v>147</v>
      </c>
      <c r="EZ437" t="s">
        <v>147</v>
      </c>
      <c r="FA437" t="s">
        <v>147</v>
      </c>
      <c r="FB437" t="s">
        <v>147</v>
      </c>
      <c r="FC437">
        <v>402</v>
      </c>
      <c r="FD437">
        <v>1303</v>
      </c>
      <c r="FE437" t="s">
        <v>221</v>
      </c>
      <c r="FF437" t="s">
        <v>1506</v>
      </c>
      <c r="FG437" t="s">
        <v>431</v>
      </c>
      <c r="FH437" t="s">
        <v>147</v>
      </c>
      <c r="FI437">
        <v>425</v>
      </c>
      <c r="FJ437">
        <v>1674</v>
      </c>
      <c r="FK437" t="s">
        <v>221</v>
      </c>
      <c r="FL437" t="s">
        <v>612</v>
      </c>
      <c r="FM437" t="s">
        <v>431</v>
      </c>
      <c r="FN437" t="s">
        <v>147</v>
      </c>
      <c r="FO437">
        <v>480</v>
      </c>
      <c r="FP437">
        <v>1892</v>
      </c>
      <c r="FQ437" t="s">
        <v>221</v>
      </c>
      <c r="FR437" t="s">
        <v>612</v>
      </c>
      <c r="FS437" t="s">
        <v>182</v>
      </c>
      <c r="FT437" t="s">
        <v>147</v>
      </c>
      <c r="FU437">
        <v>0</v>
      </c>
      <c r="FV437">
        <v>0</v>
      </c>
      <c r="FW437" t="s">
        <v>147</v>
      </c>
      <c r="FX437" t="s">
        <v>147</v>
      </c>
      <c r="FY437" t="s">
        <v>147</v>
      </c>
      <c r="FZ437" t="s">
        <v>147</v>
      </c>
      <c r="GA437">
        <v>0</v>
      </c>
      <c r="GB437">
        <v>0</v>
      </c>
      <c r="GC437">
        <v>473</v>
      </c>
      <c r="GD437">
        <v>1167</v>
      </c>
      <c r="GE437">
        <v>834</v>
      </c>
      <c r="GF437">
        <v>3702</v>
      </c>
      <c r="GG437">
        <v>0</v>
      </c>
      <c r="GH437">
        <v>0</v>
      </c>
      <c r="GI437">
        <v>0</v>
      </c>
      <c r="GJ437">
        <v>0</v>
      </c>
      <c r="GK437" t="s">
        <v>159</v>
      </c>
      <c r="GL437">
        <v>1106</v>
      </c>
      <c r="GM437">
        <v>5123</v>
      </c>
      <c r="GN437" t="s">
        <v>159</v>
      </c>
      <c r="GO437" t="s">
        <v>193</v>
      </c>
      <c r="GP437" t="s">
        <v>194</v>
      </c>
      <c r="GQ437" t="s">
        <v>159</v>
      </c>
      <c r="GR437" t="s">
        <v>221</v>
      </c>
      <c r="GS437" t="s">
        <v>159</v>
      </c>
      <c r="GT437">
        <v>126</v>
      </c>
      <c r="GU437">
        <v>378</v>
      </c>
      <c r="GV437" t="s">
        <v>159</v>
      </c>
      <c r="GW437" t="s">
        <v>151</v>
      </c>
      <c r="GX437" t="s">
        <v>152</v>
      </c>
      <c r="GY437" t="s">
        <v>151</v>
      </c>
      <c r="GZ437" t="s">
        <v>1507</v>
      </c>
      <c r="HA437" s="117" t="s">
        <v>1516</v>
      </c>
      <c r="HB437" s="117" t="s">
        <v>2738</v>
      </c>
      <c r="HC437" s="117"/>
      <c r="HD437" s="116" t="s">
        <v>1858</v>
      </c>
      <c r="HE437" s="116">
        <v>8.2245966540000008</v>
      </c>
      <c r="HF437" s="116">
        <v>32.458942</v>
      </c>
    </row>
    <row r="438" spans="1:214" x14ac:dyDescent="0.25">
      <c r="A438" t="s">
        <v>171</v>
      </c>
      <c r="B438" t="s">
        <v>172</v>
      </c>
      <c r="C438" t="s">
        <v>1067</v>
      </c>
      <c r="D438" t="s">
        <v>774</v>
      </c>
      <c r="E438" t="s">
        <v>1508</v>
      </c>
      <c r="F438" t="s">
        <v>1509</v>
      </c>
      <c r="G438" s="116">
        <f t="shared" si="12"/>
        <v>8.589601365</v>
      </c>
      <c r="H438" s="116">
        <f t="shared" si="13"/>
        <v>28.594317559</v>
      </c>
      <c r="I438">
        <v>9</v>
      </c>
      <c r="J438">
        <v>9</v>
      </c>
      <c r="K438" t="s">
        <v>159</v>
      </c>
      <c r="L438">
        <v>487</v>
      </c>
      <c r="M438" s="116">
        <f>SUM(Table1[[#Headers],[c- IDP previously displ. abroad present]])</f>
        <v>0</v>
      </c>
      <c r="N438">
        <v>2311</v>
      </c>
      <c r="O438" s="116">
        <f>(Table1[[#This Row],[a- IDP individuals]])-(Table1[[#This Row],[displ. Abroad]])</f>
        <v>2311</v>
      </c>
      <c r="P438">
        <v>0</v>
      </c>
      <c r="Q438">
        <v>0</v>
      </c>
      <c r="R438" t="s">
        <v>147</v>
      </c>
      <c r="S438" t="s">
        <v>147</v>
      </c>
      <c r="T438">
        <v>41</v>
      </c>
      <c r="U438">
        <v>86</v>
      </c>
      <c r="V438" t="s">
        <v>172</v>
      </c>
      <c r="W438" t="s">
        <v>173</v>
      </c>
      <c r="X438">
        <v>25</v>
      </c>
      <c r="Y438">
        <v>54</v>
      </c>
      <c r="Z438" t="s">
        <v>172</v>
      </c>
      <c r="AA438" t="s">
        <v>774</v>
      </c>
      <c r="AB438">
        <v>97</v>
      </c>
      <c r="AC438">
        <v>274</v>
      </c>
      <c r="AD438" t="s">
        <v>172</v>
      </c>
      <c r="AE438" t="s">
        <v>774</v>
      </c>
      <c r="AF438">
        <v>108</v>
      </c>
      <c r="AG438">
        <v>769</v>
      </c>
      <c r="AH438" t="s">
        <v>172</v>
      </c>
      <c r="AI438" t="s">
        <v>774</v>
      </c>
      <c r="AJ438">
        <v>216</v>
      </c>
      <c r="AK438">
        <v>1128</v>
      </c>
      <c r="AL438" t="s">
        <v>172</v>
      </c>
      <c r="AM438" t="s">
        <v>774</v>
      </c>
      <c r="AN438">
        <v>0</v>
      </c>
      <c r="AO438">
        <v>0</v>
      </c>
      <c r="AP438" t="s">
        <v>146</v>
      </c>
      <c r="AQ438">
        <v>0</v>
      </c>
      <c r="AR438">
        <v>0</v>
      </c>
      <c r="AS438">
        <v>0</v>
      </c>
      <c r="AT438">
        <v>0</v>
      </c>
      <c r="AU438" t="s">
        <v>147</v>
      </c>
      <c r="AV438" t="s">
        <v>147</v>
      </c>
      <c r="AW438">
        <v>0</v>
      </c>
      <c r="AX438">
        <v>0</v>
      </c>
      <c r="AY438" t="s">
        <v>147</v>
      </c>
      <c r="AZ438" t="s">
        <v>147</v>
      </c>
      <c r="BA438">
        <v>0</v>
      </c>
      <c r="BB438">
        <v>0</v>
      </c>
      <c r="BC438" t="s">
        <v>147</v>
      </c>
      <c r="BD438" t="s">
        <v>147</v>
      </c>
      <c r="BE438">
        <v>0</v>
      </c>
      <c r="BF438">
        <v>0</v>
      </c>
      <c r="BG438" t="s">
        <v>147</v>
      </c>
      <c r="BH438" t="s">
        <v>147</v>
      </c>
      <c r="BI438">
        <v>0</v>
      </c>
      <c r="BJ438">
        <v>0</v>
      </c>
      <c r="BK438" t="s">
        <v>147</v>
      </c>
      <c r="BL438" t="s">
        <v>147</v>
      </c>
      <c r="BM438">
        <v>0</v>
      </c>
      <c r="BN438">
        <v>0</v>
      </c>
      <c r="BO438" s="116">
        <f>SUM(Table1[[#This Row],[2014-2015 Conflict]],Table1[[#This Row],[2016-2017 conflict]],Table1[[#This Row],[2018 pre R conflict]],Table1[[#This Row],[2018 post R conflict]],Table1[[#This Row],[2019 conflict]],Table1[[#This Row],[2020 conflict]])</f>
        <v>0</v>
      </c>
      <c r="BP438" s="116">
        <f>SUM(Table1[[#This Row],[2014-2015  C - clashes]],Table1[[#This Row],[2016-2017  c-clashes]],Table1[[#This Row],[2018 pre R C-clashes]],Table1[[#This Row],[2018 post R C-clashes]],Table1[[#This Row],[2019 C-clashes]],Table1[[#This Row],[2020 C-clashes]])</f>
        <v>2311</v>
      </c>
      <c r="BQ438" s="116">
        <f>SUM(Table1[[#This Row],[2014-2015 disaster]],Table1[[#This Row],[2016-2017 disaster]],Table1[[#This Row],[2018 pre R disaster]],Table1[[#This Row],[2018 post R disaster]],Table1[[#This Row],[2019 disaster]],Table1[[#This Row],[2020 disaster]])</f>
        <v>0</v>
      </c>
      <c r="BR438" s="116">
        <f>SUM(Table1[[#This Row],[2014-2015 unknown]],Table1[[#This Row],[2016-2017  unknown ]],Table1[[#This Row],[2018 pre R unknown]],Table1[[#This Row],[2018 post R unknown]],Table1[[#This Row],[2019 unknown]],Table1[[#This Row],[2020 unknown]])</f>
        <v>0</v>
      </c>
      <c r="BS438">
        <v>0</v>
      </c>
      <c r="BT438">
        <v>0</v>
      </c>
      <c r="BU438">
        <v>0</v>
      </c>
      <c r="BV438">
        <v>0</v>
      </c>
      <c r="BW438" t="s">
        <v>146</v>
      </c>
      <c r="BX438">
        <v>0</v>
      </c>
      <c r="BY438">
        <v>86</v>
      </c>
      <c r="BZ438">
        <v>0</v>
      </c>
      <c r="CA438">
        <v>0</v>
      </c>
      <c r="CB438" t="s">
        <v>146</v>
      </c>
      <c r="CC438">
        <v>0</v>
      </c>
      <c r="CD438">
        <v>54</v>
      </c>
      <c r="CE438">
        <v>0</v>
      </c>
      <c r="CF438">
        <v>0</v>
      </c>
      <c r="CG438" t="s">
        <v>146</v>
      </c>
      <c r="CH438">
        <v>0</v>
      </c>
      <c r="CI438">
        <v>274</v>
      </c>
      <c r="CJ438">
        <v>0</v>
      </c>
      <c r="CK438">
        <v>0</v>
      </c>
      <c r="CL438" t="s">
        <v>146</v>
      </c>
      <c r="CM438">
        <v>0</v>
      </c>
      <c r="CN438">
        <v>769</v>
      </c>
      <c r="CO438">
        <v>0</v>
      </c>
      <c r="CP438">
        <v>0</v>
      </c>
      <c r="CQ438" t="s">
        <v>146</v>
      </c>
      <c r="CR438">
        <v>0</v>
      </c>
      <c r="CS438">
        <v>1128</v>
      </c>
      <c r="CT438">
        <v>0</v>
      </c>
      <c r="CU438">
        <v>0</v>
      </c>
      <c r="CV438" t="s">
        <v>146</v>
      </c>
      <c r="CW438" t="s">
        <v>147</v>
      </c>
      <c r="CX438">
        <v>0</v>
      </c>
      <c r="CY438">
        <v>0</v>
      </c>
      <c r="CZ438">
        <v>0</v>
      </c>
      <c r="DA438">
        <v>487</v>
      </c>
      <c r="DB438">
        <v>2311</v>
      </c>
      <c r="DC438" t="s">
        <v>159</v>
      </c>
      <c r="DD438">
        <v>10</v>
      </c>
      <c r="DE438">
        <v>53</v>
      </c>
      <c r="DF438">
        <v>562</v>
      </c>
      <c r="DG438">
        <v>2812</v>
      </c>
      <c r="DH438" t="s">
        <v>159</v>
      </c>
      <c r="DI438">
        <f>Table1[[#This Row],[i- returnees internal present household]]+Table1[[#This Row],[k- abroad returnee household]]</f>
        <v>685</v>
      </c>
      <c r="DJ438">
        <f>Table1[[#This Row],[ returnees internal ]]+Table1[[#This Row],[abroad returnee ]]</f>
        <v>3576</v>
      </c>
      <c r="DK438" t="s">
        <v>159</v>
      </c>
      <c r="DL438">
        <v>685</v>
      </c>
      <c r="DM438">
        <v>3576</v>
      </c>
      <c r="DN438">
        <v>0</v>
      </c>
      <c r="DO438">
        <v>0</v>
      </c>
      <c r="DP438" t="s">
        <v>147</v>
      </c>
      <c r="DQ438" t="s">
        <v>147</v>
      </c>
      <c r="DR438" t="s">
        <v>147</v>
      </c>
      <c r="DS438" t="s">
        <v>147</v>
      </c>
      <c r="DT438">
        <v>68</v>
      </c>
      <c r="DU438">
        <v>351</v>
      </c>
      <c r="DV438" t="s">
        <v>172</v>
      </c>
      <c r="DW438" t="s">
        <v>173</v>
      </c>
      <c r="DX438" t="s">
        <v>182</v>
      </c>
      <c r="DY438" t="s">
        <v>147</v>
      </c>
      <c r="DZ438">
        <v>194</v>
      </c>
      <c r="EA438">
        <v>987</v>
      </c>
      <c r="EB438" t="s">
        <v>172</v>
      </c>
      <c r="EC438" t="s">
        <v>173</v>
      </c>
      <c r="ED438" t="s">
        <v>182</v>
      </c>
      <c r="EE438" t="s">
        <v>147</v>
      </c>
      <c r="EF438">
        <v>165</v>
      </c>
      <c r="EG438">
        <v>872</v>
      </c>
      <c r="EH438" t="s">
        <v>172</v>
      </c>
      <c r="EI438" t="s">
        <v>998</v>
      </c>
      <c r="EJ438" t="s">
        <v>182</v>
      </c>
      <c r="EK438" t="s">
        <v>147</v>
      </c>
      <c r="EL438">
        <v>258</v>
      </c>
      <c r="EM438">
        <v>1366</v>
      </c>
      <c r="EN438" t="s">
        <v>172</v>
      </c>
      <c r="EO438" t="s">
        <v>998</v>
      </c>
      <c r="EP438" t="s">
        <v>182</v>
      </c>
      <c r="EQ438" t="s">
        <v>147</v>
      </c>
      <c r="ER438">
        <v>0</v>
      </c>
      <c r="ES438">
        <v>0</v>
      </c>
      <c r="ET438" t="s">
        <v>146</v>
      </c>
      <c r="EU438">
        <v>0</v>
      </c>
      <c r="EV438">
        <v>0</v>
      </c>
      <c r="EW438">
        <v>0</v>
      </c>
      <c r="EX438">
        <v>0</v>
      </c>
      <c r="EY438" t="s">
        <v>147</v>
      </c>
      <c r="EZ438" t="s">
        <v>147</v>
      </c>
      <c r="FA438" t="s">
        <v>147</v>
      </c>
      <c r="FB438" t="s">
        <v>147</v>
      </c>
      <c r="FC438">
        <v>0</v>
      </c>
      <c r="FD438">
        <v>0</v>
      </c>
      <c r="FE438" t="s">
        <v>147</v>
      </c>
      <c r="FF438" t="s">
        <v>147</v>
      </c>
      <c r="FG438" t="s">
        <v>147</v>
      </c>
      <c r="FH438" t="s">
        <v>147</v>
      </c>
      <c r="FI438">
        <v>0</v>
      </c>
      <c r="FJ438">
        <v>0</v>
      </c>
      <c r="FK438" t="s">
        <v>147</v>
      </c>
      <c r="FL438" t="s">
        <v>147</v>
      </c>
      <c r="FM438" t="s">
        <v>147</v>
      </c>
      <c r="FN438" t="s">
        <v>147</v>
      </c>
      <c r="FO438">
        <v>0</v>
      </c>
      <c r="FP438">
        <v>0</v>
      </c>
      <c r="FQ438" t="s">
        <v>147</v>
      </c>
      <c r="FR438" t="s">
        <v>147</v>
      </c>
      <c r="FS438" t="s">
        <v>147</v>
      </c>
      <c r="FT438" t="s">
        <v>147</v>
      </c>
      <c r="FU438">
        <v>0</v>
      </c>
      <c r="FV438">
        <v>0</v>
      </c>
      <c r="FW438" t="s">
        <v>147</v>
      </c>
      <c r="FX438" t="s">
        <v>147</v>
      </c>
      <c r="FY438" t="s">
        <v>147</v>
      </c>
      <c r="FZ438" t="s">
        <v>147</v>
      </c>
      <c r="GA438">
        <v>0</v>
      </c>
      <c r="GB438">
        <v>0</v>
      </c>
      <c r="GC438">
        <v>292</v>
      </c>
      <c r="GD438">
        <v>1548</v>
      </c>
      <c r="GE438">
        <v>228</v>
      </c>
      <c r="GF438">
        <v>1156</v>
      </c>
      <c r="GG438">
        <v>165</v>
      </c>
      <c r="GH438">
        <v>872</v>
      </c>
      <c r="GI438">
        <v>0</v>
      </c>
      <c r="GJ438">
        <v>0</v>
      </c>
      <c r="GK438" t="s">
        <v>159</v>
      </c>
      <c r="GL438">
        <v>36</v>
      </c>
      <c r="GM438">
        <v>180</v>
      </c>
      <c r="GN438" t="s">
        <v>159</v>
      </c>
      <c r="GO438" t="s">
        <v>172</v>
      </c>
      <c r="GP438" t="s">
        <v>774</v>
      </c>
      <c r="GQ438" t="s">
        <v>146</v>
      </c>
      <c r="GR438" t="s">
        <v>147</v>
      </c>
      <c r="GS438" t="s">
        <v>159</v>
      </c>
      <c r="GT438">
        <v>30</v>
      </c>
      <c r="GU438">
        <v>83</v>
      </c>
      <c r="GV438" t="s">
        <v>146</v>
      </c>
      <c r="GW438" t="s">
        <v>151</v>
      </c>
      <c r="GX438" t="s">
        <v>152</v>
      </c>
      <c r="GY438" t="s">
        <v>177</v>
      </c>
      <c r="GZ438" t="s">
        <v>1510</v>
      </c>
      <c r="HA438" s="117" t="s">
        <v>1516</v>
      </c>
      <c r="HB438" s="117" t="s">
        <v>2740</v>
      </c>
      <c r="HC438" s="117"/>
      <c r="HD438" s="116" t="s">
        <v>1858</v>
      </c>
      <c r="HE438" s="116">
        <v>8.2265966539999997</v>
      </c>
      <c r="HF438" s="116">
        <v>32.435815894199997</v>
      </c>
    </row>
    <row r="439" spans="1:214" x14ac:dyDescent="0.25">
      <c r="A439" t="s">
        <v>273</v>
      </c>
      <c r="B439" t="s">
        <v>211</v>
      </c>
      <c r="C439" t="s">
        <v>418</v>
      </c>
      <c r="D439" t="s">
        <v>419</v>
      </c>
      <c r="E439" t="s">
        <v>1511</v>
      </c>
      <c r="F439" t="s">
        <v>1512</v>
      </c>
      <c r="G439" s="116">
        <f t="shared" si="12"/>
        <v>5.24939</v>
      </c>
      <c r="H439" s="116">
        <f t="shared" si="13"/>
        <v>30.204329999999999</v>
      </c>
      <c r="I439">
        <v>9</v>
      </c>
      <c r="J439">
        <v>9</v>
      </c>
      <c r="K439" t="s">
        <v>159</v>
      </c>
      <c r="L439">
        <v>37</v>
      </c>
      <c r="M439" s="116">
        <f>SUM(Table1[[#Headers],[c- IDP previously displ. abroad present]])</f>
        <v>0</v>
      </c>
      <c r="N439">
        <v>188</v>
      </c>
      <c r="O439" s="116">
        <f>(Table1[[#This Row],[a- IDP individuals]])-(Table1[[#This Row],[displ. Abroad]])</f>
        <v>188</v>
      </c>
      <c r="P439">
        <v>19</v>
      </c>
      <c r="Q439">
        <v>95</v>
      </c>
      <c r="R439" t="s">
        <v>211</v>
      </c>
      <c r="S439" t="s">
        <v>419</v>
      </c>
      <c r="T439">
        <v>18</v>
      </c>
      <c r="U439">
        <v>93</v>
      </c>
      <c r="V439" t="s">
        <v>211</v>
      </c>
      <c r="W439" t="s">
        <v>419</v>
      </c>
      <c r="X439">
        <v>0</v>
      </c>
      <c r="Y439">
        <v>0</v>
      </c>
      <c r="Z439" t="s">
        <v>147</v>
      </c>
      <c r="AA439" t="s">
        <v>147</v>
      </c>
      <c r="AB439">
        <v>0</v>
      </c>
      <c r="AC439">
        <v>0</v>
      </c>
      <c r="AD439" t="s">
        <v>147</v>
      </c>
      <c r="AE439" t="s">
        <v>147</v>
      </c>
      <c r="AF439">
        <v>0</v>
      </c>
      <c r="AG439">
        <v>0</v>
      </c>
      <c r="AH439" t="s">
        <v>147</v>
      </c>
      <c r="AI439" t="s">
        <v>147</v>
      </c>
      <c r="AJ439">
        <v>0</v>
      </c>
      <c r="AK439">
        <v>0</v>
      </c>
      <c r="AL439" t="s">
        <v>147</v>
      </c>
      <c r="AM439" t="s">
        <v>147</v>
      </c>
      <c r="AN439">
        <v>0</v>
      </c>
      <c r="AO439">
        <v>0</v>
      </c>
      <c r="AP439" t="s">
        <v>146</v>
      </c>
      <c r="AQ439">
        <v>0</v>
      </c>
      <c r="AR439">
        <v>0</v>
      </c>
      <c r="AS439">
        <v>0</v>
      </c>
      <c r="AT439">
        <v>0</v>
      </c>
      <c r="AU439" t="s">
        <v>147</v>
      </c>
      <c r="AV439" t="s">
        <v>147</v>
      </c>
      <c r="AW439">
        <v>0</v>
      </c>
      <c r="AX439">
        <v>0</v>
      </c>
      <c r="AY439" t="s">
        <v>147</v>
      </c>
      <c r="AZ439" t="s">
        <v>147</v>
      </c>
      <c r="BA439">
        <v>0</v>
      </c>
      <c r="BB439">
        <v>0</v>
      </c>
      <c r="BC439" t="s">
        <v>147</v>
      </c>
      <c r="BD439" t="s">
        <v>147</v>
      </c>
      <c r="BE439">
        <v>0</v>
      </c>
      <c r="BF439">
        <v>0</v>
      </c>
      <c r="BG439" t="s">
        <v>147</v>
      </c>
      <c r="BH439" t="s">
        <v>147</v>
      </c>
      <c r="BI439">
        <v>0</v>
      </c>
      <c r="BJ439">
        <v>0</v>
      </c>
      <c r="BK439" t="s">
        <v>147</v>
      </c>
      <c r="BL439" t="s">
        <v>147</v>
      </c>
      <c r="BM439">
        <v>0</v>
      </c>
      <c r="BN439">
        <v>0</v>
      </c>
      <c r="BO439" s="116">
        <f>SUM(Table1[[#This Row],[2014-2015 Conflict]],Table1[[#This Row],[2016-2017 conflict]],Table1[[#This Row],[2018 pre R conflict]],Table1[[#This Row],[2018 post R conflict]],Table1[[#This Row],[2019 conflict]],Table1[[#This Row],[2020 conflict]])</f>
        <v>188</v>
      </c>
      <c r="BP439" s="116">
        <f>SUM(Table1[[#This Row],[2014-2015  C - clashes]],Table1[[#This Row],[2016-2017  c-clashes]],Table1[[#This Row],[2018 pre R C-clashes]],Table1[[#This Row],[2018 post R C-clashes]],Table1[[#This Row],[2019 C-clashes]],Table1[[#This Row],[2020 C-clashes]])</f>
        <v>0</v>
      </c>
      <c r="BQ439" s="116">
        <f>SUM(Table1[[#This Row],[2014-2015 disaster]],Table1[[#This Row],[2016-2017 disaster]],Table1[[#This Row],[2018 pre R disaster]],Table1[[#This Row],[2018 post R disaster]],Table1[[#This Row],[2019 disaster]],Table1[[#This Row],[2020 disaster]])</f>
        <v>0</v>
      </c>
      <c r="BR439" s="116">
        <f>SUM(Table1[[#This Row],[2014-2015 unknown]],Table1[[#This Row],[2016-2017  unknown ]],Table1[[#This Row],[2018 pre R unknown]],Table1[[#This Row],[2018 post R unknown]],Table1[[#This Row],[2019 unknown]],Table1[[#This Row],[2020 unknown]])</f>
        <v>0</v>
      </c>
      <c r="BS439">
        <v>95</v>
      </c>
      <c r="BT439">
        <v>0</v>
      </c>
      <c r="BU439">
        <v>0</v>
      </c>
      <c r="BV439">
        <v>0</v>
      </c>
      <c r="BW439" t="s">
        <v>146</v>
      </c>
      <c r="BX439">
        <v>93</v>
      </c>
      <c r="BY439">
        <v>0</v>
      </c>
      <c r="BZ439">
        <v>0</v>
      </c>
      <c r="CA439">
        <v>0</v>
      </c>
      <c r="CB439" t="s">
        <v>146</v>
      </c>
      <c r="CC439">
        <v>0</v>
      </c>
      <c r="CD439">
        <v>0</v>
      </c>
      <c r="CE439">
        <v>0</v>
      </c>
      <c r="CF439">
        <v>0</v>
      </c>
      <c r="CG439" t="s">
        <v>146</v>
      </c>
      <c r="CH439">
        <v>0</v>
      </c>
      <c r="CI439">
        <v>0</v>
      </c>
      <c r="CJ439">
        <v>0</v>
      </c>
      <c r="CK439">
        <v>0</v>
      </c>
      <c r="CL439" t="s">
        <v>146</v>
      </c>
      <c r="CM439">
        <v>0</v>
      </c>
      <c r="CN439">
        <v>0</v>
      </c>
      <c r="CO439">
        <v>0</v>
      </c>
      <c r="CP439">
        <v>0</v>
      </c>
      <c r="CQ439" t="s">
        <v>146</v>
      </c>
      <c r="CR439">
        <v>0</v>
      </c>
      <c r="CS439">
        <v>0</v>
      </c>
      <c r="CT439">
        <v>0</v>
      </c>
      <c r="CU439">
        <v>0</v>
      </c>
      <c r="CV439" t="s">
        <v>146</v>
      </c>
      <c r="CW439" t="s">
        <v>147</v>
      </c>
      <c r="CX439">
        <v>0</v>
      </c>
      <c r="CY439">
        <v>0</v>
      </c>
      <c r="CZ439">
        <v>0</v>
      </c>
      <c r="DA439">
        <v>37</v>
      </c>
      <c r="DB439">
        <v>188</v>
      </c>
      <c r="DC439" t="s">
        <v>146</v>
      </c>
      <c r="DD439">
        <v>0</v>
      </c>
      <c r="DE439">
        <v>0</v>
      </c>
      <c r="DF439">
        <v>0</v>
      </c>
      <c r="DG439">
        <v>0</v>
      </c>
      <c r="DH439" t="s">
        <v>159</v>
      </c>
      <c r="DI439">
        <f>Table1[[#This Row],[i- returnees internal present household]]+Table1[[#This Row],[k- abroad returnee household]]</f>
        <v>710</v>
      </c>
      <c r="DJ439">
        <f>Table1[[#This Row],[ returnees internal ]]+Table1[[#This Row],[abroad returnee ]]</f>
        <v>3550</v>
      </c>
      <c r="DK439" t="s">
        <v>159</v>
      </c>
      <c r="DL439">
        <v>710</v>
      </c>
      <c r="DM439">
        <v>3550</v>
      </c>
      <c r="DN439">
        <v>95</v>
      </c>
      <c r="DO439">
        <v>485</v>
      </c>
      <c r="DP439" t="s">
        <v>211</v>
      </c>
      <c r="DQ439" t="s">
        <v>299</v>
      </c>
      <c r="DR439" t="s">
        <v>150</v>
      </c>
      <c r="DS439" t="s">
        <v>147</v>
      </c>
      <c r="DT439">
        <v>335</v>
      </c>
      <c r="DU439">
        <v>1635</v>
      </c>
      <c r="DV439" t="s">
        <v>193</v>
      </c>
      <c r="DW439" t="s">
        <v>196</v>
      </c>
      <c r="DX439" t="s">
        <v>150</v>
      </c>
      <c r="DY439" t="s">
        <v>147</v>
      </c>
      <c r="DZ439">
        <v>90</v>
      </c>
      <c r="EA439">
        <v>440</v>
      </c>
      <c r="EB439" t="s">
        <v>193</v>
      </c>
      <c r="EC439" t="s">
        <v>196</v>
      </c>
      <c r="ED439" t="s">
        <v>150</v>
      </c>
      <c r="EE439" t="s">
        <v>147</v>
      </c>
      <c r="EF439">
        <v>180</v>
      </c>
      <c r="EG439">
        <v>940</v>
      </c>
      <c r="EH439" t="s">
        <v>193</v>
      </c>
      <c r="EI439" t="s">
        <v>196</v>
      </c>
      <c r="EJ439" t="s">
        <v>150</v>
      </c>
      <c r="EK439" t="s">
        <v>147</v>
      </c>
      <c r="EL439">
        <v>10</v>
      </c>
      <c r="EM439">
        <v>50</v>
      </c>
      <c r="EN439" t="s">
        <v>193</v>
      </c>
      <c r="EO439" t="s">
        <v>196</v>
      </c>
      <c r="EP439" t="s">
        <v>150</v>
      </c>
      <c r="EQ439" t="s">
        <v>147</v>
      </c>
      <c r="ER439">
        <v>0</v>
      </c>
      <c r="ES439">
        <v>0</v>
      </c>
      <c r="ET439" t="s">
        <v>146</v>
      </c>
      <c r="EU439">
        <v>0</v>
      </c>
      <c r="EV439">
        <v>0</v>
      </c>
      <c r="EW439">
        <v>0</v>
      </c>
      <c r="EX439">
        <v>0</v>
      </c>
      <c r="EY439" t="s">
        <v>147</v>
      </c>
      <c r="EZ439" t="s">
        <v>147</v>
      </c>
      <c r="FA439" t="s">
        <v>147</v>
      </c>
      <c r="FB439" t="s">
        <v>147</v>
      </c>
      <c r="FC439">
        <v>0</v>
      </c>
      <c r="FD439">
        <v>0</v>
      </c>
      <c r="FE439" t="s">
        <v>147</v>
      </c>
      <c r="FF439" t="s">
        <v>147</v>
      </c>
      <c r="FG439" t="s">
        <v>147</v>
      </c>
      <c r="FH439" t="s">
        <v>147</v>
      </c>
      <c r="FI439">
        <v>0</v>
      </c>
      <c r="FJ439">
        <v>0</v>
      </c>
      <c r="FK439" t="s">
        <v>147</v>
      </c>
      <c r="FL439" t="s">
        <v>147</v>
      </c>
      <c r="FM439" t="s">
        <v>147</v>
      </c>
      <c r="FN439" t="s">
        <v>147</v>
      </c>
      <c r="FO439">
        <v>0</v>
      </c>
      <c r="FP439">
        <v>0</v>
      </c>
      <c r="FQ439" t="s">
        <v>147</v>
      </c>
      <c r="FR439" t="s">
        <v>147</v>
      </c>
      <c r="FS439" t="s">
        <v>147</v>
      </c>
      <c r="FT439" t="s">
        <v>147</v>
      </c>
      <c r="FU439">
        <v>0</v>
      </c>
      <c r="FV439">
        <v>0</v>
      </c>
      <c r="FW439" t="s">
        <v>147</v>
      </c>
      <c r="FX439" t="s">
        <v>147</v>
      </c>
      <c r="FY439" t="s">
        <v>147</v>
      </c>
      <c r="FZ439" t="s">
        <v>147</v>
      </c>
      <c r="GA439">
        <v>0</v>
      </c>
      <c r="GB439">
        <v>0</v>
      </c>
      <c r="GC439">
        <v>415</v>
      </c>
      <c r="GD439">
        <v>2075</v>
      </c>
      <c r="GE439">
        <v>252</v>
      </c>
      <c r="GF439">
        <v>1260</v>
      </c>
      <c r="GG439">
        <v>43</v>
      </c>
      <c r="GH439">
        <v>215</v>
      </c>
      <c r="GI439">
        <v>0</v>
      </c>
      <c r="GJ439">
        <v>0</v>
      </c>
      <c r="GK439" t="s">
        <v>159</v>
      </c>
      <c r="GL439">
        <v>26</v>
      </c>
      <c r="GM439">
        <v>130</v>
      </c>
      <c r="GN439" t="s">
        <v>159</v>
      </c>
      <c r="GO439" t="s">
        <v>193</v>
      </c>
      <c r="GP439" t="s">
        <v>196</v>
      </c>
      <c r="GQ439" t="s">
        <v>159</v>
      </c>
      <c r="GR439" t="s">
        <v>221</v>
      </c>
      <c r="GS439" t="s">
        <v>159</v>
      </c>
      <c r="GT439">
        <v>12</v>
      </c>
      <c r="GU439">
        <v>30</v>
      </c>
      <c r="GV439" t="s">
        <v>159</v>
      </c>
      <c r="GW439" t="s">
        <v>152</v>
      </c>
      <c r="GX439" t="s">
        <v>151</v>
      </c>
      <c r="GY439" t="s">
        <v>177</v>
      </c>
      <c r="GZ439" t="s">
        <v>160</v>
      </c>
      <c r="HA439" s="117" t="s">
        <v>1516</v>
      </c>
      <c r="HB439" s="117" t="s">
        <v>1516</v>
      </c>
      <c r="HC439" s="117"/>
      <c r="HD439" s="116" t="s">
        <v>1858</v>
      </c>
      <c r="HE439" s="116">
        <v>8.1745966540000001</v>
      </c>
      <c r="HF439" s="116">
        <v>32.368158940000001</v>
      </c>
    </row>
    <row r="440" spans="1:214" x14ac:dyDescent="0.25">
      <c r="A440" t="s">
        <v>142</v>
      </c>
      <c r="B440" t="s">
        <v>143</v>
      </c>
      <c r="C440" t="s">
        <v>406</v>
      </c>
      <c r="D440" t="s">
        <v>407</v>
      </c>
      <c r="E440" t="s">
        <v>1513</v>
      </c>
      <c r="F440" t="s">
        <v>1514</v>
      </c>
      <c r="G440" s="116">
        <f t="shared" si="12"/>
        <v>9.3641400000000008</v>
      </c>
      <c r="H440" s="116">
        <f t="shared" si="13"/>
        <v>31.480229999999999</v>
      </c>
      <c r="I440">
        <v>9</v>
      </c>
      <c r="J440">
        <v>9</v>
      </c>
      <c r="K440" t="s">
        <v>146</v>
      </c>
      <c r="L440">
        <v>0</v>
      </c>
      <c r="M440" s="116">
        <f>SUM(Table1[[#Headers],[c- IDP previously displ. abroad present]])</f>
        <v>0</v>
      </c>
      <c r="N440">
        <v>0</v>
      </c>
      <c r="O440" s="116">
        <f>(Table1[[#This Row],[a- IDP individuals]])-(Table1[[#This Row],[displ. Abroad]])</f>
        <v>0</v>
      </c>
      <c r="P440">
        <v>0</v>
      </c>
      <c r="Q440">
        <v>0</v>
      </c>
      <c r="R440" t="s">
        <v>147</v>
      </c>
      <c r="S440" t="s">
        <v>147</v>
      </c>
      <c r="T440">
        <v>0</v>
      </c>
      <c r="U440">
        <v>0</v>
      </c>
      <c r="V440" t="s">
        <v>147</v>
      </c>
      <c r="W440" t="s">
        <v>147</v>
      </c>
      <c r="X440">
        <v>0</v>
      </c>
      <c r="Y440">
        <v>0</v>
      </c>
      <c r="Z440" t="s">
        <v>147</v>
      </c>
      <c r="AA440" t="s">
        <v>147</v>
      </c>
      <c r="AB440">
        <v>0</v>
      </c>
      <c r="AC440">
        <v>0</v>
      </c>
      <c r="AD440" t="s">
        <v>147</v>
      </c>
      <c r="AE440" t="s">
        <v>147</v>
      </c>
      <c r="AF440">
        <v>0</v>
      </c>
      <c r="AG440">
        <v>0</v>
      </c>
      <c r="AH440" t="s">
        <v>147</v>
      </c>
      <c r="AI440" t="s">
        <v>147</v>
      </c>
      <c r="AJ440">
        <v>0</v>
      </c>
      <c r="AK440">
        <v>0</v>
      </c>
      <c r="AL440" t="s">
        <v>147</v>
      </c>
      <c r="AM440" t="s">
        <v>147</v>
      </c>
      <c r="AN440">
        <v>0</v>
      </c>
      <c r="AO440">
        <v>0</v>
      </c>
      <c r="AP440" t="s">
        <v>146</v>
      </c>
      <c r="AQ440">
        <v>0</v>
      </c>
      <c r="AR440">
        <v>0</v>
      </c>
      <c r="AS440">
        <v>0</v>
      </c>
      <c r="AT440">
        <v>0</v>
      </c>
      <c r="AU440" t="s">
        <v>147</v>
      </c>
      <c r="AV440" t="s">
        <v>147</v>
      </c>
      <c r="AW440">
        <v>0</v>
      </c>
      <c r="AX440">
        <v>0</v>
      </c>
      <c r="AY440" t="s">
        <v>147</v>
      </c>
      <c r="AZ440" t="s">
        <v>147</v>
      </c>
      <c r="BA440">
        <v>0</v>
      </c>
      <c r="BB440">
        <v>0</v>
      </c>
      <c r="BC440" t="s">
        <v>147</v>
      </c>
      <c r="BD440" t="s">
        <v>147</v>
      </c>
      <c r="BE440">
        <v>0</v>
      </c>
      <c r="BF440">
        <v>0</v>
      </c>
      <c r="BG440" t="s">
        <v>147</v>
      </c>
      <c r="BH440" t="s">
        <v>147</v>
      </c>
      <c r="BI440">
        <v>0</v>
      </c>
      <c r="BJ440">
        <v>0</v>
      </c>
      <c r="BK440" t="s">
        <v>147</v>
      </c>
      <c r="BL440" t="s">
        <v>147</v>
      </c>
      <c r="BM440">
        <v>0</v>
      </c>
      <c r="BN440">
        <v>0</v>
      </c>
      <c r="BO440" s="116">
        <f>SUM(Table1[[#This Row],[2014-2015 Conflict]],Table1[[#This Row],[2016-2017 conflict]],Table1[[#This Row],[2018 pre R conflict]],Table1[[#This Row],[2018 post R conflict]],Table1[[#This Row],[2019 conflict]],Table1[[#This Row],[2020 conflict]])</f>
        <v>0</v>
      </c>
      <c r="BP440" s="116">
        <f>SUM(Table1[[#This Row],[2014-2015  C - clashes]],Table1[[#This Row],[2016-2017  c-clashes]],Table1[[#This Row],[2018 pre R C-clashes]],Table1[[#This Row],[2018 post R C-clashes]],Table1[[#This Row],[2019 C-clashes]],Table1[[#This Row],[2020 C-clashes]])</f>
        <v>0</v>
      </c>
      <c r="BQ440" s="116">
        <f>SUM(Table1[[#This Row],[2014-2015 disaster]],Table1[[#This Row],[2016-2017 disaster]],Table1[[#This Row],[2018 pre R disaster]],Table1[[#This Row],[2018 post R disaster]],Table1[[#This Row],[2019 disaster]],Table1[[#This Row],[2020 disaster]])</f>
        <v>0</v>
      </c>
      <c r="BR440" s="116">
        <f>SUM(Table1[[#This Row],[2014-2015 unknown]],Table1[[#This Row],[2016-2017  unknown ]],Table1[[#This Row],[2018 pre R unknown]],Table1[[#This Row],[2018 post R unknown]],Table1[[#This Row],[2019 unknown]],Table1[[#This Row],[2020 unknown]])</f>
        <v>0</v>
      </c>
      <c r="BS440">
        <v>0</v>
      </c>
      <c r="BT440">
        <v>0</v>
      </c>
      <c r="BU440">
        <v>0</v>
      </c>
      <c r="BV440">
        <v>0</v>
      </c>
      <c r="BW440" t="s">
        <v>146</v>
      </c>
      <c r="BX440">
        <v>0</v>
      </c>
      <c r="BY440">
        <v>0</v>
      </c>
      <c r="BZ440">
        <v>0</v>
      </c>
      <c r="CA440">
        <v>0</v>
      </c>
      <c r="CB440" t="s">
        <v>146</v>
      </c>
      <c r="CC440">
        <v>0</v>
      </c>
      <c r="CD440">
        <v>0</v>
      </c>
      <c r="CE440">
        <v>0</v>
      </c>
      <c r="CF440">
        <v>0</v>
      </c>
      <c r="CG440" t="s">
        <v>146</v>
      </c>
      <c r="CH440">
        <v>0</v>
      </c>
      <c r="CI440">
        <v>0</v>
      </c>
      <c r="CJ440">
        <v>0</v>
      </c>
      <c r="CK440">
        <v>0</v>
      </c>
      <c r="CL440" t="s">
        <v>146</v>
      </c>
      <c r="CM440">
        <v>0</v>
      </c>
      <c r="CN440">
        <v>0</v>
      </c>
      <c r="CO440">
        <v>0</v>
      </c>
      <c r="CP440">
        <v>0</v>
      </c>
      <c r="CQ440" t="s">
        <v>146</v>
      </c>
      <c r="CR440">
        <v>0</v>
      </c>
      <c r="CS440">
        <v>0</v>
      </c>
      <c r="CT440">
        <v>0</v>
      </c>
      <c r="CU440">
        <v>0</v>
      </c>
      <c r="CV440" t="s">
        <v>146</v>
      </c>
      <c r="CW440" t="s">
        <v>147</v>
      </c>
      <c r="CX440">
        <v>0</v>
      </c>
      <c r="CY440">
        <v>0</v>
      </c>
      <c r="CZ440">
        <v>0</v>
      </c>
      <c r="DA440">
        <v>0</v>
      </c>
      <c r="DB440">
        <v>0</v>
      </c>
      <c r="DC440" t="s">
        <v>146</v>
      </c>
      <c r="DD440">
        <v>0</v>
      </c>
      <c r="DE440">
        <v>0</v>
      </c>
      <c r="DF440">
        <v>500</v>
      </c>
      <c r="DG440">
        <v>2500</v>
      </c>
      <c r="DH440" t="s">
        <v>159</v>
      </c>
      <c r="DI440">
        <f>Table1[[#This Row],[i- returnees internal present household]]+Table1[[#This Row],[k- abroad returnee household]]</f>
        <v>376</v>
      </c>
      <c r="DJ440">
        <f>Table1[[#This Row],[ returnees internal ]]+Table1[[#This Row],[abroad returnee ]]</f>
        <v>1952</v>
      </c>
      <c r="DK440" t="s">
        <v>159</v>
      </c>
      <c r="DL440">
        <v>266</v>
      </c>
      <c r="DM440">
        <v>1440</v>
      </c>
      <c r="DN440">
        <v>16</v>
      </c>
      <c r="DO440">
        <v>90</v>
      </c>
      <c r="DP440" t="s">
        <v>143</v>
      </c>
      <c r="DQ440" t="s">
        <v>226</v>
      </c>
      <c r="DR440" t="s">
        <v>150</v>
      </c>
      <c r="DS440" t="s">
        <v>147</v>
      </c>
      <c r="DT440">
        <v>37</v>
      </c>
      <c r="DU440">
        <v>203</v>
      </c>
      <c r="DV440" t="s">
        <v>143</v>
      </c>
      <c r="DW440" t="s">
        <v>226</v>
      </c>
      <c r="DX440" t="s">
        <v>150</v>
      </c>
      <c r="DY440" t="s">
        <v>147</v>
      </c>
      <c r="DZ440">
        <v>50</v>
      </c>
      <c r="EA440">
        <v>270</v>
      </c>
      <c r="EB440" t="s">
        <v>193</v>
      </c>
      <c r="EC440" t="s">
        <v>194</v>
      </c>
      <c r="ED440" t="s">
        <v>150</v>
      </c>
      <c r="EE440" t="s">
        <v>147</v>
      </c>
      <c r="EF440">
        <v>75</v>
      </c>
      <c r="EG440">
        <v>409</v>
      </c>
      <c r="EH440" t="s">
        <v>143</v>
      </c>
      <c r="EI440" t="s">
        <v>226</v>
      </c>
      <c r="EJ440" t="s">
        <v>150</v>
      </c>
      <c r="EK440" t="s">
        <v>147</v>
      </c>
      <c r="EL440">
        <v>88</v>
      </c>
      <c r="EM440">
        <v>468</v>
      </c>
      <c r="EN440" t="s">
        <v>143</v>
      </c>
      <c r="EO440" t="s">
        <v>227</v>
      </c>
      <c r="EP440" t="s">
        <v>150</v>
      </c>
      <c r="EQ440" t="s">
        <v>147</v>
      </c>
      <c r="ER440">
        <v>0</v>
      </c>
      <c r="ES440">
        <v>0</v>
      </c>
      <c r="ET440" t="s">
        <v>159</v>
      </c>
      <c r="EU440">
        <v>110</v>
      </c>
      <c r="EV440">
        <v>512</v>
      </c>
      <c r="EW440">
        <v>19</v>
      </c>
      <c r="EX440">
        <v>102</v>
      </c>
      <c r="EY440" t="s">
        <v>217</v>
      </c>
      <c r="EZ440" t="s">
        <v>411</v>
      </c>
      <c r="FA440" t="s">
        <v>150</v>
      </c>
      <c r="FB440" t="s">
        <v>147</v>
      </c>
      <c r="FC440">
        <v>13</v>
      </c>
      <c r="FD440">
        <v>91</v>
      </c>
      <c r="FE440" t="s">
        <v>217</v>
      </c>
      <c r="FF440" t="s">
        <v>411</v>
      </c>
      <c r="FG440" t="s">
        <v>150</v>
      </c>
      <c r="FH440" t="s">
        <v>147</v>
      </c>
      <c r="FI440">
        <v>20</v>
      </c>
      <c r="FJ440">
        <v>50</v>
      </c>
      <c r="FK440" t="s">
        <v>221</v>
      </c>
      <c r="FL440" t="s">
        <v>424</v>
      </c>
      <c r="FM440" t="s">
        <v>150</v>
      </c>
      <c r="FN440" t="s">
        <v>147</v>
      </c>
      <c r="FO440">
        <v>26</v>
      </c>
      <c r="FP440">
        <v>110</v>
      </c>
      <c r="FQ440" t="s">
        <v>217</v>
      </c>
      <c r="FR440" t="s">
        <v>411</v>
      </c>
      <c r="FS440" t="s">
        <v>150</v>
      </c>
      <c r="FT440" t="s">
        <v>147</v>
      </c>
      <c r="FU440">
        <v>32</v>
      </c>
      <c r="FV440">
        <v>159</v>
      </c>
      <c r="FW440" t="s">
        <v>217</v>
      </c>
      <c r="FX440" t="s">
        <v>411</v>
      </c>
      <c r="FY440" t="s">
        <v>150</v>
      </c>
      <c r="FZ440" t="s">
        <v>147</v>
      </c>
      <c r="GA440">
        <v>0</v>
      </c>
      <c r="GB440">
        <v>0</v>
      </c>
      <c r="GC440">
        <v>266</v>
      </c>
      <c r="GD440">
        <v>1440</v>
      </c>
      <c r="GE440">
        <v>110</v>
      </c>
      <c r="GF440">
        <v>512</v>
      </c>
      <c r="GG440">
        <v>0</v>
      </c>
      <c r="GH440">
        <v>0</v>
      </c>
      <c r="GI440">
        <v>0</v>
      </c>
      <c r="GJ440">
        <v>0</v>
      </c>
      <c r="GK440" t="s">
        <v>159</v>
      </c>
      <c r="GL440">
        <v>1059</v>
      </c>
      <c r="GM440">
        <v>6061</v>
      </c>
      <c r="GN440" t="s">
        <v>159</v>
      </c>
      <c r="GO440" t="s">
        <v>143</v>
      </c>
      <c r="GP440" t="s">
        <v>226</v>
      </c>
      <c r="GQ440" t="s">
        <v>159</v>
      </c>
      <c r="GR440" t="s">
        <v>217</v>
      </c>
      <c r="GS440" t="s">
        <v>159</v>
      </c>
      <c r="GT440">
        <v>17</v>
      </c>
      <c r="GU440">
        <v>40</v>
      </c>
      <c r="GV440" t="s">
        <v>159</v>
      </c>
      <c r="GW440" t="s">
        <v>152</v>
      </c>
      <c r="GX440" t="s">
        <v>177</v>
      </c>
      <c r="GY440" t="s">
        <v>151</v>
      </c>
      <c r="GZ440" t="s">
        <v>160</v>
      </c>
      <c r="HA440" s="117" t="s">
        <v>351</v>
      </c>
      <c r="HB440" s="117" t="s">
        <v>2743</v>
      </c>
      <c r="HC440" s="117" t="s">
        <v>2744</v>
      </c>
      <c r="HD440" s="116" t="s">
        <v>1858</v>
      </c>
      <c r="HE440" s="116">
        <v>7.806648</v>
      </c>
      <c r="HF440" s="116">
        <v>32.925593999999997</v>
      </c>
    </row>
    <row r="441" spans="1:214" x14ac:dyDescent="0.25">
      <c r="A441" t="s">
        <v>155</v>
      </c>
      <c r="B441" t="s">
        <v>156</v>
      </c>
      <c r="C441" t="s">
        <v>349</v>
      </c>
      <c r="D441" t="s">
        <v>350</v>
      </c>
      <c r="E441" t="s">
        <v>1515</v>
      </c>
      <c r="F441" t="s">
        <v>1516</v>
      </c>
      <c r="G441" s="116">
        <f t="shared" si="12"/>
        <v>8.1945966539999997</v>
      </c>
      <c r="H441" s="116">
        <f t="shared" si="13"/>
        <v>32.481589419999999</v>
      </c>
      <c r="I441">
        <v>9</v>
      </c>
      <c r="J441">
        <v>9</v>
      </c>
      <c r="K441" t="s">
        <v>159</v>
      </c>
      <c r="L441">
        <v>95</v>
      </c>
      <c r="M441" s="116">
        <f>SUM(Table1[[#Headers],[c- IDP previously displ. abroad present]])</f>
        <v>0</v>
      </c>
      <c r="N441">
        <v>510</v>
      </c>
      <c r="O441" s="116">
        <f>(Table1[[#This Row],[a- IDP individuals]])-(Table1[[#This Row],[displ. Abroad]])</f>
        <v>246</v>
      </c>
      <c r="P441">
        <v>31</v>
      </c>
      <c r="Q441">
        <v>166</v>
      </c>
      <c r="R441" t="s">
        <v>156</v>
      </c>
      <c r="S441" t="s">
        <v>350</v>
      </c>
      <c r="T441">
        <v>22</v>
      </c>
      <c r="U441">
        <v>118</v>
      </c>
      <c r="V441" t="s">
        <v>193</v>
      </c>
      <c r="W441" t="s">
        <v>194</v>
      </c>
      <c r="X441">
        <v>15</v>
      </c>
      <c r="Y441">
        <v>81</v>
      </c>
      <c r="Z441" t="s">
        <v>211</v>
      </c>
      <c r="AA441" t="s">
        <v>422</v>
      </c>
      <c r="AB441">
        <v>10</v>
      </c>
      <c r="AC441">
        <v>54</v>
      </c>
      <c r="AD441" t="s">
        <v>143</v>
      </c>
      <c r="AE441" t="s">
        <v>226</v>
      </c>
      <c r="AF441">
        <v>12</v>
      </c>
      <c r="AG441">
        <v>64</v>
      </c>
      <c r="AH441" t="s">
        <v>193</v>
      </c>
      <c r="AI441" t="s">
        <v>210</v>
      </c>
      <c r="AJ441">
        <v>5</v>
      </c>
      <c r="AK441">
        <v>27</v>
      </c>
      <c r="AL441" t="s">
        <v>156</v>
      </c>
      <c r="AM441" t="s">
        <v>439</v>
      </c>
      <c r="AN441">
        <v>0</v>
      </c>
      <c r="AO441">
        <v>0</v>
      </c>
      <c r="AP441" t="s">
        <v>159</v>
      </c>
      <c r="AQ441">
        <v>49</v>
      </c>
      <c r="AR441">
        <v>264</v>
      </c>
      <c r="AS441">
        <v>19</v>
      </c>
      <c r="AT441">
        <v>102</v>
      </c>
      <c r="AU441" t="s">
        <v>148</v>
      </c>
      <c r="AV441" t="s">
        <v>149</v>
      </c>
      <c r="AW441">
        <v>12</v>
      </c>
      <c r="AX441">
        <v>65</v>
      </c>
      <c r="AY441" t="s">
        <v>221</v>
      </c>
      <c r="AZ441" t="s">
        <v>424</v>
      </c>
      <c r="BA441">
        <v>7</v>
      </c>
      <c r="BB441">
        <v>38</v>
      </c>
      <c r="BC441" t="s">
        <v>148</v>
      </c>
      <c r="BD441" t="s">
        <v>149</v>
      </c>
      <c r="BE441">
        <v>6</v>
      </c>
      <c r="BF441">
        <v>32</v>
      </c>
      <c r="BG441" t="s">
        <v>148</v>
      </c>
      <c r="BH441" t="s">
        <v>149</v>
      </c>
      <c r="BI441">
        <v>5</v>
      </c>
      <c r="BJ441">
        <v>27</v>
      </c>
      <c r="BK441" t="s">
        <v>148</v>
      </c>
      <c r="BL441" t="s">
        <v>149</v>
      </c>
      <c r="BM441">
        <v>0</v>
      </c>
      <c r="BN441">
        <v>0</v>
      </c>
      <c r="BO441" s="116">
        <f>SUM(Table1[[#This Row],[2014-2015 Conflict]],Table1[[#This Row],[2016-2017 conflict]],Table1[[#This Row],[2018 pre R conflict]],Table1[[#This Row],[2018 post R conflict]],Table1[[#This Row],[2019 conflict]],Table1[[#This Row],[2020 conflict]])</f>
        <v>166</v>
      </c>
      <c r="BP441" s="116">
        <f>SUM(Table1[[#This Row],[2014-2015  C - clashes]],Table1[[#This Row],[2016-2017  c-clashes]],Table1[[#This Row],[2018 pre R C-clashes]],Table1[[#This Row],[2018 post R C-clashes]],Table1[[#This Row],[2019 C-clashes]],Table1[[#This Row],[2020 C-clashes]])</f>
        <v>199</v>
      </c>
      <c r="BQ441" s="116">
        <f>SUM(Table1[[#This Row],[2014-2015 disaster]],Table1[[#This Row],[2016-2017 disaster]],Table1[[#This Row],[2018 pre R disaster]],Table1[[#This Row],[2018 post R disaster]],Table1[[#This Row],[2019 disaster]],Table1[[#This Row],[2020 disaster]])</f>
        <v>145</v>
      </c>
      <c r="BR441" s="116">
        <f>SUM(Table1[[#This Row],[2014-2015 unknown]],Table1[[#This Row],[2016-2017  unknown ]],Table1[[#This Row],[2018 pre R unknown]],Table1[[#This Row],[2018 post R unknown]],Table1[[#This Row],[2019 unknown]],Table1[[#This Row],[2020 unknown]])</f>
        <v>0</v>
      </c>
      <c r="BS441">
        <v>166</v>
      </c>
      <c r="BT441">
        <v>0</v>
      </c>
      <c r="BU441">
        <v>0</v>
      </c>
      <c r="BV441">
        <v>0</v>
      </c>
      <c r="BW441" t="s">
        <v>146</v>
      </c>
      <c r="BX441">
        <v>0</v>
      </c>
      <c r="BY441">
        <v>118</v>
      </c>
      <c r="BZ441">
        <v>0</v>
      </c>
      <c r="CA441">
        <v>0</v>
      </c>
      <c r="CB441" t="s">
        <v>146</v>
      </c>
      <c r="CC441">
        <v>0</v>
      </c>
      <c r="CD441">
        <v>0</v>
      </c>
      <c r="CE441">
        <v>81</v>
      </c>
      <c r="CF441">
        <v>0</v>
      </c>
      <c r="CG441" t="s">
        <v>146</v>
      </c>
      <c r="CH441">
        <v>0</v>
      </c>
      <c r="CI441">
        <v>54</v>
      </c>
      <c r="CJ441">
        <v>0</v>
      </c>
      <c r="CK441">
        <v>0</v>
      </c>
      <c r="CL441" t="s">
        <v>146</v>
      </c>
      <c r="CM441">
        <v>0</v>
      </c>
      <c r="CN441">
        <v>0</v>
      </c>
      <c r="CO441">
        <v>64</v>
      </c>
      <c r="CP441">
        <v>0</v>
      </c>
      <c r="CQ441" t="s">
        <v>146</v>
      </c>
      <c r="CR441">
        <v>0</v>
      </c>
      <c r="CS441">
        <v>27</v>
      </c>
      <c r="CT441">
        <v>0</v>
      </c>
      <c r="CU441">
        <v>0</v>
      </c>
      <c r="CV441" t="s">
        <v>146</v>
      </c>
      <c r="CW441" t="s">
        <v>147</v>
      </c>
      <c r="CX441">
        <v>0</v>
      </c>
      <c r="CY441">
        <v>0</v>
      </c>
      <c r="CZ441">
        <v>0</v>
      </c>
      <c r="DA441">
        <v>95</v>
      </c>
      <c r="DB441">
        <v>510</v>
      </c>
      <c r="DC441" t="s">
        <v>146</v>
      </c>
      <c r="DD441">
        <v>0</v>
      </c>
      <c r="DE441">
        <v>0</v>
      </c>
      <c r="DF441">
        <v>73</v>
      </c>
      <c r="DG441">
        <v>393</v>
      </c>
      <c r="DH441" t="s">
        <v>159</v>
      </c>
      <c r="DI441">
        <f>Table1[[#This Row],[i- returnees internal present household]]+Table1[[#This Row],[k- abroad returnee household]]</f>
        <v>35</v>
      </c>
      <c r="DJ441">
        <f>Table1[[#This Row],[ returnees internal ]]+Table1[[#This Row],[abroad returnee ]]</f>
        <v>185</v>
      </c>
      <c r="DK441" t="s">
        <v>159</v>
      </c>
      <c r="DL441">
        <v>27</v>
      </c>
      <c r="DM441">
        <v>143</v>
      </c>
      <c r="DN441">
        <v>0</v>
      </c>
      <c r="DO441">
        <v>0</v>
      </c>
      <c r="DP441" t="s">
        <v>147</v>
      </c>
      <c r="DQ441" t="s">
        <v>147</v>
      </c>
      <c r="DR441" t="s">
        <v>147</v>
      </c>
      <c r="DS441" t="s">
        <v>147</v>
      </c>
      <c r="DT441">
        <v>0</v>
      </c>
      <c r="DU441">
        <v>0</v>
      </c>
      <c r="DV441" t="s">
        <v>147</v>
      </c>
      <c r="DW441" t="s">
        <v>147</v>
      </c>
      <c r="DX441" t="s">
        <v>147</v>
      </c>
      <c r="DY441" t="s">
        <v>147</v>
      </c>
      <c r="DZ441">
        <v>0</v>
      </c>
      <c r="EA441">
        <v>0</v>
      </c>
      <c r="EB441" t="s">
        <v>147</v>
      </c>
      <c r="EC441" t="s">
        <v>147</v>
      </c>
      <c r="ED441" t="s">
        <v>147</v>
      </c>
      <c r="EE441" t="s">
        <v>147</v>
      </c>
      <c r="EF441">
        <v>0</v>
      </c>
      <c r="EG441">
        <v>0</v>
      </c>
      <c r="EH441" t="s">
        <v>147</v>
      </c>
      <c r="EI441" t="s">
        <v>147</v>
      </c>
      <c r="EJ441" t="s">
        <v>147</v>
      </c>
      <c r="EK441" t="s">
        <v>147</v>
      </c>
      <c r="EL441">
        <v>27</v>
      </c>
      <c r="EM441">
        <v>143</v>
      </c>
      <c r="EN441" t="s">
        <v>156</v>
      </c>
      <c r="EO441" t="s">
        <v>163</v>
      </c>
      <c r="EP441" t="s">
        <v>182</v>
      </c>
      <c r="EQ441" t="s">
        <v>147</v>
      </c>
      <c r="ER441">
        <v>0</v>
      </c>
      <c r="ES441">
        <v>0</v>
      </c>
      <c r="ET441" t="s">
        <v>159</v>
      </c>
      <c r="EU441">
        <v>8</v>
      </c>
      <c r="EV441">
        <v>42</v>
      </c>
      <c r="EW441">
        <v>0</v>
      </c>
      <c r="EX441">
        <v>0</v>
      </c>
      <c r="EY441" t="s">
        <v>147</v>
      </c>
      <c r="EZ441" t="s">
        <v>147</v>
      </c>
      <c r="FA441" t="s">
        <v>147</v>
      </c>
      <c r="FB441" t="s">
        <v>147</v>
      </c>
      <c r="FC441">
        <v>0</v>
      </c>
      <c r="FD441">
        <v>0</v>
      </c>
      <c r="FE441" t="s">
        <v>147</v>
      </c>
      <c r="FF441" t="s">
        <v>147</v>
      </c>
      <c r="FG441" t="s">
        <v>147</v>
      </c>
      <c r="FH441" t="s">
        <v>147</v>
      </c>
      <c r="FI441">
        <v>0</v>
      </c>
      <c r="FJ441">
        <v>0</v>
      </c>
      <c r="FK441" t="s">
        <v>147</v>
      </c>
      <c r="FL441" t="s">
        <v>147</v>
      </c>
      <c r="FM441" t="s">
        <v>147</v>
      </c>
      <c r="FN441" t="s">
        <v>147</v>
      </c>
      <c r="FO441">
        <v>3</v>
      </c>
      <c r="FP441">
        <v>15</v>
      </c>
      <c r="FQ441" t="s">
        <v>148</v>
      </c>
      <c r="FR441" t="s">
        <v>1517</v>
      </c>
      <c r="FS441" t="s">
        <v>182</v>
      </c>
      <c r="FT441" t="s">
        <v>147</v>
      </c>
      <c r="FU441">
        <v>5</v>
      </c>
      <c r="FV441">
        <v>27</v>
      </c>
      <c r="FW441" t="s">
        <v>148</v>
      </c>
      <c r="FX441" t="s">
        <v>1517</v>
      </c>
      <c r="FY441" t="s">
        <v>182</v>
      </c>
      <c r="FZ441" t="s">
        <v>147</v>
      </c>
      <c r="GA441">
        <v>0</v>
      </c>
      <c r="GB441">
        <v>0</v>
      </c>
      <c r="GC441">
        <v>20</v>
      </c>
      <c r="GD441">
        <v>106</v>
      </c>
      <c r="GE441">
        <v>10</v>
      </c>
      <c r="GF441">
        <v>53</v>
      </c>
      <c r="GG441">
        <v>5</v>
      </c>
      <c r="GH441">
        <v>26</v>
      </c>
      <c r="GI441">
        <v>0</v>
      </c>
      <c r="GJ441">
        <v>0</v>
      </c>
      <c r="GK441" t="s">
        <v>159</v>
      </c>
      <c r="GL441">
        <v>8</v>
      </c>
      <c r="GM441">
        <v>34</v>
      </c>
      <c r="GN441" t="s">
        <v>159</v>
      </c>
      <c r="GO441" t="s">
        <v>156</v>
      </c>
      <c r="GP441" t="s">
        <v>350</v>
      </c>
      <c r="GQ441" t="s">
        <v>159</v>
      </c>
      <c r="GR441" t="s">
        <v>148</v>
      </c>
      <c r="GS441" t="s">
        <v>159</v>
      </c>
      <c r="GT441">
        <v>6</v>
      </c>
      <c r="GU441">
        <v>12</v>
      </c>
      <c r="GV441" t="s">
        <v>159</v>
      </c>
      <c r="GW441" t="s">
        <v>151</v>
      </c>
      <c r="GX441" t="s">
        <v>152</v>
      </c>
      <c r="GY441" t="s">
        <v>152</v>
      </c>
      <c r="GZ441" t="s">
        <v>160</v>
      </c>
      <c r="HA441" s="117" t="s">
        <v>351</v>
      </c>
      <c r="HB441" s="117" t="s">
        <v>2746</v>
      </c>
      <c r="HC441" s="117"/>
      <c r="HD441" s="116" t="s">
        <v>1858</v>
      </c>
      <c r="HE441" s="116">
        <v>7.8864010000000002</v>
      </c>
      <c r="HF441" s="116">
        <v>32.991967000000002</v>
      </c>
    </row>
    <row r="442" spans="1:214" x14ac:dyDescent="0.25">
      <c r="A442" t="s">
        <v>201</v>
      </c>
      <c r="B442" t="s">
        <v>202</v>
      </c>
      <c r="C442" t="s">
        <v>200</v>
      </c>
      <c r="D442" t="s">
        <v>203</v>
      </c>
      <c r="E442" t="s">
        <v>1518</v>
      </c>
      <c r="F442" t="s">
        <v>1519</v>
      </c>
      <c r="G442" s="116">
        <f t="shared" si="12"/>
        <v>4.915</v>
      </c>
      <c r="H442" s="116">
        <f t="shared" si="13"/>
        <v>33.453055599999999</v>
      </c>
      <c r="I442">
        <v>9</v>
      </c>
      <c r="J442">
        <v>9</v>
      </c>
      <c r="K442" t="s">
        <v>159</v>
      </c>
      <c r="L442">
        <v>154</v>
      </c>
      <c r="M442" s="116">
        <f>SUM(Table1[[#Headers],[c- IDP previously displ. abroad present]])</f>
        <v>0</v>
      </c>
      <c r="N442">
        <v>967</v>
      </c>
      <c r="O442" s="116">
        <f>(Table1[[#This Row],[a- IDP individuals]])-(Table1[[#This Row],[displ. Abroad]])</f>
        <v>967</v>
      </c>
      <c r="P442">
        <v>0</v>
      </c>
      <c r="Q442">
        <v>0</v>
      </c>
      <c r="R442" t="s">
        <v>147</v>
      </c>
      <c r="S442" t="s">
        <v>147</v>
      </c>
      <c r="T442">
        <v>0</v>
      </c>
      <c r="U442">
        <v>0</v>
      </c>
      <c r="V442" t="s">
        <v>147</v>
      </c>
      <c r="W442" t="s">
        <v>147</v>
      </c>
      <c r="X442">
        <v>0</v>
      </c>
      <c r="Y442">
        <v>0</v>
      </c>
      <c r="Z442" t="s">
        <v>147</v>
      </c>
      <c r="AA442" t="s">
        <v>147</v>
      </c>
      <c r="AB442">
        <v>0</v>
      </c>
      <c r="AC442">
        <v>0</v>
      </c>
      <c r="AD442" t="s">
        <v>147</v>
      </c>
      <c r="AE442" t="s">
        <v>147</v>
      </c>
      <c r="AF442">
        <v>74</v>
      </c>
      <c r="AG442">
        <v>444</v>
      </c>
      <c r="AH442" t="s">
        <v>202</v>
      </c>
      <c r="AI442" t="s">
        <v>203</v>
      </c>
      <c r="AJ442">
        <v>27</v>
      </c>
      <c r="AK442">
        <v>162</v>
      </c>
      <c r="AL442" t="s">
        <v>202</v>
      </c>
      <c r="AM442" t="s">
        <v>203</v>
      </c>
      <c r="AN442">
        <v>53</v>
      </c>
      <c r="AO442">
        <v>361</v>
      </c>
      <c r="AP442" t="s">
        <v>146</v>
      </c>
      <c r="AQ442">
        <v>0</v>
      </c>
      <c r="AR442">
        <v>0</v>
      </c>
      <c r="AS442">
        <v>0</v>
      </c>
      <c r="AT442">
        <v>0</v>
      </c>
      <c r="AU442" t="s">
        <v>147</v>
      </c>
      <c r="AV442" t="s">
        <v>147</v>
      </c>
      <c r="AW442">
        <v>0</v>
      </c>
      <c r="AX442">
        <v>0</v>
      </c>
      <c r="AY442" t="s">
        <v>147</v>
      </c>
      <c r="AZ442" t="s">
        <v>147</v>
      </c>
      <c r="BA442">
        <v>0</v>
      </c>
      <c r="BB442">
        <v>0</v>
      </c>
      <c r="BC442" t="s">
        <v>147</v>
      </c>
      <c r="BD442" t="s">
        <v>147</v>
      </c>
      <c r="BE442">
        <v>0</v>
      </c>
      <c r="BF442">
        <v>0</v>
      </c>
      <c r="BG442" t="s">
        <v>147</v>
      </c>
      <c r="BH442" t="s">
        <v>147</v>
      </c>
      <c r="BI442">
        <v>0</v>
      </c>
      <c r="BJ442">
        <v>0</v>
      </c>
      <c r="BK442" t="s">
        <v>147</v>
      </c>
      <c r="BL442" t="s">
        <v>147</v>
      </c>
      <c r="BM442">
        <v>0</v>
      </c>
      <c r="BN442">
        <v>0</v>
      </c>
      <c r="BO442" s="116">
        <f>SUM(Table1[[#This Row],[2014-2015 Conflict]],Table1[[#This Row],[2016-2017 conflict]],Table1[[#This Row],[2018 pre R conflict]],Table1[[#This Row],[2018 post R conflict]],Table1[[#This Row],[2019 conflict]],Table1[[#This Row],[2020 conflict]])</f>
        <v>0</v>
      </c>
      <c r="BP442" s="116">
        <f>SUM(Table1[[#This Row],[2014-2015  C - clashes]],Table1[[#This Row],[2016-2017  c-clashes]],Table1[[#This Row],[2018 pre R C-clashes]],Table1[[#This Row],[2018 post R C-clashes]],Table1[[#This Row],[2019 C-clashes]],Table1[[#This Row],[2020 C-clashes]])</f>
        <v>0</v>
      </c>
      <c r="BQ442" s="116">
        <f>SUM(Table1[[#This Row],[2014-2015 disaster]],Table1[[#This Row],[2016-2017 disaster]],Table1[[#This Row],[2018 pre R disaster]],Table1[[#This Row],[2018 post R disaster]],Table1[[#This Row],[2019 disaster]],Table1[[#This Row],[2020 disaster]])</f>
        <v>606</v>
      </c>
      <c r="BR442" s="116">
        <f>SUM(Table1[[#This Row],[2014-2015 unknown]],Table1[[#This Row],[2016-2017  unknown ]],Table1[[#This Row],[2018 pre R unknown]],Table1[[#This Row],[2018 post R unknown]],Table1[[#This Row],[2019 unknown]],Table1[[#This Row],[2020 unknown]])</f>
        <v>0</v>
      </c>
      <c r="BS442">
        <v>0</v>
      </c>
      <c r="BT442">
        <v>0</v>
      </c>
      <c r="BU442">
        <v>0</v>
      </c>
      <c r="BV442">
        <v>0</v>
      </c>
      <c r="BW442" t="s">
        <v>146</v>
      </c>
      <c r="BX442">
        <v>0</v>
      </c>
      <c r="BY442">
        <v>0</v>
      </c>
      <c r="BZ442">
        <v>0</v>
      </c>
      <c r="CA442">
        <v>0</v>
      </c>
      <c r="CB442" t="s">
        <v>146</v>
      </c>
      <c r="CC442">
        <v>0</v>
      </c>
      <c r="CD442">
        <v>0</v>
      </c>
      <c r="CE442">
        <v>0</v>
      </c>
      <c r="CF442">
        <v>0</v>
      </c>
      <c r="CG442" t="s">
        <v>146</v>
      </c>
      <c r="CH442">
        <v>0</v>
      </c>
      <c r="CI442">
        <v>0</v>
      </c>
      <c r="CJ442">
        <v>0</v>
      </c>
      <c r="CK442">
        <v>0</v>
      </c>
      <c r="CL442" t="s">
        <v>146</v>
      </c>
      <c r="CM442">
        <v>0</v>
      </c>
      <c r="CN442">
        <v>0</v>
      </c>
      <c r="CO442">
        <v>444</v>
      </c>
      <c r="CP442">
        <v>0</v>
      </c>
      <c r="CQ442" t="s">
        <v>146</v>
      </c>
      <c r="CR442">
        <v>0</v>
      </c>
      <c r="CS442">
        <v>0</v>
      </c>
      <c r="CT442">
        <v>162</v>
      </c>
      <c r="CU442">
        <v>0</v>
      </c>
      <c r="CV442" t="s">
        <v>146</v>
      </c>
      <c r="CW442" t="s">
        <v>147</v>
      </c>
      <c r="CX442">
        <v>0</v>
      </c>
      <c r="CY442">
        <v>0</v>
      </c>
      <c r="CZ442">
        <v>0</v>
      </c>
      <c r="DA442">
        <v>154</v>
      </c>
      <c r="DB442">
        <v>967</v>
      </c>
      <c r="DC442" t="s">
        <v>146</v>
      </c>
      <c r="DD442">
        <v>0</v>
      </c>
      <c r="DE442">
        <v>0</v>
      </c>
      <c r="DF442">
        <v>213</v>
      </c>
      <c r="DG442">
        <v>1278</v>
      </c>
      <c r="DH442" t="s">
        <v>159</v>
      </c>
      <c r="DI442">
        <f>Table1[[#This Row],[i- returnees internal present household]]+Table1[[#This Row],[k- abroad returnee household]]</f>
        <v>23</v>
      </c>
      <c r="DJ442">
        <f>Table1[[#This Row],[ returnees internal ]]+Table1[[#This Row],[abroad returnee ]]</f>
        <v>138</v>
      </c>
      <c r="DK442" t="s">
        <v>159</v>
      </c>
      <c r="DL442">
        <v>23</v>
      </c>
      <c r="DM442">
        <v>138</v>
      </c>
      <c r="DN442">
        <v>3</v>
      </c>
      <c r="DO442">
        <v>18</v>
      </c>
      <c r="DP442" t="s">
        <v>202</v>
      </c>
      <c r="DQ442" t="s">
        <v>203</v>
      </c>
      <c r="DR442" t="s">
        <v>304</v>
      </c>
      <c r="DS442" t="s">
        <v>147</v>
      </c>
      <c r="DT442">
        <v>0</v>
      </c>
      <c r="DU442">
        <v>0</v>
      </c>
      <c r="DV442" t="s">
        <v>147</v>
      </c>
      <c r="DW442" t="s">
        <v>147</v>
      </c>
      <c r="DX442" t="s">
        <v>147</v>
      </c>
      <c r="DY442" t="s">
        <v>147</v>
      </c>
      <c r="DZ442">
        <v>0</v>
      </c>
      <c r="EA442">
        <v>0</v>
      </c>
      <c r="EB442" t="s">
        <v>147</v>
      </c>
      <c r="EC442" t="s">
        <v>147</v>
      </c>
      <c r="ED442" t="s">
        <v>147</v>
      </c>
      <c r="EE442" t="s">
        <v>147</v>
      </c>
      <c r="EF442">
        <v>13</v>
      </c>
      <c r="EG442">
        <v>78</v>
      </c>
      <c r="EH442" t="s">
        <v>202</v>
      </c>
      <c r="EI442" t="s">
        <v>203</v>
      </c>
      <c r="EJ442" t="s">
        <v>304</v>
      </c>
      <c r="EK442" t="s">
        <v>147</v>
      </c>
      <c r="EL442">
        <v>7</v>
      </c>
      <c r="EM442">
        <v>42</v>
      </c>
      <c r="EN442" t="s">
        <v>202</v>
      </c>
      <c r="EO442" t="s">
        <v>203</v>
      </c>
      <c r="EP442" t="s">
        <v>304</v>
      </c>
      <c r="EQ442" t="s">
        <v>147</v>
      </c>
      <c r="ER442">
        <v>0</v>
      </c>
      <c r="ES442">
        <v>0</v>
      </c>
      <c r="ET442" t="s">
        <v>146</v>
      </c>
      <c r="EU442">
        <v>0</v>
      </c>
      <c r="EV442">
        <v>0</v>
      </c>
      <c r="EW442">
        <v>0</v>
      </c>
      <c r="EX442">
        <v>0</v>
      </c>
      <c r="EY442" t="s">
        <v>147</v>
      </c>
      <c r="EZ442" t="s">
        <v>147</v>
      </c>
      <c r="FA442" t="s">
        <v>147</v>
      </c>
      <c r="FB442" t="s">
        <v>147</v>
      </c>
      <c r="FC442">
        <v>0</v>
      </c>
      <c r="FD442">
        <v>0</v>
      </c>
      <c r="FE442" t="s">
        <v>147</v>
      </c>
      <c r="FF442" t="s">
        <v>147</v>
      </c>
      <c r="FG442" t="s">
        <v>147</v>
      </c>
      <c r="FH442" t="s">
        <v>147</v>
      </c>
      <c r="FI442">
        <v>0</v>
      </c>
      <c r="FJ442">
        <v>0</v>
      </c>
      <c r="FK442" t="s">
        <v>147</v>
      </c>
      <c r="FL442" t="s">
        <v>147</v>
      </c>
      <c r="FM442" t="s">
        <v>147</v>
      </c>
      <c r="FN442" t="s">
        <v>147</v>
      </c>
      <c r="FO442">
        <v>0</v>
      </c>
      <c r="FP442">
        <v>0</v>
      </c>
      <c r="FQ442" t="s">
        <v>147</v>
      </c>
      <c r="FR442" t="s">
        <v>147</v>
      </c>
      <c r="FS442" t="s">
        <v>147</v>
      </c>
      <c r="FT442" t="s">
        <v>147</v>
      </c>
      <c r="FU442">
        <v>0</v>
      </c>
      <c r="FV442">
        <v>0</v>
      </c>
      <c r="FW442" t="s">
        <v>147</v>
      </c>
      <c r="FX442" t="s">
        <v>147</v>
      </c>
      <c r="FY442" t="s">
        <v>147</v>
      </c>
      <c r="FZ442" t="s">
        <v>147</v>
      </c>
      <c r="GA442">
        <v>0</v>
      </c>
      <c r="GB442">
        <v>0</v>
      </c>
      <c r="GC442">
        <v>0</v>
      </c>
      <c r="GD442">
        <v>0</v>
      </c>
      <c r="GE442">
        <v>23</v>
      </c>
      <c r="GF442">
        <v>138</v>
      </c>
      <c r="GG442">
        <v>0</v>
      </c>
      <c r="GH442">
        <v>0</v>
      </c>
      <c r="GI442">
        <v>0</v>
      </c>
      <c r="GJ442">
        <v>0</v>
      </c>
      <c r="GK442" t="s">
        <v>146</v>
      </c>
      <c r="GL442">
        <v>0</v>
      </c>
      <c r="GM442">
        <v>0</v>
      </c>
      <c r="GN442" t="s">
        <v>146</v>
      </c>
      <c r="GO442" t="s">
        <v>147</v>
      </c>
      <c r="GP442" t="s">
        <v>147</v>
      </c>
      <c r="GQ442" t="s">
        <v>146</v>
      </c>
      <c r="GR442" t="s">
        <v>147</v>
      </c>
      <c r="GS442" t="s">
        <v>159</v>
      </c>
      <c r="GT442">
        <v>19</v>
      </c>
      <c r="GU442">
        <v>114</v>
      </c>
      <c r="GV442" t="s">
        <v>159</v>
      </c>
      <c r="GW442" t="s">
        <v>177</v>
      </c>
      <c r="GX442" t="s">
        <v>151</v>
      </c>
      <c r="GY442" t="s">
        <v>151</v>
      </c>
      <c r="GZ442" t="s">
        <v>1520</v>
      </c>
      <c r="HA442" s="117" t="s">
        <v>351</v>
      </c>
      <c r="HB442" s="117" t="s">
        <v>2748</v>
      </c>
      <c r="HC442" s="117"/>
      <c r="HD442" s="116" t="s">
        <v>1858</v>
      </c>
      <c r="HE442" s="116">
        <v>7.8777141000000004</v>
      </c>
      <c r="HF442" s="116">
        <v>33.001052299999998</v>
      </c>
    </row>
    <row r="443" spans="1:214" x14ac:dyDescent="0.25">
      <c r="A443" t="s">
        <v>192</v>
      </c>
      <c r="B443" t="s">
        <v>193</v>
      </c>
      <c r="C443" t="s">
        <v>278</v>
      </c>
      <c r="D443" t="s">
        <v>210</v>
      </c>
      <c r="E443" t="s">
        <v>1521</v>
      </c>
      <c r="F443" t="s">
        <v>1522</v>
      </c>
      <c r="G443" s="116">
        <f t="shared" si="12"/>
        <v>5.6785199999999998</v>
      </c>
      <c r="H443" s="116">
        <f t="shared" si="13"/>
        <v>31.797499999999999</v>
      </c>
      <c r="I443">
        <v>9</v>
      </c>
      <c r="J443">
        <v>9</v>
      </c>
      <c r="K443" t="s">
        <v>159</v>
      </c>
      <c r="L443">
        <v>1270</v>
      </c>
      <c r="M443" s="116">
        <f>SUM(Table1[[#Headers],[c- IDP previously displ. abroad present]])</f>
        <v>0</v>
      </c>
      <c r="N443">
        <v>6111</v>
      </c>
      <c r="O443" s="116">
        <f>(Table1[[#This Row],[a- IDP individuals]])-(Table1[[#This Row],[displ. Abroad]])</f>
        <v>6111</v>
      </c>
      <c r="P443">
        <v>0</v>
      </c>
      <c r="Q443">
        <v>0</v>
      </c>
      <c r="R443" t="s">
        <v>147</v>
      </c>
      <c r="S443" t="s">
        <v>147</v>
      </c>
      <c r="T443">
        <v>1050</v>
      </c>
      <c r="U443">
        <v>4724</v>
      </c>
      <c r="V443" t="s">
        <v>193</v>
      </c>
      <c r="W443" t="s">
        <v>194</v>
      </c>
      <c r="X443">
        <v>0</v>
      </c>
      <c r="Y443">
        <v>0</v>
      </c>
      <c r="Z443" t="s">
        <v>147</v>
      </c>
      <c r="AA443" t="s">
        <v>147</v>
      </c>
      <c r="AB443">
        <v>0</v>
      </c>
      <c r="AC443">
        <v>0</v>
      </c>
      <c r="AD443" t="s">
        <v>147</v>
      </c>
      <c r="AE443" t="s">
        <v>147</v>
      </c>
      <c r="AF443">
        <v>0</v>
      </c>
      <c r="AG443">
        <v>0</v>
      </c>
      <c r="AH443" t="s">
        <v>147</v>
      </c>
      <c r="AI443" t="s">
        <v>147</v>
      </c>
      <c r="AJ443">
        <v>0</v>
      </c>
      <c r="AK443">
        <v>0</v>
      </c>
      <c r="AL443" t="s">
        <v>147</v>
      </c>
      <c r="AM443" t="s">
        <v>147</v>
      </c>
      <c r="AN443">
        <v>220</v>
      </c>
      <c r="AO443">
        <v>1387</v>
      </c>
      <c r="AP443" t="s">
        <v>146</v>
      </c>
      <c r="AQ443">
        <v>0</v>
      </c>
      <c r="AR443">
        <v>0</v>
      </c>
      <c r="AS443">
        <v>0</v>
      </c>
      <c r="AT443">
        <v>0</v>
      </c>
      <c r="AU443" t="s">
        <v>147</v>
      </c>
      <c r="AV443" t="s">
        <v>147</v>
      </c>
      <c r="AW443">
        <v>0</v>
      </c>
      <c r="AX443">
        <v>0</v>
      </c>
      <c r="AY443" t="s">
        <v>147</v>
      </c>
      <c r="AZ443" t="s">
        <v>147</v>
      </c>
      <c r="BA443">
        <v>0</v>
      </c>
      <c r="BB443">
        <v>0</v>
      </c>
      <c r="BC443" t="s">
        <v>147</v>
      </c>
      <c r="BD443" t="s">
        <v>147</v>
      </c>
      <c r="BE443">
        <v>0</v>
      </c>
      <c r="BF443">
        <v>0</v>
      </c>
      <c r="BG443" t="s">
        <v>147</v>
      </c>
      <c r="BH443" t="s">
        <v>147</v>
      </c>
      <c r="BI443">
        <v>0</v>
      </c>
      <c r="BJ443">
        <v>0</v>
      </c>
      <c r="BK443" t="s">
        <v>147</v>
      </c>
      <c r="BL443" t="s">
        <v>147</v>
      </c>
      <c r="BM443">
        <v>0</v>
      </c>
      <c r="BN443">
        <v>0</v>
      </c>
      <c r="BO443" s="116">
        <f>SUM(Table1[[#This Row],[2014-2015 Conflict]],Table1[[#This Row],[2016-2017 conflict]],Table1[[#This Row],[2018 pre R conflict]],Table1[[#This Row],[2018 post R conflict]],Table1[[#This Row],[2019 conflict]],Table1[[#This Row],[2020 conflict]])</f>
        <v>4724</v>
      </c>
      <c r="BP443" s="116">
        <f>SUM(Table1[[#This Row],[2014-2015  C - clashes]],Table1[[#This Row],[2016-2017  c-clashes]],Table1[[#This Row],[2018 pre R C-clashes]],Table1[[#This Row],[2018 post R C-clashes]],Table1[[#This Row],[2019 C-clashes]],Table1[[#This Row],[2020 C-clashes]])</f>
        <v>0</v>
      </c>
      <c r="BQ443" s="116">
        <f>SUM(Table1[[#This Row],[2014-2015 disaster]],Table1[[#This Row],[2016-2017 disaster]],Table1[[#This Row],[2018 pre R disaster]],Table1[[#This Row],[2018 post R disaster]],Table1[[#This Row],[2019 disaster]],Table1[[#This Row],[2020 disaster]])</f>
        <v>0</v>
      </c>
      <c r="BR443" s="116">
        <f>SUM(Table1[[#This Row],[2014-2015 unknown]],Table1[[#This Row],[2016-2017  unknown ]],Table1[[#This Row],[2018 pre R unknown]],Table1[[#This Row],[2018 post R unknown]],Table1[[#This Row],[2019 unknown]],Table1[[#This Row],[2020 unknown]])</f>
        <v>0</v>
      </c>
      <c r="BS443">
        <v>0</v>
      </c>
      <c r="BT443">
        <v>0</v>
      </c>
      <c r="BU443">
        <v>0</v>
      </c>
      <c r="BV443">
        <v>0</v>
      </c>
      <c r="BW443" t="s">
        <v>146</v>
      </c>
      <c r="BX443">
        <v>4724</v>
      </c>
      <c r="BY443">
        <v>0</v>
      </c>
      <c r="BZ443">
        <v>0</v>
      </c>
      <c r="CA443">
        <v>0</v>
      </c>
      <c r="CB443" t="s">
        <v>146</v>
      </c>
      <c r="CC443">
        <v>0</v>
      </c>
      <c r="CD443">
        <v>0</v>
      </c>
      <c r="CE443">
        <v>0</v>
      </c>
      <c r="CF443">
        <v>0</v>
      </c>
      <c r="CG443" t="s">
        <v>146</v>
      </c>
      <c r="CH443">
        <v>0</v>
      </c>
      <c r="CI443">
        <v>0</v>
      </c>
      <c r="CJ443">
        <v>0</v>
      </c>
      <c r="CK443">
        <v>0</v>
      </c>
      <c r="CL443" t="s">
        <v>146</v>
      </c>
      <c r="CM443">
        <v>0</v>
      </c>
      <c r="CN443">
        <v>0</v>
      </c>
      <c r="CO443">
        <v>0</v>
      </c>
      <c r="CP443">
        <v>0</v>
      </c>
      <c r="CQ443" t="s">
        <v>146</v>
      </c>
      <c r="CR443">
        <v>0</v>
      </c>
      <c r="CS443">
        <v>0</v>
      </c>
      <c r="CT443">
        <v>0</v>
      </c>
      <c r="CU443">
        <v>0</v>
      </c>
      <c r="CV443" t="s">
        <v>146</v>
      </c>
      <c r="CW443" t="s">
        <v>147</v>
      </c>
      <c r="CX443">
        <v>0</v>
      </c>
      <c r="CY443">
        <v>953</v>
      </c>
      <c r="CZ443">
        <v>4239</v>
      </c>
      <c r="DA443">
        <v>317</v>
      </c>
      <c r="DB443">
        <v>1872</v>
      </c>
      <c r="DC443" t="s">
        <v>159</v>
      </c>
      <c r="DD443">
        <v>62</v>
      </c>
      <c r="DE443">
        <v>341</v>
      </c>
      <c r="DF443">
        <v>484</v>
      </c>
      <c r="DG443">
        <v>2387</v>
      </c>
      <c r="DH443" t="s">
        <v>159</v>
      </c>
      <c r="DI443">
        <f>Table1[[#This Row],[i- returnees internal present household]]+Table1[[#This Row],[k- abroad returnee household]]</f>
        <v>813</v>
      </c>
      <c r="DJ443">
        <f>Table1[[#This Row],[ returnees internal ]]+Table1[[#This Row],[abroad returnee ]]</f>
        <v>2821</v>
      </c>
      <c r="DK443" t="s">
        <v>159</v>
      </c>
      <c r="DL443">
        <v>813</v>
      </c>
      <c r="DM443">
        <v>2821</v>
      </c>
      <c r="DN443">
        <v>0</v>
      </c>
      <c r="DO443">
        <v>0</v>
      </c>
      <c r="DP443" t="s">
        <v>147</v>
      </c>
      <c r="DQ443" t="s">
        <v>147</v>
      </c>
      <c r="DR443" t="s">
        <v>147</v>
      </c>
      <c r="DS443" t="s">
        <v>147</v>
      </c>
      <c r="DT443">
        <v>0</v>
      </c>
      <c r="DU443">
        <v>0</v>
      </c>
      <c r="DV443" t="s">
        <v>147</v>
      </c>
      <c r="DW443" t="s">
        <v>147</v>
      </c>
      <c r="DX443" t="s">
        <v>147</v>
      </c>
      <c r="DY443" t="s">
        <v>147</v>
      </c>
      <c r="DZ443">
        <v>813</v>
      </c>
      <c r="EA443">
        <v>2821</v>
      </c>
      <c r="EB443" t="s">
        <v>193</v>
      </c>
      <c r="EC443" t="s">
        <v>194</v>
      </c>
      <c r="ED443" t="s">
        <v>150</v>
      </c>
      <c r="EE443" t="s">
        <v>147</v>
      </c>
      <c r="EF443">
        <v>0</v>
      </c>
      <c r="EG443">
        <v>0</v>
      </c>
      <c r="EH443" t="s">
        <v>147</v>
      </c>
      <c r="EI443" t="s">
        <v>147</v>
      </c>
      <c r="EJ443" t="s">
        <v>147</v>
      </c>
      <c r="EK443" t="s">
        <v>147</v>
      </c>
      <c r="EL443">
        <v>0</v>
      </c>
      <c r="EM443">
        <v>0</v>
      </c>
      <c r="EN443" t="s">
        <v>147</v>
      </c>
      <c r="EO443" t="s">
        <v>147</v>
      </c>
      <c r="EP443" t="s">
        <v>147</v>
      </c>
      <c r="EQ443" t="s">
        <v>147</v>
      </c>
      <c r="ER443">
        <v>0</v>
      </c>
      <c r="ES443">
        <v>0</v>
      </c>
      <c r="ET443" t="s">
        <v>146</v>
      </c>
      <c r="EU443">
        <v>0</v>
      </c>
      <c r="EV443">
        <v>0</v>
      </c>
      <c r="EW443">
        <v>0</v>
      </c>
      <c r="EX443">
        <v>0</v>
      </c>
      <c r="EY443" t="s">
        <v>147</v>
      </c>
      <c r="EZ443" t="s">
        <v>147</v>
      </c>
      <c r="FA443" t="s">
        <v>147</v>
      </c>
      <c r="FB443" t="s">
        <v>147</v>
      </c>
      <c r="FC443">
        <v>0</v>
      </c>
      <c r="FD443">
        <v>0</v>
      </c>
      <c r="FE443" t="s">
        <v>147</v>
      </c>
      <c r="FF443" t="s">
        <v>147</v>
      </c>
      <c r="FG443" t="s">
        <v>147</v>
      </c>
      <c r="FH443" t="s">
        <v>147</v>
      </c>
      <c r="FI443">
        <v>0</v>
      </c>
      <c r="FJ443">
        <v>0</v>
      </c>
      <c r="FK443" t="s">
        <v>147</v>
      </c>
      <c r="FL443" t="s">
        <v>147</v>
      </c>
      <c r="FM443" t="s">
        <v>147</v>
      </c>
      <c r="FN443" t="s">
        <v>147</v>
      </c>
      <c r="FO443">
        <v>0</v>
      </c>
      <c r="FP443">
        <v>0</v>
      </c>
      <c r="FQ443" t="s">
        <v>147</v>
      </c>
      <c r="FR443" t="s">
        <v>147</v>
      </c>
      <c r="FS443" t="s">
        <v>147</v>
      </c>
      <c r="FT443" t="s">
        <v>147</v>
      </c>
      <c r="FU443">
        <v>0</v>
      </c>
      <c r="FV443">
        <v>0</v>
      </c>
      <c r="FW443" t="s">
        <v>147</v>
      </c>
      <c r="FX443" t="s">
        <v>147</v>
      </c>
      <c r="FY443" t="s">
        <v>147</v>
      </c>
      <c r="FZ443" t="s">
        <v>147</v>
      </c>
      <c r="GA443">
        <v>0</v>
      </c>
      <c r="GB443">
        <v>0</v>
      </c>
      <c r="GC443">
        <v>622</v>
      </c>
      <c r="GD443">
        <v>1866</v>
      </c>
      <c r="GE443">
        <v>191</v>
      </c>
      <c r="GF443">
        <v>955</v>
      </c>
      <c r="GG443">
        <v>0</v>
      </c>
      <c r="GH443">
        <v>0</v>
      </c>
      <c r="GI443">
        <v>0</v>
      </c>
      <c r="GJ443">
        <v>0</v>
      </c>
      <c r="GK443" t="s">
        <v>159</v>
      </c>
      <c r="GL443">
        <v>23</v>
      </c>
      <c r="GM443">
        <v>127</v>
      </c>
      <c r="GN443" t="s">
        <v>159</v>
      </c>
      <c r="GO443" t="s">
        <v>193</v>
      </c>
      <c r="GP443" t="s">
        <v>210</v>
      </c>
      <c r="GQ443" t="s">
        <v>159</v>
      </c>
      <c r="GR443" t="s">
        <v>221</v>
      </c>
      <c r="GS443" t="s">
        <v>146</v>
      </c>
      <c r="GT443">
        <v>0</v>
      </c>
      <c r="GU443">
        <v>0</v>
      </c>
      <c r="GV443" t="s">
        <v>159</v>
      </c>
      <c r="GW443" t="s">
        <v>152</v>
      </c>
      <c r="GX443" t="s">
        <v>151</v>
      </c>
      <c r="GY443" t="s">
        <v>151</v>
      </c>
      <c r="GZ443" t="s">
        <v>1523</v>
      </c>
      <c r="HA443" s="117" t="s">
        <v>351</v>
      </c>
      <c r="HB443" s="117" t="s">
        <v>2750</v>
      </c>
      <c r="HC443" s="117"/>
      <c r="HD443" s="116" t="s">
        <v>1858</v>
      </c>
      <c r="HE443" s="116">
        <v>7.8796369999999998</v>
      </c>
      <c r="HF443" s="116">
        <v>32.989666</v>
      </c>
    </row>
    <row r="444" spans="1:214" x14ac:dyDescent="0.25">
      <c r="A444" t="s">
        <v>323</v>
      </c>
      <c r="B444" t="s">
        <v>324</v>
      </c>
      <c r="C444" t="s">
        <v>930</v>
      </c>
      <c r="D444" t="s">
        <v>641</v>
      </c>
      <c r="E444" t="s">
        <v>1526</v>
      </c>
      <c r="F444" t="s">
        <v>1527</v>
      </c>
      <c r="G444" s="116">
        <f t="shared" si="12"/>
        <v>8.5948799999999999</v>
      </c>
      <c r="H444" s="116">
        <f t="shared" si="13"/>
        <v>26.730699999999999</v>
      </c>
      <c r="I444">
        <v>9</v>
      </c>
      <c r="J444">
        <v>9</v>
      </c>
      <c r="K444" t="s">
        <v>159</v>
      </c>
      <c r="L444">
        <v>123</v>
      </c>
      <c r="M444" s="116">
        <f>SUM(Table1[[#Headers],[c- IDP previously displ. abroad present]])</f>
        <v>0</v>
      </c>
      <c r="N444">
        <v>675</v>
      </c>
      <c r="O444" s="116">
        <f>(Table1[[#This Row],[a- IDP individuals]])-(Table1[[#This Row],[displ. Abroad]])</f>
        <v>675</v>
      </c>
      <c r="P444">
        <v>15</v>
      </c>
      <c r="Q444">
        <v>82</v>
      </c>
      <c r="R444" t="s">
        <v>324</v>
      </c>
      <c r="S444" t="s">
        <v>641</v>
      </c>
      <c r="T444">
        <v>18</v>
      </c>
      <c r="U444">
        <v>98</v>
      </c>
      <c r="V444" t="s">
        <v>324</v>
      </c>
      <c r="W444" t="s">
        <v>641</v>
      </c>
      <c r="X444">
        <v>10</v>
      </c>
      <c r="Y444">
        <v>54</v>
      </c>
      <c r="Z444" t="s">
        <v>324</v>
      </c>
      <c r="AA444" t="s">
        <v>336</v>
      </c>
      <c r="AB444">
        <v>8</v>
      </c>
      <c r="AC444">
        <v>44</v>
      </c>
      <c r="AD444" t="s">
        <v>324</v>
      </c>
      <c r="AE444" t="s">
        <v>336</v>
      </c>
      <c r="AF444">
        <v>7</v>
      </c>
      <c r="AG444">
        <v>38</v>
      </c>
      <c r="AH444" t="s">
        <v>324</v>
      </c>
      <c r="AI444" t="s">
        <v>641</v>
      </c>
      <c r="AJ444">
        <v>3</v>
      </c>
      <c r="AK444">
        <v>16</v>
      </c>
      <c r="AL444" t="s">
        <v>324</v>
      </c>
      <c r="AM444" t="s">
        <v>641</v>
      </c>
      <c r="AN444">
        <v>62</v>
      </c>
      <c r="AO444">
        <v>343</v>
      </c>
      <c r="AP444" t="s">
        <v>146</v>
      </c>
      <c r="AQ444">
        <v>0</v>
      </c>
      <c r="AR444">
        <v>0</v>
      </c>
      <c r="AS444">
        <v>0</v>
      </c>
      <c r="AT444">
        <v>0</v>
      </c>
      <c r="AU444" t="s">
        <v>147</v>
      </c>
      <c r="AV444" t="s">
        <v>147</v>
      </c>
      <c r="AW444">
        <v>0</v>
      </c>
      <c r="AX444">
        <v>0</v>
      </c>
      <c r="AY444" t="s">
        <v>147</v>
      </c>
      <c r="AZ444" t="s">
        <v>147</v>
      </c>
      <c r="BA444">
        <v>0</v>
      </c>
      <c r="BB444">
        <v>0</v>
      </c>
      <c r="BC444" t="s">
        <v>147</v>
      </c>
      <c r="BD444" t="s">
        <v>147</v>
      </c>
      <c r="BE444">
        <v>0</v>
      </c>
      <c r="BF444">
        <v>0</v>
      </c>
      <c r="BG444" t="s">
        <v>147</v>
      </c>
      <c r="BH444" t="s">
        <v>147</v>
      </c>
      <c r="BI444">
        <v>0</v>
      </c>
      <c r="BJ444">
        <v>0</v>
      </c>
      <c r="BK444" t="s">
        <v>147</v>
      </c>
      <c r="BL444" t="s">
        <v>147</v>
      </c>
      <c r="BM444">
        <v>0</v>
      </c>
      <c r="BN444">
        <v>0</v>
      </c>
      <c r="BO444" s="116">
        <f>SUM(Table1[[#This Row],[2014-2015 Conflict]],Table1[[#This Row],[2016-2017 conflict]],Table1[[#This Row],[2018 pre R conflict]],Table1[[#This Row],[2018 post R conflict]],Table1[[#This Row],[2019 conflict]],Table1[[#This Row],[2020 conflict]])</f>
        <v>82</v>
      </c>
      <c r="BP444" s="116">
        <f>SUM(Table1[[#This Row],[2014-2015  C - clashes]],Table1[[#This Row],[2016-2017  c-clashes]],Table1[[#This Row],[2018 pre R C-clashes]],Table1[[#This Row],[2018 post R C-clashes]],Table1[[#This Row],[2019 C-clashes]],Table1[[#This Row],[2020 C-clashes]])</f>
        <v>0</v>
      </c>
      <c r="BQ444" s="116">
        <f>SUM(Table1[[#This Row],[2014-2015 disaster]],Table1[[#This Row],[2016-2017 disaster]],Table1[[#This Row],[2018 pre R disaster]],Table1[[#This Row],[2018 post R disaster]],Table1[[#This Row],[2019 disaster]],Table1[[#This Row],[2020 disaster]])</f>
        <v>250</v>
      </c>
      <c r="BR444" s="116">
        <f>SUM(Table1[[#This Row],[2014-2015 unknown]],Table1[[#This Row],[2016-2017  unknown ]],Table1[[#This Row],[2018 pre R unknown]],Table1[[#This Row],[2018 post R unknown]],Table1[[#This Row],[2019 unknown]],Table1[[#This Row],[2020 unknown]])</f>
        <v>0</v>
      </c>
      <c r="BS444">
        <v>82</v>
      </c>
      <c r="BT444">
        <v>0</v>
      </c>
      <c r="BU444">
        <v>0</v>
      </c>
      <c r="BV444">
        <v>0</v>
      </c>
      <c r="BW444" t="s">
        <v>146</v>
      </c>
      <c r="BX444">
        <v>0</v>
      </c>
      <c r="BY444">
        <v>0</v>
      </c>
      <c r="BZ444">
        <v>98</v>
      </c>
      <c r="CA444">
        <v>0</v>
      </c>
      <c r="CB444" t="s">
        <v>146</v>
      </c>
      <c r="CC444">
        <v>0</v>
      </c>
      <c r="CD444">
        <v>0</v>
      </c>
      <c r="CE444">
        <v>54</v>
      </c>
      <c r="CF444">
        <v>0</v>
      </c>
      <c r="CG444" t="s">
        <v>146</v>
      </c>
      <c r="CH444">
        <v>0</v>
      </c>
      <c r="CI444">
        <v>0</v>
      </c>
      <c r="CJ444">
        <v>44</v>
      </c>
      <c r="CK444">
        <v>0</v>
      </c>
      <c r="CL444" t="s">
        <v>146</v>
      </c>
      <c r="CM444">
        <v>0</v>
      </c>
      <c r="CN444">
        <v>0</v>
      </c>
      <c r="CO444">
        <v>38</v>
      </c>
      <c r="CP444">
        <v>0</v>
      </c>
      <c r="CQ444" t="s">
        <v>146</v>
      </c>
      <c r="CR444">
        <v>0</v>
      </c>
      <c r="CS444">
        <v>0</v>
      </c>
      <c r="CT444">
        <v>16</v>
      </c>
      <c r="CU444">
        <v>0</v>
      </c>
      <c r="CV444" t="s">
        <v>146</v>
      </c>
      <c r="CW444" t="s">
        <v>147</v>
      </c>
      <c r="CX444">
        <v>0</v>
      </c>
      <c r="CY444">
        <v>95</v>
      </c>
      <c r="CZ444">
        <v>528</v>
      </c>
      <c r="DA444">
        <v>28</v>
      </c>
      <c r="DB444">
        <v>147</v>
      </c>
      <c r="DC444" t="s">
        <v>146</v>
      </c>
      <c r="DD444">
        <v>0</v>
      </c>
      <c r="DE444">
        <v>0</v>
      </c>
      <c r="DF444">
        <v>70</v>
      </c>
      <c r="DG444">
        <v>185</v>
      </c>
      <c r="DH444" t="s">
        <v>159</v>
      </c>
      <c r="DI444">
        <f>Table1[[#This Row],[i- returnees internal present household]]+Table1[[#This Row],[k- abroad returnee household]]</f>
        <v>13</v>
      </c>
      <c r="DJ444">
        <f>Table1[[#This Row],[ returnees internal ]]+Table1[[#This Row],[abroad returnee ]]</f>
        <v>85</v>
      </c>
      <c r="DK444" t="s">
        <v>159</v>
      </c>
      <c r="DL444">
        <v>13</v>
      </c>
      <c r="DM444">
        <v>85</v>
      </c>
      <c r="DN444">
        <v>0</v>
      </c>
      <c r="DO444">
        <v>0</v>
      </c>
      <c r="DP444" t="s">
        <v>147</v>
      </c>
      <c r="DQ444" t="s">
        <v>147</v>
      </c>
      <c r="DR444" t="s">
        <v>147</v>
      </c>
      <c r="DS444" t="s">
        <v>147</v>
      </c>
      <c r="DT444">
        <v>0</v>
      </c>
      <c r="DU444">
        <v>0</v>
      </c>
      <c r="DV444" t="s">
        <v>147</v>
      </c>
      <c r="DW444" t="s">
        <v>147</v>
      </c>
      <c r="DX444" t="s">
        <v>147</v>
      </c>
      <c r="DY444" t="s">
        <v>147</v>
      </c>
      <c r="DZ444">
        <v>0</v>
      </c>
      <c r="EA444">
        <v>0</v>
      </c>
      <c r="EB444" t="s">
        <v>147</v>
      </c>
      <c r="EC444" t="s">
        <v>147</v>
      </c>
      <c r="ED444" t="s">
        <v>147</v>
      </c>
      <c r="EE444" t="s">
        <v>147</v>
      </c>
      <c r="EF444">
        <v>2</v>
      </c>
      <c r="EG444">
        <v>13</v>
      </c>
      <c r="EH444" t="s">
        <v>324</v>
      </c>
      <c r="EI444" t="s">
        <v>336</v>
      </c>
      <c r="EJ444" t="s">
        <v>150</v>
      </c>
      <c r="EK444" t="s">
        <v>147</v>
      </c>
      <c r="EL444">
        <v>11</v>
      </c>
      <c r="EM444">
        <v>72</v>
      </c>
      <c r="EN444" t="s">
        <v>324</v>
      </c>
      <c r="EO444" t="s">
        <v>336</v>
      </c>
      <c r="EP444" t="s">
        <v>150</v>
      </c>
      <c r="EQ444" t="s">
        <v>147</v>
      </c>
      <c r="ER444">
        <v>0</v>
      </c>
      <c r="ES444">
        <v>0</v>
      </c>
      <c r="ET444" t="s">
        <v>146</v>
      </c>
      <c r="EU444">
        <v>0</v>
      </c>
      <c r="EV444">
        <v>0</v>
      </c>
      <c r="EW444">
        <v>0</v>
      </c>
      <c r="EX444">
        <v>0</v>
      </c>
      <c r="EY444" t="s">
        <v>147</v>
      </c>
      <c r="EZ444" t="s">
        <v>147</v>
      </c>
      <c r="FA444" t="s">
        <v>147</v>
      </c>
      <c r="FB444" t="s">
        <v>147</v>
      </c>
      <c r="FC444">
        <v>0</v>
      </c>
      <c r="FD444">
        <v>0</v>
      </c>
      <c r="FE444" t="s">
        <v>147</v>
      </c>
      <c r="FF444" t="s">
        <v>147</v>
      </c>
      <c r="FG444" t="s">
        <v>147</v>
      </c>
      <c r="FH444" t="s">
        <v>147</v>
      </c>
      <c r="FI444">
        <v>0</v>
      </c>
      <c r="FJ444">
        <v>0</v>
      </c>
      <c r="FK444" t="s">
        <v>147</v>
      </c>
      <c r="FL444" t="s">
        <v>147</v>
      </c>
      <c r="FM444" t="s">
        <v>147</v>
      </c>
      <c r="FN444" t="s">
        <v>147</v>
      </c>
      <c r="FO444">
        <v>0</v>
      </c>
      <c r="FP444">
        <v>0</v>
      </c>
      <c r="FQ444" t="s">
        <v>147</v>
      </c>
      <c r="FR444" t="s">
        <v>147</v>
      </c>
      <c r="FS444" t="s">
        <v>147</v>
      </c>
      <c r="FT444" t="s">
        <v>147</v>
      </c>
      <c r="FU444">
        <v>0</v>
      </c>
      <c r="FV444">
        <v>0</v>
      </c>
      <c r="FW444" t="s">
        <v>147</v>
      </c>
      <c r="FX444" t="s">
        <v>147</v>
      </c>
      <c r="FY444" t="s">
        <v>147</v>
      </c>
      <c r="FZ444" t="s">
        <v>147</v>
      </c>
      <c r="GA444">
        <v>0</v>
      </c>
      <c r="GB444">
        <v>0</v>
      </c>
      <c r="GC444">
        <v>5</v>
      </c>
      <c r="GD444">
        <v>33</v>
      </c>
      <c r="GE444">
        <v>6</v>
      </c>
      <c r="GF444">
        <v>39</v>
      </c>
      <c r="GG444">
        <v>2</v>
      </c>
      <c r="GH444">
        <v>13</v>
      </c>
      <c r="GI444">
        <v>0</v>
      </c>
      <c r="GJ444">
        <v>0</v>
      </c>
      <c r="GK444" t="s">
        <v>159</v>
      </c>
      <c r="GL444">
        <v>5</v>
      </c>
      <c r="GM444">
        <v>28</v>
      </c>
      <c r="GN444" t="s">
        <v>159</v>
      </c>
      <c r="GO444" t="s">
        <v>324</v>
      </c>
      <c r="GP444" t="s">
        <v>641</v>
      </c>
      <c r="GQ444" t="s">
        <v>159</v>
      </c>
      <c r="GR444" t="s">
        <v>217</v>
      </c>
      <c r="GS444" t="s">
        <v>159</v>
      </c>
      <c r="GT444">
        <v>20</v>
      </c>
      <c r="GU444">
        <v>105</v>
      </c>
      <c r="GV444" t="s">
        <v>146</v>
      </c>
      <c r="GW444" t="s">
        <v>177</v>
      </c>
      <c r="GX444" t="s">
        <v>151</v>
      </c>
      <c r="GY444" t="s">
        <v>152</v>
      </c>
      <c r="GZ444" t="s">
        <v>1528</v>
      </c>
      <c r="HA444" s="117" t="s">
        <v>351</v>
      </c>
      <c r="HB444" s="117" t="s">
        <v>2752</v>
      </c>
      <c r="HC444" s="117" t="s">
        <v>2753</v>
      </c>
      <c r="HD444" s="116" t="s">
        <v>1858</v>
      </c>
      <c r="HE444" s="116">
        <v>7.8707216999999998</v>
      </c>
      <c r="HF444" s="116">
        <v>32.988941699999998</v>
      </c>
    </row>
    <row r="445" spans="1:214" x14ac:dyDescent="0.25">
      <c r="A445" t="s">
        <v>192</v>
      </c>
      <c r="B445" t="s">
        <v>193</v>
      </c>
      <c r="C445" t="s">
        <v>282</v>
      </c>
      <c r="D445" t="s">
        <v>196</v>
      </c>
      <c r="E445" t="s">
        <v>1529</v>
      </c>
      <c r="F445" t="s">
        <v>1530</v>
      </c>
      <c r="G445" s="116">
        <f t="shared" si="12"/>
        <v>3.9517669999999998</v>
      </c>
      <c r="H445" s="116">
        <f t="shared" si="13"/>
        <v>30.477550000000001</v>
      </c>
      <c r="I445">
        <v>9</v>
      </c>
      <c r="J445">
        <v>9</v>
      </c>
      <c r="K445" t="s">
        <v>159</v>
      </c>
      <c r="L445">
        <v>3267</v>
      </c>
      <c r="M445" s="116">
        <f>SUM(Table1[[#Headers],[c- IDP previously displ. abroad present]])</f>
        <v>0</v>
      </c>
      <c r="N445">
        <v>12693</v>
      </c>
      <c r="O445" s="116">
        <f>(Table1[[#This Row],[a- IDP individuals]])-(Table1[[#This Row],[displ. Abroad]])</f>
        <v>12693</v>
      </c>
      <c r="P445">
        <v>0</v>
      </c>
      <c r="Q445">
        <v>0</v>
      </c>
      <c r="R445" t="s">
        <v>147</v>
      </c>
      <c r="S445" t="s">
        <v>147</v>
      </c>
      <c r="T445">
        <v>762</v>
      </c>
      <c r="U445">
        <v>2685</v>
      </c>
      <c r="V445" t="s">
        <v>193</v>
      </c>
      <c r="W445" t="s">
        <v>196</v>
      </c>
      <c r="X445">
        <v>114</v>
      </c>
      <c r="Y445">
        <v>588</v>
      </c>
      <c r="Z445" t="s">
        <v>193</v>
      </c>
      <c r="AA445" t="s">
        <v>196</v>
      </c>
      <c r="AB445">
        <v>131</v>
      </c>
      <c r="AC445">
        <v>602</v>
      </c>
      <c r="AD445" t="s">
        <v>193</v>
      </c>
      <c r="AE445" t="s">
        <v>196</v>
      </c>
      <c r="AF445">
        <v>190</v>
      </c>
      <c r="AG445">
        <v>693</v>
      </c>
      <c r="AH445" t="s">
        <v>193</v>
      </c>
      <c r="AI445" t="s">
        <v>196</v>
      </c>
      <c r="AJ445">
        <v>0</v>
      </c>
      <c r="AK445">
        <v>0</v>
      </c>
      <c r="AL445" t="s">
        <v>147</v>
      </c>
      <c r="AM445" t="s">
        <v>147</v>
      </c>
      <c r="AN445">
        <v>2070</v>
      </c>
      <c r="AO445">
        <v>8125</v>
      </c>
      <c r="AP445" t="s">
        <v>146</v>
      </c>
      <c r="AQ445">
        <v>0</v>
      </c>
      <c r="AR445">
        <v>0</v>
      </c>
      <c r="AS445">
        <v>0</v>
      </c>
      <c r="AT445">
        <v>0</v>
      </c>
      <c r="AU445" t="s">
        <v>147</v>
      </c>
      <c r="AV445" t="s">
        <v>147</v>
      </c>
      <c r="AW445">
        <v>0</v>
      </c>
      <c r="AX445">
        <v>0</v>
      </c>
      <c r="AY445" t="s">
        <v>147</v>
      </c>
      <c r="AZ445" t="s">
        <v>147</v>
      </c>
      <c r="BA445">
        <v>0</v>
      </c>
      <c r="BB445">
        <v>0</v>
      </c>
      <c r="BC445" t="s">
        <v>147</v>
      </c>
      <c r="BD445" t="s">
        <v>147</v>
      </c>
      <c r="BE445">
        <v>0</v>
      </c>
      <c r="BF445">
        <v>0</v>
      </c>
      <c r="BG445" t="s">
        <v>147</v>
      </c>
      <c r="BH445" t="s">
        <v>147</v>
      </c>
      <c r="BI445">
        <v>0</v>
      </c>
      <c r="BJ445">
        <v>0</v>
      </c>
      <c r="BK445" t="s">
        <v>147</v>
      </c>
      <c r="BL445" t="s">
        <v>147</v>
      </c>
      <c r="BM445">
        <v>0</v>
      </c>
      <c r="BN445">
        <v>0</v>
      </c>
      <c r="BO445" s="116">
        <f>SUM(Table1[[#This Row],[2014-2015 Conflict]],Table1[[#This Row],[2016-2017 conflict]],Table1[[#This Row],[2018 pre R conflict]],Table1[[#This Row],[2018 post R conflict]],Table1[[#This Row],[2019 conflict]],Table1[[#This Row],[2020 conflict]])</f>
        <v>4568</v>
      </c>
      <c r="BP445" s="116">
        <f>SUM(Table1[[#This Row],[2014-2015  C - clashes]],Table1[[#This Row],[2016-2017  c-clashes]],Table1[[#This Row],[2018 pre R C-clashes]],Table1[[#This Row],[2018 post R C-clashes]],Table1[[#This Row],[2019 C-clashes]],Table1[[#This Row],[2020 C-clashes]])</f>
        <v>0</v>
      </c>
      <c r="BQ445" s="116">
        <f>SUM(Table1[[#This Row],[2014-2015 disaster]],Table1[[#This Row],[2016-2017 disaster]],Table1[[#This Row],[2018 pre R disaster]],Table1[[#This Row],[2018 post R disaster]],Table1[[#This Row],[2019 disaster]],Table1[[#This Row],[2020 disaster]])</f>
        <v>0</v>
      </c>
      <c r="BR445" s="116">
        <f>SUM(Table1[[#This Row],[2014-2015 unknown]],Table1[[#This Row],[2016-2017  unknown ]],Table1[[#This Row],[2018 pre R unknown]],Table1[[#This Row],[2018 post R unknown]],Table1[[#This Row],[2019 unknown]],Table1[[#This Row],[2020 unknown]])</f>
        <v>0</v>
      </c>
      <c r="BS445">
        <v>0</v>
      </c>
      <c r="BT445">
        <v>0</v>
      </c>
      <c r="BU445">
        <v>0</v>
      </c>
      <c r="BV445">
        <v>0</v>
      </c>
      <c r="BW445" t="s">
        <v>146</v>
      </c>
      <c r="BX445">
        <v>2685</v>
      </c>
      <c r="BY445">
        <v>0</v>
      </c>
      <c r="BZ445">
        <v>0</v>
      </c>
      <c r="CA445">
        <v>0</v>
      </c>
      <c r="CB445" t="s">
        <v>146</v>
      </c>
      <c r="CC445">
        <v>588</v>
      </c>
      <c r="CD445">
        <v>0</v>
      </c>
      <c r="CE445">
        <v>0</v>
      </c>
      <c r="CF445">
        <v>0</v>
      </c>
      <c r="CG445" t="s">
        <v>146</v>
      </c>
      <c r="CH445">
        <v>602</v>
      </c>
      <c r="CI445">
        <v>0</v>
      </c>
      <c r="CJ445">
        <v>0</v>
      </c>
      <c r="CK445">
        <v>0</v>
      </c>
      <c r="CL445" t="s">
        <v>146</v>
      </c>
      <c r="CM445">
        <v>693</v>
      </c>
      <c r="CN445">
        <v>0</v>
      </c>
      <c r="CO445">
        <v>0</v>
      </c>
      <c r="CP445">
        <v>0</v>
      </c>
      <c r="CQ445" t="s">
        <v>146</v>
      </c>
      <c r="CR445">
        <v>0</v>
      </c>
      <c r="CS445">
        <v>0</v>
      </c>
      <c r="CT445">
        <v>0</v>
      </c>
      <c r="CU445">
        <v>0</v>
      </c>
      <c r="CV445" t="s">
        <v>146</v>
      </c>
      <c r="CW445" t="s">
        <v>147</v>
      </c>
      <c r="CX445">
        <v>0</v>
      </c>
      <c r="CY445">
        <v>1065</v>
      </c>
      <c r="CZ445">
        <v>3893</v>
      </c>
      <c r="DA445">
        <v>2202</v>
      </c>
      <c r="DB445">
        <v>8800</v>
      </c>
      <c r="DC445" t="s">
        <v>159</v>
      </c>
      <c r="DD445">
        <v>572</v>
      </c>
      <c r="DE445">
        <v>1231</v>
      </c>
      <c r="DF445">
        <v>300</v>
      </c>
      <c r="DG445">
        <v>1210</v>
      </c>
      <c r="DH445" t="s">
        <v>159</v>
      </c>
      <c r="DI445">
        <f>Table1[[#This Row],[i- returnees internal present household]]+Table1[[#This Row],[k- abroad returnee household]]</f>
        <v>24</v>
      </c>
      <c r="DJ445">
        <f>Table1[[#This Row],[ returnees internal ]]+Table1[[#This Row],[abroad returnee ]]</f>
        <v>125</v>
      </c>
      <c r="DK445" t="s">
        <v>146</v>
      </c>
      <c r="DL445">
        <v>0</v>
      </c>
      <c r="DM445">
        <v>0</v>
      </c>
      <c r="DN445">
        <v>0</v>
      </c>
      <c r="DO445">
        <v>0</v>
      </c>
      <c r="DP445" t="s">
        <v>147</v>
      </c>
      <c r="DQ445" t="s">
        <v>147</v>
      </c>
      <c r="DR445" t="s">
        <v>147</v>
      </c>
      <c r="DS445" t="s">
        <v>147</v>
      </c>
      <c r="DT445">
        <v>0</v>
      </c>
      <c r="DU445">
        <v>0</v>
      </c>
      <c r="DV445" t="s">
        <v>147</v>
      </c>
      <c r="DW445" t="s">
        <v>147</v>
      </c>
      <c r="DX445" t="s">
        <v>147</v>
      </c>
      <c r="DY445" t="s">
        <v>147</v>
      </c>
      <c r="DZ445">
        <v>0</v>
      </c>
      <c r="EA445">
        <v>0</v>
      </c>
      <c r="EB445" t="s">
        <v>147</v>
      </c>
      <c r="EC445" t="s">
        <v>147</v>
      </c>
      <c r="ED445" t="s">
        <v>147</v>
      </c>
      <c r="EE445" t="s">
        <v>147</v>
      </c>
      <c r="EF445">
        <v>0</v>
      </c>
      <c r="EG445">
        <v>0</v>
      </c>
      <c r="EH445" t="s">
        <v>147</v>
      </c>
      <c r="EI445" t="s">
        <v>147</v>
      </c>
      <c r="EJ445" t="s">
        <v>147</v>
      </c>
      <c r="EK445" t="s">
        <v>147</v>
      </c>
      <c r="EL445">
        <v>0</v>
      </c>
      <c r="EM445">
        <v>0</v>
      </c>
      <c r="EN445" t="s">
        <v>147</v>
      </c>
      <c r="EO445" t="s">
        <v>147</v>
      </c>
      <c r="EP445" t="s">
        <v>147</v>
      </c>
      <c r="EQ445" t="s">
        <v>147</v>
      </c>
      <c r="ER445">
        <v>0</v>
      </c>
      <c r="ES445">
        <v>0</v>
      </c>
      <c r="ET445" t="s">
        <v>159</v>
      </c>
      <c r="EU445">
        <v>24</v>
      </c>
      <c r="EV445">
        <v>125</v>
      </c>
      <c r="EW445">
        <v>0</v>
      </c>
      <c r="EX445">
        <v>0</v>
      </c>
      <c r="EY445" t="s">
        <v>147</v>
      </c>
      <c r="EZ445" t="s">
        <v>147</v>
      </c>
      <c r="FA445" t="s">
        <v>147</v>
      </c>
      <c r="FB445" t="s">
        <v>147</v>
      </c>
      <c r="FC445">
        <v>0</v>
      </c>
      <c r="FD445">
        <v>0</v>
      </c>
      <c r="FE445" t="s">
        <v>147</v>
      </c>
      <c r="FF445" t="s">
        <v>147</v>
      </c>
      <c r="FG445" t="s">
        <v>147</v>
      </c>
      <c r="FH445" t="s">
        <v>147</v>
      </c>
      <c r="FI445">
        <v>13</v>
      </c>
      <c r="FJ445">
        <v>83</v>
      </c>
      <c r="FK445" t="s">
        <v>722</v>
      </c>
      <c r="FL445" t="s">
        <v>740</v>
      </c>
      <c r="FM445" t="s">
        <v>304</v>
      </c>
      <c r="FN445" t="s">
        <v>147</v>
      </c>
      <c r="FO445">
        <v>11</v>
      </c>
      <c r="FP445">
        <v>42</v>
      </c>
      <c r="FQ445" t="s">
        <v>722</v>
      </c>
      <c r="FR445" t="s">
        <v>740</v>
      </c>
      <c r="FS445" t="s">
        <v>304</v>
      </c>
      <c r="FT445" t="s">
        <v>147</v>
      </c>
      <c r="FU445">
        <v>0</v>
      </c>
      <c r="FV445">
        <v>0</v>
      </c>
      <c r="FW445" t="s">
        <v>147</v>
      </c>
      <c r="FX445" t="s">
        <v>147</v>
      </c>
      <c r="FY445" t="s">
        <v>147</v>
      </c>
      <c r="FZ445" t="s">
        <v>147</v>
      </c>
      <c r="GA445">
        <v>0</v>
      </c>
      <c r="GB445">
        <v>0</v>
      </c>
      <c r="GC445">
        <v>0</v>
      </c>
      <c r="GD445">
        <v>0</v>
      </c>
      <c r="GE445">
        <v>5</v>
      </c>
      <c r="GF445">
        <v>19</v>
      </c>
      <c r="GG445">
        <v>19</v>
      </c>
      <c r="GH445">
        <v>106</v>
      </c>
      <c r="GI445">
        <v>0</v>
      </c>
      <c r="GJ445">
        <v>0</v>
      </c>
      <c r="GK445" t="s">
        <v>159</v>
      </c>
      <c r="GL445">
        <v>1636</v>
      </c>
      <c r="GM445">
        <v>9000</v>
      </c>
      <c r="GN445" t="s">
        <v>159</v>
      </c>
      <c r="GO445" t="s">
        <v>193</v>
      </c>
      <c r="GP445" t="s">
        <v>196</v>
      </c>
      <c r="GQ445" t="s">
        <v>159</v>
      </c>
      <c r="GR445" t="s">
        <v>425</v>
      </c>
      <c r="GS445" t="s">
        <v>146</v>
      </c>
      <c r="GT445">
        <v>0</v>
      </c>
      <c r="GU445">
        <v>0</v>
      </c>
      <c r="GV445" t="s">
        <v>159</v>
      </c>
      <c r="GW445" t="s">
        <v>151</v>
      </c>
      <c r="GX445" t="s">
        <v>151</v>
      </c>
      <c r="GY445" t="s">
        <v>177</v>
      </c>
      <c r="GZ445" t="s">
        <v>1531</v>
      </c>
      <c r="HA445" s="117" t="s">
        <v>351</v>
      </c>
      <c r="HB445" s="117" t="s">
        <v>2755</v>
      </c>
      <c r="HC445" s="117"/>
      <c r="HD445" s="116" t="s">
        <v>1858</v>
      </c>
      <c r="HE445" s="116">
        <v>7.856922</v>
      </c>
      <c r="HF445" s="116">
        <v>32.834299999999999</v>
      </c>
    </row>
    <row r="446" spans="1:214" x14ac:dyDescent="0.25">
      <c r="A446" t="s">
        <v>201</v>
      </c>
      <c r="B446" t="s">
        <v>202</v>
      </c>
      <c r="C446" t="s">
        <v>310</v>
      </c>
      <c r="D446" t="s">
        <v>311</v>
      </c>
      <c r="E446" t="s">
        <v>1532</v>
      </c>
      <c r="F446" t="s">
        <v>1533</v>
      </c>
      <c r="G446" s="116">
        <f t="shared" si="12"/>
        <v>4.8454519999999999</v>
      </c>
      <c r="H446" s="116">
        <f t="shared" si="13"/>
        <v>34.342495999999997</v>
      </c>
      <c r="I446">
        <v>9</v>
      </c>
      <c r="J446">
        <v>9</v>
      </c>
      <c r="K446" t="s">
        <v>159</v>
      </c>
      <c r="L446">
        <v>192</v>
      </c>
      <c r="M446" s="116">
        <f>SUM(Table1[[#Headers],[c- IDP previously displ. abroad present]])</f>
        <v>0</v>
      </c>
      <c r="N446">
        <v>636</v>
      </c>
      <c r="O446" s="116">
        <f>(Table1[[#This Row],[a- IDP individuals]])-(Table1[[#This Row],[displ. Abroad]])</f>
        <v>614</v>
      </c>
      <c r="P446">
        <v>30</v>
      </c>
      <c r="Q446">
        <v>170</v>
      </c>
      <c r="R446" t="s">
        <v>202</v>
      </c>
      <c r="S446" t="s">
        <v>311</v>
      </c>
      <c r="T446">
        <v>25</v>
      </c>
      <c r="U446">
        <v>103</v>
      </c>
      <c r="V446" t="s">
        <v>202</v>
      </c>
      <c r="W446" t="s">
        <v>314</v>
      </c>
      <c r="X446">
        <v>11</v>
      </c>
      <c r="Y446">
        <v>32</v>
      </c>
      <c r="Z446" t="s">
        <v>202</v>
      </c>
      <c r="AA446" t="s">
        <v>203</v>
      </c>
      <c r="AB446">
        <v>5</v>
      </c>
      <c r="AC446">
        <v>25</v>
      </c>
      <c r="AD446" t="s">
        <v>202</v>
      </c>
      <c r="AE446" t="s">
        <v>311</v>
      </c>
      <c r="AF446">
        <v>12</v>
      </c>
      <c r="AG446">
        <v>35</v>
      </c>
      <c r="AH446" t="s">
        <v>202</v>
      </c>
      <c r="AI446" t="s">
        <v>203</v>
      </c>
      <c r="AJ446">
        <v>5</v>
      </c>
      <c r="AK446">
        <v>22</v>
      </c>
      <c r="AL446" t="s">
        <v>202</v>
      </c>
      <c r="AM446" t="s">
        <v>311</v>
      </c>
      <c r="AN446">
        <v>104</v>
      </c>
      <c r="AO446">
        <v>249</v>
      </c>
      <c r="AP446" t="s">
        <v>159</v>
      </c>
      <c r="AQ446">
        <v>7</v>
      </c>
      <c r="AR446">
        <v>22</v>
      </c>
      <c r="AS446">
        <v>3</v>
      </c>
      <c r="AT446">
        <v>8</v>
      </c>
      <c r="AU446" t="s">
        <v>219</v>
      </c>
      <c r="AV446" t="s">
        <v>354</v>
      </c>
      <c r="AW446">
        <v>2</v>
      </c>
      <c r="AX446">
        <v>6</v>
      </c>
      <c r="AY446" t="s">
        <v>219</v>
      </c>
      <c r="AZ446" t="s">
        <v>354</v>
      </c>
      <c r="BA446">
        <v>0</v>
      </c>
      <c r="BB446">
        <v>0</v>
      </c>
      <c r="BC446" t="s">
        <v>147</v>
      </c>
      <c r="BD446" t="s">
        <v>147</v>
      </c>
      <c r="BE446">
        <v>2</v>
      </c>
      <c r="BF446">
        <v>8</v>
      </c>
      <c r="BG446" t="s">
        <v>221</v>
      </c>
      <c r="BH446" t="s">
        <v>424</v>
      </c>
      <c r="BI446">
        <v>0</v>
      </c>
      <c r="BJ446">
        <v>0</v>
      </c>
      <c r="BK446" t="s">
        <v>147</v>
      </c>
      <c r="BL446" t="s">
        <v>147</v>
      </c>
      <c r="BM446">
        <v>0</v>
      </c>
      <c r="BN446">
        <v>0</v>
      </c>
      <c r="BO446" s="116">
        <f>SUM(Table1[[#This Row],[2014-2015 Conflict]],Table1[[#This Row],[2016-2017 conflict]],Table1[[#This Row],[2018 pre R conflict]],Table1[[#This Row],[2018 post R conflict]],Table1[[#This Row],[2019 conflict]],Table1[[#This Row],[2020 conflict]])</f>
        <v>170</v>
      </c>
      <c r="BP446" s="116">
        <f>SUM(Table1[[#This Row],[2014-2015  C - clashes]],Table1[[#This Row],[2016-2017  c-clashes]],Table1[[#This Row],[2018 pre R C-clashes]],Table1[[#This Row],[2018 post R C-clashes]],Table1[[#This Row],[2019 C-clashes]],Table1[[#This Row],[2020 C-clashes]])</f>
        <v>160</v>
      </c>
      <c r="BQ446" s="116">
        <f>SUM(Table1[[#This Row],[2014-2015 disaster]],Table1[[#This Row],[2016-2017 disaster]],Table1[[#This Row],[2018 pre R disaster]],Table1[[#This Row],[2018 post R disaster]],Table1[[#This Row],[2019 disaster]],Table1[[#This Row],[2020 disaster]])</f>
        <v>57</v>
      </c>
      <c r="BR446" s="116">
        <f>SUM(Table1[[#This Row],[2014-2015 unknown]],Table1[[#This Row],[2016-2017  unknown ]],Table1[[#This Row],[2018 pre R unknown]],Table1[[#This Row],[2018 post R unknown]],Table1[[#This Row],[2019 unknown]],Table1[[#This Row],[2020 unknown]])</f>
        <v>0</v>
      </c>
      <c r="BS446">
        <v>170</v>
      </c>
      <c r="BT446">
        <v>0</v>
      </c>
      <c r="BU446">
        <v>0</v>
      </c>
      <c r="BV446">
        <v>0</v>
      </c>
      <c r="BW446" t="s">
        <v>146</v>
      </c>
      <c r="BX446">
        <v>0</v>
      </c>
      <c r="BY446">
        <v>103</v>
      </c>
      <c r="BZ446">
        <v>0</v>
      </c>
      <c r="CA446">
        <v>0</v>
      </c>
      <c r="CB446" t="s">
        <v>146</v>
      </c>
      <c r="CC446">
        <v>0</v>
      </c>
      <c r="CD446">
        <v>32</v>
      </c>
      <c r="CE446">
        <v>0</v>
      </c>
      <c r="CF446">
        <v>0</v>
      </c>
      <c r="CG446" t="s">
        <v>146</v>
      </c>
      <c r="CH446">
        <v>0</v>
      </c>
      <c r="CI446">
        <v>25</v>
      </c>
      <c r="CJ446">
        <v>0</v>
      </c>
      <c r="CK446">
        <v>0</v>
      </c>
      <c r="CL446" t="s">
        <v>146</v>
      </c>
      <c r="CM446">
        <v>0</v>
      </c>
      <c r="CN446">
        <v>0</v>
      </c>
      <c r="CO446">
        <v>35</v>
      </c>
      <c r="CP446">
        <v>0</v>
      </c>
      <c r="CQ446" t="s">
        <v>146</v>
      </c>
      <c r="CR446">
        <v>0</v>
      </c>
      <c r="CS446">
        <v>0</v>
      </c>
      <c r="CT446">
        <v>22</v>
      </c>
      <c r="CU446">
        <v>0</v>
      </c>
      <c r="CV446" t="s">
        <v>146</v>
      </c>
      <c r="CW446" t="s">
        <v>147</v>
      </c>
      <c r="CX446">
        <v>0</v>
      </c>
      <c r="CY446">
        <v>0</v>
      </c>
      <c r="CZ446">
        <v>0</v>
      </c>
      <c r="DA446">
        <v>192</v>
      </c>
      <c r="DB446">
        <v>636</v>
      </c>
      <c r="DC446" t="s">
        <v>146</v>
      </c>
      <c r="DD446">
        <v>0</v>
      </c>
      <c r="DE446">
        <v>0</v>
      </c>
      <c r="DF446">
        <v>1531</v>
      </c>
      <c r="DG446">
        <v>8423</v>
      </c>
      <c r="DH446" t="s">
        <v>159</v>
      </c>
      <c r="DI446">
        <f>Table1[[#This Row],[i- returnees internal present household]]+Table1[[#This Row],[k- abroad returnee household]]</f>
        <v>91</v>
      </c>
      <c r="DJ446">
        <f>Table1[[#This Row],[ returnees internal ]]+Table1[[#This Row],[abroad returnee ]]</f>
        <v>401</v>
      </c>
      <c r="DK446" t="s">
        <v>159</v>
      </c>
      <c r="DL446">
        <v>81</v>
      </c>
      <c r="DM446">
        <v>347</v>
      </c>
      <c r="DN446">
        <v>29</v>
      </c>
      <c r="DO446">
        <v>121</v>
      </c>
      <c r="DP446" t="s">
        <v>202</v>
      </c>
      <c r="DQ446" t="s">
        <v>203</v>
      </c>
      <c r="DR446" t="s">
        <v>150</v>
      </c>
      <c r="DS446" t="s">
        <v>147</v>
      </c>
      <c r="DT446">
        <v>18</v>
      </c>
      <c r="DU446">
        <v>83</v>
      </c>
      <c r="DV446" t="s">
        <v>202</v>
      </c>
      <c r="DW446" t="s">
        <v>203</v>
      </c>
      <c r="DX446" t="s">
        <v>150</v>
      </c>
      <c r="DY446" t="s">
        <v>147</v>
      </c>
      <c r="DZ446">
        <v>12</v>
      </c>
      <c r="EA446">
        <v>71</v>
      </c>
      <c r="EB446" t="s">
        <v>202</v>
      </c>
      <c r="EC446" t="s">
        <v>311</v>
      </c>
      <c r="ED446" t="s">
        <v>150</v>
      </c>
      <c r="EE446" t="s">
        <v>147</v>
      </c>
      <c r="EF446">
        <v>18</v>
      </c>
      <c r="EG446">
        <v>64</v>
      </c>
      <c r="EH446" t="s">
        <v>202</v>
      </c>
      <c r="EI446" t="s">
        <v>311</v>
      </c>
      <c r="EJ446" t="s">
        <v>304</v>
      </c>
      <c r="EK446" t="s">
        <v>147</v>
      </c>
      <c r="EL446">
        <v>4</v>
      </c>
      <c r="EM446">
        <v>8</v>
      </c>
      <c r="EN446" t="s">
        <v>202</v>
      </c>
      <c r="EO446" t="s">
        <v>203</v>
      </c>
      <c r="EP446" t="s">
        <v>304</v>
      </c>
      <c r="EQ446" t="s">
        <v>147</v>
      </c>
      <c r="ER446">
        <v>0</v>
      </c>
      <c r="ES446">
        <v>0</v>
      </c>
      <c r="ET446" t="s">
        <v>159</v>
      </c>
      <c r="EU446">
        <v>10</v>
      </c>
      <c r="EV446">
        <v>54</v>
      </c>
      <c r="EW446">
        <v>3</v>
      </c>
      <c r="EX446">
        <v>15</v>
      </c>
      <c r="EY446" t="s">
        <v>219</v>
      </c>
      <c r="EZ446" t="s">
        <v>354</v>
      </c>
      <c r="FA446" t="s">
        <v>182</v>
      </c>
      <c r="FB446" t="s">
        <v>147</v>
      </c>
      <c r="FC446">
        <v>4</v>
      </c>
      <c r="FD446">
        <v>21</v>
      </c>
      <c r="FE446" t="s">
        <v>219</v>
      </c>
      <c r="FF446" t="s">
        <v>354</v>
      </c>
      <c r="FG446" t="s">
        <v>304</v>
      </c>
      <c r="FH446" t="s">
        <v>147</v>
      </c>
      <c r="FI446">
        <v>0</v>
      </c>
      <c r="FJ446">
        <v>0</v>
      </c>
      <c r="FK446" t="s">
        <v>147</v>
      </c>
      <c r="FL446" t="s">
        <v>147</v>
      </c>
      <c r="FM446" t="s">
        <v>147</v>
      </c>
      <c r="FN446" t="s">
        <v>147</v>
      </c>
      <c r="FO446">
        <v>3</v>
      </c>
      <c r="FP446">
        <v>18</v>
      </c>
      <c r="FQ446" t="s">
        <v>221</v>
      </c>
      <c r="FR446" t="s">
        <v>222</v>
      </c>
      <c r="FS446" t="s">
        <v>304</v>
      </c>
      <c r="FT446" t="s">
        <v>147</v>
      </c>
      <c r="FU446">
        <v>0</v>
      </c>
      <c r="FV446">
        <v>0</v>
      </c>
      <c r="FW446" t="s">
        <v>147</v>
      </c>
      <c r="FX446" t="s">
        <v>147</v>
      </c>
      <c r="FY446" t="s">
        <v>147</v>
      </c>
      <c r="FZ446" t="s">
        <v>147</v>
      </c>
      <c r="GA446">
        <v>0</v>
      </c>
      <c r="GB446">
        <v>0</v>
      </c>
      <c r="GC446">
        <v>54</v>
      </c>
      <c r="GD446">
        <v>247</v>
      </c>
      <c r="GE446">
        <v>27</v>
      </c>
      <c r="GF446">
        <v>100</v>
      </c>
      <c r="GG446">
        <v>10</v>
      </c>
      <c r="GH446">
        <v>54</v>
      </c>
      <c r="GI446">
        <v>0</v>
      </c>
      <c r="GJ446">
        <v>0</v>
      </c>
      <c r="GK446" t="s">
        <v>146</v>
      </c>
      <c r="GL446">
        <v>0</v>
      </c>
      <c r="GM446">
        <v>0</v>
      </c>
      <c r="GN446" t="s">
        <v>146</v>
      </c>
      <c r="GO446" t="s">
        <v>147</v>
      </c>
      <c r="GP446" t="s">
        <v>147</v>
      </c>
      <c r="GQ446" t="s">
        <v>146</v>
      </c>
      <c r="GR446" t="s">
        <v>147</v>
      </c>
      <c r="GS446" t="s">
        <v>146</v>
      </c>
      <c r="GT446">
        <v>0</v>
      </c>
      <c r="GU446">
        <v>0</v>
      </c>
      <c r="GV446" t="s">
        <v>146</v>
      </c>
      <c r="GW446" t="s">
        <v>177</v>
      </c>
      <c r="GX446" t="s">
        <v>151</v>
      </c>
      <c r="GY446" t="s">
        <v>151</v>
      </c>
      <c r="GZ446" t="s">
        <v>160</v>
      </c>
      <c r="HA446" s="117" t="s">
        <v>351</v>
      </c>
      <c r="HB446" s="117" t="s">
        <v>2757</v>
      </c>
      <c r="HC446" s="117"/>
      <c r="HD446" s="116" t="s">
        <v>1858</v>
      </c>
      <c r="HE446" s="116">
        <v>7.803375</v>
      </c>
      <c r="HF446" s="116">
        <v>32.970117000000002</v>
      </c>
    </row>
    <row r="447" spans="1:214" x14ac:dyDescent="0.25">
      <c r="A447" t="s">
        <v>192</v>
      </c>
      <c r="B447" t="s">
        <v>193</v>
      </c>
      <c r="C447" t="s">
        <v>191</v>
      </c>
      <c r="D447" t="s">
        <v>194</v>
      </c>
      <c r="E447" t="s">
        <v>1536</v>
      </c>
      <c r="F447" t="s">
        <v>1537</v>
      </c>
      <c r="G447" s="116">
        <f t="shared" si="12"/>
        <v>4.3687853499999996</v>
      </c>
      <c r="H447" s="116">
        <f t="shared" si="13"/>
        <v>31.9829434</v>
      </c>
      <c r="I447">
        <v>9</v>
      </c>
      <c r="J447">
        <v>9</v>
      </c>
      <c r="K447" t="s">
        <v>159</v>
      </c>
      <c r="L447">
        <v>167</v>
      </c>
      <c r="M447" s="116">
        <f>SUM(Table1[[#Headers],[c- IDP previously displ. abroad present]])</f>
        <v>0</v>
      </c>
      <c r="N447">
        <v>1004</v>
      </c>
      <c r="O447" s="116">
        <f>(Table1[[#This Row],[a- IDP individuals]])-(Table1[[#This Row],[displ. Abroad]])</f>
        <v>587</v>
      </c>
      <c r="P447">
        <v>27</v>
      </c>
      <c r="Q447">
        <v>193</v>
      </c>
      <c r="R447" t="s">
        <v>143</v>
      </c>
      <c r="S447" t="s">
        <v>226</v>
      </c>
      <c r="T447">
        <v>24</v>
      </c>
      <c r="U447">
        <v>154</v>
      </c>
      <c r="V447" t="s">
        <v>187</v>
      </c>
      <c r="W447" t="s">
        <v>188</v>
      </c>
      <c r="X447">
        <v>0</v>
      </c>
      <c r="Y447">
        <v>0</v>
      </c>
      <c r="Z447" t="s">
        <v>147</v>
      </c>
      <c r="AA447" t="s">
        <v>147</v>
      </c>
      <c r="AB447">
        <v>0</v>
      </c>
      <c r="AC447">
        <v>0</v>
      </c>
      <c r="AD447" t="s">
        <v>147</v>
      </c>
      <c r="AE447" t="s">
        <v>147</v>
      </c>
      <c r="AF447">
        <v>76</v>
      </c>
      <c r="AG447">
        <v>417</v>
      </c>
      <c r="AH447" t="s">
        <v>147</v>
      </c>
      <c r="AI447" t="s">
        <v>147</v>
      </c>
      <c r="AJ447">
        <v>0</v>
      </c>
      <c r="AK447">
        <v>0</v>
      </c>
      <c r="AL447" t="s">
        <v>147</v>
      </c>
      <c r="AM447" t="s">
        <v>147</v>
      </c>
      <c r="AN447">
        <v>40</v>
      </c>
      <c r="AO447">
        <v>240</v>
      </c>
      <c r="AP447" t="s">
        <v>159</v>
      </c>
      <c r="AQ447">
        <v>76</v>
      </c>
      <c r="AR447">
        <v>417</v>
      </c>
      <c r="AS447">
        <v>0</v>
      </c>
      <c r="AT447">
        <v>0</v>
      </c>
      <c r="AU447" t="s">
        <v>147</v>
      </c>
      <c r="AV447" t="s">
        <v>147</v>
      </c>
      <c r="AW447">
        <v>0</v>
      </c>
      <c r="AX447">
        <v>0</v>
      </c>
      <c r="AY447" t="s">
        <v>147</v>
      </c>
      <c r="AZ447" t="s">
        <v>147</v>
      </c>
      <c r="BA447">
        <v>0</v>
      </c>
      <c r="BB447">
        <v>0</v>
      </c>
      <c r="BC447" t="s">
        <v>147</v>
      </c>
      <c r="BD447" t="s">
        <v>147</v>
      </c>
      <c r="BE447">
        <v>76</v>
      </c>
      <c r="BF447">
        <v>417</v>
      </c>
      <c r="BG447" t="s">
        <v>221</v>
      </c>
      <c r="BH447" t="s">
        <v>424</v>
      </c>
      <c r="BI447">
        <v>0</v>
      </c>
      <c r="BJ447">
        <v>0</v>
      </c>
      <c r="BK447" t="s">
        <v>147</v>
      </c>
      <c r="BL447" t="s">
        <v>147</v>
      </c>
      <c r="BM447">
        <v>0</v>
      </c>
      <c r="BN447">
        <v>0</v>
      </c>
      <c r="BO447" s="116">
        <f>SUM(Table1[[#This Row],[2014-2015 Conflict]],Table1[[#This Row],[2016-2017 conflict]],Table1[[#This Row],[2018 pre R conflict]],Table1[[#This Row],[2018 post R conflict]],Table1[[#This Row],[2019 conflict]],Table1[[#This Row],[2020 conflict]])</f>
        <v>347</v>
      </c>
      <c r="BP447" s="116">
        <f>SUM(Table1[[#This Row],[2014-2015  C - clashes]],Table1[[#This Row],[2016-2017  c-clashes]],Table1[[#This Row],[2018 pre R C-clashes]],Table1[[#This Row],[2018 post R C-clashes]],Table1[[#This Row],[2019 C-clashes]],Table1[[#This Row],[2020 C-clashes]])</f>
        <v>0</v>
      </c>
      <c r="BQ447" s="116">
        <f>SUM(Table1[[#This Row],[2014-2015 disaster]],Table1[[#This Row],[2016-2017 disaster]],Table1[[#This Row],[2018 pre R disaster]],Table1[[#This Row],[2018 post R disaster]],Table1[[#This Row],[2019 disaster]],Table1[[#This Row],[2020 disaster]])</f>
        <v>0</v>
      </c>
      <c r="BR447" s="116">
        <f>SUM(Table1[[#This Row],[2014-2015 unknown]],Table1[[#This Row],[2016-2017  unknown ]],Table1[[#This Row],[2018 pre R unknown]],Table1[[#This Row],[2018 post R unknown]],Table1[[#This Row],[2019 unknown]],Table1[[#This Row],[2020 unknown]])</f>
        <v>417</v>
      </c>
      <c r="BS447">
        <v>193</v>
      </c>
      <c r="BT447">
        <v>0</v>
      </c>
      <c r="BU447">
        <v>0</v>
      </c>
      <c r="BV447">
        <v>0</v>
      </c>
      <c r="BW447" t="s">
        <v>146</v>
      </c>
      <c r="BX447">
        <v>154</v>
      </c>
      <c r="BY447">
        <v>0</v>
      </c>
      <c r="BZ447">
        <v>0</v>
      </c>
      <c r="CA447">
        <v>0</v>
      </c>
      <c r="CB447" t="s">
        <v>146</v>
      </c>
      <c r="CC447">
        <v>0</v>
      </c>
      <c r="CD447">
        <v>0</v>
      </c>
      <c r="CE447">
        <v>0</v>
      </c>
      <c r="CF447">
        <v>0</v>
      </c>
      <c r="CG447" t="s">
        <v>146</v>
      </c>
      <c r="CH447">
        <v>0</v>
      </c>
      <c r="CI447">
        <v>0</v>
      </c>
      <c r="CJ447">
        <v>0</v>
      </c>
      <c r="CK447">
        <v>0</v>
      </c>
      <c r="CL447" t="s">
        <v>146</v>
      </c>
      <c r="CM447">
        <v>0</v>
      </c>
      <c r="CN447">
        <v>0</v>
      </c>
      <c r="CO447">
        <v>0</v>
      </c>
      <c r="CP447">
        <v>417</v>
      </c>
      <c r="CQ447" t="s">
        <v>146</v>
      </c>
      <c r="CR447">
        <v>0</v>
      </c>
      <c r="CS447">
        <v>0</v>
      </c>
      <c r="CT447">
        <v>0</v>
      </c>
      <c r="CU447">
        <v>0</v>
      </c>
      <c r="CV447" t="s">
        <v>146</v>
      </c>
      <c r="CW447" t="s">
        <v>147</v>
      </c>
      <c r="CX447">
        <v>0</v>
      </c>
      <c r="CY447">
        <v>0</v>
      </c>
      <c r="CZ447">
        <v>0</v>
      </c>
      <c r="DA447">
        <v>167</v>
      </c>
      <c r="DB447">
        <v>1004</v>
      </c>
      <c r="DC447" t="s">
        <v>146</v>
      </c>
      <c r="DD447">
        <v>0</v>
      </c>
      <c r="DE447">
        <v>0</v>
      </c>
      <c r="DF447">
        <v>620</v>
      </c>
      <c r="DG447">
        <v>3720</v>
      </c>
      <c r="DH447" t="s">
        <v>159</v>
      </c>
      <c r="DI447">
        <f>Table1[[#This Row],[i- returnees internal present household]]+Table1[[#This Row],[k- abroad returnee household]]</f>
        <v>1324</v>
      </c>
      <c r="DJ447">
        <f>Table1[[#This Row],[ returnees internal ]]+Table1[[#This Row],[abroad returnee ]]</f>
        <v>9156</v>
      </c>
      <c r="DK447" t="s">
        <v>159</v>
      </c>
      <c r="DL447">
        <v>1079</v>
      </c>
      <c r="DM447">
        <v>7765</v>
      </c>
      <c r="DN447">
        <v>0</v>
      </c>
      <c r="DO447">
        <v>0</v>
      </c>
      <c r="DP447" t="s">
        <v>147</v>
      </c>
      <c r="DQ447" t="s">
        <v>147</v>
      </c>
      <c r="DR447" t="s">
        <v>147</v>
      </c>
      <c r="DS447" t="s">
        <v>147</v>
      </c>
      <c r="DT447">
        <v>0</v>
      </c>
      <c r="DU447">
        <v>0</v>
      </c>
      <c r="DV447" t="s">
        <v>147</v>
      </c>
      <c r="DW447" t="s">
        <v>147</v>
      </c>
      <c r="DX447" t="s">
        <v>147</v>
      </c>
      <c r="DY447" t="s">
        <v>147</v>
      </c>
      <c r="DZ447">
        <v>0</v>
      </c>
      <c r="EA447">
        <v>0</v>
      </c>
      <c r="EB447" t="s">
        <v>147</v>
      </c>
      <c r="EC447" t="s">
        <v>147</v>
      </c>
      <c r="ED447" t="s">
        <v>147</v>
      </c>
      <c r="EE447" t="s">
        <v>147</v>
      </c>
      <c r="EF447">
        <v>216</v>
      </c>
      <c r="EG447">
        <v>1297</v>
      </c>
      <c r="EH447" t="s">
        <v>193</v>
      </c>
      <c r="EI447" t="s">
        <v>194</v>
      </c>
      <c r="EJ447" t="s">
        <v>150</v>
      </c>
      <c r="EK447" t="s">
        <v>147</v>
      </c>
      <c r="EL447">
        <v>57</v>
      </c>
      <c r="EM447">
        <v>341</v>
      </c>
      <c r="EN447" t="s">
        <v>193</v>
      </c>
      <c r="EO447" t="s">
        <v>194</v>
      </c>
      <c r="EP447" t="s">
        <v>150</v>
      </c>
      <c r="EQ447" t="s">
        <v>147</v>
      </c>
      <c r="ER447">
        <v>806</v>
      </c>
      <c r="ES447">
        <v>6127</v>
      </c>
      <c r="ET447" t="s">
        <v>159</v>
      </c>
      <c r="EU447">
        <v>245</v>
      </c>
      <c r="EV447">
        <v>1391</v>
      </c>
      <c r="EW447">
        <v>0</v>
      </c>
      <c r="EX447">
        <v>0</v>
      </c>
      <c r="EY447" t="s">
        <v>147</v>
      </c>
      <c r="EZ447" t="s">
        <v>147</v>
      </c>
      <c r="FA447" t="s">
        <v>147</v>
      </c>
      <c r="FB447" t="s">
        <v>147</v>
      </c>
      <c r="FC447">
        <v>0</v>
      </c>
      <c r="FD447">
        <v>0</v>
      </c>
      <c r="FE447" t="s">
        <v>147</v>
      </c>
      <c r="FF447" t="s">
        <v>147</v>
      </c>
      <c r="FG447" t="s">
        <v>147</v>
      </c>
      <c r="FH447" t="s">
        <v>147</v>
      </c>
      <c r="FI447">
        <v>0</v>
      </c>
      <c r="FJ447">
        <v>0</v>
      </c>
      <c r="FK447" t="s">
        <v>147</v>
      </c>
      <c r="FL447" t="s">
        <v>147</v>
      </c>
      <c r="FM447" t="s">
        <v>147</v>
      </c>
      <c r="FN447" t="s">
        <v>147</v>
      </c>
      <c r="FO447">
        <v>245</v>
      </c>
      <c r="FP447">
        <v>1391</v>
      </c>
      <c r="FQ447" t="s">
        <v>221</v>
      </c>
      <c r="FR447" t="s">
        <v>424</v>
      </c>
      <c r="FS447" t="s">
        <v>150</v>
      </c>
      <c r="FT447" t="s">
        <v>147</v>
      </c>
      <c r="FU447">
        <v>0</v>
      </c>
      <c r="FV447">
        <v>0</v>
      </c>
      <c r="FW447" t="s">
        <v>147</v>
      </c>
      <c r="FX447" t="s">
        <v>147</v>
      </c>
      <c r="FY447" t="s">
        <v>147</v>
      </c>
      <c r="FZ447" t="s">
        <v>147</v>
      </c>
      <c r="GA447">
        <v>0</v>
      </c>
      <c r="GB447">
        <v>0</v>
      </c>
      <c r="GC447">
        <v>0</v>
      </c>
      <c r="GD447">
        <v>0</v>
      </c>
      <c r="GE447">
        <v>273</v>
      </c>
      <c r="GF447">
        <v>1638</v>
      </c>
      <c r="GG447">
        <v>245</v>
      </c>
      <c r="GH447">
        <v>1391</v>
      </c>
      <c r="GI447">
        <v>806</v>
      </c>
      <c r="GJ447">
        <v>6127</v>
      </c>
      <c r="GK447" t="s">
        <v>159</v>
      </c>
      <c r="GL447">
        <v>319</v>
      </c>
      <c r="GM447">
        <v>1764</v>
      </c>
      <c r="GN447" t="s">
        <v>159</v>
      </c>
      <c r="GO447" t="s">
        <v>193</v>
      </c>
      <c r="GP447" t="s">
        <v>194</v>
      </c>
      <c r="GQ447" t="s">
        <v>159</v>
      </c>
      <c r="GR447" t="s">
        <v>221</v>
      </c>
      <c r="GS447" t="s">
        <v>159</v>
      </c>
      <c r="GT447">
        <v>6</v>
      </c>
      <c r="GU447">
        <v>34</v>
      </c>
      <c r="GV447" t="s">
        <v>146</v>
      </c>
      <c r="GW447" t="s">
        <v>152</v>
      </c>
      <c r="GX447" t="s">
        <v>152</v>
      </c>
      <c r="GY447" t="s">
        <v>151</v>
      </c>
      <c r="GZ447" t="s">
        <v>1538</v>
      </c>
      <c r="HA447" s="117" t="s">
        <v>889</v>
      </c>
      <c r="HB447" s="117" t="s">
        <v>2759</v>
      </c>
      <c r="HC447" s="117"/>
      <c r="HD447" s="116" t="s">
        <v>1858</v>
      </c>
      <c r="HE447" s="116">
        <v>8.0934999919999999</v>
      </c>
      <c r="HF447" s="116">
        <v>32.386333299999997</v>
      </c>
    </row>
    <row r="448" spans="1:214" x14ac:dyDescent="0.25">
      <c r="A448" t="s">
        <v>201</v>
      </c>
      <c r="B448" t="s">
        <v>202</v>
      </c>
      <c r="C448" t="s">
        <v>310</v>
      </c>
      <c r="D448" t="s">
        <v>311</v>
      </c>
      <c r="E448" t="s">
        <v>1539</v>
      </c>
      <c r="F448" t="s">
        <v>1540</v>
      </c>
      <c r="G448" s="116">
        <f t="shared" si="12"/>
        <v>5.0710119999999996</v>
      </c>
      <c r="H448" s="116">
        <f t="shared" si="13"/>
        <v>33.859295000000003</v>
      </c>
      <c r="I448">
        <v>9</v>
      </c>
      <c r="J448">
        <v>9</v>
      </c>
      <c r="K448" t="s">
        <v>159</v>
      </c>
      <c r="L448">
        <v>108</v>
      </c>
      <c r="M448" s="116">
        <f>SUM(Table1[[#Headers],[c- IDP previously displ. abroad present]])</f>
        <v>0</v>
      </c>
      <c r="N448">
        <v>400</v>
      </c>
      <c r="O448" s="116">
        <f>(Table1[[#This Row],[a- IDP individuals]])-(Table1[[#This Row],[displ. Abroad]])</f>
        <v>400</v>
      </c>
      <c r="P448">
        <v>55</v>
      </c>
      <c r="Q448">
        <v>203</v>
      </c>
      <c r="R448" t="s">
        <v>202</v>
      </c>
      <c r="S448" t="s">
        <v>314</v>
      </c>
      <c r="T448">
        <v>12</v>
      </c>
      <c r="U448">
        <v>30</v>
      </c>
      <c r="V448" t="s">
        <v>202</v>
      </c>
      <c r="W448" t="s">
        <v>311</v>
      </c>
      <c r="X448">
        <v>20</v>
      </c>
      <c r="Y448">
        <v>88</v>
      </c>
      <c r="Z448" t="s">
        <v>202</v>
      </c>
      <c r="AA448" t="s">
        <v>311</v>
      </c>
      <c r="AB448">
        <v>10</v>
      </c>
      <c r="AC448">
        <v>58</v>
      </c>
      <c r="AD448" t="s">
        <v>202</v>
      </c>
      <c r="AE448" t="s">
        <v>311</v>
      </c>
      <c r="AF448">
        <v>7</v>
      </c>
      <c r="AG448">
        <v>13</v>
      </c>
      <c r="AH448" t="s">
        <v>202</v>
      </c>
      <c r="AI448" t="s">
        <v>203</v>
      </c>
      <c r="AJ448">
        <v>4</v>
      </c>
      <c r="AK448">
        <v>8</v>
      </c>
      <c r="AL448" t="s">
        <v>202</v>
      </c>
      <c r="AM448" t="s">
        <v>314</v>
      </c>
      <c r="AN448">
        <v>0</v>
      </c>
      <c r="AO448">
        <v>0</v>
      </c>
      <c r="AP448" t="s">
        <v>146</v>
      </c>
      <c r="AQ448">
        <v>0</v>
      </c>
      <c r="AR448">
        <v>0</v>
      </c>
      <c r="AS448">
        <v>0</v>
      </c>
      <c r="AT448">
        <v>0</v>
      </c>
      <c r="AU448" t="s">
        <v>147</v>
      </c>
      <c r="AV448" t="s">
        <v>147</v>
      </c>
      <c r="AW448">
        <v>0</v>
      </c>
      <c r="AX448">
        <v>0</v>
      </c>
      <c r="AY448" t="s">
        <v>147</v>
      </c>
      <c r="AZ448" t="s">
        <v>147</v>
      </c>
      <c r="BA448">
        <v>0</v>
      </c>
      <c r="BB448">
        <v>0</v>
      </c>
      <c r="BC448" t="s">
        <v>147</v>
      </c>
      <c r="BD448" t="s">
        <v>147</v>
      </c>
      <c r="BE448">
        <v>0</v>
      </c>
      <c r="BF448">
        <v>0</v>
      </c>
      <c r="BG448" t="s">
        <v>147</v>
      </c>
      <c r="BH448" t="s">
        <v>147</v>
      </c>
      <c r="BI448">
        <v>0</v>
      </c>
      <c r="BJ448">
        <v>0</v>
      </c>
      <c r="BK448" t="s">
        <v>147</v>
      </c>
      <c r="BL448" t="s">
        <v>147</v>
      </c>
      <c r="BM448">
        <v>0</v>
      </c>
      <c r="BN448">
        <v>0</v>
      </c>
      <c r="BO448" s="116">
        <f>SUM(Table1[[#This Row],[2014-2015 Conflict]],Table1[[#This Row],[2016-2017 conflict]],Table1[[#This Row],[2018 pre R conflict]],Table1[[#This Row],[2018 post R conflict]],Table1[[#This Row],[2019 conflict]],Table1[[#This Row],[2020 conflict]])</f>
        <v>203</v>
      </c>
      <c r="BP448" s="116">
        <f>SUM(Table1[[#This Row],[2014-2015  C - clashes]],Table1[[#This Row],[2016-2017  c-clashes]],Table1[[#This Row],[2018 pre R C-clashes]],Table1[[#This Row],[2018 post R C-clashes]],Table1[[#This Row],[2019 C-clashes]],Table1[[#This Row],[2020 C-clashes]])</f>
        <v>139</v>
      </c>
      <c r="BQ448" s="116">
        <f>SUM(Table1[[#This Row],[2014-2015 disaster]],Table1[[#This Row],[2016-2017 disaster]],Table1[[#This Row],[2018 pre R disaster]],Table1[[#This Row],[2018 post R disaster]],Table1[[#This Row],[2019 disaster]],Table1[[#This Row],[2020 disaster]])</f>
        <v>58</v>
      </c>
      <c r="BR448" s="116">
        <f>SUM(Table1[[#This Row],[2014-2015 unknown]],Table1[[#This Row],[2016-2017  unknown ]],Table1[[#This Row],[2018 pre R unknown]],Table1[[#This Row],[2018 post R unknown]],Table1[[#This Row],[2019 unknown]],Table1[[#This Row],[2020 unknown]])</f>
        <v>0</v>
      </c>
      <c r="BS448">
        <v>203</v>
      </c>
      <c r="BT448">
        <v>0</v>
      </c>
      <c r="BU448">
        <v>0</v>
      </c>
      <c r="BV448">
        <v>0</v>
      </c>
      <c r="BW448" t="s">
        <v>146</v>
      </c>
      <c r="BX448">
        <v>0</v>
      </c>
      <c r="BY448">
        <v>30</v>
      </c>
      <c r="BZ448">
        <v>0</v>
      </c>
      <c r="CA448">
        <v>0</v>
      </c>
      <c r="CB448" t="s">
        <v>146</v>
      </c>
      <c r="CC448">
        <v>0</v>
      </c>
      <c r="CD448">
        <v>88</v>
      </c>
      <c r="CE448">
        <v>0</v>
      </c>
      <c r="CF448">
        <v>0</v>
      </c>
      <c r="CG448" t="s">
        <v>146</v>
      </c>
      <c r="CH448">
        <v>0</v>
      </c>
      <c r="CI448">
        <v>0</v>
      </c>
      <c r="CJ448">
        <v>58</v>
      </c>
      <c r="CK448">
        <v>0</v>
      </c>
      <c r="CL448" t="s">
        <v>146</v>
      </c>
      <c r="CM448">
        <v>0</v>
      </c>
      <c r="CN448">
        <v>13</v>
      </c>
      <c r="CO448">
        <v>0</v>
      </c>
      <c r="CP448">
        <v>0</v>
      </c>
      <c r="CQ448" t="s">
        <v>146</v>
      </c>
      <c r="CR448">
        <v>0</v>
      </c>
      <c r="CS448">
        <v>8</v>
      </c>
      <c r="CT448">
        <v>0</v>
      </c>
      <c r="CU448">
        <v>0</v>
      </c>
      <c r="CV448" t="s">
        <v>146</v>
      </c>
      <c r="CW448" t="s">
        <v>147</v>
      </c>
      <c r="CX448">
        <v>0</v>
      </c>
      <c r="CY448">
        <v>0</v>
      </c>
      <c r="CZ448">
        <v>0</v>
      </c>
      <c r="DA448">
        <v>108</v>
      </c>
      <c r="DB448">
        <v>400</v>
      </c>
      <c r="DC448" t="s">
        <v>146</v>
      </c>
      <c r="DD448">
        <v>0</v>
      </c>
      <c r="DE448">
        <v>0</v>
      </c>
      <c r="DF448">
        <v>843</v>
      </c>
      <c r="DG448">
        <v>8108</v>
      </c>
      <c r="DH448" t="s">
        <v>159</v>
      </c>
      <c r="DI448">
        <f>Table1[[#This Row],[i- returnees internal present household]]+Table1[[#This Row],[k- abroad returnee household]]</f>
        <v>88</v>
      </c>
      <c r="DJ448">
        <f>Table1[[#This Row],[ returnees internal ]]+Table1[[#This Row],[abroad returnee ]]</f>
        <v>488</v>
      </c>
      <c r="DK448" t="s">
        <v>159</v>
      </c>
      <c r="DL448">
        <v>88</v>
      </c>
      <c r="DM448">
        <v>488</v>
      </c>
      <c r="DN448">
        <v>15</v>
      </c>
      <c r="DO448">
        <v>75</v>
      </c>
      <c r="DP448" t="s">
        <v>202</v>
      </c>
      <c r="DQ448" t="s">
        <v>314</v>
      </c>
      <c r="DR448" t="s">
        <v>150</v>
      </c>
      <c r="DS448" t="s">
        <v>147</v>
      </c>
      <c r="DT448">
        <v>12</v>
      </c>
      <c r="DU448">
        <v>49</v>
      </c>
      <c r="DV448" t="s">
        <v>202</v>
      </c>
      <c r="DW448" t="s">
        <v>203</v>
      </c>
      <c r="DX448" t="s">
        <v>182</v>
      </c>
      <c r="DY448" t="s">
        <v>147</v>
      </c>
      <c r="DZ448">
        <v>8</v>
      </c>
      <c r="EA448">
        <v>16</v>
      </c>
      <c r="EB448" t="s">
        <v>202</v>
      </c>
      <c r="EC448" t="s">
        <v>311</v>
      </c>
      <c r="ED448" t="s">
        <v>304</v>
      </c>
      <c r="EE448" t="s">
        <v>147</v>
      </c>
      <c r="EF448">
        <v>5</v>
      </c>
      <c r="EG448">
        <v>10</v>
      </c>
      <c r="EH448" t="s">
        <v>202</v>
      </c>
      <c r="EI448" t="s">
        <v>314</v>
      </c>
      <c r="EJ448" t="s">
        <v>182</v>
      </c>
      <c r="EK448" t="s">
        <v>147</v>
      </c>
      <c r="EL448">
        <v>3</v>
      </c>
      <c r="EM448">
        <v>6</v>
      </c>
      <c r="EN448" t="s">
        <v>202</v>
      </c>
      <c r="EO448" t="s">
        <v>314</v>
      </c>
      <c r="EP448" t="s">
        <v>304</v>
      </c>
      <c r="EQ448" t="s">
        <v>147</v>
      </c>
      <c r="ER448">
        <v>45</v>
      </c>
      <c r="ES448">
        <v>332</v>
      </c>
      <c r="ET448" t="s">
        <v>146</v>
      </c>
      <c r="EU448">
        <v>0</v>
      </c>
      <c r="EV448">
        <v>0</v>
      </c>
      <c r="EW448">
        <v>0</v>
      </c>
      <c r="EX448">
        <v>0</v>
      </c>
      <c r="EY448" t="s">
        <v>147</v>
      </c>
      <c r="EZ448" t="s">
        <v>147</v>
      </c>
      <c r="FA448" t="s">
        <v>147</v>
      </c>
      <c r="FB448" t="s">
        <v>147</v>
      </c>
      <c r="FC448">
        <v>0</v>
      </c>
      <c r="FD448">
        <v>0</v>
      </c>
      <c r="FE448" t="s">
        <v>147</v>
      </c>
      <c r="FF448" t="s">
        <v>147</v>
      </c>
      <c r="FG448" t="s">
        <v>147</v>
      </c>
      <c r="FH448" t="s">
        <v>147</v>
      </c>
      <c r="FI448">
        <v>0</v>
      </c>
      <c r="FJ448">
        <v>0</v>
      </c>
      <c r="FK448" t="s">
        <v>147</v>
      </c>
      <c r="FL448" t="s">
        <v>147</v>
      </c>
      <c r="FM448" t="s">
        <v>147</v>
      </c>
      <c r="FN448" t="s">
        <v>147</v>
      </c>
      <c r="FO448">
        <v>0</v>
      </c>
      <c r="FP448">
        <v>0</v>
      </c>
      <c r="FQ448" t="s">
        <v>147</v>
      </c>
      <c r="FR448" t="s">
        <v>147</v>
      </c>
      <c r="FS448" t="s">
        <v>147</v>
      </c>
      <c r="FT448" t="s">
        <v>147</v>
      </c>
      <c r="FU448">
        <v>0</v>
      </c>
      <c r="FV448">
        <v>0</v>
      </c>
      <c r="FW448" t="s">
        <v>147</v>
      </c>
      <c r="FX448" t="s">
        <v>147</v>
      </c>
      <c r="FY448" t="s">
        <v>147</v>
      </c>
      <c r="FZ448" t="s">
        <v>147</v>
      </c>
      <c r="GA448">
        <v>0</v>
      </c>
      <c r="GB448">
        <v>0</v>
      </c>
      <c r="GC448">
        <v>23</v>
      </c>
      <c r="GD448">
        <v>100</v>
      </c>
      <c r="GE448">
        <v>20</v>
      </c>
      <c r="GF448">
        <v>56</v>
      </c>
      <c r="GG448">
        <v>0</v>
      </c>
      <c r="GH448">
        <v>0</v>
      </c>
      <c r="GI448">
        <v>45</v>
      </c>
      <c r="GJ448">
        <v>332</v>
      </c>
      <c r="GK448" t="s">
        <v>146</v>
      </c>
      <c r="GL448">
        <v>0</v>
      </c>
      <c r="GM448">
        <v>0</v>
      </c>
      <c r="GN448" t="s">
        <v>146</v>
      </c>
      <c r="GO448" t="s">
        <v>147</v>
      </c>
      <c r="GP448" t="s">
        <v>147</v>
      </c>
      <c r="GQ448" t="s">
        <v>146</v>
      </c>
      <c r="GR448" t="s">
        <v>147</v>
      </c>
      <c r="GS448" t="s">
        <v>146</v>
      </c>
      <c r="GT448">
        <v>0</v>
      </c>
      <c r="GU448">
        <v>0</v>
      </c>
      <c r="GV448" t="s">
        <v>146</v>
      </c>
      <c r="GW448" t="s">
        <v>177</v>
      </c>
      <c r="GX448" t="s">
        <v>151</v>
      </c>
      <c r="GY448" t="s">
        <v>151</v>
      </c>
      <c r="GZ448" t="s">
        <v>160</v>
      </c>
      <c r="HA448" s="117" t="s">
        <v>889</v>
      </c>
      <c r="HB448" s="117" t="s">
        <v>2761</v>
      </c>
      <c r="HC448" s="117"/>
      <c r="HD448" s="116" t="s">
        <v>1858</v>
      </c>
      <c r="HE448" s="116">
        <v>8.1216269000000008</v>
      </c>
      <c r="HF448" s="116">
        <v>32.363275199999997</v>
      </c>
    </row>
    <row r="449" spans="1:214" x14ac:dyDescent="0.25">
      <c r="A449" t="s">
        <v>142</v>
      </c>
      <c r="B449" t="s">
        <v>143</v>
      </c>
      <c r="C449" t="s">
        <v>955</v>
      </c>
      <c r="D449" t="s">
        <v>181</v>
      </c>
      <c r="E449" t="s">
        <v>1541</v>
      </c>
      <c r="F449" t="s">
        <v>181</v>
      </c>
      <c r="G449" s="116">
        <f t="shared" si="12"/>
        <v>8.6050550000000001</v>
      </c>
      <c r="H449" s="116">
        <f t="shared" si="13"/>
        <v>33.922074000000002</v>
      </c>
      <c r="I449">
        <v>9</v>
      </c>
      <c r="J449">
        <v>9</v>
      </c>
      <c r="K449" t="s">
        <v>159</v>
      </c>
      <c r="L449">
        <v>849</v>
      </c>
      <c r="M449" s="116">
        <f>SUM(Table1[[#Headers],[c- IDP previously displ. abroad present]])</f>
        <v>0</v>
      </c>
      <c r="N449">
        <v>4605</v>
      </c>
      <c r="O449" s="116">
        <f>(Table1[[#This Row],[a- IDP individuals]])-(Table1[[#This Row],[displ. Abroad]])</f>
        <v>3396</v>
      </c>
      <c r="P449">
        <v>144</v>
      </c>
      <c r="Q449">
        <v>759</v>
      </c>
      <c r="R449" t="s">
        <v>143</v>
      </c>
      <c r="S449" t="s">
        <v>181</v>
      </c>
      <c r="T449">
        <v>110</v>
      </c>
      <c r="U449">
        <v>609</v>
      </c>
      <c r="V449" t="s">
        <v>143</v>
      </c>
      <c r="W449" t="s">
        <v>181</v>
      </c>
      <c r="X449">
        <v>63</v>
      </c>
      <c r="Y449">
        <v>378</v>
      </c>
      <c r="Z449" t="s">
        <v>143</v>
      </c>
      <c r="AA449" t="s">
        <v>181</v>
      </c>
      <c r="AB449">
        <v>153</v>
      </c>
      <c r="AC449">
        <v>780</v>
      </c>
      <c r="AD449" t="s">
        <v>143</v>
      </c>
      <c r="AE449" t="s">
        <v>181</v>
      </c>
      <c r="AF449">
        <v>83</v>
      </c>
      <c r="AG449">
        <v>450</v>
      </c>
      <c r="AH449" t="s">
        <v>143</v>
      </c>
      <c r="AI449" t="s">
        <v>181</v>
      </c>
      <c r="AJ449">
        <v>55</v>
      </c>
      <c r="AK449">
        <v>285</v>
      </c>
      <c r="AL449" t="s">
        <v>143</v>
      </c>
      <c r="AM449" t="s">
        <v>181</v>
      </c>
      <c r="AN449">
        <v>241</v>
      </c>
      <c r="AO449">
        <v>1344</v>
      </c>
      <c r="AP449" t="s">
        <v>159</v>
      </c>
      <c r="AQ449">
        <v>215</v>
      </c>
      <c r="AR449">
        <v>1209</v>
      </c>
      <c r="AS449">
        <v>23</v>
      </c>
      <c r="AT449">
        <v>138</v>
      </c>
      <c r="AU449" t="s">
        <v>148</v>
      </c>
      <c r="AV449" t="s">
        <v>149</v>
      </c>
      <c r="AW449">
        <v>63</v>
      </c>
      <c r="AX449">
        <v>378</v>
      </c>
      <c r="AY449" t="s">
        <v>148</v>
      </c>
      <c r="AZ449" t="s">
        <v>149</v>
      </c>
      <c r="BA449">
        <v>49</v>
      </c>
      <c r="BB449">
        <v>213</v>
      </c>
      <c r="BC449" t="s">
        <v>148</v>
      </c>
      <c r="BD449" t="s">
        <v>149</v>
      </c>
      <c r="BE449">
        <v>58</v>
      </c>
      <c r="BF449">
        <v>348</v>
      </c>
      <c r="BG449" t="s">
        <v>148</v>
      </c>
      <c r="BH449" t="s">
        <v>149</v>
      </c>
      <c r="BI449">
        <v>22</v>
      </c>
      <c r="BJ449">
        <v>132</v>
      </c>
      <c r="BK449" t="s">
        <v>148</v>
      </c>
      <c r="BL449" t="s">
        <v>149</v>
      </c>
      <c r="BM449">
        <v>0</v>
      </c>
      <c r="BN449">
        <v>0</v>
      </c>
      <c r="BO449" s="116">
        <f>SUM(Table1[[#This Row],[2014-2015 Conflict]],Table1[[#This Row],[2016-2017 conflict]],Table1[[#This Row],[2018 pre R conflict]],Table1[[#This Row],[2018 post R conflict]],Table1[[#This Row],[2019 conflict]],Table1[[#This Row],[2020 conflict]])</f>
        <v>2368</v>
      </c>
      <c r="BP449" s="116">
        <f>SUM(Table1[[#This Row],[2014-2015  C - clashes]],Table1[[#This Row],[2016-2017  c-clashes]],Table1[[#This Row],[2018 pre R C-clashes]],Table1[[#This Row],[2018 post R C-clashes]],Table1[[#This Row],[2019 C-clashes]],Table1[[#This Row],[2020 C-clashes]])</f>
        <v>0</v>
      </c>
      <c r="BQ449" s="116">
        <f>SUM(Table1[[#This Row],[2014-2015 disaster]],Table1[[#This Row],[2016-2017 disaster]],Table1[[#This Row],[2018 pre R disaster]],Table1[[#This Row],[2018 post R disaster]],Table1[[#This Row],[2019 disaster]],Table1[[#This Row],[2020 disaster]])</f>
        <v>0</v>
      </c>
      <c r="BR449" s="116">
        <f>SUM(Table1[[#This Row],[2014-2015 unknown]],Table1[[#This Row],[2016-2017  unknown ]],Table1[[#This Row],[2018 pre R unknown]],Table1[[#This Row],[2018 post R unknown]],Table1[[#This Row],[2019 unknown]],Table1[[#This Row],[2020 unknown]])</f>
        <v>893</v>
      </c>
      <c r="BS449">
        <v>759</v>
      </c>
      <c r="BT449">
        <v>0</v>
      </c>
      <c r="BU449">
        <v>0</v>
      </c>
      <c r="BV449">
        <v>0</v>
      </c>
      <c r="BW449" t="s">
        <v>146</v>
      </c>
      <c r="BX449">
        <v>509</v>
      </c>
      <c r="BY449">
        <v>0</v>
      </c>
      <c r="BZ449">
        <v>0</v>
      </c>
      <c r="CA449">
        <v>100</v>
      </c>
      <c r="CB449" t="s">
        <v>146</v>
      </c>
      <c r="CC449">
        <v>88</v>
      </c>
      <c r="CD449">
        <v>0</v>
      </c>
      <c r="CE449">
        <v>0</v>
      </c>
      <c r="CF449">
        <v>290</v>
      </c>
      <c r="CG449" t="s">
        <v>146</v>
      </c>
      <c r="CH449">
        <v>626</v>
      </c>
      <c r="CI449">
        <v>0</v>
      </c>
      <c r="CJ449">
        <v>0</v>
      </c>
      <c r="CK449">
        <v>154</v>
      </c>
      <c r="CL449" t="s">
        <v>146</v>
      </c>
      <c r="CM449">
        <v>197</v>
      </c>
      <c r="CN449">
        <v>0</v>
      </c>
      <c r="CO449">
        <v>0</v>
      </c>
      <c r="CP449">
        <v>253</v>
      </c>
      <c r="CQ449" t="s">
        <v>146</v>
      </c>
      <c r="CR449">
        <v>189</v>
      </c>
      <c r="CS449">
        <v>0</v>
      </c>
      <c r="CT449">
        <v>0</v>
      </c>
      <c r="CU449">
        <v>96</v>
      </c>
      <c r="CV449" t="s">
        <v>146</v>
      </c>
      <c r="CW449" t="s">
        <v>147</v>
      </c>
      <c r="CX449">
        <v>0</v>
      </c>
      <c r="CY449">
        <v>0</v>
      </c>
      <c r="CZ449">
        <v>0</v>
      </c>
      <c r="DA449">
        <v>849</v>
      </c>
      <c r="DB449">
        <v>4605</v>
      </c>
      <c r="DC449" t="s">
        <v>159</v>
      </c>
      <c r="DD449">
        <v>12</v>
      </c>
      <c r="DE449">
        <v>72</v>
      </c>
      <c r="DF449">
        <v>721</v>
      </c>
      <c r="DG449">
        <v>4326</v>
      </c>
      <c r="DH449" t="s">
        <v>159</v>
      </c>
      <c r="DI449">
        <f>Table1[[#This Row],[i- returnees internal present household]]+Table1[[#This Row],[k- abroad returnee household]]</f>
        <v>779</v>
      </c>
      <c r="DJ449">
        <f>Table1[[#This Row],[ returnees internal ]]+Table1[[#This Row],[abroad returnee ]]</f>
        <v>4784</v>
      </c>
      <c r="DK449" t="s">
        <v>159</v>
      </c>
      <c r="DL449">
        <v>499</v>
      </c>
      <c r="DM449">
        <v>3104</v>
      </c>
      <c r="DN449">
        <v>119</v>
      </c>
      <c r="DO449">
        <v>714</v>
      </c>
      <c r="DP449" t="s">
        <v>143</v>
      </c>
      <c r="DQ449" t="s">
        <v>181</v>
      </c>
      <c r="DR449" t="s">
        <v>150</v>
      </c>
      <c r="DS449" t="s">
        <v>147</v>
      </c>
      <c r="DT449">
        <v>79</v>
      </c>
      <c r="DU449">
        <v>474</v>
      </c>
      <c r="DV449" t="s">
        <v>143</v>
      </c>
      <c r="DW449" t="s">
        <v>181</v>
      </c>
      <c r="DX449" t="s">
        <v>150</v>
      </c>
      <c r="DY449" t="s">
        <v>147</v>
      </c>
      <c r="DZ449">
        <v>185</v>
      </c>
      <c r="EA449">
        <v>1110</v>
      </c>
      <c r="EB449" t="s">
        <v>143</v>
      </c>
      <c r="EC449" t="s">
        <v>181</v>
      </c>
      <c r="ED449" t="s">
        <v>150</v>
      </c>
      <c r="EE449" t="s">
        <v>147</v>
      </c>
      <c r="EF449">
        <v>36</v>
      </c>
      <c r="EG449">
        <v>216</v>
      </c>
      <c r="EH449" t="s">
        <v>143</v>
      </c>
      <c r="EI449" t="s">
        <v>181</v>
      </c>
      <c r="EJ449" t="s">
        <v>150</v>
      </c>
      <c r="EK449" t="s">
        <v>147</v>
      </c>
      <c r="EL449">
        <v>0</v>
      </c>
      <c r="EM449">
        <v>0</v>
      </c>
      <c r="EN449" t="s">
        <v>147</v>
      </c>
      <c r="EO449" t="s">
        <v>147</v>
      </c>
      <c r="EP449" t="s">
        <v>147</v>
      </c>
      <c r="EQ449" t="s">
        <v>147</v>
      </c>
      <c r="ER449">
        <v>80</v>
      </c>
      <c r="ES449">
        <v>590</v>
      </c>
      <c r="ET449" t="s">
        <v>159</v>
      </c>
      <c r="EU449">
        <v>280</v>
      </c>
      <c r="EV449">
        <v>1680</v>
      </c>
      <c r="EW449">
        <v>12</v>
      </c>
      <c r="EX449">
        <v>72</v>
      </c>
      <c r="EY449" t="s">
        <v>148</v>
      </c>
      <c r="EZ449" t="s">
        <v>149</v>
      </c>
      <c r="FA449" t="s">
        <v>150</v>
      </c>
      <c r="FB449" t="s">
        <v>147</v>
      </c>
      <c r="FC449">
        <v>23</v>
      </c>
      <c r="FD449">
        <v>138</v>
      </c>
      <c r="FE449" t="s">
        <v>148</v>
      </c>
      <c r="FF449" t="s">
        <v>149</v>
      </c>
      <c r="FG449" t="s">
        <v>150</v>
      </c>
      <c r="FH449" t="s">
        <v>147</v>
      </c>
      <c r="FI449">
        <v>145</v>
      </c>
      <c r="FJ449">
        <v>870</v>
      </c>
      <c r="FK449" t="s">
        <v>148</v>
      </c>
      <c r="FL449" t="s">
        <v>149</v>
      </c>
      <c r="FM449" t="s">
        <v>150</v>
      </c>
      <c r="FN449" t="s">
        <v>147</v>
      </c>
      <c r="FO449">
        <v>25</v>
      </c>
      <c r="FP449">
        <v>150</v>
      </c>
      <c r="FQ449" t="s">
        <v>148</v>
      </c>
      <c r="FR449" t="s">
        <v>149</v>
      </c>
      <c r="FS449" t="s">
        <v>150</v>
      </c>
      <c r="FT449" t="s">
        <v>147</v>
      </c>
      <c r="FU449">
        <v>55</v>
      </c>
      <c r="FV449">
        <v>330</v>
      </c>
      <c r="FW449" t="s">
        <v>148</v>
      </c>
      <c r="FX449" t="s">
        <v>149</v>
      </c>
      <c r="FY449" t="s">
        <v>150</v>
      </c>
      <c r="FZ449" t="s">
        <v>147</v>
      </c>
      <c r="GA449">
        <v>20</v>
      </c>
      <c r="GB449">
        <v>120</v>
      </c>
      <c r="GC449">
        <v>123</v>
      </c>
      <c r="GD449">
        <v>738</v>
      </c>
      <c r="GE449">
        <v>235</v>
      </c>
      <c r="GF449">
        <v>1410</v>
      </c>
      <c r="GG449">
        <v>321</v>
      </c>
      <c r="GH449">
        <v>1926</v>
      </c>
      <c r="GI449">
        <v>100</v>
      </c>
      <c r="GJ449">
        <v>710</v>
      </c>
      <c r="GK449" t="s">
        <v>159</v>
      </c>
      <c r="GL449">
        <v>36</v>
      </c>
      <c r="GM449">
        <v>216</v>
      </c>
      <c r="GN449" t="s">
        <v>159</v>
      </c>
      <c r="GO449" t="s">
        <v>143</v>
      </c>
      <c r="GP449" t="s">
        <v>181</v>
      </c>
      <c r="GQ449" t="s">
        <v>159</v>
      </c>
      <c r="GR449" t="s">
        <v>148</v>
      </c>
      <c r="GS449" t="s">
        <v>159</v>
      </c>
      <c r="GT449">
        <v>31</v>
      </c>
      <c r="GU449">
        <v>186</v>
      </c>
      <c r="GV449" t="s">
        <v>159</v>
      </c>
      <c r="GW449" t="s">
        <v>151</v>
      </c>
      <c r="GX449" t="s">
        <v>151</v>
      </c>
      <c r="GY449" t="s">
        <v>151</v>
      </c>
      <c r="GZ449" t="s">
        <v>1542</v>
      </c>
      <c r="HA449" s="117" t="s">
        <v>889</v>
      </c>
      <c r="HB449" s="117" t="s">
        <v>2763</v>
      </c>
      <c r="HC449" s="117"/>
      <c r="HD449" s="116" t="s">
        <v>1858</v>
      </c>
      <c r="HE449" s="116">
        <v>8.1084973999999992</v>
      </c>
      <c r="HF449" s="116">
        <v>32.348483299999998</v>
      </c>
    </row>
    <row r="450" spans="1:214" x14ac:dyDescent="0.25">
      <c r="A450" t="s">
        <v>201</v>
      </c>
      <c r="B450" t="s">
        <v>202</v>
      </c>
      <c r="C450" t="s">
        <v>200</v>
      </c>
      <c r="D450" t="s">
        <v>203</v>
      </c>
      <c r="E450" t="s">
        <v>1543</v>
      </c>
      <c r="F450" t="s">
        <v>1544</v>
      </c>
      <c r="G450" s="116">
        <f t="shared" ref="G450:G510" si="14">INDEX($HE$2:$HE$2855,MATCH(F450,$HA$2:$HA$2855,0))</f>
        <v>5.21835</v>
      </c>
      <c r="H450" s="116">
        <f t="shared" ref="H450:H510" si="15">INDEX($HF$2:$HF$2855,MATCH(F450,$HA$2:$HA$2855,0))</f>
        <v>33.332900000000002</v>
      </c>
      <c r="I450">
        <v>9</v>
      </c>
      <c r="J450">
        <v>9</v>
      </c>
      <c r="K450" t="s">
        <v>159</v>
      </c>
      <c r="L450">
        <v>142</v>
      </c>
      <c r="M450" s="116">
        <f>SUM(Table1[[#Headers],[c- IDP previously displ. abroad present]])</f>
        <v>0</v>
      </c>
      <c r="N450">
        <v>954</v>
      </c>
      <c r="O450" s="116">
        <f>(Table1[[#This Row],[a- IDP individuals]])-(Table1[[#This Row],[displ. Abroad]])</f>
        <v>954</v>
      </c>
      <c r="P450">
        <v>0</v>
      </c>
      <c r="Q450">
        <v>0</v>
      </c>
      <c r="R450" t="s">
        <v>147</v>
      </c>
      <c r="S450" t="s">
        <v>147</v>
      </c>
      <c r="T450">
        <v>0</v>
      </c>
      <c r="U450">
        <v>0</v>
      </c>
      <c r="V450" t="s">
        <v>147</v>
      </c>
      <c r="W450" t="s">
        <v>147</v>
      </c>
      <c r="X450">
        <v>0</v>
      </c>
      <c r="Y450">
        <v>0</v>
      </c>
      <c r="Z450" t="s">
        <v>147</v>
      </c>
      <c r="AA450" t="s">
        <v>147</v>
      </c>
      <c r="AB450">
        <v>0</v>
      </c>
      <c r="AC450">
        <v>0</v>
      </c>
      <c r="AD450" t="s">
        <v>147</v>
      </c>
      <c r="AE450" t="s">
        <v>147</v>
      </c>
      <c r="AF450">
        <v>0</v>
      </c>
      <c r="AG450">
        <v>0</v>
      </c>
      <c r="AH450" t="s">
        <v>147</v>
      </c>
      <c r="AI450" t="s">
        <v>147</v>
      </c>
      <c r="AJ450">
        <v>43</v>
      </c>
      <c r="AK450">
        <v>258</v>
      </c>
      <c r="AL450" t="s">
        <v>202</v>
      </c>
      <c r="AM450" t="s">
        <v>311</v>
      </c>
      <c r="AN450">
        <v>99</v>
      </c>
      <c r="AO450">
        <v>696</v>
      </c>
      <c r="AP450" t="s">
        <v>146</v>
      </c>
      <c r="AQ450">
        <v>0</v>
      </c>
      <c r="AR450">
        <v>0</v>
      </c>
      <c r="AS450">
        <v>0</v>
      </c>
      <c r="AT450">
        <v>0</v>
      </c>
      <c r="AU450" t="s">
        <v>147</v>
      </c>
      <c r="AV450" t="s">
        <v>147</v>
      </c>
      <c r="AW450">
        <v>0</v>
      </c>
      <c r="AX450">
        <v>0</v>
      </c>
      <c r="AY450" t="s">
        <v>147</v>
      </c>
      <c r="AZ450" t="s">
        <v>147</v>
      </c>
      <c r="BA450">
        <v>0</v>
      </c>
      <c r="BB450">
        <v>0</v>
      </c>
      <c r="BC450" t="s">
        <v>147</v>
      </c>
      <c r="BD450" t="s">
        <v>147</v>
      </c>
      <c r="BE450">
        <v>0</v>
      </c>
      <c r="BF450">
        <v>0</v>
      </c>
      <c r="BG450" t="s">
        <v>147</v>
      </c>
      <c r="BH450" t="s">
        <v>147</v>
      </c>
      <c r="BI450">
        <v>0</v>
      </c>
      <c r="BJ450">
        <v>0</v>
      </c>
      <c r="BK450" t="s">
        <v>147</v>
      </c>
      <c r="BL450" t="s">
        <v>147</v>
      </c>
      <c r="BM450">
        <v>0</v>
      </c>
      <c r="BN450">
        <v>0</v>
      </c>
      <c r="BO450" s="116">
        <f>SUM(Table1[[#This Row],[2014-2015 Conflict]],Table1[[#This Row],[2016-2017 conflict]],Table1[[#This Row],[2018 pre R conflict]],Table1[[#This Row],[2018 post R conflict]],Table1[[#This Row],[2019 conflict]],Table1[[#This Row],[2020 conflict]])</f>
        <v>0</v>
      </c>
      <c r="BP450" s="116">
        <f>SUM(Table1[[#This Row],[2014-2015  C - clashes]],Table1[[#This Row],[2016-2017  c-clashes]],Table1[[#This Row],[2018 pre R C-clashes]],Table1[[#This Row],[2018 post R C-clashes]],Table1[[#This Row],[2019 C-clashes]],Table1[[#This Row],[2020 C-clashes]])</f>
        <v>0</v>
      </c>
      <c r="BQ450" s="116">
        <f>SUM(Table1[[#This Row],[2014-2015 disaster]],Table1[[#This Row],[2016-2017 disaster]],Table1[[#This Row],[2018 pre R disaster]],Table1[[#This Row],[2018 post R disaster]],Table1[[#This Row],[2019 disaster]],Table1[[#This Row],[2020 disaster]])</f>
        <v>258</v>
      </c>
      <c r="BR450" s="116">
        <f>SUM(Table1[[#This Row],[2014-2015 unknown]],Table1[[#This Row],[2016-2017  unknown ]],Table1[[#This Row],[2018 pre R unknown]],Table1[[#This Row],[2018 post R unknown]],Table1[[#This Row],[2019 unknown]],Table1[[#This Row],[2020 unknown]])</f>
        <v>0</v>
      </c>
      <c r="BS450">
        <v>0</v>
      </c>
      <c r="BT450">
        <v>0</v>
      </c>
      <c r="BU450">
        <v>0</v>
      </c>
      <c r="BV450">
        <v>0</v>
      </c>
      <c r="BW450" t="s">
        <v>146</v>
      </c>
      <c r="BX450">
        <v>0</v>
      </c>
      <c r="BY450">
        <v>0</v>
      </c>
      <c r="BZ450">
        <v>0</v>
      </c>
      <c r="CA450">
        <v>0</v>
      </c>
      <c r="CB450" t="s">
        <v>146</v>
      </c>
      <c r="CC450">
        <v>0</v>
      </c>
      <c r="CD450">
        <v>0</v>
      </c>
      <c r="CE450">
        <v>0</v>
      </c>
      <c r="CF450">
        <v>0</v>
      </c>
      <c r="CG450" t="s">
        <v>146</v>
      </c>
      <c r="CH450">
        <v>0</v>
      </c>
      <c r="CI450">
        <v>0</v>
      </c>
      <c r="CJ450">
        <v>0</v>
      </c>
      <c r="CK450">
        <v>0</v>
      </c>
      <c r="CL450" t="s">
        <v>146</v>
      </c>
      <c r="CM450">
        <v>0</v>
      </c>
      <c r="CN450">
        <v>0</v>
      </c>
      <c r="CO450">
        <v>0</v>
      </c>
      <c r="CP450">
        <v>0</v>
      </c>
      <c r="CQ450" t="s">
        <v>146</v>
      </c>
      <c r="CR450">
        <v>0</v>
      </c>
      <c r="CS450">
        <v>0</v>
      </c>
      <c r="CT450">
        <v>258</v>
      </c>
      <c r="CU450">
        <v>0</v>
      </c>
      <c r="CV450" t="s">
        <v>146</v>
      </c>
      <c r="CW450" t="s">
        <v>147</v>
      </c>
      <c r="CX450">
        <v>0</v>
      </c>
      <c r="CY450">
        <v>0</v>
      </c>
      <c r="CZ450">
        <v>0</v>
      </c>
      <c r="DA450">
        <v>142</v>
      </c>
      <c r="DB450">
        <v>954</v>
      </c>
      <c r="DC450" t="s">
        <v>159</v>
      </c>
      <c r="DD450">
        <v>21</v>
      </c>
      <c r="DE450">
        <v>126</v>
      </c>
      <c r="DF450">
        <v>1093</v>
      </c>
      <c r="DG450">
        <v>6558</v>
      </c>
      <c r="DH450" t="s">
        <v>159</v>
      </c>
      <c r="DI450">
        <f>Table1[[#This Row],[i- returnees internal present household]]+Table1[[#This Row],[k- abroad returnee household]]</f>
        <v>38</v>
      </c>
      <c r="DJ450">
        <f>Table1[[#This Row],[ returnees internal ]]+Table1[[#This Row],[abroad returnee ]]</f>
        <v>250</v>
      </c>
      <c r="DK450" t="s">
        <v>159</v>
      </c>
      <c r="DL450">
        <v>38</v>
      </c>
      <c r="DM450">
        <v>250</v>
      </c>
      <c r="DN450">
        <v>7</v>
      </c>
      <c r="DO450">
        <v>42</v>
      </c>
      <c r="DP450" t="s">
        <v>202</v>
      </c>
      <c r="DQ450" t="s">
        <v>203</v>
      </c>
      <c r="DR450" t="s">
        <v>182</v>
      </c>
      <c r="DS450" t="s">
        <v>147</v>
      </c>
      <c r="DT450">
        <v>0</v>
      </c>
      <c r="DU450">
        <v>0</v>
      </c>
      <c r="DV450" t="s">
        <v>147</v>
      </c>
      <c r="DW450" t="s">
        <v>147</v>
      </c>
      <c r="DX450" t="s">
        <v>147</v>
      </c>
      <c r="DY450" t="s">
        <v>147</v>
      </c>
      <c r="DZ450">
        <v>0</v>
      </c>
      <c r="EA450">
        <v>0</v>
      </c>
      <c r="EB450" t="s">
        <v>147</v>
      </c>
      <c r="EC450" t="s">
        <v>147</v>
      </c>
      <c r="ED450" t="s">
        <v>147</v>
      </c>
      <c r="EE450" t="s">
        <v>147</v>
      </c>
      <c r="EF450">
        <v>6</v>
      </c>
      <c r="EG450">
        <v>36</v>
      </c>
      <c r="EH450" t="s">
        <v>202</v>
      </c>
      <c r="EI450" t="s">
        <v>203</v>
      </c>
      <c r="EJ450" t="s">
        <v>182</v>
      </c>
      <c r="EK450" t="s">
        <v>147</v>
      </c>
      <c r="EL450">
        <v>4</v>
      </c>
      <c r="EM450">
        <v>24</v>
      </c>
      <c r="EN450" t="s">
        <v>202</v>
      </c>
      <c r="EO450" t="s">
        <v>311</v>
      </c>
      <c r="EP450" t="s">
        <v>182</v>
      </c>
      <c r="EQ450" t="s">
        <v>147</v>
      </c>
      <c r="ER450">
        <v>21</v>
      </c>
      <c r="ES450">
        <v>148</v>
      </c>
      <c r="ET450" t="s">
        <v>146</v>
      </c>
      <c r="EU450">
        <v>0</v>
      </c>
      <c r="EV450">
        <v>0</v>
      </c>
      <c r="EW450">
        <v>0</v>
      </c>
      <c r="EX450">
        <v>0</v>
      </c>
      <c r="EY450" t="s">
        <v>147</v>
      </c>
      <c r="EZ450" t="s">
        <v>147</v>
      </c>
      <c r="FA450" t="s">
        <v>147</v>
      </c>
      <c r="FB450" t="s">
        <v>147</v>
      </c>
      <c r="FC450">
        <v>0</v>
      </c>
      <c r="FD450">
        <v>0</v>
      </c>
      <c r="FE450" t="s">
        <v>147</v>
      </c>
      <c r="FF450" t="s">
        <v>147</v>
      </c>
      <c r="FG450" t="s">
        <v>147</v>
      </c>
      <c r="FH450" t="s">
        <v>147</v>
      </c>
      <c r="FI450">
        <v>0</v>
      </c>
      <c r="FJ450">
        <v>0</v>
      </c>
      <c r="FK450" t="s">
        <v>147</v>
      </c>
      <c r="FL450" t="s">
        <v>147</v>
      </c>
      <c r="FM450" t="s">
        <v>147</v>
      </c>
      <c r="FN450" t="s">
        <v>147</v>
      </c>
      <c r="FO450">
        <v>0</v>
      </c>
      <c r="FP450">
        <v>0</v>
      </c>
      <c r="FQ450" t="s">
        <v>147</v>
      </c>
      <c r="FR450" t="s">
        <v>147</v>
      </c>
      <c r="FS450" t="s">
        <v>147</v>
      </c>
      <c r="FT450" t="s">
        <v>147</v>
      </c>
      <c r="FU450">
        <v>0</v>
      </c>
      <c r="FV450">
        <v>0</v>
      </c>
      <c r="FW450" t="s">
        <v>147</v>
      </c>
      <c r="FX450" t="s">
        <v>147</v>
      </c>
      <c r="FY450" t="s">
        <v>147</v>
      </c>
      <c r="FZ450" t="s">
        <v>147</v>
      </c>
      <c r="GA450">
        <v>0</v>
      </c>
      <c r="GB450">
        <v>0</v>
      </c>
      <c r="GC450">
        <v>10</v>
      </c>
      <c r="GD450">
        <v>60</v>
      </c>
      <c r="GE450">
        <v>5</v>
      </c>
      <c r="GF450">
        <v>27</v>
      </c>
      <c r="GG450">
        <v>2</v>
      </c>
      <c r="GH450">
        <v>15</v>
      </c>
      <c r="GI450">
        <v>21</v>
      </c>
      <c r="GJ450">
        <v>148</v>
      </c>
      <c r="GK450" t="s">
        <v>146</v>
      </c>
      <c r="GL450">
        <v>0</v>
      </c>
      <c r="GM450">
        <v>0</v>
      </c>
      <c r="GN450" t="s">
        <v>146</v>
      </c>
      <c r="GO450" t="s">
        <v>147</v>
      </c>
      <c r="GP450" t="s">
        <v>147</v>
      </c>
      <c r="GQ450" t="s">
        <v>146</v>
      </c>
      <c r="GR450" t="s">
        <v>147</v>
      </c>
      <c r="GS450" t="s">
        <v>159</v>
      </c>
      <c r="GT450">
        <v>15</v>
      </c>
      <c r="GU450">
        <v>101</v>
      </c>
      <c r="GV450" t="s">
        <v>146</v>
      </c>
      <c r="GW450" t="s">
        <v>151</v>
      </c>
      <c r="GX450" t="s">
        <v>151</v>
      </c>
      <c r="GY450" t="s">
        <v>151</v>
      </c>
      <c r="GZ450" t="s">
        <v>1545</v>
      </c>
      <c r="HA450" s="117" t="s">
        <v>889</v>
      </c>
      <c r="HB450" s="117" t="s">
        <v>2765</v>
      </c>
      <c r="HC450" s="117"/>
      <c r="HD450" s="116" t="s">
        <v>1858</v>
      </c>
      <c r="HE450" s="116">
        <v>8.1401427000000002</v>
      </c>
      <c r="HF450" s="116">
        <v>32.287534800000003</v>
      </c>
    </row>
    <row r="451" spans="1:214" x14ac:dyDescent="0.25">
      <c r="A451" t="s">
        <v>329</v>
      </c>
      <c r="B451" t="s">
        <v>175</v>
      </c>
      <c r="C451" t="s">
        <v>384</v>
      </c>
      <c r="D451" t="s">
        <v>332</v>
      </c>
      <c r="E451" t="s">
        <v>1546</v>
      </c>
      <c r="F451" t="s">
        <v>1547</v>
      </c>
      <c r="G451" s="116">
        <f t="shared" si="14"/>
        <v>8.9459300000000006</v>
      </c>
      <c r="H451" s="116">
        <f t="shared" si="15"/>
        <v>29.6189</v>
      </c>
      <c r="I451">
        <v>9</v>
      </c>
      <c r="J451">
        <v>9</v>
      </c>
      <c r="K451" t="s">
        <v>146</v>
      </c>
      <c r="L451">
        <v>0</v>
      </c>
      <c r="M451" s="116">
        <f>SUM(Table1[[#Headers],[c- IDP previously displ. abroad present]])</f>
        <v>0</v>
      </c>
      <c r="N451">
        <v>0</v>
      </c>
      <c r="O451" s="116">
        <f>(Table1[[#This Row],[a- IDP individuals]])-(Table1[[#This Row],[displ. Abroad]])</f>
        <v>0</v>
      </c>
      <c r="P451">
        <v>0</v>
      </c>
      <c r="Q451">
        <v>0</v>
      </c>
      <c r="R451" t="s">
        <v>147</v>
      </c>
      <c r="S451" t="s">
        <v>147</v>
      </c>
      <c r="T451">
        <v>0</v>
      </c>
      <c r="U451">
        <v>0</v>
      </c>
      <c r="V451" t="s">
        <v>147</v>
      </c>
      <c r="W451" t="s">
        <v>147</v>
      </c>
      <c r="X451">
        <v>0</v>
      </c>
      <c r="Y451">
        <v>0</v>
      </c>
      <c r="Z451" t="s">
        <v>147</v>
      </c>
      <c r="AA451" t="s">
        <v>147</v>
      </c>
      <c r="AB451">
        <v>0</v>
      </c>
      <c r="AC451">
        <v>0</v>
      </c>
      <c r="AD451" t="s">
        <v>147</v>
      </c>
      <c r="AE451" t="s">
        <v>147</v>
      </c>
      <c r="AF451">
        <v>0</v>
      </c>
      <c r="AG451">
        <v>0</v>
      </c>
      <c r="AH451" t="s">
        <v>147</v>
      </c>
      <c r="AI451" t="s">
        <v>147</v>
      </c>
      <c r="AJ451">
        <v>0</v>
      </c>
      <c r="AK451">
        <v>0</v>
      </c>
      <c r="AL451" t="s">
        <v>147</v>
      </c>
      <c r="AM451" t="s">
        <v>147</v>
      </c>
      <c r="AN451">
        <v>0</v>
      </c>
      <c r="AO451">
        <v>0</v>
      </c>
      <c r="AP451" t="s">
        <v>146</v>
      </c>
      <c r="AQ451">
        <v>0</v>
      </c>
      <c r="AR451">
        <v>0</v>
      </c>
      <c r="AS451">
        <v>0</v>
      </c>
      <c r="AT451">
        <v>0</v>
      </c>
      <c r="AU451" t="s">
        <v>147</v>
      </c>
      <c r="AV451" t="s">
        <v>147</v>
      </c>
      <c r="AW451">
        <v>0</v>
      </c>
      <c r="AX451">
        <v>0</v>
      </c>
      <c r="AY451" t="s">
        <v>147</v>
      </c>
      <c r="AZ451" t="s">
        <v>147</v>
      </c>
      <c r="BA451">
        <v>0</v>
      </c>
      <c r="BB451">
        <v>0</v>
      </c>
      <c r="BC451" t="s">
        <v>147</v>
      </c>
      <c r="BD451" t="s">
        <v>147</v>
      </c>
      <c r="BE451">
        <v>0</v>
      </c>
      <c r="BF451">
        <v>0</v>
      </c>
      <c r="BG451" t="s">
        <v>147</v>
      </c>
      <c r="BH451" t="s">
        <v>147</v>
      </c>
      <c r="BI451">
        <v>0</v>
      </c>
      <c r="BJ451">
        <v>0</v>
      </c>
      <c r="BK451" t="s">
        <v>147</v>
      </c>
      <c r="BL451" t="s">
        <v>147</v>
      </c>
      <c r="BM451">
        <v>0</v>
      </c>
      <c r="BN451">
        <v>0</v>
      </c>
      <c r="BO451" s="116">
        <f>SUM(Table1[[#This Row],[2014-2015 Conflict]],Table1[[#This Row],[2016-2017 conflict]],Table1[[#This Row],[2018 pre R conflict]],Table1[[#This Row],[2018 post R conflict]],Table1[[#This Row],[2019 conflict]],Table1[[#This Row],[2020 conflict]])</f>
        <v>0</v>
      </c>
      <c r="BP451" s="116">
        <f>SUM(Table1[[#This Row],[2014-2015  C - clashes]],Table1[[#This Row],[2016-2017  c-clashes]],Table1[[#This Row],[2018 pre R C-clashes]],Table1[[#This Row],[2018 post R C-clashes]],Table1[[#This Row],[2019 C-clashes]],Table1[[#This Row],[2020 C-clashes]])</f>
        <v>0</v>
      </c>
      <c r="BQ451" s="116">
        <f>SUM(Table1[[#This Row],[2014-2015 disaster]],Table1[[#This Row],[2016-2017 disaster]],Table1[[#This Row],[2018 pre R disaster]],Table1[[#This Row],[2018 post R disaster]],Table1[[#This Row],[2019 disaster]],Table1[[#This Row],[2020 disaster]])</f>
        <v>0</v>
      </c>
      <c r="BR451" s="116">
        <f>SUM(Table1[[#This Row],[2014-2015 unknown]],Table1[[#This Row],[2016-2017  unknown ]],Table1[[#This Row],[2018 pre R unknown]],Table1[[#This Row],[2018 post R unknown]],Table1[[#This Row],[2019 unknown]],Table1[[#This Row],[2020 unknown]])</f>
        <v>0</v>
      </c>
      <c r="BS451">
        <v>0</v>
      </c>
      <c r="BT451">
        <v>0</v>
      </c>
      <c r="BU451">
        <v>0</v>
      </c>
      <c r="BV451">
        <v>0</v>
      </c>
      <c r="BW451" t="s">
        <v>146</v>
      </c>
      <c r="BX451">
        <v>0</v>
      </c>
      <c r="BY451">
        <v>0</v>
      </c>
      <c r="BZ451">
        <v>0</v>
      </c>
      <c r="CA451">
        <v>0</v>
      </c>
      <c r="CB451" t="s">
        <v>146</v>
      </c>
      <c r="CC451">
        <v>0</v>
      </c>
      <c r="CD451">
        <v>0</v>
      </c>
      <c r="CE451">
        <v>0</v>
      </c>
      <c r="CF451">
        <v>0</v>
      </c>
      <c r="CG451" t="s">
        <v>146</v>
      </c>
      <c r="CH451">
        <v>0</v>
      </c>
      <c r="CI451">
        <v>0</v>
      </c>
      <c r="CJ451">
        <v>0</v>
      </c>
      <c r="CK451">
        <v>0</v>
      </c>
      <c r="CL451" t="s">
        <v>146</v>
      </c>
      <c r="CM451">
        <v>0</v>
      </c>
      <c r="CN451">
        <v>0</v>
      </c>
      <c r="CO451">
        <v>0</v>
      </c>
      <c r="CP451">
        <v>0</v>
      </c>
      <c r="CQ451" t="s">
        <v>146</v>
      </c>
      <c r="CR451">
        <v>0</v>
      </c>
      <c r="CS451">
        <v>0</v>
      </c>
      <c r="CT451">
        <v>0</v>
      </c>
      <c r="CU451">
        <v>0</v>
      </c>
      <c r="CV451" t="s">
        <v>146</v>
      </c>
      <c r="CW451" t="s">
        <v>147</v>
      </c>
      <c r="CX451">
        <v>0</v>
      </c>
      <c r="CY451">
        <v>0</v>
      </c>
      <c r="CZ451">
        <v>0</v>
      </c>
      <c r="DA451">
        <v>0</v>
      </c>
      <c r="DB451">
        <v>0</v>
      </c>
      <c r="DC451" t="s">
        <v>146</v>
      </c>
      <c r="DD451">
        <v>0</v>
      </c>
      <c r="DE451">
        <v>0</v>
      </c>
      <c r="DF451">
        <v>0</v>
      </c>
      <c r="DG451">
        <v>0</v>
      </c>
      <c r="DH451" t="s">
        <v>159</v>
      </c>
      <c r="DI451">
        <f>Table1[[#This Row],[i- returnees internal present household]]+Table1[[#This Row],[k- abroad returnee household]]</f>
        <v>1828</v>
      </c>
      <c r="DJ451">
        <f>Table1[[#This Row],[ returnees internal ]]+Table1[[#This Row],[abroad returnee ]]</f>
        <v>10950</v>
      </c>
      <c r="DK451" t="s">
        <v>159</v>
      </c>
      <c r="DL451">
        <v>1699</v>
      </c>
      <c r="DM451">
        <v>10260</v>
      </c>
      <c r="DN451">
        <v>0</v>
      </c>
      <c r="DO451">
        <v>0</v>
      </c>
      <c r="DP451" t="s">
        <v>147</v>
      </c>
      <c r="DQ451" t="s">
        <v>147</v>
      </c>
      <c r="DR451" t="s">
        <v>147</v>
      </c>
      <c r="DS451" t="s">
        <v>147</v>
      </c>
      <c r="DT451">
        <v>0</v>
      </c>
      <c r="DU451">
        <v>0</v>
      </c>
      <c r="DV451" t="s">
        <v>147</v>
      </c>
      <c r="DW451" t="s">
        <v>147</v>
      </c>
      <c r="DX451" t="s">
        <v>147</v>
      </c>
      <c r="DY451" t="s">
        <v>147</v>
      </c>
      <c r="DZ451">
        <v>624</v>
      </c>
      <c r="EA451">
        <v>3744</v>
      </c>
      <c r="EB451" t="s">
        <v>175</v>
      </c>
      <c r="EC451" t="s">
        <v>394</v>
      </c>
      <c r="ED451" t="s">
        <v>150</v>
      </c>
      <c r="EE451" t="s">
        <v>147</v>
      </c>
      <c r="EF451">
        <v>940</v>
      </c>
      <c r="EG451">
        <v>5640</v>
      </c>
      <c r="EH451" t="s">
        <v>175</v>
      </c>
      <c r="EI451" t="s">
        <v>176</v>
      </c>
      <c r="EJ451" t="s">
        <v>150</v>
      </c>
      <c r="EK451" t="s">
        <v>147</v>
      </c>
      <c r="EL451">
        <v>63</v>
      </c>
      <c r="EM451">
        <v>372</v>
      </c>
      <c r="EN451" t="s">
        <v>175</v>
      </c>
      <c r="EO451" t="s">
        <v>385</v>
      </c>
      <c r="EP451" t="s">
        <v>150</v>
      </c>
      <c r="EQ451" t="s">
        <v>147</v>
      </c>
      <c r="ER451">
        <v>72</v>
      </c>
      <c r="ES451">
        <v>504</v>
      </c>
      <c r="ET451" t="s">
        <v>159</v>
      </c>
      <c r="EU451">
        <v>129</v>
      </c>
      <c r="EV451">
        <v>690</v>
      </c>
      <c r="EW451">
        <v>0</v>
      </c>
      <c r="EX451">
        <v>0</v>
      </c>
      <c r="EY451" t="s">
        <v>147</v>
      </c>
      <c r="EZ451" t="s">
        <v>147</v>
      </c>
      <c r="FA451" t="s">
        <v>147</v>
      </c>
      <c r="FB451" t="s">
        <v>147</v>
      </c>
      <c r="FC451">
        <v>0</v>
      </c>
      <c r="FD451">
        <v>0</v>
      </c>
      <c r="FE451" t="s">
        <v>147</v>
      </c>
      <c r="FF451" t="s">
        <v>147</v>
      </c>
      <c r="FG451" t="s">
        <v>147</v>
      </c>
      <c r="FH451" t="s">
        <v>147</v>
      </c>
      <c r="FI451">
        <v>49</v>
      </c>
      <c r="FJ451">
        <v>258</v>
      </c>
      <c r="FK451" t="s">
        <v>221</v>
      </c>
      <c r="FL451" t="s">
        <v>222</v>
      </c>
      <c r="FM451" t="s">
        <v>150</v>
      </c>
      <c r="FN451" t="s">
        <v>147</v>
      </c>
      <c r="FO451">
        <v>66</v>
      </c>
      <c r="FP451">
        <v>348</v>
      </c>
      <c r="FQ451" t="s">
        <v>217</v>
      </c>
      <c r="FR451" t="s">
        <v>218</v>
      </c>
      <c r="FS451" t="s">
        <v>150</v>
      </c>
      <c r="FT451" t="s">
        <v>147</v>
      </c>
      <c r="FU451">
        <v>8</v>
      </c>
      <c r="FV451">
        <v>42</v>
      </c>
      <c r="FW451" t="s">
        <v>219</v>
      </c>
      <c r="FX451" t="s">
        <v>354</v>
      </c>
      <c r="FY451" t="s">
        <v>150</v>
      </c>
      <c r="FZ451" t="s">
        <v>147</v>
      </c>
      <c r="GA451">
        <v>6</v>
      </c>
      <c r="GB451">
        <v>42</v>
      </c>
      <c r="GC451">
        <v>1095</v>
      </c>
      <c r="GD451">
        <v>6474</v>
      </c>
      <c r="GE451">
        <v>547</v>
      </c>
      <c r="GF451">
        <v>3282</v>
      </c>
      <c r="GG451">
        <v>108</v>
      </c>
      <c r="GH451">
        <v>648</v>
      </c>
      <c r="GI451">
        <v>78</v>
      </c>
      <c r="GJ451">
        <v>546</v>
      </c>
      <c r="GK451" t="s">
        <v>159</v>
      </c>
      <c r="GL451">
        <v>41</v>
      </c>
      <c r="GM451">
        <v>229</v>
      </c>
      <c r="GN451" t="s">
        <v>159</v>
      </c>
      <c r="GO451" t="s">
        <v>175</v>
      </c>
      <c r="GP451" t="s">
        <v>332</v>
      </c>
      <c r="GQ451" t="s">
        <v>159</v>
      </c>
      <c r="GR451" t="s">
        <v>217</v>
      </c>
      <c r="GS451" t="s">
        <v>146</v>
      </c>
      <c r="GT451">
        <v>0</v>
      </c>
      <c r="GU451">
        <v>0</v>
      </c>
      <c r="GV451" t="s">
        <v>159</v>
      </c>
      <c r="GW451" t="s">
        <v>177</v>
      </c>
      <c r="GX451" t="s">
        <v>152</v>
      </c>
      <c r="GY451" t="s">
        <v>152</v>
      </c>
      <c r="GZ451" t="s">
        <v>1548</v>
      </c>
      <c r="HA451" s="117" t="s">
        <v>889</v>
      </c>
      <c r="HB451" s="117" t="s">
        <v>2767</v>
      </c>
      <c r="HC451" s="117"/>
      <c r="HD451" s="116" t="s">
        <v>1858</v>
      </c>
      <c r="HE451" s="116">
        <v>8.1077832910000005</v>
      </c>
      <c r="HF451" s="116">
        <v>32.289266699999999</v>
      </c>
    </row>
    <row r="452" spans="1:214" x14ac:dyDescent="0.25">
      <c r="A452" t="s">
        <v>201</v>
      </c>
      <c r="B452" t="s">
        <v>202</v>
      </c>
      <c r="C452" t="s">
        <v>1550</v>
      </c>
      <c r="D452" t="s">
        <v>314</v>
      </c>
      <c r="E452" t="s">
        <v>1549</v>
      </c>
      <c r="F452" t="s">
        <v>1551</v>
      </c>
      <c r="G452" s="116">
        <f t="shared" si="14"/>
        <v>4.6776499999999999</v>
      </c>
      <c r="H452" s="116">
        <f t="shared" si="15"/>
        <v>33.6753</v>
      </c>
      <c r="I452">
        <v>9</v>
      </c>
      <c r="J452">
        <v>9</v>
      </c>
      <c r="K452" t="s">
        <v>159</v>
      </c>
      <c r="L452">
        <v>72</v>
      </c>
      <c r="M452" s="116">
        <f>SUM(Table1[[#Headers],[c- IDP previously displ. abroad present]])</f>
        <v>0</v>
      </c>
      <c r="N452">
        <v>395</v>
      </c>
      <c r="O452" s="116">
        <f>(Table1[[#This Row],[a- IDP individuals]])-(Table1[[#This Row],[displ. Abroad]])</f>
        <v>269</v>
      </c>
      <c r="P452">
        <v>8</v>
      </c>
      <c r="Q452">
        <v>43</v>
      </c>
      <c r="R452" t="s">
        <v>202</v>
      </c>
      <c r="S452" t="s">
        <v>311</v>
      </c>
      <c r="T452">
        <v>11</v>
      </c>
      <c r="U452">
        <v>62</v>
      </c>
      <c r="V452" t="s">
        <v>202</v>
      </c>
      <c r="W452" t="s">
        <v>203</v>
      </c>
      <c r="X452">
        <v>0</v>
      </c>
      <c r="Y452">
        <v>0</v>
      </c>
      <c r="Z452" t="s">
        <v>147</v>
      </c>
      <c r="AA452" t="s">
        <v>147</v>
      </c>
      <c r="AB452">
        <v>13</v>
      </c>
      <c r="AC452">
        <v>69</v>
      </c>
      <c r="AD452" t="s">
        <v>193</v>
      </c>
      <c r="AE452" t="s">
        <v>194</v>
      </c>
      <c r="AF452">
        <v>7</v>
      </c>
      <c r="AG452">
        <v>40</v>
      </c>
      <c r="AH452" t="s">
        <v>202</v>
      </c>
      <c r="AI452" t="s">
        <v>311</v>
      </c>
      <c r="AJ452">
        <v>17</v>
      </c>
      <c r="AK452">
        <v>91</v>
      </c>
      <c r="AL452" t="s">
        <v>202</v>
      </c>
      <c r="AM452" t="s">
        <v>203</v>
      </c>
      <c r="AN452">
        <v>16</v>
      </c>
      <c r="AO452">
        <v>90</v>
      </c>
      <c r="AP452" t="s">
        <v>159</v>
      </c>
      <c r="AQ452">
        <v>25</v>
      </c>
      <c r="AR452">
        <v>126</v>
      </c>
      <c r="AS452">
        <v>9</v>
      </c>
      <c r="AT452">
        <v>45</v>
      </c>
      <c r="AU452" t="s">
        <v>219</v>
      </c>
      <c r="AV452" t="s">
        <v>354</v>
      </c>
      <c r="AW452">
        <v>0</v>
      </c>
      <c r="AX452">
        <v>0</v>
      </c>
      <c r="AY452" t="s">
        <v>147</v>
      </c>
      <c r="AZ452" t="s">
        <v>147</v>
      </c>
      <c r="BA452">
        <v>6</v>
      </c>
      <c r="BB452">
        <v>30</v>
      </c>
      <c r="BC452" t="s">
        <v>221</v>
      </c>
      <c r="BD452" t="s">
        <v>424</v>
      </c>
      <c r="BE452">
        <v>0</v>
      </c>
      <c r="BF452">
        <v>0</v>
      </c>
      <c r="BG452" t="s">
        <v>147</v>
      </c>
      <c r="BH452" t="s">
        <v>147</v>
      </c>
      <c r="BI452">
        <v>8</v>
      </c>
      <c r="BJ452">
        <v>40</v>
      </c>
      <c r="BK452" t="s">
        <v>219</v>
      </c>
      <c r="BL452" t="s">
        <v>354</v>
      </c>
      <c r="BM452">
        <v>2</v>
      </c>
      <c r="BN452">
        <v>11</v>
      </c>
      <c r="BO452" s="116">
        <f>SUM(Table1[[#This Row],[2014-2015 Conflict]],Table1[[#This Row],[2016-2017 conflict]],Table1[[#This Row],[2018 pre R conflict]],Table1[[#This Row],[2018 post R conflict]],Table1[[#This Row],[2019 conflict]],Table1[[#This Row],[2020 conflict]])</f>
        <v>72</v>
      </c>
      <c r="BP452" s="116">
        <f>SUM(Table1[[#This Row],[2014-2015  C - clashes]],Table1[[#This Row],[2016-2017  c-clashes]],Table1[[#This Row],[2018 pre R C-clashes]],Table1[[#This Row],[2018 post R C-clashes]],Table1[[#This Row],[2019 C-clashes]],Table1[[#This Row],[2020 C-clashes]])</f>
        <v>47</v>
      </c>
      <c r="BQ452" s="116">
        <f>SUM(Table1[[#This Row],[2014-2015 disaster]],Table1[[#This Row],[2016-2017 disaster]],Table1[[#This Row],[2018 pre R disaster]],Table1[[#This Row],[2018 post R disaster]],Table1[[#This Row],[2019 disaster]],Table1[[#This Row],[2020 disaster]])</f>
        <v>102</v>
      </c>
      <c r="BR452" s="116">
        <f>SUM(Table1[[#This Row],[2014-2015 unknown]],Table1[[#This Row],[2016-2017  unknown ]],Table1[[#This Row],[2018 pre R unknown]],Table1[[#This Row],[2018 post R unknown]],Table1[[#This Row],[2019 unknown]],Table1[[#This Row],[2020 unknown]])</f>
        <v>84</v>
      </c>
      <c r="BS452">
        <v>43</v>
      </c>
      <c r="BT452">
        <v>0</v>
      </c>
      <c r="BU452">
        <v>0</v>
      </c>
      <c r="BV452">
        <v>0</v>
      </c>
      <c r="BW452" t="s">
        <v>146</v>
      </c>
      <c r="BX452">
        <v>29</v>
      </c>
      <c r="BY452">
        <v>0</v>
      </c>
      <c r="BZ452">
        <v>0</v>
      </c>
      <c r="CA452">
        <v>33</v>
      </c>
      <c r="CB452" t="s">
        <v>146</v>
      </c>
      <c r="CC452">
        <v>0</v>
      </c>
      <c r="CD452">
        <v>0</v>
      </c>
      <c r="CE452">
        <v>0</v>
      </c>
      <c r="CF452">
        <v>0</v>
      </c>
      <c r="CG452" t="s">
        <v>146</v>
      </c>
      <c r="CH452">
        <v>0</v>
      </c>
      <c r="CI452">
        <v>47</v>
      </c>
      <c r="CJ452">
        <v>0</v>
      </c>
      <c r="CK452">
        <v>22</v>
      </c>
      <c r="CL452" t="s">
        <v>146</v>
      </c>
      <c r="CM452">
        <v>0</v>
      </c>
      <c r="CN452">
        <v>0</v>
      </c>
      <c r="CO452">
        <v>40</v>
      </c>
      <c r="CP452">
        <v>0</v>
      </c>
      <c r="CQ452" t="s">
        <v>146</v>
      </c>
      <c r="CR452">
        <v>0</v>
      </c>
      <c r="CS452">
        <v>0</v>
      </c>
      <c r="CT452">
        <v>62</v>
      </c>
      <c r="CU452">
        <v>29</v>
      </c>
      <c r="CV452" t="s">
        <v>146</v>
      </c>
      <c r="CW452" t="s">
        <v>147</v>
      </c>
      <c r="CX452">
        <v>0</v>
      </c>
      <c r="CY452">
        <v>0</v>
      </c>
      <c r="CZ452">
        <v>0</v>
      </c>
      <c r="DA452">
        <v>72</v>
      </c>
      <c r="DB452">
        <v>395</v>
      </c>
      <c r="DC452" t="s">
        <v>146</v>
      </c>
      <c r="DD452">
        <v>0</v>
      </c>
      <c r="DE452">
        <v>0</v>
      </c>
      <c r="DF452">
        <v>1234</v>
      </c>
      <c r="DG452">
        <v>6170</v>
      </c>
      <c r="DH452" t="s">
        <v>159</v>
      </c>
      <c r="DI452">
        <f>Table1[[#This Row],[i- returnees internal present household]]+Table1[[#This Row],[k- abroad returnee household]]</f>
        <v>33</v>
      </c>
      <c r="DJ452">
        <f>Table1[[#This Row],[ returnees internal ]]+Table1[[#This Row],[abroad returnee ]]</f>
        <v>175</v>
      </c>
      <c r="DK452" t="s">
        <v>159</v>
      </c>
      <c r="DL452">
        <v>24</v>
      </c>
      <c r="DM452">
        <v>124</v>
      </c>
      <c r="DN452">
        <v>6</v>
      </c>
      <c r="DO452">
        <v>30</v>
      </c>
      <c r="DP452" t="s">
        <v>202</v>
      </c>
      <c r="DQ452" t="s">
        <v>311</v>
      </c>
      <c r="DR452" t="s">
        <v>150</v>
      </c>
      <c r="DS452" t="s">
        <v>147</v>
      </c>
      <c r="DT452">
        <v>2</v>
      </c>
      <c r="DU452">
        <v>10</v>
      </c>
      <c r="DV452" t="s">
        <v>202</v>
      </c>
      <c r="DW452" t="s">
        <v>203</v>
      </c>
      <c r="DX452" t="s">
        <v>304</v>
      </c>
      <c r="DY452" t="s">
        <v>147</v>
      </c>
      <c r="DZ452">
        <v>3</v>
      </c>
      <c r="EA452">
        <v>15</v>
      </c>
      <c r="EB452" t="s">
        <v>202</v>
      </c>
      <c r="EC452" t="s">
        <v>203</v>
      </c>
      <c r="ED452" t="s">
        <v>150</v>
      </c>
      <c r="EE452" t="s">
        <v>147</v>
      </c>
      <c r="EF452">
        <v>4</v>
      </c>
      <c r="EG452">
        <v>20</v>
      </c>
      <c r="EH452" t="s">
        <v>202</v>
      </c>
      <c r="EI452" t="s">
        <v>203</v>
      </c>
      <c r="EJ452" t="s">
        <v>150</v>
      </c>
      <c r="EK452" t="s">
        <v>147</v>
      </c>
      <c r="EL452">
        <v>7</v>
      </c>
      <c r="EM452">
        <v>35</v>
      </c>
      <c r="EN452" t="s">
        <v>202</v>
      </c>
      <c r="EO452" t="s">
        <v>203</v>
      </c>
      <c r="EP452" t="s">
        <v>182</v>
      </c>
      <c r="EQ452" t="s">
        <v>147</v>
      </c>
      <c r="ER452">
        <v>2</v>
      </c>
      <c r="ES452">
        <v>14</v>
      </c>
      <c r="ET452" t="s">
        <v>159</v>
      </c>
      <c r="EU452">
        <v>9</v>
      </c>
      <c r="EV452">
        <v>51</v>
      </c>
      <c r="EW452">
        <v>2</v>
      </c>
      <c r="EX452">
        <v>10</v>
      </c>
      <c r="EY452" t="s">
        <v>219</v>
      </c>
      <c r="EZ452" t="s">
        <v>354</v>
      </c>
      <c r="FA452" t="s">
        <v>304</v>
      </c>
      <c r="FB452" t="s">
        <v>147</v>
      </c>
      <c r="FC452">
        <v>0</v>
      </c>
      <c r="FD452">
        <v>0</v>
      </c>
      <c r="FE452" t="s">
        <v>147</v>
      </c>
      <c r="FF452" t="s">
        <v>147</v>
      </c>
      <c r="FG452" t="s">
        <v>147</v>
      </c>
      <c r="FH452" t="s">
        <v>147</v>
      </c>
      <c r="FI452">
        <v>1</v>
      </c>
      <c r="FJ452">
        <v>5</v>
      </c>
      <c r="FK452" t="s">
        <v>219</v>
      </c>
      <c r="FL452" t="s">
        <v>354</v>
      </c>
      <c r="FM452" t="s">
        <v>150</v>
      </c>
      <c r="FN452" t="s">
        <v>147</v>
      </c>
      <c r="FO452">
        <v>0</v>
      </c>
      <c r="FP452">
        <v>0</v>
      </c>
      <c r="FQ452" t="s">
        <v>147</v>
      </c>
      <c r="FR452" t="s">
        <v>147</v>
      </c>
      <c r="FS452" t="s">
        <v>147</v>
      </c>
      <c r="FT452" t="s">
        <v>147</v>
      </c>
      <c r="FU452">
        <v>3</v>
      </c>
      <c r="FV452">
        <v>15</v>
      </c>
      <c r="FW452" t="s">
        <v>221</v>
      </c>
      <c r="FX452" t="s">
        <v>424</v>
      </c>
      <c r="FY452" t="s">
        <v>182</v>
      </c>
      <c r="FZ452" t="s">
        <v>147</v>
      </c>
      <c r="GA452">
        <v>3</v>
      </c>
      <c r="GB452">
        <v>21</v>
      </c>
      <c r="GC452">
        <v>22</v>
      </c>
      <c r="GD452">
        <v>110</v>
      </c>
      <c r="GE452">
        <v>4</v>
      </c>
      <c r="GF452">
        <v>20</v>
      </c>
      <c r="GG452">
        <v>2</v>
      </c>
      <c r="GH452">
        <v>10</v>
      </c>
      <c r="GI452">
        <v>5</v>
      </c>
      <c r="GJ452">
        <v>35</v>
      </c>
      <c r="GK452" t="s">
        <v>159</v>
      </c>
      <c r="GL452">
        <v>42</v>
      </c>
      <c r="GM452">
        <v>212</v>
      </c>
      <c r="GN452" t="s">
        <v>159</v>
      </c>
      <c r="GO452" t="s">
        <v>193</v>
      </c>
      <c r="GP452" t="s">
        <v>194</v>
      </c>
      <c r="GQ452" t="s">
        <v>159</v>
      </c>
      <c r="GR452" t="s">
        <v>221</v>
      </c>
      <c r="GS452" t="s">
        <v>159</v>
      </c>
      <c r="GT452">
        <v>31</v>
      </c>
      <c r="GU452">
        <v>157</v>
      </c>
      <c r="GV452" t="s">
        <v>159</v>
      </c>
      <c r="GW452" t="s">
        <v>152</v>
      </c>
      <c r="GX452" t="s">
        <v>152</v>
      </c>
      <c r="GY452" t="s">
        <v>152</v>
      </c>
      <c r="GZ452" t="s">
        <v>160</v>
      </c>
      <c r="HA452" s="117" t="s">
        <v>889</v>
      </c>
      <c r="HB452" s="117" t="s">
        <v>889</v>
      </c>
      <c r="HC452" s="117"/>
      <c r="HD452" s="116" t="s">
        <v>1858</v>
      </c>
      <c r="HE452" s="116">
        <v>8.1176714990000001</v>
      </c>
      <c r="HF452" s="116">
        <v>32.367504369999999</v>
      </c>
    </row>
    <row r="453" spans="1:214" x14ac:dyDescent="0.25">
      <c r="A453" t="s">
        <v>201</v>
      </c>
      <c r="B453" t="s">
        <v>202</v>
      </c>
      <c r="C453" t="s">
        <v>1550</v>
      </c>
      <c r="D453" t="s">
        <v>314</v>
      </c>
      <c r="E453" t="s">
        <v>1552</v>
      </c>
      <c r="F453" t="s">
        <v>1553</v>
      </c>
      <c r="G453" s="116">
        <f t="shared" si="14"/>
        <v>4.7420999999999998</v>
      </c>
      <c r="H453" s="116">
        <f t="shared" si="15"/>
        <v>33.521500000000003</v>
      </c>
      <c r="I453">
        <v>9</v>
      </c>
      <c r="J453">
        <v>9</v>
      </c>
      <c r="K453" t="s">
        <v>159</v>
      </c>
      <c r="L453">
        <v>124</v>
      </c>
      <c r="M453" s="116">
        <f>SUM(Table1[[#Headers],[c- IDP previously displ. abroad present]])</f>
        <v>0</v>
      </c>
      <c r="N453">
        <v>752</v>
      </c>
      <c r="O453" s="116">
        <f>(Table1[[#This Row],[a- IDP individuals]])-(Table1[[#This Row],[displ. Abroad]])</f>
        <v>734</v>
      </c>
      <c r="P453">
        <v>30</v>
      </c>
      <c r="Q453">
        <v>182</v>
      </c>
      <c r="R453" t="s">
        <v>202</v>
      </c>
      <c r="S453" t="s">
        <v>314</v>
      </c>
      <c r="T453">
        <v>0</v>
      </c>
      <c r="U453">
        <v>0</v>
      </c>
      <c r="V453" t="s">
        <v>147</v>
      </c>
      <c r="W453" t="s">
        <v>147</v>
      </c>
      <c r="X453">
        <v>21</v>
      </c>
      <c r="Y453">
        <v>116</v>
      </c>
      <c r="Z453" t="s">
        <v>202</v>
      </c>
      <c r="AA453" t="s">
        <v>314</v>
      </c>
      <c r="AB453">
        <v>17</v>
      </c>
      <c r="AC453">
        <v>100</v>
      </c>
      <c r="AD453" t="s">
        <v>202</v>
      </c>
      <c r="AE453" t="s">
        <v>314</v>
      </c>
      <c r="AF453">
        <v>19</v>
      </c>
      <c r="AG453">
        <v>105</v>
      </c>
      <c r="AH453" t="s">
        <v>202</v>
      </c>
      <c r="AI453" t="s">
        <v>314</v>
      </c>
      <c r="AJ453">
        <v>0</v>
      </c>
      <c r="AK453">
        <v>0</v>
      </c>
      <c r="AL453" t="s">
        <v>147</v>
      </c>
      <c r="AM453" t="s">
        <v>147</v>
      </c>
      <c r="AN453">
        <v>37</v>
      </c>
      <c r="AO453">
        <v>249</v>
      </c>
      <c r="AP453" t="s">
        <v>159</v>
      </c>
      <c r="AQ453">
        <v>4</v>
      </c>
      <c r="AR453">
        <v>18</v>
      </c>
      <c r="AS453">
        <v>0</v>
      </c>
      <c r="AT453">
        <v>0</v>
      </c>
      <c r="AU453" t="s">
        <v>147</v>
      </c>
      <c r="AV453" t="s">
        <v>147</v>
      </c>
      <c r="AW453">
        <v>0</v>
      </c>
      <c r="AX453">
        <v>0</v>
      </c>
      <c r="AY453" t="s">
        <v>147</v>
      </c>
      <c r="AZ453" t="s">
        <v>147</v>
      </c>
      <c r="BA453">
        <v>0</v>
      </c>
      <c r="BB453">
        <v>0</v>
      </c>
      <c r="BC453" t="s">
        <v>147</v>
      </c>
      <c r="BD453" t="s">
        <v>147</v>
      </c>
      <c r="BE453">
        <v>0</v>
      </c>
      <c r="BF453">
        <v>0</v>
      </c>
      <c r="BG453" t="s">
        <v>147</v>
      </c>
      <c r="BH453" t="s">
        <v>147</v>
      </c>
      <c r="BI453">
        <v>0</v>
      </c>
      <c r="BJ453">
        <v>0</v>
      </c>
      <c r="BK453" t="s">
        <v>147</v>
      </c>
      <c r="BL453" t="s">
        <v>147</v>
      </c>
      <c r="BM453">
        <v>4</v>
      </c>
      <c r="BN453">
        <v>18</v>
      </c>
      <c r="BO453" s="116">
        <f>SUM(Table1[[#This Row],[2014-2015 Conflict]],Table1[[#This Row],[2016-2017 conflict]],Table1[[#This Row],[2018 pre R conflict]],Table1[[#This Row],[2018 post R conflict]],Table1[[#This Row],[2019 conflict]],Table1[[#This Row],[2020 conflict]])</f>
        <v>182</v>
      </c>
      <c r="BP453" s="116">
        <f>SUM(Table1[[#This Row],[2014-2015  C - clashes]],Table1[[#This Row],[2016-2017  c-clashes]],Table1[[#This Row],[2018 pre R C-clashes]],Table1[[#This Row],[2018 post R C-clashes]],Table1[[#This Row],[2019 C-clashes]],Table1[[#This Row],[2020 C-clashes]])</f>
        <v>0</v>
      </c>
      <c r="BQ453" s="116">
        <f>SUM(Table1[[#This Row],[2014-2015 disaster]],Table1[[#This Row],[2016-2017 disaster]],Table1[[#This Row],[2018 pre R disaster]],Table1[[#This Row],[2018 post R disaster]],Table1[[#This Row],[2019 disaster]],Table1[[#This Row],[2020 disaster]])</f>
        <v>321</v>
      </c>
      <c r="BR453" s="116">
        <f>SUM(Table1[[#This Row],[2014-2015 unknown]],Table1[[#This Row],[2016-2017  unknown ]],Table1[[#This Row],[2018 pre R unknown]],Table1[[#This Row],[2018 post R unknown]],Table1[[#This Row],[2019 unknown]],Table1[[#This Row],[2020 unknown]])</f>
        <v>0</v>
      </c>
      <c r="BS453">
        <v>182</v>
      </c>
      <c r="BT453">
        <v>0</v>
      </c>
      <c r="BU453">
        <v>0</v>
      </c>
      <c r="BV453">
        <v>0</v>
      </c>
      <c r="BW453" t="s">
        <v>146</v>
      </c>
      <c r="BX453">
        <v>0</v>
      </c>
      <c r="BY453">
        <v>0</v>
      </c>
      <c r="BZ453">
        <v>0</v>
      </c>
      <c r="CA453">
        <v>0</v>
      </c>
      <c r="CB453" t="s">
        <v>146</v>
      </c>
      <c r="CC453">
        <v>0</v>
      </c>
      <c r="CD453">
        <v>0</v>
      </c>
      <c r="CE453">
        <v>116</v>
      </c>
      <c r="CF453">
        <v>0</v>
      </c>
      <c r="CG453" t="s">
        <v>146</v>
      </c>
      <c r="CH453">
        <v>0</v>
      </c>
      <c r="CI453">
        <v>0</v>
      </c>
      <c r="CJ453">
        <v>100</v>
      </c>
      <c r="CK453">
        <v>0</v>
      </c>
      <c r="CL453" t="s">
        <v>146</v>
      </c>
      <c r="CM453">
        <v>0</v>
      </c>
      <c r="CN453">
        <v>0</v>
      </c>
      <c r="CO453">
        <v>105</v>
      </c>
      <c r="CP453">
        <v>0</v>
      </c>
      <c r="CQ453" t="s">
        <v>146</v>
      </c>
      <c r="CR453">
        <v>0</v>
      </c>
      <c r="CS453">
        <v>0</v>
      </c>
      <c r="CT453">
        <v>0</v>
      </c>
      <c r="CU453">
        <v>0</v>
      </c>
      <c r="CV453" t="s">
        <v>146</v>
      </c>
      <c r="CW453" t="s">
        <v>147</v>
      </c>
      <c r="CX453">
        <v>0</v>
      </c>
      <c r="CY453">
        <v>0</v>
      </c>
      <c r="CZ453">
        <v>0</v>
      </c>
      <c r="DA453">
        <v>124</v>
      </c>
      <c r="DB453">
        <v>752</v>
      </c>
      <c r="DC453" t="s">
        <v>146</v>
      </c>
      <c r="DD453">
        <v>0</v>
      </c>
      <c r="DE453">
        <v>0</v>
      </c>
      <c r="DF453">
        <v>0</v>
      </c>
      <c r="DG453">
        <v>0</v>
      </c>
      <c r="DH453" t="s">
        <v>159</v>
      </c>
      <c r="DI453">
        <f>Table1[[#This Row],[i- returnees internal present household]]+Table1[[#This Row],[k- abroad returnee household]]</f>
        <v>41</v>
      </c>
      <c r="DJ453">
        <f>Table1[[#This Row],[ returnees internal ]]+Table1[[#This Row],[abroad returnee ]]</f>
        <v>279</v>
      </c>
      <c r="DK453" t="s">
        <v>159</v>
      </c>
      <c r="DL453">
        <v>35</v>
      </c>
      <c r="DM453">
        <v>246</v>
      </c>
      <c r="DN453">
        <v>0</v>
      </c>
      <c r="DO453">
        <v>0</v>
      </c>
      <c r="DP453" t="s">
        <v>147</v>
      </c>
      <c r="DQ453" t="s">
        <v>147</v>
      </c>
      <c r="DR453" t="s">
        <v>147</v>
      </c>
      <c r="DS453" t="s">
        <v>147</v>
      </c>
      <c r="DT453">
        <v>0</v>
      </c>
      <c r="DU453">
        <v>0</v>
      </c>
      <c r="DV453" t="s">
        <v>147</v>
      </c>
      <c r="DW453" t="s">
        <v>147</v>
      </c>
      <c r="DX453" t="s">
        <v>147</v>
      </c>
      <c r="DY453" t="s">
        <v>147</v>
      </c>
      <c r="DZ453">
        <v>0</v>
      </c>
      <c r="EA453">
        <v>0</v>
      </c>
      <c r="EB453" t="s">
        <v>147</v>
      </c>
      <c r="EC453" t="s">
        <v>147</v>
      </c>
      <c r="ED453" t="s">
        <v>147</v>
      </c>
      <c r="EE453" t="s">
        <v>147</v>
      </c>
      <c r="EF453">
        <v>0</v>
      </c>
      <c r="EG453">
        <v>0</v>
      </c>
      <c r="EH453" t="s">
        <v>147</v>
      </c>
      <c r="EI453" t="s">
        <v>147</v>
      </c>
      <c r="EJ453" t="s">
        <v>147</v>
      </c>
      <c r="EK453" t="s">
        <v>147</v>
      </c>
      <c r="EL453">
        <v>0</v>
      </c>
      <c r="EM453">
        <v>0</v>
      </c>
      <c r="EN453" t="s">
        <v>147</v>
      </c>
      <c r="EO453" t="s">
        <v>147</v>
      </c>
      <c r="EP453" t="s">
        <v>147</v>
      </c>
      <c r="EQ453" t="s">
        <v>147</v>
      </c>
      <c r="ER453">
        <v>35</v>
      </c>
      <c r="ES453">
        <v>246</v>
      </c>
      <c r="ET453" t="s">
        <v>159</v>
      </c>
      <c r="EU453">
        <v>6</v>
      </c>
      <c r="EV453">
        <v>33</v>
      </c>
      <c r="EW453">
        <v>0</v>
      </c>
      <c r="EX453">
        <v>0</v>
      </c>
      <c r="EY453" t="s">
        <v>147</v>
      </c>
      <c r="EZ453" t="s">
        <v>147</v>
      </c>
      <c r="FA453" t="s">
        <v>147</v>
      </c>
      <c r="FB453" t="s">
        <v>147</v>
      </c>
      <c r="FC453">
        <v>0</v>
      </c>
      <c r="FD453">
        <v>0</v>
      </c>
      <c r="FE453" t="s">
        <v>147</v>
      </c>
      <c r="FF453" t="s">
        <v>147</v>
      </c>
      <c r="FG453" t="s">
        <v>147</v>
      </c>
      <c r="FH453" t="s">
        <v>147</v>
      </c>
      <c r="FI453">
        <v>0</v>
      </c>
      <c r="FJ453">
        <v>0</v>
      </c>
      <c r="FK453" t="s">
        <v>147</v>
      </c>
      <c r="FL453" t="s">
        <v>147</v>
      </c>
      <c r="FM453" t="s">
        <v>147</v>
      </c>
      <c r="FN453" t="s">
        <v>147</v>
      </c>
      <c r="FO453">
        <v>0</v>
      </c>
      <c r="FP453">
        <v>0</v>
      </c>
      <c r="FQ453" t="s">
        <v>147</v>
      </c>
      <c r="FR453" t="s">
        <v>147</v>
      </c>
      <c r="FS453" t="s">
        <v>147</v>
      </c>
      <c r="FT453" t="s">
        <v>147</v>
      </c>
      <c r="FU453">
        <v>0</v>
      </c>
      <c r="FV453">
        <v>0</v>
      </c>
      <c r="FW453" t="s">
        <v>147</v>
      </c>
      <c r="FX453" t="s">
        <v>147</v>
      </c>
      <c r="FY453" t="s">
        <v>147</v>
      </c>
      <c r="FZ453" t="s">
        <v>147</v>
      </c>
      <c r="GA453">
        <v>6</v>
      </c>
      <c r="GB453">
        <v>33</v>
      </c>
      <c r="GC453">
        <v>0</v>
      </c>
      <c r="GD453">
        <v>0</v>
      </c>
      <c r="GE453">
        <v>0</v>
      </c>
      <c r="GF453">
        <v>0</v>
      </c>
      <c r="GG453">
        <v>0</v>
      </c>
      <c r="GH453">
        <v>0</v>
      </c>
      <c r="GI453">
        <v>41</v>
      </c>
      <c r="GJ453">
        <v>279</v>
      </c>
      <c r="GK453" t="s">
        <v>159</v>
      </c>
      <c r="GL453">
        <v>113</v>
      </c>
      <c r="GM453">
        <v>668</v>
      </c>
      <c r="GN453" t="s">
        <v>159</v>
      </c>
      <c r="GO453" t="s">
        <v>202</v>
      </c>
      <c r="GP453" t="s">
        <v>314</v>
      </c>
      <c r="GQ453" t="s">
        <v>146</v>
      </c>
      <c r="GR453" t="s">
        <v>147</v>
      </c>
      <c r="GS453" t="s">
        <v>159</v>
      </c>
      <c r="GT453">
        <v>24</v>
      </c>
      <c r="GU453">
        <v>137</v>
      </c>
      <c r="GV453" t="s">
        <v>146</v>
      </c>
      <c r="GW453" t="s">
        <v>152</v>
      </c>
      <c r="GX453" t="s">
        <v>152</v>
      </c>
      <c r="GY453" t="s">
        <v>152</v>
      </c>
      <c r="GZ453" t="s">
        <v>1554</v>
      </c>
      <c r="HA453" s="117" t="s">
        <v>1118</v>
      </c>
      <c r="HB453" s="117" t="s">
        <v>2770</v>
      </c>
      <c r="HC453" s="117"/>
      <c r="HD453" s="116" t="s">
        <v>1858</v>
      </c>
      <c r="HE453" s="116">
        <v>7.4144059999999996</v>
      </c>
      <c r="HF453" s="116">
        <v>33.225819999999999</v>
      </c>
    </row>
    <row r="454" spans="1:214" x14ac:dyDescent="0.25">
      <c r="A454" t="s">
        <v>201</v>
      </c>
      <c r="B454" t="s">
        <v>202</v>
      </c>
      <c r="C454" t="s">
        <v>200</v>
      </c>
      <c r="D454" t="s">
        <v>203</v>
      </c>
      <c r="E454" t="s">
        <v>1555</v>
      </c>
      <c r="F454" t="s">
        <v>1556</v>
      </c>
      <c r="G454" s="116">
        <f t="shared" si="14"/>
        <v>4.900531</v>
      </c>
      <c r="H454" s="116">
        <f t="shared" si="15"/>
        <v>33.621887999999998</v>
      </c>
      <c r="I454">
        <v>9</v>
      </c>
      <c r="J454">
        <v>9</v>
      </c>
      <c r="K454" t="s">
        <v>159</v>
      </c>
      <c r="L454">
        <v>214</v>
      </c>
      <c r="M454" s="116">
        <f>SUM(Table1[[#Headers],[c- IDP previously displ. abroad present]])</f>
        <v>0</v>
      </c>
      <c r="N454">
        <v>1201</v>
      </c>
      <c r="O454" s="116">
        <f>(Table1[[#This Row],[a- IDP individuals]])-(Table1[[#This Row],[displ. Abroad]])</f>
        <v>1201</v>
      </c>
      <c r="P454">
        <v>0</v>
      </c>
      <c r="Q454">
        <v>0</v>
      </c>
      <c r="R454" t="s">
        <v>147</v>
      </c>
      <c r="S454" t="s">
        <v>147</v>
      </c>
      <c r="T454">
        <v>20</v>
      </c>
      <c r="U454">
        <v>124</v>
      </c>
      <c r="V454" t="s">
        <v>202</v>
      </c>
      <c r="W454" t="s">
        <v>203</v>
      </c>
      <c r="X454">
        <v>0</v>
      </c>
      <c r="Y454">
        <v>0</v>
      </c>
      <c r="Z454" t="s">
        <v>147</v>
      </c>
      <c r="AA454" t="s">
        <v>147</v>
      </c>
      <c r="AB454">
        <v>0</v>
      </c>
      <c r="AC454">
        <v>0</v>
      </c>
      <c r="AD454" t="s">
        <v>147</v>
      </c>
      <c r="AE454" t="s">
        <v>147</v>
      </c>
      <c r="AF454">
        <v>158</v>
      </c>
      <c r="AG454">
        <v>864</v>
      </c>
      <c r="AH454" t="s">
        <v>202</v>
      </c>
      <c r="AI454" t="s">
        <v>203</v>
      </c>
      <c r="AJ454">
        <v>36</v>
      </c>
      <c r="AK454">
        <v>213</v>
      </c>
      <c r="AL454" t="s">
        <v>202</v>
      </c>
      <c r="AM454" t="s">
        <v>203</v>
      </c>
      <c r="AN454">
        <v>0</v>
      </c>
      <c r="AO454">
        <v>0</v>
      </c>
      <c r="AP454" t="s">
        <v>146</v>
      </c>
      <c r="AQ454">
        <v>0</v>
      </c>
      <c r="AR454">
        <v>0</v>
      </c>
      <c r="AS454">
        <v>0</v>
      </c>
      <c r="AT454">
        <v>0</v>
      </c>
      <c r="AU454" t="s">
        <v>147</v>
      </c>
      <c r="AV454" t="s">
        <v>147</v>
      </c>
      <c r="AW454">
        <v>0</v>
      </c>
      <c r="AX454">
        <v>0</v>
      </c>
      <c r="AY454" t="s">
        <v>147</v>
      </c>
      <c r="AZ454" t="s">
        <v>147</v>
      </c>
      <c r="BA454">
        <v>0</v>
      </c>
      <c r="BB454">
        <v>0</v>
      </c>
      <c r="BC454" t="s">
        <v>147</v>
      </c>
      <c r="BD454" t="s">
        <v>147</v>
      </c>
      <c r="BE454">
        <v>0</v>
      </c>
      <c r="BF454">
        <v>0</v>
      </c>
      <c r="BG454" t="s">
        <v>147</v>
      </c>
      <c r="BH454" t="s">
        <v>147</v>
      </c>
      <c r="BI454">
        <v>0</v>
      </c>
      <c r="BJ454">
        <v>0</v>
      </c>
      <c r="BK454" t="s">
        <v>147</v>
      </c>
      <c r="BL454" t="s">
        <v>147</v>
      </c>
      <c r="BM454">
        <v>0</v>
      </c>
      <c r="BN454">
        <v>0</v>
      </c>
      <c r="BO454" s="116">
        <f>SUM(Table1[[#This Row],[2014-2015 Conflict]],Table1[[#This Row],[2016-2017 conflict]],Table1[[#This Row],[2018 pre R conflict]],Table1[[#This Row],[2018 post R conflict]],Table1[[#This Row],[2019 conflict]],Table1[[#This Row],[2020 conflict]])</f>
        <v>0</v>
      </c>
      <c r="BP454" s="116">
        <f>SUM(Table1[[#This Row],[2014-2015  C - clashes]],Table1[[#This Row],[2016-2017  c-clashes]],Table1[[#This Row],[2018 pre R C-clashes]],Table1[[#This Row],[2018 post R C-clashes]],Table1[[#This Row],[2019 C-clashes]],Table1[[#This Row],[2020 C-clashes]])</f>
        <v>0</v>
      </c>
      <c r="BQ454" s="116">
        <f>SUM(Table1[[#This Row],[2014-2015 disaster]],Table1[[#This Row],[2016-2017 disaster]],Table1[[#This Row],[2018 pre R disaster]],Table1[[#This Row],[2018 post R disaster]],Table1[[#This Row],[2019 disaster]],Table1[[#This Row],[2020 disaster]])</f>
        <v>1201</v>
      </c>
      <c r="BR454" s="116">
        <f>SUM(Table1[[#This Row],[2014-2015 unknown]],Table1[[#This Row],[2016-2017  unknown ]],Table1[[#This Row],[2018 pre R unknown]],Table1[[#This Row],[2018 post R unknown]],Table1[[#This Row],[2019 unknown]],Table1[[#This Row],[2020 unknown]])</f>
        <v>0</v>
      </c>
      <c r="BS454">
        <v>0</v>
      </c>
      <c r="BT454">
        <v>0</v>
      </c>
      <c r="BU454">
        <v>0</v>
      </c>
      <c r="BV454">
        <v>0</v>
      </c>
      <c r="BW454" t="s">
        <v>146</v>
      </c>
      <c r="BX454">
        <v>0</v>
      </c>
      <c r="BY454">
        <v>0</v>
      </c>
      <c r="BZ454">
        <v>124</v>
      </c>
      <c r="CA454">
        <v>0</v>
      </c>
      <c r="CB454" t="s">
        <v>146</v>
      </c>
      <c r="CC454">
        <v>0</v>
      </c>
      <c r="CD454">
        <v>0</v>
      </c>
      <c r="CE454">
        <v>0</v>
      </c>
      <c r="CF454">
        <v>0</v>
      </c>
      <c r="CG454" t="s">
        <v>146</v>
      </c>
      <c r="CH454">
        <v>0</v>
      </c>
      <c r="CI454">
        <v>0</v>
      </c>
      <c r="CJ454">
        <v>0</v>
      </c>
      <c r="CK454">
        <v>0</v>
      </c>
      <c r="CL454" t="s">
        <v>146</v>
      </c>
      <c r="CM454">
        <v>0</v>
      </c>
      <c r="CN454">
        <v>0</v>
      </c>
      <c r="CO454">
        <v>864</v>
      </c>
      <c r="CP454">
        <v>0</v>
      </c>
      <c r="CQ454" t="s">
        <v>146</v>
      </c>
      <c r="CR454">
        <v>0</v>
      </c>
      <c r="CS454">
        <v>0</v>
      </c>
      <c r="CT454">
        <v>213</v>
      </c>
      <c r="CU454">
        <v>0</v>
      </c>
      <c r="CV454" t="s">
        <v>146</v>
      </c>
      <c r="CW454" t="s">
        <v>147</v>
      </c>
      <c r="CX454">
        <v>0</v>
      </c>
      <c r="CY454">
        <v>0</v>
      </c>
      <c r="CZ454">
        <v>0</v>
      </c>
      <c r="DA454">
        <v>214</v>
      </c>
      <c r="DB454">
        <v>1201</v>
      </c>
      <c r="DC454" t="s">
        <v>146</v>
      </c>
      <c r="DD454">
        <v>0</v>
      </c>
      <c r="DE454">
        <v>0</v>
      </c>
      <c r="DF454">
        <v>2819</v>
      </c>
      <c r="DG454">
        <v>16914</v>
      </c>
      <c r="DH454" t="s">
        <v>159</v>
      </c>
      <c r="DI454">
        <f>Table1[[#This Row],[i- returnees internal present household]]+Table1[[#This Row],[k- abroad returnee household]]</f>
        <v>27</v>
      </c>
      <c r="DJ454">
        <f>Table1[[#This Row],[ returnees internal ]]+Table1[[#This Row],[abroad returnee ]]</f>
        <v>183</v>
      </c>
      <c r="DK454" t="s">
        <v>159</v>
      </c>
      <c r="DL454">
        <v>27</v>
      </c>
      <c r="DM454">
        <v>183</v>
      </c>
      <c r="DN454">
        <v>0</v>
      </c>
      <c r="DO454">
        <v>0</v>
      </c>
      <c r="DP454" t="s">
        <v>147</v>
      </c>
      <c r="DQ454" t="s">
        <v>147</v>
      </c>
      <c r="DR454" t="s">
        <v>147</v>
      </c>
      <c r="DS454" t="s">
        <v>147</v>
      </c>
      <c r="DT454">
        <v>0</v>
      </c>
      <c r="DU454">
        <v>0</v>
      </c>
      <c r="DV454" t="s">
        <v>147</v>
      </c>
      <c r="DW454" t="s">
        <v>147</v>
      </c>
      <c r="DX454" t="s">
        <v>147</v>
      </c>
      <c r="DY454" t="s">
        <v>147</v>
      </c>
      <c r="DZ454">
        <v>0</v>
      </c>
      <c r="EA454">
        <v>0</v>
      </c>
      <c r="EB454" t="s">
        <v>147</v>
      </c>
      <c r="EC454" t="s">
        <v>147</v>
      </c>
      <c r="ED454" t="s">
        <v>147</v>
      </c>
      <c r="EE454" t="s">
        <v>147</v>
      </c>
      <c r="EF454">
        <v>0</v>
      </c>
      <c r="EG454">
        <v>0</v>
      </c>
      <c r="EH454" t="s">
        <v>147</v>
      </c>
      <c r="EI454" t="s">
        <v>147</v>
      </c>
      <c r="EJ454" t="s">
        <v>147</v>
      </c>
      <c r="EK454" t="s">
        <v>147</v>
      </c>
      <c r="EL454">
        <v>0</v>
      </c>
      <c r="EM454">
        <v>0</v>
      </c>
      <c r="EN454" t="s">
        <v>147</v>
      </c>
      <c r="EO454" t="s">
        <v>147</v>
      </c>
      <c r="EP454" t="s">
        <v>147</v>
      </c>
      <c r="EQ454" t="s">
        <v>147</v>
      </c>
      <c r="ER454">
        <v>27</v>
      </c>
      <c r="ES454">
        <v>183</v>
      </c>
      <c r="ET454" t="s">
        <v>146</v>
      </c>
      <c r="EU454">
        <v>0</v>
      </c>
      <c r="EV454">
        <v>0</v>
      </c>
      <c r="EW454">
        <v>0</v>
      </c>
      <c r="EX454">
        <v>0</v>
      </c>
      <c r="EY454" t="s">
        <v>147</v>
      </c>
      <c r="EZ454" t="s">
        <v>147</v>
      </c>
      <c r="FA454" t="s">
        <v>147</v>
      </c>
      <c r="FB454" t="s">
        <v>147</v>
      </c>
      <c r="FC454">
        <v>0</v>
      </c>
      <c r="FD454">
        <v>0</v>
      </c>
      <c r="FE454" t="s">
        <v>147</v>
      </c>
      <c r="FF454" t="s">
        <v>147</v>
      </c>
      <c r="FG454" t="s">
        <v>147</v>
      </c>
      <c r="FH454" t="s">
        <v>147</v>
      </c>
      <c r="FI454">
        <v>0</v>
      </c>
      <c r="FJ454">
        <v>0</v>
      </c>
      <c r="FK454" t="s">
        <v>147</v>
      </c>
      <c r="FL454" t="s">
        <v>147</v>
      </c>
      <c r="FM454" t="s">
        <v>147</v>
      </c>
      <c r="FN454" t="s">
        <v>147</v>
      </c>
      <c r="FO454">
        <v>0</v>
      </c>
      <c r="FP454">
        <v>0</v>
      </c>
      <c r="FQ454" t="s">
        <v>147</v>
      </c>
      <c r="FR454" t="s">
        <v>147</v>
      </c>
      <c r="FS454" t="s">
        <v>147</v>
      </c>
      <c r="FT454" t="s">
        <v>147</v>
      </c>
      <c r="FU454">
        <v>0</v>
      </c>
      <c r="FV454">
        <v>0</v>
      </c>
      <c r="FW454" t="s">
        <v>147</v>
      </c>
      <c r="FX454" t="s">
        <v>147</v>
      </c>
      <c r="FY454" t="s">
        <v>147</v>
      </c>
      <c r="FZ454" t="s">
        <v>147</v>
      </c>
      <c r="GA454">
        <v>0</v>
      </c>
      <c r="GB454">
        <v>0</v>
      </c>
      <c r="GC454">
        <v>0</v>
      </c>
      <c r="GD454">
        <v>0</v>
      </c>
      <c r="GE454">
        <v>0</v>
      </c>
      <c r="GF454">
        <v>0</v>
      </c>
      <c r="GG454">
        <v>0</v>
      </c>
      <c r="GH454">
        <v>0</v>
      </c>
      <c r="GI454">
        <v>27</v>
      </c>
      <c r="GJ454">
        <v>183</v>
      </c>
      <c r="GK454" t="s">
        <v>146</v>
      </c>
      <c r="GL454">
        <v>0</v>
      </c>
      <c r="GM454">
        <v>0</v>
      </c>
      <c r="GN454" t="s">
        <v>146</v>
      </c>
      <c r="GO454" t="s">
        <v>147</v>
      </c>
      <c r="GP454" t="s">
        <v>147</v>
      </c>
      <c r="GQ454" t="s">
        <v>146</v>
      </c>
      <c r="GR454" t="s">
        <v>147</v>
      </c>
      <c r="GS454" t="s">
        <v>146</v>
      </c>
      <c r="GT454">
        <v>0</v>
      </c>
      <c r="GU454">
        <v>0</v>
      </c>
      <c r="GV454" t="s">
        <v>146</v>
      </c>
      <c r="GW454" t="s">
        <v>177</v>
      </c>
      <c r="GX454" t="s">
        <v>151</v>
      </c>
      <c r="GY454" t="s">
        <v>151</v>
      </c>
      <c r="GZ454" t="s">
        <v>1557</v>
      </c>
      <c r="HA454" s="117" t="s">
        <v>1118</v>
      </c>
      <c r="HB454" s="117" t="s">
        <v>2772</v>
      </c>
      <c r="HC454" s="117"/>
      <c r="HD454" s="116" t="s">
        <v>1858</v>
      </c>
      <c r="HE454" s="116">
        <v>7.6559270000000001</v>
      </c>
      <c r="HF454" s="116">
        <v>33.070880000000002</v>
      </c>
    </row>
    <row r="455" spans="1:214" x14ac:dyDescent="0.25">
      <c r="A455" t="s">
        <v>192</v>
      </c>
      <c r="B455" t="s">
        <v>193</v>
      </c>
      <c r="C455" t="s">
        <v>282</v>
      </c>
      <c r="D455" t="s">
        <v>196</v>
      </c>
      <c r="E455" t="s">
        <v>1558</v>
      </c>
      <c r="F455" t="s">
        <v>1559</v>
      </c>
      <c r="G455" s="116">
        <f t="shared" si="14"/>
        <v>3.8867500000000001</v>
      </c>
      <c r="H455" s="116">
        <f t="shared" si="15"/>
        <v>30.607433</v>
      </c>
      <c r="I455">
        <v>9</v>
      </c>
      <c r="J455">
        <v>9</v>
      </c>
      <c r="K455" t="s">
        <v>159</v>
      </c>
      <c r="L455">
        <v>3067</v>
      </c>
      <c r="M455" s="116">
        <f>SUM(Table1[[#Headers],[c- IDP previously displ. abroad present]])</f>
        <v>0</v>
      </c>
      <c r="N455">
        <v>12938</v>
      </c>
      <c r="O455" s="116">
        <f>(Table1[[#This Row],[a- IDP individuals]])-(Table1[[#This Row],[displ. Abroad]])</f>
        <v>12938</v>
      </c>
      <c r="P455">
        <v>0</v>
      </c>
      <c r="Q455">
        <v>0</v>
      </c>
      <c r="R455" t="s">
        <v>147</v>
      </c>
      <c r="S455" t="s">
        <v>147</v>
      </c>
      <c r="T455">
        <v>396</v>
      </c>
      <c r="U455">
        <v>3156</v>
      </c>
      <c r="V455" t="s">
        <v>193</v>
      </c>
      <c r="W455" t="s">
        <v>196</v>
      </c>
      <c r="X455">
        <v>543</v>
      </c>
      <c r="Y455">
        <v>1921</v>
      </c>
      <c r="Z455" t="s">
        <v>193</v>
      </c>
      <c r="AA455" t="s">
        <v>196</v>
      </c>
      <c r="AB455">
        <v>430</v>
      </c>
      <c r="AC455">
        <v>1466</v>
      </c>
      <c r="AD455" t="s">
        <v>193</v>
      </c>
      <c r="AE455" t="s">
        <v>196</v>
      </c>
      <c r="AF455">
        <v>648</v>
      </c>
      <c r="AG455">
        <v>2310</v>
      </c>
      <c r="AH455" t="s">
        <v>193</v>
      </c>
      <c r="AI455" t="s">
        <v>196</v>
      </c>
      <c r="AJ455">
        <v>0</v>
      </c>
      <c r="AK455">
        <v>0</v>
      </c>
      <c r="AL455" t="s">
        <v>147</v>
      </c>
      <c r="AM455" t="s">
        <v>147</v>
      </c>
      <c r="AN455">
        <v>1050</v>
      </c>
      <c r="AO455">
        <v>4085</v>
      </c>
      <c r="AP455" t="s">
        <v>146</v>
      </c>
      <c r="AQ455">
        <v>0</v>
      </c>
      <c r="AR455">
        <v>0</v>
      </c>
      <c r="AS455">
        <v>0</v>
      </c>
      <c r="AT455">
        <v>0</v>
      </c>
      <c r="AU455" t="s">
        <v>147</v>
      </c>
      <c r="AV455" t="s">
        <v>147</v>
      </c>
      <c r="AW455">
        <v>0</v>
      </c>
      <c r="AX455">
        <v>0</v>
      </c>
      <c r="AY455" t="s">
        <v>147</v>
      </c>
      <c r="AZ455" t="s">
        <v>147</v>
      </c>
      <c r="BA455">
        <v>0</v>
      </c>
      <c r="BB455">
        <v>0</v>
      </c>
      <c r="BC455" t="s">
        <v>147</v>
      </c>
      <c r="BD455" t="s">
        <v>147</v>
      </c>
      <c r="BE455">
        <v>0</v>
      </c>
      <c r="BF455">
        <v>0</v>
      </c>
      <c r="BG455" t="s">
        <v>147</v>
      </c>
      <c r="BH455" t="s">
        <v>147</v>
      </c>
      <c r="BI455">
        <v>0</v>
      </c>
      <c r="BJ455">
        <v>0</v>
      </c>
      <c r="BK455" t="s">
        <v>147</v>
      </c>
      <c r="BL455" t="s">
        <v>147</v>
      </c>
      <c r="BM455">
        <v>0</v>
      </c>
      <c r="BN455">
        <v>0</v>
      </c>
      <c r="BO455" s="116">
        <f>SUM(Table1[[#This Row],[2014-2015 Conflict]],Table1[[#This Row],[2016-2017 conflict]],Table1[[#This Row],[2018 pre R conflict]],Table1[[#This Row],[2018 post R conflict]],Table1[[#This Row],[2019 conflict]],Table1[[#This Row],[2020 conflict]])</f>
        <v>8853</v>
      </c>
      <c r="BP455" s="116">
        <f>SUM(Table1[[#This Row],[2014-2015  C - clashes]],Table1[[#This Row],[2016-2017  c-clashes]],Table1[[#This Row],[2018 pre R C-clashes]],Table1[[#This Row],[2018 post R C-clashes]],Table1[[#This Row],[2019 C-clashes]],Table1[[#This Row],[2020 C-clashes]])</f>
        <v>0</v>
      </c>
      <c r="BQ455" s="116">
        <f>SUM(Table1[[#This Row],[2014-2015 disaster]],Table1[[#This Row],[2016-2017 disaster]],Table1[[#This Row],[2018 pre R disaster]],Table1[[#This Row],[2018 post R disaster]],Table1[[#This Row],[2019 disaster]],Table1[[#This Row],[2020 disaster]])</f>
        <v>0</v>
      </c>
      <c r="BR455" s="116">
        <f>SUM(Table1[[#This Row],[2014-2015 unknown]],Table1[[#This Row],[2016-2017  unknown ]],Table1[[#This Row],[2018 pre R unknown]],Table1[[#This Row],[2018 post R unknown]],Table1[[#This Row],[2019 unknown]],Table1[[#This Row],[2020 unknown]])</f>
        <v>0</v>
      </c>
      <c r="BS455">
        <v>0</v>
      </c>
      <c r="BT455">
        <v>0</v>
      </c>
      <c r="BU455">
        <v>0</v>
      </c>
      <c r="BV455">
        <v>0</v>
      </c>
      <c r="BW455" t="s">
        <v>146</v>
      </c>
      <c r="BX455">
        <v>3156</v>
      </c>
      <c r="BY455">
        <v>0</v>
      </c>
      <c r="BZ455">
        <v>0</v>
      </c>
      <c r="CA455">
        <v>0</v>
      </c>
      <c r="CB455" t="s">
        <v>146</v>
      </c>
      <c r="CC455">
        <v>1921</v>
      </c>
      <c r="CD455">
        <v>0</v>
      </c>
      <c r="CE455">
        <v>0</v>
      </c>
      <c r="CF455">
        <v>0</v>
      </c>
      <c r="CG455" t="s">
        <v>146</v>
      </c>
      <c r="CH455">
        <v>1466</v>
      </c>
      <c r="CI455">
        <v>0</v>
      </c>
      <c r="CJ455">
        <v>0</v>
      </c>
      <c r="CK455">
        <v>0</v>
      </c>
      <c r="CL455" t="s">
        <v>146</v>
      </c>
      <c r="CM455">
        <v>2310</v>
      </c>
      <c r="CN455">
        <v>0</v>
      </c>
      <c r="CO455">
        <v>0</v>
      </c>
      <c r="CP455">
        <v>0</v>
      </c>
      <c r="CQ455" t="s">
        <v>146</v>
      </c>
      <c r="CR455">
        <v>0</v>
      </c>
      <c r="CS455">
        <v>0</v>
      </c>
      <c r="CT455">
        <v>0</v>
      </c>
      <c r="CU455">
        <v>0</v>
      </c>
      <c r="CV455" t="s">
        <v>146</v>
      </c>
      <c r="CW455" t="s">
        <v>147</v>
      </c>
      <c r="CX455">
        <v>0</v>
      </c>
      <c r="CY455">
        <v>0</v>
      </c>
      <c r="CZ455">
        <v>0</v>
      </c>
      <c r="DA455">
        <v>3067</v>
      </c>
      <c r="DB455">
        <v>12938</v>
      </c>
      <c r="DC455" t="s">
        <v>159</v>
      </c>
      <c r="DD455">
        <v>542</v>
      </c>
      <c r="DE455">
        <v>1624</v>
      </c>
      <c r="DF455">
        <v>1950</v>
      </c>
      <c r="DG455">
        <v>6946</v>
      </c>
      <c r="DH455" t="s">
        <v>159</v>
      </c>
      <c r="DI455">
        <f>Table1[[#This Row],[i- returnees internal present household]]+Table1[[#This Row],[k- abroad returnee household]]</f>
        <v>106</v>
      </c>
      <c r="DJ455">
        <f>Table1[[#This Row],[ returnees internal ]]+Table1[[#This Row],[abroad returnee ]]</f>
        <v>419</v>
      </c>
      <c r="DK455" t="s">
        <v>159</v>
      </c>
      <c r="DL455">
        <v>106</v>
      </c>
      <c r="DM455">
        <v>419</v>
      </c>
      <c r="DN455">
        <v>0</v>
      </c>
      <c r="DO455">
        <v>0</v>
      </c>
      <c r="DP455" t="s">
        <v>147</v>
      </c>
      <c r="DQ455" t="s">
        <v>147</v>
      </c>
      <c r="DR455" t="s">
        <v>147</v>
      </c>
      <c r="DS455" t="s">
        <v>147</v>
      </c>
      <c r="DT455">
        <v>0</v>
      </c>
      <c r="DU455">
        <v>0</v>
      </c>
      <c r="DV455" t="s">
        <v>147</v>
      </c>
      <c r="DW455" t="s">
        <v>147</v>
      </c>
      <c r="DX455" t="s">
        <v>147</v>
      </c>
      <c r="DY455" t="s">
        <v>147</v>
      </c>
      <c r="DZ455">
        <v>18</v>
      </c>
      <c r="EA455">
        <v>67</v>
      </c>
      <c r="EB455" t="s">
        <v>193</v>
      </c>
      <c r="EC455" t="s">
        <v>196</v>
      </c>
      <c r="ED455" t="s">
        <v>431</v>
      </c>
      <c r="EE455" t="s">
        <v>147</v>
      </c>
      <c r="EF455">
        <v>73</v>
      </c>
      <c r="EG455">
        <v>252</v>
      </c>
      <c r="EH455" t="s">
        <v>193</v>
      </c>
      <c r="EI455" t="s">
        <v>196</v>
      </c>
      <c r="EJ455" t="s">
        <v>431</v>
      </c>
      <c r="EK455" t="s">
        <v>147</v>
      </c>
      <c r="EL455">
        <v>0</v>
      </c>
      <c r="EM455">
        <v>0</v>
      </c>
      <c r="EN455" t="s">
        <v>147</v>
      </c>
      <c r="EO455" t="s">
        <v>147</v>
      </c>
      <c r="EP455" t="s">
        <v>147</v>
      </c>
      <c r="EQ455" t="s">
        <v>147</v>
      </c>
      <c r="ER455">
        <v>15</v>
      </c>
      <c r="ES455">
        <v>100</v>
      </c>
      <c r="ET455" t="s">
        <v>146</v>
      </c>
      <c r="EU455">
        <v>0</v>
      </c>
      <c r="EV455">
        <v>0</v>
      </c>
      <c r="EW455">
        <v>0</v>
      </c>
      <c r="EX455">
        <v>0</v>
      </c>
      <c r="EY455" t="s">
        <v>147</v>
      </c>
      <c r="EZ455" t="s">
        <v>147</v>
      </c>
      <c r="FA455" t="s">
        <v>147</v>
      </c>
      <c r="FB455" t="s">
        <v>147</v>
      </c>
      <c r="FC455">
        <v>0</v>
      </c>
      <c r="FD455">
        <v>0</v>
      </c>
      <c r="FE455" t="s">
        <v>147</v>
      </c>
      <c r="FF455" t="s">
        <v>147</v>
      </c>
      <c r="FG455" t="s">
        <v>147</v>
      </c>
      <c r="FH455" t="s">
        <v>147</v>
      </c>
      <c r="FI455">
        <v>0</v>
      </c>
      <c r="FJ455">
        <v>0</v>
      </c>
      <c r="FK455" t="s">
        <v>147</v>
      </c>
      <c r="FL455" t="s">
        <v>147</v>
      </c>
      <c r="FM455" t="s">
        <v>147</v>
      </c>
      <c r="FN455" t="s">
        <v>147</v>
      </c>
      <c r="FO455">
        <v>0</v>
      </c>
      <c r="FP455">
        <v>0</v>
      </c>
      <c r="FQ455" t="s">
        <v>147</v>
      </c>
      <c r="FR455" t="s">
        <v>147</v>
      </c>
      <c r="FS455" t="s">
        <v>147</v>
      </c>
      <c r="FT455" t="s">
        <v>147</v>
      </c>
      <c r="FU455">
        <v>0</v>
      </c>
      <c r="FV455">
        <v>0</v>
      </c>
      <c r="FW455" t="s">
        <v>147</v>
      </c>
      <c r="FX455" t="s">
        <v>147</v>
      </c>
      <c r="FY455" t="s">
        <v>147</v>
      </c>
      <c r="FZ455" t="s">
        <v>147</v>
      </c>
      <c r="GA455">
        <v>0</v>
      </c>
      <c r="GB455">
        <v>0</v>
      </c>
      <c r="GC455">
        <v>27</v>
      </c>
      <c r="GD455">
        <v>103</v>
      </c>
      <c r="GE455">
        <v>64</v>
      </c>
      <c r="GF455">
        <v>216</v>
      </c>
      <c r="GG455">
        <v>0</v>
      </c>
      <c r="GH455">
        <v>0</v>
      </c>
      <c r="GI455">
        <v>15</v>
      </c>
      <c r="GJ455">
        <v>100</v>
      </c>
      <c r="GK455" t="s">
        <v>159</v>
      </c>
      <c r="GL455">
        <v>90</v>
      </c>
      <c r="GM455">
        <v>495</v>
      </c>
      <c r="GN455" t="s">
        <v>159</v>
      </c>
      <c r="GO455" t="s">
        <v>193</v>
      </c>
      <c r="GP455" t="s">
        <v>196</v>
      </c>
      <c r="GQ455" t="s">
        <v>159</v>
      </c>
      <c r="GR455" t="s">
        <v>221</v>
      </c>
      <c r="GS455" t="s">
        <v>159</v>
      </c>
      <c r="GT455">
        <v>2</v>
      </c>
      <c r="GU455">
        <v>9</v>
      </c>
      <c r="GV455" t="s">
        <v>159</v>
      </c>
      <c r="GW455" t="s">
        <v>151</v>
      </c>
      <c r="GX455" t="s">
        <v>152</v>
      </c>
      <c r="GY455" t="s">
        <v>151</v>
      </c>
      <c r="GZ455" t="s">
        <v>1560</v>
      </c>
      <c r="HA455" s="117" t="s">
        <v>1118</v>
      </c>
      <c r="HB455" s="117" t="s">
        <v>2774</v>
      </c>
      <c r="HC455" s="117"/>
      <c r="HD455" s="116" t="s">
        <v>1858</v>
      </c>
      <c r="HE455" s="116">
        <v>7.4237900000000003</v>
      </c>
      <c r="HF455" s="116">
        <v>33.050069999999998</v>
      </c>
    </row>
    <row r="456" spans="1:214" x14ac:dyDescent="0.25">
      <c r="A456" t="s">
        <v>142</v>
      </c>
      <c r="B456" t="s">
        <v>143</v>
      </c>
      <c r="C456" t="s">
        <v>1360</v>
      </c>
      <c r="D456" t="s">
        <v>1029</v>
      </c>
      <c r="E456" t="s">
        <v>1564</v>
      </c>
      <c r="F456" t="s">
        <v>1565</v>
      </c>
      <c r="G456" s="116">
        <f t="shared" si="14"/>
        <v>9.0942799999999995</v>
      </c>
      <c r="H456" s="116">
        <f t="shared" si="15"/>
        <v>33.384129999999999</v>
      </c>
      <c r="I456">
        <v>9</v>
      </c>
      <c r="J456">
        <v>9</v>
      </c>
      <c r="K456" t="s">
        <v>159</v>
      </c>
      <c r="L456">
        <v>106</v>
      </c>
      <c r="M456" s="116">
        <f>SUM(Table1[[#Headers],[c- IDP previously displ. abroad present]])</f>
        <v>0</v>
      </c>
      <c r="N456">
        <v>556</v>
      </c>
      <c r="O456" s="116">
        <f>(Table1[[#This Row],[a- IDP individuals]])-(Table1[[#This Row],[displ. Abroad]])</f>
        <v>251</v>
      </c>
      <c r="P456">
        <v>0</v>
      </c>
      <c r="Q456">
        <v>0</v>
      </c>
      <c r="R456" t="s">
        <v>147</v>
      </c>
      <c r="S456" t="s">
        <v>147</v>
      </c>
      <c r="T456">
        <v>0</v>
      </c>
      <c r="U456">
        <v>0</v>
      </c>
      <c r="V456" t="s">
        <v>147</v>
      </c>
      <c r="W456" t="s">
        <v>147</v>
      </c>
      <c r="X456">
        <v>21</v>
      </c>
      <c r="Y456">
        <v>105</v>
      </c>
      <c r="Z456" t="s">
        <v>143</v>
      </c>
      <c r="AA456" t="s">
        <v>1029</v>
      </c>
      <c r="AB456">
        <v>19</v>
      </c>
      <c r="AC456">
        <v>95</v>
      </c>
      <c r="AD456" t="s">
        <v>143</v>
      </c>
      <c r="AE456" t="s">
        <v>1029</v>
      </c>
      <c r="AF456">
        <v>20</v>
      </c>
      <c r="AG456">
        <v>100</v>
      </c>
      <c r="AH456" t="s">
        <v>143</v>
      </c>
      <c r="AI456" t="s">
        <v>1029</v>
      </c>
      <c r="AJ456">
        <v>22</v>
      </c>
      <c r="AK456">
        <v>110</v>
      </c>
      <c r="AL456" t="s">
        <v>143</v>
      </c>
      <c r="AM456" t="s">
        <v>1029</v>
      </c>
      <c r="AN456">
        <v>24</v>
      </c>
      <c r="AO456">
        <v>146</v>
      </c>
      <c r="AP456" t="s">
        <v>159</v>
      </c>
      <c r="AQ456">
        <v>58</v>
      </c>
      <c r="AR456">
        <v>305</v>
      </c>
      <c r="AS456">
        <v>0</v>
      </c>
      <c r="AT456">
        <v>0</v>
      </c>
      <c r="AU456" t="s">
        <v>147</v>
      </c>
      <c r="AV456" t="s">
        <v>147</v>
      </c>
      <c r="AW456">
        <v>11</v>
      </c>
      <c r="AX456">
        <v>50</v>
      </c>
      <c r="AY456" t="s">
        <v>148</v>
      </c>
      <c r="AZ456" t="s">
        <v>149</v>
      </c>
      <c r="BA456">
        <v>14</v>
      </c>
      <c r="BB456">
        <v>70</v>
      </c>
      <c r="BC456" t="s">
        <v>148</v>
      </c>
      <c r="BD456" t="s">
        <v>149</v>
      </c>
      <c r="BE456">
        <v>6</v>
      </c>
      <c r="BF456">
        <v>30</v>
      </c>
      <c r="BG456" t="s">
        <v>148</v>
      </c>
      <c r="BH456" t="s">
        <v>149</v>
      </c>
      <c r="BI456">
        <v>5</v>
      </c>
      <c r="BJ456">
        <v>30</v>
      </c>
      <c r="BK456" t="s">
        <v>148</v>
      </c>
      <c r="BL456" t="s">
        <v>149</v>
      </c>
      <c r="BM456">
        <v>22</v>
      </c>
      <c r="BN456">
        <v>125</v>
      </c>
      <c r="BO456" s="116">
        <f>SUM(Table1[[#This Row],[2014-2015 Conflict]],Table1[[#This Row],[2016-2017 conflict]],Table1[[#This Row],[2018 pre R conflict]],Table1[[#This Row],[2018 post R conflict]],Table1[[#This Row],[2019 conflict]],Table1[[#This Row],[2020 conflict]])</f>
        <v>200</v>
      </c>
      <c r="BP456" s="116">
        <f>SUM(Table1[[#This Row],[2014-2015  C - clashes]],Table1[[#This Row],[2016-2017  c-clashes]],Table1[[#This Row],[2018 pre R C-clashes]],Table1[[#This Row],[2018 post R C-clashes]],Table1[[#This Row],[2019 C-clashes]],Table1[[#This Row],[2020 C-clashes]])</f>
        <v>210</v>
      </c>
      <c r="BQ456" s="116">
        <f>SUM(Table1[[#This Row],[2014-2015 disaster]],Table1[[#This Row],[2016-2017 disaster]],Table1[[#This Row],[2018 pre R disaster]],Table1[[#This Row],[2018 post R disaster]],Table1[[#This Row],[2019 disaster]],Table1[[#This Row],[2020 disaster]])</f>
        <v>0</v>
      </c>
      <c r="BR456" s="116">
        <f>SUM(Table1[[#This Row],[2014-2015 unknown]],Table1[[#This Row],[2016-2017  unknown ]],Table1[[#This Row],[2018 pre R unknown]],Table1[[#This Row],[2018 post R unknown]],Table1[[#This Row],[2019 unknown]],Table1[[#This Row],[2020 unknown]])</f>
        <v>0</v>
      </c>
      <c r="BS456">
        <v>0</v>
      </c>
      <c r="BT456">
        <v>0</v>
      </c>
      <c r="BU456">
        <v>0</v>
      </c>
      <c r="BV456">
        <v>0</v>
      </c>
      <c r="BW456" t="s">
        <v>146</v>
      </c>
      <c r="BX456">
        <v>0</v>
      </c>
      <c r="BY456">
        <v>0</v>
      </c>
      <c r="BZ456">
        <v>0</v>
      </c>
      <c r="CA456">
        <v>0</v>
      </c>
      <c r="CB456" t="s">
        <v>146</v>
      </c>
      <c r="CC456">
        <v>105</v>
      </c>
      <c r="CD456">
        <v>0</v>
      </c>
      <c r="CE456">
        <v>0</v>
      </c>
      <c r="CF456">
        <v>0</v>
      </c>
      <c r="CG456" t="s">
        <v>146</v>
      </c>
      <c r="CH456">
        <v>95</v>
      </c>
      <c r="CI456">
        <v>0</v>
      </c>
      <c r="CJ456">
        <v>0</v>
      </c>
      <c r="CK456">
        <v>0</v>
      </c>
      <c r="CL456" t="s">
        <v>146</v>
      </c>
      <c r="CM456">
        <v>0</v>
      </c>
      <c r="CN456">
        <v>100</v>
      </c>
      <c r="CO456">
        <v>0</v>
      </c>
      <c r="CP456">
        <v>0</v>
      </c>
      <c r="CQ456" t="s">
        <v>146</v>
      </c>
      <c r="CR456">
        <v>0</v>
      </c>
      <c r="CS456">
        <v>110</v>
      </c>
      <c r="CT456">
        <v>0</v>
      </c>
      <c r="CU456">
        <v>0</v>
      </c>
      <c r="CV456" t="s">
        <v>146</v>
      </c>
      <c r="CW456" t="s">
        <v>147</v>
      </c>
      <c r="CX456">
        <v>0</v>
      </c>
      <c r="CY456">
        <v>0</v>
      </c>
      <c r="CZ456">
        <v>0</v>
      </c>
      <c r="DA456">
        <v>106</v>
      </c>
      <c r="DB456">
        <v>556</v>
      </c>
      <c r="DC456" t="s">
        <v>159</v>
      </c>
      <c r="DD456">
        <v>17</v>
      </c>
      <c r="DE456">
        <v>89</v>
      </c>
      <c r="DF456">
        <v>69</v>
      </c>
      <c r="DG456">
        <v>382</v>
      </c>
      <c r="DH456" t="s">
        <v>159</v>
      </c>
      <c r="DI456">
        <f>Table1[[#This Row],[i- returnees internal present household]]+Table1[[#This Row],[k- abroad returnee household]]</f>
        <v>149</v>
      </c>
      <c r="DJ456">
        <f>Table1[[#This Row],[ returnees internal ]]+Table1[[#This Row],[abroad returnee ]]</f>
        <v>810</v>
      </c>
      <c r="DK456" t="s">
        <v>159</v>
      </c>
      <c r="DL456">
        <v>100</v>
      </c>
      <c r="DM456">
        <v>545</v>
      </c>
      <c r="DN456">
        <v>0</v>
      </c>
      <c r="DO456">
        <v>0</v>
      </c>
      <c r="DP456" t="s">
        <v>147</v>
      </c>
      <c r="DQ456" t="s">
        <v>147</v>
      </c>
      <c r="DR456" t="s">
        <v>147</v>
      </c>
      <c r="DS456" t="s">
        <v>147</v>
      </c>
      <c r="DT456">
        <v>17</v>
      </c>
      <c r="DU456">
        <v>85</v>
      </c>
      <c r="DV456" t="s">
        <v>143</v>
      </c>
      <c r="DW456" t="s">
        <v>1029</v>
      </c>
      <c r="DX456" t="s">
        <v>150</v>
      </c>
      <c r="DY456" t="s">
        <v>147</v>
      </c>
      <c r="DZ456">
        <v>21</v>
      </c>
      <c r="EA456">
        <v>105</v>
      </c>
      <c r="EB456" t="s">
        <v>143</v>
      </c>
      <c r="EC456" t="s">
        <v>1029</v>
      </c>
      <c r="ED456" t="s">
        <v>150</v>
      </c>
      <c r="EE456" t="s">
        <v>147</v>
      </c>
      <c r="EF456">
        <v>29</v>
      </c>
      <c r="EG456">
        <v>145</v>
      </c>
      <c r="EH456" t="s">
        <v>143</v>
      </c>
      <c r="EI456" t="s">
        <v>1029</v>
      </c>
      <c r="EJ456" t="s">
        <v>150</v>
      </c>
      <c r="EK456" t="s">
        <v>147</v>
      </c>
      <c r="EL456">
        <v>7</v>
      </c>
      <c r="EM456">
        <v>35</v>
      </c>
      <c r="EN456" t="s">
        <v>143</v>
      </c>
      <c r="EO456" t="s">
        <v>1029</v>
      </c>
      <c r="EP456" t="s">
        <v>150</v>
      </c>
      <c r="EQ456" t="s">
        <v>147</v>
      </c>
      <c r="ER456">
        <v>26</v>
      </c>
      <c r="ES456">
        <v>175</v>
      </c>
      <c r="ET456" t="s">
        <v>159</v>
      </c>
      <c r="EU456">
        <v>49</v>
      </c>
      <c r="EV456">
        <v>265</v>
      </c>
      <c r="EW456">
        <v>0</v>
      </c>
      <c r="EX456">
        <v>0</v>
      </c>
      <c r="EY456" t="s">
        <v>147</v>
      </c>
      <c r="EZ456" t="s">
        <v>147</v>
      </c>
      <c r="FA456" t="s">
        <v>147</v>
      </c>
      <c r="FB456" t="s">
        <v>147</v>
      </c>
      <c r="FC456">
        <v>9</v>
      </c>
      <c r="FD456">
        <v>45</v>
      </c>
      <c r="FE456" t="s">
        <v>148</v>
      </c>
      <c r="FF456" t="s">
        <v>149</v>
      </c>
      <c r="FG456" t="s">
        <v>150</v>
      </c>
      <c r="FH456" t="s">
        <v>147</v>
      </c>
      <c r="FI456">
        <v>14</v>
      </c>
      <c r="FJ456">
        <v>70</v>
      </c>
      <c r="FK456" t="s">
        <v>148</v>
      </c>
      <c r="FL456" t="s">
        <v>149</v>
      </c>
      <c r="FM456" t="s">
        <v>150</v>
      </c>
      <c r="FN456" t="s">
        <v>147</v>
      </c>
      <c r="FO456">
        <v>9</v>
      </c>
      <c r="FP456">
        <v>45</v>
      </c>
      <c r="FQ456" t="s">
        <v>148</v>
      </c>
      <c r="FR456" t="s">
        <v>149</v>
      </c>
      <c r="FS456" t="s">
        <v>150</v>
      </c>
      <c r="FT456" t="s">
        <v>147</v>
      </c>
      <c r="FU456">
        <v>0</v>
      </c>
      <c r="FV456">
        <v>0</v>
      </c>
      <c r="FW456" t="s">
        <v>147</v>
      </c>
      <c r="FX456" t="s">
        <v>147</v>
      </c>
      <c r="FY456" t="s">
        <v>147</v>
      </c>
      <c r="FZ456" t="s">
        <v>147</v>
      </c>
      <c r="GA456">
        <v>17</v>
      </c>
      <c r="GB456">
        <v>105</v>
      </c>
      <c r="GC456">
        <v>16</v>
      </c>
      <c r="GD456">
        <v>88</v>
      </c>
      <c r="GE456">
        <v>59</v>
      </c>
      <c r="GF456">
        <v>287</v>
      </c>
      <c r="GG456">
        <v>31</v>
      </c>
      <c r="GH456">
        <v>155</v>
      </c>
      <c r="GI456">
        <v>43</v>
      </c>
      <c r="GJ456">
        <v>280</v>
      </c>
      <c r="GK456" t="s">
        <v>159</v>
      </c>
      <c r="GL456">
        <v>204</v>
      </c>
      <c r="GM456">
        <v>1044</v>
      </c>
      <c r="GN456" t="s">
        <v>159</v>
      </c>
      <c r="GO456" t="s">
        <v>156</v>
      </c>
      <c r="GP456" t="s">
        <v>350</v>
      </c>
      <c r="GQ456" t="s">
        <v>159</v>
      </c>
      <c r="GR456" t="s">
        <v>148</v>
      </c>
      <c r="GS456" t="s">
        <v>159</v>
      </c>
      <c r="GT456">
        <v>106</v>
      </c>
      <c r="GU456">
        <v>630</v>
      </c>
      <c r="GV456" t="s">
        <v>159</v>
      </c>
      <c r="GW456" t="s">
        <v>151</v>
      </c>
      <c r="GX456" t="s">
        <v>151</v>
      </c>
      <c r="GY456" t="s">
        <v>151</v>
      </c>
      <c r="GZ456" t="s">
        <v>1566</v>
      </c>
      <c r="HA456" s="117" t="s">
        <v>1118</v>
      </c>
      <c r="HB456" s="117" t="s">
        <v>2776</v>
      </c>
      <c r="HC456" s="117"/>
      <c r="HD456" s="116" t="s">
        <v>1858</v>
      </c>
      <c r="HE456" s="116">
        <v>7.4409700000000001</v>
      </c>
      <c r="HF456" s="116">
        <v>33.117609999999999</v>
      </c>
    </row>
    <row r="457" spans="1:214" x14ac:dyDescent="0.25">
      <c r="A457" t="s">
        <v>329</v>
      </c>
      <c r="B457" t="s">
        <v>175</v>
      </c>
      <c r="C457" t="s">
        <v>551</v>
      </c>
      <c r="D457" t="s">
        <v>240</v>
      </c>
      <c r="E457" t="s">
        <v>1567</v>
      </c>
      <c r="F457" t="s">
        <v>1568</v>
      </c>
      <c r="G457" s="116">
        <f t="shared" si="14"/>
        <v>7.6334809999999997</v>
      </c>
      <c r="H457" s="116">
        <f t="shared" si="15"/>
        <v>30.220573999999999</v>
      </c>
      <c r="I457">
        <v>9</v>
      </c>
      <c r="J457">
        <v>9</v>
      </c>
      <c r="K457" t="s">
        <v>159</v>
      </c>
      <c r="L457">
        <v>181</v>
      </c>
      <c r="M457" s="116">
        <f>SUM(Table1[[#Headers],[c- IDP previously displ. abroad present]])</f>
        <v>0</v>
      </c>
      <c r="N457">
        <v>1256</v>
      </c>
      <c r="O457" s="116">
        <f>(Table1[[#This Row],[a- IDP individuals]])-(Table1[[#This Row],[displ. Abroad]])</f>
        <v>1256</v>
      </c>
      <c r="P457">
        <v>133</v>
      </c>
      <c r="Q457">
        <v>931</v>
      </c>
      <c r="R457" t="s">
        <v>175</v>
      </c>
      <c r="S457" t="s">
        <v>385</v>
      </c>
      <c r="T457">
        <v>33</v>
      </c>
      <c r="U457">
        <v>231</v>
      </c>
      <c r="V457" t="s">
        <v>175</v>
      </c>
      <c r="W457" t="s">
        <v>394</v>
      </c>
      <c r="X457">
        <v>0</v>
      </c>
      <c r="Y457">
        <v>0</v>
      </c>
      <c r="Z457" t="s">
        <v>147</v>
      </c>
      <c r="AA457" t="s">
        <v>147</v>
      </c>
      <c r="AB457">
        <v>0</v>
      </c>
      <c r="AC457">
        <v>0</v>
      </c>
      <c r="AD457" t="s">
        <v>147</v>
      </c>
      <c r="AE457" t="s">
        <v>147</v>
      </c>
      <c r="AF457">
        <v>9</v>
      </c>
      <c r="AG457">
        <v>63</v>
      </c>
      <c r="AH457" t="s">
        <v>175</v>
      </c>
      <c r="AI457" t="s">
        <v>240</v>
      </c>
      <c r="AJ457">
        <v>6</v>
      </c>
      <c r="AK457">
        <v>31</v>
      </c>
      <c r="AL457" t="s">
        <v>175</v>
      </c>
      <c r="AM457" t="s">
        <v>240</v>
      </c>
      <c r="AN457">
        <v>0</v>
      </c>
      <c r="AO457">
        <v>0</v>
      </c>
      <c r="AP457" t="s">
        <v>146</v>
      </c>
      <c r="AQ457">
        <v>0</v>
      </c>
      <c r="AR457">
        <v>0</v>
      </c>
      <c r="AS457">
        <v>0</v>
      </c>
      <c r="AT457">
        <v>0</v>
      </c>
      <c r="AU457" t="s">
        <v>147</v>
      </c>
      <c r="AV457" t="s">
        <v>147</v>
      </c>
      <c r="AW457">
        <v>0</v>
      </c>
      <c r="AX457">
        <v>0</v>
      </c>
      <c r="AY457" t="s">
        <v>147</v>
      </c>
      <c r="AZ457" t="s">
        <v>147</v>
      </c>
      <c r="BA457">
        <v>0</v>
      </c>
      <c r="BB457">
        <v>0</v>
      </c>
      <c r="BC457" t="s">
        <v>147</v>
      </c>
      <c r="BD457" t="s">
        <v>147</v>
      </c>
      <c r="BE457">
        <v>0</v>
      </c>
      <c r="BF457">
        <v>0</v>
      </c>
      <c r="BG457" t="s">
        <v>147</v>
      </c>
      <c r="BH457" t="s">
        <v>147</v>
      </c>
      <c r="BI457">
        <v>0</v>
      </c>
      <c r="BJ457">
        <v>0</v>
      </c>
      <c r="BK457" t="s">
        <v>147</v>
      </c>
      <c r="BL457" t="s">
        <v>147</v>
      </c>
      <c r="BM457">
        <v>0</v>
      </c>
      <c r="BN457">
        <v>0</v>
      </c>
      <c r="BO457" s="116">
        <f>SUM(Table1[[#This Row],[2014-2015 Conflict]],Table1[[#This Row],[2016-2017 conflict]],Table1[[#This Row],[2018 pre R conflict]],Table1[[#This Row],[2018 post R conflict]],Table1[[#This Row],[2019 conflict]],Table1[[#This Row],[2020 conflict]])</f>
        <v>1225</v>
      </c>
      <c r="BP457" s="116">
        <f>SUM(Table1[[#This Row],[2014-2015  C - clashes]],Table1[[#This Row],[2016-2017  c-clashes]],Table1[[#This Row],[2018 pre R C-clashes]],Table1[[#This Row],[2018 post R C-clashes]],Table1[[#This Row],[2019 C-clashes]],Table1[[#This Row],[2020 C-clashes]])</f>
        <v>0</v>
      </c>
      <c r="BQ457" s="116">
        <f>SUM(Table1[[#This Row],[2014-2015 disaster]],Table1[[#This Row],[2016-2017 disaster]],Table1[[#This Row],[2018 pre R disaster]],Table1[[#This Row],[2018 post R disaster]],Table1[[#This Row],[2019 disaster]],Table1[[#This Row],[2020 disaster]])</f>
        <v>31</v>
      </c>
      <c r="BR457" s="116">
        <f>SUM(Table1[[#This Row],[2014-2015 unknown]],Table1[[#This Row],[2016-2017  unknown ]],Table1[[#This Row],[2018 pre R unknown]],Table1[[#This Row],[2018 post R unknown]],Table1[[#This Row],[2019 unknown]],Table1[[#This Row],[2020 unknown]])</f>
        <v>0</v>
      </c>
      <c r="BS457">
        <v>931</v>
      </c>
      <c r="BT457">
        <v>0</v>
      </c>
      <c r="BU457">
        <v>0</v>
      </c>
      <c r="BV457">
        <v>0</v>
      </c>
      <c r="BW457" t="s">
        <v>146</v>
      </c>
      <c r="BX457">
        <v>231</v>
      </c>
      <c r="BY457">
        <v>0</v>
      </c>
      <c r="BZ457">
        <v>0</v>
      </c>
      <c r="CA457">
        <v>0</v>
      </c>
      <c r="CB457" t="s">
        <v>146</v>
      </c>
      <c r="CC457">
        <v>0</v>
      </c>
      <c r="CD457">
        <v>0</v>
      </c>
      <c r="CE457">
        <v>0</v>
      </c>
      <c r="CF457">
        <v>0</v>
      </c>
      <c r="CG457" t="s">
        <v>146</v>
      </c>
      <c r="CH457">
        <v>0</v>
      </c>
      <c r="CI457">
        <v>0</v>
      </c>
      <c r="CJ457">
        <v>0</v>
      </c>
      <c r="CK457">
        <v>0</v>
      </c>
      <c r="CL457" t="s">
        <v>146</v>
      </c>
      <c r="CM457">
        <v>63</v>
      </c>
      <c r="CN457">
        <v>0</v>
      </c>
      <c r="CO457">
        <v>0</v>
      </c>
      <c r="CP457">
        <v>0</v>
      </c>
      <c r="CQ457" t="s">
        <v>146</v>
      </c>
      <c r="CR457">
        <v>0</v>
      </c>
      <c r="CS457">
        <v>0</v>
      </c>
      <c r="CT457">
        <v>31</v>
      </c>
      <c r="CU457">
        <v>0</v>
      </c>
      <c r="CV457" t="s">
        <v>146</v>
      </c>
      <c r="CW457" t="s">
        <v>147</v>
      </c>
      <c r="CX457">
        <v>0</v>
      </c>
      <c r="CY457">
        <v>0</v>
      </c>
      <c r="CZ457">
        <v>0</v>
      </c>
      <c r="DA457">
        <v>181</v>
      </c>
      <c r="DB457">
        <v>1256</v>
      </c>
      <c r="DC457" t="s">
        <v>159</v>
      </c>
      <c r="DD457">
        <v>8</v>
      </c>
      <c r="DE457">
        <v>40</v>
      </c>
      <c r="DF457">
        <v>1411</v>
      </c>
      <c r="DG457">
        <v>9876</v>
      </c>
      <c r="DH457" t="s">
        <v>159</v>
      </c>
      <c r="DI457">
        <f>Table1[[#This Row],[i- returnees internal present household]]+Table1[[#This Row],[k- abroad returnee household]]</f>
        <v>143</v>
      </c>
      <c r="DJ457">
        <f>Table1[[#This Row],[ returnees internal ]]+Table1[[#This Row],[abroad returnee ]]</f>
        <v>964</v>
      </c>
      <c r="DK457" t="s">
        <v>159</v>
      </c>
      <c r="DL457">
        <v>125</v>
      </c>
      <c r="DM457">
        <v>862</v>
      </c>
      <c r="DN457">
        <v>4</v>
      </c>
      <c r="DO457">
        <v>24</v>
      </c>
      <c r="DP457" t="s">
        <v>175</v>
      </c>
      <c r="DQ457" t="s">
        <v>332</v>
      </c>
      <c r="DR457" t="s">
        <v>150</v>
      </c>
      <c r="DS457" t="s">
        <v>147</v>
      </c>
      <c r="DT457">
        <v>5</v>
      </c>
      <c r="DU457">
        <v>20</v>
      </c>
      <c r="DV457" t="s">
        <v>175</v>
      </c>
      <c r="DW457" t="s">
        <v>332</v>
      </c>
      <c r="DX457" t="s">
        <v>150</v>
      </c>
      <c r="DY457" t="s">
        <v>147</v>
      </c>
      <c r="DZ457">
        <v>10</v>
      </c>
      <c r="EA457">
        <v>60</v>
      </c>
      <c r="EB457" t="s">
        <v>193</v>
      </c>
      <c r="EC457" t="s">
        <v>194</v>
      </c>
      <c r="ED457" t="s">
        <v>431</v>
      </c>
      <c r="EE457" t="s">
        <v>147</v>
      </c>
      <c r="EF457">
        <v>40</v>
      </c>
      <c r="EG457">
        <v>240</v>
      </c>
      <c r="EH457" t="s">
        <v>175</v>
      </c>
      <c r="EI457" t="s">
        <v>332</v>
      </c>
      <c r="EJ457" t="s">
        <v>431</v>
      </c>
      <c r="EK457" t="s">
        <v>147</v>
      </c>
      <c r="EL457">
        <v>58</v>
      </c>
      <c r="EM457">
        <v>468</v>
      </c>
      <c r="EN457" t="s">
        <v>193</v>
      </c>
      <c r="EO457" t="s">
        <v>194</v>
      </c>
      <c r="EP457" t="s">
        <v>182</v>
      </c>
      <c r="EQ457" t="s">
        <v>147</v>
      </c>
      <c r="ER457">
        <v>8</v>
      </c>
      <c r="ES457">
        <v>50</v>
      </c>
      <c r="ET457" t="s">
        <v>159</v>
      </c>
      <c r="EU457">
        <v>18</v>
      </c>
      <c r="EV457">
        <v>102</v>
      </c>
      <c r="EW457">
        <v>0</v>
      </c>
      <c r="EX457">
        <v>0</v>
      </c>
      <c r="EY457" t="s">
        <v>147</v>
      </c>
      <c r="EZ457" t="s">
        <v>147</v>
      </c>
      <c r="FA457" t="s">
        <v>147</v>
      </c>
      <c r="FB457" t="s">
        <v>147</v>
      </c>
      <c r="FC457">
        <v>3</v>
      </c>
      <c r="FD457">
        <v>18</v>
      </c>
      <c r="FE457" t="s">
        <v>221</v>
      </c>
      <c r="FF457" t="s">
        <v>333</v>
      </c>
      <c r="FG457" t="s">
        <v>150</v>
      </c>
      <c r="FH457" t="s">
        <v>147</v>
      </c>
      <c r="FI457">
        <v>1</v>
      </c>
      <c r="FJ457">
        <v>6</v>
      </c>
      <c r="FK457" t="s">
        <v>219</v>
      </c>
      <c r="FL457" t="s">
        <v>860</v>
      </c>
      <c r="FM457" t="s">
        <v>431</v>
      </c>
      <c r="FN457" t="s">
        <v>147</v>
      </c>
      <c r="FO457">
        <v>4</v>
      </c>
      <c r="FP457">
        <v>32</v>
      </c>
      <c r="FQ457" t="s">
        <v>217</v>
      </c>
      <c r="FR457" t="s">
        <v>218</v>
      </c>
      <c r="FS457" t="s">
        <v>431</v>
      </c>
      <c r="FT457" t="s">
        <v>147</v>
      </c>
      <c r="FU457">
        <v>10</v>
      </c>
      <c r="FV457">
        <v>46</v>
      </c>
      <c r="FW457" t="s">
        <v>217</v>
      </c>
      <c r="FX457" t="s">
        <v>218</v>
      </c>
      <c r="FY457" t="s">
        <v>431</v>
      </c>
      <c r="FZ457" t="s">
        <v>147</v>
      </c>
      <c r="GA457">
        <v>0</v>
      </c>
      <c r="GB457">
        <v>0</v>
      </c>
      <c r="GC457">
        <v>104</v>
      </c>
      <c r="GD457">
        <v>728</v>
      </c>
      <c r="GE457">
        <v>12</v>
      </c>
      <c r="GF457">
        <v>84</v>
      </c>
      <c r="GG457">
        <v>19</v>
      </c>
      <c r="GH457">
        <v>102</v>
      </c>
      <c r="GI457">
        <v>8</v>
      </c>
      <c r="GJ457">
        <v>50</v>
      </c>
      <c r="GK457" t="s">
        <v>159</v>
      </c>
      <c r="GL457">
        <v>89</v>
      </c>
      <c r="GM457">
        <v>572</v>
      </c>
      <c r="GN457" t="s">
        <v>159</v>
      </c>
      <c r="GO457" t="s">
        <v>175</v>
      </c>
      <c r="GP457" t="s">
        <v>240</v>
      </c>
      <c r="GQ457" t="s">
        <v>159</v>
      </c>
      <c r="GR457" t="s">
        <v>221</v>
      </c>
      <c r="GS457" t="s">
        <v>159</v>
      </c>
      <c r="GT457">
        <v>15</v>
      </c>
      <c r="GU457">
        <v>84</v>
      </c>
      <c r="GV457" t="s">
        <v>159</v>
      </c>
      <c r="GW457" t="s">
        <v>151</v>
      </c>
      <c r="GX457" t="s">
        <v>151</v>
      </c>
      <c r="GY457" t="s">
        <v>151</v>
      </c>
      <c r="GZ457" t="s">
        <v>1569</v>
      </c>
      <c r="HA457" s="117" t="s">
        <v>1118</v>
      </c>
      <c r="HB457" s="117" t="s">
        <v>2778</v>
      </c>
      <c r="HC457" s="117"/>
      <c r="HD457" s="116" t="s">
        <v>1858</v>
      </c>
      <c r="HE457" s="116">
        <v>7.4541529999999998</v>
      </c>
      <c r="HF457" s="116">
        <v>33.050699999999999</v>
      </c>
    </row>
    <row r="458" spans="1:214" s="82" customFormat="1" x14ac:dyDescent="0.25">
      <c r="A458" s="82" t="s">
        <v>201</v>
      </c>
      <c r="B458" s="82" t="s">
        <v>202</v>
      </c>
      <c r="C458" s="82" t="s">
        <v>310</v>
      </c>
      <c r="D458" s="82" t="s">
        <v>311</v>
      </c>
      <c r="E458" s="82" t="s">
        <v>1576</v>
      </c>
      <c r="F458" s="82" t="s">
        <v>1577</v>
      </c>
      <c r="G458" s="122">
        <f t="shared" si="14"/>
        <v>5.489204</v>
      </c>
      <c r="H458" s="122">
        <f t="shared" si="15"/>
        <v>33.915351000000001</v>
      </c>
      <c r="I458" s="82">
        <v>9</v>
      </c>
      <c r="J458" s="82">
        <v>6</v>
      </c>
      <c r="K458" s="82" t="s">
        <v>146</v>
      </c>
      <c r="L458" s="82">
        <v>0</v>
      </c>
      <c r="M458" s="122">
        <f>SUM(Table1[[#Headers],[c- IDP previously displ. abroad present]])</f>
        <v>0</v>
      </c>
      <c r="N458" s="82">
        <v>0</v>
      </c>
      <c r="O458" s="122">
        <f>(Table1[[#This Row],[a- IDP individuals]])-(Table1[[#This Row],[displ. Abroad]])</f>
        <v>0</v>
      </c>
      <c r="P458" s="82">
        <v>0</v>
      </c>
      <c r="Q458" s="82">
        <v>0</v>
      </c>
      <c r="R458" s="82" t="s">
        <v>147</v>
      </c>
      <c r="S458" s="82" t="s">
        <v>147</v>
      </c>
      <c r="T458" s="82">
        <v>0</v>
      </c>
      <c r="U458" s="82">
        <v>0</v>
      </c>
      <c r="V458" s="82" t="s">
        <v>147</v>
      </c>
      <c r="W458" s="82" t="s">
        <v>147</v>
      </c>
      <c r="X458" s="82">
        <v>0</v>
      </c>
      <c r="Y458" s="82">
        <v>0</v>
      </c>
      <c r="Z458" s="82" t="s">
        <v>147</v>
      </c>
      <c r="AA458" s="82" t="s">
        <v>147</v>
      </c>
      <c r="AB458" s="82">
        <v>0</v>
      </c>
      <c r="AC458" s="82">
        <v>0</v>
      </c>
      <c r="AD458" s="82" t="s">
        <v>147</v>
      </c>
      <c r="AE458" s="82" t="s">
        <v>147</v>
      </c>
      <c r="AF458" s="82">
        <v>0</v>
      </c>
      <c r="AG458" s="82">
        <v>0</v>
      </c>
      <c r="AH458" s="82" t="s">
        <v>147</v>
      </c>
      <c r="AI458" s="82" t="s">
        <v>147</v>
      </c>
      <c r="AJ458" s="82">
        <v>0</v>
      </c>
      <c r="AK458" s="82">
        <v>0</v>
      </c>
      <c r="AL458" s="82" t="s">
        <v>147</v>
      </c>
      <c r="AM458" s="82" t="s">
        <v>147</v>
      </c>
      <c r="AN458" s="82">
        <v>0</v>
      </c>
      <c r="AO458" s="82">
        <v>0</v>
      </c>
      <c r="AP458" s="82" t="s">
        <v>146</v>
      </c>
      <c r="AQ458" s="82">
        <v>0</v>
      </c>
      <c r="AR458" s="82">
        <v>0</v>
      </c>
      <c r="AS458" s="82">
        <v>0</v>
      </c>
      <c r="AT458" s="82">
        <v>0</v>
      </c>
      <c r="AU458" s="82" t="s">
        <v>147</v>
      </c>
      <c r="AV458" s="82" t="s">
        <v>147</v>
      </c>
      <c r="AW458" s="82">
        <v>0</v>
      </c>
      <c r="AX458" s="82">
        <v>0</v>
      </c>
      <c r="AY458" s="82" t="s">
        <v>147</v>
      </c>
      <c r="AZ458" s="82" t="s">
        <v>147</v>
      </c>
      <c r="BA458" s="82">
        <v>0</v>
      </c>
      <c r="BB458" s="82">
        <v>0</v>
      </c>
      <c r="BC458" s="82" t="s">
        <v>147</v>
      </c>
      <c r="BD458" s="82" t="s">
        <v>147</v>
      </c>
      <c r="BE458" s="82">
        <v>0</v>
      </c>
      <c r="BF458" s="82">
        <v>0</v>
      </c>
      <c r="BG458" s="82" t="s">
        <v>147</v>
      </c>
      <c r="BH458" s="82" t="s">
        <v>147</v>
      </c>
      <c r="BI458" s="82">
        <v>0</v>
      </c>
      <c r="BJ458" s="82">
        <v>0</v>
      </c>
      <c r="BK458" s="82" t="s">
        <v>147</v>
      </c>
      <c r="BL458" s="82" t="s">
        <v>147</v>
      </c>
      <c r="BM458" s="82">
        <v>0</v>
      </c>
      <c r="BN458" s="82">
        <v>0</v>
      </c>
      <c r="BO458" s="122">
        <f>SUM(Table1[[#This Row],[2014-2015 Conflict]],Table1[[#This Row],[2016-2017 conflict]],Table1[[#This Row],[2018 pre R conflict]],Table1[[#This Row],[2018 post R conflict]],Table1[[#This Row],[2019 conflict]],Table1[[#This Row],[2020 conflict]])</f>
        <v>0</v>
      </c>
      <c r="BP458" s="122">
        <f>SUM(Table1[[#This Row],[2014-2015  C - clashes]],Table1[[#This Row],[2016-2017  c-clashes]],Table1[[#This Row],[2018 pre R C-clashes]],Table1[[#This Row],[2018 post R C-clashes]],Table1[[#This Row],[2019 C-clashes]],Table1[[#This Row],[2020 C-clashes]])</f>
        <v>0</v>
      </c>
      <c r="BQ458" s="122">
        <f>SUM(Table1[[#This Row],[2014-2015 disaster]],Table1[[#This Row],[2016-2017 disaster]],Table1[[#This Row],[2018 pre R disaster]],Table1[[#This Row],[2018 post R disaster]],Table1[[#This Row],[2019 disaster]],Table1[[#This Row],[2020 disaster]])</f>
        <v>0</v>
      </c>
      <c r="BR458" s="122">
        <f>SUM(Table1[[#This Row],[2014-2015 unknown]],Table1[[#This Row],[2016-2017  unknown ]],Table1[[#This Row],[2018 pre R unknown]],Table1[[#This Row],[2018 post R unknown]],Table1[[#This Row],[2019 unknown]],Table1[[#This Row],[2020 unknown]])</f>
        <v>0</v>
      </c>
      <c r="BS458" s="82">
        <v>0</v>
      </c>
      <c r="BT458" s="82">
        <v>0</v>
      </c>
      <c r="BU458" s="82">
        <v>0</v>
      </c>
      <c r="BV458" s="82">
        <v>0</v>
      </c>
      <c r="BW458" s="82" t="s">
        <v>146</v>
      </c>
      <c r="BX458" s="82">
        <v>0</v>
      </c>
      <c r="BY458" s="82">
        <v>0</v>
      </c>
      <c r="BZ458" s="82">
        <v>0</v>
      </c>
      <c r="CA458" s="82">
        <v>0</v>
      </c>
      <c r="CB458" s="82" t="s">
        <v>146</v>
      </c>
      <c r="CC458" s="82">
        <v>0</v>
      </c>
      <c r="CD458" s="82">
        <v>0</v>
      </c>
      <c r="CE458" s="82">
        <v>0</v>
      </c>
      <c r="CF458" s="82">
        <v>0</v>
      </c>
      <c r="CG458" s="82" t="s">
        <v>146</v>
      </c>
      <c r="CH458" s="82">
        <v>0</v>
      </c>
      <c r="CI458" s="82">
        <v>0</v>
      </c>
      <c r="CJ458" s="82">
        <v>0</v>
      </c>
      <c r="CK458" s="82">
        <v>0</v>
      </c>
      <c r="CL458" s="82" t="s">
        <v>146</v>
      </c>
      <c r="CM458" s="82">
        <v>0</v>
      </c>
      <c r="CN458" s="82">
        <v>0</v>
      </c>
      <c r="CO458" s="82">
        <v>0</v>
      </c>
      <c r="CP458" s="82">
        <v>0</v>
      </c>
      <c r="CQ458" s="82" t="s">
        <v>146</v>
      </c>
      <c r="CR458" s="82">
        <v>0</v>
      </c>
      <c r="CS458" s="82">
        <v>0</v>
      </c>
      <c r="CT458" s="82">
        <v>0</v>
      </c>
      <c r="CU458" s="82">
        <v>0</v>
      </c>
      <c r="CV458" s="86" t="s">
        <v>146</v>
      </c>
      <c r="CW458" s="82" t="s">
        <v>147</v>
      </c>
      <c r="CX458" s="82">
        <v>0</v>
      </c>
      <c r="CY458" s="86">
        <v>0</v>
      </c>
      <c r="CZ458" s="82">
        <v>0</v>
      </c>
      <c r="DA458" s="82">
        <v>0</v>
      </c>
      <c r="DB458" s="82">
        <v>0</v>
      </c>
      <c r="DC458" s="82" t="s">
        <v>146</v>
      </c>
      <c r="DD458" s="82">
        <v>0</v>
      </c>
      <c r="DE458" s="82">
        <v>0</v>
      </c>
      <c r="DF458" s="82">
        <v>382</v>
      </c>
      <c r="DG458" s="82">
        <v>2141</v>
      </c>
      <c r="DH458" s="82" t="s">
        <v>159</v>
      </c>
      <c r="DI458">
        <f>Table1[[#This Row],[i- returnees internal present household]]+Table1[[#This Row],[k- abroad returnee household]]</f>
        <v>4</v>
      </c>
      <c r="DJ458">
        <f>Table1[[#This Row],[ returnees internal ]]+Table1[[#This Row],[abroad returnee ]]</f>
        <v>24</v>
      </c>
      <c r="DK458" s="82" t="s">
        <v>159</v>
      </c>
      <c r="DL458" s="82">
        <v>4</v>
      </c>
      <c r="DM458" s="82">
        <v>24</v>
      </c>
      <c r="DN458" s="82">
        <v>0</v>
      </c>
      <c r="DO458" s="82">
        <v>0</v>
      </c>
      <c r="DP458" s="82" t="s">
        <v>147</v>
      </c>
      <c r="DQ458" s="82" t="s">
        <v>147</v>
      </c>
      <c r="DR458" s="82" t="s">
        <v>147</v>
      </c>
      <c r="DS458" s="82" t="s">
        <v>147</v>
      </c>
      <c r="DT458" s="82">
        <v>0</v>
      </c>
      <c r="DU458" s="82">
        <v>0</v>
      </c>
      <c r="DV458" s="82" t="s">
        <v>147</v>
      </c>
      <c r="DW458" s="82" t="s">
        <v>147</v>
      </c>
      <c r="DX458" s="82" t="s">
        <v>147</v>
      </c>
      <c r="DY458" s="82" t="s">
        <v>147</v>
      </c>
      <c r="DZ458" s="82">
        <v>0</v>
      </c>
      <c r="EA458" s="82">
        <v>0</v>
      </c>
      <c r="EB458" s="82" t="s">
        <v>147</v>
      </c>
      <c r="EC458" s="82" t="s">
        <v>147</v>
      </c>
      <c r="ED458" s="82" t="s">
        <v>147</v>
      </c>
      <c r="EE458" s="82" t="s">
        <v>147</v>
      </c>
      <c r="EF458" s="82">
        <v>0</v>
      </c>
      <c r="EG458" s="82">
        <v>0</v>
      </c>
      <c r="EH458" s="82" t="s">
        <v>147</v>
      </c>
      <c r="EI458" s="82" t="s">
        <v>147</v>
      </c>
      <c r="EJ458" s="82" t="s">
        <v>147</v>
      </c>
      <c r="EK458" s="82" t="s">
        <v>147</v>
      </c>
      <c r="EL458" s="82">
        <v>0</v>
      </c>
      <c r="EM458" s="82">
        <v>0</v>
      </c>
      <c r="EN458" s="82" t="s">
        <v>147</v>
      </c>
      <c r="EO458" s="82" t="s">
        <v>147</v>
      </c>
      <c r="EP458" s="82" t="s">
        <v>147</v>
      </c>
      <c r="EQ458" s="82" t="s">
        <v>147</v>
      </c>
      <c r="ER458" s="82">
        <v>4</v>
      </c>
      <c r="ES458" s="82">
        <v>24</v>
      </c>
      <c r="ET458" s="82" t="s">
        <v>146</v>
      </c>
      <c r="EU458" s="82">
        <v>0</v>
      </c>
      <c r="EV458" s="82">
        <v>0</v>
      </c>
      <c r="EW458" s="82">
        <v>0</v>
      </c>
      <c r="EX458" s="82">
        <v>0</v>
      </c>
      <c r="EY458" s="82" t="s">
        <v>147</v>
      </c>
      <c r="EZ458" s="82" t="s">
        <v>147</v>
      </c>
      <c r="FA458" s="82" t="s">
        <v>147</v>
      </c>
      <c r="FB458" s="82" t="s">
        <v>147</v>
      </c>
      <c r="FC458" s="82">
        <v>0</v>
      </c>
      <c r="FD458" s="82">
        <v>0</v>
      </c>
      <c r="FE458" s="82" t="s">
        <v>147</v>
      </c>
      <c r="FF458" s="82" t="s">
        <v>147</v>
      </c>
      <c r="FG458" s="82" t="s">
        <v>147</v>
      </c>
      <c r="FH458" s="82" t="s">
        <v>147</v>
      </c>
      <c r="FI458" s="82">
        <v>0</v>
      </c>
      <c r="FJ458" s="82">
        <v>0</v>
      </c>
      <c r="FK458" s="82" t="s">
        <v>147</v>
      </c>
      <c r="FL458" s="82" t="s">
        <v>147</v>
      </c>
      <c r="FM458" s="82" t="s">
        <v>147</v>
      </c>
      <c r="FN458" s="82" t="s">
        <v>147</v>
      </c>
      <c r="FO458" s="82">
        <v>0</v>
      </c>
      <c r="FP458" s="82">
        <v>0</v>
      </c>
      <c r="FQ458" s="82" t="s">
        <v>147</v>
      </c>
      <c r="FR458" s="82" t="s">
        <v>147</v>
      </c>
      <c r="FS458" s="82" t="s">
        <v>147</v>
      </c>
      <c r="FT458" s="82" t="s">
        <v>147</v>
      </c>
      <c r="FU458" s="82">
        <v>0</v>
      </c>
      <c r="FV458" s="82">
        <v>0</v>
      </c>
      <c r="FW458" s="82" t="s">
        <v>147</v>
      </c>
      <c r="FX458" s="82" t="s">
        <v>147</v>
      </c>
      <c r="FY458" s="82" t="s">
        <v>147</v>
      </c>
      <c r="FZ458" s="82" t="s">
        <v>147</v>
      </c>
      <c r="GA458" s="82">
        <v>0</v>
      </c>
      <c r="GB458" s="82">
        <v>0</v>
      </c>
      <c r="GC458" s="82">
        <v>0</v>
      </c>
      <c r="GD458" s="82">
        <v>0</v>
      </c>
      <c r="GE458" s="82">
        <v>0</v>
      </c>
      <c r="GF458" s="82">
        <v>0</v>
      </c>
      <c r="GG458" s="82">
        <v>0</v>
      </c>
      <c r="GH458" s="82">
        <v>0</v>
      </c>
      <c r="GI458" s="82">
        <v>4</v>
      </c>
      <c r="GJ458" s="82">
        <v>24</v>
      </c>
      <c r="GK458" s="82" t="s">
        <v>159</v>
      </c>
      <c r="GL458" s="82">
        <v>18</v>
      </c>
      <c r="GM458" s="82">
        <v>98</v>
      </c>
      <c r="GN458" s="82" t="s">
        <v>159</v>
      </c>
      <c r="GO458" s="82" t="s">
        <v>202</v>
      </c>
      <c r="GP458" s="82" t="s">
        <v>311</v>
      </c>
      <c r="GQ458" s="82" t="s">
        <v>159</v>
      </c>
      <c r="GR458" s="82" t="s">
        <v>147</v>
      </c>
      <c r="GS458" s="82" t="s">
        <v>146</v>
      </c>
      <c r="GT458" s="82">
        <v>0</v>
      </c>
      <c r="GU458" s="82">
        <v>0</v>
      </c>
      <c r="GV458" s="82" t="s">
        <v>146</v>
      </c>
      <c r="GW458" s="82" t="s">
        <v>152</v>
      </c>
      <c r="GX458" s="82" t="s">
        <v>152</v>
      </c>
      <c r="GY458" s="82" t="s">
        <v>151</v>
      </c>
      <c r="GZ458" s="82" t="s">
        <v>160</v>
      </c>
      <c r="HA458" s="117" t="s">
        <v>1118</v>
      </c>
      <c r="HB458" s="117" t="s">
        <v>2780</v>
      </c>
      <c r="HC458" s="117"/>
      <c r="HD458" s="116" t="s">
        <v>1858</v>
      </c>
      <c r="HE458" s="116">
        <v>7.4142060000000001</v>
      </c>
      <c r="HF458" s="116">
        <v>33.225819999999999</v>
      </c>
    </row>
    <row r="459" spans="1:214" x14ac:dyDescent="0.25">
      <c r="A459" t="s">
        <v>192</v>
      </c>
      <c r="B459" t="s">
        <v>193</v>
      </c>
      <c r="C459" t="s">
        <v>682</v>
      </c>
      <c r="D459" t="s">
        <v>683</v>
      </c>
      <c r="E459" t="s">
        <v>1578</v>
      </c>
      <c r="F459" t="s">
        <v>1579</v>
      </c>
      <c r="G459" s="116">
        <f t="shared" si="14"/>
        <v>3.8440180000000002</v>
      </c>
      <c r="H459" s="116">
        <f t="shared" si="15"/>
        <v>31.574745</v>
      </c>
      <c r="I459">
        <v>9</v>
      </c>
      <c r="J459">
        <v>9</v>
      </c>
      <c r="K459" t="s">
        <v>159</v>
      </c>
      <c r="L459">
        <v>303</v>
      </c>
      <c r="M459" s="116">
        <f>SUM(Table1[[#Headers],[c- IDP previously displ. abroad present]])</f>
        <v>0</v>
      </c>
      <c r="N459">
        <v>1515</v>
      </c>
      <c r="O459" s="116">
        <f>(Table1[[#This Row],[a- IDP individuals]])-(Table1[[#This Row],[displ. Abroad]])</f>
        <v>1515</v>
      </c>
      <c r="P459">
        <v>0</v>
      </c>
      <c r="Q459">
        <v>0</v>
      </c>
      <c r="R459" t="s">
        <v>147</v>
      </c>
      <c r="S459" t="s">
        <v>147</v>
      </c>
      <c r="T459">
        <v>89</v>
      </c>
      <c r="U459">
        <v>445</v>
      </c>
      <c r="V459" t="s">
        <v>193</v>
      </c>
      <c r="W459" t="s">
        <v>683</v>
      </c>
      <c r="X459">
        <v>172</v>
      </c>
      <c r="Y459">
        <v>860</v>
      </c>
      <c r="Z459" t="s">
        <v>193</v>
      </c>
      <c r="AA459" t="s">
        <v>683</v>
      </c>
      <c r="AB459">
        <v>27</v>
      </c>
      <c r="AC459">
        <v>135</v>
      </c>
      <c r="AD459" t="s">
        <v>193</v>
      </c>
      <c r="AE459" t="s">
        <v>683</v>
      </c>
      <c r="AF459">
        <v>0</v>
      </c>
      <c r="AG459">
        <v>0</v>
      </c>
      <c r="AH459" t="s">
        <v>147</v>
      </c>
      <c r="AI459" t="s">
        <v>147</v>
      </c>
      <c r="AJ459">
        <v>15</v>
      </c>
      <c r="AK459">
        <v>75</v>
      </c>
      <c r="AL459" t="s">
        <v>193</v>
      </c>
      <c r="AM459" t="s">
        <v>683</v>
      </c>
      <c r="AN459">
        <v>0</v>
      </c>
      <c r="AO459">
        <v>0</v>
      </c>
      <c r="AP459" t="s">
        <v>146</v>
      </c>
      <c r="AQ459">
        <v>0</v>
      </c>
      <c r="AR459">
        <v>0</v>
      </c>
      <c r="AS459">
        <v>0</v>
      </c>
      <c r="AT459">
        <v>0</v>
      </c>
      <c r="AU459" t="s">
        <v>147</v>
      </c>
      <c r="AV459" t="s">
        <v>147</v>
      </c>
      <c r="AW459">
        <v>0</v>
      </c>
      <c r="AX459">
        <v>0</v>
      </c>
      <c r="AY459" t="s">
        <v>147</v>
      </c>
      <c r="AZ459" t="s">
        <v>147</v>
      </c>
      <c r="BA459">
        <v>0</v>
      </c>
      <c r="BB459">
        <v>0</v>
      </c>
      <c r="BC459" t="s">
        <v>147</v>
      </c>
      <c r="BD459" t="s">
        <v>147</v>
      </c>
      <c r="BE459">
        <v>0</v>
      </c>
      <c r="BF459">
        <v>0</v>
      </c>
      <c r="BG459" t="s">
        <v>147</v>
      </c>
      <c r="BH459" t="s">
        <v>147</v>
      </c>
      <c r="BI459">
        <v>0</v>
      </c>
      <c r="BJ459">
        <v>0</v>
      </c>
      <c r="BK459" t="s">
        <v>147</v>
      </c>
      <c r="BL459" t="s">
        <v>147</v>
      </c>
      <c r="BM459">
        <v>0</v>
      </c>
      <c r="BN459">
        <v>0</v>
      </c>
      <c r="BO459" s="116">
        <f>SUM(Table1[[#This Row],[2014-2015 Conflict]],Table1[[#This Row],[2016-2017 conflict]],Table1[[#This Row],[2018 pre R conflict]],Table1[[#This Row],[2018 post R conflict]],Table1[[#This Row],[2019 conflict]],Table1[[#This Row],[2020 conflict]])</f>
        <v>1515</v>
      </c>
      <c r="BP459" s="116">
        <f>SUM(Table1[[#This Row],[2014-2015  C - clashes]],Table1[[#This Row],[2016-2017  c-clashes]],Table1[[#This Row],[2018 pre R C-clashes]],Table1[[#This Row],[2018 post R C-clashes]],Table1[[#This Row],[2019 C-clashes]],Table1[[#This Row],[2020 C-clashes]])</f>
        <v>0</v>
      </c>
      <c r="BQ459" s="116">
        <f>SUM(Table1[[#This Row],[2014-2015 disaster]],Table1[[#This Row],[2016-2017 disaster]],Table1[[#This Row],[2018 pre R disaster]],Table1[[#This Row],[2018 post R disaster]],Table1[[#This Row],[2019 disaster]],Table1[[#This Row],[2020 disaster]])</f>
        <v>0</v>
      </c>
      <c r="BR459" s="116">
        <f>SUM(Table1[[#This Row],[2014-2015 unknown]],Table1[[#This Row],[2016-2017  unknown ]],Table1[[#This Row],[2018 pre R unknown]],Table1[[#This Row],[2018 post R unknown]],Table1[[#This Row],[2019 unknown]],Table1[[#This Row],[2020 unknown]])</f>
        <v>0</v>
      </c>
      <c r="BS459">
        <v>0</v>
      </c>
      <c r="BT459">
        <v>0</v>
      </c>
      <c r="BU459">
        <v>0</v>
      </c>
      <c r="BV459">
        <v>0</v>
      </c>
      <c r="BW459" t="s">
        <v>146</v>
      </c>
      <c r="BX459">
        <v>445</v>
      </c>
      <c r="BY459">
        <v>0</v>
      </c>
      <c r="BZ459">
        <v>0</v>
      </c>
      <c r="CA459">
        <v>0</v>
      </c>
      <c r="CB459" t="s">
        <v>146</v>
      </c>
      <c r="CC459">
        <v>860</v>
      </c>
      <c r="CD459">
        <v>0</v>
      </c>
      <c r="CE459">
        <v>0</v>
      </c>
      <c r="CF459">
        <v>0</v>
      </c>
      <c r="CG459" t="s">
        <v>146</v>
      </c>
      <c r="CH459">
        <v>135</v>
      </c>
      <c r="CI459">
        <v>0</v>
      </c>
      <c r="CJ459">
        <v>0</v>
      </c>
      <c r="CK459">
        <v>0</v>
      </c>
      <c r="CL459" t="s">
        <v>146</v>
      </c>
      <c r="CM459">
        <v>0</v>
      </c>
      <c r="CN459">
        <v>0</v>
      </c>
      <c r="CO459">
        <v>0</v>
      </c>
      <c r="CP459">
        <v>0</v>
      </c>
      <c r="CQ459" t="s">
        <v>146</v>
      </c>
      <c r="CR459">
        <v>75</v>
      </c>
      <c r="CS459">
        <v>0</v>
      </c>
      <c r="CT459">
        <v>0</v>
      </c>
      <c r="CU459">
        <v>0</v>
      </c>
      <c r="CV459" t="s">
        <v>146</v>
      </c>
      <c r="CW459" t="s">
        <v>147</v>
      </c>
      <c r="CX459">
        <v>0</v>
      </c>
      <c r="CY459">
        <v>0</v>
      </c>
      <c r="CZ459">
        <v>0</v>
      </c>
      <c r="DA459">
        <v>303</v>
      </c>
      <c r="DB459">
        <v>1515</v>
      </c>
      <c r="DC459" t="s">
        <v>159</v>
      </c>
      <c r="DD459">
        <v>42</v>
      </c>
      <c r="DE459">
        <v>210</v>
      </c>
      <c r="DF459">
        <v>98</v>
      </c>
      <c r="DG459">
        <v>490</v>
      </c>
      <c r="DH459" t="s">
        <v>159</v>
      </c>
      <c r="DI459">
        <f>Table1[[#This Row],[i- returnees internal present household]]+Table1[[#This Row],[k- abroad returnee household]]</f>
        <v>2137</v>
      </c>
      <c r="DJ459">
        <f>Table1[[#This Row],[ returnees internal ]]+Table1[[#This Row],[abroad returnee ]]</f>
        <v>9035</v>
      </c>
      <c r="DK459" t="s">
        <v>159</v>
      </c>
      <c r="DL459">
        <v>427</v>
      </c>
      <c r="DM459">
        <v>1719</v>
      </c>
      <c r="DN459">
        <v>0</v>
      </c>
      <c r="DO459">
        <v>0</v>
      </c>
      <c r="DP459" t="s">
        <v>147</v>
      </c>
      <c r="DQ459" t="s">
        <v>147</v>
      </c>
      <c r="DR459" t="s">
        <v>147</v>
      </c>
      <c r="DS459" t="s">
        <v>147</v>
      </c>
      <c r="DT459">
        <v>0</v>
      </c>
      <c r="DU459">
        <v>0</v>
      </c>
      <c r="DV459" t="s">
        <v>147</v>
      </c>
      <c r="DW459" t="s">
        <v>147</v>
      </c>
      <c r="DX459" t="s">
        <v>147</v>
      </c>
      <c r="DY459" t="s">
        <v>147</v>
      </c>
      <c r="DZ459">
        <v>406</v>
      </c>
      <c r="EA459">
        <v>1624</v>
      </c>
      <c r="EB459" t="s">
        <v>193</v>
      </c>
      <c r="EC459" t="s">
        <v>683</v>
      </c>
      <c r="ED459" t="s">
        <v>304</v>
      </c>
      <c r="EE459" t="s">
        <v>147</v>
      </c>
      <c r="EF459">
        <v>0</v>
      </c>
      <c r="EG459">
        <v>0</v>
      </c>
      <c r="EH459" t="s">
        <v>147</v>
      </c>
      <c r="EI459" t="s">
        <v>147</v>
      </c>
      <c r="EJ459" t="s">
        <v>147</v>
      </c>
      <c r="EK459" t="s">
        <v>147</v>
      </c>
      <c r="EL459">
        <v>21</v>
      </c>
      <c r="EM459">
        <v>95</v>
      </c>
      <c r="EN459" t="s">
        <v>193</v>
      </c>
      <c r="EO459" t="s">
        <v>683</v>
      </c>
      <c r="EP459" t="s">
        <v>304</v>
      </c>
      <c r="EQ459" t="s">
        <v>147</v>
      </c>
      <c r="ER459">
        <v>0</v>
      </c>
      <c r="ES459">
        <v>0</v>
      </c>
      <c r="ET459" t="s">
        <v>159</v>
      </c>
      <c r="EU459">
        <v>1710</v>
      </c>
      <c r="EV459">
        <v>7316</v>
      </c>
      <c r="EW459">
        <v>0</v>
      </c>
      <c r="EX459">
        <v>0</v>
      </c>
      <c r="EY459" t="s">
        <v>147</v>
      </c>
      <c r="EZ459" t="s">
        <v>147</v>
      </c>
      <c r="FA459" t="s">
        <v>147</v>
      </c>
      <c r="FB459" t="s">
        <v>147</v>
      </c>
      <c r="FC459">
        <v>0</v>
      </c>
      <c r="FD459">
        <v>0</v>
      </c>
      <c r="FE459" t="s">
        <v>147</v>
      </c>
      <c r="FF459" t="s">
        <v>147</v>
      </c>
      <c r="FG459" t="s">
        <v>147</v>
      </c>
      <c r="FH459" t="s">
        <v>147</v>
      </c>
      <c r="FI459">
        <v>0</v>
      </c>
      <c r="FJ459">
        <v>0</v>
      </c>
      <c r="FK459" t="s">
        <v>147</v>
      </c>
      <c r="FL459" t="s">
        <v>147</v>
      </c>
      <c r="FM459" t="s">
        <v>147</v>
      </c>
      <c r="FN459" t="s">
        <v>147</v>
      </c>
      <c r="FO459">
        <v>1421</v>
      </c>
      <c r="FP459">
        <v>5684</v>
      </c>
      <c r="FQ459" t="s">
        <v>221</v>
      </c>
      <c r="FR459" t="s">
        <v>424</v>
      </c>
      <c r="FS459" t="s">
        <v>304</v>
      </c>
      <c r="FT459" t="s">
        <v>147</v>
      </c>
      <c r="FU459">
        <v>51</v>
      </c>
      <c r="FV459">
        <v>204</v>
      </c>
      <c r="FW459" t="s">
        <v>221</v>
      </c>
      <c r="FX459" t="s">
        <v>424</v>
      </c>
      <c r="FY459" t="s">
        <v>304</v>
      </c>
      <c r="FZ459" t="s">
        <v>147</v>
      </c>
      <c r="GA459">
        <v>238</v>
      </c>
      <c r="GB459">
        <v>1428</v>
      </c>
      <c r="GC459">
        <v>0</v>
      </c>
      <c r="GD459">
        <v>0</v>
      </c>
      <c r="GE459">
        <v>427</v>
      </c>
      <c r="GF459">
        <v>1708</v>
      </c>
      <c r="GG459">
        <v>1472</v>
      </c>
      <c r="GH459">
        <v>5899</v>
      </c>
      <c r="GI459">
        <v>238</v>
      </c>
      <c r="GJ459">
        <v>1428</v>
      </c>
      <c r="GK459" t="s">
        <v>159</v>
      </c>
      <c r="GL459">
        <v>1455</v>
      </c>
      <c r="GM459">
        <v>8716</v>
      </c>
      <c r="GN459" t="s">
        <v>159</v>
      </c>
      <c r="GO459" t="s">
        <v>193</v>
      </c>
      <c r="GP459" t="s">
        <v>683</v>
      </c>
      <c r="GQ459" t="s">
        <v>159</v>
      </c>
      <c r="GR459" t="s">
        <v>221</v>
      </c>
      <c r="GS459" t="s">
        <v>146</v>
      </c>
      <c r="GT459">
        <v>0</v>
      </c>
      <c r="GU459">
        <v>0</v>
      </c>
      <c r="GV459" t="s">
        <v>159</v>
      </c>
      <c r="GW459" t="s">
        <v>151</v>
      </c>
      <c r="GX459" t="s">
        <v>152</v>
      </c>
      <c r="GY459" t="s">
        <v>152</v>
      </c>
      <c r="GZ459" t="s">
        <v>1580</v>
      </c>
      <c r="HA459" s="117" t="s">
        <v>1118</v>
      </c>
      <c r="HB459" s="117" t="s">
        <v>2782</v>
      </c>
      <c r="HC459" s="117"/>
      <c r="HD459" s="116" t="s">
        <v>1858</v>
      </c>
      <c r="HE459" s="116">
        <v>7.4541529999999998</v>
      </c>
      <c r="HF459" s="116">
        <v>33.050069999999998</v>
      </c>
    </row>
    <row r="460" spans="1:214" x14ac:dyDescent="0.25">
      <c r="A460" t="s">
        <v>201</v>
      </c>
      <c r="B460" t="s">
        <v>202</v>
      </c>
      <c r="C460" t="s">
        <v>301</v>
      </c>
      <c r="D460" t="s">
        <v>302</v>
      </c>
      <c r="E460" t="s">
        <v>1581</v>
      </c>
      <c r="F460" t="s">
        <v>1582</v>
      </c>
      <c r="G460" s="116">
        <f t="shared" si="14"/>
        <v>4.6561824840000003</v>
      </c>
      <c r="H460" s="116">
        <f t="shared" si="15"/>
        <v>32.575292230000002</v>
      </c>
      <c r="I460">
        <v>9</v>
      </c>
      <c r="J460">
        <v>9</v>
      </c>
      <c r="K460" t="s">
        <v>159</v>
      </c>
      <c r="L460">
        <v>13</v>
      </c>
      <c r="M460" s="116">
        <f>SUM(Table1[[#Headers],[c- IDP previously displ. abroad present]])</f>
        <v>0</v>
      </c>
      <c r="N460">
        <v>91</v>
      </c>
      <c r="O460" s="116">
        <f>(Table1[[#This Row],[a- IDP individuals]])-(Table1[[#This Row],[displ. Abroad]])</f>
        <v>91</v>
      </c>
      <c r="P460">
        <v>7</v>
      </c>
      <c r="Q460">
        <v>49</v>
      </c>
      <c r="R460" t="s">
        <v>202</v>
      </c>
      <c r="S460" t="s">
        <v>302</v>
      </c>
      <c r="T460">
        <v>6</v>
      </c>
      <c r="U460">
        <v>42</v>
      </c>
      <c r="V460" t="s">
        <v>202</v>
      </c>
      <c r="W460" t="s">
        <v>302</v>
      </c>
      <c r="X460">
        <v>0</v>
      </c>
      <c r="Y460">
        <v>0</v>
      </c>
      <c r="Z460" t="s">
        <v>147</v>
      </c>
      <c r="AA460" t="s">
        <v>147</v>
      </c>
      <c r="AB460">
        <v>0</v>
      </c>
      <c r="AC460">
        <v>0</v>
      </c>
      <c r="AD460" t="s">
        <v>147</v>
      </c>
      <c r="AE460" t="s">
        <v>147</v>
      </c>
      <c r="AF460">
        <v>0</v>
      </c>
      <c r="AG460">
        <v>0</v>
      </c>
      <c r="AH460" t="s">
        <v>147</v>
      </c>
      <c r="AI460" t="s">
        <v>147</v>
      </c>
      <c r="AJ460">
        <v>0</v>
      </c>
      <c r="AK460">
        <v>0</v>
      </c>
      <c r="AL460" t="s">
        <v>147</v>
      </c>
      <c r="AM460" t="s">
        <v>147</v>
      </c>
      <c r="AN460">
        <v>0</v>
      </c>
      <c r="AO460">
        <v>0</v>
      </c>
      <c r="AP460" t="s">
        <v>146</v>
      </c>
      <c r="AQ460">
        <v>0</v>
      </c>
      <c r="AR460">
        <v>0</v>
      </c>
      <c r="AS460">
        <v>0</v>
      </c>
      <c r="AT460">
        <v>0</v>
      </c>
      <c r="AU460" t="s">
        <v>147</v>
      </c>
      <c r="AV460" t="s">
        <v>147</v>
      </c>
      <c r="AW460">
        <v>0</v>
      </c>
      <c r="AX460">
        <v>0</v>
      </c>
      <c r="AY460" t="s">
        <v>147</v>
      </c>
      <c r="AZ460" t="s">
        <v>147</v>
      </c>
      <c r="BA460">
        <v>0</v>
      </c>
      <c r="BB460">
        <v>0</v>
      </c>
      <c r="BC460" t="s">
        <v>147</v>
      </c>
      <c r="BD460" t="s">
        <v>147</v>
      </c>
      <c r="BE460">
        <v>0</v>
      </c>
      <c r="BF460">
        <v>0</v>
      </c>
      <c r="BG460" t="s">
        <v>147</v>
      </c>
      <c r="BH460" t="s">
        <v>147</v>
      </c>
      <c r="BI460">
        <v>0</v>
      </c>
      <c r="BJ460">
        <v>0</v>
      </c>
      <c r="BK460" t="s">
        <v>147</v>
      </c>
      <c r="BL460" t="s">
        <v>147</v>
      </c>
      <c r="BM460">
        <v>0</v>
      </c>
      <c r="BN460">
        <v>0</v>
      </c>
      <c r="BO460" s="116">
        <f>SUM(Table1[[#This Row],[2014-2015 Conflict]],Table1[[#This Row],[2016-2017 conflict]],Table1[[#This Row],[2018 pre R conflict]],Table1[[#This Row],[2018 post R conflict]],Table1[[#This Row],[2019 conflict]],Table1[[#This Row],[2020 conflict]])</f>
        <v>91</v>
      </c>
      <c r="BP460" s="116">
        <f>SUM(Table1[[#This Row],[2014-2015  C - clashes]],Table1[[#This Row],[2016-2017  c-clashes]],Table1[[#This Row],[2018 pre R C-clashes]],Table1[[#This Row],[2018 post R C-clashes]],Table1[[#This Row],[2019 C-clashes]],Table1[[#This Row],[2020 C-clashes]])</f>
        <v>0</v>
      </c>
      <c r="BQ460" s="116">
        <f>SUM(Table1[[#This Row],[2014-2015 disaster]],Table1[[#This Row],[2016-2017 disaster]],Table1[[#This Row],[2018 pre R disaster]],Table1[[#This Row],[2018 post R disaster]],Table1[[#This Row],[2019 disaster]],Table1[[#This Row],[2020 disaster]])</f>
        <v>0</v>
      </c>
      <c r="BR460" s="116">
        <f>SUM(Table1[[#This Row],[2014-2015 unknown]],Table1[[#This Row],[2016-2017  unknown ]],Table1[[#This Row],[2018 pre R unknown]],Table1[[#This Row],[2018 post R unknown]],Table1[[#This Row],[2019 unknown]],Table1[[#This Row],[2020 unknown]])</f>
        <v>0</v>
      </c>
      <c r="BS460">
        <v>49</v>
      </c>
      <c r="BT460">
        <v>0</v>
      </c>
      <c r="BU460">
        <v>0</v>
      </c>
      <c r="BV460">
        <v>0</v>
      </c>
      <c r="BW460" t="s">
        <v>146</v>
      </c>
      <c r="BX460">
        <v>42</v>
      </c>
      <c r="BY460">
        <v>0</v>
      </c>
      <c r="BZ460">
        <v>0</v>
      </c>
      <c r="CA460">
        <v>0</v>
      </c>
      <c r="CB460" t="s">
        <v>146</v>
      </c>
      <c r="CC460">
        <v>0</v>
      </c>
      <c r="CD460">
        <v>0</v>
      </c>
      <c r="CE460">
        <v>0</v>
      </c>
      <c r="CF460">
        <v>0</v>
      </c>
      <c r="CG460" t="s">
        <v>146</v>
      </c>
      <c r="CH460">
        <v>0</v>
      </c>
      <c r="CI460">
        <v>0</v>
      </c>
      <c r="CJ460">
        <v>0</v>
      </c>
      <c r="CK460">
        <v>0</v>
      </c>
      <c r="CL460" t="s">
        <v>146</v>
      </c>
      <c r="CM460">
        <v>0</v>
      </c>
      <c r="CN460">
        <v>0</v>
      </c>
      <c r="CO460">
        <v>0</v>
      </c>
      <c r="CP460">
        <v>0</v>
      </c>
      <c r="CQ460" t="s">
        <v>146</v>
      </c>
      <c r="CR460">
        <v>0</v>
      </c>
      <c r="CS460">
        <v>0</v>
      </c>
      <c r="CT460">
        <v>0</v>
      </c>
      <c r="CU460">
        <v>0</v>
      </c>
      <c r="CV460" t="s">
        <v>146</v>
      </c>
      <c r="CW460" t="s">
        <v>147</v>
      </c>
      <c r="CX460">
        <v>0</v>
      </c>
      <c r="CY460">
        <v>0</v>
      </c>
      <c r="CZ460">
        <v>0</v>
      </c>
      <c r="DA460">
        <v>13</v>
      </c>
      <c r="DB460">
        <v>91</v>
      </c>
      <c r="DC460" t="s">
        <v>146</v>
      </c>
      <c r="DD460">
        <v>0</v>
      </c>
      <c r="DE460">
        <v>0</v>
      </c>
      <c r="DF460">
        <v>1214</v>
      </c>
      <c r="DG460">
        <v>8498</v>
      </c>
      <c r="DH460" t="s">
        <v>159</v>
      </c>
      <c r="DI460">
        <f>Table1[[#This Row],[i- returnees internal present household]]+Table1[[#This Row],[k- abroad returnee household]]</f>
        <v>149</v>
      </c>
      <c r="DJ460">
        <f>Table1[[#This Row],[ returnees internal ]]+Table1[[#This Row],[abroad returnee ]]</f>
        <v>894</v>
      </c>
      <c r="DK460" t="s">
        <v>146</v>
      </c>
      <c r="DL460">
        <v>0</v>
      </c>
      <c r="DM460">
        <v>0</v>
      </c>
      <c r="DN460">
        <v>0</v>
      </c>
      <c r="DO460">
        <v>0</v>
      </c>
      <c r="DP460" t="s">
        <v>147</v>
      </c>
      <c r="DQ460" t="s">
        <v>147</v>
      </c>
      <c r="DR460" t="s">
        <v>147</v>
      </c>
      <c r="DS460" t="s">
        <v>147</v>
      </c>
      <c r="DT460">
        <v>0</v>
      </c>
      <c r="DU460">
        <v>0</v>
      </c>
      <c r="DV460" t="s">
        <v>147</v>
      </c>
      <c r="DW460" t="s">
        <v>147</v>
      </c>
      <c r="DX460" t="s">
        <v>147</v>
      </c>
      <c r="DY460" t="s">
        <v>147</v>
      </c>
      <c r="DZ460">
        <v>0</v>
      </c>
      <c r="EA460">
        <v>0</v>
      </c>
      <c r="EB460" t="s">
        <v>147</v>
      </c>
      <c r="EC460" t="s">
        <v>147</v>
      </c>
      <c r="ED460" t="s">
        <v>147</v>
      </c>
      <c r="EE460" t="s">
        <v>147</v>
      </c>
      <c r="EF460">
        <v>0</v>
      </c>
      <c r="EG460">
        <v>0</v>
      </c>
      <c r="EH460" t="s">
        <v>147</v>
      </c>
      <c r="EI460" t="s">
        <v>147</v>
      </c>
      <c r="EJ460" t="s">
        <v>147</v>
      </c>
      <c r="EK460" t="s">
        <v>147</v>
      </c>
      <c r="EL460">
        <v>0</v>
      </c>
      <c r="EM460">
        <v>0</v>
      </c>
      <c r="EN460" t="s">
        <v>147</v>
      </c>
      <c r="EO460" t="s">
        <v>147</v>
      </c>
      <c r="EP460" t="s">
        <v>147</v>
      </c>
      <c r="EQ460" t="s">
        <v>147</v>
      </c>
      <c r="ER460">
        <v>0</v>
      </c>
      <c r="ES460">
        <v>0</v>
      </c>
      <c r="ET460" t="s">
        <v>159</v>
      </c>
      <c r="EU460">
        <v>149</v>
      </c>
      <c r="EV460">
        <v>894</v>
      </c>
      <c r="EW460">
        <v>0</v>
      </c>
      <c r="EX460">
        <v>0</v>
      </c>
      <c r="EY460" t="s">
        <v>147</v>
      </c>
      <c r="EZ460" t="s">
        <v>147</v>
      </c>
      <c r="FA460" t="s">
        <v>147</v>
      </c>
      <c r="FB460" t="s">
        <v>147</v>
      </c>
      <c r="FC460">
        <v>73</v>
      </c>
      <c r="FD460">
        <v>438</v>
      </c>
      <c r="FE460" t="s">
        <v>221</v>
      </c>
      <c r="FF460" t="s">
        <v>424</v>
      </c>
      <c r="FG460" t="s">
        <v>304</v>
      </c>
      <c r="FH460" t="s">
        <v>147</v>
      </c>
      <c r="FI460">
        <v>39</v>
      </c>
      <c r="FJ460">
        <v>234</v>
      </c>
      <c r="FK460" t="s">
        <v>219</v>
      </c>
      <c r="FL460" t="s">
        <v>354</v>
      </c>
      <c r="FM460" t="s">
        <v>304</v>
      </c>
      <c r="FN460" t="s">
        <v>147</v>
      </c>
      <c r="FO460">
        <v>0</v>
      </c>
      <c r="FP460">
        <v>0</v>
      </c>
      <c r="FQ460" t="s">
        <v>147</v>
      </c>
      <c r="FR460" t="s">
        <v>147</v>
      </c>
      <c r="FS460" t="s">
        <v>147</v>
      </c>
      <c r="FT460" t="s">
        <v>147</v>
      </c>
      <c r="FU460">
        <v>0</v>
      </c>
      <c r="FV460">
        <v>0</v>
      </c>
      <c r="FW460" t="s">
        <v>147</v>
      </c>
      <c r="FX460" t="s">
        <v>147</v>
      </c>
      <c r="FY460" t="s">
        <v>147</v>
      </c>
      <c r="FZ460" t="s">
        <v>147</v>
      </c>
      <c r="GA460">
        <v>37</v>
      </c>
      <c r="GB460">
        <v>222</v>
      </c>
      <c r="GC460">
        <v>73</v>
      </c>
      <c r="GD460">
        <v>438</v>
      </c>
      <c r="GE460">
        <v>21</v>
      </c>
      <c r="GF460">
        <v>126</v>
      </c>
      <c r="GG460">
        <v>18</v>
      </c>
      <c r="GH460">
        <v>108</v>
      </c>
      <c r="GI460">
        <v>37</v>
      </c>
      <c r="GJ460">
        <v>222</v>
      </c>
      <c r="GK460" t="s">
        <v>159</v>
      </c>
      <c r="GL460">
        <v>69</v>
      </c>
      <c r="GM460">
        <v>428</v>
      </c>
      <c r="GN460" t="s">
        <v>146</v>
      </c>
      <c r="GO460" t="s">
        <v>147</v>
      </c>
      <c r="GP460" t="s">
        <v>147</v>
      </c>
      <c r="GQ460" t="s">
        <v>159</v>
      </c>
      <c r="GR460" t="s">
        <v>221</v>
      </c>
      <c r="GS460" t="s">
        <v>159</v>
      </c>
      <c r="GT460">
        <v>16</v>
      </c>
      <c r="GU460">
        <v>87</v>
      </c>
      <c r="GV460" t="s">
        <v>159</v>
      </c>
      <c r="GW460" t="s">
        <v>152</v>
      </c>
      <c r="GX460" t="s">
        <v>152</v>
      </c>
      <c r="GY460" t="s">
        <v>152</v>
      </c>
      <c r="GZ460" t="s">
        <v>1583</v>
      </c>
      <c r="HA460" s="117" t="s">
        <v>1118</v>
      </c>
      <c r="HB460" s="117" t="s">
        <v>2784</v>
      </c>
      <c r="HC460" s="117"/>
      <c r="HD460" s="116" t="s">
        <v>1858</v>
      </c>
      <c r="HE460" s="116">
        <v>7.4342300000000003</v>
      </c>
      <c r="HF460" s="116">
        <v>33.139449999999997</v>
      </c>
    </row>
    <row r="461" spans="1:214" x14ac:dyDescent="0.25">
      <c r="A461" t="s">
        <v>201</v>
      </c>
      <c r="B461" t="s">
        <v>202</v>
      </c>
      <c r="C461" t="s">
        <v>301</v>
      </c>
      <c r="D461" t="s">
        <v>302</v>
      </c>
      <c r="E461" t="s">
        <v>1584</v>
      </c>
      <c r="F461" t="s">
        <v>1585</v>
      </c>
      <c r="G461" s="116">
        <f t="shared" si="14"/>
        <v>4.2855999999999996</v>
      </c>
      <c r="H461" s="116">
        <f t="shared" si="15"/>
        <v>32.661267000000002</v>
      </c>
      <c r="I461">
        <v>9</v>
      </c>
      <c r="J461">
        <v>9</v>
      </c>
      <c r="K461" t="s">
        <v>159</v>
      </c>
      <c r="L461">
        <v>10</v>
      </c>
      <c r="M461" s="116">
        <f>SUM(Table1[[#Headers],[c- IDP previously displ. abroad present]])</f>
        <v>0</v>
      </c>
      <c r="N461">
        <v>70</v>
      </c>
      <c r="O461" s="116">
        <f>(Table1[[#This Row],[a- IDP individuals]])-(Table1[[#This Row],[displ. Abroad]])</f>
        <v>70</v>
      </c>
      <c r="P461">
        <v>0</v>
      </c>
      <c r="Q461">
        <v>0</v>
      </c>
      <c r="R461" t="s">
        <v>147</v>
      </c>
      <c r="S461" t="s">
        <v>147</v>
      </c>
      <c r="T461">
        <v>0</v>
      </c>
      <c r="U461">
        <v>0</v>
      </c>
      <c r="V461" t="s">
        <v>147</v>
      </c>
      <c r="W461" t="s">
        <v>147</v>
      </c>
      <c r="X461">
        <v>0</v>
      </c>
      <c r="Y461">
        <v>0</v>
      </c>
      <c r="Z461" t="s">
        <v>147</v>
      </c>
      <c r="AA461" t="s">
        <v>147</v>
      </c>
      <c r="AB461">
        <v>0</v>
      </c>
      <c r="AC461">
        <v>0</v>
      </c>
      <c r="AD461" t="s">
        <v>147</v>
      </c>
      <c r="AE461" t="s">
        <v>147</v>
      </c>
      <c r="AF461">
        <v>0</v>
      </c>
      <c r="AG461">
        <v>0</v>
      </c>
      <c r="AH461" t="s">
        <v>147</v>
      </c>
      <c r="AI461" t="s">
        <v>147</v>
      </c>
      <c r="AJ461">
        <v>4</v>
      </c>
      <c r="AK461">
        <v>34</v>
      </c>
      <c r="AL461" t="s">
        <v>202</v>
      </c>
      <c r="AM461" t="s">
        <v>302</v>
      </c>
      <c r="AN461">
        <v>6</v>
      </c>
      <c r="AO461">
        <v>36</v>
      </c>
      <c r="AP461" t="s">
        <v>146</v>
      </c>
      <c r="AQ461">
        <v>0</v>
      </c>
      <c r="AR461">
        <v>0</v>
      </c>
      <c r="AS461">
        <v>0</v>
      </c>
      <c r="AT461">
        <v>0</v>
      </c>
      <c r="AU461" t="s">
        <v>147</v>
      </c>
      <c r="AV461" t="s">
        <v>147</v>
      </c>
      <c r="AW461">
        <v>0</v>
      </c>
      <c r="AX461">
        <v>0</v>
      </c>
      <c r="AY461" t="s">
        <v>147</v>
      </c>
      <c r="AZ461" t="s">
        <v>147</v>
      </c>
      <c r="BA461">
        <v>0</v>
      </c>
      <c r="BB461">
        <v>0</v>
      </c>
      <c r="BC461" t="s">
        <v>147</v>
      </c>
      <c r="BD461" t="s">
        <v>147</v>
      </c>
      <c r="BE461">
        <v>0</v>
      </c>
      <c r="BF461">
        <v>0</v>
      </c>
      <c r="BG461" t="s">
        <v>147</v>
      </c>
      <c r="BH461" t="s">
        <v>147</v>
      </c>
      <c r="BI461">
        <v>0</v>
      </c>
      <c r="BJ461">
        <v>0</v>
      </c>
      <c r="BK461" t="s">
        <v>147</v>
      </c>
      <c r="BL461" t="s">
        <v>147</v>
      </c>
      <c r="BM461">
        <v>0</v>
      </c>
      <c r="BN461">
        <v>0</v>
      </c>
      <c r="BO461" s="116">
        <f>SUM(Table1[[#This Row],[2014-2015 Conflict]],Table1[[#This Row],[2016-2017 conflict]],Table1[[#This Row],[2018 pre R conflict]],Table1[[#This Row],[2018 post R conflict]],Table1[[#This Row],[2019 conflict]],Table1[[#This Row],[2020 conflict]])</f>
        <v>0</v>
      </c>
      <c r="BP461" s="116">
        <f>SUM(Table1[[#This Row],[2014-2015  C - clashes]],Table1[[#This Row],[2016-2017  c-clashes]],Table1[[#This Row],[2018 pre R C-clashes]],Table1[[#This Row],[2018 post R C-clashes]],Table1[[#This Row],[2019 C-clashes]],Table1[[#This Row],[2020 C-clashes]])</f>
        <v>0</v>
      </c>
      <c r="BQ461" s="116">
        <f>SUM(Table1[[#This Row],[2014-2015 disaster]],Table1[[#This Row],[2016-2017 disaster]],Table1[[#This Row],[2018 pre R disaster]],Table1[[#This Row],[2018 post R disaster]],Table1[[#This Row],[2019 disaster]],Table1[[#This Row],[2020 disaster]])</f>
        <v>34</v>
      </c>
      <c r="BR461" s="116">
        <f>SUM(Table1[[#This Row],[2014-2015 unknown]],Table1[[#This Row],[2016-2017  unknown ]],Table1[[#This Row],[2018 pre R unknown]],Table1[[#This Row],[2018 post R unknown]],Table1[[#This Row],[2019 unknown]],Table1[[#This Row],[2020 unknown]])</f>
        <v>0</v>
      </c>
      <c r="BS461">
        <v>0</v>
      </c>
      <c r="BT461">
        <v>0</v>
      </c>
      <c r="BU461">
        <v>0</v>
      </c>
      <c r="BV461">
        <v>0</v>
      </c>
      <c r="BW461" t="s">
        <v>146</v>
      </c>
      <c r="BX461">
        <v>0</v>
      </c>
      <c r="BY461">
        <v>0</v>
      </c>
      <c r="BZ461">
        <v>0</v>
      </c>
      <c r="CA461">
        <v>0</v>
      </c>
      <c r="CB461" t="s">
        <v>146</v>
      </c>
      <c r="CC461">
        <v>0</v>
      </c>
      <c r="CD461">
        <v>0</v>
      </c>
      <c r="CE461">
        <v>0</v>
      </c>
      <c r="CF461">
        <v>0</v>
      </c>
      <c r="CG461" t="s">
        <v>146</v>
      </c>
      <c r="CH461">
        <v>0</v>
      </c>
      <c r="CI461">
        <v>0</v>
      </c>
      <c r="CJ461">
        <v>0</v>
      </c>
      <c r="CK461">
        <v>0</v>
      </c>
      <c r="CL461" t="s">
        <v>146</v>
      </c>
      <c r="CM461">
        <v>0</v>
      </c>
      <c r="CN461">
        <v>0</v>
      </c>
      <c r="CO461">
        <v>0</v>
      </c>
      <c r="CP461">
        <v>0</v>
      </c>
      <c r="CQ461" t="s">
        <v>146</v>
      </c>
      <c r="CR461">
        <v>0</v>
      </c>
      <c r="CS461">
        <v>0</v>
      </c>
      <c r="CT461">
        <v>34</v>
      </c>
      <c r="CU461">
        <v>0</v>
      </c>
      <c r="CV461" t="s">
        <v>146</v>
      </c>
      <c r="CW461" t="s">
        <v>147</v>
      </c>
      <c r="CX461">
        <v>0</v>
      </c>
      <c r="CY461">
        <v>0</v>
      </c>
      <c r="CZ461">
        <v>0</v>
      </c>
      <c r="DA461">
        <v>10</v>
      </c>
      <c r="DB461">
        <v>70</v>
      </c>
      <c r="DC461" t="s">
        <v>146</v>
      </c>
      <c r="DD461">
        <v>0</v>
      </c>
      <c r="DE461">
        <v>0</v>
      </c>
      <c r="DF461">
        <v>2138</v>
      </c>
      <c r="DG461">
        <v>12828</v>
      </c>
      <c r="DH461" t="s">
        <v>159</v>
      </c>
      <c r="DI461">
        <f>Table1[[#This Row],[i- returnees internal present household]]+Table1[[#This Row],[k- abroad returnee household]]</f>
        <v>9</v>
      </c>
      <c r="DJ461">
        <f>Table1[[#This Row],[ returnees internal ]]+Table1[[#This Row],[abroad returnee ]]</f>
        <v>54</v>
      </c>
      <c r="DK461" t="s">
        <v>159</v>
      </c>
      <c r="DL461">
        <v>4</v>
      </c>
      <c r="DM461">
        <v>24</v>
      </c>
      <c r="DN461">
        <v>2</v>
      </c>
      <c r="DO461">
        <v>12</v>
      </c>
      <c r="DP461" t="s">
        <v>156</v>
      </c>
      <c r="DQ461" t="s">
        <v>350</v>
      </c>
      <c r="DR461" t="s">
        <v>182</v>
      </c>
      <c r="DS461" t="s">
        <v>147</v>
      </c>
      <c r="DT461">
        <v>0</v>
      </c>
      <c r="DU461">
        <v>0</v>
      </c>
      <c r="DV461" t="s">
        <v>147</v>
      </c>
      <c r="DW461" t="s">
        <v>147</v>
      </c>
      <c r="DX461" t="s">
        <v>147</v>
      </c>
      <c r="DY461" t="s">
        <v>147</v>
      </c>
      <c r="DZ461">
        <v>0</v>
      </c>
      <c r="EA461">
        <v>0</v>
      </c>
      <c r="EB461" t="s">
        <v>147</v>
      </c>
      <c r="EC461" t="s">
        <v>147</v>
      </c>
      <c r="ED461" t="s">
        <v>147</v>
      </c>
      <c r="EE461" t="s">
        <v>147</v>
      </c>
      <c r="EF461">
        <v>0</v>
      </c>
      <c r="EG461">
        <v>0</v>
      </c>
      <c r="EH461" t="s">
        <v>147</v>
      </c>
      <c r="EI461" t="s">
        <v>147</v>
      </c>
      <c r="EJ461" t="s">
        <v>147</v>
      </c>
      <c r="EK461" t="s">
        <v>147</v>
      </c>
      <c r="EL461">
        <v>0</v>
      </c>
      <c r="EM461">
        <v>0</v>
      </c>
      <c r="EN461" t="s">
        <v>147</v>
      </c>
      <c r="EO461" t="s">
        <v>147</v>
      </c>
      <c r="EP461" t="s">
        <v>147</v>
      </c>
      <c r="EQ461" t="s">
        <v>147</v>
      </c>
      <c r="ER461">
        <v>2</v>
      </c>
      <c r="ES461">
        <v>12</v>
      </c>
      <c r="ET461" t="s">
        <v>159</v>
      </c>
      <c r="EU461">
        <v>5</v>
      </c>
      <c r="EV461">
        <v>30</v>
      </c>
      <c r="EW461">
        <v>0</v>
      </c>
      <c r="EX461">
        <v>0</v>
      </c>
      <c r="EY461" t="s">
        <v>147</v>
      </c>
      <c r="EZ461" t="s">
        <v>147</v>
      </c>
      <c r="FA461" t="s">
        <v>147</v>
      </c>
      <c r="FB461" t="s">
        <v>147</v>
      </c>
      <c r="FC461">
        <v>0</v>
      </c>
      <c r="FD461">
        <v>0</v>
      </c>
      <c r="FE461" t="s">
        <v>147</v>
      </c>
      <c r="FF461" t="s">
        <v>147</v>
      </c>
      <c r="FG461" t="s">
        <v>147</v>
      </c>
      <c r="FH461" t="s">
        <v>147</v>
      </c>
      <c r="FI461">
        <v>0</v>
      </c>
      <c r="FJ461">
        <v>0</v>
      </c>
      <c r="FK461" t="s">
        <v>147</v>
      </c>
      <c r="FL461" t="s">
        <v>147</v>
      </c>
      <c r="FM461" t="s">
        <v>147</v>
      </c>
      <c r="FN461" t="s">
        <v>147</v>
      </c>
      <c r="FO461">
        <v>0</v>
      </c>
      <c r="FP461">
        <v>0</v>
      </c>
      <c r="FQ461" t="s">
        <v>147</v>
      </c>
      <c r="FR461" t="s">
        <v>147</v>
      </c>
      <c r="FS461" t="s">
        <v>147</v>
      </c>
      <c r="FT461" t="s">
        <v>147</v>
      </c>
      <c r="FU461">
        <v>0</v>
      </c>
      <c r="FV461">
        <v>0</v>
      </c>
      <c r="FW461" t="s">
        <v>147</v>
      </c>
      <c r="FX461" t="s">
        <v>147</v>
      </c>
      <c r="FY461" t="s">
        <v>147</v>
      </c>
      <c r="FZ461" t="s">
        <v>147</v>
      </c>
      <c r="GA461">
        <v>5</v>
      </c>
      <c r="GB461">
        <v>30</v>
      </c>
      <c r="GC461">
        <v>2</v>
      </c>
      <c r="GD461">
        <v>12</v>
      </c>
      <c r="GE461">
        <v>0</v>
      </c>
      <c r="GF461">
        <v>0</v>
      </c>
      <c r="GG461">
        <v>0</v>
      </c>
      <c r="GH461">
        <v>0</v>
      </c>
      <c r="GI461">
        <v>7</v>
      </c>
      <c r="GJ461">
        <v>42</v>
      </c>
      <c r="GK461" t="s">
        <v>146</v>
      </c>
      <c r="GL461">
        <v>0</v>
      </c>
      <c r="GM461">
        <v>0</v>
      </c>
      <c r="GN461" t="s">
        <v>146</v>
      </c>
      <c r="GO461" t="s">
        <v>147</v>
      </c>
      <c r="GP461" t="s">
        <v>147</v>
      </c>
      <c r="GQ461" t="s">
        <v>146</v>
      </c>
      <c r="GR461" t="s">
        <v>147</v>
      </c>
      <c r="GS461" t="s">
        <v>159</v>
      </c>
      <c r="GT461">
        <v>2</v>
      </c>
      <c r="GU461">
        <v>12</v>
      </c>
      <c r="GV461" t="s">
        <v>159</v>
      </c>
      <c r="GW461" t="s">
        <v>151</v>
      </c>
      <c r="GX461" t="s">
        <v>151</v>
      </c>
      <c r="GY461" t="s">
        <v>151</v>
      </c>
      <c r="GZ461" t="s">
        <v>160</v>
      </c>
      <c r="HA461" s="117" t="s">
        <v>1118</v>
      </c>
      <c r="HB461" s="117" t="s">
        <v>2786</v>
      </c>
      <c r="HC461" s="117"/>
      <c r="HD461" s="116" t="s">
        <v>1858</v>
      </c>
      <c r="HE461" s="116">
        <v>7.420509</v>
      </c>
      <c r="HF461" s="116">
        <v>33.174199999999999</v>
      </c>
    </row>
    <row r="462" spans="1:214" x14ac:dyDescent="0.25">
      <c r="A462" t="s">
        <v>142</v>
      </c>
      <c r="B462" t="s">
        <v>143</v>
      </c>
      <c r="C462" t="s">
        <v>953</v>
      </c>
      <c r="D462" t="s">
        <v>353</v>
      </c>
      <c r="E462" t="s">
        <v>1586</v>
      </c>
      <c r="F462" t="s">
        <v>1587</v>
      </c>
      <c r="G462" s="116">
        <f t="shared" si="14"/>
        <v>8.5862719999999992</v>
      </c>
      <c r="H462" s="116">
        <f t="shared" si="15"/>
        <v>32.737313999999998</v>
      </c>
      <c r="I462">
        <v>9</v>
      </c>
      <c r="J462">
        <v>9</v>
      </c>
      <c r="K462" t="s">
        <v>159</v>
      </c>
      <c r="L462">
        <v>960</v>
      </c>
      <c r="M462" s="116">
        <f>SUM(Table1[[#Headers],[c- IDP previously displ. abroad present]])</f>
        <v>0</v>
      </c>
      <c r="N462">
        <v>5846</v>
      </c>
      <c r="O462" s="116">
        <f>(Table1[[#This Row],[a- IDP individuals]])-(Table1[[#This Row],[displ. Abroad]])</f>
        <v>3494</v>
      </c>
      <c r="P462">
        <v>114</v>
      </c>
      <c r="Q462">
        <v>700</v>
      </c>
      <c r="R462" t="s">
        <v>143</v>
      </c>
      <c r="S462" t="s">
        <v>353</v>
      </c>
      <c r="T462">
        <v>116</v>
      </c>
      <c r="U462">
        <v>717</v>
      </c>
      <c r="V462" t="s">
        <v>143</v>
      </c>
      <c r="W462" t="s">
        <v>353</v>
      </c>
      <c r="X462">
        <v>57</v>
      </c>
      <c r="Y462">
        <v>423</v>
      </c>
      <c r="Z462" t="s">
        <v>143</v>
      </c>
      <c r="AA462" t="s">
        <v>353</v>
      </c>
      <c r="AB462">
        <v>25</v>
      </c>
      <c r="AC462">
        <v>143</v>
      </c>
      <c r="AD462" t="s">
        <v>143</v>
      </c>
      <c r="AE462" t="s">
        <v>353</v>
      </c>
      <c r="AF462">
        <v>125</v>
      </c>
      <c r="AG462">
        <v>730</v>
      </c>
      <c r="AH462" t="s">
        <v>143</v>
      </c>
      <c r="AI462" t="s">
        <v>353</v>
      </c>
      <c r="AJ462">
        <v>33</v>
      </c>
      <c r="AK462">
        <v>193</v>
      </c>
      <c r="AL462" t="s">
        <v>143</v>
      </c>
      <c r="AM462" t="s">
        <v>353</v>
      </c>
      <c r="AN462">
        <v>490</v>
      </c>
      <c r="AO462">
        <v>2940</v>
      </c>
      <c r="AP462" t="s">
        <v>159</v>
      </c>
      <c r="AQ462">
        <v>370</v>
      </c>
      <c r="AR462">
        <v>2352</v>
      </c>
      <c r="AS462">
        <v>95</v>
      </c>
      <c r="AT462">
        <v>592</v>
      </c>
      <c r="AU462" t="s">
        <v>148</v>
      </c>
      <c r="AV462" t="s">
        <v>149</v>
      </c>
      <c r="AW462">
        <v>26</v>
      </c>
      <c r="AX462">
        <v>256</v>
      </c>
      <c r="AY462" t="s">
        <v>148</v>
      </c>
      <c r="AZ462" t="s">
        <v>149</v>
      </c>
      <c r="BA462">
        <v>17</v>
      </c>
      <c r="BB462">
        <v>102</v>
      </c>
      <c r="BC462" t="s">
        <v>148</v>
      </c>
      <c r="BD462" t="s">
        <v>149</v>
      </c>
      <c r="BE462">
        <v>86</v>
      </c>
      <c r="BF462">
        <v>538</v>
      </c>
      <c r="BG462" t="s">
        <v>148</v>
      </c>
      <c r="BH462" t="s">
        <v>149</v>
      </c>
      <c r="BI462">
        <v>19</v>
      </c>
      <c r="BJ462">
        <v>102</v>
      </c>
      <c r="BK462" t="s">
        <v>148</v>
      </c>
      <c r="BL462" t="s">
        <v>149</v>
      </c>
      <c r="BM462">
        <v>127</v>
      </c>
      <c r="BN462">
        <v>762</v>
      </c>
      <c r="BO462" s="116">
        <f>SUM(Table1[[#This Row],[2014-2015 Conflict]],Table1[[#This Row],[2016-2017 conflict]],Table1[[#This Row],[2018 pre R conflict]],Table1[[#This Row],[2018 post R conflict]],Table1[[#This Row],[2019 conflict]],Table1[[#This Row],[2020 conflict]])</f>
        <v>2671</v>
      </c>
      <c r="BP462" s="116">
        <f>SUM(Table1[[#This Row],[2014-2015  C - clashes]],Table1[[#This Row],[2016-2017  c-clashes]],Table1[[#This Row],[2018 pre R C-clashes]],Table1[[#This Row],[2018 post R C-clashes]],Table1[[#This Row],[2019 C-clashes]],Table1[[#This Row],[2020 C-clashes]])</f>
        <v>0</v>
      </c>
      <c r="BQ462" s="116">
        <f>SUM(Table1[[#This Row],[2014-2015 disaster]],Table1[[#This Row],[2016-2017 disaster]],Table1[[#This Row],[2018 pre R disaster]],Table1[[#This Row],[2018 post R disaster]],Table1[[#This Row],[2019 disaster]],Table1[[#This Row],[2020 disaster]])</f>
        <v>0</v>
      </c>
      <c r="BR462" s="116">
        <f>SUM(Table1[[#This Row],[2014-2015 unknown]],Table1[[#This Row],[2016-2017  unknown ]],Table1[[#This Row],[2018 pre R unknown]],Table1[[#This Row],[2018 post R unknown]],Table1[[#This Row],[2019 unknown]],Table1[[#This Row],[2020 unknown]])</f>
        <v>235</v>
      </c>
      <c r="BS462">
        <v>700</v>
      </c>
      <c r="BT462">
        <v>0</v>
      </c>
      <c r="BU462">
        <v>0</v>
      </c>
      <c r="BV462">
        <v>0</v>
      </c>
      <c r="BW462" t="s">
        <v>146</v>
      </c>
      <c r="BX462">
        <v>717</v>
      </c>
      <c r="BY462">
        <v>0</v>
      </c>
      <c r="BZ462">
        <v>0</v>
      </c>
      <c r="CA462">
        <v>0</v>
      </c>
      <c r="CB462" t="s">
        <v>146</v>
      </c>
      <c r="CC462">
        <v>188</v>
      </c>
      <c r="CD462">
        <v>0</v>
      </c>
      <c r="CE462">
        <v>0</v>
      </c>
      <c r="CF462">
        <v>235</v>
      </c>
      <c r="CG462" t="s">
        <v>146</v>
      </c>
      <c r="CH462">
        <v>143</v>
      </c>
      <c r="CI462">
        <v>0</v>
      </c>
      <c r="CJ462">
        <v>0</v>
      </c>
      <c r="CK462">
        <v>0</v>
      </c>
      <c r="CL462" t="s">
        <v>146</v>
      </c>
      <c r="CM462">
        <v>730</v>
      </c>
      <c r="CN462">
        <v>0</v>
      </c>
      <c r="CO462">
        <v>0</v>
      </c>
      <c r="CP462">
        <v>0</v>
      </c>
      <c r="CQ462" t="s">
        <v>146</v>
      </c>
      <c r="CR462">
        <v>193</v>
      </c>
      <c r="CS462">
        <v>0</v>
      </c>
      <c r="CT462">
        <v>0</v>
      </c>
      <c r="CU462">
        <v>0</v>
      </c>
      <c r="CV462" t="s">
        <v>146</v>
      </c>
      <c r="CW462" t="s">
        <v>147</v>
      </c>
      <c r="CX462">
        <v>0</v>
      </c>
      <c r="CY462">
        <v>0</v>
      </c>
      <c r="CZ462">
        <v>0</v>
      </c>
      <c r="DA462">
        <v>960</v>
      </c>
      <c r="DB462">
        <v>5846</v>
      </c>
      <c r="DC462" t="s">
        <v>159</v>
      </c>
      <c r="DD462">
        <v>8</v>
      </c>
      <c r="DE462">
        <v>48</v>
      </c>
      <c r="DF462">
        <v>330</v>
      </c>
      <c r="DG462">
        <v>1980</v>
      </c>
      <c r="DH462" t="s">
        <v>159</v>
      </c>
      <c r="DI462">
        <f>Table1[[#This Row],[i- returnees internal present household]]+Table1[[#This Row],[k- abroad returnee household]]</f>
        <v>2072</v>
      </c>
      <c r="DJ462">
        <f>Table1[[#This Row],[ returnees internal ]]+Table1[[#This Row],[abroad returnee ]]</f>
        <v>12158</v>
      </c>
      <c r="DK462" t="s">
        <v>159</v>
      </c>
      <c r="DL462">
        <v>1169</v>
      </c>
      <c r="DM462">
        <v>6954</v>
      </c>
      <c r="DN462">
        <v>12</v>
      </c>
      <c r="DO462">
        <v>72</v>
      </c>
      <c r="DP462" t="s">
        <v>143</v>
      </c>
      <c r="DQ462" t="s">
        <v>307</v>
      </c>
      <c r="DR462" t="s">
        <v>150</v>
      </c>
      <c r="DS462" t="s">
        <v>147</v>
      </c>
      <c r="DT462">
        <v>85</v>
      </c>
      <c r="DU462">
        <v>510</v>
      </c>
      <c r="DV462" t="s">
        <v>143</v>
      </c>
      <c r="DW462" t="s">
        <v>307</v>
      </c>
      <c r="DX462" t="s">
        <v>150</v>
      </c>
      <c r="DY462" t="s">
        <v>147</v>
      </c>
      <c r="DZ462">
        <v>75</v>
      </c>
      <c r="EA462">
        <v>450</v>
      </c>
      <c r="EB462" t="s">
        <v>143</v>
      </c>
      <c r="EC462" t="s">
        <v>307</v>
      </c>
      <c r="ED462" t="s">
        <v>150</v>
      </c>
      <c r="EE462" t="s">
        <v>147</v>
      </c>
      <c r="EF462">
        <v>519</v>
      </c>
      <c r="EG462">
        <v>3054</v>
      </c>
      <c r="EH462" t="s">
        <v>143</v>
      </c>
      <c r="EI462" t="s">
        <v>307</v>
      </c>
      <c r="EJ462" t="s">
        <v>150</v>
      </c>
      <c r="EK462" t="s">
        <v>147</v>
      </c>
      <c r="EL462">
        <v>46</v>
      </c>
      <c r="EM462">
        <v>276</v>
      </c>
      <c r="EN462" t="s">
        <v>143</v>
      </c>
      <c r="EO462" t="s">
        <v>307</v>
      </c>
      <c r="EP462" t="s">
        <v>150</v>
      </c>
      <c r="EQ462" t="s">
        <v>147</v>
      </c>
      <c r="ER462">
        <v>432</v>
      </c>
      <c r="ES462">
        <v>2592</v>
      </c>
      <c r="ET462" t="s">
        <v>159</v>
      </c>
      <c r="EU462">
        <v>903</v>
      </c>
      <c r="EV462">
        <v>5204</v>
      </c>
      <c r="EW462">
        <v>26</v>
      </c>
      <c r="EX462">
        <v>156</v>
      </c>
      <c r="EY462" t="s">
        <v>148</v>
      </c>
      <c r="EZ462" t="s">
        <v>149</v>
      </c>
      <c r="FA462" t="s">
        <v>150</v>
      </c>
      <c r="FB462" t="s">
        <v>147</v>
      </c>
      <c r="FC462">
        <v>71</v>
      </c>
      <c r="FD462">
        <v>426</v>
      </c>
      <c r="FE462" t="s">
        <v>148</v>
      </c>
      <c r="FF462" t="s">
        <v>149</v>
      </c>
      <c r="FG462" t="s">
        <v>150</v>
      </c>
      <c r="FH462" t="s">
        <v>147</v>
      </c>
      <c r="FI462">
        <v>180</v>
      </c>
      <c r="FJ462">
        <v>1080</v>
      </c>
      <c r="FK462" t="s">
        <v>148</v>
      </c>
      <c r="FL462" t="s">
        <v>149</v>
      </c>
      <c r="FM462" t="s">
        <v>150</v>
      </c>
      <c r="FN462" t="s">
        <v>147</v>
      </c>
      <c r="FO462">
        <v>357</v>
      </c>
      <c r="FP462">
        <v>1928</v>
      </c>
      <c r="FQ462" t="s">
        <v>148</v>
      </c>
      <c r="FR462" t="s">
        <v>149</v>
      </c>
      <c r="FS462" t="s">
        <v>150</v>
      </c>
      <c r="FT462" t="s">
        <v>147</v>
      </c>
      <c r="FU462">
        <v>12</v>
      </c>
      <c r="FV462">
        <v>72</v>
      </c>
      <c r="FW462" t="s">
        <v>148</v>
      </c>
      <c r="FX462" t="s">
        <v>149</v>
      </c>
      <c r="FY462" t="s">
        <v>150</v>
      </c>
      <c r="FZ462" t="s">
        <v>147</v>
      </c>
      <c r="GA462">
        <v>257</v>
      </c>
      <c r="GB462">
        <v>1542</v>
      </c>
      <c r="GC462">
        <v>627</v>
      </c>
      <c r="GD462">
        <v>3702</v>
      </c>
      <c r="GE462">
        <v>531</v>
      </c>
      <c r="GF462">
        <v>2972</v>
      </c>
      <c r="GG462">
        <v>225</v>
      </c>
      <c r="GH462">
        <v>1350</v>
      </c>
      <c r="GI462">
        <v>689</v>
      </c>
      <c r="GJ462">
        <v>4134</v>
      </c>
      <c r="GK462" t="s">
        <v>159</v>
      </c>
      <c r="GL462">
        <v>379</v>
      </c>
      <c r="GM462">
        <v>2274</v>
      </c>
      <c r="GN462" t="s">
        <v>159</v>
      </c>
      <c r="GO462" t="s">
        <v>143</v>
      </c>
      <c r="GP462" t="s">
        <v>307</v>
      </c>
      <c r="GQ462" t="s">
        <v>159</v>
      </c>
      <c r="GR462" t="s">
        <v>148</v>
      </c>
      <c r="GS462" t="s">
        <v>159</v>
      </c>
      <c r="GT462">
        <v>17</v>
      </c>
      <c r="GU462">
        <v>102</v>
      </c>
      <c r="GV462" t="s">
        <v>146</v>
      </c>
      <c r="GW462" t="s">
        <v>151</v>
      </c>
      <c r="GX462" t="s">
        <v>197</v>
      </c>
      <c r="GY462" t="s">
        <v>197</v>
      </c>
      <c r="GZ462" t="s">
        <v>1588</v>
      </c>
      <c r="HA462" s="117" t="s">
        <v>666</v>
      </c>
      <c r="HB462" s="117" t="s">
        <v>2788</v>
      </c>
      <c r="HC462" s="117"/>
      <c r="HD462" s="116" t="s">
        <v>1858</v>
      </c>
      <c r="HE462" s="116">
        <v>8.1356974999999991</v>
      </c>
      <c r="HF462" s="116">
        <v>32.221173299999997</v>
      </c>
    </row>
    <row r="463" spans="1:214" x14ac:dyDescent="0.25">
      <c r="A463" t="s">
        <v>142</v>
      </c>
      <c r="B463" t="s">
        <v>143</v>
      </c>
      <c r="C463" t="s">
        <v>1360</v>
      </c>
      <c r="D463" t="s">
        <v>1029</v>
      </c>
      <c r="E463" t="s">
        <v>1589</v>
      </c>
      <c r="F463" t="s">
        <v>1590</v>
      </c>
      <c r="G463" s="116">
        <f t="shared" si="14"/>
        <v>9.3316932329999993</v>
      </c>
      <c r="H463" s="116">
        <f t="shared" si="15"/>
        <v>33.695919150000002</v>
      </c>
      <c r="I463">
        <v>9</v>
      </c>
      <c r="J463">
        <v>9</v>
      </c>
      <c r="K463" t="s">
        <v>159</v>
      </c>
      <c r="L463">
        <v>655</v>
      </c>
      <c r="M463" s="116">
        <f>SUM(Table1[[#Headers],[c- IDP previously displ. abroad present]])</f>
        <v>0</v>
      </c>
      <c r="N463">
        <v>3330</v>
      </c>
      <c r="O463" s="116">
        <f>(Table1[[#This Row],[a- IDP individuals]])-(Table1[[#This Row],[displ. Abroad]])</f>
        <v>1165</v>
      </c>
      <c r="P463">
        <v>0</v>
      </c>
      <c r="Q463">
        <v>0</v>
      </c>
      <c r="R463" t="s">
        <v>147</v>
      </c>
      <c r="S463" t="s">
        <v>147</v>
      </c>
      <c r="T463">
        <v>124</v>
      </c>
      <c r="U463">
        <v>620</v>
      </c>
      <c r="V463" t="s">
        <v>143</v>
      </c>
      <c r="W463" t="s">
        <v>1029</v>
      </c>
      <c r="X463">
        <v>150</v>
      </c>
      <c r="Y463">
        <v>900</v>
      </c>
      <c r="Z463" t="s">
        <v>143</v>
      </c>
      <c r="AA463" t="s">
        <v>1029</v>
      </c>
      <c r="AB463">
        <v>146</v>
      </c>
      <c r="AC463">
        <v>750</v>
      </c>
      <c r="AD463" t="s">
        <v>143</v>
      </c>
      <c r="AE463" t="s">
        <v>1029</v>
      </c>
      <c r="AF463">
        <v>41</v>
      </c>
      <c r="AG463">
        <v>208</v>
      </c>
      <c r="AH463" t="s">
        <v>143</v>
      </c>
      <c r="AI463" t="s">
        <v>1029</v>
      </c>
      <c r="AJ463">
        <v>71</v>
      </c>
      <c r="AK463">
        <v>229</v>
      </c>
      <c r="AL463" t="s">
        <v>143</v>
      </c>
      <c r="AM463" t="s">
        <v>1029</v>
      </c>
      <c r="AN463">
        <v>123</v>
      </c>
      <c r="AO463">
        <v>623</v>
      </c>
      <c r="AP463" t="s">
        <v>159</v>
      </c>
      <c r="AQ463">
        <v>419</v>
      </c>
      <c r="AR463">
        <v>2165</v>
      </c>
      <c r="AS463">
        <v>108</v>
      </c>
      <c r="AT463">
        <v>540</v>
      </c>
      <c r="AU463" t="s">
        <v>148</v>
      </c>
      <c r="AV463" t="s">
        <v>149</v>
      </c>
      <c r="AW463">
        <v>121</v>
      </c>
      <c r="AX463">
        <v>606</v>
      </c>
      <c r="AY463" t="s">
        <v>148</v>
      </c>
      <c r="AZ463" t="s">
        <v>149</v>
      </c>
      <c r="BA463">
        <v>112</v>
      </c>
      <c r="BB463">
        <v>560</v>
      </c>
      <c r="BC463" t="s">
        <v>148</v>
      </c>
      <c r="BD463" t="s">
        <v>149</v>
      </c>
      <c r="BE463">
        <v>4</v>
      </c>
      <c r="BF463">
        <v>22</v>
      </c>
      <c r="BG463" t="s">
        <v>148</v>
      </c>
      <c r="BH463" t="s">
        <v>149</v>
      </c>
      <c r="BI463">
        <v>14</v>
      </c>
      <c r="BJ463">
        <v>77</v>
      </c>
      <c r="BK463" t="s">
        <v>148</v>
      </c>
      <c r="BL463" t="s">
        <v>149</v>
      </c>
      <c r="BM463">
        <v>60</v>
      </c>
      <c r="BN463">
        <v>360</v>
      </c>
      <c r="BO463" s="116">
        <f>SUM(Table1[[#This Row],[2014-2015 Conflict]],Table1[[#This Row],[2016-2017 conflict]],Table1[[#This Row],[2018 pre R conflict]],Table1[[#This Row],[2018 post R conflict]],Table1[[#This Row],[2019 conflict]],Table1[[#This Row],[2020 conflict]])</f>
        <v>2707</v>
      </c>
      <c r="BP463" s="116">
        <f>SUM(Table1[[#This Row],[2014-2015  C - clashes]],Table1[[#This Row],[2016-2017  c-clashes]],Table1[[#This Row],[2018 pre R C-clashes]],Table1[[#This Row],[2018 post R C-clashes]],Table1[[#This Row],[2019 C-clashes]],Table1[[#This Row],[2020 C-clashes]])</f>
        <v>0</v>
      </c>
      <c r="BQ463" s="116">
        <f>SUM(Table1[[#This Row],[2014-2015 disaster]],Table1[[#This Row],[2016-2017 disaster]],Table1[[#This Row],[2018 pre R disaster]],Table1[[#This Row],[2018 post R disaster]],Table1[[#This Row],[2019 disaster]],Table1[[#This Row],[2020 disaster]])</f>
        <v>0</v>
      </c>
      <c r="BR463" s="116">
        <f>SUM(Table1[[#This Row],[2014-2015 unknown]],Table1[[#This Row],[2016-2017  unknown ]],Table1[[#This Row],[2018 pre R unknown]],Table1[[#This Row],[2018 post R unknown]],Table1[[#This Row],[2019 unknown]],Table1[[#This Row],[2020 unknown]])</f>
        <v>0</v>
      </c>
      <c r="BS463">
        <v>0</v>
      </c>
      <c r="BT463">
        <v>0</v>
      </c>
      <c r="BU463">
        <v>0</v>
      </c>
      <c r="BV463">
        <v>0</v>
      </c>
      <c r="BW463" t="s">
        <v>146</v>
      </c>
      <c r="BX463">
        <v>620</v>
      </c>
      <c r="BY463">
        <v>0</v>
      </c>
      <c r="BZ463">
        <v>0</v>
      </c>
      <c r="CA463">
        <v>0</v>
      </c>
      <c r="CB463" t="s">
        <v>146</v>
      </c>
      <c r="CC463">
        <v>900</v>
      </c>
      <c r="CD463">
        <v>0</v>
      </c>
      <c r="CE463">
        <v>0</v>
      </c>
      <c r="CF463">
        <v>0</v>
      </c>
      <c r="CG463" t="s">
        <v>146</v>
      </c>
      <c r="CH463">
        <v>750</v>
      </c>
      <c r="CI463">
        <v>0</v>
      </c>
      <c r="CJ463">
        <v>0</v>
      </c>
      <c r="CK463">
        <v>0</v>
      </c>
      <c r="CL463" t="s">
        <v>146</v>
      </c>
      <c r="CM463">
        <v>208</v>
      </c>
      <c r="CN463">
        <v>0</v>
      </c>
      <c r="CO463">
        <v>0</v>
      </c>
      <c r="CP463">
        <v>0</v>
      </c>
      <c r="CQ463" t="s">
        <v>146</v>
      </c>
      <c r="CR463">
        <v>229</v>
      </c>
      <c r="CS463">
        <v>0</v>
      </c>
      <c r="CT463">
        <v>0</v>
      </c>
      <c r="CU463">
        <v>0</v>
      </c>
      <c r="CV463" t="s">
        <v>146</v>
      </c>
      <c r="CW463" t="s">
        <v>147</v>
      </c>
      <c r="CX463">
        <v>0</v>
      </c>
      <c r="CY463">
        <v>0</v>
      </c>
      <c r="CZ463">
        <v>0</v>
      </c>
      <c r="DA463">
        <v>655</v>
      </c>
      <c r="DB463">
        <v>3330</v>
      </c>
      <c r="DC463" t="s">
        <v>159</v>
      </c>
      <c r="DD463">
        <v>204</v>
      </c>
      <c r="DE463">
        <v>1020</v>
      </c>
      <c r="DF463">
        <v>1330</v>
      </c>
      <c r="DG463">
        <v>6652</v>
      </c>
      <c r="DH463" t="s">
        <v>159</v>
      </c>
      <c r="DI463">
        <f>Table1[[#This Row],[i- returnees internal present household]]+Table1[[#This Row],[k- abroad returnee household]]</f>
        <v>1418</v>
      </c>
      <c r="DJ463">
        <f>Table1[[#This Row],[ returnees internal ]]+Table1[[#This Row],[abroad returnee ]]</f>
        <v>7914</v>
      </c>
      <c r="DK463" t="s">
        <v>159</v>
      </c>
      <c r="DL463">
        <v>938</v>
      </c>
      <c r="DM463">
        <v>5484</v>
      </c>
      <c r="DN463">
        <v>62</v>
      </c>
      <c r="DO463">
        <v>310</v>
      </c>
      <c r="DP463" t="s">
        <v>143</v>
      </c>
      <c r="DQ463" t="s">
        <v>1029</v>
      </c>
      <c r="DR463" t="s">
        <v>150</v>
      </c>
      <c r="DS463" t="s">
        <v>147</v>
      </c>
      <c r="DT463">
        <v>84</v>
      </c>
      <c r="DU463">
        <v>420</v>
      </c>
      <c r="DV463" t="s">
        <v>143</v>
      </c>
      <c r="DW463" t="s">
        <v>1029</v>
      </c>
      <c r="DX463" t="s">
        <v>150</v>
      </c>
      <c r="DY463" t="s">
        <v>147</v>
      </c>
      <c r="DZ463">
        <v>286</v>
      </c>
      <c r="EA463">
        <v>1746</v>
      </c>
      <c r="EB463" t="s">
        <v>143</v>
      </c>
      <c r="EC463" t="s">
        <v>1029</v>
      </c>
      <c r="ED463" t="s">
        <v>150</v>
      </c>
      <c r="EE463" t="s">
        <v>147</v>
      </c>
      <c r="EF463">
        <v>236</v>
      </c>
      <c r="EG463">
        <v>1491</v>
      </c>
      <c r="EH463" t="s">
        <v>143</v>
      </c>
      <c r="EI463" t="s">
        <v>1029</v>
      </c>
      <c r="EJ463" t="s">
        <v>150</v>
      </c>
      <c r="EK463" t="s">
        <v>147</v>
      </c>
      <c r="EL463">
        <v>103</v>
      </c>
      <c r="EM463">
        <v>515</v>
      </c>
      <c r="EN463" t="s">
        <v>143</v>
      </c>
      <c r="EO463" t="s">
        <v>1029</v>
      </c>
      <c r="EP463" t="s">
        <v>150</v>
      </c>
      <c r="EQ463" t="s">
        <v>147</v>
      </c>
      <c r="ER463">
        <v>167</v>
      </c>
      <c r="ES463">
        <v>1002</v>
      </c>
      <c r="ET463" t="s">
        <v>159</v>
      </c>
      <c r="EU463">
        <v>480</v>
      </c>
      <c r="EV463">
        <v>2430</v>
      </c>
      <c r="EW463">
        <v>74</v>
      </c>
      <c r="EX463">
        <v>370</v>
      </c>
      <c r="EY463" t="s">
        <v>148</v>
      </c>
      <c r="EZ463" t="s">
        <v>149</v>
      </c>
      <c r="FA463" t="s">
        <v>150</v>
      </c>
      <c r="FB463" t="s">
        <v>147</v>
      </c>
      <c r="FC463">
        <v>83</v>
      </c>
      <c r="FD463">
        <v>415</v>
      </c>
      <c r="FE463" t="s">
        <v>148</v>
      </c>
      <c r="FF463" t="s">
        <v>149</v>
      </c>
      <c r="FG463" t="s">
        <v>150</v>
      </c>
      <c r="FH463" t="s">
        <v>147</v>
      </c>
      <c r="FI463">
        <v>79</v>
      </c>
      <c r="FJ463">
        <v>395</v>
      </c>
      <c r="FK463" t="s">
        <v>148</v>
      </c>
      <c r="FL463" t="s">
        <v>149</v>
      </c>
      <c r="FM463" t="s">
        <v>150</v>
      </c>
      <c r="FN463" t="s">
        <v>147</v>
      </c>
      <c r="FO463">
        <v>80</v>
      </c>
      <c r="FP463">
        <v>400</v>
      </c>
      <c r="FQ463" t="s">
        <v>148</v>
      </c>
      <c r="FR463" t="s">
        <v>149</v>
      </c>
      <c r="FS463" t="s">
        <v>150</v>
      </c>
      <c r="FT463" t="s">
        <v>147</v>
      </c>
      <c r="FU463">
        <v>134</v>
      </c>
      <c r="FV463">
        <v>670</v>
      </c>
      <c r="FW463" t="s">
        <v>148</v>
      </c>
      <c r="FX463" t="s">
        <v>149</v>
      </c>
      <c r="FY463" t="s">
        <v>150</v>
      </c>
      <c r="FZ463" t="s">
        <v>147</v>
      </c>
      <c r="GA463">
        <v>30</v>
      </c>
      <c r="GB463">
        <v>180</v>
      </c>
      <c r="GC463">
        <v>481</v>
      </c>
      <c r="GD463">
        <v>3032</v>
      </c>
      <c r="GE463">
        <v>180</v>
      </c>
      <c r="GF463">
        <v>900</v>
      </c>
      <c r="GG463">
        <v>560</v>
      </c>
      <c r="GH463">
        <v>2800</v>
      </c>
      <c r="GI463">
        <v>197</v>
      </c>
      <c r="GJ463">
        <v>1182</v>
      </c>
      <c r="GK463" t="s">
        <v>159</v>
      </c>
      <c r="GL463">
        <v>95</v>
      </c>
      <c r="GM463">
        <v>480</v>
      </c>
      <c r="GN463" t="s">
        <v>159</v>
      </c>
      <c r="GO463" t="s">
        <v>143</v>
      </c>
      <c r="GP463" t="s">
        <v>181</v>
      </c>
      <c r="GQ463" t="s">
        <v>159</v>
      </c>
      <c r="GR463" t="s">
        <v>148</v>
      </c>
      <c r="GS463" t="s">
        <v>159</v>
      </c>
      <c r="GT463">
        <v>132</v>
      </c>
      <c r="GU463">
        <v>672</v>
      </c>
      <c r="GV463" t="s">
        <v>159</v>
      </c>
      <c r="GW463" t="s">
        <v>152</v>
      </c>
      <c r="GX463" t="s">
        <v>152</v>
      </c>
      <c r="GY463" t="s">
        <v>151</v>
      </c>
      <c r="GZ463" t="s">
        <v>160</v>
      </c>
      <c r="HA463" s="117" t="s">
        <v>666</v>
      </c>
      <c r="HB463" s="117" t="s">
        <v>2790</v>
      </c>
      <c r="HC463" s="117"/>
      <c r="HD463" s="116" t="s">
        <v>1858</v>
      </c>
      <c r="HE463" s="116">
        <v>8.1593820000000008</v>
      </c>
      <c r="HF463" s="116">
        <v>32.248005300000003</v>
      </c>
    </row>
    <row r="464" spans="1:214" x14ac:dyDescent="0.25">
      <c r="A464" t="s">
        <v>192</v>
      </c>
      <c r="B464" t="s">
        <v>193</v>
      </c>
      <c r="C464" t="s">
        <v>682</v>
      </c>
      <c r="D464" t="s">
        <v>683</v>
      </c>
      <c r="E464" t="s">
        <v>1594</v>
      </c>
      <c r="F464" t="s">
        <v>1595</v>
      </c>
      <c r="G464" s="116">
        <f t="shared" si="14"/>
        <v>3.8855757560000002</v>
      </c>
      <c r="H464" s="116">
        <f t="shared" si="15"/>
        <v>31.732352580000001</v>
      </c>
      <c r="I464">
        <v>9</v>
      </c>
      <c r="J464">
        <v>9</v>
      </c>
      <c r="K464" t="s">
        <v>146</v>
      </c>
      <c r="L464">
        <v>0</v>
      </c>
      <c r="M464" s="116">
        <f>SUM(Table1[[#Headers],[c- IDP previously displ. abroad present]])</f>
        <v>0</v>
      </c>
      <c r="N464">
        <v>0</v>
      </c>
      <c r="O464" s="116">
        <f>(Table1[[#This Row],[a- IDP individuals]])-(Table1[[#This Row],[displ. Abroad]])</f>
        <v>0</v>
      </c>
      <c r="P464">
        <v>0</v>
      </c>
      <c r="Q464">
        <v>0</v>
      </c>
      <c r="R464" t="s">
        <v>147</v>
      </c>
      <c r="S464" t="s">
        <v>147</v>
      </c>
      <c r="T464">
        <v>0</v>
      </c>
      <c r="U464">
        <v>0</v>
      </c>
      <c r="V464" t="s">
        <v>147</v>
      </c>
      <c r="W464" t="s">
        <v>147</v>
      </c>
      <c r="X464">
        <v>0</v>
      </c>
      <c r="Y464">
        <v>0</v>
      </c>
      <c r="Z464" t="s">
        <v>147</v>
      </c>
      <c r="AA464" t="s">
        <v>147</v>
      </c>
      <c r="AB464">
        <v>0</v>
      </c>
      <c r="AC464">
        <v>0</v>
      </c>
      <c r="AD464" t="s">
        <v>147</v>
      </c>
      <c r="AE464" t="s">
        <v>147</v>
      </c>
      <c r="AF464">
        <v>0</v>
      </c>
      <c r="AG464">
        <v>0</v>
      </c>
      <c r="AH464" t="s">
        <v>147</v>
      </c>
      <c r="AI464" t="s">
        <v>147</v>
      </c>
      <c r="AJ464">
        <v>0</v>
      </c>
      <c r="AK464">
        <v>0</v>
      </c>
      <c r="AL464" t="s">
        <v>147</v>
      </c>
      <c r="AM464" t="s">
        <v>147</v>
      </c>
      <c r="AN464">
        <v>0</v>
      </c>
      <c r="AO464">
        <v>0</v>
      </c>
      <c r="AP464" t="s">
        <v>146</v>
      </c>
      <c r="AQ464">
        <v>0</v>
      </c>
      <c r="AR464">
        <v>0</v>
      </c>
      <c r="AS464">
        <v>0</v>
      </c>
      <c r="AT464">
        <v>0</v>
      </c>
      <c r="AU464" t="s">
        <v>147</v>
      </c>
      <c r="AV464" t="s">
        <v>147</v>
      </c>
      <c r="AW464">
        <v>0</v>
      </c>
      <c r="AX464">
        <v>0</v>
      </c>
      <c r="AY464" t="s">
        <v>147</v>
      </c>
      <c r="AZ464" t="s">
        <v>147</v>
      </c>
      <c r="BA464">
        <v>0</v>
      </c>
      <c r="BB464">
        <v>0</v>
      </c>
      <c r="BC464" t="s">
        <v>147</v>
      </c>
      <c r="BD464" t="s">
        <v>147</v>
      </c>
      <c r="BE464">
        <v>0</v>
      </c>
      <c r="BF464">
        <v>0</v>
      </c>
      <c r="BG464" t="s">
        <v>147</v>
      </c>
      <c r="BH464" t="s">
        <v>147</v>
      </c>
      <c r="BI464">
        <v>0</v>
      </c>
      <c r="BJ464">
        <v>0</v>
      </c>
      <c r="BK464" t="s">
        <v>147</v>
      </c>
      <c r="BL464" t="s">
        <v>147</v>
      </c>
      <c r="BM464">
        <v>0</v>
      </c>
      <c r="BN464">
        <v>0</v>
      </c>
      <c r="BO464" s="116">
        <f>SUM(Table1[[#This Row],[2014-2015 Conflict]],Table1[[#This Row],[2016-2017 conflict]],Table1[[#This Row],[2018 pre R conflict]],Table1[[#This Row],[2018 post R conflict]],Table1[[#This Row],[2019 conflict]],Table1[[#This Row],[2020 conflict]])</f>
        <v>0</v>
      </c>
      <c r="BP464" s="116">
        <f>SUM(Table1[[#This Row],[2014-2015  C - clashes]],Table1[[#This Row],[2016-2017  c-clashes]],Table1[[#This Row],[2018 pre R C-clashes]],Table1[[#This Row],[2018 post R C-clashes]],Table1[[#This Row],[2019 C-clashes]],Table1[[#This Row],[2020 C-clashes]])</f>
        <v>0</v>
      </c>
      <c r="BQ464" s="116">
        <f>SUM(Table1[[#This Row],[2014-2015 disaster]],Table1[[#This Row],[2016-2017 disaster]],Table1[[#This Row],[2018 pre R disaster]],Table1[[#This Row],[2018 post R disaster]],Table1[[#This Row],[2019 disaster]],Table1[[#This Row],[2020 disaster]])</f>
        <v>0</v>
      </c>
      <c r="BR464" s="116">
        <f>SUM(Table1[[#This Row],[2014-2015 unknown]],Table1[[#This Row],[2016-2017  unknown ]],Table1[[#This Row],[2018 pre R unknown]],Table1[[#This Row],[2018 post R unknown]],Table1[[#This Row],[2019 unknown]],Table1[[#This Row],[2020 unknown]])</f>
        <v>0</v>
      </c>
      <c r="BS464">
        <v>0</v>
      </c>
      <c r="BT464">
        <v>0</v>
      </c>
      <c r="BU464">
        <v>0</v>
      </c>
      <c r="BV464">
        <v>0</v>
      </c>
      <c r="BW464" t="s">
        <v>146</v>
      </c>
      <c r="BX464">
        <v>0</v>
      </c>
      <c r="BY464">
        <v>0</v>
      </c>
      <c r="BZ464">
        <v>0</v>
      </c>
      <c r="CA464">
        <v>0</v>
      </c>
      <c r="CB464" t="s">
        <v>146</v>
      </c>
      <c r="CC464">
        <v>0</v>
      </c>
      <c r="CD464">
        <v>0</v>
      </c>
      <c r="CE464">
        <v>0</v>
      </c>
      <c r="CF464">
        <v>0</v>
      </c>
      <c r="CG464" t="s">
        <v>146</v>
      </c>
      <c r="CH464">
        <v>0</v>
      </c>
      <c r="CI464">
        <v>0</v>
      </c>
      <c r="CJ464">
        <v>0</v>
      </c>
      <c r="CK464">
        <v>0</v>
      </c>
      <c r="CL464" t="s">
        <v>146</v>
      </c>
      <c r="CM464">
        <v>0</v>
      </c>
      <c r="CN464">
        <v>0</v>
      </c>
      <c r="CO464">
        <v>0</v>
      </c>
      <c r="CP464">
        <v>0</v>
      </c>
      <c r="CQ464" t="s">
        <v>146</v>
      </c>
      <c r="CR464">
        <v>0</v>
      </c>
      <c r="CS464">
        <v>0</v>
      </c>
      <c r="CT464">
        <v>0</v>
      </c>
      <c r="CU464">
        <v>0</v>
      </c>
      <c r="CV464" t="s">
        <v>146</v>
      </c>
      <c r="CW464" t="s">
        <v>147</v>
      </c>
      <c r="CX464">
        <v>0</v>
      </c>
      <c r="CY464">
        <v>0</v>
      </c>
      <c r="CZ464">
        <v>0</v>
      </c>
      <c r="DA464">
        <v>0</v>
      </c>
      <c r="DB464">
        <v>0</v>
      </c>
      <c r="DC464" t="s">
        <v>146</v>
      </c>
      <c r="DD464">
        <v>0</v>
      </c>
      <c r="DE464">
        <v>0</v>
      </c>
      <c r="DF464">
        <v>0</v>
      </c>
      <c r="DG464">
        <v>0</v>
      </c>
      <c r="DH464" t="s">
        <v>159</v>
      </c>
      <c r="DI464">
        <f>Table1[[#This Row],[i- returnees internal present household]]+Table1[[#This Row],[k- abroad returnee household]]</f>
        <v>1036</v>
      </c>
      <c r="DJ464">
        <f>Table1[[#This Row],[ returnees internal ]]+Table1[[#This Row],[abroad returnee ]]</f>
        <v>5854</v>
      </c>
      <c r="DK464" t="s">
        <v>146</v>
      </c>
      <c r="DL464">
        <v>0</v>
      </c>
      <c r="DM464">
        <v>0</v>
      </c>
      <c r="DN464">
        <v>0</v>
      </c>
      <c r="DO464">
        <v>0</v>
      </c>
      <c r="DP464" t="s">
        <v>147</v>
      </c>
      <c r="DQ464" t="s">
        <v>147</v>
      </c>
      <c r="DR464" t="s">
        <v>147</v>
      </c>
      <c r="DS464" t="s">
        <v>147</v>
      </c>
      <c r="DT464">
        <v>0</v>
      </c>
      <c r="DU464">
        <v>0</v>
      </c>
      <c r="DV464" t="s">
        <v>147</v>
      </c>
      <c r="DW464" t="s">
        <v>147</v>
      </c>
      <c r="DX464" t="s">
        <v>147</v>
      </c>
      <c r="DY464" t="s">
        <v>147</v>
      </c>
      <c r="DZ464">
        <v>0</v>
      </c>
      <c r="EA464">
        <v>0</v>
      </c>
      <c r="EB464" t="s">
        <v>147</v>
      </c>
      <c r="EC464" t="s">
        <v>147</v>
      </c>
      <c r="ED464" t="s">
        <v>147</v>
      </c>
      <c r="EE464" t="s">
        <v>147</v>
      </c>
      <c r="EF464">
        <v>0</v>
      </c>
      <c r="EG464">
        <v>0</v>
      </c>
      <c r="EH464" t="s">
        <v>147</v>
      </c>
      <c r="EI464" t="s">
        <v>147</v>
      </c>
      <c r="EJ464" t="s">
        <v>147</v>
      </c>
      <c r="EK464" t="s">
        <v>147</v>
      </c>
      <c r="EL464">
        <v>0</v>
      </c>
      <c r="EM464">
        <v>0</v>
      </c>
      <c r="EN464" t="s">
        <v>147</v>
      </c>
      <c r="EO464" t="s">
        <v>147</v>
      </c>
      <c r="EP464" t="s">
        <v>147</v>
      </c>
      <c r="EQ464" t="s">
        <v>147</v>
      </c>
      <c r="ER464">
        <v>0</v>
      </c>
      <c r="ES464">
        <v>0</v>
      </c>
      <c r="ET464" t="s">
        <v>159</v>
      </c>
      <c r="EU464">
        <v>1036</v>
      </c>
      <c r="EV464">
        <v>5854</v>
      </c>
      <c r="EW464">
        <v>232</v>
      </c>
      <c r="EX464">
        <v>1299</v>
      </c>
      <c r="EY464" t="s">
        <v>221</v>
      </c>
      <c r="EZ464" t="s">
        <v>424</v>
      </c>
      <c r="FA464" t="s">
        <v>150</v>
      </c>
      <c r="FB464" t="s">
        <v>147</v>
      </c>
      <c r="FC464">
        <v>186</v>
      </c>
      <c r="FD464">
        <v>1043</v>
      </c>
      <c r="FE464" t="s">
        <v>221</v>
      </c>
      <c r="FF464" t="s">
        <v>424</v>
      </c>
      <c r="FG464" t="s">
        <v>150</v>
      </c>
      <c r="FH464" t="s">
        <v>147</v>
      </c>
      <c r="FI464">
        <v>115</v>
      </c>
      <c r="FJ464">
        <v>644</v>
      </c>
      <c r="FK464" t="s">
        <v>221</v>
      </c>
      <c r="FL464" t="s">
        <v>424</v>
      </c>
      <c r="FM464" t="s">
        <v>150</v>
      </c>
      <c r="FN464" t="s">
        <v>147</v>
      </c>
      <c r="FO464">
        <v>183</v>
      </c>
      <c r="FP464">
        <v>1024</v>
      </c>
      <c r="FQ464" t="s">
        <v>221</v>
      </c>
      <c r="FR464" t="s">
        <v>424</v>
      </c>
      <c r="FS464" t="s">
        <v>150</v>
      </c>
      <c r="FT464" t="s">
        <v>147</v>
      </c>
      <c r="FU464">
        <v>196</v>
      </c>
      <c r="FV464">
        <v>1122</v>
      </c>
      <c r="FW464" t="s">
        <v>221</v>
      </c>
      <c r="FX464" t="s">
        <v>424</v>
      </c>
      <c r="FY464" t="s">
        <v>150</v>
      </c>
      <c r="FZ464" t="s">
        <v>147</v>
      </c>
      <c r="GA464">
        <v>124</v>
      </c>
      <c r="GB464">
        <v>722</v>
      </c>
      <c r="GC464">
        <v>461</v>
      </c>
      <c r="GD464">
        <v>2584</v>
      </c>
      <c r="GE464">
        <v>356</v>
      </c>
      <c r="GF464">
        <v>1994</v>
      </c>
      <c r="GG464">
        <v>95</v>
      </c>
      <c r="GH464">
        <v>554</v>
      </c>
      <c r="GI464">
        <v>124</v>
      </c>
      <c r="GJ464">
        <v>722</v>
      </c>
      <c r="GK464" t="s">
        <v>159</v>
      </c>
      <c r="GL464">
        <v>815</v>
      </c>
      <c r="GM464">
        <v>4413</v>
      </c>
      <c r="GN464" t="s">
        <v>146</v>
      </c>
      <c r="GO464" t="s">
        <v>147</v>
      </c>
      <c r="GP464" t="s">
        <v>147</v>
      </c>
      <c r="GQ464" t="s">
        <v>159</v>
      </c>
      <c r="GR464" t="s">
        <v>221</v>
      </c>
      <c r="GS464" t="s">
        <v>146</v>
      </c>
      <c r="GT464">
        <v>0</v>
      </c>
      <c r="GU464">
        <v>0</v>
      </c>
      <c r="GV464" t="s">
        <v>159</v>
      </c>
      <c r="GW464" t="s">
        <v>151</v>
      </c>
      <c r="GX464" t="s">
        <v>151</v>
      </c>
      <c r="GY464" t="s">
        <v>151</v>
      </c>
      <c r="GZ464" t="s">
        <v>160</v>
      </c>
      <c r="HA464" s="117" t="s">
        <v>666</v>
      </c>
      <c r="HB464" s="117" t="s">
        <v>2792</v>
      </c>
      <c r="HC464" s="117"/>
      <c r="HD464" s="116" t="s">
        <v>1858</v>
      </c>
      <c r="HE464" s="116">
        <v>8.164085</v>
      </c>
      <c r="HF464" s="116">
        <v>32.243022099999997</v>
      </c>
    </row>
    <row r="465" spans="1:214" x14ac:dyDescent="0.25">
      <c r="A465" t="s">
        <v>201</v>
      </c>
      <c r="B465" t="s">
        <v>202</v>
      </c>
      <c r="C465" t="s">
        <v>509</v>
      </c>
      <c r="D465" t="s">
        <v>510</v>
      </c>
      <c r="E465" t="s">
        <v>1596</v>
      </c>
      <c r="F465" t="s">
        <v>1597</v>
      </c>
      <c r="G465" s="116">
        <f t="shared" si="14"/>
        <v>4.6081019999999997</v>
      </c>
      <c r="H465" s="116">
        <f t="shared" si="15"/>
        <v>32.999057000000001</v>
      </c>
      <c r="I465">
        <v>9</v>
      </c>
      <c r="J465">
        <v>9</v>
      </c>
      <c r="K465" t="s">
        <v>159</v>
      </c>
      <c r="L465">
        <v>80</v>
      </c>
      <c r="M465" s="116">
        <f>SUM(Table1[[#Headers],[c- IDP previously displ. abroad present]])</f>
        <v>0</v>
      </c>
      <c r="N465">
        <v>432</v>
      </c>
      <c r="O465" s="116">
        <f>(Table1[[#This Row],[a- IDP individuals]])-(Table1[[#This Row],[displ. Abroad]])</f>
        <v>227</v>
      </c>
      <c r="P465">
        <v>15</v>
      </c>
      <c r="Q465">
        <v>79</v>
      </c>
      <c r="R465" t="s">
        <v>193</v>
      </c>
      <c r="S465" t="s">
        <v>194</v>
      </c>
      <c r="T465">
        <v>35</v>
      </c>
      <c r="U465">
        <v>203</v>
      </c>
      <c r="V465" t="s">
        <v>202</v>
      </c>
      <c r="W465" t="s">
        <v>302</v>
      </c>
      <c r="X465">
        <v>4</v>
      </c>
      <c r="Y465">
        <v>20</v>
      </c>
      <c r="Z465" t="s">
        <v>147</v>
      </c>
      <c r="AA465" t="s">
        <v>147</v>
      </c>
      <c r="AB465">
        <v>12</v>
      </c>
      <c r="AC465">
        <v>61</v>
      </c>
      <c r="AD465" t="s">
        <v>202</v>
      </c>
      <c r="AE465" t="s">
        <v>302</v>
      </c>
      <c r="AF465">
        <v>10</v>
      </c>
      <c r="AG465">
        <v>50</v>
      </c>
      <c r="AH465" t="s">
        <v>202</v>
      </c>
      <c r="AI465" t="s">
        <v>510</v>
      </c>
      <c r="AJ465">
        <v>4</v>
      </c>
      <c r="AK465">
        <v>19</v>
      </c>
      <c r="AL465" t="s">
        <v>202</v>
      </c>
      <c r="AM465" t="s">
        <v>510</v>
      </c>
      <c r="AN465">
        <v>0</v>
      </c>
      <c r="AO465">
        <v>0</v>
      </c>
      <c r="AP465" t="s">
        <v>159</v>
      </c>
      <c r="AQ465">
        <v>38</v>
      </c>
      <c r="AR465">
        <v>205</v>
      </c>
      <c r="AS465">
        <v>19</v>
      </c>
      <c r="AT465">
        <v>110</v>
      </c>
      <c r="AU465" t="s">
        <v>221</v>
      </c>
      <c r="AV465" t="s">
        <v>376</v>
      </c>
      <c r="AW465">
        <v>4</v>
      </c>
      <c r="AX465">
        <v>20</v>
      </c>
      <c r="AY465" t="s">
        <v>221</v>
      </c>
      <c r="AZ465" t="s">
        <v>612</v>
      </c>
      <c r="BA465">
        <v>9</v>
      </c>
      <c r="BB465">
        <v>45</v>
      </c>
      <c r="BC465" t="s">
        <v>221</v>
      </c>
      <c r="BD465" t="s">
        <v>424</v>
      </c>
      <c r="BE465">
        <v>6</v>
      </c>
      <c r="BF465">
        <v>30</v>
      </c>
      <c r="BG465" t="s">
        <v>221</v>
      </c>
      <c r="BH465" t="s">
        <v>424</v>
      </c>
      <c r="BI465">
        <v>0</v>
      </c>
      <c r="BJ465">
        <v>0</v>
      </c>
      <c r="BK465" t="s">
        <v>147</v>
      </c>
      <c r="BL465" t="s">
        <v>147</v>
      </c>
      <c r="BM465">
        <v>0</v>
      </c>
      <c r="BN465">
        <v>0</v>
      </c>
      <c r="BO465" s="116">
        <f>SUM(Table1[[#This Row],[2014-2015 Conflict]],Table1[[#This Row],[2016-2017 conflict]],Table1[[#This Row],[2018 pre R conflict]],Table1[[#This Row],[2018 post R conflict]],Table1[[#This Row],[2019 conflict]],Table1[[#This Row],[2020 conflict]])</f>
        <v>208</v>
      </c>
      <c r="BP465" s="116">
        <f>SUM(Table1[[#This Row],[2014-2015  C - clashes]],Table1[[#This Row],[2016-2017  c-clashes]],Table1[[#This Row],[2018 pre R C-clashes]],Table1[[#This Row],[2018 post R C-clashes]],Table1[[#This Row],[2019 C-clashes]],Table1[[#This Row],[2020 C-clashes]])</f>
        <v>80</v>
      </c>
      <c r="BQ465" s="116">
        <f>SUM(Table1[[#This Row],[2014-2015 disaster]],Table1[[#This Row],[2016-2017 disaster]],Table1[[#This Row],[2018 pre R disaster]],Table1[[#This Row],[2018 post R disaster]],Table1[[#This Row],[2019 disaster]],Table1[[#This Row],[2020 disaster]])</f>
        <v>0</v>
      </c>
      <c r="BR465" s="116">
        <f>SUM(Table1[[#This Row],[2014-2015 unknown]],Table1[[#This Row],[2016-2017  unknown ]],Table1[[#This Row],[2018 pre R unknown]],Table1[[#This Row],[2018 post R unknown]],Table1[[#This Row],[2019 unknown]],Table1[[#This Row],[2020 unknown]])</f>
        <v>144</v>
      </c>
      <c r="BS465">
        <v>79</v>
      </c>
      <c r="BT465">
        <v>0</v>
      </c>
      <c r="BU465">
        <v>0</v>
      </c>
      <c r="BV465">
        <v>0</v>
      </c>
      <c r="BW465" t="s">
        <v>146</v>
      </c>
      <c r="BX465">
        <v>129</v>
      </c>
      <c r="BY465">
        <v>0</v>
      </c>
      <c r="BZ465">
        <v>0</v>
      </c>
      <c r="CA465">
        <v>74</v>
      </c>
      <c r="CB465" t="s">
        <v>146</v>
      </c>
      <c r="CC465">
        <v>0</v>
      </c>
      <c r="CD465">
        <v>0</v>
      </c>
      <c r="CE465">
        <v>0</v>
      </c>
      <c r="CF465">
        <v>20</v>
      </c>
      <c r="CG465" t="s">
        <v>146</v>
      </c>
      <c r="CH465">
        <v>0</v>
      </c>
      <c r="CI465">
        <v>31</v>
      </c>
      <c r="CJ465">
        <v>0</v>
      </c>
      <c r="CK465">
        <v>30</v>
      </c>
      <c r="CL465" t="s">
        <v>146</v>
      </c>
      <c r="CM465">
        <v>0</v>
      </c>
      <c r="CN465">
        <v>30</v>
      </c>
      <c r="CO465">
        <v>0</v>
      </c>
      <c r="CP465">
        <v>20</v>
      </c>
      <c r="CQ465" t="s">
        <v>146</v>
      </c>
      <c r="CR465">
        <v>0</v>
      </c>
      <c r="CS465">
        <v>19</v>
      </c>
      <c r="CT465">
        <v>0</v>
      </c>
      <c r="CU465">
        <v>0</v>
      </c>
      <c r="CV465" t="s">
        <v>146</v>
      </c>
      <c r="CW465" t="s">
        <v>147</v>
      </c>
      <c r="CX465">
        <v>0</v>
      </c>
      <c r="CY465">
        <v>0</v>
      </c>
      <c r="CZ465">
        <v>0</v>
      </c>
      <c r="DA465">
        <v>80</v>
      </c>
      <c r="DB465">
        <v>432</v>
      </c>
      <c r="DC465" t="s">
        <v>146</v>
      </c>
      <c r="DD465">
        <v>0</v>
      </c>
      <c r="DE465">
        <v>0</v>
      </c>
      <c r="DF465">
        <v>2015</v>
      </c>
      <c r="DG465">
        <v>10075</v>
      </c>
      <c r="DH465" t="s">
        <v>159</v>
      </c>
      <c r="DI465">
        <f>Table1[[#This Row],[i- returnees internal present household]]+Table1[[#This Row],[k- abroad returnee household]]</f>
        <v>191</v>
      </c>
      <c r="DJ465">
        <f>Table1[[#This Row],[ returnees internal ]]+Table1[[#This Row],[abroad returnee ]]</f>
        <v>1043</v>
      </c>
      <c r="DK465" t="s">
        <v>159</v>
      </c>
      <c r="DL465">
        <v>71</v>
      </c>
      <c r="DM465">
        <v>389</v>
      </c>
      <c r="DN465">
        <v>4</v>
      </c>
      <c r="DO465">
        <v>22</v>
      </c>
      <c r="DP465" t="s">
        <v>193</v>
      </c>
      <c r="DQ465" t="s">
        <v>194</v>
      </c>
      <c r="DR465" t="s">
        <v>150</v>
      </c>
      <c r="DS465" t="s">
        <v>147</v>
      </c>
      <c r="DT465">
        <v>21</v>
      </c>
      <c r="DU465">
        <v>113</v>
      </c>
      <c r="DV465" t="s">
        <v>202</v>
      </c>
      <c r="DW465" t="s">
        <v>302</v>
      </c>
      <c r="DX465" t="s">
        <v>304</v>
      </c>
      <c r="DY465" t="s">
        <v>147</v>
      </c>
      <c r="DZ465">
        <v>14</v>
      </c>
      <c r="EA465">
        <v>76</v>
      </c>
      <c r="EB465" t="s">
        <v>202</v>
      </c>
      <c r="EC465" t="s">
        <v>302</v>
      </c>
      <c r="ED465" t="s">
        <v>304</v>
      </c>
      <c r="EE465" t="s">
        <v>147</v>
      </c>
      <c r="EF465">
        <v>12</v>
      </c>
      <c r="EG465">
        <v>65</v>
      </c>
      <c r="EH465" t="s">
        <v>202</v>
      </c>
      <c r="EI465" t="s">
        <v>313</v>
      </c>
      <c r="EJ465" t="s">
        <v>304</v>
      </c>
      <c r="EK465" t="s">
        <v>147</v>
      </c>
      <c r="EL465">
        <v>4</v>
      </c>
      <c r="EM465">
        <v>22</v>
      </c>
      <c r="EN465" t="s">
        <v>202</v>
      </c>
      <c r="EO465" t="s">
        <v>510</v>
      </c>
      <c r="EP465" t="s">
        <v>304</v>
      </c>
      <c r="EQ465" t="s">
        <v>147</v>
      </c>
      <c r="ER465">
        <v>16</v>
      </c>
      <c r="ES465">
        <v>91</v>
      </c>
      <c r="ET465" t="s">
        <v>159</v>
      </c>
      <c r="EU465">
        <v>120</v>
      </c>
      <c r="EV465">
        <v>654</v>
      </c>
      <c r="EW465">
        <v>14</v>
      </c>
      <c r="EX465">
        <v>76</v>
      </c>
      <c r="EY465" t="s">
        <v>219</v>
      </c>
      <c r="EZ465" t="s">
        <v>354</v>
      </c>
      <c r="FA465" t="s">
        <v>150</v>
      </c>
      <c r="FB465" t="s">
        <v>147</v>
      </c>
      <c r="FC465">
        <v>37</v>
      </c>
      <c r="FD465">
        <v>200</v>
      </c>
      <c r="FE465" t="s">
        <v>221</v>
      </c>
      <c r="FF465" t="s">
        <v>376</v>
      </c>
      <c r="FG465" t="s">
        <v>150</v>
      </c>
      <c r="FH465" t="s">
        <v>147</v>
      </c>
      <c r="FI465">
        <v>26</v>
      </c>
      <c r="FJ465">
        <v>140</v>
      </c>
      <c r="FK465" t="s">
        <v>221</v>
      </c>
      <c r="FL465" t="s">
        <v>424</v>
      </c>
      <c r="FM465" t="s">
        <v>150</v>
      </c>
      <c r="FN465" t="s">
        <v>147</v>
      </c>
      <c r="FO465">
        <v>13</v>
      </c>
      <c r="FP465">
        <v>70</v>
      </c>
      <c r="FQ465" t="s">
        <v>221</v>
      </c>
      <c r="FR465" t="s">
        <v>424</v>
      </c>
      <c r="FS465" t="s">
        <v>150</v>
      </c>
      <c r="FT465" t="s">
        <v>147</v>
      </c>
      <c r="FU465">
        <v>3</v>
      </c>
      <c r="FV465">
        <v>16</v>
      </c>
      <c r="FW465" t="s">
        <v>219</v>
      </c>
      <c r="FX465" t="s">
        <v>354</v>
      </c>
      <c r="FY465" t="s">
        <v>150</v>
      </c>
      <c r="FZ465" t="s">
        <v>147</v>
      </c>
      <c r="GA465">
        <v>27</v>
      </c>
      <c r="GB465">
        <v>152</v>
      </c>
      <c r="GC465">
        <v>14</v>
      </c>
      <c r="GD465">
        <v>76</v>
      </c>
      <c r="GE465">
        <v>83</v>
      </c>
      <c r="GF465">
        <v>448</v>
      </c>
      <c r="GG465">
        <v>51</v>
      </c>
      <c r="GH465">
        <v>276</v>
      </c>
      <c r="GI465">
        <v>43</v>
      </c>
      <c r="GJ465">
        <v>243</v>
      </c>
      <c r="GK465" t="s">
        <v>159</v>
      </c>
      <c r="GL465">
        <v>71</v>
      </c>
      <c r="GM465">
        <v>385</v>
      </c>
      <c r="GN465" t="s">
        <v>159</v>
      </c>
      <c r="GO465" t="s">
        <v>202</v>
      </c>
      <c r="GP465" t="s">
        <v>302</v>
      </c>
      <c r="GQ465" t="s">
        <v>159</v>
      </c>
      <c r="GR465" t="s">
        <v>221</v>
      </c>
      <c r="GS465" t="s">
        <v>159</v>
      </c>
      <c r="GT465">
        <v>2</v>
      </c>
      <c r="GU465">
        <v>11</v>
      </c>
      <c r="GV465" t="s">
        <v>159</v>
      </c>
      <c r="GW465" t="s">
        <v>152</v>
      </c>
      <c r="GX465" t="s">
        <v>152</v>
      </c>
      <c r="GY465" t="s">
        <v>152</v>
      </c>
      <c r="GZ465" t="s">
        <v>160</v>
      </c>
      <c r="HA465" s="118" t="s">
        <v>666</v>
      </c>
      <c r="HB465" s="118" t="s">
        <v>2794</v>
      </c>
      <c r="HC465" s="118"/>
      <c r="HD465" s="118" t="s">
        <v>1885</v>
      </c>
      <c r="HE465" s="119">
        <v>8.1692230000000006</v>
      </c>
      <c r="HF465" s="119">
        <v>32.238509999999998</v>
      </c>
    </row>
    <row r="466" spans="1:214" x14ac:dyDescent="0.25">
      <c r="A466" t="s">
        <v>142</v>
      </c>
      <c r="B466" t="s">
        <v>143</v>
      </c>
      <c r="C466" t="s">
        <v>606</v>
      </c>
      <c r="D466" t="s">
        <v>409</v>
      </c>
      <c r="E466" t="s">
        <v>1598</v>
      </c>
      <c r="F466" t="s">
        <v>1599</v>
      </c>
      <c r="G466" s="116">
        <f t="shared" si="14"/>
        <v>10.548769999999999</v>
      </c>
      <c r="H466" s="116">
        <f t="shared" si="15"/>
        <v>32.104489999999998</v>
      </c>
      <c r="I466">
        <v>9</v>
      </c>
      <c r="J466">
        <v>9</v>
      </c>
      <c r="K466" t="s">
        <v>159</v>
      </c>
      <c r="L466">
        <v>622</v>
      </c>
      <c r="M466" s="116">
        <f>SUM(Table1[[#Headers],[c- IDP previously displ. abroad present]])</f>
        <v>0</v>
      </c>
      <c r="N466">
        <v>3224</v>
      </c>
      <c r="O466" s="116">
        <f>(Table1[[#This Row],[a- IDP individuals]])-(Table1[[#This Row],[displ. Abroad]])</f>
        <v>3224</v>
      </c>
      <c r="P466">
        <v>220</v>
      </c>
      <c r="Q466">
        <v>1103</v>
      </c>
      <c r="R466" t="s">
        <v>143</v>
      </c>
      <c r="S466" t="s">
        <v>409</v>
      </c>
      <c r="T466">
        <v>142</v>
      </c>
      <c r="U466">
        <v>712</v>
      </c>
      <c r="V466" t="s">
        <v>143</v>
      </c>
      <c r="W466" t="s">
        <v>409</v>
      </c>
      <c r="X466">
        <v>95</v>
      </c>
      <c r="Y466">
        <v>482</v>
      </c>
      <c r="Z466" t="s">
        <v>143</v>
      </c>
      <c r="AA466" t="s">
        <v>409</v>
      </c>
      <c r="AB466">
        <v>0</v>
      </c>
      <c r="AC466">
        <v>0</v>
      </c>
      <c r="AD466" t="s">
        <v>147</v>
      </c>
      <c r="AE466" t="s">
        <v>147</v>
      </c>
      <c r="AF466">
        <v>0</v>
      </c>
      <c r="AG466">
        <v>0</v>
      </c>
      <c r="AH466" t="s">
        <v>147</v>
      </c>
      <c r="AI466" t="s">
        <v>147</v>
      </c>
      <c r="AJ466">
        <v>0</v>
      </c>
      <c r="AK466">
        <v>0</v>
      </c>
      <c r="AL466" t="s">
        <v>147</v>
      </c>
      <c r="AM466" t="s">
        <v>147</v>
      </c>
      <c r="AN466">
        <v>165</v>
      </c>
      <c r="AO466">
        <v>927</v>
      </c>
      <c r="AP466" t="s">
        <v>146</v>
      </c>
      <c r="AQ466">
        <v>0</v>
      </c>
      <c r="AR466">
        <v>0</v>
      </c>
      <c r="AS466">
        <v>0</v>
      </c>
      <c r="AT466">
        <v>0</v>
      </c>
      <c r="AU466" t="s">
        <v>147</v>
      </c>
      <c r="AV466" t="s">
        <v>147</v>
      </c>
      <c r="AW466">
        <v>0</v>
      </c>
      <c r="AX466">
        <v>0</v>
      </c>
      <c r="AY466" t="s">
        <v>147</v>
      </c>
      <c r="AZ466" t="s">
        <v>147</v>
      </c>
      <c r="BA466">
        <v>0</v>
      </c>
      <c r="BB466">
        <v>0</v>
      </c>
      <c r="BC466" t="s">
        <v>147</v>
      </c>
      <c r="BD466" t="s">
        <v>147</v>
      </c>
      <c r="BE466">
        <v>0</v>
      </c>
      <c r="BF466">
        <v>0</v>
      </c>
      <c r="BG466" t="s">
        <v>147</v>
      </c>
      <c r="BH466" t="s">
        <v>147</v>
      </c>
      <c r="BI466">
        <v>0</v>
      </c>
      <c r="BJ466">
        <v>0</v>
      </c>
      <c r="BK466" t="s">
        <v>147</v>
      </c>
      <c r="BL466" t="s">
        <v>147</v>
      </c>
      <c r="BM466">
        <v>0</v>
      </c>
      <c r="BN466">
        <v>0</v>
      </c>
      <c r="BO466" s="116">
        <f>SUM(Table1[[#This Row],[2014-2015 Conflict]],Table1[[#This Row],[2016-2017 conflict]],Table1[[#This Row],[2018 pre R conflict]],Table1[[#This Row],[2018 post R conflict]],Table1[[#This Row],[2019 conflict]],Table1[[#This Row],[2020 conflict]])</f>
        <v>2297</v>
      </c>
      <c r="BP466" s="116">
        <f>SUM(Table1[[#This Row],[2014-2015  C - clashes]],Table1[[#This Row],[2016-2017  c-clashes]],Table1[[#This Row],[2018 pre R C-clashes]],Table1[[#This Row],[2018 post R C-clashes]],Table1[[#This Row],[2019 C-clashes]],Table1[[#This Row],[2020 C-clashes]])</f>
        <v>0</v>
      </c>
      <c r="BQ466" s="116">
        <f>SUM(Table1[[#This Row],[2014-2015 disaster]],Table1[[#This Row],[2016-2017 disaster]],Table1[[#This Row],[2018 pre R disaster]],Table1[[#This Row],[2018 post R disaster]],Table1[[#This Row],[2019 disaster]],Table1[[#This Row],[2020 disaster]])</f>
        <v>0</v>
      </c>
      <c r="BR466" s="116">
        <f>SUM(Table1[[#This Row],[2014-2015 unknown]],Table1[[#This Row],[2016-2017  unknown ]],Table1[[#This Row],[2018 pre R unknown]],Table1[[#This Row],[2018 post R unknown]],Table1[[#This Row],[2019 unknown]],Table1[[#This Row],[2020 unknown]])</f>
        <v>0</v>
      </c>
      <c r="BS466">
        <v>1103</v>
      </c>
      <c r="BT466">
        <v>0</v>
      </c>
      <c r="BU466">
        <v>0</v>
      </c>
      <c r="BV466">
        <v>0</v>
      </c>
      <c r="BW466" t="s">
        <v>146</v>
      </c>
      <c r="BX466">
        <v>712</v>
      </c>
      <c r="BY466">
        <v>0</v>
      </c>
      <c r="BZ466">
        <v>0</v>
      </c>
      <c r="CA466">
        <v>0</v>
      </c>
      <c r="CB466" t="s">
        <v>146</v>
      </c>
      <c r="CC466">
        <v>482</v>
      </c>
      <c r="CD466">
        <v>0</v>
      </c>
      <c r="CE466">
        <v>0</v>
      </c>
      <c r="CF466">
        <v>0</v>
      </c>
      <c r="CG466" t="s">
        <v>146</v>
      </c>
      <c r="CH466">
        <v>0</v>
      </c>
      <c r="CI466">
        <v>0</v>
      </c>
      <c r="CJ466">
        <v>0</v>
      </c>
      <c r="CK466">
        <v>0</v>
      </c>
      <c r="CL466" t="s">
        <v>146</v>
      </c>
      <c r="CM466">
        <v>0</v>
      </c>
      <c r="CN466">
        <v>0</v>
      </c>
      <c r="CO466">
        <v>0</v>
      </c>
      <c r="CP466">
        <v>0</v>
      </c>
      <c r="CQ466" t="s">
        <v>146</v>
      </c>
      <c r="CR466">
        <v>0</v>
      </c>
      <c r="CS466">
        <v>0</v>
      </c>
      <c r="CT466">
        <v>0</v>
      </c>
      <c r="CU466">
        <v>0</v>
      </c>
      <c r="CV466" t="s">
        <v>146</v>
      </c>
      <c r="CW466" t="s">
        <v>147</v>
      </c>
      <c r="CX466">
        <v>0</v>
      </c>
      <c r="CY466">
        <v>0</v>
      </c>
      <c r="CZ466">
        <v>0</v>
      </c>
      <c r="DA466">
        <v>622</v>
      </c>
      <c r="DB466">
        <v>3224</v>
      </c>
      <c r="DC466" t="s">
        <v>146</v>
      </c>
      <c r="DD466">
        <v>0</v>
      </c>
      <c r="DE466">
        <v>0</v>
      </c>
      <c r="DF466">
        <v>94</v>
      </c>
      <c r="DG466">
        <v>464</v>
      </c>
      <c r="DH466" t="s">
        <v>159</v>
      </c>
      <c r="DI466">
        <f>Table1[[#This Row],[i- returnees internal present household]]+Table1[[#This Row],[k- abroad returnee household]]</f>
        <v>686</v>
      </c>
      <c r="DJ466">
        <f>Table1[[#This Row],[ returnees internal ]]+Table1[[#This Row],[abroad returnee ]]</f>
        <v>3603</v>
      </c>
      <c r="DK466" t="s">
        <v>159</v>
      </c>
      <c r="DL466">
        <v>206</v>
      </c>
      <c r="DM466">
        <v>1038</v>
      </c>
      <c r="DN466">
        <v>23</v>
      </c>
      <c r="DO466">
        <v>111</v>
      </c>
      <c r="DP466" t="s">
        <v>143</v>
      </c>
      <c r="DQ466" t="s">
        <v>352</v>
      </c>
      <c r="DR466" t="s">
        <v>150</v>
      </c>
      <c r="DS466" t="s">
        <v>147</v>
      </c>
      <c r="DT466">
        <v>38</v>
      </c>
      <c r="DU466">
        <v>191</v>
      </c>
      <c r="DV466" t="s">
        <v>143</v>
      </c>
      <c r="DW466" t="s">
        <v>410</v>
      </c>
      <c r="DX466" t="s">
        <v>150</v>
      </c>
      <c r="DY466" t="s">
        <v>147</v>
      </c>
      <c r="DZ466">
        <v>48</v>
      </c>
      <c r="EA466">
        <v>243</v>
      </c>
      <c r="EB466" t="s">
        <v>143</v>
      </c>
      <c r="EC466" t="s">
        <v>409</v>
      </c>
      <c r="ED466" t="s">
        <v>150</v>
      </c>
      <c r="EE466" t="s">
        <v>147</v>
      </c>
      <c r="EF466">
        <v>34</v>
      </c>
      <c r="EG466">
        <v>171</v>
      </c>
      <c r="EH466" t="s">
        <v>143</v>
      </c>
      <c r="EI466" t="s">
        <v>409</v>
      </c>
      <c r="EJ466" t="s">
        <v>150</v>
      </c>
      <c r="EK466" t="s">
        <v>147</v>
      </c>
      <c r="EL466">
        <v>60</v>
      </c>
      <c r="EM466">
        <v>303</v>
      </c>
      <c r="EN466" t="s">
        <v>143</v>
      </c>
      <c r="EO466" t="s">
        <v>227</v>
      </c>
      <c r="EP466" t="s">
        <v>150</v>
      </c>
      <c r="EQ466" t="s">
        <v>147</v>
      </c>
      <c r="ER466">
        <v>3</v>
      </c>
      <c r="ES466">
        <v>19</v>
      </c>
      <c r="ET466" t="s">
        <v>159</v>
      </c>
      <c r="EU466">
        <v>480</v>
      </c>
      <c r="EV466">
        <v>2565</v>
      </c>
      <c r="EW466">
        <v>37</v>
      </c>
      <c r="EX466">
        <v>185</v>
      </c>
      <c r="EY466" t="s">
        <v>217</v>
      </c>
      <c r="EZ466" t="s">
        <v>218</v>
      </c>
      <c r="FA466" t="s">
        <v>150</v>
      </c>
      <c r="FB466" t="s">
        <v>147</v>
      </c>
      <c r="FC466">
        <v>23</v>
      </c>
      <c r="FD466">
        <v>119</v>
      </c>
      <c r="FE466" t="s">
        <v>217</v>
      </c>
      <c r="FF466" t="s">
        <v>218</v>
      </c>
      <c r="FG466" t="s">
        <v>150</v>
      </c>
      <c r="FH466" t="s">
        <v>147</v>
      </c>
      <c r="FI466">
        <v>103</v>
      </c>
      <c r="FJ466">
        <v>517</v>
      </c>
      <c r="FK466" t="s">
        <v>217</v>
      </c>
      <c r="FL466" t="s">
        <v>218</v>
      </c>
      <c r="FM466" t="s">
        <v>150</v>
      </c>
      <c r="FN466" t="s">
        <v>147</v>
      </c>
      <c r="FO466">
        <v>56</v>
      </c>
      <c r="FP466">
        <v>283</v>
      </c>
      <c r="FQ466" t="s">
        <v>217</v>
      </c>
      <c r="FR466" t="s">
        <v>218</v>
      </c>
      <c r="FS466" t="s">
        <v>150</v>
      </c>
      <c r="FT466" t="s">
        <v>147</v>
      </c>
      <c r="FU466">
        <v>8</v>
      </c>
      <c r="FV466">
        <v>40</v>
      </c>
      <c r="FW466" t="s">
        <v>217</v>
      </c>
      <c r="FX466" t="s">
        <v>218</v>
      </c>
      <c r="FY466" t="s">
        <v>150</v>
      </c>
      <c r="FZ466" t="s">
        <v>147</v>
      </c>
      <c r="GA466">
        <v>253</v>
      </c>
      <c r="GB466">
        <v>1421</v>
      </c>
      <c r="GC466">
        <v>294</v>
      </c>
      <c r="GD466">
        <v>1473</v>
      </c>
      <c r="GE466">
        <v>100</v>
      </c>
      <c r="GF466">
        <v>504</v>
      </c>
      <c r="GG466">
        <v>36</v>
      </c>
      <c r="GH466">
        <v>186</v>
      </c>
      <c r="GI466">
        <v>256</v>
      </c>
      <c r="GJ466">
        <v>1440</v>
      </c>
      <c r="GK466" t="s">
        <v>159</v>
      </c>
      <c r="GL466">
        <v>486</v>
      </c>
      <c r="GM466">
        <v>2434</v>
      </c>
      <c r="GN466" t="s">
        <v>159</v>
      </c>
      <c r="GO466" t="s">
        <v>143</v>
      </c>
      <c r="GP466" t="s">
        <v>409</v>
      </c>
      <c r="GQ466" t="s">
        <v>159</v>
      </c>
      <c r="GR466" t="s">
        <v>217</v>
      </c>
      <c r="GS466" t="s">
        <v>146</v>
      </c>
      <c r="GT466">
        <v>0</v>
      </c>
      <c r="GU466">
        <v>0</v>
      </c>
      <c r="GV466" t="s">
        <v>146</v>
      </c>
      <c r="GW466" t="s">
        <v>151</v>
      </c>
      <c r="GX466" t="s">
        <v>152</v>
      </c>
      <c r="GY466" t="s">
        <v>152</v>
      </c>
      <c r="GZ466" t="s">
        <v>160</v>
      </c>
      <c r="HA466" s="117" t="s">
        <v>666</v>
      </c>
      <c r="HB466" s="117" t="s">
        <v>2796</v>
      </c>
      <c r="HC466" s="117"/>
      <c r="HD466" s="116" t="s">
        <v>1858</v>
      </c>
      <c r="HE466" s="116">
        <v>8.1928322999999992</v>
      </c>
      <c r="HF466" s="116">
        <v>32.211630599999999</v>
      </c>
    </row>
    <row r="467" spans="1:214" x14ac:dyDescent="0.25">
      <c r="A467" t="s">
        <v>155</v>
      </c>
      <c r="B467" t="s">
        <v>156</v>
      </c>
      <c r="C467" t="s">
        <v>1057</v>
      </c>
      <c r="D467" t="s">
        <v>484</v>
      </c>
      <c r="E467" t="s">
        <v>1600</v>
      </c>
      <c r="F467" t="s">
        <v>1601</v>
      </c>
      <c r="G467" s="116">
        <f t="shared" si="14"/>
        <v>9.1316100000000002</v>
      </c>
      <c r="H467" s="116">
        <f t="shared" si="15"/>
        <v>30.767499999999998</v>
      </c>
      <c r="I467">
        <v>9</v>
      </c>
      <c r="J467">
        <v>9</v>
      </c>
      <c r="K467" t="s">
        <v>159</v>
      </c>
      <c r="L467">
        <v>462</v>
      </c>
      <c r="M467" s="116">
        <f>SUM(Table1[[#Headers],[c- IDP previously displ. abroad present]])</f>
        <v>0</v>
      </c>
      <c r="N467">
        <v>2520</v>
      </c>
      <c r="O467" s="116">
        <f>(Table1[[#This Row],[a- IDP individuals]])-(Table1[[#This Row],[displ. Abroad]])</f>
        <v>2520</v>
      </c>
      <c r="P467">
        <v>77</v>
      </c>
      <c r="Q467">
        <v>431</v>
      </c>
      <c r="R467" t="s">
        <v>156</v>
      </c>
      <c r="S467" t="s">
        <v>484</v>
      </c>
      <c r="T467">
        <v>175</v>
      </c>
      <c r="U467">
        <v>963</v>
      </c>
      <c r="V467" t="s">
        <v>156</v>
      </c>
      <c r="W467" t="s">
        <v>484</v>
      </c>
      <c r="X467">
        <v>89</v>
      </c>
      <c r="Y467">
        <v>503</v>
      </c>
      <c r="Z467" t="s">
        <v>156</v>
      </c>
      <c r="AA467" t="s">
        <v>484</v>
      </c>
      <c r="AB467">
        <v>53</v>
      </c>
      <c r="AC467">
        <v>283</v>
      </c>
      <c r="AD467" t="s">
        <v>156</v>
      </c>
      <c r="AE467" t="s">
        <v>484</v>
      </c>
      <c r="AF467">
        <v>61</v>
      </c>
      <c r="AG467">
        <v>303</v>
      </c>
      <c r="AH467" t="s">
        <v>156</v>
      </c>
      <c r="AI467" t="s">
        <v>484</v>
      </c>
      <c r="AJ467">
        <v>0</v>
      </c>
      <c r="AK467">
        <v>0</v>
      </c>
      <c r="AL467" t="s">
        <v>147</v>
      </c>
      <c r="AM467" t="s">
        <v>147</v>
      </c>
      <c r="AN467">
        <v>7</v>
      </c>
      <c r="AO467">
        <v>37</v>
      </c>
      <c r="AP467" t="s">
        <v>146</v>
      </c>
      <c r="AQ467">
        <v>0</v>
      </c>
      <c r="AR467">
        <v>0</v>
      </c>
      <c r="AS467">
        <v>0</v>
      </c>
      <c r="AT467">
        <v>0</v>
      </c>
      <c r="AU467" t="s">
        <v>147</v>
      </c>
      <c r="AV467" t="s">
        <v>147</v>
      </c>
      <c r="AW467">
        <v>0</v>
      </c>
      <c r="AX467">
        <v>0</v>
      </c>
      <c r="AY467" t="s">
        <v>147</v>
      </c>
      <c r="AZ467" t="s">
        <v>147</v>
      </c>
      <c r="BA467">
        <v>0</v>
      </c>
      <c r="BB467">
        <v>0</v>
      </c>
      <c r="BC467" t="s">
        <v>147</v>
      </c>
      <c r="BD467" t="s">
        <v>147</v>
      </c>
      <c r="BE467">
        <v>0</v>
      </c>
      <c r="BF467">
        <v>0</v>
      </c>
      <c r="BG467" t="s">
        <v>147</v>
      </c>
      <c r="BH467" t="s">
        <v>147</v>
      </c>
      <c r="BI467">
        <v>0</v>
      </c>
      <c r="BJ467">
        <v>0</v>
      </c>
      <c r="BK467" t="s">
        <v>147</v>
      </c>
      <c r="BL467" t="s">
        <v>147</v>
      </c>
      <c r="BM467">
        <v>0</v>
      </c>
      <c r="BN467">
        <v>0</v>
      </c>
      <c r="BO467" s="116">
        <f>SUM(Table1[[#This Row],[2014-2015 Conflict]],Table1[[#This Row],[2016-2017 conflict]],Table1[[#This Row],[2018 pre R conflict]],Table1[[#This Row],[2018 post R conflict]],Table1[[#This Row],[2019 conflict]],Table1[[#This Row],[2020 conflict]])</f>
        <v>1677</v>
      </c>
      <c r="BP467" s="116">
        <f>SUM(Table1[[#This Row],[2014-2015  C - clashes]],Table1[[#This Row],[2016-2017  c-clashes]],Table1[[#This Row],[2018 pre R C-clashes]],Table1[[#This Row],[2018 post R C-clashes]],Table1[[#This Row],[2019 C-clashes]],Table1[[#This Row],[2020 C-clashes]])</f>
        <v>503</v>
      </c>
      <c r="BQ467" s="116">
        <f>SUM(Table1[[#This Row],[2014-2015 disaster]],Table1[[#This Row],[2016-2017 disaster]],Table1[[#This Row],[2018 pre R disaster]],Table1[[#This Row],[2018 post R disaster]],Table1[[#This Row],[2019 disaster]],Table1[[#This Row],[2020 disaster]])</f>
        <v>303</v>
      </c>
      <c r="BR467" s="116">
        <f>SUM(Table1[[#This Row],[2014-2015 unknown]],Table1[[#This Row],[2016-2017  unknown ]],Table1[[#This Row],[2018 pre R unknown]],Table1[[#This Row],[2018 post R unknown]],Table1[[#This Row],[2019 unknown]],Table1[[#This Row],[2020 unknown]])</f>
        <v>0</v>
      </c>
      <c r="BS467">
        <v>431</v>
      </c>
      <c r="BT467">
        <v>0</v>
      </c>
      <c r="BU467">
        <v>0</v>
      </c>
      <c r="BV467">
        <v>0</v>
      </c>
      <c r="BW467" t="s">
        <v>146</v>
      </c>
      <c r="BX467">
        <v>963</v>
      </c>
      <c r="BY467">
        <v>0</v>
      </c>
      <c r="BZ467">
        <v>0</v>
      </c>
      <c r="CA467">
        <v>0</v>
      </c>
      <c r="CB467" t="s">
        <v>146</v>
      </c>
      <c r="CC467">
        <v>0</v>
      </c>
      <c r="CD467">
        <v>503</v>
      </c>
      <c r="CE467">
        <v>0</v>
      </c>
      <c r="CF467">
        <v>0</v>
      </c>
      <c r="CG467" t="s">
        <v>146</v>
      </c>
      <c r="CH467">
        <v>283</v>
      </c>
      <c r="CI467">
        <v>0</v>
      </c>
      <c r="CJ467">
        <v>0</v>
      </c>
      <c r="CK467">
        <v>0</v>
      </c>
      <c r="CL467" t="s">
        <v>146</v>
      </c>
      <c r="CM467">
        <v>0</v>
      </c>
      <c r="CN467">
        <v>0</v>
      </c>
      <c r="CO467">
        <v>303</v>
      </c>
      <c r="CP467">
        <v>0</v>
      </c>
      <c r="CQ467" t="s">
        <v>146</v>
      </c>
      <c r="CR467">
        <v>0</v>
      </c>
      <c r="CS467">
        <v>0</v>
      </c>
      <c r="CT467">
        <v>0</v>
      </c>
      <c r="CU467">
        <v>0</v>
      </c>
      <c r="CV467" t="s">
        <v>146</v>
      </c>
      <c r="CW467" t="s">
        <v>147</v>
      </c>
      <c r="CX467">
        <v>0</v>
      </c>
      <c r="CY467">
        <v>0</v>
      </c>
      <c r="CZ467">
        <v>0</v>
      </c>
      <c r="DA467">
        <v>462</v>
      </c>
      <c r="DB467">
        <v>2520</v>
      </c>
      <c r="DC467" t="s">
        <v>159</v>
      </c>
      <c r="DD467">
        <v>147</v>
      </c>
      <c r="DE467">
        <v>884</v>
      </c>
      <c r="DF467">
        <v>879</v>
      </c>
      <c r="DG467">
        <v>4451</v>
      </c>
      <c r="DH467" t="s">
        <v>159</v>
      </c>
      <c r="DI467">
        <f>Table1[[#This Row],[i- returnees internal present household]]+Table1[[#This Row],[k- abroad returnee household]]</f>
        <v>864</v>
      </c>
      <c r="DJ467">
        <f>Table1[[#This Row],[ returnees internal ]]+Table1[[#This Row],[abroad returnee ]]</f>
        <v>4809</v>
      </c>
      <c r="DK467" t="s">
        <v>159</v>
      </c>
      <c r="DL467">
        <v>525</v>
      </c>
      <c r="DM467">
        <v>2842</v>
      </c>
      <c r="DN467">
        <v>31</v>
      </c>
      <c r="DO467">
        <v>169</v>
      </c>
      <c r="DP467" t="s">
        <v>193</v>
      </c>
      <c r="DQ467" t="s">
        <v>194</v>
      </c>
      <c r="DR467" t="s">
        <v>150</v>
      </c>
      <c r="DS467" t="s">
        <v>147</v>
      </c>
      <c r="DT467">
        <v>121</v>
      </c>
      <c r="DU467">
        <v>656</v>
      </c>
      <c r="DV467" t="s">
        <v>143</v>
      </c>
      <c r="DW467" t="s">
        <v>407</v>
      </c>
      <c r="DX467" t="s">
        <v>150</v>
      </c>
      <c r="DY467" t="s">
        <v>147</v>
      </c>
      <c r="DZ467">
        <v>130</v>
      </c>
      <c r="EA467">
        <v>702</v>
      </c>
      <c r="EB467" t="s">
        <v>143</v>
      </c>
      <c r="EC467" t="s">
        <v>353</v>
      </c>
      <c r="ED467" t="s">
        <v>150</v>
      </c>
      <c r="EE467" t="s">
        <v>147</v>
      </c>
      <c r="EF467">
        <v>191</v>
      </c>
      <c r="EG467">
        <v>1081</v>
      </c>
      <c r="EH467" t="s">
        <v>156</v>
      </c>
      <c r="EI467" t="s">
        <v>484</v>
      </c>
      <c r="EJ467" t="s">
        <v>150</v>
      </c>
      <c r="EK467" t="s">
        <v>147</v>
      </c>
      <c r="EL467">
        <v>52</v>
      </c>
      <c r="EM467">
        <v>234</v>
      </c>
      <c r="EN467" t="s">
        <v>143</v>
      </c>
      <c r="EO467" t="s">
        <v>226</v>
      </c>
      <c r="EP467" t="s">
        <v>150</v>
      </c>
      <c r="EQ467" t="s">
        <v>147</v>
      </c>
      <c r="ER467">
        <v>0</v>
      </c>
      <c r="ES467">
        <v>0</v>
      </c>
      <c r="ET467" t="s">
        <v>159</v>
      </c>
      <c r="EU467">
        <v>339</v>
      </c>
      <c r="EV467">
        <v>1967</v>
      </c>
      <c r="EW467">
        <v>0</v>
      </c>
      <c r="EX467">
        <v>0</v>
      </c>
      <c r="EY467" t="s">
        <v>147</v>
      </c>
      <c r="EZ467" t="s">
        <v>147</v>
      </c>
      <c r="FA467" t="s">
        <v>147</v>
      </c>
      <c r="FB467" t="s">
        <v>147</v>
      </c>
      <c r="FC467">
        <v>36</v>
      </c>
      <c r="FD467">
        <v>213</v>
      </c>
      <c r="FE467" t="s">
        <v>217</v>
      </c>
      <c r="FF467" t="s">
        <v>218</v>
      </c>
      <c r="FG467" t="s">
        <v>150</v>
      </c>
      <c r="FH467" t="s">
        <v>147</v>
      </c>
      <c r="FI467">
        <v>58</v>
      </c>
      <c r="FJ467">
        <v>344</v>
      </c>
      <c r="FK467" t="s">
        <v>219</v>
      </c>
      <c r="FL467" t="s">
        <v>354</v>
      </c>
      <c r="FM467" t="s">
        <v>150</v>
      </c>
      <c r="FN467" t="s">
        <v>147</v>
      </c>
      <c r="FO467">
        <v>72</v>
      </c>
      <c r="FP467">
        <v>437</v>
      </c>
      <c r="FQ467" t="s">
        <v>148</v>
      </c>
      <c r="FR467" t="s">
        <v>149</v>
      </c>
      <c r="FS467" t="s">
        <v>150</v>
      </c>
      <c r="FT467" t="s">
        <v>147</v>
      </c>
      <c r="FU467">
        <v>37</v>
      </c>
      <c r="FV467">
        <v>209</v>
      </c>
      <c r="FW467" t="s">
        <v>221</v>
      </c>
      <c r="FX467" t="s">
        <v>424</v>
      </c>
      <c r="FY467" t="s">
        <v>150</v>
      </c>
      <c r="FZ467" t="s">
        <v>147</v>
      </c>
      <c r="GA467">
        <v>136</v>
      </c>
      <c r="GB467">
        <v>764</v>
      </c>
      <c r="GC467">
        <v>218</v>
      </c>
      <c r="GD467">
        <v>1105</v>
      </c>
      <c r="GE467">
        <v>264</v>
      </c>
      <c r="GF467">
        <v>1689</v>
      </c>
      <c r="GG467">
        <v>246</v>
      </c>
      <c r="GH467">
        <v>1251</v>
      </c>
      <c r="GI467">
        <v>136</v>
      </c>
      <c r="GJ467">
        <v>764</v>
      </c>
      <c r="GK467" t="s">
        <v>159</v>
      </c>
      <c r="GL467">
        <v>51</v>
      </c>
      <c r="GM467">
        <v>327</v>
      </c>
      <c r="GN467" t="s">
        <v>159</v>
      </c>
      <c r="GO467" t="s">
        <v>193</v>
      </c>
      <c r="GP467" t="s">
        <v>194</v>
      </c>
      <c r="GQ467" t="s">
        <v>159</v>
      </c>
      <c r="GR467" t="s">
        <v>217</v>
      </c>
      <c r="GS467" t="s">
        <v>159</v>
      </c>
      <c r="GT467">
        <v>15</v>
      </c>
      <c r="GU467">
        <v>76</v>
      </c>
      <c r="GV467" t="s">
        <v>146</v>
      </c>
      <c r="GW467" t="s">
        <v>152</v>
      </c>
      <c r="GX467" t="s">
        <v>151</v>
      </c>
      <c r="GY467" t="s">
        <v>152</v>
      </c>
      <c r="GZ467" t="s">
        <v>1602</v>
      </c>
      <c r="HA467" s="118" t="s">
        <v>666</v>
      </c>
      <c r="HB467" s="118" t="s">
        <v>2798</v>
      </c>
      <c r="HC467" s="118"/>
      <c r="HD467" s="118" t="s">
        <v>1885</v>
      </c>
      <c r="HE467" s="119">
        <v>8.1692230000000006</v>
      </c>
      <c r="HF467" s="119">
        <v>32.218510000000002</v>
      </c>
    </row>
    <row r="468" spans="1:214" x14ac:dyDescent="0.25">
      <c r="A468" t="s">
        <v>201</v>
      </c>
      <c r="B468" t="s">
        <v>202</v>
      </c>
      <c r="C468" t="s">
        <v>200</v>
      </c>
      <c r="D468" t="s">
        <v>203</v>
      </c>
      <c r="E468" t="s">
        <v>1603</v>
      </c>
      <c r="F468" t="s">
        <v>1604</v>
      </c>
      <c r="G468" s="116">
        <f t="shared" si="14"/>
        <v>4.87845</v>
      </c>
      <c r="H468" s="116">
        <f t="shared" si="15"/>
        <v>33.506</v>
      </c>
      <c r="I468">
        <v>9</v>
      </c>
      <c r="J468">
        <v>9</v>
      </c>
      <c r="K468" t="s">
        <v>159</v>
      </c>
      <c r="L468">
        <v>278</v>
      </c>
      <c r="M468" s="116">
        <f>SUM(Table1[[#Headers],[c- IDP previously displ. abroad present]])</f>
        <v>0</v>
      </c>
      <c r="N468">
        <v>1373</v>
      </c>
      <c r="O468" s="116">
        <f>(Table1[[#This Row],[a- IDP individuals]])-(Table1[[#This Row],[displ. Abroad]])</f>
        <v>1373</v>
      </c>
      <c r="P468">
        <v>0</v>
      </c>
      <c r="Q468">
        <v>0</v>
      </c>
      <c r="R468" t="s">
        <v>147</v>
      </c>
      <c r="S468" t="s">
        <v>147</v>
      </c>
      <c r="T468">
        <v>38</v>
      </c>
      <c r="U468">
        <v>228</v>
      </c>
      <c r="V468" t="s">
        <v>202</v>
      </c>
      <c r="W468" t="s">
        <v>203</v>
      </c>
      <c r="X468">
        <v>0</v>
      </c>
      <c r="Y468">
        <v>0</v>
      </c>
      <c r="Z468" t="s">
        <v>147</v>
      </c>
      <c r="AA468" t="s">
        <v>147</v>
      </c>
      <c r="AB468">
        <v>79</v>
      </c>
      <c r="AC468">
        <v>372</v>
      </c>
      <c r="AD468" t="s">
        <v>202</v>
      </c>
      <c r="AE468" t="s">
        <v>203</v>
      </c>
      <c r="AF468">
        <v>0</v>
      </c>
      <c r="AG468">
        <v>0</v>
      </c>
      <c r="AH468" t="s">
        <v>147</v>
      </c>
      <c r="AI468" t="s">
        <v>147</v>
      </c>
      <c r="AJ468">
        <v>76</v>
      </c>
      <c r="AK468">
        <v>298</v>
      </c>
      <c r="AL468" t="s">
        <v>202</v>
      </c>
      <c r="AM468" t="s">
        <v>203</v>
      </c>
      <c r="AN468">
        <v>85</v>
      </c>
      <c r="AO468">
        <v>475</v>
      </c>
      <c r="AP468" t="s">
        <v>146</v>
      </c>
      <c r="AQ468">
        <v>0</v>
      </c>
      <c r="AR468">
        <v>0</v>
      </c>
      <c r="AS468">
        <v>0</v>
      </c>
      <c r="AT468">
        <v>0</v>
      </c>
      <c r="AU468" t="s">
        <v>147</v>
      </c>
      <c r="AV468" t="s">
        <v>147</v>
      </c>
      <c r="AW468">
        <v>0</v>
      </c>
      <c r="AX468">
        <v>0</v>
      </c>
      <c r="AY468" t="s">
        <v>147</v>
      </c>
      <c r="AZ468" t="s">
        <v>147</v>
      </c>
      <c r="BA468">
        <v>0</v>
      </c>
      <c r="BB468">
        <v>0</v>
      </c>
      <c r="BC468" t="s">
        <v>147</v>
      </c>
      <c r="BD468" t="s">
        <v>147</v>
      </c>
      <c r="BE468">
        <v>0</v>
      </c>
      <c r="BF468">
        <v>0</v>
      </c>
      <c r="BG468" t="s">
        <v>147</v>
      </c>
      <c r="BH468" t="s">
        <v>147</v>
      </c>
      <c r="BI468">
        <v>0</v>
      </c>
      <c r="BJ468">
        <v>0</v>
      </c>
      <c r="BK468" t="s">
        <v>147</v>
      </c>
      <c r="BL468" t="s">
        <v>147</v>
      </c>
      <c r="BM468">
        <v>0</v>
      </c>
      <c r="BN468">
        <v>0</v>
      </c>
      <c r="BO468" s="116">
        <f>SUM(Table1[[#This Row],[2014-2015 Conflict]],Table1[[#This Row],[2016-2017 conflict]],Table1[[#This Row],[2018 pre R conflict]],Table1[[#This Row],[2018 post R conflict]],Table1[[#This Row],[2019 conflict]],Table1[[#This Row],[2020 conflict]])</f>
        <v>0</v>
      </c>
      <c r="BP468" s="116">
        <f>SUM(Table1[[#This Row],[2014-2015  C - clashes]],Table1[[#This Row],[2016-2017  c-clashes]],Table1[[#This Row],[2018 pre R C-clashes]],Table1[[#This Row],[2018 post R C-clashes]],Table1[[#This Row],[2019 C-clashes]],Table1[[#This Row],[2020 C-clashes]])</f>
        <v>898</v>
      </c>
      <c r="BQ468" s="116">
        <f>SUM(Table1[[#This Row],[2014-2015 disaster]],Table1[[#This Row],[2016-2017 disaster]],Table1[[#This Row],[2018 pre R disaster]],Table1[[#This Row],[2018 post R disaster]],Table1[[#This Row],[2019 disaster]],Table1[[#This Row],[2020 disaster]])</f>
        <v>0</v>
      </c>
      <c r="BR468" s="116">
        <f>SUM(Table1[[#This Row],[2014-2015 unknown]],Table1[[#This Row],[2016-2017  unknown ]],Table1[[#This Row],[2018 pre R unknown]],Table1[[#This Row],[2018 post R unknown]],Table1[[#This Row],[2019 unknown]],Table1[[#This Row],[2020 unknown]])</f>
        <v>0</v>
      </c>
      <c r="BS468">
        <v>0</v>
      </c>
      <c r="BT468">
        <v>0</v>
      </c>
      <c r="BU468">
        <v>0</v>
      </c>
      <c r="BV468">
        <v>0</v>
      </c>
      <c r="BW468" t="s">
        <v>146</v>
      </c>
      <c r="BX468">
        <v>0</v>
      </c>
      <c r="BY468">
        <v>228</v>
      </c>
      <c r="BZ468">
        <v>0</v>
      </c>
      <c r="CA468">
        <v>0</v>
      </c>
      <c r="CB468" t="s">
        <v>146</v>
      </c>
      <c r="CC468">
        <v>0</v>
      </c>
      <c r="CD468">
        <v>0</v>
      </c>
      <c r="CE468">
        <v>0</v>
      </c>
      <c r="CF468">
        <v>0</v>
      </c>
      <c r="CG468" t="s">
        <v>146</v>
      </c>
      <c r="CH468">
        <v>0</v>
      </c>
      <c r="CI468">
        <v>372</v>
      </c>
      <c r="CJ468">
        <v>0</v>
      </c>
      <c r="CK468">
        <v>0</v>
      </c>
      <c r="CL468" t="s">
        <v>146</v>
      </c>
      <c r="CM468">
        <v>0</v>
      </c>
      <c r="CN468">
        <v>0</v>
      </c>
      <c r="CO468">
        <v>0</v>
      </c>
      <c r="CP468">
        <v>0</v>
      </c>
      <c r="CQ468" t="s">
        <v>146</v>
      </c>
      <c r="CR468">
        <v>0</v>
      </c>
      <c r="CS468">
        <v>298</v>
      </c>
      <c r="CT468">
        <v>0</v>
      </c>
      <c r="CU468">
        <v>0</v>
      </c>
      <c r="CV468" t="s">
        <v>146</v>
      </c>
      <c r="CW468" t="s">
        <v>147</v>
      </c>
      <c r="CX468">
        <v>0</v>
      </c>
      <c r="CY468">
        <v>0</v>
      </c>
      <c r="CZ468">
        <v>0</v>
      </c>
      <c r="DA468">
        <v>278</v>
      </c>
      <c r="DB468">
        <v>1373</v>
      </c>
      <c r="DC468" t="s">
        <v>146</v>
      </c>
      <c r="DD468">
        <v>0</v>
      </c>
      <c r="DE468">
        <v>0</v>
      </c>
      <c r="DF468">
        <v>1627</v>
      </c>
      <c r="DG468">
        <v>8949</v>
      </c>
      <c r="DH468" t="s">
        <v>159</v>
      </c>
      <c r="DI468">
        <f>Table1[[#This Row],[i- returnees internal present household]]+Table1[[#This Row],[k- abroad returnee household]]</f>
        <v>44</v>
      </c>
      <c r="DJ468">
        <f>Table1[[#This Row],[ returnees internal ]]+Table1[[#This Row],[abroad returnee ]]</f>
        <v>247</v>
      </c>
      <c r="DK468" t="s">
        <v>159</v>
      </c>
      <c r="DL468">
        <v>44</v>
      </c>
      <c r="DM468">
        <v>247</v>
      </c>
      <c r="DN468">
        <v>0</v>
      </c>
      <c r="DO468">
        <v>0</v>
      </c>
      <c r="DP468" t="s">
        <v>147</v>
      </c>
      <c r="DQ468" t="s">
        <v>147</v>
      </c>
      <c r="DR468" t="s">
        <v>147</v>
      </c>
      <c r="DS468" t="s">
        <v>147</v>
      </c>
      <c r="DT468">
        <v>0</v>
      </c>
      <c r="DU468">
        <v>0</v>
      </c>
      <c r="DV468" t="s">
        <v>147</v>
      </c>
      <c r="DW468" t="s">
        <v>147</v>
      </c>
      <c r="DX468" t="s">
        <v>147</v>
      </c>
      <c r="DY468" t="s">
        <v>147</v>
      </c>
      <c r="DZ468">
        <v>0</v>
      </c>
      <c r="EA468">
        <v>0</v>
      </c>
      <c r="EB468" t="s">
        <v>147</v>
      </c>
      <c r="EC468" t="s">
        <v>147</v>
      </c>
      <c r="ED468" t="s">
        <v>147</v>
      </c>
      <c r="EE468" t="s">
        <v>147</v>
      </c>
      <c r="EF468">
        <v>0</v>
      </c>
      <c r="EG468">
        <v>0</v>
      </c>
      <c r="EH468" t="s">
        <v>147</v>
      </c>
      <c r="EI468" t="s">
        <v>147</v>
      </c>
      <c r="EJ468" t="s">
        <v>147</v>
      </c>
      <c r="EK468" t="s">
        <v>147</v>
      </c>
      <c r="EL468">
        <v>0</v>
      </c>
      <c r="EM468">
        <v>0</v>
      </c>
      <c r="EN468" t="s">
        <v>147</v>
      </c>
      <c r="EO468" t="s">
        <v>147</v>
      </c>
      <c r="EP468" t="s">
        <v>147</v>
      </c>
      <c r="EQ468" t="s">
        <v>147</v>
      </c>
      <c r="ER468">
        <v>44</v>
      </c>
      <c r="ES468">
        <v>247</v>
      </c>
      <c r="ET468" t="s">
        <v>146</v>
      </c>
      <c r="EU468">
        <v>0</v>
      </c>
      <c r="EV468">
        <v>0</v>
      </c>
      <c r="EW468">
        <v>0</v>
      </c>
      <c r="EX468">
        <v>0</v>
      </c>
      <c r="EY468" t="s">
        <v>147</v>
      </c>
      <c r="EZ468" t="s">
        <v>147</v>
      </c>
      <c r="FA468" t="s">
        <v>147</v>
      </c>
      <c r="FB468" t="s">
        <v>147</v>
      </c>
      <c r="FC468">
        <v>0</v>
      </c>
      <c r="FD468">
        <v>0</v>
      </c>
      <c r="FE468" t="s">
        <v>147</v>
      </c>
      <c r="FF468" t="s">
        <v>147</v>
      </c>
      <c r="FG468" t="s">
        <v>147</v>
      </c>
      <c r="FH468" t="s">
        <v>147</v>
      </c>
      <c r="FI468">
        <v>0</v>
      </c>
      <c r="FJ468">
        <v>0</v>
      </c>
      <c r="FK468" t="s">
        <v>147</v>
      </c>
      <c r="FL468" t="s">
        <v>147</v>
      </c>
      <c r="FM468" t="s">
        <v>147</v>
      </c>
      <c r="FN468" t="s">
        <v>147</v>
      </c>
      <c r="FO468">
        <v>0</v>
      </c>
      <c r="FP468">
        <v>0</v>
      </c>
      <c r="FQ468" t="s">
        <v>147</v>
      </c>
      <c r="FR468" t="s">
        <v>147</v>
      </c>
      <c r="FS468" t="s">
        <v>147</v>
      </c>
      <c r="FT468" t="s">
        <v>147</v>
      </c>
      <c r="FU468">
        <v>0</v>
      </c>
      <c r="FV468">
        <v>0</v>
      </c>
      <c r="FW468" t="s">
        <v>147</v>
      </c>
      <c r="FX468" t="s">
        <v>147</v>
      </c>
      <c r="FY468" t="s">
        <v>147</v>
      </c>
      <c r="FZ468" t="s">
        <v>147</v>
      </c>
      <c r="GA468">
        <v>0</v>
      </c>
      <c r="GB468">
        <v>0</v>
      </c>
      <c r="GC468">
        <v>0</v>
      </c>
      <c r="GD468">
        <v>0</v>
      </c>
      <c r="GE468">
        <v>0</v>
      </c>
      <c r="GF468">
        <v>0</v>
      </c>
      <c r="GG468">
        <v>0</v>
      </c>
      <c r="GH468">
        <v>0</v>
      </c>
      <c r="GI468">
        <v>44</v>
      </c>
      <c r="GJ468">
        <v>247</v>
      </c>
      <c r="GK468" t="s">
        <v>159</v>
      </c>
      <c r="GL468">
        <v>92</v>
      </c>
      <c r="GM468">
        <v>557</v>
      </c>
      <c r="GN468" t="s">
        <v>159</v>
      </c>
      <c r="GO468" t="s">
        <v>202</v>
      </c>
      <c r="GP468" t="s">
        <v>203</v>
      </c>
      <c r="GQ468" t="s">
        <v>146</v>
      </c>
      <c r="GR468" t="s">
        <v>147</v>
      </c>
      <c r="GS468" t="s">
        <v>159</v>
      </c>
      <c r="GT468">
        <v>27</v>
      </c>
      <c r="GU468">
        <v>162</v>
      </c>
      <c r="GV468" t="s">
        <v>146</v>
      </c>
      <c r="GW468" t="s">
        <v>177</v>
      </c>
      <c r="GX468" t="s">
        <v>151</v>
      </c>
      <c r="GY468" t="s">
        <v>151</v>
      </c>
      <c r="GZ468" t="s">
        <v>1605</v>
      </c>
      <c r="HA468" s="117" t="s">
        <v>666</v>
      </c>
      <c r="HB468" s="117" t="s">
        <v>666</v>
      </c>
      <c r="HC468" s="117"/>
      <c r="HD468" s="116" t="s">
        <v>1858</v>
      </c>
      <c r="HE468" s="116">
        <v>8.1692230000000006</v>
      </c>
      <c r="HF468" s="116">
        <v>32.238509999999998</v>
      </c>
    </row>
    <row r="469" spans="1:214" x14ac:dyDescent="0.25">
      <c r="A469" t="s">
        <v>155</v>
      </c>
      <c r="B469" t="s">
        <v>156</v>
      </c>
      <c r="C469" t="s">
        <v>1057</v>
      </c>
      <c r="D469" t="s">
        <v>484</v>
      </c>
      <c r="E469" t="s">
        <v>1606</v>
      </c>
      <c r="F469" t="s">
        <v>1607</v>
      </c>
      <c r="G469" s="116">
        <f t="shared" si="14"/>
        <v>9.4097221999999991</v>
      </c>
      <c r="H469" s="116">
        <f t="shared" si="15"/>
        <v>31.153611099999999</v>
      </c>
      <c r="I469">
        <v>9</v>
      </c>
      <c r="J469">
        <v>9</v>
      </c>
      <c r="K469" t="s">
        <v>159</v>
      </c>
      <c r="L469">
        <v>613</v>
      </c>
      <c r="M469" s="116">
        <f>SUM(Table1[[#Headers],[c- IDP previously displ. abroad present]])</f>
        <v>0</v>
      </c>
      <c r="N469">
        <v>3373</v>
      </c>
      <c r="O469" s="116">
        <f>(Table1[[#This Row],[a- IDP individuals]])-(Table1[[#This Row],[displ. Abroad]])</f>
        <v>2949</v>
      </c>
      <c r="P469">
        <v>154</v>
      </c>
      <c r="Q469">
        <v>829</v>
      </c>
      <c r="R469" t="s">
        <v>175</v>
      </c>
      <c r="S469" t="s">
        <v>332</v>
      </c>
      <c r="T469">
        <v>139</v>
      </c>
      <c r="U469">
        <v>749</v>
      </c>
      <c r="V469" t="s">
        <v>175</v>
      </c>
      <c r="W469" t="s">
        <v>176</v>
      </c>
      <c r="X469">
        <v>147</v>
      </c>
      <c r="Y469">
        <v>806</v>
      </c>
      <c r="Z469" t="s">
        <v>156</v>
      </c>
      <c r="AA469" t="s">
        <v>163</v>
      </c>
      <c r="AB469">
        <v>99</v>
      </c>
      <c r="AC469">
        <v>553</v>
      </c>
      <c r="AD469" t="s">
        <v>193</v>
      </c>
      <c r="AE469" t="s">
        <v>194</v>
      </c>
      <c r="AF469">
        <v>22</v>
      </c>
      <c r="AG469">
        <v>151</v>
      </c>
      <c r="AH469" t="s">
        <v>147</v>
      </c>
      <c r="AI469" t="s">
        <v>147</v>
      </c>
      <c r="AJ469">
        <v>6</v>
      </c>
      <c r="AK469">
        <v>31</v>
      </c>
      <c r="AL469" t="s">
        <v>147</v>
      </c>
      <c r="AM469" t="s">
        <v>147</v>
      </c>
      <c r="AN469">
        <v>46</v>
      </c>
      <c r="AO469">
        <v>254</v>
      </c>
      <c r="AP469" t="s">
        <v>159</v>
      </c>
      <c r="AQ469">
        <v>65</v>
      </c>
      <c r="AR469">
        <v>424</v>
      </c>
      <c r="AS469">
        <v>0</v>
      </c>
      <c r="AT469">
        <v>0</v>
      </c>
      <c r="AU469" t="s">
        <v>147</v>
      </c>
      <c r="AV469" t="s">
        <v>147</v>
      </c>
      <c r="AW469">
        <v>13</v>
      </c>
      <c r="AX469">
        <v>84</v>
      </c>
      <c r="AY469" t="s">
        <v>217</v>
      </c>
      <c r="AZ469" t="s">
        <v>218</v>
      </c>
      <c r="BA469">
        <v>16</v>
      </c>
      <c r="BB469">
        <v>112</v>
      </c>
      <c r="BC469" t="s">
        <v>148</v>
      </c>
      <c r="BD469" t="s">
        <v>149</v>
      </c>
      <c r="BE469">
        <v>22</v>
      </c>
      <c r="BF469">
        <v>151</v>
      </c>
      <c r="BG469" t="s">
        <v>219</v>
      </c>
      <c r="BH469" t="s">
        <v>465</v>
      </c>
      <c r="BI469">
        <v>6</v>
      </c>
      <c r="BJ469">
        <v>31</v>
      </c>
      <c r="BK469" t="s">
        <v>221</v>
      </c>
      <c r="BL469" t="s">
        <v>333</v>
      </c>
      <c r="BM469">
        <v>8</v>
      </c>
      <c r="BN469">
        <v>46</v>
      </c>
      <c r="BO469" s="116">
        <f>SUM(Table1[[#This Row],[2014-2015 Conflict]],Table1[[#This Row],[2016-2017 conflict]],Table1[[#This Row],[2018 pre R conflict]],Table1[[#This Row],[2018 post R conflict]],Table1[[#This Row],[2019 conflict]],Table1[[#This Row],[2020 conflict]])</f>
        <v>2763</v>
      </c>
      <c r="BP469" s="116">
        <f>SUM(Table1[[#This Row],[2014-2015  C - clashes]],Table1[[#This Row],[2016-2017  c-clashes]],Table1[[#This Row],[2018 pre R C-clashes]],Table1[[#This Row],[2018 post R C-clashes]],Table1[[#This Row],[2019 C-clashes]],Table1[[#This Row],[2020 C-clashes]])</f>
        <v>0</v>
      </c>
      <c r="BQ469" s="116">
        <f>SUM(Table1[[#This Row],[2014-2015 disaster]],Table1[[#This Row],[2016-2017 disaster]],Table1[[#This Row],[2018 pre R disaster]],Table1[[#This Row],[2018 post R disaster]],Table1[[#This Row],[2019 disaster]],Table1[[#This Row],[2020 disaster]])</f>
        <v>0</v>
      </c>
      <c r="BR469" s="116">
        <f>SUM(Table1[[#This Row],[2014-2015 unknown]],Table1[[#This Row],[2016-2017  unknown ]],Table1[[#This Row],[2018 pre R unknown]],Table1[[#This Row],[2018 post R unknown]],Table1[[#This Row],[2019 unknown]],Table1[[#This Row],[2020 unknown]])</f>
        <v>356</v>
      </c>
      <c r="BS469">
        <v>829</v>
      </c>
      <c r="BT469">
        <v>0</v>
      </c>
      <c r="BU469">
        <v>0</v>
      </c>
      <c r="BV469">
        <v>0</v>
      </c>
      <c r="BW469" t="s">
        <v>146</v>
      </c>
      <c r="BX469">
        <v>749</v>
      </c>
      <c r="BY469">
        <v>0</v>
      </c>
      <c r="BZ469">
        <v>0</v>
      </c>
      <c r="CA469">
        <v>0</v>
      </c>
      <c r="CB469" t="s">
        <v>146</v>
      </c>
      <c r="CC469">
        <v>731</v>
      </c>
      <c r="CD469">
        <v>0</v>
      </c>
      <c r="CE469">
        <v>0</v>
      </c>
      <c r="CF469">
        <v>75</v>
      </c>
      <c r="CG469" t="s">
        <v>146</v>
      </c>
      <c r="CH469">
        <v>454</v>
      </c>
      <c r="CI469">
        <v>0</v>
      </c>
      <c r="CJ469">
        <v>0</v>
      </c>
      <c r="CK469">
        <v>99</v>
      </c>
      <c r="CL469" t="s">
        <v>146</v>
      </c>
      <c r="CM469">
        <v>0</v>
      </c>
      <c r="CN469">
        <v>0</v>
      </c>
      <c r="CO469">
        <v>0</v>
      </c>
      <c r="CP469">
        <v>151</v>
      </c>
      <c r="CQ469" t="s">
        <v>146</v>
      </c>
      <c r="CR469">
        <v>0</v>
      </c>
      <c r="CS469">
        <v>0</v>
      </c>
      <c r="CT469">
        <v>0</v>
      </c>
      <c r="CU469">
        <v>31</v>
      </c>
      <c r="CV469" t="s">
        <v>146</v>
      </c>
      <c r="CW469" t="s">
        <v>147</v>
      </c>
      <c r="CX469">
        <v>0</v>
      </c>
      <c r="CY469">
        <v>33</v>
      </c>
      <c r="CZ469">
        <v>181</v>
      </c>
      <c r="DA469">
        <v>580</v>
      </c>
      <c r="DB469">
        <v>3192</v>
      </c>
      <c r="DC469" t="s">
        <v>159</v>
      </c>
      <c r="DD469">
        <v>33</v>
      </c>
      <c r="DE469">
        <v>182</v>
      </c>
      <c r="DF469">
        <v>501</v>
      </c>
      <c r="DG469">
        <v>2550</v>
      </c>
      <c r="DH469" t="s">
        <v>159</v>
      </c>
      <c r="DI469">
        <f>Table1[[#This Row],[i- returnees internal present household]]+Table1[[#This Row],[k- abroad returnee household]]</f>
        <v>822</v>
      </c>
      <c r="DJ469">
        <f>Table1[[#This Row],[ returnees internal ]]+Table1[[#This Row],[abroad returnee ]]</f>
        <v>4514</v>
      </c>
      <c r="DK469" t="s">
        <v>159</v>
      </c>
      <c r="DL469">
        <v>655</v>
      </c>
      <c r="DM469">
        <v>3596</v>
      </c>
      <c r="DN469">
        <v>71</v>
      </c>
      <c r="DO469">
        <v>383</v>
      </c>
      <c r="DP469" t="s">
        <v>156</v>
      </c>
      <c r="DQ469" t="s">
        <v>484</v>
      </c>
      <c r="DR469" t="s">
        <v>150</v>
      </c>
      <c r="DS469" t="s">
        <v>147</v>
      </c>
      <c r="DT469">
        <v>118</v>
      </c>
      <c r="DU469">
        <v>637</v>
      </c>
      <c r="DV469" t="s">
        <v>156</v>
      </c>
      <c r="DW469" t="s">
        <v>484</v>
      </c>
      <c r="DX469" t="s">
        <v>150</v>
      </c>
      <c r="DY469" t="s">
        <v>147</v>
      </c>
      <c r="DZ469">
        <v>193</v>
      </c>
      <c r="EA469">
        <v>1042</v>
      </c>
      <c r="EB469" t="s">
        <v>156</v>
      </c>
      <c r="EC469" t="s">
        <v>157</v>
      </c>
      <c r="ED469" t="s">
        <v>150</v>
      </c>
      <c r="EE469" t="s">
        <v>147</v>
      </c>
      <c r="EF469">
        <v>172</v>
      </c>
      <c r="EG469">
        <v>910</v>
      </c>
      <c r="EH469" t="s">
        <v>193</v>
      </c>
      <c r="EI469" t="s">
        <v>194</v>
      </c>
      <c r="EJ469" t="s">
        <v>150</v>
      </c>
      <c r="EK469" t="s">
        <v>147</v>
      </c>
      <c r="EL469">
        <v>36</v>
      </c>
      <c r="EM469">
        <v>262</v>
      </c>
      <c r="EN469" t="s">
        <v>193</v>
      </c>
      <c r="EO469" t="s">
        <v>194</v>
      </c>
      <c r="EP469" t="s">
        <v>150</v>
      </c>
      <c r="EQ469" t="s">
        <v>147</v>
      </c>
      <c r="ER469">
        <v>65</v>
      </c>
      <c r="ES469">
        <v>362</v>
      </c>
      <c r="ET469" t="s">
        <v>159</v>
      </c>
      <c r="EU469">
        <v>167</v>
      </c>
      <c r="EV469">
        <v>918</v>
      </c>
      <c r="EW469">
        <v>13</v>
      </c>
      <c r="EX469">
        <v>75</v>
      </c>
      <c r="EY469" t="s">
        <v>217</v>
      </c>
      <c r="EZ469" t="s">
        <v>411</v>
      </c>
      <c r="FA469" t="s">
        <v>150</v>
      </c>
      <c r="FB469" t="s">
        <v>147</v>
      </c>
      <c r="FC469">
        <v>11</v>
      </c>
      <c r="FD469">
        <v>65</v>
      </c>
      <c r="FE469" t="s">
        <v>148</v>
      </c>
      <c r="FF469" t="s">
        <v>149</v>
      </c>
      <c r="FG469" t="s">
        <v>150</v>
      </c>
      <c r="FH469" t="s">
        <v>147</v>
      </c>
      <c r="FI469">
        <v>59</v>
      </c>
      <c r="FJ469">
        <v>315</v>
      </c>
      <c r="FK469" t="s">
        <v>219</v>
      </c>
      <c r="FL469" t="s">
        <v>465</v>
      </c>
      <c r="FM469" t="s">
        <v>150</v>
      </c>
      <c r="FN469" t="s">
        <v>147</v>
      </c>
      <c r="FO469">
        <v>57</v>
      </c>
      <c r="FP469">
        <v>311</v>
      </c>
      <c r="FQ469" t="s">
        <v>217</v>
      </c>
      <c r="FR469" t="s">
        <v>218</v>
      </c>
      <c r="FS469" t="s">
        <v>150</v>
      </c>
      <c r="FT469" t="s">
        <v>147</v>
      </c>
      <c r="FU469">
        <v>21</v>
      </c>
      <c r="FV469">
        <v>117</v>
      </c>
      <c r="FW469" t="s">
        <v>221</v>
      </c>
      <c r="FX469" t="s">
        <v>333</v>
      </c>
      <c r="FY469" t="s">
        <v>150</v>
      </c>
      <c r="FZ469" t="s">
        <v>147</v>
      </c>
      <c r="GA469">
        <v>6</v>
      </c>
      <c r="GB469">
        <v>35</v>
      </c>
      <c r="GC469">
        <v>583</v>
      </c>
      <c r="GD469">
        <v>3195</v>
      </c>
      <c r="GE469">
        <v>168</v>
      </c>
      <c r="GF469">
        <v>922</v>
      </c>
      <c r="GG469">
        <v>0</v>
      </c>
      <c r="GH469">
        <v>0</v>
      </c>
      <c r="GI469">
        <v>71</v>
      </c>
      <c r="GJ469">
        <v>397</v>
      </c>
      <c r="GK469" t="s">
        <v>159</v>
      </c>
      <c r="GL469">
        <v>89</v>
      </c>
      <c r="GM469">
        <v>492</v>
      </c>
      <c r="GN469" t="s">
        <v>159</v>
      </c>
      <c r="GO469" t="s">
        <v>156</v>
      </c>
      <c r="GP469" t="s">
        <v>484</v>
      </c>
      <c r="GQ469" t="s">
        <v>159</v>
      </c>
      <c r="GR469" t="s">
        <v>217</v>
      </c>
      <c r="GS469" t="s">
        <v>159</v>
      </c>
      <c r="GT469">
        <v>125</v>
      </c>
      <c r="GU469">
        <v>643</v>
      </c>
      <c r="GV469" t="s">
        <v>159</v>
      </c>
      <c r="GW469" t="s">
        <v>152</v>
      </c>
      <c r="GX469" t="s">
        <v>151</v>
      </c>
      <c r="GY469" t="s">
        <v>152</v>
      </c>
      <c r="GZ469" t="s">
        <v>1608</v>
      </c>
      <c r="HA469" s="117" t="s">
        <v>1172</v>
      </c>
      <c r="HB469" s="117" t="s">
        <v>2801</v>
      </c>
      <c r="HC469" s="117"/>
      <c r="HD469" s="116" t="s">
        <v>1858</v>
      </c>
      <c r="HE469" s="116">
        <v>8.1961234820000008</v>
      </c>
      <c r="HF469" s="116">
        <v>31.346090609000001</v>
      </c>
    </row>
    <row r="470" spans="1:214" x14ac:dyDescent="0.25">
      <c r="A470" t="s">
        <v>192</v>
      </c>
      <c r="B470" t="s">
        <v>193</v>
      </c>
      <c r="C470" t="s">
        <v>609</v>
      </c>
      <c r="D470" t="s">
        <v>610</v>
      </c>
      <c r="E470" t="s">
        <v>1609</v>
      </c>
      <c r="F470" t="s">
        <v>1610</v>
      </c>
      <c r="G470" s="116">
        <f t="shared" si="14"/>
        <v>4.1211500000000001</v>
      </c>
      <c r="H470" s="116">
        <f t="shared" si="15"/>
        <v>30.945083</v>
      </c>
      <c r="I470">
        <v>9</v>
      </c>
      <c r="J470">
        <v>9</v>
      </c>
      <c r="K470" t="s">
        <v>159</v>
      </c>
      <c r="L470">
        <v>582</v>
      </c>
      <c r="M470" s="116">
        <f>SUM(Table1[[#Headers],[c- IDP previously displ. abroad present]])</f>
        <v>0</v>
      </c>
      <c r="N470">
        <v>2499</v>
      </c>
      <c r="O470" s="116">
        <f>(Table1[[#This Row],[a- IDP individuals]])-(Table1[[#This Row],[displ. Abroad]])</f>
        <v>920</v>
      </c>
      <c r="P470">
        <v>0</v>
      </c>
      <c r="Q470">
        <v>0</v>
      </c>
      <c r="R470" t="s">
        <v>147</v>
      </c>
      <c r="S470" t="s">
        <v>147</v>
      </c>
      <c r="T470">
        <v>128</v>
      </c>
      <c r="U470">
        <v>516</v>
      </c>
      <c r="V470" t="s">
        <v>193</v>
      </c>
      <c r="W470" t="s">
        <v>610</v>
      </c>
      <c r="X470">
        <v>89</v>
      </c>
      <c r="Y470">
        <v>356</v>
      </c>
      <c r="Z470" t="s">
        <v>193</v>
      </c>
      <c r="AA470" t="s">
        <v>610</v>
      </c>
      <c r="AB470">
        <v>0</v>
      </c>
      <c r="AC470">
        <v>0</v>
      </c>
      <c r="AD470" t="s">
        <v>147</v>
      </c>
      <c r="AE470" t="s">
        <v>147</v>
      </c>
      <c r="AF470">
        <v>0</v>
      </c>
      <c r="AG470">
        <v>0</v>
      </c>
      <c r="AH470" t="s">
        <v>147</v>
      </c>
      <c r="AI470" t="s">
        <v>147</v>
      </c>
      <c r="AJ470">
        <v>213</v>
      </c>
      <c r="AK470">
        <v>861</v>
      </c>
      <c r="AL470" t="s">
        <v>193</v>
      </c>
      <c r="AM470" t="s">
        <v>610</v>
      </c>
      <c r="AN470">
        <v>152</v>
      </c>
      <c r="AO470">
        <v>766</v>
      </c>
      <c r="AP470" t="s">
        <v>159</v>
      </c>
      <c r="AQ470">
        <v>294</v>
      </c>
      <c r="AR470">
        <v>1579</v>
      </c>
      <c r="AS470">
        <v>39</v>
      </c>
      <c r="AT470">
        <v>162</v>
      </c>
      <c r="AU470" t="s">
        <v>221</v>
      </c>
      <c r="AV470" t="s">
        <v>333</v>
      </c>
      <c r="AW470">
        <v>59</v>
      </c>
      <c r="AX470">
        <v>236</v>
      </c>
      <c r="AY470" t="s">
        <v>221</v>
      </c>
      <c r="AZ470" t="s">
        <v>333</v>
      </c>
      <c r="BA470">
        <v>0</v>
      </c>
      <c r="BB470">
        <v>0</v>
      </c>
      <c r="BC470" t="s">
        <v>147</v>
      </c>
      <c r="BD470" t="s">
        <v>147</v>
      </c>
      <c r="BE470">
        <v>0</v>
      </c>
      <c r="BF470">
        <v>0</v>
      </c>
      <c r="BG470" t="s">
        <v>147</v>
      </c>
      <c r="BH470" t="s">
        <v>147</v>
      </c>
      <c r="BI470">
        <v>117</v>
      </c>
      <c r="BJ470">
        <v>498</v>
      </c>
      <c r="BK470" t="s">
        <v>221</v>
      </c>
      <c r="BL470" t="s">
        <v>333</v>
      </c>
      <c r="BM470">
        <v>79</v>
      </c>
      <c r="BN470">
        <v>683</v>
      </c>
      <c r="BO470" s="116">
        <f>SUM(Table1[[#This Row],[2014-2015 Conflict]],Table1[[#This Row],[2016-2017 conflict]],Table1[[#This Row],[2018 pre R conflict]],Table1[[#This Row],[2018 post R conflict]],Table1[[#This Row],[2019 conflict]],Table1[[#This Row],[2020 conflict]])</f>
        <v>1733</v>
      </c>
      <c r="BP470" s="116">
        <f>SUM(Table1[[#This Row],[2014-2015  C - clashes]],Table1[[#This Row],[2016-2017  c-clashes]],Table1[[#This Row],[2018 pre R C-clashes]],Table1[[#This Row],[2018 post R C-clashes]],Table1[[#This Row],[2019 C-clashes]],Table1[[#This Row],[2020 C-clashes]])</f>
        <v>0</v>
      </c>
      <c r="BQ470" s="116">
        <f>SUM(Table1[[#This Row],[2014-2015 disaster]],Table1[[#This Row],[2016-2017 disaster]],Table1[[#This Row],[2018 pre R disaster]],Table1[[#This Row],[2018 post R disaster]],Table1[[#This Row],[2019 disaster]],Table1[[#This Row],[2020 disaster]])</f>
        <v>0</v>
      </c>
      <c r="BR470" s="116">
        <f>SUM(Table1[[#This Row],[2014-2015 unknown]],Table1[[#This Row],[2016-2017  unknown ]],Table1[[#This Row],[2018 pre R unknown]],Table1[[#This Row],[2018 post R unknown]],Table1[[#This Row],[2019 unknown]],Table1[[#This Row],[2020 unknown]])</f>
        <v>0</v>
      </c>
      <c r="BS470">
        <v>0</v>
      </c>
      <c r="BT470">
        <v>0</v>
      </c>
      <c r="BU470">
        <v>0</v>
      </c>
      <c r="BV470">
        <v>0</v>
      </c>
      <c r="BW470" t="s">
        <v>146</v>
      </c>
      <c r="BX470">
        <v>516</v>
      </c>
      <c r="BY470">
        <v>0</v>
      </c>
      <c r="BZ470">
        <v>0</v>
      </c>
      <c r="CA470">
        <v>0</v>
      </c>
      <c r="CB470" t="s">
        <v>146</v>
      </c>
      <c r="CC470">
        <v>356</v>
      </c>
      <c r="CD470">
        <v>0</v>
      </c>
      <c r="CE470">
        <v>0</v>
      </c>
      <c r="CF470">
        <v>0</v>
      </c>
      <c r="CG470" t="s">
        <v>146</v>
      </c>
      <c r="CH470">
        <v>0</v>
      </c>
      <c r="CI470">
        <v>0</v>
      </c>
      <c r="CJ470">
        <v>0</v>
      </c>
      <c r="CK470">
        <v>0</v>
      </c>
      <c r="CL470" t="s">
        <v>146</v>
      </c>
      <c r="CM470">
        <v>0</v>
      </c>
      <c r="CN470">
        <v>0</v>
      </c>
      <c r="CO470">
        <v>0</v>
      </c>
      <c r="CP470">
        <v>0</v>
      </c>
      <c r="CQ470" t="s">
        <v>146</v>
      </c>
      <c r="CR470">
        <v>861</v>
      </c>
      <c r="CS470">
        <v>0</v>
      </c>
      <c r="CT470">
        <v>0</v>
      </c>
      <c r="CU470">
        <v>0</v>
      </c>
      <c r="CV470" t="s">
        <v>146</v>
      </c>
      <c r="CW470" t="s">
        <v>147</v>
      </c>
      <c r="CX470">
        <v>0</v>
      </c>
      <c r="CY470">
        <v>0</v>
      </c>
      <c r="CZ470">
        <v>0</v>
      </c>
      <c r="DA470">
        <v>582</v>
      </c>
      <c r="DB470">
        <v>2499</v>
      </c>
      <c r="DC470" t="s">
        <v>146</v>
      </c>
      <c r="DD470">
        <v>0</v>
      </c>
      <c r="DE470">
        <v>0</v>
      </c>
      <c r="DF470">
        <v>1366</v>
      </c>
      <c r="DG470">
        <v>8196</v>
      </c>
      <c r="DH470" t="s">
        <v>159</v>
      </c>
      <c r="DI470">
        <f>Table1[[#This Row],[i- returnees internal present household]]+Table1[[#This Row],[k- abroad returnee household]]</f>
        <v>1576</v>
      </c>
      <c r="DJ470">
        <f>Table1[[#This Row],[ returnees internal ]]+Table1[[#This Row],[abroad returnee ]]</f>
        <v>8874</v>
      </c>
      <c r="DK470" t="s">
        <v>159</v>
      </c>
      <c r="DL470">
        <v>579</v>
      </c>
      <c r="DM470">
        <v>2453</v>
      </c>
      <c r="DN470">
        <v>0</v>
      </c>
      <c r="DO470">
        <v>0</v>
      </c>
      <c r="DP470" t="s">
        <v>147</v>
      </c>
      <c r="DQ470" t="s">
        <v>147</v>
      </c>
      <c r="DR470" t="s">
        <v>147</v>
      </c>
      <c r="DS470" t="s">
        <v>147</v>
      </c>
      <c r="DT470">
        <v>0</v>
      </c>
      <c r="DU470">
        <v>0</v>
      </c>
      <c r="DV470" t="s">
        <v>147</v>
      </c>
      <c r="DW470" t="s">
        <v>147</v>
      </c>
      <c r="DX470" t="s">
        <v>147</v>
      </c>
      <c r="DY470" t="s">
        <v>147</v>
      </c>
      <c r="DZ470">
        <v>0</v>
      </c>
      <c r="EA470">
        <v>0</v>
      </c>
      <c r="EB470" t="s">
        <v>147</v>
      </c>
      <c r="EC470" t="s">
        <v>147</v>
      </c>
      <c r="ED470" t="s">
        <v>147</v>
      </c>
      <c r="EE470" t="s">
        <v>147</v>
      </c>
      <c r="EF470">
        <v>0</v>
      </c>
      <c r="EG470">
        <v>0</v>
      </c>
      <c r="EH470" t="s">
        <v>147</v>
      </c>
      <c r="EI470" t="s">
        <v>147</v>
      </c>
      <c r="EJ470" t="s">
        <v>147</v>
      </c>
      <c r="EK470" t="s">
        <v>147</v>
      </c>
      <c r="EL470">
        <v>394</v>
      </c>
      <c r="EM470">
        <v>1902</v>
      </c>
      <c r="EN470" t="s">
        <v>193</v>
      </c>
      <c r="EO470" t="s">
        <v>610</v>
      </c>
      <c r="EP470" t="s">
        <v>150</v>
      </c>
      <c r="EQ470" t="s">
        <v>147</v>
      </c>
      <c r="ER470">
        <v>185</v>
      </c>
      <c r="ES470">
        <v>551</v>
      </c>
      <c r="ET470" t="s">
        <v>159</v>
      </c>
      <c r="EU470">
        <v>997</v>
      </c>
      <c r="EV470">
        <v>6421</v>
      </c>
      <c r="EW470">
        <v>0</v>
      </c>
      <c r="EX470">
        <v>0</v>
      </c>
      <c r="EY470" t="s">
        <v>147</v>
      </c>
      <c r="EZ470" t="s">
        <v>147</v>
      </c>
      <c r="FA470" t="s">
        <v>147</v>
      </c>
      <c r="FB470" t="s">
        <v>147</v>
      </c>
      <c r="FC470">
        <v>0</v>
      </c>
      <c r="FD470">
        <v>0</v>
      </c>
      <c r="FE470" t="s">
        <v>147</v>
      </c>
      <c r="FF470" t="s">
        <v>147</v>
      </c>
      <c r="FG470" t="s">
        <v>147</v>
      </c>
      <c r="FH470" t="s">
        <v>147</v>
      </c>
      <c r="FI470">
        <v>0</v>
      </c>
      <c r="FJ470">
        <v>0</v>
      </c>
      <c r="FK470" t="s">
        <v>147</v>
      </c>
      <c r="FL470" t="s">
        <v>147</v>
      </c>
      <c r="FM470" t="s">
        <v>147</v>
      </c>
      <c r="FN470" t="s">
        <v>147</v>
      </c>
      <c r="FO470">
        <v>397</v>
      </c>
      <c r="FP470">
        <v>2442</v>
      </c>
      <c r="FQ470" t="s">
        <v>221</v>
      </c>
      <c r="FR470" t="s">
        <v>612</v>
      </c>
      <c r="FS470" t="s">
        <v>150</v>
      </c>
      <c r="FT470" t="s">
        <v>147</v>
      </c>
      <c r="FU470">
        <v>284</v>
      </c>
      <c r="FV470">
        <v>1747</v>
      </c>
      <c r="FW470" t="s">
        <v>221</v>
      </c>
      <c r="FX470" t="s">
        <v>424</v>
      </c>
      <c r="FY470" t="s">
        <v>150</v>
      </c>
      <c r="FZ470" t="s">
        <v>147</v>
      </c>
      <c r="GA470">
        <v>316</v>
      </c>
      <c r="GB470">
        <v>2232</v>
      </c>
      <c r="GC470">
        <v>697</v>
      </c>
      <c r="GD470">
        <v>4284</v>
      </c>
      <c r="GE470">
        <v>378</v>
      </c>
      <c r="GF470">
        <v>1807</v>
      </c>
      <c r="GG470">
        <v>0</v>
      </c>
      <c r="GH470">
        <v>0</v>
      </c>
      <c r="GI470">
        <v>501</v>
      </c>
      <c r="GJ470">
        <v>2783</v>
      </c>
      <c r="GK470" t="s">
        <v>159</v>
      </c>
      <c r="GL470">
        <v>825</v>
      </c>
      <c r="GM470">
        <v>7595</v>
      </c>
      <c r="GN470" t="s">
        <v>146</v>
      </c>
      <c r="GO470" t="s">
        <v>147</v>
      </c>
      <c r="GP470" t="s">
        <v>147</v>
      </c>
      <c r="GQ470" t="s">
        <v>159</v>
      </c>
      <c r="GR470" t="s">
        <v>221</v>
      </c>
      <c r="GS470" t="s">
        <v>146</v>
      </c>
      <c r="GT470">
        <v>0</v>
      </c>
      <c r="GU470">
        <v>0</v>
      </c>
      <c r="GV470" t="s">
        <v>146</v>
      </c>
      <c r="GW470" t="s">
        <v>151</v>
      </c>
      <c r="GX470" t="s">
        <v>151</v>
      </c>
      <c r="GY470" t="s">
        <v>151</v>
      </c>
      <c r="GZ470" t="s">
        <v>1611</v>
      </c>
      <c r="HA470" s="117" t="s">
        <v>1172</v>
      </c>
      <c r="HB470" s="117" t="s">
        <v>2803</v>
      </c>
      <c r="HC470" s="117"/>
      <c r="HD470" s="116" t="s">
        <v>1858</v>
      </c>
      <c r="HE470" s="116">
        <v>8.1327443000000006</v>
      </c>
      <c r="HF470" s="116">
        <v>31.2077882</v>
      </c>
    </row>
    <row r="471" spans="1:214" x14ac:dyDescent="0.25">
      <c r="A471" t="s">
        <v>155</v>
      </c>
      <c r="B471" t="s">
        <v>156</v>
      </c>
      <c r="C471" t="s">
        <v>1057</v>
      </c>
      <c r="D471" t="s">
        <v>484</v>
      </c>
      <c r="E471" t="s">
        <v>1612</v>
      </c>
      <c r="F471" t="s">
        <v>1613</v>
      </c>
      <c r="G471" s="116">
        <f t="shared" si="14"/>
        <v>9.2243084389999996</v>
      </c>
      <c r="H471" s="116">
        <f t="shared" si="15"/>
        <v>30.85175151</v>
      </c>
      <c r="I471">
        <v>9</v>
      </c>
      <c r="J471">
        <v>9</v>
      </c>
      <c r="K471" t="s">
        <v>159</v>
      </c>
      <c r="L471">
        <v>1045</v>
      </c>
      <c r="M471" s="116">
        <f>SUM(Table1[[#Headers],[c- IDP previously displ. abroad present]])</f>
        <v>0</v>
      </c>
      <c r="N471">
        <v>5671</v>
      </c>
      <c r="O471" s="116">
        <f>(Table1[[#This Row],[a- IDP individuals]])-(Table1[[#This Row],[displ. Abroad]])</f>
        <v>5497</v>
      </c>
      <c r="P471">
        <v>269</v>
      </c>
      <c r="Q471">
        <v>1477</v>
      </c>
      <c r="R471" t="s">
        <v>156</v>
      </c>
      <c r="S471" t="s">
        <v>484</v>
      </c>
      <c r="T471">
        <v>205</v>
      </c>
      <c r="U471">
        <v>1105</v>
      </c>
      <c r="V471" t="s">
        <v>156</v>
      </c>
      <c r="W471" t="s">
        <v>484</v>
      </c>
      <c r="X471">
        <v>195</v>
      </c>
      <c r="Y471">
        <v>1048</v>
      </c>
      <c r="Z471" t="s">
        <v>156</v>
      </c>
      <c r="AA471" t="s">
        <v>484</v>
      </c>
      <c r="AB471">
        <v>159</v>
      </c>
      <c r="AC471">
        <v>852</v>
      </c>
      <c r="AD471" t="s">
        <v>156</v>
      </c>
      <c r="AE471" t="s">
        <v>484</v>
      </c>
      <c r="AF471">
        <v>130</v>
      </c>
      <c r="AG471">
        <v>698</v>
      </c>
      <c r="AH471" t="s">
        <v>156</v>
      </c>
      <c r="AI471" t="s">
        <v>484</v>
      </c>
      <c r="AJ471">
        <v>17</v>
      </c>
      <c r="AK471">
        <v>101</v>
      </c>
      <c r="AL471" t="s">
        <v>156</v>
      </c>
      <c r="AM471" t="s">
        <v>484</v>
      </c>
      <c r="AN471">
        <v>70</v>
      </c>
      <c r="AO471">
        <v>390</v>
      </c>
      <c r="AP471" t="s">
        <v>159</v>
      </c>
      <c r="AQ471">
        <v>33</v>
      </c>
      <c r="AR471">
        <v>174</v>
      </c>
      <c r="AS471">
        <v>0</v>
      </c>
      <c r="AT471">
        <v>0</v>
      </c>
      <c r="AU471" t="s">
        <v>147</v>
      </c>
      <c r="AV471" t="s">
        <v>147</v>
      </c>
      <c r="AW471">
        <v>0</v>
      </c>
      <c r="AX471">
        <v>0</v>
      </c>
      <c r="AY471" t="s">
        <v>147</v>
      </c>
      <c r="AZ471" t="s">
        <v>147</v>
      </c>
      <c r="BA471">
        <v>6</v>
      </c>
      <c r="BB471">
        <v>32</v>
      </c>
      <c r="BC471" t="s">
        <v>217</v>
      </c>
      <c r="BD471" t="s">
        <v>411</v>
      </c>
      <c r="BE471">
        <v>21</v>
      </c>
      <c r="BF471">
        <v>111</v>
      </c>
      <c r="BG471" t="s">
        <v>217</v>
      </c>
      <c r="BH471" t="s">
        <v>218</v>
      </c>
      <c r="BI471">
        <v>6</v>
      </c>
      <c r="BJ471">
        <v>31</v>
      </c>
      <c r="BK471" t="s">
        <v>219</v>
      </c>
      <c r="BL471" t="s">
        <v>354</v>
      </c>
      <c r="BM471">
        <v>0</v>
      </c>
      <c r="BN471">
        <v>0</v>
      </c>
      <c r="BO471" s="116">
        <f>SUM(Table1[[#This Row],[2014-2015 Conflict]],Table1[[#This Row],[2016-2017 conflict]],Table1[[#This Row],[2018 pre R conflict]],Table1[[#This Row],[2018 post R conflict]],Table1[[#This Row],[2019 conflict]],Table1[[#This Row],[2020 conflict]])</f>
        <v>4665</v>
      </c>
      <c r="BP471" s="116">
        <f>SUM(Table1[[#This Row],[2014-2015  C - clashes]],Table1[[#This Row],[2016-2017  c-clashes]],Table1[[#This Row],[2018 pre R C-clashes]],Table1[[#This Row],[2018 post R C-clashes]],Table1[[#This Row],[2019 C-clashes]],Table1[[#This Row],[2020 C-clashes]])</f>
        <v>0</v>
      </c>
      <c r="BQ471" s="116">
        <f>SUM(Table1[[#This Row],[2014-2015 disaster]],Table1[[#This Row],[2016-2017 disaster]],Table1[[#This Row],[2018 pre R disaster]],Table1[[#This Row],[2018 post R disaster]],Table1[[#This Row],[2019 disaster]],Table1[[#This Row],[2020 disaster]])</f>
        <v>616</v>
      </c>
      <c r="BR471" s="116">
        <f>SUM(Table1[[#This Row],[2014-2015 unknown]],Table1[[#This Row],[2016-2017  unknown ]],Table1[[#This Row],[2018 pre R unknown]],Table1[[#This Row],[2018 post R unknown]],Table1[[#This Row],[2019 unknown]],Table1[[#This Row],[2020 unknown]])</f>
        <v>0</v>
      </c>
      <c r="BS471">
        <v>1477</v>
      </c>
      <c r="BT471">
        <v>0</v>
      </c>
      <c r="BU471">
        <v>0</v>
      </c>
      <c r="BV471">
        <v>0</v>
      </c>
      <c r="BW471" t="s">
        <v>146</v>
      </c>
      <c r="BX471">
        <v>1105</v>
      </c>
      <c r="BY471">
        <v>0</v>
      </c>
      <c r="BZ471">
        <v>0</v>
      </c>
      <c r="CA471">
        <v>0</v>
      </c>
      <c r="CB471" t="s">
        <v>146</v>
      </c>
      <c r="CC471">
        <v>1048</v>
      </c>
      <c r="CD471">
        <v>0</v>
      </c>
      <c r="CE471">
        <v>0</v>
      </c>
      <c r="CF471">
        <v>0</v>
      </c>
      <c r="CG471" t="s">
        <v>146</v>
      </c>
      <c r="CH471">
        <v>852</v>
      </c>
      <c r="CI471">
        <v>0</v>
      </c>
      <c r="CJ471">
        <v>0</v>
      </c>
      <c r="CK471">
        <v>0</v>
      </c>
      <c r="CL471" t="s">
        <v>146</v>
      </c>
      <c r="CM471">
        <v>82</v>
      </c>
      <c r="CN471">
        <v>0</v>
      </c>
      <c r="CO471">
        <v>616</v>
      </c>
      <c r="CP471">
        <v>0</v>
      </c>
      <c r="CQ471" t="s">
        <v>146</v>
      </c>
      <c r="CR471">
        <v>101</v>
      </c>
      <c r="CS471">
        <v>0</v>
      </c>
      <c r="CT471">
        <v>0</v>
      </c>
      <c r="CU471">
        <v>0</v>
      </c>
      <c r="CV471" t="s">
        <v>146</v>
      </c>
      <c r="CW471" t="s">
        <v>147</v>
      </c>
      <c r="CX471">
        <v>0</v>
      </c>
      <c r="CY471">
        <v>0</v>
      </c>
      <c r="CZ471">
        <v>0</v>
      </c>
      <c r="DA471">
        <v>1045</v>
      </c>
      <c r="DB471">
        <v>5671</v>
      </c>
      <c r="DC471" t="s">
        <v>159</v>
      </c>
      <c r="DD471">
        <v>110</v>
      </c>
      <c r="DE471">
        <v>660</v>
      </c>
      <c r="DF471">
        <v>1290</v>
      </c>
      <c r="DG471">
        <v>6579</v>
      </c>
      <c r="DH471" t="s">
        <v>159</v>
      </c>
      <c r="DI471">
        <f>Table1[[#This Row],[i- returnees internal present household]]+Table1[[#This Row],[k- abroad returnee household]]</f>
        <v>1396</v>
      </c>
      <c r="DJ471">
        <f>Table1[[#This Row],[ returnees internal ]]+Table1[[#This Row],[abroad returnee ]]</f>
        <v>7139</v>
      </c>
      <c r="DK471" t="s">
        <v>159</v>
      </c>
      <c r="DL471">
        <v>1248</v>
      </c>
      <c r="DM471">
        <v>6421</v>
      </c>
      <c r="DN471">
        <v>68</v>
      </c>
      <c r="DO471">
        <v>362</v>
      </c>
      <c r="DP471" t="s">
        <v>156</v>
      </c>
      <c r="DQ471" t="s">
        <v>484</v>
      </c>
      <c r="DR471" t="s">
        <v>150</v>
      </c>
      <c r="DS471" t="s">
        <v>147</v>
      </c>
      <c r="DT471">
        <v>310</v>
      </c>
      <c r="DU471">
        <v>1673</v>
      </c>
      <c r="DV471" t="s">
        <v>156</v>
      </c>
      <c r="DW471" t="s">
        <v>484</v>
      </c>
      <c r="DX471" t="s">
        <v>150</v>
      </c>
      <c r="DY471" t="s">
        <v>147</v>
      </c>
      <c r="DZ471">
        <v>417</v>
      </c>
      <c r="EA471">
        <v>2123</v>
      </c>
      <c r="EB471" t="s">
        <v>156</v>
      </c>
      <c r="EC471" t="s">
        <v>484</v>
      </c>
      <c r="ED471" t="s">
        <v>150</v>
      </c>
      <c r="EE471" t="s">
        <v>147</v>
      </c>
      <c r="EF471">
        <v>291</v>
      </c>
      <c r="EG471">
        <v>1477</v>
      </c>
      <c r="EH471" t="s">
        <v>156</v>
      </c>
      <c r="EI471" t="s">
        <v>484</v>
      </c>
      <c r="EJ471" t="s">
        <v>150</v>
      </c>
      <c r="EK471" t="s">
        <v>147</v>
      </c>
      <c r="EL471">
        <v>96</v>
      </c>
      <c r="EM471">
        <v>419</v>
      </c>
      <c r="EN471" t="s">
        <v>156</v>
      </c>
      <c r="EO471" t="s">
        <v>484</v>
      </c>
      <c r="EP471" t="s">
        <v>150</v>
      </c>
      <c r="EQ471" t="s">
        <v>147</v>
      </c>
      <c r="ER471">
        <v>66</v>
      </c>
      <c r="ES471">
        <v>367</v>
      </c>
      <c r="ET471" t="s">
        <v>159</v>
      </c>
      <c r="EU471">
        <v>148</v>
      </c>
      <c r="EV471">
        <v>718</v>
      </c>
      <c r="EW471">
        <v>0</v>
      </c>
      <c r="EX471">
        <v>0</v>
      </c>
      <c r="EY471" t="s">
        <v>147</v>
      </c>
      <c r="EZ471" t="s">
        <v>147</v>
      </c>
      <c r="FA471" t="s">
        <v>147</v>
      </c>
      <c r="FB471" t="s">
        <v>147</v>
      </c>
      <c r="FC471">
        <v>50</v>
      </c>
      <c r="FD471">
        <v>238</v>
      </c>
      <c r="FE471" t="s">
        <v>217</v>
      </c>
      <c r="FF471" t="s">
        <v>218</v>
      </c>
      <c r="FG471" t="s">
        <v>150</v>
      </c>
      <c r="FH471" t="s">
        <v>147</v>
      </c>
      <c r="FI471">
        <v>42</v>
      </c>
      <c r="FJ471">
        <v>196</v>
      </c>
      <c r="FK471" t="s">
        <v>148</v>
      </c>
      <c r="FL471" t="s">
        <v>149</v>
      </c>
      <c r="FM471" t="s">
        <v>150</v>
      </c>
      <c r="FN471" t="s">
        <v>147</v>
      </c>
      <c r="FO471">
        <v>31</v>
      </c>
      <c r="FP471">
        <v>163</v>
      </c>
      <c r="FQ471" t="s">
        <v>219</v>
      </c>
      <c r="FR471" t="s">
        <v>354</v>
      </c>
      <c r="FS471" t="s">
        <v>150</v>
      </c>
      <c r="FT471" t="s">
        <v>147</v>
      </c>
      <c r="FU471">
        <v>12</v>
      </c>
      <c r="FV471">
        <v>56</v>
      </c>
      <c r="FW471" t="s">
        <v>221</v>
      </c>
      <c r="FX471" t="s">
        <v>424</v>
      </c>
      <c r="FY471" t="s">
        <v>150</v>
      </c>
      <c r="FZ471" t="s">
        <v>147</v>
      </c>
      <c r="GA471">
        <v>13</v>
      </c>
      <c r="GB471">
        <v>65</v>
      </c>
      <c r="GC471">
        <v>277</v>
      </c>
      <c r="GD471">
        <v>1394</v>
      </c>
      <c r="GE471">
        <v>713</v>
      </c>
      <c r="GF471">
        <v>3693</v>
      </c>
      <c r="GG471">
        <v>327</v>
      </c>
      <c r="GH471">
        <v>1620</v>
      </c>
      <c r="GI471">
        <v>79</v>
      </c>
      <c r="GJ471">
        <v>432</v>
      </c>
      <c r="GK471" t="s">
        <v>159</v>
      </c>
      <c r="GL471">
        <v>382</v>
      </c>
      <c r="GM471">
        <v>1952</v>
      </c>
      <c r="GN471" t="s">
        <v>159</v>
      </c>
      <c r="GO471" t="s">
        <v>156</v>
      </c>
      <c r="GP471" t="s">
        <v>484</v>
      </c>
      <c r="GQ471" t="s">
        <v>159</v>
      </c>
      <c r="GR471" t="s">
        <v>148</v>
      </c>
      <c r="GS471" t="s">
        <v>159</v>
      </c>
      <c r="GT471">
        <v>77</v>
      </c>
      <c r="GU471">
        <v>359</v>
      </c>
      <c r="GV471" t="s">
        <v>159</v>
      </c>
      <c r="GW471" t="s">
        <v>151</v>
      </c>
      <c r="GX471" t="s">
        <v>152</v>
      </c>
      <c r="GY471" t="s">
        <v>152</v>
      </c>
      <c r="GZ471" t="s">
        <v>1614</v>
      </c>
      <c r="HA471" s="117" t="s">
        <v>1172</v>
      </c>
      <c r="HB471" s="117" t="s">
        <v>2805</v>
      </c>
      <c r="HC471" s="117"/>
      <c r="HD471" s="116" t="s">
        <v>1858</v>
      </c>
      <c r="HE471" s="116">
        <v>8.3221559999999997</v>
      </c>
      <c r="HF471" s="116">
        <v>31.164670999999998</v>
      </c>
    </row>
    <row r="472" spans="1:214" x14ac:dyDescent="0.25">
      <c r="A472" t="s">
        <v>142</v>
      </c>
      <c r="B472" t="s">
        <v>143</v>
      </c>
      <c r="C472" t="s">
        <v>955</v>
      </c>
      <c r="D472" t="s">
        <v>181</v>
      </c>
      <c r="E472" t="s">
        <v>1618</v>
      </c>
      <c r="F472" t="s">
        <v>1619</v>
      </c>
      <c r="G472" s="116">
        <f t="shared" si="14"/>
        <v>8.6792379999999998</v>
      </c>
      <c r="H472" s="116">
        <f t="shared" si="15"/>
        <v>33.725613000000003</v>
      </c>
      <c r="I472">
        <v>9</v>
      </c>
      <c r="J472">
        <v>9</v>
      </c>
      <c r="K472" t="s">
        <v>159</v>
      </c>
      <c r="L472">
        <v>522</v>
      </c>
      <c r="M472" s="116">
        <f>SUM(Table1[[#Headers],[c- IDP previously displ. abroad present]])</f>
        <v>0</v>
      </c>
      <c r="N472">
        <v>2691</v>
      </c>
      <c r="O472" s="116">
        <f>(Table1[[#This Row],[a- IDP individuals]])-(Table1[[#This Row],[displ. Abroad]])</f>
        <v>1319</v>
      </c>
      <c r="P472">
        <v>18</v>
      </c>
      <c r="Q472">
        <v>107</v>
      </c>
      <c r="R472" t="s">
        <v>143</v>
      </c>
      <c r="S472" t="s">
        <v>181</v>
      </c>
      <c r="T472">
        <v>69</v>
      </c>
      <c r="U472">
        <v>398</v>
      </c>
      <c r="V472" t="s">
        <v>143</v>
      </c>
      <c r="W472" t="s">
        <v>181</v>
      </c>
      <c r="X472">
        <v>75</v>
      </c>
      <c r="Y472">
        <v>437</v>
      </c>
      <c r="Z472" t="s">
        <v>143</v>
      </c>
      <c r="AA472" t="s">
        <v>181</v>
      </c>
      <c r="AB472">
        <v>42</v>
      </c>
      <c r="AC472">
        <v>245</v>
      </c>
      <c r="AD472" t="s">
        <v>143</v>
      </c>
      <c r="AE472" t="s">
        <v>181</v>
      </c>
      <c r="AF472">
        <v>66</v>
      </c>
      <c r="AG472">
        <v>378</v>
      </c>
      <c r="AH472" t="s">
        <v>143</v>
      </c>
      <c r="AI472" t="s">
        <v>181</v>
      </c>
      <c r="AJ472">
        <v>37</v>
      </c>
      <c r="AK472">
        <v>227</v>
      </c>
      <c r="AL472" t="s">
        <v>143</v>
      </c>
      <c r="AM472" t="s">
        <v>181</v>
      </c>
      <c r="AN472">
        <v>215</v>
      </c>
      <c r="AO472">
        <v>899</v>
      </c>
      <c r="AP472" t="s">
        <v>159</v>
      </c>
      <c r="AQ472">
        <v>276</v>
      </c>
      <c r="AR472">
        <v>1372</v>
      </c>
      <c r="AS472">
        <v>28</v>
      </c>
      <c r="AT472">
        <v>161</v>
      </c>
      <c r="AU472" t="s">
        <v>148</v>
      </c>
      <c r="AV472" t="s">
        <v>149</v>
      </c>
      <c r="AW472">
        <v>18</v>
      </c>
      <c r="AX472">
        <v>105</v>
      </c>
      <c r="AY472" t="s">
        <v>148</v>
      </c>
      <c r="AZ472" t="s">
        <v>149</v>
      </c>
      <c r="BA472">
        <v>37</v>
      </c>
      <c r="BB472">
        <v>210</v>
      </c>
      <c r="BC472" t="s">
        <v>148</v>
      </c>
      <c r="BD472" t="s">
        <v>149</v>
      </c>
      <c r="BE472">
        <v>66</v>
      </c>
      <c r="BF472">
        <v>378</v>
      </c>
      <c r="BG472" t="s">
        <v>148</v>
      </c>
      <c r="BH472" t="s">
        <v>149</v>
      </c>
      <c r="BI472">
        <v>4</v>
      </c>
      <c r="BJ472">
        <v>20</v>
      </c>
      <c r="BK472" t="s">
        <v>148</v>
      </c>
      <c r="BL472" t="s">
        <v>149</v>
      </c>
      <c r="BM472">
        <v>123</v>
      </c>
      <c r="BN472">
        <v>498</v>
      </c>
      <c r="BO472" s="116">
        <f>SUM(Table1[[#This Row],[2014-2015 Conflict]],Table1[[#This Row],[2016-2017 conflict]],Table1[[#This Row],[2018 pre R conflict]],Table1[[#This Row],[2018 post R conflict]],Table1[[#This Row],[2019 conflict]],Table1[[#This Row],[2020 conflict]])</f>
        <v>1133</v>
      </c>
      <c r="BP472" s="116">
        <f>SUM(Table1[[#This Row],[2014-2015  C - clashes]],Table1[[#This Row],[2016-2017  c-clashes]],Table1[[#This Row],[2018 pre R C-clashes]],Table1[[#This Row],[2018 post R C-clashes]],Table1[[#This Row],[2019 C-clashes]],Table1[[#This Row],[2020 C-clashes]])</f>
        <v>0</v>
      </c>
      <c r="BQ472" s="116">
        <f>SUM(Table1[[#This Row],[2014-2015 disaster]],Table1[[#This Row],[2016-2017 disaster]],Table1[[#This Row],[2018 pre R disaster]],Table1[[#This Row],[2018 post R disaster]],Table1[[#This Row],[2019 disaster]],Table1[[#This Row],[2020 disaster]])</f>
        <v>0</v>
      </c>
      <c r="BR472" s="116">
        <f>SUM(Table1[[#This Row],[2014-2015 unknown]],Table1[[#This Row],[2016-2017  unknown ]],Table1[[#This Row],[2018 pre R unknown]],Table1[[#This Row],[2018 post R unknown]],Table1[[#This Row],[2019 unknown]],Table1[[#This Row],[2020 unknown]])</f>
        <v>659</v>
      </c>
      <c r="BS472">
        <v>107</v>
      </c>
      <c r="BT472">
        <v>0</v>
      </c>
      <c r="BU472">
        <v>0</v>
      </c>
      <c r="BV472">
        <v>0</v>
      </c>
      <c r="BW472" t="s">
        <v>146</v>
      </c>
      <c r="BX472">
        <v>296</v>
      </c>
      <c r="BY472">
        <v>0</v>
      </c>
      <c r="BZ472">
        <v>0</v>
      </c>
      <c r="CA472">
        <v>102</v>
      </c>
      <c r="CB472" t="s">
        <v>146</v>
      </c>
      <c r="CC472">
        <v>371</v>
      </c>
      <c r="CD472">
        <v>0</v>
      </c>
      <c r="CE472">
        <v>0</v>
      </c>
      <c r="CF472">
        <v>66</v>
      </c>
      <c r="CG472" t="s">
        <v>146</v>
      </c>
      <c r="CH472">
        <v>106</v>
      </c>
      <c r="CI472">
        <v>0</v>
      </c>
      <c r="CJ472">
        <v>0</v>
      </c>
      <c r="CK472">
        <v>139</v>
      </c>
      <c r="CL472" t="s">
        <v>146</v>
      </c>
      <c r="CM472">
        <v>38</v>
      </c>
      <c r="CN472">
        <v>0</v>
      </c>
      <c r="CO472">
        <v>0</v>
      </c>
      <c r="CP472">
        <v>340</v>
      </c>
      <c r="CQ472" t="s">
        <v>146</v>
      </c>
      <c r="CR472">
        <v>215</v>
      </c>
      <c r="CS472">
        <v>0</v>
      </c>
      <c r="CT472">
        <v>0</v>
      </c>
      <c r="CU472">
        <v>12</v>
      </c>
      <c r="CV472" t="s">
        <v>146</v>
      </c>
      <c r="CW472" t="s">
        <v>147</v>
      </c>
      <c r="CX472">
        <v>0</v>
      </c>
      <c r="CY472">
        <v>0</v>
      </c>
      <c r="CZ472">
        <v>0</v>
      </c>
      <c r="DA472">
        <v>522</v>
      </c>
      <c r="DB472">
        <v>2691</v>
      </c>
      <c r="DC472" t="s">
        <v>159</v>
      </c>
      <c r="DD472">
        <v>21</v>
      </c>
      <c r="DE472">
        <v>147</v>
      </c>
      <c r="DF472">
        <v>325</v>
      </c>
      <c r="DG472">
        <v>1950</v>
      </c>
      <c r="DH472" t="s">
        <v>159</v>
      </c>
      <c r="DI472">
        <f>Table1[[#This Row],[i- returnees internal present household]]+Table1[[#This Row],[k- abroad returnee household]]</f>
        <v>1428</v>
      </c>
      <c r="DJ472">
        <f>Table1[[#This Row],[ returnees internal ]]+Table1[[#This Row],[abroad returnee ]]</f>
        <v>8128</v>
      </c>
      <c r="DK472" t="s">
        <v>159</v>
      </c>
      <c r="DL472">
        <v>731</v>
      </c>
      <c r="DM472">
        <v>4219</v>
      </c>
      <c r="DN472">
        <v>24</v>
      </c>
      <c r="DO472">
        <v>144</v>
      </c>
      <c r="DP472" t="s">
        <v>143</v>
      </c>
      <c r="DQ472" t="s">
        <v>181</v>
      </c>
      <c r="DR472" t="s">
        <v>150</v>
      </c>
      <c r="DS472" t="s">
        <v>147</v>
      </c>
      <c r="DT472">
        <v>85</v>
      </c>
      <c r="DU472">
        <v>510</v>
      </c>
      <c r="DV472" t="s">
        <v>143</v>
      </c>
      <c r="DW472" t="s">
        <v>181</v>
      </c>
      <c r="DX472" t="s">
        <v>150</v>
      </c>
      <c r="DY472" t="s">
        <v>147</v>
      </c>
      <c r="DZ472">
        <v>125</v>
      </c>
      <c r="EA472">
        <v>750</v>
      </c>
      <c r="EB472" t="s">
        <v>143</v>
      </c>
      <c r="EC472" t="s">
        <v>181</v>
      </c>
      <c r="ED472" t="s">
        <v>150</v>
      </c>
      <c r="EE472" t="s">
        <v>147</v>
      </c>
      <c r="EF472">
        <v>46</v>
      </c>
      <c r="EG472">
        <v>276</v>
      </c>
      <c r="EH472" t="s">
        <v>143</v>
      </c>
      <c r="EI472" t="s">
        <v>181</v>
      </c>
      <c r="EJ472" t="s">
        <v>150</v>
      </c>
      <c r="EK472" t="s">
        <v>147</v>
      </c>
      <c r="EL472">
        <v>60</v>
      </c>
      <c r="EM472">
        <v>360</v>
      </c>
      <c r="EN472" t="s">
        <v>143</v>
      </c>
      <c r="EO472" t="s">
        <v>181</v>
      </c>
      <c r="EP472" t="s">
        <v>150</v>
      </c>
      <c r="EQ472" t="s">
        <v>147</v>
      </c>
      <c r="ER472">
        <v>391</v>
      </c>
      <c r="ES472">
        <v>2179</v>
      </c>
      <c r="ET472" t="s">
        <v>159</v>
      </c>
      <c r="EU472">
        <v>697</v>
      </c>
      <c r="EV472">
        <v>3909</v>
      </c>
      <c r="EW472">
        <v>11</v>
      </c>
      <c r="EX472">
        <v>72</v>
      </c>
      <c r="EY472" t="s">
        <v>148</v>
      </c>
      <c r="EZ472" t="s">
        <v>149</v>
      </c>
      <c r="FA472" t="s">
        <v>150</v>
      </c>
      <c r="FB472" t="s">
        <v>147</v>
      </c>
      <c r="FC472">
        <v>34</v>
      </c>
      <c r="FD472">
        <v>222</v>
      </c>
      <c r="FE472" t="s">
        <v>148</v>
      </c>
      <c r="FF472" t="s">
        <v>149</v>
      </c>
      <c r="FG472" t="s">
        <v>150</v>
      </c>
      <c r="FH472" t="s">
        <v>147</v>
      </c>
      <c r="FI472">
        <v>112</v>
      </c>
      <c r="FJ472">
        <v>738</v>
      </c>
      <c r="FK472" t="s">
        <v>148</v>
      </c>
      <c r="FL472" t="s">
        <v>149</v>
      </c>
      <c r="FM472" t="s">
        <v>150</v>
      </c>
      <c r="FN472" t="s">
        <v>147</v>
      </c>
      <c r="FO472">
        <v>55</v>
      </c>
      <c r="FP472">
        <v>360</v>
      </c>
      <c r="FQ472" t="s">
        <v>148</v>
      </c>
      <c r="FR472" t="s">
        <v>149</v>
      </c>
      <c r="FS472" t="s">
        <v>150</v>
      </c>
      <c r="FT472" t="s">
        <v>147</v>
      </c>
      <c r="FU472">
        <v>12</v>
      </c>
      <c r="FV472">
        <v>108</v>
      </c>
      <c r="FW472" t="s">
        <v>148</v>
      </c>
      <c r="FX472" t="s">
        <v>149</v>
      </c>
      <c r="FY472" t="s">
        <v>150</v>
      </c>
      <c r="FZ472" t="s">
        <v>147</v>
      </c>
      <c r="GA472">
        <v>473</v>
      </c>
      <c r="GB472">
        <v>2409</v>
      </c>
      <c r="GC472">
        <v>340</v>
      </c>
      <c r="GD472">
        <v>2040</v>
      </c>
      <c r="GE472">
        <v>224</v>
      </c>
      <c r="GF472">
        <v>1500</v>
      </c>
      <c r="GG472">
        <v>0</v>
      </c>
      <c r="GH472">
        <v>0</v>
      </c>
      <c r="GI472">
        <v>864</v>
      </c>
      <c r="GJ472">
        <v>4588</v>
      </c>
      <c r="GK472" t="s">
        <v>159</v>
      </c>
      <c r="GL472">
        <v>761</v>
      </c>
      <c r="GM472">
        <v>3025</v>
      </c>
      <c r="GN472" t="s">
        <v>159</v>
      </c>
      <c r="GO472" t="s">
        <v>143</v>
      </c>
      <c r="GP472" t="s">
        <v>181</v>
      </c>
      <c r="GQ472" t="s">
        <v>159</v>
      </c>
      <c r="GR472" t="s">
        <v>148</v>
      </c>
      <c r="GS472" t="s">
        <v>159</v>
      </c>
      <c r="GT472">
        <v>314</v>
      </c>
      <c r="GU472">
        <v>1475</v>
      </c>
      <c r="GV472" t="s">
        <v>159</v>
      </c>
      <c r="GW472" t="s">
        <v>151</v>
      </c>
      <c r="GX472" t="s">
        <v>151</v>
      </c>
      <c r="GY472" t="s">
        <v>151</v>
      </c>
      <c r="GZ472" t="s">
        <v>1620</v>
      </c>
      <c r="HA472" s="117" t="s">
        <v>1184</v>
      </c>
      <c r="HB472" s="117" t="s">
        <v>2807</v>
      </c>
      <c r="HC472" s="117"/>
      <c r="HD472" s="116" t="s">
        <v>1858</v>
      </c>
      <c r="HE472" s="116">
        <v>8.3164119999999997</v>
      </c>
      <c r="HF472" s="116">
        <v>31.324445999999998</v>
      </c>
    </row>
    <row r="473" spans="1:214" x14ac:dyDescent="0.25">
      <c r="A473" t="s">
        <v>186</v>
      </c>
      <c r="B473" t="s">
        <v>187</v>
      </c>
      <c r="C473" t="s">
        <v>185</v>
      </c>
      <c r="D473" t="s">
        <v>188</v>
      </c>
      <c r="E473" t="s">
        <v>1621</v>
      </c>
      <c r="F473" t="s">
        <v>859</v>
      </c>
      <c r="G473" s="116">
        <f t="shared" si="14"/>
        <v>6.8677999999999999</v>
      </c>
      <c r="H473" s="116">
        <f t="shared" si="15"/>
        <v>29.637</v>
      </c>
      <c r="I473">
        <v>9</v>
      </c>
      <c r="J473">
        <v>9</v>
      </c>
      <c r="K473" t="s">
        <v>146</v>
      </c>
      <c r="L473">
        <v>0</v>
      </c>
      <c r="M473" s="116">
        <f>SUM(Table1[[#Headers],[c- IDP previously displ. abroad present]])</f>
        <v>0</v>
      </c>
      <c r="N473">
        <v>0</v>
      </c>
      <c r="O473" s="116">
        <f>(Table1[[#This Row],[a- IDP individuals]])-(Table1[[#This Row],[displ. Abroad]])</f>
        <v>0</v>
      </c>
      <c r="P473">
        <v>0</v>
      </c>
      <c r="Q473">
        <v>0</v>
      </c>
      <c r="R473" t="s">
        <v>147</v>
      </c>
      <c r="S473" t="s">
        <v>147</v>
      </c>
      <c r="T473">
        <v>0</v>
      </c>
      <c r="U473">
        <v>0</v>
      </c>
      <c r="V473" t="s">
        <v>147</v>
      </c>
      <c r="W473" t="s">
        <v>147</v>
      </c>
      <c r="X473">
        <v>0</v>
      </c>
      <c r="Y473">
        <v>0</v>
      </c>
      <c r="Z473" t="s">
        <v>147</v>
      </c>
      <c r="AA473" t="s">
        <v>147</v>
      </c>
      <c r="AB473">
        <v>0</v>
      </c>
      <c r="AC473">
        <v>0</v>
      </c>
      <c r="AD473" t="s">
        <v>147</v>
      </c>
      <c r="AE473" t="s">
        <v>147</v>
      </c>
      <c r="AF473">
        <v>0</v>
      </c>
      <c r="AG473">
        <v>0</v>
      </c>
      <c r="AH473" t="s">
        <v>147</v>
      </c>
      <c r="AI473" t="s">
        <v>147</v>
      </c>
      <c r="AJ473">
        <v>0</v>
      </c>
      <c r="AK473">
        <v>0</v>
      </c>
      <c r="AL473" t="s">
        <v>147</v>
      </c>
      <c r="AM473" t="s">
        <v>147</v>
      </c>
      <c r="AN473">
        <v>0</v>
      </c>
      <c r="AO473">
        <v>0</v>
      </c>
      <c r="AP473" t="s">
        <v>146</v>
      </c>
      <c r="AQ473">
        <v>0</v>
      </c>
      <c r="AR473">
        <v>0</v>
      </c>
      <c r="AS473">
        <v>0</v>
      </c>
      <c r="AT473">
        <v>0</v>
      </c>
      <c r="AU473" t="s">
        <v>147</v>
      </c>
      <c r="AV473" t="s">
        <v>147</v>
      </c>
      <c r="AW473">
        <v>0</v>
      </c>
      <c r="AX473">
        <v>0</v>
      </c>
      <c r="AY473" t="s">
        <v>147</v>
      </c>
      <c r="AZ473" t="s">
        <v>147</v>
      </c>
      <c r="BA473">
        <v>0</v>
      </c>
      <c r="BB473">
        <v>0</v>
      </c>
      <c r="BC473" t="s">
        <v>147</v>
      </c>
      <c r="BD473" t="s">
        <v>147</v>
      </c>
      <c r="BE473">
        <v>0</v>
      </c>
      <c r="BF473">
        <v>0</v>
      </c>
      <c r="BG473" t="s">
        <v>147</v>
      </c>
      <c r="BH473" t="s">
        <v>147</v>
      </c>
      <c r="BI473">
        <v>0</v>
      </c>
      <c r="BJ473">
        <v>0</v>
      </c>
      <c r="BK473" t="s">
        <v>147</v>
      </c>
      <c r="BL473" t="s">
        <v>147</v>
      </c>
      <c r="BM473">
        <v>0</v>
      </c>
      <c r="BN473">
        <v>0</v>
      </c>
      <c r="BO473" s="116">
        <f>SUM(Table1[[#This Row],[2014-2015 Conflict]],Table1[[#This Row],[2016-2017 conflict]],Table1[[#This Row],[2018 pre R conflict]],Table1[[#This Row],[2018 post R conflict]],Table1[[#This Row],[2019 conflict]],Table1[[#This Row],[2020 conflict]])</f>
        <v>0</v>
      </c>
      <c r="BP473" s="116">
        <f>SUM(Table1[[#This Row],[2014-2015  C - clashes]],Table1[[#This Row],[2016-2017  c-clashes]],Table1[[#This Row],[2018 pre R C-clashes]],Table1[[#This Row],[2018 post R C-clashes]],Table1[[#This Row],[2019 C-clashes]],Table1[[#This Row],[2020 C-clashes]])</f>
        <v>0</v>
      </c>
      <c r="BQ473" s="116">
        <f>SUM(Table1[[#This Row],[2014-2015 disaster]],Table1[[#This Row],[2016-2017 disaster]],Table1[[#This Row],[2018 pre R disaster]],Table1[[#This Row],[2018 post R disaster]],Table1[[#This Row],[2019 disaster]],Table1[[#This Row],[2020 disaster]])</f>
        <v>0</v>
      </c>
      <c r="BR473" s="116">
        <f>SUM(Table1[[#This Row],[2014-2015 unknown]],Table1[[#This Row],[2016-2017  unknown ]],Table1[[#This Row],[2018 pre R unknown]],Table1[[#This Row],[2018 post R unknown]],Table1[[#This Row],[2019 unknown]],Table1[[#This Row],[2020 unknown]])</f>
        <v>0</v>
      </c>
      <c r="BS473">
        <v>0</v>
      </c>
      <c r="BT473">
        <v>0</v>
      </c>
      <c r="BU473">
        <v>0</v>
      </c>
      <c r="BV473">
        <v>0</v>
      </c>
      <c r="BW473" t="s">
        <v>146</v>
      </c>
      <c r="BX473">
        <v>0</v>
      </c>
      <c r="BY473">
        <v>0</v>
      </c>
      <c r="BZ473">
        <v>0</v>
      </c>
      <c r="CA473">
        <v>0</v>
      </c>
      <c r="CB473" t="s">
        <v>146</v>
      </c>
      <c r="CC473">
        <v>0</v>
      </c>
      <c r="CD473">
        <v>0</v>
      </c>
      <c r="CE473">
        <v>0</v>
      </c>
      <c r="CF473">
        <v>0</v>
      </c>
      <c r="CG473" t="s">
        <v>146</v>
      </c>
      <c r="CH473">
        <v>0</v>
      </c>
      <c r="CI473">
        <v>0</v>
      </c>
      <c r="CJ473">
        <v>0</v>
      </c>
      <c r="CK473">
        <v>0</v>
      </c>
      <c r="CL473" t="s">
        <v>146</v>
      </c>
      <c r="CM473">
        <v>0</v>
      </c>
      <c r="CN473">
        <v>0</v>
      </c>
      <c r="CO473">
        <v>0</v>
      </c>
      <c r="CP473">
        <v>0</v>
      </c>
      <c r="CQ473" t="s">
        <v>146</v>
      </c>
      <c r="CR473">
        <v>0</v>
      </c>
      <c r="CS473">
        <v>0</v>
      </c>
      <c r="CT473">
        <v>0</v>
      </c>
      <c r="CU473">
        <v>0</v>
      </c>
      <c r="CV473" t="s">
        <v>146</v>
      </c>
      <c r="CW473" t="s">
        <v>147</v>
      </c>
      <c r="CX473">
        <v>0</v>
      </c>
      <c r="CY473">
        <v>0</v>
      </c>
      <c r="CZ473">
        <v>0</v>
      </c>
      <c r="DA473">
        <v>0</v>
      </c>
      <c r="DB473">
        <v>0</v>
      </c>
      <c r="DC473" t="s">
        <v>146</v>
      </c>
      <c r="DD473">
        <v>0</v>
      </c>
      <c r="DE473">
        <v>0</v>
      </c>
      <c r="DF473">
        <v>0</v>
      </c>
      <c r="DG473">
        <v>0</v>
      </c>
      <c r="DH473" t="s">
        <v>159</v>
      </c>
      <c r="DI473">
        <f>Table1[[#This Row],[i- returnees internal present household]]+Table1[[#This Row],[k- abroad returnee household]]</f>
        <v>1893</v>
      </c>
      <c r="DJ473">
        <f>Table1[[#This Row],[ returnees internal ]]+Table1[[#This Row],[abroad returnee ]]</f>
        <v>10076</v>
      </c>
      <c r="DK473" t="s">
        <v>159</v>
      </c>
      <c r="DL473">
        <v>1893</v>
      </c>
      <c r="DM473">
        <v>10076</v>
      </c>
      <c r="DN473">
        <v>0</v>
      </c>
      <c r="DO473">
        <v>0</v>
      </c>
      <c r="DP473" t="s">
        <v>147</v>
      </c>
      <c r="DQ473" t="s">
        <v>147</v>
      </c>
      <c r="DR473" t="s">
        <v>147</v>
      </c>
      <c r="DS473" t="s">
        <v>147</v>
      </c>
      <c r="DT473">
        <v>0</v>
      </c>
      <c r="DU473">
        <v>0</v>
      </c>
      <c r="DV473" t="s">
        <v>147</v>
      </c>
      <c r="DW473" t="s">
        <v>147</v>
      </c>
      <c r="DX473" t="s">
        <v>147</v>
      </c>
      <c r="DY473" t="s">
        <v>147</v>
      </c>
      <c r="DZ473">
        <v>0</v>
      </c>
      <c r="EA473">
        <v>0</v>
      </c>
      <c r="EB473" t="s">
        <v>147</v>
      </c>
      <c r="EC473" t="s">
        <v>147</v>
      </c>
      <c r="ED473" t="s">
        <v>147</v>
      </c>
      <c r="EE473" t="s">
        <v>147</v>
      </c>
      <c r="EF473">
        <v>470</v>
      </c>
      <c r="EG473">
        <v>2554</v>
      </c>
      <c r="EH473" t="s">
        <v>187</v>
      </c>
      <c r="EI473" t="s">
        <v>188</v>
      </c>
      <c r="EJ473" t="s">
        <v>182</v>
      </c>
      <c r="EK473" t="s">
        <v>147</v>
      </c>
      <c r="EL473">
        <v>56</v>
      </c>
      <c r="EM473">
        <v>304</v>
      </c>
      <c r="EN473" t="s">
        <v>187</v>
      </c>
      <c r="EO473" t="s">
        <v>188</v>
      </c>
      <c r="EP473" t="s">
        <v>182</v>
      </c>
      <c r="EQ473" t="s">
        <v>147</v>
      </c>
      <c r="ER473">
        <v>1367</v>
      </c>
      <c r="ES473">
        <v>7218</v>
      </c>
      <c r="ET473" t="s">
        <v>146</v>
      </c>
      <c r="EU473">
        <v>0</v>
      </c>
      <c r="EV473">
        <v>0</v>
      </c>
      <c r="EW473">
        <v>0</v>
      </c>
      <c r="EX473">
        <v>0</v>
      </c>
      <c r="EY473" t="s">
        <v>147</v>
      </c>
      <c r="EZ473" t="s">
        <v>147</v>
      </c>
      <c r="FA473" t="s">
        <v>147</v>
      </c>
      <c r="FB473" t="s">
        <v>147</v>
      </c>
      <c r="FC473">
        <v>0</v>
      </c>
      <c r="FD473">
        <v>0</v>
      </c>
      <c r="FE473" t="s">
        <v>147</v>
      </c>
      <c r="FF473" t="s">
        <v>147</v>
      </c>
      <c r="FG473" t="s">
        <v>147</v>
      </c>
      <c r="FH473" t="s">
        <v>147</v>
      </c>
      <c r="FI473">
        <v>0</v>
      </c>
      <c r="FJ473">
        <v>0</v>
      </c>
      <c r="FK473" t="s">
        <v>147</v>
      </c>
      <c r="FL473" t="s">
        <v>147</v>
      </c>
      <c r="FM473" t="s">
        <v>147</v>
      </c>
      <c r="FN473" t="s">
        <v>147</v>
      </c>
      <c r="FO473">
        <v>0</v>
      </c>
      <c r="FP473">
        <v>0</v>
      </c>
      <c r="FQ473" t="s">
        <v>147</v>
      </c>
      <c r="FR473" t="s">
        <v>147</v>
      </c>
      <c r="FS473" t="s">
        <v>147</v>
      </c>
      <c r="FT473" t="s">
        <v>147</v>
      </c>
      <c r="FU473">
        <v>0</v>
      </c>
      <c r="FV473">
        <v>0</v>
      </c>
      <c r="FW473" t="s">
        <v>147</v>
      </c>
      <c r="FX473" t="s">
        <v>147</v>
      </c>
      <c r="FY473" t="s">
        <v>147</v>
      </c>
      <c r="FZ473" t="s">
        <v>147</v>
      </c>
      <c r="GA473">
        <v>0</v>
      </c>
      <c r="GB473">
        <v>0</v>
      </c>
      <c r="GC473">
        <v>316</v>
      </c>
      <c r="GD473">
        <v>1717</v>
      </c>
      <c r="GE473">
        <v>128</v>
      </c>
      <c r="GF473">
        <v>695</v>
      </c>
      <c r="GG473">
        <v>82</v>
      </c>
      <c r="GH473">
        <v>446</v>
      </c>
      <c r="GI473">
        <v>1367</v>
      </c>
      <c r="GJ473">
        <v>7218</v>
      </c>
      <c r="GK473" t="s">
        <v>159</v>
      </c>
      <c r="GL473">
        <v>147</v>
      </c>
      <c r="GM473">
        <v>882</v>
      </c>
      <c r="GN473" t="s">
        <v>159</v>
      </c>
      <c r="GO473" t="s">
        <v>187</v>
      </c>
      <c r="GP473" t="s">
        <v>188</v>
      </c>
      <c r="GQ473" t="s">
        <v>146</v>
      </c>
      <c r="GR473" t="s">
        <v>147</v>
      </c>
      <c r="GS473" t="s">
        <v>146</v>
      </c>
      <c r="GT473">
        <v>0</v>
      </c>
      <c r="GU473">
        <v>0</v>
      </c>
      <c r="GV473" t="s">
        <v>159</v>
      </c>
      <c r="GW473" t="s">
        <v>152</v>
      </c>
      <c r="GX473" t="s">
        <v>152</v>
      </c>
      <c r="GY473" t="s">
        <v>152</v>
      </c>
      <c r="GZ473" t="s">
        <v>1622</v>
      </c>
      <c r="HA473" s="117" t="s">
        <v>1184</v>
      </c>
      <c r="HB473" s="117" t="s">
        <v>2809</v>
      </c>
      <c r="HC473" s="117"/>
      <c r="HD473" s="116" t="s">
        <v>1858</v>
      </c>
      <c r="HE473" s="116">
        <v>8.2870860000000004</v>
      </c>
      <c r="HF473" s="116">
        <v>31.343646</v>
      </c>
    </row>
    <row r="474" spans="1:214" x14ac:dyDescent="0.25">
      <c r="A474" t="s">
        <v>273</v>
      </c>
      <c r="B474" t="s">
        <v>211</v>
      </c>
      <c r="C474" t="s">
        <v>719</v>
      </c>
      <c r="D474" t="s">
        <v>720</v>
      </c>
      <c r="E474" t="s">
        <v>1632</v>
      </c>
      <c r="F474" t="s">
        <v>1633</v>
      </c>
      <c r="G474" s="116">
        <f t="shared" si="14"/>
        <v>5.1823100000000002</v>
      </c>
      <c r="H474" s="116">
        <f t="shared" si="15"/>
        <v>27.954499999999999</v>
      </c>
      <c r="I474">
        <v>9</v>
      </c>
      <c r="J474">
        <v>9</v>
      </c>
      <c r="K474" t="s">
        <v>159</v>
      </c>
      <c r="L474">
        <v>63</v>
      </c>
      <c r="M474" s="116">
        <f>SUM(Table1[[#Headers],[c- IDP previously displ. abroad present]])</f>
        <v>0</v>
      </c>
      <c r="N474">
        <v>328</v>
      </c>
      <c r="O474" s="116">
        <f>(Table1[[#This Row],[a- IDP individuals]])-(Table1[[#This Row],[displ. Abroad]])</f>
        <v>328</v>
      </c>
      <c r="P474">
        <v>0</v>
      </c>
      <c r="Q474">
        <v>0</v>
      </c>
      <c r="R474" t="s">
        <v>147</v>
      </c>
      <c r="S474" t="s">
        <v>147</v>
      </c>
      <c r="T474">
        <v>0</v>
      </c>
      <c r="U474">
        <v>0</v>
      </c>
      <c r="V474" t="s">
        <v>147</v>
      </c>
      <c r="W474" t="s">
        <v>147</v>
      </c>
      <c r="X474">
        <v>39</v>
      </c>
      <c r="Y474">
        <v>195</v>
      </c>
      <c r="Z474" t="s">
        <v>211</v>
      </c>
      <c r="AA474" t="s">
        <v>720</v>
      </c>
      <c r="AB474">
        <v>10</v>
      </c>
      <c r="AC474">
        <v>60</v>
      </c>
      <c r="AD474" t="s">
        <v>211</v>
      </c>
      <c r="AE474" t="s">
        <v>720</v>
      </c>
      <c r="AF474">
        <v>14</v>
      </c>
      <c r="AG474">
        <v>73</v>
      </c>
      <c r="AH474" t="s">
        <v>211</v>
      </c>
      <c r="AI474" t="s">
        <v>720</v>
      </c>
      <c r="AJ474">
        <v>0</v>
      </c>
      <c r="AK474">
        <v>0</v>
      </c>
      <c r="AL474" t="s">
        <v>147</v>
      </c>
      <c r="AM474" t="s">
        <v>147</v>
      </c>
      <c r="AN474">
        <v>0</v>
      </c>
      <c r="AO474">
        <v>0</v>
      </c>
      <c r="AP474" t="s">
        <v>146</v>
      </c>
      <c r="AQ474">
        <v>0</v>
      </c>
      <c r="AR474">
        <v>0</v>
      </c>
      <c r="AS474">
        <v>0</v>
      </c>
      <c r="AT474">
        <v>0</v>
      </c>
      <c r="AU474" t="s">
        <v>147</v>
      </c>
      <c r="AV474" t="s">
        <v>147</v>
      </c>
      <c r="AW474">
        <v>0</v>
      </c>
      <c r="AX474">
        <v>0</v>
      </c>
      <c r="AY474" t="s">
        <v>147</v>
      </c>
      <c r="AZ474" t="s">
        <v>147</v>
      </c>
      <c r="BA474">
        <v>0</v>
      </c>
      <c r="BB474">
        <v>0</v>
      </c>
      <c r="BC474" t="s">
        <v>147</v>
      </c>
      <c r="BD474" t="s">
        <v>147</v>
      </c>
      <c r="BE474">
        <v>0</v>
      </c>
      <c r="BF474">
        <v>0</v>
      </c>
      <c r="BG474" t="s">
        <v>147</v>
      </c>
      <c r="BH474" t="s">
        <v>147</v>
      </c>
      <c r="BI474">
        <v>0</v>
      </c>
      <c r="BJ474">
        <v>0</v>
      </c>
      <c r="BK474" t="s">
        <v>147</v>
      </c>
      <c r="BL474" t="s">
        <v>147</v>
      </c>
      <c r="BM474">
        <v>0</v>
      </c>
      <c r="BN474">
        <v>0</v>
      </c>
      <c r="BO474" s="116">
        <f>SUM(Table1[[#This Row],[2014-2015 Conflict]],Table1[[#This Row],[2016-2017 conflict]],Table1[[#This Row],[2018 pre R conflict]],Table1[[#This Row],[2018 post R conflict]],Table1[[#This Row],[2019 conflict]],Table1[[#This Row],[2020 conflict]])</f>
        <v>328</v>
      </c>
      <c r="BP474" s="116">
        <f>SUM(Table1[[#This Row],[2014-2015  C - clashes]],Table1[[#This Row],[2016-2017  c-clashes]],Table1[[#This Row],[2018 pre R C-clashes]],Table1[[#This Row],[2018 post R C-clashes]],Table1[[#This Row],[2019 C-clashes]],Table1[[#This Row],[2020 C-clashes]])</f>
        <v>0</v>
      </c>
      <c r="BQ474" s="116">
        <f>SUM(Table1[[#This Row],[2014-2015 disaster]],Table1[[#This Row],[2016-2017 disaster]],Table1[[#This Row],[2018 pre R disaster]],Table1[[#This Row],[2018 post R disaster]],Table1[[#This Row],[2019 disaster]],Table1[[#This Row],[2020 disaster]])</f>
        <v>0</v>
      </c>
      <c r="BR474" s="116">
        <f>SUM(Table1[[#This Row],[2014-2015 unknown]],Table1[[#This Row],[2016-2017  unknown ]],Table1[[#This Row],[2018 pre R unknown]],Table1[[#This Row],[2018 post R unknown]],Table1[[#This Row],[2019 unknown]],Table1[[#This Row],[2020 unknown]])</f>
        <v>0</v>
      </c>
      <c r="BS474">
        <v>0</v>
      </c>
      <c r="BT474">
        <v>0</v>
      </c>
      <c r="BU474">
        <v>0</v>
      </c>
      <c r="BV474">
        <v>0</v>
      </c>
      <c r="BW474" t="s">
        <v>146</v>
      </c>
      <c r="BX474">
        <v>0</v>
      </c>
      <c r="BY474">
        <v>0</v>
      </c>
      <c r="BZ474">
        <v>0</v>
      </c>
      <c r="CA474">
        <v>0</v>
      </c>
      <c r="CB474" t="s">
        <v>146</v>
      </c>
      <c r="CC474">
        <v>195</v>
      </c>
      <c r="CD474">
        <v>0</v>
      </c>
      <c r="CE474">
        <v>0</v>
      </c>
      <c r="CF474">
        <v>0</v>
      </c>
      <c r="CG474" t="s">
        <v>146</v>
      </c>
      <c r="CH474">
        <v>60</v>
      </c>
      <c r="CI474">
        <v>0</v>
      </c>
      <c r="CJ474">
        <v>0</v>
      </c>
      <c r="CK474">
        <v>0</v>
      </c>
      <c r="CL474" t="s">
        <v>146</v>
      </c>
      <c r="CM474">
        <v>73</v>
      </c>
      <c r="CN474">
        <v>0</v>
      </c>
      <c r="CO474">
        <v>0</v>
      </c>
      <c r="CP474">
        <v>0</v>
      </c>
      <c r="CQ474" t="s">
        <v>146</v>
      </c>
      <c r="CR474">
        <v>0</v>
      </c>
      <c r="CS474">
        <v>0</v>
      </c>
      <c r="CT474">
        <v>0</v>
      </c>
      <c r="CU474">
        <v>0</v>
      </c>
      <c r="CV474" t="s">
        <v>146</v>
      </c>
      <c r="CW474" t="s">
        <v>147</v>
      </c>
      <c r="CX474">
        <v>0</v>
      </c>
      <c r="CY474">
        <v>0</v>
      </c>
      <c r="CZ474">
        <v>0</v>
      </c>
      <c r="DA474">
        <v>63</v>
      </c>
      <c r="DB474">
        <v>328</v>
      </c>
      <c r="DC474" t="s">
        <v>159</v>
      </c>
      <c r="DD474">
        <v>25</v>
      </c>
      <c r="DE474">
        <v>125</v>
      </c>
      <c r="DF474">
        <v>3600</v>
      </c>
      <c r="DG474">
        <v>18000</v>
      </c>
      <c r="DH474" t="s">
        <v>159</v>
      </c>
      <c r="DI474">
        <f>Table1[[#This Row],[i- returnees internal present household]]+Table1[[#This Row],[k- abroad returnee household]]</f>
        <v>1529</v>
      </c>
      <c r="DJ474">
        <f>Table1[[#This Row],[ returnees internal ]]+Table1[[#This Row],[abroad returnee ]]</f>
        <v>7047</v>
      </c>
      <c r="DK474" t="s">
        <v>159</v>
      </c>
      <c r="DL474">
        <v>1330</v>
      </c>
      <c r="DM474">
        <v>6191</v>
      </c>
      <c r="DN474">
        <v>244</v>
      </c>
      <c r="DO474">
        <v>1022</v>
      </c>
      <c r="DP474" t="s">
        <v>211</v>
      </c>
      <c r="DQ474" t="s">
        <v>299</v>
      </c>
      <c r="DR474" t="s">
        <v>150</v>
      </c>
      <c r="DS474" t="s">
        <v>147</v>
      </c>
      <c r="DT474">
        <v>283</v>
      </c>
      <c r="DU474">
        <v>1133</v>
      </c>
      <c r="DV474" t="s">
        <v>211</v>
      </c>
      <c r="DW474" t="s">
        <v>299</v>
      </c>
      <c r="DX474" t="s">
        <v>150</v>
      </c>
      <c r="DY474" t="s">
        <v>147</v>
      </c>
      <c r="DZ474">
        <v>129</v>
      </c>
      <c r="EA474">
        <v>616</v>
      </c>
      <c r="EB474" t="s">
        <v>211</v>
      </c>
      <c r="EC474" t="s">
        <v>299</v>
      </c>
      <c r="ED474" t="s">
        <v>150</v>
      </c>
      <c r="EE474" t="s">
        <v>147</v>
      </c>
      <c r="EF474">
        <v>250</v>
      </c>
      <c r="EG474">
        <v>1215</v>
      </c>
      <c r="EH474" t="s">
        <v>211</v>
      </c>
      <c r="EI474" t="s">
        <v>299</v>
      </c>
      <c r="EJ474" t="s">
        <v>150</v>
      </c>
      <c r="EK474" t="s">
        <v>147</v>
      </c>
      <c r="EL474">
        <v>67</v>
      </c>
      <c r="EM474">
        <v>362</v>
      </c>
      <c r="EN474" t="s">
        <v>211</v>
      </c>
      <c r="EO474" t="s">
        <v>299</v>
      </c>
      <c r="EP474" t="s">
        <v>150</v>
      </c>
      <c r="EQ474" t="s">
        <v>147</v>
      </c>
      <c r="ER474">
        <v>357</v>
      </c>
      <c r="ES474">
        <v>1843</v>
      </c>
      <c r="ET474" t="s">
        <v>159</v>
      </c>
      <c r="EU474">
        <v>199</v>
      </c>
      <c r="EV474">
        <v>856</v>
      </c>
      <c r="EW474">
        <v>0</v>
      </c>
      <c r="EX474">
        <v>0</v>
      </c>
      <c r="EY474" t="s">
        <v>147</v>
      </c>
      <c r="EZ474" t="s">
        <v>147</v>
      </c>
      <c r="FA474" t="s">
        <v>147</v>
      </c>
      <c r="FB474" t="s">
        <v>147</v>
      </c>
      <c r="FC474">
        <v>0</v>
      </c>
      <c r="FD474">
        <v>0</v>
      </c>
      <c r="FE474" t="s">
        <v>147</v>
      </c>
      <c r="FF474" t="s">
        <v>147</v>
      </c>
      <c r="FG474" t="s">
        <v>147</v>
      </c>
      <c r="FH474" t="s">
        <v>147</v>
      </c>
      <c r="FI474">
        <v>26</v>
      </c>
      <c r="FJ474">
        <v>115</v>
      </c>
      <c r="FK474" t="s">
        <v>722</v>
      </c>
      <c r="FL474" t="s">
        <v>723</v>
      </c>
      <c r="FM474" t="s">
        <v>150</v>
      </c>
      <c r="FN474" t="s">
        <v>147</v>
      </c>
      <c r="FO474">
        <v>70</v>
      </c>
      <c r="FP474">
        <v>311</v>
      </c>
      <c r="FQ474" t="s">
        <v>722</v>
      </c>
      <c r="FR474" t="s">
        <v>1300</v>
      </c>
      <c r="FS474" t="s">
        <v>150</v>
      </c>
      <c r="FT474" t="s">
        <v>147</v>
      </c>
      <c r="FU474">
        <v>47</v>
      </c>
      <c r="FV474">
        <v>199</v>
      </c>
      <c r="FW474" t="s">
        <v>722</v>
      </c>
      <c r="FX474" t="s">
        <v>1634</v>
      </c>
      <c r="FY474" t="s">
        <v>150</v>
      </c>
      <c r="FZ474" t="s">
        <v>147</v>
      </c>
      <c r="GA474">
        <v>56</v>
      </c>
      <c r="GB474">
        <v>231</v>
      </c>
      <c r="GC474">
        <v>532</v>
      </c>
      <c r="GD474">
        <v>2128</v>
      </c>
      <c r="GE474">
        <v>396</v>
      </c>
      <c r="GF474">
        <v>1983</v>
      </c>
      <c r="GG474">
        <v>188</v>
      </c>
      <c r="GH474">
        <v>862</v>
      </c>
      <c r="GI474">
        <v>413</v>
      </c>
      <c r="GJ474">
        <v>2074</v>
      </c>
      <c r="GK474" t="s">
        <v>159</v>
      </c>
      <c r="GL474">
        <v>39</v>
      </c>
      <c r="GM474">
        <v>200</v>
      </c>
      <c r="GN474" t="s">
        <v>159</v>
      </c>
      <c r="GO474" t="s">
        <v>211</v>
      </c>
      <c r="GP474" t="s">
        <v>423</v>
      </c>
      <c r="GQ474" t="s">
        <v>159</v>
      </c>
      <c r="GR474" t="s">
        <v>722</v>
      </c>
      <c r="GS474" t="s">
        <v>159</v>
      </c>
      <c r="GT474">
        <v>2</v>
      </c>
      <c r="GU474">
        <v>10</v>
      </c>
      <c r="GV474" t="s">
        <v>146</v>
      </c>
      <c r="GW474" t="s">
        <v>152</v>
      </c>
      <c r="GX474" t="s">
        <v>152</v>
      </c>
      <c r="GY474" t="s">
        <v>152</v>
      </c>
      <c r="GZ474" t="s">
        <v>1635</v>
      </c>
      <c r="HA474" s="117" t="s">
        <v>1184</v>
      </c>
      <c r="HB474" s="117" t="s">
        <v>2811</v>
      </c>
      <c r="HC474" s="117"/>
      <c r="HD474" s="116" t="s">
        <v>1858</v>
      </c>
      <c r="HE474" s="116">
        <v>8.3571679000000003</v>
      </c>
      <c r="HF474" s="116">
        <v>31.324135299999998</v>
      </c>
    </row>
    <row r="475" spans="1:214" x14ac:dyDescent="0.25">
      <c r="A475" t="s">
        <v>192</v>
      </c>
      <c r="B475" t="s">
        <v>193</v>
      </c>
      <c r="C475" t="s">
        <v>1592</v>
      </c>
      <c r="D475" t="s">
        <v>827</v>
      </c>
      <c r="E475" t="s">
        <v>1639</v>
      </c>
      <c r="F475" t="s">
        <v>1640</v>
      </c>
      <c r="G475" s="116">
        <f t="shared" si="14"/>
        <v>3.6295280000000001</v>
      </c>
      <c r="H475" s="116">
        <f t="shared" si="15"/>
        <v>30.885490000000001</v>
      </c>
      <c r="I475">
        <v>9</v>
      </c>
      <c r="J475">
        <v>9</v>
      </c>
      <c r="K475" t="s">
        <v>146</v>
      </c>
      <c r="L475">
        <v>0</v>
      </c>
      <c r="M475" s="116">
        <f>SUM(Table1[[#Headers],[c- IDP previously displ. abroad present]])</f>
        <v>0</v>
      </c>
      <c r="N475">
        <v>0</v>
      </c>
      <c r="O475" s="116">
        <f>(Table1[[#This Row],[a- IDP individuals]])-(Table1[[#This Row],[displ. Abroad]])</f>
        <v>0</v>
      </c>
      <c r="P475">
        <v>0</v>
      </c>
      <c r="Q475">
        <v>0</v>
      </c>
      <c r="R475" t="s">
        <v>147</v>
      </c>
      <c r="S475" t="s">
        <v>147</v>
      </c>
      <c r="T475">
        <v>0</v>
      </c>
      <c r="U475">
        <v>0</v>
      </c>
      <c r="V475" t="s">
        <v>147</v>
      </c>
      <c r="W475" t="s">
        <v>147</v>
      </c>
      <c r="X475">
        <v>0</v>
      </c>
      <c r="Y475">
        <v>0</v>
      </c>
      <c r="Z475" t="s">
        <v>147</v>
      </c>
      <c r="AA475" t="s">
        <v>147</v>
      </c>
      <c r="AB475">
        <v>0</v>
      </c>
      <c r="AC475">
        <v>0</v>
      </c>
      <c r="AD475" t="s">
        <v>147</v>
      </c>
      <c r="AE475" t="s">
        <v>147</v>
      </c>
      <c r="AF475">
        <v>0</v>
      </c>
      <c r="AG475">
        <v>0</v>
      </c>
      <c r="AH475" t="s">
        <v>147</v>
      </c>
      <c r="AI475" t="s">
        <v>147</v>
      </c>
      <c r="AJ475">
        <v>0</v>
      </c>
      <c r="AK475">
        <v>0</v>
      </c>
      <c r="AL475" t="s">
        <v>147</v>
      </c>
      <c r="AM475" t="s">
        <v>147</v>
      </c>
      <c r="AN475">
        <v>0</v>
      </c>
      <c r="AO475">
        <v>0</v>
      </c>
      <c r="AP475" t="s">
        <v>146</v>
      </c>
      <c r="AQ475">
        <v>0</v>
      </c>
      <c r="AR475">
        <v>0</v>
      </c>
      <c r="AS475">
        <v>0</v>
      </c>
      <c r="AT475">
        <v>0</v>
      </c>
      <c r="AU475" t="s">
        <v>147</v>
      </c>
      <c r="AV475" t="s">
        <v>147</v>
      </c>
      <c r="AW475">
        <v>0</v>
      </c>
      <c r="AX475">
        <v>0</v>
      </c>
      <c r="AY475" t="s">
        <v>147</v>
      </c>
      <c r="AZ475" t="s">
        <v>147</v>
      </c>
      <c r="BA475">
        <v>0</v>
      </c>
      <c r="BB475">
        <v>0</v>
      </c>
      <c r="BC475" t="s">
        <v>147</v>
      </c>
      <c r="BD475" t="s">
        <v>147</v>
      </c>
      <c r="BE475">
        <v>0</v>
      </c>
      <c r="BF475">
        <v>0</v>
      </c>
      <c r="BG475" t="s">
        <v>147</v>
      </c>
      <c r="BH475" t="s">
        <v>147</v>
      </c>
      <c r="BI475">
        <v>0</v>
      </c>
      <c r="BJ475">
        <v>0</v>
      </c>
      <c r="BK475" t="s">
        <v>147</v>
      </c>
      <c r="BL475" t="s">
        <v>147</v>
      </c>
      <c r="BM475">
        <v>0</v>
      </c>
      <c r="BN475">
        <v>0</v>
      </c>
      <c r="BO475" s="116">
        <f>SUM(Table1[[#This Row],[2014-2015 Conflict]],Table1[[#This Row],[2016-2017 conflict]],Table1[[#This Row],[2018 pre R conflict]],Table1[[#This Row],[2018 post R conflict]],Table1[[#This Row],[2019 conflict]],Table1[[#This Row],[2020 conflict]])</f>
        <v>0</v>
      </c>
      <c r="BP475" s="116">
        <f>SUM(Table1[[#This Row],[2014-2015  C - clashes]],Table1[[#This Row],[2016-2017  c-clashes]],Table1[[#This Row],[2018 pre R C-clashes]],Table1[[#This Row],[2018 post R C-clashes]],Table1[[#This Row],[2019 C-clashes]],Table1[[#This Row],[2020 C-clashes]])</f>
        <v>0</v>
      </c>
      <c r="BQ475" s="116">
        <f>SUM(Table1[[#This Row],[2014-2015 disaster]],Table1[[#This Row],[2016-2017 disaster]],Table1[[#This Row],[2018 pre R disaster]],Table1[[#This Row],[2018 post R disaster]],Table1[[#This Row],[2019 disaster]],Table1[[#This Row],[2020 disaster]])</f>
        <v>0</v>
      </c>
      <c r="BR475" s="116">
        <f>SUM(Table1[[#This Row],[2014-2015 unknown]],Table1[[#This Row],[2016-2017  unknown ]],Table1[[#This Row],[2018 pre R unknown]],Table1[[#This Row],[2018 post R unknown]],Table1[[#This Row],[2019 unknown]],Table1[[#This Row],[2020 unknown]])</f>
        <v>0</v>
      </c>
      <c r="BS475">
        <v>0</v>
      </c>
      <c r="BT475">
        <v>0</v>
      </c>
      <c r="BU475">
        <v>0</v>
      </c>
      <c r="BV475">
        <v>0</v>
      </c>
      <c r="BW475" t="s">
        <v>146</v>
      </c>
      <c r="BX475">
        <v>0</v>
      </c>
      <c r="BY475">
        <v>0</v>
      </c>
      <c r="BZ475">
        <v>0</v>
      </c>
      <c r="CA475">
        <v>0</v>
      </c>
      <c r="CB475" t="s">
        <v>146</v>
      </c>
      <c r="CC475">
        <v>0</v>
      </c>
      <c r="CD475">
        <v>0</v>
      </c>
      <c r="CE475">
        <v>0</v>
      </c>
      <c r="CF475">
        <v>0</v>
      </c>
      <c r="CG475" t="s">
        <v>146</v>
      </c>
      <c r="CH475">
        <v>0</v>
      </c>
      <c r="CI475">
        <v>0</v>
      </c>
      <c r="CJ475">
        <v>0</v>
      </c>
      <c r="CK475">
        <v>0</v>
      </c>
      <c r="CL475" t="s">
        <v>146</v>
      </c>
      <c r="CM475">
        <v>0</v>
      </c>
      <c r="CN475">
        <v>0</v>
      </c>
      <c r="CO475">
        <v>0</v>
      </c>
      <c r="CP475">
        <v>0</v>
      </c>
      <c r="CQ475" t="s">
        <v>146</v>
      </c>
      <c r="CR475">
        <v>0</v>
      </c>
      <c r="CS475">
        <v>0</v>
      </c>
      <c r="CT475">
        <v>0</v>
      </c>
      <c r="CU475">
        <v>0</v>
      </c>
      <c r="CV475" t="s">
        <v>146</v>
      </c>
      <c r="CW475" t="s">
        <v>147</v>
      </c>
      <c r="CX475">
        <v>0</v>
      </c>
      <c r="CY475">
        <v>0</v>
      </c>
      <c r="CZ475">
        <v>0</v>
      </c>
      <c r="DA475">
        <v>0</v>
      </c>
      <c r="DB475">
        <v>0</v>
      </c>
      <c r="DC475" t="s">
        <v>146</v>
      </c>
      <c r="DD475">
        <v>0</v>
      </c>
      <c r="DE475">
        <v>0</v>
      </c>
      <c r="DF475">
        <v>476</v>
      </c>
      <c r="DG475">
        <v>2618</v>
      </c>
      <c r="DH475" t="s">
        <v>159</v>
      </c>
      <c r="DI475">
        <f>Table1[[#This Row],[i- returnees internal present household]]+Table1[[#This Row],[k- abroad returnee household]]</f>
        <v>93</v>
      </c>
      <c r="DJ475">
        <f>Table1[[#This Row],[ returnees internal ]]+Table1[[#This Row],[abroad returnee ]]</f>
        <v>447</v>
      </c>
      <c r="DK475" t="s">
        <v>146</v>
      </c>
      <c r="DL475">
        <v>0</v>
      </c>
      <c r="DM475">
        <v>0</v>
      </c>
      <c r="DN475">
        <v>0</v>
      </c>
      <c r="DO475">
        <v>0</v>
      </c>
      <c r="DP475" t="s">
        <v>147</v>
      </c>
      <c r="DQ475" t="s">
        <v>147</v>
      </c>
      <c r="DR475" t="s">
        <v>147</v>
      </c>
      <c r="DS475" t="s">
        <v>147</v>
      </c>
      <c r="DT475">
        <v>0</v>
      </c>
      <c r="DU475">
        <v>0</v>
      </c>
      <c r="DV475" t="s">
        <v>147</v>
      </c>
      <c r="DW475" t="s">
        <v>147</v>
      </c>
      <c r="DX475" t="s">
        <v>147</v>
      </c>
      <c r="DY475" t="s">
        <v>147</v>
      </c>
      <c r="DZ475">
        <v>0</v>
      </c>
      <c r="EA475">
        <v>0</v>
      </c>
      <c r="EB475" t="s">
        <v>147</v>
      </c>
      <c r="EC475" t="s">
        <v>147</v>
      </c>
      <c r="ED475" t="s">
        <v>147</v>
      </c>
      <c r="EE475" t="s">
        <v>147</v>
      </c>
      <c r="EF475">
        <v>0</v>
      </c>
      <c r="EG475">
        <v>0</v>
      </c>
      <c r="EH475" t="s">
        <v>147</v>
      </c>
      <c r="EI475" t="s">
        <v>147</v>
      </c>
      <c r="EJ475" t="s">
        <v>147</v>
      </c>
      <c r="EK475" t="s">
        <v>147</v>
      </c>
      <c r="EL475">
        <v>0</v>
      </c>
      <c r="EM475">
        <v>0</v>
      </c>
      <c r="EN475" t="s">
        <v>147</v>
      </c>
      <c r="EO475" t="s">
        <v>147</v>
      </c>
      <c r="EP475" t="s">
        <v>147</v>
      </c>
      <c r="EQ475" t="s">
        <v>147</v>
      </c>
      <c r="ER475">
        <v>0</v>
      </c>
      <c r="ES475">
        <v>0</v>
      </c>
      <c r="ET475" t="s">
        <v>159</v>
      </c>
      <c r="EU475">
        <v>93</v>
      </c>
      <c r="EV475">
        <v>447</v>
      </c>
      <c r="EW475">
        <v>0</v>
      </c>
      <c r="EX475">
        <v>0</v>
      </c>
      <c r="EY475" t="s">
        <v>147</v>
      </c>
      <c r="EZ475" t="s">
        <v>147</v>
      </c>
      <c r="FA475" t="s">
        <v>147</v>
      </c>
      <c r="FB475" t="s">
        <v>147</v>
      </c>
      <c r="FC475">
        <v>0</v>
      </c>
      <c r="FD475">
        <v>0</v>
      </c>
      <c r="FE475" t="s">
        <v>147</v>
      </c>
      <c r="FF475" t="s">
        <v>147</v>
      </c>
      <c r="FG475" t="s">
        <v>147</v>
      </c>
      <c r="FH475" t="s">
        <v>147</v>
      </c>
      <c r="FI475">
        <v>0</v>
      </c>
      <c r="FJ475">
        <v>0</v>
      </c>
      <c r="FK475" t="s">
        <v>147</v>
      </c>
      <c r="FL475" t="s">
        <v>147</v>
      </c>
      <c r="FM475" t="s">
        <v>147</v>
      </c>
      <c r="FN475" t="s">
        <v>147</v>
      </c>
      <c r="FO475">
        <v>35</v>
      </c>
      <c r="FP475">
        <v>159</v>
      </c>
      <c r="FQ475" t="s">
        <v>221</v>
      </c>
      <c r="FR475" t="s">
        <v>1641</v>
      </c>
      <c r="FS475" t="s">
        <v>1642</v>
      </c>
      <c r="FT475" t="s">
        <v>1643</v>
      </c>
      <c r="FU475">
        <v>22</v>
      </c>
      <c r="FV475">
        <v>108</v>
      </c>
      <c r="FW475" t="s">
        <v>221</v>
      </c>
      <c r="FX475" t="s">
        <v>333</v>
      </c>
      <c r="FY475" t="s">
        <v>150</v>
      </c>
      <c r="FZ475" t="s">
        <v>147</v>
      </c>
      <c r="GA475">
        <v>36</v>
      </c>
      <c r="GB475">
        <v>180</v>
      </c>
      <c r="GC475">
        <v>23</v>
      </c>
      <c r="GD475">
        <v>106</v>
      </c>
      <c r="GE475">
        <v>21</v>
      </c>
      <c r="GF475">
        <v>96</v>
      </c>
      <c r="GG475">
        <v>13</v>
      </c>
      <c r="GH475">
        <v>65</v>
      </c>
      <c r="GI475">
        <v>36</v>
      </c>
      <c r="GJ475">
        <v>180</v>
      </c>
      <c r="GK475" t="s">
        <v>159</v>
      </c>
      <c r="GL475">
        <v>4115</v>
      </c>
      <c r="GM475">
        <v>20575</v>
      </c>
      <c r="GN475" t="s">
        <v>146</v>
      </c>
      <c r="GO475" t="s">
        <v>147</v>
      </c>
      <c r="GP475" t="s">
        <v>147</v>
      </c>
      <c r="GQ475" t="s">
        <v>159</v>
      </c>
      <c r="GR475" t="s">
        <v>221</v>
      </c>
      <c r="GS475" t="s">
        <v>146</v>
      </c>
      <c r="GT475">
        <v>0</v>
      </c>
      <c r="GU475">
        <v>0</v>
      </c>
      <c r="GV475" t="s">
        <v>146</v>
      </c>
      <c r="GW475" t="s">
        <v>151</v>
      </c>
      <c r="GX475" t="s">
        <v>151</v>
      </c>
      <c r="GY475" t="s">
        <v>151</v>
      </c>
      <c r="GZ475" t="s">
        <v>1644</v>
      </c>
      <c r="HA475" s="117" t="s">
        <v>440</v>
      </c>
      <c r="HB475" s="117" t="s">
        <v>2813</v>
      </c>
      <c r="HC475" s="117"/>
      <c r="HD475" s="116" t="s">
        <v>1858</v>
      </c>
      <c r="HE475" s="116">
        <v>8.6963041180000005</v>
      </c>
      <c r="HF475" s="116">
        <v>31.15354387</v>
      </c>
    </row>
    <row r="476" spans="1:214" x14ac:dyDescent="0.25">
      <c r="A476" t="s">
        <v>323</v>
      </c>
      <c r="B476" t="s">
        <v>324</v>
      </c>
      <c r="C476" t="s">
        <v>335</v>
      </c>
      <c r="D476" t="s">
        <v>336</v>
      </c>
      <c r="E476" t="s">
        <v>1645</v>
      </c>
      <c r="F476" t="s">
        <v>1646</v>
      </c>
      <c r="G476" s="116">
        <f t="shared" si="14"/>
        <v>9.1227828990000006</v>
      </c>
      <c r="H476" s="116">
        <f t="shared" si="15"/>
        <v>27.01444042</v>
      </c>
      <c r="I476">
        <v>9</v>
      </c>
      <c r="J476">
        <v>9</v>
      </c>
      <c r="K476" t="s">
        <v>159</v>
      </c>
      <c r="L476">
        <v>19</v>
      </c>
      <c r="M476" s="116">
        <f>SUM(Table1[[#Headers],[c- IDP previously displ. abroad present]])</f>
        <v>0</v>
      </c>
      <c r="N476">
        <v>97</v>
      </c>
      <c r="O476" s="116">
        <f>(Table1[[#This Row],[a- IDP individuals]])-(Table1[[#This Row],[displ. Abroad]])</f>
        <v>97</v>
      </c>
      <c r="P476">
        <v>0</v>
      </c>
      <c r="Q476">
        <v>0</v>
      </c>
      <c r="R476" t="s">
        <v>147</v>
      </c>
      <c r="S476" t="s">
        <v>147</v>
      </c>
      <c r="T476">
        <v>0</v>
      </c>
      <c r="U476">
        <v>0</v>
      </c>
      <c r="V476" t="s">
        <v>147</v>
      </c>
      <c r="W476" t="s">
        <v>147</v>
      </c>
      <c r="X476">
        <v>0</v>
      </c>
      <c r="Y476">
        <v>0</v>
      </c>
      <c r="Z476" t="s">
        <v>147</v>
      </c>
      <c r="AA476" t="s">
        <v>147</v>
      </c>
      <c r="AB476">
        <v>0</v>
      </c>
      <c r="AC476">
        <v>0</v>
      </c>
      <c r="AD476" t="s">
        <v>147</v>
      </c>
      <c r="AE476" t="s">
        <v>147</v>
      </c>
      <c r="AF476">
        <v>0</v>
      </c>
      <c r="AG476">
        <v>0</v>
      </c>
      <c r="AH476" t="s">
        <v>147</v>
      </c>
      <c r="AI476" t="s">
        <v>147</v>
      </c>
      <c r="AJ476">
        <v>0</v>
      </c>
      <c r="AK476">
        <v>0</v>
      </c>
      <c r="AL476" t="s">
        <v>147</v>
      </c>
      <c r="AM476" t="s">
        <v>147</v>
      </c>
      <c r="AN476">
        <v>19</v>
      </c>
      <c r="AO476">
        <v>97</v>
      </c>
      <c r="AP476" t="s">
        <v>146</v>
      </c>
      <c r="AQ476">
        <v>0</v>
      </c>
      <c r="AR476">
        <v>0</v>
      </c>
      <c r="AS476">
        <v>0</v>
      </c>
      <c r="AT476">
        <v>0</v>
      </c>
      <c r="AU476" t="s">
        <v>147</v>
      </c>
      <c r="AV476" t="s">
        <v>147</v>
      </c>
      <c r="AW476">
        <v>0</v>
      </c>
      <c r="AX476">
        <v>0</v>
      </c>
      <c r="AY476" t="s">
        <v>147</v>
      </c>
      <c r="AZ476" t="s">
        <v>147</v>
      </c>
      <c r="BA476">
        <v>0</v>
      </c>
      <c r="BB476">
        <v>0</v>
      </c>
      <c r="BC476" t="s">
        <v>147</v>
      </c>
      <c r="BD476" t="s">
        <v>147</v>
      </c>
      <c r="BE476">
        <v>0</v>
      </c>
      <c r="BF476">
        <v>0</v>
      </c>
      <c r="BG476" t="s">
        <v>147</v>
      </c>
      <c r="BH476" t="s">
        <v>147</v>
      </c>
      <c r="BI476">
        <v>0</v>
      </c>
      <c r="BJ476">
        <v>0</v>
      </c>
      <c r="BK476" t="s">
        <v>147</v>
      </c>
      <c r="BL476" t="s">
        <v>147</v>
      </c>
      <c r="BM476">
        <v>0</v>
      </c>
      <c r="BN476">
        <v>0</v>
      </c>
      <c r="BO476" s="116">
        <f>SUM(Table1[[#This Row],[2014-2015 Conflict]],Table1[[#This Row],[2016-2017 conflict]],Table1[[#This Row],[2018 pre R conflict]],Table1[[#This Row],[2018 post R conflict]],Table1[[#This Row],[2019 conflict]],Table1[[#This Row],[2020 conflict]])</f>
        <v>0</v>
      </c>
      <c r="BP476" s="116">
        <f>SUM(Table1[[#This Row],[2014-2015  C - clashes]],Table1[[#This Row],[2016-2017  c-clashes]],Table1[[#This Row],[2018 pre R C-clashes]],Table1[[#This Row],[2018 post R C-clashes]],Table1[[#This Row],[2019 C-clashes]],Table1[[#This Row],[2020 C-clashes]])</f>
        <v>0</v>
      </c>
      <c r="BQ476" s="116">
        <f>SUM(Table1[[#This Row],[2014-2015 disaster]],Table1[[#This Row],[2016-2017 disaster]],Table1[[#This Row],[2018 pre R disaster]],Table1[[#This Row],[2018 post R disaster]],Table1[[#This Row],[2019 disaster]],Table1[[#This Row],[2020 disaster]])</f>
        <v>0</v>
      </c>
      <c r="BR476" s="116">
        <f>SUM(Table1[[#This Row],[2014-2015 unknown]],Table1[[#This Row],[2016-2017  unknown ]],Table1[[#This Row],[2018 pre R unknown]],Table1[[#This Row],[2018 post R unknown]],Table1[[#This Row],[2019 unknown]],Table1[[#This Row],[2020 unknown]])</f>
        <v>0</v>
      </c>
      <c r="BS476">
        <v>0</v>
      </c>
      <c r="BT476">
        <v>0</v>
      </c>
      <c r="BU476">
        <v>0</v>
      </c>
      <c r="BV476">
        <v>0</v>
      </c>
      <c r="BW476" t="s">
        <v>146</v>
      </c>
      <c r="BX476">
        <v>0</v>
      </c>
      <c r="BY476">
        <v>0</v>
      </c>
      <c r="BZ476">
        <v>0</v>
      </c>
      <c r="CA476">
        <v>0</v>
      </c>
      <c r="CB476" t="s">
        <v>146</v>
      </c>
      <c r="CC476">
        <v>0</v>
      </c>
      <c r="CD476">
        <v>0</v>
      </c>
      <c r="CE476">
        <v>0</v>
      </c>
      <c r="CF476">
        <v>0</v>
      </c>
      <c r="CG476" t="s">
        <v>146</v>
      </c>
      <c r="CH476">
        <v>0</v>
      </c>
      <c r="CI476">
        <v>0</v>
      </c>
      <c r="CJ476">
        <v>0</v>
      </c>
      <c r="CK476">
        <v>0</v>
      </c>
      <c r="CL476" t="s">
        <v>146</v>
      </c>
      <c r="CM476">
        <v>0</v>
      </c>
      <c r="CN476">
        <v>0</v>
      </c>
      <c r="CO476">
        <v>0</v>
      </c>
      <c r="CP476">
        <v>0</v>
      </c>
      <c r="CQ476" t="s">
        <v>146</v>
      </c>
      <c r="CR476">
        <v>0</v>
      </c>
      <c r="CS476">
        <v>0</v>
      </c>
      <c r="CT476">
        <v>0</v>
      </c>
      <c r="CU476">
        <v>0</v>
      </c>
      <c r="CV476" t="s">
        <v>146</v>
      </c>
      <c r="CW476" t="s">
        <v>147</v>
      </c>
      <c r="CX476">
        <v>0</v>
      </c>
      <c r="CY476">
        <v>0</v>
      </c>
      <c r="CZ476">
        <v>0</v>
      </c>
      <c r="DA476">
        <v>19</v>
      </c>
      <c r="DB476">
        <v>97</v>
      </c>
      <c r="DC476" t="s">
        <v>146</v>
      </c>
      <c r="DD476">
        <v>0</v>
      </c>
      <c r="DE476">
        <v>0</v>
      </c>
      <c r="DF476">
        <v>136</v>
      </c>
      <c r="DG476">
        <v>689</v>
      </c>
      <c r="DH476" t="s">
        <v>159</v>
      </c>
      <c r="DI476">
        <f>Table1[[#This Row],[i- returnees internal present household]]+Table1[[#This Row],[k- abroad returnee household]]</f>
        <v>199</v>
      </c>
      <c r="DJ476">
        <f>Table1[[#This Row],[ returnees internal ]]+Table1[[#This Row],[abroad returnee ]]</f>
        <v>1298</v>
      </c>
      <c r="DK476" t="s">
        <v>146</v>
      </c>
      <c r="DL476">
        <v>0</v>
      </c>
      <c r="DM476">
        <v>0</v>
      </c>
      <c r="DN476">
        <v>0</v>
      </c>
      <c r="DO476">
        <v>0</v>
      </c>
      <c r="DP476" t="s">
        <v>147</v>
      </c>
      <c r="DQ476" t="s">
        <v>147</v>
      </c>
      <c r="DR476" t="s">
        <v>147</v>
      </c>
      <c r="DS476" t="s">
        <v>147</v>
      </c>
      <c r="DT476">
        <v>0</v>
      </c>
      <c r="DU476">
        <v>0</v>
      </c>
      <c r="DV476" t="s">
        <v>147</v>
      </c>
      <c r="DW476" t="s">
        <v>147</v>
      </c>
      <c r="DX476" t="s">
        <v>147</v>
      </c>
      <c r="DY476" t="s">
        <v>147</v>
      </c>
      <c r="DZ476">
        <v>0</v>
      </c>
      <c r="EA476">
        <v>0</v>
      </c>
      <c r="EB476" t="s">
        <v>147</v>
      </c>
      <c r="EC476" t="s">
        <v>147</v>
      </c>
      <c r="ED476" t="s">
        <v>147</v>
      </c>
      <c r="EE476" t="s">
        <v>147</v>
      </c>
      <c r="EF476">
        <v>0</v>
      </c>
      <c r="EG476">
        <v>0</v>
      </c>
      <c r="EH476" t="s">
        <v>147</v>
      </c>
      <c r="EI476" t="s">
        <v>147</v>
      </c>
      <c r="EJ476" t="s">
        <v>147</v>
      </c>
      <c r="EK476" t="s">
        <v>147</v>
      </c>
      <c r="EL476">
        <v>0</v>
      </c>
      <c r="EM476">
        <v>0</v>
      </c>
      <c r="EN476" t="s">
        <v>147</v>
      </c>
      <c r="EO476" t="s">
        <v>147</v>
      </c>
      <c r="EP476" t="s">
        <v>147</v>
      </c>
      <c r="EQ476" t="s">
        <v>147</v>
      </c>
      <c r="ER476">
        <v>0</v>
      </c>
      <c r="ES476">
        <v>0</v>
      </c>
      <c r="ET476" t="s">
        <v>159</v>
      </c>
      <c r="EU476">
        <v>199</v>
      </c>
      <c r="EV476">
        <v>1298</v>
      </c>
      <c r="EW476">
        <v>20</v>
      </c>
      <c r="EX476">
        <v>161</v>
      </c>
      <c r="EY476" t="s">
        <v>217</v>
      </c>
      <c r="EZ476" t="s">
        <v>218</v>
      </c>
      <c r="FA476" t="s">
        <v>304</v>
      </c>
      <c r="FB476" t="s">
        <v>147</v>
      </c>
      <c r="FC476">
        <v>32</v>
      </c>
      <c r="FD476">
        <v>258</v>
      </c>
      <c r="FE476" t="s">
        <v>217</v>
      </c>
      <c r="FF476" t="s">
        <v>218</v>
      </c>
      <c r="FG476" t="s">
        <v>304</v>
      </c>
      <c r="FH476" t="s">
        <v>147</v>
      </c>
      <c r="FI476">
        <v>15</v>
      </c>
      <c r="FJ476">
        <v>121</v>
      </c>
      <c r="FK476" t="s">
        <v>217</v>
      </c>
      <c r="FL476" t="s">
        <v>218</v>
      </c>
      <c r="FM476" t="s">
        <v>304</v>
      </c>
      <c r="FN476" t="s">
        <v>147</v>
      </c>
      <c r="FO476">
        <v>9</v>
      </c>
      <c r="FP476">
        <v>73</v>
      </c>
      <c r="FQ476" t="s">
        <v>217</v>
      </c>
      <c r="FR476" t="s">
        <v>218</v>
      </c>
      <c r="FS476" t="s">
        <v>304</v>
      </c>
      <c r="FT476" t="s">
        <v>147</v>
      </c>
      <c r="FU476">
        <v>23</v>
      </c>
      <c r="FV476">
        <v>185</v>
      </c>
      <c r="FW476" t="s">
        <v>217</v>
      </c>
      <c r="FX476" t="s">
        <v>218</v>
      </c>
      <c r="FY476" t="s">
        <v>304</v>
      </c>
      <c r="FZ476" t="s">
        <v>147</v>
      </c>
      <c r="GA476">
        <v>100</v>
      </c>
      <c r="GB476">
        <v>500</v>
      </c>
      <c r="GC476">
        <v>62</v>
      </c>
      <c r="GD476">
        <v>500</v>
      </c>
      <c r="GE476">
        <v>22</v>
      </c>
      <c r="GF476">
        <v>177</v>
      </c>
      <c r="GG476">
        <v>15</v>
      </c>
      <c r="GH476">
        <v>121</v>
      </c>
      <c r="GI476">
        <v>100</v>
      </c>
      <c r="GJ476">
        <v>500</v>
      </c>
      <c r="GK476" t="s">
        <v>159</v>
      </c>
      <c r="GL476">
        <v>44</v>
      </c>
      <c r="GM476">
        <v>201</v>
      </c>
      <c r="GN476" t="s">
        <v>159</v>
      </c>
      <c r="GO476" t="s">
        <v>172</v>
      </c>
      <c r="GP476" t="s">
        <v>461</v>
      </c>
      <c r="GQ476" t="s">
        <v>159</v>
      </c>
      <c r="GR476" t="s">
        <v>217</v>
      </c>
      <c r="GS476" t="s">
        <v>159</v>
      </c>
      <c r="GT476">
        <v>46</v>
      </c>
      <c r="GU476">
        <v>197</v>
      </c>
      <c r="GV476" t="s">
        <v>146</v>
      </c>
      <c r="GW476" t="s">
        <v>197</v>
      </c>
      <c r="GX476" t="s">
        <v>197</v>
      </c>
      <c r="GY476" t="s">
        <v>197</v>
      </c>
      <c r="GZ476" t="s">
        <v>160</v>
      </c>
      <c r="HA476" s="117" t="s">
        <v>440</v>
      </c>
      <c r="HB476" s="117" t="s">
        <v>2815</v>
      </c>
      <c r="HC476" s="117"/>
      <c r="HD476" s="116" t="s">
        <v>1858</v>
      </c>
      <c r="HE476" s="116">
        <v>8.7195894450000004</v>
      </c>
      <c r="HF476" s="116">
        <v>31.267394920000001</v>
      </c>
    </row>
    <row r="477" spans="1:214" x14ac:dyDescent="0.25">
      <c r="A477" t="s">
        <v>201</v>
      </c>
      <c r="B477" t="s">
        <v>202</v>
      </c>
      <c r="C477" t="s">
        <v>402</v>
      </c>
      <c r="D477" t="s">
        <v>313</v>
      </c>
      <c r="E477" t="s">
        <v>1647</v>
      </c>
      <c r="F477" t="s">
        <v>1648</v>
      </c>
      <c r="G477" s="116">
        <f t="shared" si="14"/>
        <v>4.198855569</v>
      </c>
      <c r="H477" s="116">
        <f t="shared" si="15"/>
        <v>32.825732228</v>
      </c>
      <c r="I477">
        <v>9</v>
      </c>
      <c r="J477">
        <v>9</v>
      </c>
      <c r="K477" t="s">
        <v>159</v>
      </c>
      <c r="L477">
        <v>10</v>
      </c>
      <c r="M477" s="116">
        <f>SUM(Table1[[#Headers],[c- IDP previously displ. abroad present]])</f>
        <v>0</v>
      </c>
      <c r="N477">
        <v>50</v>
      </c>
      <c r="O477" s="116">
        <f>(Table1[[#This Row],[a- IDP individuals]])-(Table1[[#This Row],[displ. Abroad]])</f>
        <v>50</v>
      </c>
      <c r="P477">
        <v>0</v>
      </c>
      <c r="Q477">
        <v>0</v>
      </c>
      <c r="R477" t="s">
        <v>147</v>
      </c>
      <c r="S477" t="s">
        <v>147</v>
      </c>
      <c r="T477">
        <v>0</v>
      </c>
      <c r="U477">
        <v>0</v>
      </c>
      <c r="V477" t="s">
        <v>147</v>
      </c>
      <c r="W477" t="s">
        <v>147</v>
      </c>
      <c r="X477">
        <v>0</v>
      </c>
      <c r="Y477">
        <v>0</v>
      </c>
      <c r="Z477" t="s">
        <v>147</v>
      </c>
      <c r="AA477" t="s">
        <v>147</v>
      </c>
      <c r="AB477">
        <v>0</v>
      </c>
      <c r="AC477">
        <v>0</v>
      </c>
      <c r="AD477" t="s">
        <v>147</v>
      </c>
      <c r="AE477" t="s">
        <v>147</v>
      </c>
      <c r="AF477">
        <v>0</v>
      </c>
      <c r="AG477">
        <v>0</v>
      </c>
      <c r="AH477" t="s">
        <v>147</v>
      </c>
      <c r="AI477" t="s">
        <v>147</v>
      </c>
      <c r="AJ477">
        <v>0</v>
      </c>
      <c r="AK477">
        <v>0</v>
      </c>
      <c r="AL477" t="s">
        <v>147</v>
      </c>
      <c r="AM477" t="s">
        <v>147</v>
      </c>
      <c r="AN477">
        <v>10</v>
      </c>
      <c r="AO477">
        <v>50</v>
      </c>
      <c r="AP477" t="s">
        <v>146</v>
      </c>
      <c r="AQ477">
        <v>0</v>
      </c>
      <c r="AR477">
        <v>0</v>
      </c>
      <c r="AS477">
        <v>0</v>
      </c>
      <c r="AT477">
        <v>0</v>
      </c>
      <c r="AU477" t="s">
        <v>147</v>
      </c>
      <c r="AV477" t="s">
        <v>147</v>
      </c>
      <c r="AW477">
        <v>0</v>
      </c>
      <c r="AX477">
        <v>0</v>
      </c>
      <c r="AY477" t="s">
        <v>147</v>
      </c>
      <c r="AZ477" t="s">
        <v>147</v>
      </c>
      <c r="BA477">
        <v>0</v>
      </c>
      <c r="BB477">
        <v>0</v>
      </c>
      <c r="BC477" t="s">
        <v>147</v>
      </c>
      <c r="BD477" t="s">
        <v>147</v>
      </c>
      <c r="BE477">
        <v>0</v>
      </c>
      <c r="BF477">
        <v>0</v>
      </c>
      <c r="BG477" t="s">
        <v>147</v>
      </c>
      <c r="BH477" t="s">
        <v>147</v>
      </c>
      <c r="BI477">
        <v>0</v>
      </c>
      <c r="BJ477">
        <v>0</v>
      </c>
      <c r="BK477" t="s">
        <v>147</v>
      </c>
      <c r="BL477" t="s">
        <v>147</v>
      </c>
      <c r="BM477">
        <v>0</v>
      </c>
      <c r="BN477">
        <v>0</v>
      </c>
      <c r="BO477" s="116">
        <f>SUM(Table1[[#This Row],[2014-2015 Conflict]],Table1[[#This Row],[2016-2017 conflict]],Table1[[#This Row],[2018 pre R conflict]],Table1[[#This Row],[2018 post R conflict]],Table1[[#This Row],[2019 conflict]],Table1[[#This Row],[2020 conflict]])</f>
        <v>0</v>
      </c>
      <c r="BP477" s="116">
        <f>SUM(Table1[[#This Row],[2014-2015  C - clashes]],Table1[[#This Row],[2016-2017  c-clashes]],Table1[[#This Row],[2018 pre R C-clashes]],Table1[[#This Row],[2018 post R C-clashes]],Table1[[#This Row],[2019 C-clashes]],Table1[[#This Row],[2020 C-clashes]])</f>
        <v>0</v>
      </c>
      <c r="BQ477" s="116">
        <f>SUM(Table1[[#This Row],[2014-2015 disaster]],Table1[[#This Row],[2016-2017 disaster]],Table1[[#This Row],[2018 pre R disaster]],Table1[[#This Row],[2018 post R disaster]],Table1[[#This Row],[2019 disaster]],Table1[[#This Row],[2020 disaster]])</f>
        <v>0</v>
      </c>
      <c r="BR477" s="116">
        <f>SUM(Table1[[#This Row],[2014-2015 unknown]],Table1[[#This Row],[2016-2017  unknown ]],Table1[[#This Row],[2018 pre R unknown]],Table1[[#This Row],[2018 post R unknown]],Table1[[#This Row],[2019 unknown]],Table1[[#This Row],[2020 unknown]])</f>
        <v>0</v>
      </c>
      <c r="BS477">
        <v>0</v>
      </c>
      <c r="BT477">
        <v>0</v>
      </c>
      <c r="BU477">
        <v>0</v>
      </c>
      <c r="BV477">
        <v>0</v>
      </c>
      <c r="BW477" t="s">
        <v>146</v>
      </c>
      <c r="BX477">
        <v>0</v>
      </c>
      <c r="BY477">
        <v>0</v>
      </c>
      <c r="BZ477">
        <v>0</v>
      </c>
      <c r="CA477">
        <v>0</v>
      </c>
      <c r="CB477" t="s">
        <v>146</v>
      </c>
      <c r="CC477">
        <v>0</v>
      </c>
      <c r="CD477">
        <v>0</v>
      </c>
      <c r="CE477">
        <v>0</v>
      </c>
      <c r="CF477">
        <v>0</v>
      </c>
      <c r="CG477" t="s">
        <v>146</v>
      </c>
      <c r="CH477">
        <v>0</v>
      </c>
      <c r="CI477">
        <v>0</v>
      </c>
      <c r="CJ477">
        <v>0</v>
      </c>
      <c r="CK477">
        <v>0</v>
      </c>
      <c r="CL477" t="s">
        <v>146</v>
      </c>
      <c r="CM477">
        <v>0</v>
      </c>
      <c r="CN477">
        <v>0</v>
      </c>
      <c r="CO477">
        <v>0</v>
      </c>
      <c r="CP477">
        <v>0</v>
      </c>
      <c r="CQ477" t="s">
        <v>146</v>
      </c>
      <c r="CR477">
        <v>0</v>
      </c>
      <c r="CS477">
        <v>0</v>
      </c>
      <c r="CT477">
        <v>0</v>
      </c>
      <c r="CU477">
        <v>0</v>
      </c>
      <c r="CV477" t="s">
        <v>146</v>
      </c>
      <c r="CW477" t="s">
        <v>147</v>
      </c>
      <c r="CX477">
        <v>0</v>
      </c>
      <c r="CY477">
        <v>0</v>
      </c>
      <c r="CZ477">
        <v>0</v>
      </c>
      <c r="DA477">
        <v>10</v>
      </c>
      <c r="DB477">
        <v>50</v>
      </c>
      <c r="DC477" t="s">
        <v>146</v>
      </c>
      <c r="DD477">
        <v>0</v>
      </c>
      <c r="DE477">
        <v>0</v>
      </c>
      <c r="DF477">
        <v>49</v>
      </c>
      <c r="DG477">
        <v>271</v>
      </c>
      <c r="DH477" t="s">
        <v>159</v>
      </c>
      <c r="DI477">
        <f>Table1[[#This Row],[i- returnees internal present household]]+Table1[[#This Row],[k- abroad returnee household]]</f>
        <v>39</v>
      </c>
      <c r="DJ477">
        <f>Table1[[#This Row],[ returnees internal ]]+Table1[[#This Row],[abroad returnee ]]</f>
        <v>195</v>
      </c>
      <c r="DK477" t="s">
        <v>159</v>
      </c>
      <c r="DL477">
        <v>14</v>
      </c>
      <c r="DM477">
        <v>70</v>
      </c>
      <c r="DN477">
        <v>0</v>
      </c>
      <c r="DO477">
        <v>0</v>
      </c>
      <c r="DP477" t="s">
        <v>147</v>
      </c>
      <c r="DQ477" t="s">
        <v>147</v>
      </c>
      <c r="DR477" t="s">
        <v>147</v>
      </c>
      <c r="DS477" t="s">
        <v>147</v>
      </c>
      <c r="DT477">
        <v>10</v>
      </c>
      <c r="DU477">
        <v>50</v>
      </c>
      <c r="DV477" t="s">
        <v>202</v>
      </c>
      <c r="DW477" t="s">
        <v>313</v>
      </c>
      <c r="DX477" t="s">
        <v>150</v>
      </c>
      <c r="DY477" t="s">
        <v>147</v>
      </c>
      <c r="DZ477">
        <v>4</v>
      </c>
      <c r="EA477">
        <v>20</v>
      </c>
      <c r="EB477" t="s">
        <v>202</v>
      </c>
      <c r="EC477" t="s">
        <v>313</v>
      </c>
      <c r="ED477" t="s">
        <v>150</v>
      </c>
      <c r="EE477" t="s">
        <v>147</v>
      </c>
      <c r="EF477">
        <v>0</v>
      </c>
      <c r="EG477">
        <v>0</v>
      </c>
      <c r="EH477" t="s">
        <v>147</v>
      </c>
      <c r="EI477" t="s">
        <v>147</v>
      </c>
      <c r="EJ477" t="s">
        <v>147</v>
      </c>
      <c r="EK477" t="s">
        <v>147</v>
      </c>
      <c r="EL477">
        <v>0</v>
      </c>
      <c r="EM477">
        <v>0</v>
      </c>
      <c r="EN477" t="s">
        <v>147</v>
      </c>
      <c r="EO477" t="s">
        <v>147</v>
      </c>
      <c r="EP477" t="s">
        <v>147</v>
      </c>
      <c r="EQ477" t="s">
        <v>147</v>
      </c>
      <c r="ER477">
        <v>0</v>
      </c>
      <c r="ES477">
        <v>0</v>
      </c>
      <c r="ET477" t="s">
        <v>159</v>
      </c>
      <c r="EU477">
        <v>25</v>
      </c>
      <c r="EV477">
        <v>125</v>
      </c>
      <c r="EW477">
        <v>0</v>
      </c>
      <c r="EX477">
        <v>0</v>
      </c>
      <c r="EY477" t="s">
        <v>147</v>
      </c>
      <c r="EZ477" t="s">
        <v>147</v>
      </c>
      <c r="FA477" t="s">
        <v>147</v>
      </c>
      <c r="FB477" t="s">
        <v>147</v>
      </c>
      <c r="FC477">
        <v>0</v>
      </c>
      <c r="FD477">
        <v>0</v>
      </c>
      <c r="FE477" t="s">
        <v>147</v>
      </c>
      <c r="FF477" t="s">
        <v>147</v>
      </c>
      <c r="FG477" t="s">
        <v>147</v>
      </c>
      <c r="FH477" t="s">
        <v>147</v>
      </c>
      <c r="FI477">
        <v>0</v>
      </c>
      <c r="FJ477">
        <v>0</v>
      </c>
      <c r="FK477" t="s">
        <v>147</v>
      </c>
      <c r="FL477" t="s">
        <v>147</v>
      </c>
      <c r="FM477" t="s">
        <v>147</v>
      </c>
      <c r="FN477" t="s">
        <v>147</v>
      </c>
      <c r="FO477">
        <v>0</v>
      </c>
      <c r="FP477">
        <v>0</v>
      </c>
      <c r="FQ477" t="s">
        <v>147</v>
      </c>
      <c r="FR477" t="s">
        <v>147</v>
      </c>
      <c r="FS477" t="s">
        <v>147</v>
      </c>
      <c r="FT477" t="s">
        <v>147</v>
      </c>
      <c r="FU477">
        <v>0</v>
      </c>
      <c r="FV477">
        <v>0</v>
      </c>
      <c r="FW477" t="s">
        <v>147</v>
      </c>
      <c r="FX477" t="s">
        <v>147</v>
      </c>
      <c r="FY477" t="s">
        <v>147</v>
      </c>
      <c r="FZ477" t="s">
        <v>147</v>
      </c>
      <c r="GA477">
        <v>25</v>
      </c>
      <c r="GB477">
        <v>125</v>
      </c>
      <c r="GC477">
        <v>0</v>
      </c>
      <c r="GD477">
        <v>0</v>
      </c>
      <c r="GE477">
        <v>4</v>
      </c>
      <c r="GF477">
        <v>20</v>
      </c>
      <c r="GG477">
        <v>10</v>
      </c>
      <c r="GH477">
        <v>50</v>
      </c>
      <c r="GI477">
        <v>25</v>
      </c>
      <c r="GJ477">
        <v>125</v>
      </c>
      <c r="GK477" t="s">
        <v>159</v>
      </c>
      <c r="GL477">
        <v>27</v>
      </c>
      <c r="GM477">
        <v>135</v>
      </c>
      <c r="GN477" t="s">
        <v>159</v>
      </c>
      <c r="GO477" t="s">
        <v>202</v>
      </c>
      <c r="GP477" t="s">
        <v>313</v>
      </c>
      <c r="GQ477" t="s">
        <v>146</v>
      </c>
      <c r="GR477" t="s">
        <v>147</v>
      </c>
      <c r="GS477" t="s">
        <v>146</v>
      </c>
      <c r="GT477">
        <v>0</v>
      </c>
      <c r="GU477">
        <v>0</v>
      </c>
      <c r="GV477" t="s">
        <v>146</v>
      </c>
      <c r="GW477" t="s">
        <v>151</v>
      </c>
      <c r="GX477" t="s">
        <v>151</v>
      </c>
      <c r="GY477" t="s">
        <v>151</v>
      </c>
      <c r="GZ477" t="s">
        <v>160</v>
      </c>
      <c r="HA477" s="117" t="s">
        <v>440</v>
      </c>
      <c r="HB477" s="117" t="s">
        <v>2817</v>
      </c>
      <c r="HC477" s="117"/>
      <c r="HD477" s="116" t="s">
        <v>1858</v>
      </c>
      <c r="HE477" s="116">
        <v>8.6963041180000005</v>
      </c>
      <c r="HF477" s="116">
        <v>31.15354387</v>
      </c>
    </row>
    <row r="478" spans="1:214" x14ac:dyDescent="0.25">
      <c r="A478" t="s">
        <v>155</v>
      </c>
      <c r="B478" t="s">
        <v>156</v>
      </c>
      <c r="C478" t="s">
        <v>162</v>
      </c>
      <c r="D478" t="s">
        <v>163</v>
      </c>
      <c r="E478" t="s">
        <v>1649</v>
      </c>
      <c r="F478" t="s">
        <v>1650</v>
      </c>
      <c r="G478" s="116">
        <f t="shared" si="14"/>
        <v>8.3333332999999996</v>
      </c>
      <c r="H478" s="116">
        <f t="shared" si="15"/>
        <v>32.0833333</v>
      </c>
      <c r="I478">
        <v>9</v>
      </c>
      <c r="J478">
        <v>9</v>
      </c>
      <c r="K478" t="s">
        <v>159</v>
      </c>
      <c r="L478">
        <v>1529</v>
      </c>
      <c r="M478" s="116">
        <f>SUM(Table1[[#Headers],[c- IDP previously displ. abroad present]])</f>
        <v>0</v>
      </c>
      <c r="N478">
        <v>8214</v>
      </c>
      <c r="O478" s="116">
        <f>(Table1[[#This Row],[a- IDP individuals]])-(Table1[[#This Row],[displ. Abroad]])</f>
        <v>8214</v>
      </c>
      <c r="P478">
        <v>130</v>
      </c>
      <c r="Q478">
        <v>650</v>
      </c>
      <c r="R478" t="s">
        <v>156</v>
      </c>
      <c r="S478" t="s">
        <v>195</v>
      </c>
      <c r="T478">
        <v>133</v>
      </c>
      <c r="U478">
        <v>665</v>
      </c>
      <c r="V478" t="s">
        <v>143</v>
      </c>
      <c r="W478" t="s">
        <v>407</v>
      </c>
      <c r="X478">
        <v>0</v>
      </c>
      <c r="Y478">
        <v>0</v>
      </c>
      <c r="Z478" t="s">
        <v>147</v>
      </c>
      <c r="AA478" t="s">
        <v>147</v>
      </c>
      <c r="AB478">
        <v>0</v>
      </c>
      <c r="AC478">
        <v>0</v>
      </c>
      <c r="AD478" t="s">
        <v>147</v>
      </c>
      <c r="AE478" t="s">
        <v>147</v>
      </c>
      <c r="AF478">
        <v>0</v>
      </c>
      <c r="AG478">
        <v>0</v>
      </c>
      <c r="AH478" t="s">
        <v>147</v>
      </c>
      <c r="AI478" t="s">
        <v>147</v>
      </c>
      <c r="AJ478">
        <v>1202</v>
      </c>
      <c r="AK478">
        <v>6579</v>
      </c>
      <c r="AL478" t="s">
        <v>156</v>
      </c>
      <c r="AM478" t="s">
        <v>163</v>
      </c>
      <c r="AN478">
        <v>64</v>
      </c>
      <c r="AO478">
        <v>320</v>
      </c>
      <c r="AP478" t="s">
        <v>146</v>
      </c>
      <c r="AQ478">
        <v>0</v>
      </c>
      <c r="AR478">
        <v>0</v>
      </c>
      <c r="AS478">
        <v>0</v>
      </c>
      <c r="AT478">
        <v>0</v>
      </c>
      <c r="AU478" t="s">
        <v>147</v>
      </c>
      <c r="AV478" t="s">
        <v>147</v>
      </c>
      <c r="AW478">
        <v>0</v>
      </c>
      <c r="AX478">
        <v>0</v>
      </c>
      <c r="AY478" t="s">
        <v>147</v>
      </c>
      <c r="AZ478" t="s">
        <v>147</v>
      </c>
      <c r="BA478">
        <v>0</v>
      </c>
      <c r="BB478">
        <v>0</v>
      </c>
      <c r="BC478" t="s">
        <v>147</v>
      </c>
      <c r="BD478" t="s">
        <v>147</v>
      </c>
      <c r="BE478">
        <v>0</v>
      </c>
      <c r="BF478">
        <v>0</v>
      </c>
      <c r="BG478" t="s">
        <v>147</v>
      </c>
      <c r="BH478" t="s">
        <v>147</v>
      </c>
      <c r="BI478">
        <v>0</v>
      </c>
      <c r="BJ478">
        <v>0</v>
      </c>
      <c r="BK478" t="s">
        <v>147</v>
      </c>
      <c r="BL478" t="s">
        <v>147</v>
      </c>
      <c r="BM478">
        <v>0</v>
      </c>
      <c r="BN478">
        <v>0</v>
      </c>
      <c r="BO478" s="116">
        <f>SUM(Table1[[#This Row],[2014-2015 Conflict]],Table1[[#This Row],[2016-2017 conflict]],Table1[[#This Row],[2018 pre R conflict]],Table1[[#This Row],[2018 post R conflict]],Table1[[#This Row],[2019 conflict]],Table1[[#This Row],[2020 conflict]])</f>
        <v>1315</v>
      </c>
      <c r="BP478" s="116">
        <f>SUM(Table1[[#This Row],[2014-2015  C - clashes]],Table1[[#This Row],[2016-2017  c-clashes]],Table1[[#This Row],[2018 pre R C-clashes]],Table1[[#This Row],[2018 post R C-clashes]],Table1[[#This Row],[2019 C-clashes]],Table1[[#This Row],[2020 C-clashes]])</f>
        <v>0</v>
      </c>
      <c r="BQ478" s="116">
        <f>SUM(Table1[[#This Row],[2014-2015 disaster]],Table1[[#This Row],[2016-2017 disaster]],Table1[[#This Row],[2018 pre R disaster]],Table1[[#This Row],[2018 post R disaster]],Table1[[#This Row],[2019 disaster]],Table1[[#This Row],[2020 disaster]])</f>
        <v>6579</v>
      </c>
      <c r="BR478" s="116">
        <f>SUM(Table1[[#This Row],[2014-2015 unknown]],Table1[[#This Row],[2016-2017  unknown ]],Table1[[#This Row],[2018 pre R unknown]],Table1[[#This Row],[2018 post R unknown]],Table1[[#This Row],[2019 unknown]],Table1[[#This Row],[2020 unknown]])</f>
        <v>0</v>
      </c>
      <c r="BS478">
        <v>650</v>
      </c>
      <c r="BT478">
        <v>0</v>
      </c>
      <c r="BU478">
        <v>0</v>
      </c>
      <c r="BV478">
        <v>0</v>
      </c>
      <c r="BW478" t="s">
        <v>146</v>
      </c>
      <c r="BX478">
        <v>665</v>
      </c>
      <c r="BY478">
        <v>0</v>
      </c>
      <c r="BZ478">
        <v>0</v>
      </c>
      <c r="CA478">
        <v>0</v>
      </c>
      <c r="CB478" t="s">
        <v>146</v>
      </c>
      <c r="CC478">
        <v>0</v>
      </c>
      <c r="CD478">
        <v>0</v>
      </c>
      <c r="CE478">
        <v>0</v>
      </c>
      <c r="CF478">
        <v>0</v>
      </c>
      <c r="CG478" t="s">
        <v>146</v>
      </c>
      <c r="CH478">
        <v>0</v>
      </c>
      <c r="CI478">
        <v>0</v>
      </c>
      <c r="CJ478">
        <v>0</v>
      </c>
      <c r="CK478">
        <v>0</v>
      </c>
      <c r="CL478" t="s">
        <v>146</v>
      </c>
      <c r="CM478">
        <v>0</v>
      </c>
      <c r="CN478">
        <v>0</v>
      </c>
      <c r="CO478">
        <v>0</v>
      </c>
      <c r="CP478">
        <v>0</v>
      </c>
      <c r="CQ478" t="s">
        <v>146</v>
      </c>
      <c r="CR478">
        <v>0</v>
      </c>
      <c r="CS478">
        <v>0</v>
      </c>
      <c r="CT478">
        <v>6579</v>
      </c>
      <c r="CU478">
        <v>0</v>
      </c>
      <c r="CV478" t="s">
        <v>146</v>
      </c>
      <c r="CW478" t="s">
        <v>147</v>
      </c>
      <c r="CX478">
        <v>0</v>
      </c>
      <c r="CY478">
        <v>0</v>
      </c>
      <c r="CZ478">
        <v>0</v>
      </c>
      <c r="DA478">
        <v>1529</v>
      </c>
      <c r="DB478">
        <v>8214</v>
      </c>
      <c r="DC478" t="s">
        <v>159</v>
      </c>
      <c r="DD478">
        <v>30</v>
      </c>
      <c r="DE478">
        <v>150</v>
      </c>
      <c r="DF478">
        <v>3881</v>
      </c>
      <c r="DG478">
        <v>19339</v>
      </c>
      <c r="DH478" t="s">
        <v>159</v>
      </c>
      <c r="DI478">
        <f>Table1[[#This Row],[i- returnees internal present household]]+Table1[[#This Row],[k- abroad returnee household]]</f>
        <v>163</v>
      </c>
      <c r="DJ478">
        <f>Table1[[#This Row],[ returnees internal ]]+Table1[[#This Row],[abroad returnee ]]</f>
        <v>818</v>
      </c>
      <c r="DK478" t="s">
        <v>146</v>
      </c>
      <c r="DL478">
        <v>0</v>
      </c>
      <c r="DM478">
        <v>0</v>
      </c>
      <c r="DN478">
        <v>0</v>
      </c>
      <c r="DO478">
        <v>0</v>
      </c>
      <c r="DP478" t="s">
        <v>147</v>
      </c>
      <c r="DQ478" t="s">
        <v>147</v>
      </c>
      <c r="DR478" t="s">
        <v>147</v>
      </c>
      <c r="DS478" t="s">
        <v>147</v>
      </c>
      <c r="DT478">
        <v>0</v>
      </c>
      <c r="DU478">
        <v>0</v>
      </c>
      <c r="DV478" t="s">
        <v>147</v>
      </c>
      <c r="DW478" t="s">
        <v>147</v>
      </c>
      <c r="DX478" t="s">
        <v>147</v>
      </c>
      <c r="DY478" t="s">
        <v>147</v>
      </c>
      <c r="DZ478">
        <v>0</v>
      </c>
      <c r="EA478">
        <v>0</v>
      </c>
      <c r="EB478" t="s">
        <v>147</v>
      </c>
      <c r="EC478" t="s">
        <v>147</v>
      </c>
      <c r="ED478" t="s">
        <v>147</v>
      </c>
      <c r="EE478" t="s">
        <v>147</v>
      </c>
      <c r="EF478">
        <v>0</v>
      </c>
      <c r="EG478">
        <v>0</v>
      </c>
      <c r="EH478" t="s">
        <v>147</v>
      </c>
      <c r="EI478" t="s">
        <v>147</v>
      </c>
      <c r="EJ478" t="s">
        <v>147</v>
      </c>
      <c r="EK478" t="s">
        <v>147</v>
      </c>
      <c r="EL478">
        <v>0</v>
      </c>
      <c r="EM478">
        <v>0</v>
      </c>
      <c r="EN478" t="s">
        <v>147</v>
      </c>
      <c r="EO478" t="s">
        <v>147</v>
      </c>
      <c r="EP478" t="s">
        <v>147</v>
      </c>
      <c r="EQ478" t="s">
        <v>147</v>
      </c>
      <c r="ER478">
        <v>0</v>
      </c>
      <c r="ES478">
        <v>0</v>
      </c>
      <c r="ET478" t="s">
        <v>159</v>
      </c>
      <c r="EU478">
        <v>163</v>
      </c>
      <c r="EV478">
        <v>818</v>
      </c>
      <c r="EW478">
        <v>0</v>
      </c>
      <c r="EX478">
        <v>0</v>
      </c>
      <c r="EY478" t="s">
        <v>147</v>
      </c>
      <c r="EZ478" t="s">
        <v>147</v>
      </c>
      <c r="FA478" t="s">
        <v>147</v>
      </c>
      <c r="FB478" t="s">
        <v>147</v>
      </c>
      <c r="FC478">
        <v>69</v>
      </c>
      <c r="FD478">
        <v>356</v>
      </c>
      <c r="FE478" t="s">
        <v>148</v>
      </c>
      <c r="FF478" t="s">
        <v>149</v>
      </c>
      <c r="FG478" t="s">
        <v>150</v>
      </c>
      <c r="FH478" t="s">
        <v>147</v>
      </c>
      <c r="FI478">
        <v>0</v>
      </c>
      <c r="FJ478">
        <v>0</v>
      </c>
      <c r="FK478" t="s">
        <v>147</v>
      </c>
      <c r="FL478" t="s">
        <v>147</v>
      </c>
      <c r="FM478" t="s">
        <v>147</v>
      </c>
      <c r="FN478" t="s">
        <v>147</v>
      </c>
      <c r="FO478">
        <v>73</v>
      </c>
      <c r="FP478">
        <v>357</v>
      </c>
      <c r="FQ478" t="s">
        <v>221</v>
      </c>
      <c r="FR478" t="s">
        <v>333</v>
      </c>
      <c r="FS478" t="s">
        <v>150</v>
      </c>
      <c r="FT478" t="s">
        <v>147</v>
      </c>
      <c r="FU478">
        <v>0</v>
      </c>
      <c r="FV478">
        <v>0</v>
      </c>
      <c r="FW478" t="s">
        <v>147</v>
      </c>
      <c r="FX478" t="s">
        <v>147</v>
      </c>
      <c r="FY478" t="s">
        <v>147</v>
      </c>
      <c r="FZ478" t="s">
        <v>147</v>
      </c>
      <c r="GA478">
        <v>21</v>
      </c>
      <c r="GB478">
        <v>105</v>
      </c>
      <c r="GC478">
        <v>0</v>
      </c>
      <c r="GD478">
        <v>0</v>
      </c>
      <c r="GE478">
        <v>0</v>
      </c>
      <c r="GF478">
        <v>0</v>
      </c>
      <c r="GG478">
        <v>142</v>
      </c>
      <c r="GH478">
        <v>713</v>
      </c>
      <c r="GI478">
        <v>21</v>
      </c>
      <c r="GJ478">
        <v>105</v>
      </c>
      <c r="GK478" t="s">
        <v>159</v>
      </c>
      <c r="GL478">
        <v>524</v>
      </c>
      <c r="GM478">
        <v>2621</v>
      </c>
      <c r="GN478" t="s">
        <v>146</v>
      </c>
      <c r="GO478" t="s">
        <v>147</v>
      </c>
      <c r="GP478" t="s">
        <v>147</v>
      </c>
      <c r="GQ478" t="s">
        <v>159</v>
      </c>
      <c r="GR478" t="s">
        <v>148</v>
      </c>
      <c r="GS478" t="s">
        <v>159</v>
      </c>
      <c r="GT478">
        <v>90</v>
      </c>
      <c r="GU478">
        <v>450</v>
      </c>
      <c r="GV478" t="s">
        <v>159</v>
      </c>
      <c r="GW478" t="s">
        <v>151</v>
      </c>
      <c r="GX478" t="s">
        <v>197</v>
      </c>
      <c r="GY478" t="s">
        <v>197</v>
      </c>
      <c r="GZ478" t="s">
        <v>160</v>
      </c>
      <c r="HA478" s="118" t="s">
        <v>1222</v>
      </c>
      <c r="HB478" s="118" t="s">
        <v>2819</v>
      </c>
      <c r="HC478" s="118"/>
      <c r="HD478" s="118" t="s">
        <v>1885</v>
      </c>
      <c r="HE478" s="119">
        <v>8.1365599999999993</v>
      </c>
      <c r="HF478" s="119">
        <v>31.194199999999999</v>
      </c>
    </row>
    <row r="479" spans="1:214" x14ac:dyDescent="0.25">
      <c r="A479" t="s">
        <v>192</v>
      </c>
      <c r="B479" t="s">
        <v>193</v>
      </c>
      <c r="C479" t="s">
        <v>1592</v>
      </c>
      <c r="D479" t="s">
        <v>827</v>
      </c>
      <c r="E479" t="s">
        <v>1656</v>
      </c>
      <c r="F479" t="s">
        <v>1657</v>
      </c>
      <c r="G479" s="116">
        <f t="shared" si="14"/>
        <v>3.7304330000000001</v>
      </c>
      <c r="H479" s="116">
        <f t="shared" si="15"/>
        <v>30.824783</v>
      </c>
      <c r="I479">
        <v>9</v>
      </c>
      <c r="J479">
        <v>9</v>
      </c>
      <c r="K479" t="s">
        <v>159</v>
      </c>
      <c r="L479">
        <v>163</v>
      </c>
      <c r="M479" s="116">
        <f>SUM(Table1[[#Headers],[c- IDP previously displ. abroad present]])</f>
        <v>0</v>
      </c>
      <c r="N479">
        <v>815</v>
      </c>
      <c r="O479" s="116">
        <f>(Table1[[#This Row],[a- IDP individuals]])-(Table1[[#This Row],[displ. Abroad]])</f>
        <v>140</v>
      </c>
      <c r="P479">
        <v>0</v>
      </c>
      <c r="Q479">
        <v>0</v>
      </c>
      <c r="R479" t="s">
        <v>147</v>
      </c>
      <c r="S479" t="s">
        <v>147</v>
      </c>
      <c r="T479">
        <v>92</v>
      </c>
      <c r="U479">
        <v>460</v>
      </c>
      <c r="V479" t="s">
        <v>193</v>
      </c>
      <c r="W479" t="s">
        <v>827</v>
      </c>
      <c r="X479">
        <v>4</v>
      </c>
      <c r="Y479">
        <v>22</v>
      </c>
      <c r="Z479" t="s">
        <v>193</v>
      </c>
      <c r="AA479" t="s">
        <v>827</v>
      </c>
      <c r="AB479">
        <v>0</v>
      </c>
      <c r="AC479">
        <v>0</v>
      </c>
      <c r="AD479" t="s">
        <v>147</v>
      </c>
      <c r="AE479" t="s">
        <v>147</v>
      </c>
      <c r="AF479">
        <v>4</v>
      </c>
      <c r="AG479">
        <v>18</v>
      </c>
      <c r="AH479" t="s">
        <v>193</v>
      </c>
      <c r="AI479" t="s">
        <v>827</v>
      </c>
      <c r="AJ479">
        <v>0</v>
      </c>
      <c r="AK479">
        <v>0</v>
      </c>
      <c r="AL479" t="s">
        <v>147</v>
      </c>
      <c r="AM479" t="s">
        <v>147</v>
      </c>
      <c r="AN479">
        <v>63</v>
      </c>
      <c r="AO479">
        <v>315</v>
      </c>
      <c r="AP479" t="s">
        <v>159</v>
      </c>
      <c r="AQ479">
        <v>135</v>
      </c>
      <c r="AR479">
        <v>675</v>
      </c>
      <c r="AS479">
        <v>92</v>
      </c>
      <c r="AT479">
        <v>460</v>
      </c>
      <c r="AU479" t="s">
        <v>722</v>
      </c>
      <c r="AV479" t="s">
        <v>1658</v>
      </c>
      <c r="AW479">
        <v>0</v>
      </c>
      <c r="AX479">
        <v>0</v>
      </c>
      <c r="AY479" t="s">
        <v>147</v>
      </c>
      <c r="AZ479" t="s">
        <v>147</v>
      </c>
      <c r="BA479">
        <v>0</v>
      </c>
      <c r="BB479">
        <v>0</v>
      </c>
      <c r="BC479" t="s">
        <v>147</v>
      </c>
      <c r="BD479" t="s">
        <v>147</v>
      </c>
      <c r="BE479">
        <v>0</v>
      </c>
      <c r="BF479">
        <v>0</v>
      </c>
      <c r="BG479" t="s">
        <v>147</v>
      </c>
      <c r="BH479" t="s">
        <v>147</v>
      </c>
      <c r="BI479">
        <v>0</v>
      </c>
      <c r="BJ479">
        <v>0</v>
      </c>
      <c r="BK479" t="s">
        <v>147</v>
      </c>
      <c r="BL479" t="s">
        <v>147</v>
      </c>
      <c r="BM479">
        <v>43</v>
      </c>
      <c r="BN479">
        <v>215</v>
      </c>
      <c r="BO479" s="116">
        <f>SUM(Table1[[#This Row],[2014-2015 Conflict]],Table1[[#This Row],[2016-2017 conflict]],Table1[[#This Row],[2018 pre R conflict]],Table1[[#This Row],[2018 post R conflict]],Table1[[#This Row],[2019 conflict]],Table1[[#This Row],[2020 conflict]])</f>
        <v>159</v>
      </c>
      <c r="BP479" s="116">
        <f>SUM(Table1[[#This Row],[2014-2015  C - clashes]],Table1[[#This Row],[2016-2017  c-clashes]],Table1[[#This Row],[2018 pre R C-clashes]],Table1[[#This Row],[2018 post R C-clashes]],Table1[[#This Row],[2019 C-clashes]],Table1[[#This Row],[2020 C-clashes]])</f>
        <v>0</v>
      </c>
      <c r="BQ479" s="116">
        <f>SUM(Table1[[#This Row],[2014-2015 disaster]],Table1[[#This Row],[2016-2017 disaster]],Table1[[#This Row],[2018 pre R disaster]],Table1[[#This Row],[2018 post R disaster]],Table1[[#This Row],[2019 disaster]],Table1[[#This Row],[2020 disaster]])</f>
        <v>0</v>
      </c>
      <c r="BR479" s="116">
        <f>SUM(Table1[[#This Row],[2014-2015 unknown]],Table1[[#This Row],[2016-2017  unknown ]],Table1[[#This Row],[2018 pre R unknown]],Table1[[#This Row],[2018 post R unknown]],Table1[[#This Row],[2019 unknown]],Table1[[#This Row],[2020 unknown]])</f>
        <v>341</v>
      </c>
      <c r="BS479">
        <v>0</v>
      </c>
      <c r="BT479">
        <v>0</v>
      </c>
      <c r="BU479">
        <v>0</v>
      </c>
      <c r="BV479">
        <v>0</v>
      </c>
      <c r="BW479" t="s">
        <v>146</v>
      </c>
      <c r="BX479">
        <v>119</v>
      </c>
      <c r="BY479">
        <v>0</v>
      </c>
      <c r="BZ479">
        <v>0</v>
      </c>
      <c r="CA479">
        <v>341</v>
      </c>
      <c r="CB479" t="s">
        <v>146</v>
      </c>
      <c r="CC479">
        <v>22</v>
      </c>
      <c r="CD479">
        <v>0</v>
      </c>
      <c r="CE479">
        <v>0</v>
      </c>
      <c r="CF479">
        <v>0</v>
      </c>
      <c r="CG479" t="s">
        <v>146</v>
      </c>
      <c r="CH479">
        <v>0</v>
      </c>
      <c r="CI479">
        <v>0</v>
      </c>
      <c r="CJ479">
        <v>0</v>
      </c>
      <c r="CK479">
        <v>0</v>
      </c>
      <c r="CL479" t="s">
        <v>146</v>
      </c>
      <c r="CM479">
        <v>18</v>
      </c>
      <c r="CN479">
        <v>0</v>
      </c>
      <c r="CO479">
        <v>0</v>
      </c>
      <c r="CP479">
        <v>0</v>
      </c>
      <c r="CQ479" t="s">
        <v>146</v>
      </c>
      <c r="CR479">
        <v>0</v>
      </c>
      <c r="CS479">
        <v>0</v>
      </c>
      <c r="CT479">
        <v>0</v>
      </c>
      <c r="CU479">
        <v>0</v>
      </c>
      <c r="CV479" t="s">
        <v>146</v>
      </c>
      <c r="CW479" t="s">
        <v>147</v>
      </c>
      <c r="CX479">
        <v>0</v>
      </c>
      <c r="CY479">
        <v>0</v>
      </c>
      <c r="CZ479">
        <v>0</v>
      </c>
      <c r="DA479">
        <v>163</v>
      </c>
      <c r="DB479">
        <v>815</v>
      </c>
      <c r="DC479" t="s">
        <v>159</v>
      </c>
      <c r="DD479">
        <v>29</v>
      </c>
      <c r="DE479">
        <v>145</v>
      </c>
      <c r="DF479">
        <v>2718</v>
      </c>
      <c r="DG479">
        <v>13590</v>
      </c>
      <c r="DH479" t="s">
        <v>159</v>
      </c>
      <c r="DI479">
        <f>Table1[[#This Row],[i- returnees internal present household]]+Table1[[#This Row],[k- abroad returnee household]]</f>
        <v>717</v>
      </c>
      <c r="DJ479">
        <f>Table1[[#This Row],[ returnees internal ]]+Table1[[#This Row],[abroad returnee ]]</f>
        <v>3585</v>
      </c>
      <c r="DK479" t="s">
        <v>159</v>
      </c>
      <c r="DL479">
        <v>116</v>
      </c>
      <c r="DM479">
        <v>580</v>
      </c>
      <c r="DN479">
        <v>0</v>
      </c>
      <c r="DO479">
        <v>0</v>
      </c>
      <c r="DP479" t="s">
        <v>147</v>
      </c>
      <c r="DQ479" t="s">
        <v>147</v>
      </c>
      <c r="DR479" t="s">
        <v>147</v>
      </c>
      <c r="DS479" t="s">
        <v>147</v>
      </c>
      <c r="DT479">
        <v>0</v>
      </c>
      <c r="DU479">
        <v>0</v>
      </c>
      <c r="DV479" t="s">
        <v>147</v>
      </c>
      <c r="DW479" t="s">
        <v>147</v>
      </c>
      <c r="DX479" t="s">
        <v>147</v>
      </c>
      <c r="DY479" t="s">
        <v>147</v>
      </c>
      <c r="DZ479">
        <v>0</v>
      </c>
      <c r="EA479">
        <v>0</v>
      </c>
      <c r="EB479" t="s">
        <v>147</v>
      </c>
      <c r="EC479" t="s">
        <v>147</v>
      </c>
      <c r="ED479" t="s">
        <v>147</v>
      </c>
      <c r="EE479" t="s">
        <v>147</v>
      </c>
      <c r="EF479">
        <v>61</v>
      </c>
      <c r="EG479">
        <v>305</v>
      </c>
      <c r="EH479" t="s">
        <v>193</v>
      </c>
      <c r="EI479" t="s">
        <v>827</v>
      </c>
      <c r="EJ479" t="s">
        <v>150</v>
      </c>
      <c r="EK479" t="s">
        <v>147</v>
      </c>
      <c r="EL479">
        <v>0</v>
      </c>
      <c r="EM479">
        <v>0</v>
      </c>
      <c r="EN479" t="s">
        <v>147</v>
      </c>
      <c r="EO479" t="s">
        <v>147</v>
      </c>
      <c r="EP479" t="s">
        <v>147</v>
      </c>
      <c r="EQ479" t="s">
        <v>147</v>
      </c>
      <c r="ER479">
        <v>55</v>
      </c>
      <c r="ES479">
        <v>275</v>
      </c>
      <c r="ET479" t="s">
        <v>159</v>
      </c>
      <c r="EU479">
        <v>601</v>
      </c>
      <c r="EV479">
        <v>3005</v>
      </c>
      <c r="EW479">
        <v>0</v>
      </c>
      <c r="EX479">
        <v>0</v>
      </c>
      <c r="EY479" t="s">
        <v>147</v>
      </c>
      <c r="EZ479" t="s">
        <v>147</v>
      </c>
      <c r="FA479" t="s">
        <v>147</v>
      </c>
      <c r="FB479" t="s">
        <v>147</v>
      </c>
      <c r="FC479">
        <v>0</v>
      </c>
      <c r="FD479">
        <v>0</v>
      </c>
      <c r="FE479" t="s">
        <v>147</v>
      </c>
      <c r="FF479" t="s">
        <v>147</v>
      </c>
      <c r="FG479" t="s">
        <v>147</v>
      </c>
      <c r="FH479" t="s">
        <v>147</v>
      </c>
      <c r="FI479">
        <v>0</v>
      </c>
      <c r="FJ479">
        <v>0</v>
      </c>
      <c r="FK479" t="s">
        <v>147</v>
      </c>
      <c r="FL479" t="s">
        <v>147</v>
      </c>
      <c r="FM479" t="s">
        <v>147</v>
      </c>
      <c r="FN479" t="s">
        <v>147</v>
      </c>
      <c r="FO479">
        <v>445</v>
      </c>
      <c r="FP479">
        <v>2225</v>
      </c>
      <c r="FQ479" t="s">
        <v>722</v>
      </c>
      <c r="FR479" t="s">
        <v>1142</v>
      </c>
      <c r="FS479" t="s">
        <v>150</v>
      </c>
      <c r="FT479" t="s">
        <v>147</v>
      </c>
      <c r="FU479">
        <v>0</v>
      </c>
      <c r="FV479">
        <v>0</v>
      </c>
      <c r="FW479" t="s">
        <v>147</v>
      </c>
      <c r="FX479" t="s">
        <v>147</v>
      </c>
      <c r="FY479" t="s">
        <v>147</v>
      </c>
      <c r="FZ479" t="s">
        <v>147</v>
      </c>
      <c r="GA479">
        <v>156</v>
      </c>
      <c r="GB479">
        <v>780</v>
      </c>
      <c r="GC479">
        <v>292</v>
      </c>
      <c r="GD479">
        <v>1453</v>
      </c>
      <c r="GE479">
        <v>149</v>
      </c>
      <c r="GF479">
        <v>745</v>
      </c>
      <c r="GG479">
        <v>65</v>
      </c>
      <c r="GH479">
        <v>332</v>
      </c>
      <c r="GI479">
        <v>211</v>
      </c>
      <c r="GJ479">
        <v>1055</v>
      </c>
      <c r="GK479" t="s">
        <v>159</v>
      </c>
      <c r="GL479">
        <v>11358</v>
      </c>
      <c r="GM479">
        <v>56797</v>
      </c>
      <c r="GN479" t="s">
        <v>159</v>
      </c>
      <c r="GO479" t="s">
        <v>193</v>
      </c>
      <c r="GP479" t="s">
        <v>194</v>
      </c>
      <c r="GQ479" t="s">
        <v>159</v>
      </c>
      <c r="GR479" t="s">
        <v>221</v>
      </c>
      <c r="GS479" t="s">
        <v>146</v>
      </c>
      <c r="GT479">
        <v>0</v>
      </c>
      <c r="GU479">
        <v>0</v>
      </c>
      <c r="GV479" t="s">
        <v>159</v>
      </c>
      <c r="GW479" t="s">
        <v>151</v>
      </c>
      <c r="GX479" t="s">
        <v>151</v>
      </c>
      <c r="GY479" t="s">
        <v>151</v>
      </c>
      <c r="GZ479" t="s">
        <v>1659</v>
      </c>
      <c r="HA479" s="117" t="s">
        <v>1222</v>
      </c>
      <c r="HB479" s="117" t="s">
        <v>2821</v>
      </c>
      <c r="HC479" s="117"/>
      <c r="HD479" s="116" t="s">
        <v>1858</v>
      </c>
      <c r="HE479" s="116">
        <v>8.0071910000000006</v>
      </c>
      <c r="HF479" s="116">
        <v>31.04063</v>
      </c>
    </row>
    <row r="480" spans="1:214" x14ac:dyDescent="0.25">
      <c r="A480" t="s">
        <v>201</v>
      </c>
      <c r="B480" t="s">
        <v>202</v>
      </c>
      <c r="C480" t="s">
        <v>200</v>
      </c>
      <c r="D480" t="s">
        <v>203</v>
      </c>
      <c r="E480" t="s">
        <v>1662</v>
      </c>
      <c r="F480" t="s">
        <v>1663</v>
      </c>
      <c r="G480" s="116">
        <f t="shared" si="14"/>
        <v>4.8788600000000004</v>
      </c>
      <c r="H480" s="116">
        <f t="shared" si="15"/>
        <v>33.5184</v>
      </c>
      <c r="I480">
        <v>9</v>
      </c>
      <c r="J480">
        <v>9</v>
      </c>
      <c r="K480" t="s">
        <v>159</v>
      </c>
      <c r="L480">
        <v>291</v>
      </c>
      <c r="M480" s="116">
        <f>SUM(Table1[[#Headers],[c- IDP previously displ. abroad present]])</f>
        <v>0</v>
      </c>
      <c r="N480">
        <v>1898</v>
      </c>
      <c r="O480" s="116">
        <f>(Table1[[#This Row],[a- IDP individuals]])-(Table1[[#This Row],[displ. Abroad]])</f>
        <v>1898</v>
      </c>
      <c r="P480">
        <v>0</v>
      </c>
      <c r="Q480">
        <v>0</v>
      </c>
      <c r="R480" t="s">
        <v>147</v>
      </c>
      <c r="S480" t="s">
        <v>147</v>
      </c>
      <c r="T480">
        <v>0</v>
      </c>
      <c r="U480">
        <v>0</v>
      </c>
      <c r="V480" t="s">
        <v>147</v>
      </c>
      <c r="W480" t="s">
        <v>147</v>
      </c>
      <c r="X480">
        <v>0</v>
      </c>
      <c r="Y480">
        <v>0</v>
      </c>
      <c r="Z480" t="s">
        <v>147</v>
      </c>
      <c r="AA480" t="s">
        <v>147</v>
      </c>
      <c r="AB480">
        <v>73</v>
      </c>
      <c r="AC480">
        <v>438</v>
      </c>
      <c r="AD480" t="s">
        <v>202</v>
      </c>
      <c r="AE480" t="s">
        <v>203</v>
      </c>
      <c r="AF480">
        <v>81</v>
      </c>
      <c r="AG480">
        <v>486</v>
      </c>
      <c r="AH480" t="s">
        <v>202</v>
      </c>
      <c r="AI480" t="s">
        <v>203</v>
      </c>
      <c r="AJ480">
        <v>97</v>
      </c>
      <c r="AK480">
        <v>733</v>
      </c>
      <c r="AL480" t="s">
        <v>202</v>
      </c>
      <c r="AM480" t="s">
        <v>203</v>
      </c>
      <c r="AN480">
        <v>40</v>
      </c>
      <c r="AO480">
        <v>241</v>
      </c>
      <c r="AP480" t="s">
        <v>146</v>
      </c>
      <c r="AQ480">
        <v>0</v>
      </c>
      <c r="AR480">
        <v>0</v>
      </c>
      <c r="AS480">
        <v>0</v>
      </c>
      <c r="AT480">
        <v>0</v>
      </c>
      <c r="AU480" t="s">
        <v>147</v>
      </c>
      <c r="AV480" t="s">
        <v>147</v>
      </c>
      <c r="AW480">
        <v>0</v>
      </c>
      <c r="AX480">
        <v>0</v>
      </c>
      <c r="AY480" t="s">
        <v>147</v>
      </c>
      <c r="AZ480" t="s">
        <v>147</v>
      </c>
      <c r="BA480">
        <v>0</v>
      </c>
      <c r="BB480">
        <v>0</v>
      </c>
      <c r="BC480" t="s">
        <v>147</v>
      </c>
      <c r="BD480" t="s">
        <v>147</v>
      </c>
      <c r="BE480">
        <v>0</v>
      </c>
      <c r="BF480">
        <v>0</v>
      </c>
      <c r="BG480" t="s">
        <v>147</v>
      </c>
      <c r="BH480" t="s">
        <v>147</v>
      </c>
      <c r="BI480">
        <v>0</v>
      </c>
      <c r="BJ480">
        <v>0</v>
      </c>
      <c r="BK480" t="s">
        <v>147</v>
      </c>
      <c r="BL480" t="s">
        <v>147</v>
      </c>
      <c r="BM480">
        <v>0</v>
      </c>
      <c r="BN480">
        <v>0</v>
      </c>
      <c r="BO480" s="116">
        <f>SUM(Table1[[#This Row],[2014-2015 Conflict]],Table1[[#This Row],[2016-2017 conflict]],Table1[[#This Row],[2018 pre R conflict]],Table1[[#This Row],[2018 post R conflict]],Table1[[#This Row],[2019 conflict]],Table1[[#This Row],[2020 conflict]])</f>
        <v>0</v>
      </c>
      <c r="BP480" s="116">
        <f>SUM(Table1[[#This Row],[2014-2015  C - clashes]],Table1[[#This Row],[2016-2017  c-clashes]],Table1[[#This Row],[2018 pre R C-clashes]],Table1[[#This Row],[2018 post R C-clashes]],Table1[[#This Row],[2019 C-clashes]],Table1[[#This Row],[2020 C-clashes]])</f>
        <v>0</v>
      </c>
      <c r="BQ480" s="116">
        <f>SUM(Table1[[#This Row],[2014-2015 disaster]],Table1[[#This Row],[2016-2017 disaster]],Table1[[#This Row],[2018 pre R disaster]],Table1[[#This Row],[2018 post R disaster]],Table1[[#This Row],[2019 disaster]],Table1[[#This Row],[2020 disaster]])</f>
        <v>1657</v>
      </c>
      <c r="BR480" s="116">
        <f>SUM(Table1[[#This Row],[2014-2015 unknown]],Table1[[#This Row],[2016-2017  unknown ]],Table1[[#This Row],[2018 pre R unknown]],Table1[[#This Row],[2018 post R unknown]],Table1[[#This Row],[2019 unknown]],Table1[[#This Row],[2020 unknown]])</f>
        <v>0</v>
      </c>
      <c r="BS480">
        <v>0</v>
      </c>
      <c r="BT480">
        <v>0</v>
      </c>
      <c r="BU480">
        <v>0</v>
      </c>
      <c r="BV480">
        <v>0</v>
      </c>
      <c r="BW480" t="s">
        <v>146</v>
      </c>
      <c r="BX480">
        <v>0</v>
      </c>
      <c r="BY480">
        <v>0</v>
      </c>
      <c r="BZ480">
        <v>0</v>
      </c>
      <c r="CA480">
        <v>0</v>
      </c>
      <c r="CB480" t="s">
        <v>146</v>
      </c>
      <c r="CC480">
        <v>0</v>
      </c>
      <c r="CD480">
        <v>0</v>
      </c>
      <c r="CE480">
        <v>0</v>
      </c>
      <c r="CF480">
        <v>0</v>
      </c>
      <c r="CG480" t="s">
        <v>146</v>
      </c>
      <c r="CH480">
        <v>0</v>
      </c>
      <c r="CI480">
        <v>0</v>
      </c>
      <c r="CJ480">
        <v>438</v>
      </c>
      <c r="CK480">
        <v>0</v>
      </c>
      <c r="CL480" t="s">
        <v>146</v>
      </c>
      <c r="CM480">
        <v>0</v>
      </c>
      <c r="CN480">
        <v>0</v>
      </c>
      <c r="CO480">
        <v>486</v>
      </c>
      <c r="CP480">
        <v>0</v>
      </c>
      <c r="CQ480" t="s">
        <v>146</v>
      </c>
      <c r="CR480">
        <v>0</v>
      </c>
      <c r="CS480">
        <v>0</v>
      </c>
      <c r="CT480">
        <v>733</v>
      </c>
      <c r="CU480">
        <v>0</v>
      </c>
      <c r="CV480" t="s">
        <v>146</v>
      </c>
      <c r="CW480" t="s">
        <v>147</v>
      </c>
      <c r="CX480">
        <v>0</v>
      </c>
      <c r="CY480">
        <v>0</v>
      </c>
      <c r="CZ480">
        <v>0</v>
      </c>
      <c r="DA480">
        <v>291</v>
      </c>
      <c r="DB480">
        <v>1898</v>
      </c>
      <c r="DC480" t="s">
        <v>146</v>
      </c>
      <c r="DD480">
        <v>0</v>
      </c>
      <c r="DE480">
        <v>0</v>
      </c>
      <c r="DF480">
        <v>1380</v>
      </c>
      <c r="DG480">
        <v>7590</v>
      </c>
      <c r="DH480" t="s">
        <v>159</v>
      </c>
      <c r="DI480">
        <f>Table1[[#This Row],[i- returnees internal present household]]+Table1[[#This Row],[k- abroad returnee household]]</f>
        <v>21</v>
      </c>
      <c r="DJ480">
        <f>Table1[[#This Row],[ returnees internal ]]+Table1[[#This Row],[abroad returnee ]]</f>
        <v>104</v>
      </c>
      <c r="DK480" t="s">
        <v>159</v>
      </c>
      <c r="DL480">
        <v>21</v>
      </c>
      <c r="DM480">
        <v>104</v>
      </c>
      <c r="DN480">
        <v>0</v>
      </c>
      <c r="DO480">
        <v>0</v>
      </c>
      <c r="DP480" t="s">
        <v>147</v>
      </c>
      <c r="DQ480" t="s">
        <v>147</v>
      </c>
      <c r="DR480" t="s">
        <v>147</v>
      </c>
      <c r="DS480" t="s">
        <v>147</v>
      </c>
      <c r="DT480">
        <v>0</v>
      </c>
      <c r="DU480">
        <v>0</v>
      </c>
      <c r="DV480" t="s">
        <v>147</v>
      </c>
      <c r="DW480" t="s">
        <v>147</v>
      </c>
      <c r="DX480" t="s">
        <v>147</v>
      </c>
      <c r="DY480" t="s">
        <v>147</v>
      </c>
      <c r="DZ480">
        <v>0</v>
      </c>
      <c r="EA480">
        <v>0</v>
      </c>
      <c r="EB480" t="s">
        <v>147</v>
      </c>
      <c r="EC480" t="s">
        <v>147</v>
      </c>
      <c r="ED480" t="s">
        <v>147</v>
      </c>
      <c r="EE480" t="s">
        <v>147</v>
      </c>
      <c r="EF480">
        <v>0</v>
      </c>
      <c r="EG480">
        <v>0</v>
      </c>
      <c r="EH480" t="s">
        <v>147</v>
      </c>
      <c r="EI480" t="s">
        <v>147</v>
      </c>
      <c r="EJ480" t="s">
        <v>147</v>
      </c>
      <c r="EK480" t="s">
        <v>147</v>
      </c>
      <c r="EL480">
        <v>0</v>
      </c>
      <c r="EM480">
        <v>0</v>
      </c>
      <c r="EN480" t="s">
        <v>147</v>
      </c>
      <c r="EO480" t="s">
        <v>147</v>
      </c>
      <c r="EP480" t="s">
        <v>147</v>
      </c>
      <c r="EQ480" t="s">
        <v>147</v>
      </c>
      <c r="ER480">
        <v>21</v>
      </c>
      <c r="ES480">
        <v>104</v>
      </c>
      <c r="ET480" t="s">
        <v>146</v>
      </c>
      <c r="EU480">
        <v>0</v>
      </c>
      <c r="EV480">
        <v>0</v>
      </c>
      <c r="EW480">
        <v>0</v>
      </c>
      <c r="EX480">
        <v>0</v>
      </c>
      <c r="EY480" t="s">
        <v>147</v>
      </c>
      <c r="EZ480" t="s">
        <v>147</v>
      </c>
      <c r="FA480" t="s">
        <v>147</v>
      </c>
      <c r="FB480" t="s">
        <v>147</v>
      </c>
      <c r="FC480">
        <v>0</v>
      </c>
      <c r="FD480">
        <v>0</v>
      </c>
      <c r="FE480" t="s">
        <v>147</v>
      </c>
      <c r="FF480" t="s">
        <v>147</v>
      </c>
      <c r="FG480" t="s">
        <v>147</v>
      </c>
      <c r="FH480" t="s">
        <v>147</v>
      </c>
      <c r="FI480">
        <v>0</v>
      </c>
      <c r="FJ480">
        <v>0</v>
      </c>
      <c r="FK480" t="s">
        <v>147</v>
      </c>
      <c r="FL480" t="s">
        <v>147</v>
      </c>
      <c r="FM480" t="s">
        <v>147</v>
      </c>
      <c r="FN480" t="s">
        <v>147</v>
      </c>
      <c r="FO480">
        <v>0</v>
      </c>
      <c r="FP480">
        <v>0</v>
      </c>
      <c r="FQ480" t="s">
        <v>147</v>
      </c>
      <c r="FR480" t="s">
        <v>147</v>
      </c>
      <c r="FS480" t="s">
        <v>147</v>
      </c>
      <c r="FT480" t="s">
        <v>147</v>
      </c>
      <c r="FU480">
        <v>0</v>
      </c>
      <c r="FV480">
        <v>0</v>
      </c>
      <c r="FW480" t="s">
        <v>147</v>
      </c>
      <c r="FX480" t="s">
        <v>147</v>
      </c>
      <c r="FY480" t="s">
        <v>147</v>
      </c>
      <c r="FZ480" t="s">
        <v>147</v>
      </c>
      <c r="GA480">
        <v>0</v>
      </c>
      <c r="GB480">
        <v>0</v>
      </c>
      <c r="GC480">
        <v>0</v>
      </c>
      <c r="GD480">
        <v>0</v>
      </c>
      <c r="GE480">
        <v>0</v>
      </c>
      <c r="GF480">
        <v>0</v>
      </c>
      <c r="GG480">
        <v>0</v>
      </c>
      <c r="GH480">
        <v>0</v>
      </c>
      <c r="GI480">
        <v>21</v>
      </c>
      <c r="GJ480">
        <v>104</v>
      </c>
      <c r="GK480" t="s">
        <v>146</v>
      </c>
      <c r="GL480">
        <v>0</v>
      </c>
      <c r="GM480">
        <v>0</v>
      </c>
      <c r="GN480" t="s">
        <v>146</v>
      </c>
      <c r="GO480" t="s">
        <v>147</v>
      </c>
      <c r="GP480" t="s">
        <v>147</v>
      </c>
      <c r="GQ480" t="s">
        <v>146</v>
      </c>
      <c r="GR480" t="s">
        <v>147</v>
      </c>
      <c r="GS480" t="s">
        <v>146</v>
      </c>
      <c r="GT480">
        <v>0</v>
      </c>
      <c r="GU480">
        <v>0</v>
      </c>
      <c r="GV480" t="s">
        <v>159</v>
      </c>
      <c r="GW480" t="s">
        <v>152</v>
      </c>
      <c r="GX480" t="s">
        <v>152</v>
      </c>
      <c r="GY480" t="s">
        <v>151</v>
      </c>
      <c r="GZ480" t="s">
        <v>1664</v>
      </c>
      <c r="HA480" s="117" t="s">
        <v>1222</v>
      </c>
      <c r="HB480" s="117" t="s">
        <v>2823</v>
      </c>
      <c r="HC480" s="117"/>
      <c r="HD480" s="116" t="s">
        <v>1858</v>
      </c>
      <c r="HE480" s="116">
        <v>8.1219306850000006</v>
      </c>
      <c r="HF480" s="116">
        <v>31.202487732000002</v>
      </c>
    </row>
    <row r="481" spans="1:214" x14ac:dyDescent="0.25">
      <c r="A481" t="s">
        <v>201</v>
      </c>
      <c r="B481" t="s">
        <v>202</v>
      </c>
      <c r="C481" t="s">
        <v>301</v>
      </c>
      <c r="D481" t="s">
        <v>302</v>
      </c>
      <c r="E481" t="s">
        <v>1667</v>
      </c>
      <c r="F481" t="s">
        <v>1668</v>
      </c>
      <c r="G481" s="116">
        <f t="shared" si="14"/>
        <v>4.2741829999999998</v>
      </c>
      <c r="H481" s="116">
        <f t="shared" si="15"/>
        <v>32.384717000000002</v>
      </c>
      <c r="I481">
        <v>9</v>
      </c>
      <c r="J481">
        <v>9</v>
      </c>
      <c r="K481" t="s">
        <v>159</v>
      </c>
      <c r="L481">
        <v>170</v>
      </c>
      <c r="M481" s="116">
        <f>SUM(Table1[[#Headers],[c- IDP previously displ. abroad present]])</f>
        <v>0</v>
      </c>
      <c r="N481">
        <v>785</v>
      </c>
      <c r="O481" s="116">
        <f>(Table1[[#This Row],[a- IDP individuals]])-(Table1[[#This Row],[displ. Abroad]])</f>
        <v>712</v>
      </c>
      <c r="P481">
        <v>22</v>
      </c>
      <c r="Q481">
        <v>117</v>
      </c>
      <c r="R481" t="s">
        <v>202</v>
      </c>
      <c r="S481" t="s">
        <v>302</v>
      </c>
      <c r="T481">
        <v>64</v>
      </c>
      <c r="U481">
        <v>345</v>
      </c>
      <c r="V481" t="s">
        <v>202</v>
      </c>
      <c r="W481" t="s">
        <v>464</v>
      </c>
      <c r="X481">
        <v>13</v>
      </c>
      <c r="Y481">
        <v>48</v>
      </c>
      <c r="Z481" t="s">
        <v>193</v>
      </c>
      <c r="AA481" t="s">
        <v>194</v>
      </c>
      <c r="AB481">
        <v>6</v>
      </c>
      <c r="AC481">
        <v>15</v>
      </c>
      <c r="AD481" t="s">
        <v>147</v>
      </c>
      <c r="AE481" t="s">
        <v>147</v>
      </c>
      <c r="AF481">
        <v>0</v>
      </c>
      <c r="AG481">
        <v>0</v>
      </c>
      <c r="AH481" t="s">
        <v>147</v>
      </c>
      <c r="AI481" t="s">
        <v>147</v>
      </c>
      <c r="AJ481">
        <v>0</v>
      </c>
      <c r="AK481">
        <v>0</v>
      </c>
      <c r="AL481" t="s">
        <v>147</v>
      </c>
      <c r="AM481" t="s">
        <v>147</v>
      </c>
      <c r="AN481">
        <v>65</v>
      </c>
      <c r="AO481">
        <v>260</v>
      </c>
      <c r="AP481" t="s">
        <v>159</v>
      </c>
      <c r="AQ481">
        <v>24</v>
      </c>
      <c r="AR481">
        <v>73</v>
      </c>
      <c r="AS481">
        <v>0</v>
      </c>
      <c r="AT481">
        <v>0</v>
      </c>
      <c r="AU481" t="s">
        <v>147</v>
      </c>
      <c r="AV481" t="s">
        <v>147</v>
      </c>
      <c r="AW481">
        <v>9</v>
      </c>
      <c r="AX481">
        <v>22</v>
      </c>
      <c r="AY481" t="s">
        <v>221</v>
      </c>
      <c r="AZ481" t="s">
        <v>424</v>
      </c>
      <c r="BA481">
        <v>6</v>
      </c>
      <c r="BB481">
        <v>15</v>
      </c>
      <c r="BC481" t="s">
        <v>221</v>
      </c>
      <c r="BD481" t="s">
        <v>424</v>
      </c>
      <c r="BE481">
        <v>0</v>
      </c>
      <c r="BF481">
        <v>0</v>
      </c>
      <c r="BG481" t="s">
        <v>147</v>
      </c>
      <c r="BH481" t="s">
        <v>147</v>
      </c>
      <c r="BI481">
        <v>0</v>
      </c>
      <c r="BJ481">
        <v>0</v>
      </c>
      <c r="BK481" t="s">
        <v>147</v>
      </c>
      <c r="BL481" t="s">
        <v>147</v>
      </c>
      <c r="BM481">
        <v>9</v>
      </c>
      <c r="BN481">
        <v>36</v>
      </c>
      <c r="BO481" s="116">
        <f>SUM(Table1[[#This Row],[2014-2015 Conflict]],Table1[[#This Row],[2016-2017 conflict]],Table1[[#This Row],[2018 pre R conflict]],Table1[[#This Row],[2018 post R conflict]],Table1[[#This Row],[2019 conflict]],Table1[[#This Row],[2020 conflict]])</f>
        <v>490</v>
      </c>
      <c r="BP481" s="116">
        <f>SUM(Table1[[#This Row],[2014-2015  C - clashes]],Table1[[#This Row],[2016-2017  c-clashes]],Table1[[#This Row],[2018 pre R C-clashes]],Table1[[#This Row],[2018 post R C-clashes]],Table1[[#This Row],[2019 C-clashes]],Table1[[#This Row],[2020 C-clashes]])</f>
        <v>0</v>
      </c>
      <c r="BQ481" s="116">
        <f>SUM(Table1[[#This Row],[2014-2015 disaster]],Table1[[#This Row],[2016-2017 disaster]],Table1[[#This Row],[2018 pre R disaster]],Table1[[#This Row],[2018 post R disaster]],Table1[[#This Row],[2019 disaster]],Table1[[#This Row],[2020 disaster]])</f>
        <v>0</v>
      </c>
      <c r="BR481" s="116">
        <f>SUM(Table1[[#This Row],[2014-2015 unknown]],Table1[[#This Row],[2016-2017  unknown ]],Table1[[#This Row],[2018 pre R unknown]],Table1[[#This Row],[2018 post R unknown]],Table1[[#This Row],[2019 unknown]],Table1[[#This Row],[2020 unknown]])</f>
        <v>35</v>
      </c>
      <c r="BS481">
        <v>117</v>
      </c>
      <c r="BT481">
        <v>0</v>
      </c>
      <c r="BU481">
        <v>0</v>
      </c>
      <c r="BV481">
        <v>0</v>
      </c>
      <c r="BW481" t="s">
        <v>146</v>
      </c>
      <c r="BX481">
        <v>345</v>
      </c>
      <c r="BY481">
        <v>0</v>
      </c>
      <c r="BZ481">
        <v>0</v>
      </c>
      <c r="CA481">
        <v>0</v>
      </c>
      <c r="CB481" t="s">
        <v>146</v>
      </c>
      <c r="CC481">
        <v>28</v>
      </c>
      <c r="CD481">
        <v>0</v>
      </c>
      <c r="CE481">
        <v>0</v>
      </c>
      <c r="CF481">
        <v>20</v>
      </c>
      <c r="CG481" t="s">
        <v>146</v>
      </c>
      <c r="CH481">
        <v>0</v>
      </c>
      <c r="CI481">
        <v>0</v>
      </c>
      <c r="CJ481">
        <v>0</v>
      </c>
      <c r="CK481">
        <v>15</v>
      </c>
      <c r="CL481" t="s">
        <v>146</v>
      </c>
      <c r="CM481">
        <v>0</v>
      </c>
      <c r="CN481">
        <v>0</v>
      </c>
      <c r="CO481">
        <v>0</v>
      </c>
      <c r="CP481">
        <v>0</v>
      </c>
      <c r="CQ481" t="s">
        <v>146</v>
      </c>
      <c r="CR481">
        <v>0</v>
      </c>
      <c r="CS481">
        <v>0</v>
      </c>
      <c r="CT481">
        <v>0</v>
      </c>
      <c r="CU481">
        <v>0</v>
      </c>
      <c r="CV481" t="s">
        <v>146</v>
      </c>
      <c r="CW481" t="s">
        <v>147</v>
      </c>
      <c r="CX481">
        <v>0</v>
      </c>
      <c r="CY481">
        <v>0</v>
      </c>
      <c r="CZ481">
        <v>0</v>
      </c>
      <c r="DA481">
        <v>170</v>
      </c>
      <c r="DB481">
        <v>785</v>
      </c>
      <c r="DC481" t="s">
        <v>159</v>
      </c>
      <c r="DD481">
        <v>13</v>
      </c>
      <c r="DE481">
        <v>75</v>
      </c>
      <c r="DF481">
        <v>1613</v>
      </c>
      <c r="DG481">
        <v>8065</v>
      </c>
      <c r="DH481" t="s">
        <v>159</v>
      </c>
      <c r="DI481">
        <f>Table1[[#This Row],[i- returnees internal present household]]+Table1[[#This Row],[k- abroad returnee household]]</f>
        <v>649</v>
      </c>
      <c r="DJ481">
        <f>Table1[[#This Row],[ returnees internal ]]+Table1[[#This Row],[abroad returnee ]]</f>
        <v>3425</v>
      </c>
      <c r="DK481" t="s">
        <v>159</v>
      </c>
      <c r="DL481">
        <v>488</v>
      </c>
      <c r="DM481">
        <v>2618</v>
      </c>
      <c r="DN481">
        <v>0</v>
      </c>
      <c r="DO481">
        <v>0</v>
      </c>
      <c r="DP481" t="s">
        <v>147</v>
      </c>
      <c r="DQ481" t="s">
        <v>147</v>
      </c>
      <c r="DR481" t="s">
        <v>147</v>
      </c>
      <c r="DS481" t="s">
        <v>147</v>
      </c>
      <c r="DT481">
        <v>0</v>
      </c>
      <c r="DU481">
        <v>0</v>
      </c>
      <c r="DV481" t="s">
        <v>147</v>
      </c>
      <c r="DW481" t="s">
        <v>147</v>
      </c>
      <c r="DX481" t="s">
        <v>147</v>
      </c>
      <c r="DY481" t="s">
        <v>147</v>
      </c>
      <c r="DZ481">
        <v>140</v>
      </c>
      <c r="EA481">
        <v>757</v>
      </c>
      <c r="EB481" t="s">
        <v>202</v>
      </c>
      <c r="EC481" t="s">
        <v>302</v>
      </c>
      <c r="ED481" t="s">
        <v>150</v>
      </c>
      <c r="EE481" t="s">
        <v>147</v>
      </c>
      <c r="EF481">
        <v>135</v>
      </c>
      <c r="EG481">
        <v>737</v>
      </c>
      <c r="EH481" t="s">
        <v>202</v>
      </c>
      <c r="EI481" t="s">
        <v>302</v>
      </c>
      <c r="EJ481" t="s">
        <v>150</v>
      </c>
      <c r="EK481" t="s">
        <v>147</v>
      </c>
      <c r="EL481">
        <v>147</v>
      </c>
      <c r="EM481">
        <v>796</v>
      </c>
      <c r="EN481" t="s">
        <v>202</v>
      </c>
      <c r="EO481" t="s">
        <v>302</v>
      </c>
      <c r="EP481" t="s">
        <v>150</v>
      </c>
      <c r="EQ481" t="s">
        <v>147</v>
      </c>
      <c r="ER481">
        <v>66</v>
      </c>
      <c r="ES481">
        <v>328</v>
      </c>
      <c r="ET481" t="s">
        <v>159</v>
      </c>
      <c r="EU481">
        <v>161</v>
      </c>
      <c r="EV481">
        <v>807</v>
      </c>
      <c r="EW481">
        <v>0</v>
      </c>
      <c r="EX481">
        <v>0</v>
      </c>
      <c r="EY481" t="s">
        <v>147</v>
      </c>
      <c r="EZ481" t="s">
        <v>147</v>
      </c>
      <c r="FA481" t="s">
        <v>147</v>
      </c>
      <c r="FB481" t="s">
        <v>147</v>
      </c>
      <c r="FC481">
        <v>17</v>
      </c>
      <c r="FD481">
        <v>100</v>
      </c>
      <c r="FE481" t="s">
        <v>221</v>
      </c>
      <c r="FF481" t="s">
        <v>685</v>
      </c>
      <c r="FG481" t="s">
        <v>150</v>
      </c>
      <c r="FH481" t="s">
        <v>147</v>
      </c>
      <c r="FI481">
        <v>29</v>
      </c>
      <c r="FJ481">
        <v>153</v>
      </c>
      <c r="FK481" t="s">
        <v>221</v>
      </c>
      <c r="FL481" t="s">
        <v>424</v>
      </c>
      <c r="FM481" t="s">
        <v>150</v>
      </c>
      <c r="FN481" t="s">
        <v>147</v>
      </c>
      <c r="FO481">
        <v>46</v>
      </c>
      <c r="FP481">
        <v>238</v>
      </c>
      <c r="FQ481" t="s">
        <v>221</v>
      </c>
      <c r="FR481" t="s">
        <v>424</v>
      </c>
      <c r="FS481" t="s">
        <v>150</v>
      </c>
      <c r="FT481" t="s">
        <v>147</v>
      </c>
      <c r="FU481">
        <v>27</v>
      </c>
      <c r="FV481">
        <v>140</v>
      </c>
      <c r="FW481" t="s">
        <v>221</v>
      </c>
      <c r="FX481" t="s">
        <v>612</v>
      </c>
      <c r="FY481" t="s">
        <v>150</v>
      </c>
      <c r="FZ481" t="s">
        <v>147</v>
      </c>
      <c r="GA481">
        <v>42</v>
      </c>
      <c r="GB481">
        <v>176</v>
      </c>
      <c r="GC481">
        <v>190</v>
      </c>
      <c r="GD481">
        <v>1173</v>
      </c>
      <c r="GE481">
        <v>187</v>
      </c>
      <c r="GF481">
        <v>1008</v>
      </c>
      <c r="GG481">
        <v>164</v>
      </c>
      <c r="GH481">
        <v>740</v>
      </c>
      <c r="GI481">
        <v>108</v>
      </c>
      <c r="GJ481">
        <v>504</v>
      </c>
      <c r="GK481" t="s">
        <v>159</v>
      </c>
      <c r="GL481">
        <v>345</v>
      </c>
      <c r="GM481">
        <v>1653</v>
      </c>
      <c r="GN481" t="s">
        <v>159</v>
      </c>
      <c r="GO481" t="s">
        <v>202</v>
      </c>
      <c r="GP481" t="s">
        <v>302</v>
      </c>
      <c r="GQ481" t="s">
        <v>159</v>
      </c>
      <c r="GR481" t="s">
        <v>221</v>
      </c>
      <c r="GS481" t="s">
        <v>159</v>
      </c>
      <c r="GT481">
        <v>16</v>
      </c>
      <c r="GU481">
        <v>73</v>
      </c>
      <c r="GV481" t="s">
        <v>159</v>
      </c>
      <c r="GW481" t="s">
        <v>151</v>
      </c>
      <c r="GX481" t="s">
        <v>152</v>
      </c>
      <c r="GY481" t="s">
        <v>152</v>
      </c>
      <c r="GZ481" t="s">
        <v>160</v>
      </c>
      <c r="HA481" s="117" t="s">
        <v>1222</v>
      </c>
      <c r="HB481" s="117" t="s">
        <v>2825</v>
      </c>
      <c r="HC481" s="117"/>
      <c r="HD481" s="116" t="s">
        <v>1858</v>
      </c>
      <c r="HE481" s="116">
        <v>7.7146090999999997</v>
      </c>
      <c r="HF481" s="116">
        <v>30.639439899999999</v>
      </c>
    </row>
    <row r="482" spans="1:214" x14ac:dyDescent="0.25">
      <c r="A482" t="s">
        <v>142</v>
      </c>
      <c r="B482" t="s">
        <v>143</v>
      </c>
      <c r="C482" t="s">
        <v>768</v>
      </c>
      <c r="D482" t="s">
        <v>227</v>
      </c>
      <c r="E482" t="s">
        <v>1669</v>
      </c>
      <c r="F482" t="s">
        <v>1670</v>
      </c>
      <c r="G482" s="116">
        <f t="shared" si="14"/>
        <v>9.8572500000000005</v>
      </c>
      <c r="H482" s="116">
        <f t="shared" si="15"/>
        <v>32.027189999999997</v>
      </c>
      <c r="I482">
        <v>9</v>
      </c>
      <c r="J482">
        <v>9</v>
      </c>
      <c r="K482" t="s">
        <v>159</v>
      </c>
      <c r="L482">
        <v>308</v>
      </c>
      <c r="M482" s="116">
        <f>SUM(Table1[[#Headers],[c- IDP previously displ. abroad present]])</f>
        <v>0</v>
      </c>
      <c r="N482">
        <v>1588</v>
      </c>
      <c r="O482" s="116">
        <f>(Table1[[#This Row],[a- IDP individuals]])-(Table1[[#This Row],[displ. Abroad]])</f>
        <v>1090</v>
      </c>
      <c r="P482">
        <v>69</v>
      </c>
      <c r="Q482">
        <v>477</v>
      </c>
      <c r="R482" t="s">
        <v>143</v>
      </c>
      <c r="S482" t="s">
        <v>226</v>
      </c>
      <c r="T482">
        <v>80</v>
      </c>
      <c r="U482">
        <v>407</v>
      </c>
      <c r="V482" t="s">
        <v>143</v>
      </c>
      <c r="W482" t="s">
        <v>226</v>
      </c>
      <c r="X482">
        <v>43</v>
      </c>
      <c r="Y482">
        <v>205</v>
      </c>
      <c r="Z482" t="s">
        <v>143</v>
      </c>
      <c r="AA482" t="s">
        <v>407</v>
      </c>
      <c r="AB482">
        <v>56</v>
      </c>
      <c r="AC482">
        <v>212</v>
      </c>
      <c r="AD482" t="s">
        <v>143</v>
      </c>
      <c r="AE482" t="s">
        <v>409</v>
      </c>
      <c r="AF482">
        <v>13</v>
      </c>
      <c r="AG482">
        <v>68</v>
      </c>
      <c r="AH482" t="s">
        <v>143</v>
      </c>
      <c r="AI482" t="s">
        <v>409</v>
      </c>
      <c r="AJ482">
        <v>47</v>
      </c>
      <c r="AK482">
        <v>219</v>
      </c>
      <c r="AL482" t="s">
        <v>143</v>
      </c>
      <c r="AM482" t="s">
        <v>409</v>
      </c>
      <c r="AN482">
        <v>0</v>
      </c>
      <c r="AO482">
        <v>0</v>
      </c>
      <c r="AP482" t="s">
        <v>159</v>
      </c>
      <c r="AQ482">
        <v>81</v>
      </c>
      <c r="AR482">
        <v>498</v>
      </c>
      <c r="AS482">
        <v>27</v>
      </c>
      <c r="AT482">
        <v>162</v>
      </c>
      <c r="AU482" t="s">
        <v>217</v>
      </c>
      <c r="AV482" t="s">
        <v>411</v>
      </c>
      <c r="AW482">
        <v>10</v>
      </c>
      <c r="AX482">
        <v>64</v>
      </c>
      <c r="AY482" t="s">
        <v>217</v>
      </c>
      <c r="AZ482" t="s">
        <v>411</v>
      </c>
      <c r="BA482">
        <v>24</v>
      </c>
      <c r="BB482">
        <v>129</v>
      </c>
      <c r="BC482" t="s">
        <v>217</v>
      </c>
      <c r="BD482" t="s">
        <v>411</v>
      </c>
      <c r="BE482">
        <v>11</v>
      </c>
      <c r="BF482">
        <v>51</v>
      </c>
      <c r="BG482" t="s">
        <v>217</v>
      </c>
      <c r="BH482" t="s">
        <v>411</v>
      </c>
      <c r="BI482">
        <v>9</v>
      </c>
      <c r="BJ482">
        <v>92</v>
      </c>
      <c r="BK482" t="s">
        <v>217</v>
      </c>
      <c r="BL482" t="s">
        <v>411</v>
      </c>
      <c r="BM482">
        <v>0</v>
      </c>
      <c r="BN482">
        <v>0</v>
      </c>
      <c r="BO482" s="116">
        <f>SUM(Table1[[#This Row],[2014-2015 Conflict]],Table1[[#This Row],[2016-2017 conflict]],Table1[[#This Row],[2018 pre R conflict]],Table1[[#This Row],[2018 post R conflict]],Table1[[#This Row],[2019 conflict]],Table1[[#This Row],[2020 conflict]])</f>
        <v>1209</v>
      </c>
      <c r="BP482" s="116">
        <f>SUM(Table1[[#This Row],[2014-2015  C - clashes]],Table1[[#This Row],[2016-2017  c-clashes]],Table1[[#This Row],[2018 pre R C-clashes]],Table1[[#This Row],[2018 post R C-clashes]],Table1[[#This Row],[2019 C-clashes]],Table1[[#This Row],[2020 C-clashes]])</f>
        <v>0</v>
      </c>
      <c r="BQ482" s="116">
        <f>SUM(Table1[[#This Row],[2014-2015 disaster]],Table1[[#This Row],[2016-2017 disaster]],Table1[[#This Row],[2018 pre R disaster]],Table1[[#This Row],[2018 post R disaster]],Table1[[#This Row],[2019 disaster]],Table1[[#This Row],[2020 disaster]])</f>
        <v>0</v>
      </c>
      <c r="BR482" s="116">
        <f>SUM(Table1[[#This Row],[2014-2015 unknown]],Table1[[#This Row],[2016-2017  unknown ]],Table1[[#This Row],[2018 pre R unknown]],Table1[[#This Row],[2018 post R unknown]],Table1[[#This Row],[2019 unknown]],Table1[[#This Row],[2020 unknown]])</f>
        <v>379</v>
      </c>
      <c r="BS482">
        <v>477</v>
      </c>
      <c r="BT482">
        <v>0</v>
      </c>
      <c r="BU482">
        <v>0</v>
      </c>
      <c r="BV482">
        <v>0</v>
      </c>
      <c r="BW482" t="s">
        <v>146</v>
      </c>
      <c r="BX482">
        <v>284</v>
      </c>
      <c r="BY482">
        <v>0</v>
      </c>
      <c r="BZ482">
        <v>0</v>
      </c>
      <c r="CA482">
        <v>123</v>
      </c>
      <c r="CB482" t="s">
        <v>146</v>
      </c>
      <c r="CC482">
        <v>156</v>
      </c>
      <c r="CD482">
        <v>0</v>
      </c>
      <c r="CE482">
        <v>0</v>
      </c>
      <c r="CF482">
        <v>49</v>
      </c>
      <c r="CG482" t="s">
        <v>146</v>
      </c>
      <c r="CH482">
        <v>114</v>
      </c>
      <c r="CI482">
        <v>0</v>
      </c>
      <c r="CJ482">
        <v>0</v>
      </c>
      <c r="CK482">
        <v>98</v>
      </c>
      <c r="CL482" t="s">
        <v>146</v>
      </c>
      <c r="CM482">
        <v>29</v>
      </c>
      <c r="CN482">
        <v>0</v>
      </c>
      <c r="CO482">
        <v>0</v>
      </c>
      <c r="CP482">
        <v>39</v>
      </c>
      <c r="CQ482" t="s">
        <v>146</v>
      </c>
      <c r="CR482">
        <v>149</v>
      </c>
      <c r="CS482">
        <v>0</v>
      </c>
      <c r="CT482">
        <v>0</v>
      </c>
      <c r="CU482">
        <v>70</v>
      </c>
      <c r="CV482" t="s">
        <v>146</v>
      </c>
      <c r="CW482" t="s">
        <v>147</v>
      </c>
      <c r="CX482">
        <v>0</v>
      </c>
      <c r="CY482">
        <v>0</v>
      </c>
      <c r="CZ482">
        <v>0</v>
      </c>
      <c r="DA482">
        <v>308</v>
      </c>
      <c r="DB482">
        <v>1588</v>
      </c>
      <c r="DC482" t="s">
        <v>159</v>
      </c>
      <c r="DD482">
        <v>200</v>
      </c>
      <c r="DE482">
        <v>1000</v>
      </c>
      <c r="DF482">
        <v>3583</v>
      </c>
      <c r="DG482">
        <v>19708</v>
      </c>
      <c r="DH482" t="s">
        <v>159</v>
      </c>
      <c r="DI482">
        <f>Table1[[#This Row],[i- returnees internal present household]]+Table1[[#This Row],[k- abroad returnee household]]</f>
        <v>1249</v>
      </c>
      <c r="DJ482">
        <f>Table1[[#This Row],[ returnees internal ]]+Table1[[#This Row],[abroad returnee ]]</f>
        <v>6652</v>
      </c>
      <c r="DK482" t="s">
        <v>159</v>
      </c>
      <c r="DL482">
        <v>969</v>
      </c>
      <c r="DM482">
        <v>5939</v>
      </c>
      <c r="DN482">
        <v>368</v>
      </c>
      <c r="DO482">
        <v>2407</v>
      </c>
      <c r="DP482" t="s">
        <v>143</v>
      </c>
      <c r="DQ482" t="s">
        <v>407</v>
      </c>
      <c r="DR482" t="s">
        <v>150</v>
      </c>
      <c r="DS482" t="s">
        <v>147</v>
      </c>
      <c r="DT482">
        <v>262</v>
      </c>
      <c r="DU482">
        <v>1517</v>
      </c>
      <c r="DV482" t="s">
        <v>143</v>
      </c>
      <c r="DW482" t="s">
        <v>407</v>
      </c>
      <c r="DX482" t="s">
        <v>150</v>
      </c>
      <c r="DY482" t="s">
        <v>147</v>
      </c>
      <c r="DZ482">
        <v>58</v>
      </c>
      <c r="EA482">
        <v>320</v>
      </c>
      <c r="EB482" t="s">
        <v>143</v>
      </c>
      <c r="EC482" t="s">
        <v>226</v>
      </c>
      <c r="ED482" t="s">
        <v>150</v>
      </c>
      <c r="EE482" t="s">
        <v>147</v>
      </c>
      <c r="EF482">
        <v>105</v>
      </c>
      <c r="EG482">
        <v>540</v>
      </c>
      <c r="EH482" t="s">
        <v>143</v>
      </c>
      <c r="EI482" t="s">
        <v>227</v>
      </c>
      <c r="EJ482" t="s">
        <v>150</v>
      </c>
      <c r="EK482" t="s">
        <v>147</v>
      </c>
      <c r="EL482">
        <v>40</v>
      </c>
      <c r="EM482">
        <v>120</v>
      </c>
      <c r="EN482" t="s">
        <v>193</v>
      </c>
      <c r="EO482" t="s">
        <v>194</v>
      </c>
      <c r="EP482" t="s">
        <v>150</v>
      </c>
      <c r="EQ482" t="s">
        <v>147</v>
      </c>
      <c r="ER482">
        <v>136</v>
      </c>
      <c r="ES482">
        <v>1035</v>
      </c>
      <c r="ET482" t="s">
        <v>159</v>
      </c>
      <c r="EU482">
        <v>280</v>
      </c>
      <c r="EV482">
        <v>713</v>
      </c>
      <c r="EW482">
        <v>14</v>
      </c>
      <c r="EX482">
        <v>66</v>
      </c>
      <c r="EY482" t="s">
        <v>217</v>
      </c>
      <c r="EZ482" t="s">
        <v>411</v>
      </c>
      <c r="FA482" t="s">
        <v>150</v>
      </c>
      <c r="FB482" t="s">
        <v>147</v>
      </c>
      <c r="FC482">
        <v>9</v>
      </c>
      <c r="FD482">
        <v>57</v>
      </c>
      <c r="FE482" t="s">
        <v>217</v>
      </c>
      <c r="FF482" t="s">
        <v>411</v>
      </c>
      <c r="FG482" t="s">
        <v>150</v>
      </c>
      <c r="FH482" t="s">
        <v>147</v>
      </c>
      <c r="FI482">
        <v>7</v>
      </c>
      <c r="FJ482">
        <v>45</v>
      </c>
      <c r="FK482" t="s">
        <v>217</v>
      </c>
      <c r="FL482" t="s">
        <v>411</v>
      </c>
      <c r="FM482" t="s">
        <v>150</v>
      </c>
      <c r="FN482" t="s">
        <v>147</v>
      </c>
      <c r="FO482">
        <v>17</v>
      </c>
      <c r="FP482">
        <v>41</v>
      </c>
      <c r="FQ482" t="s">
        <v>217</v>
      </c>
      <c r="FR482" t="s">
        <v>411</v>
      </c>
      <c r="FS482" t="s">
        <v>150</v>
      </c>
      <c r="FT482" t="s">
        <v>147</v>
      </c>
      <c r="FU482">
        <v>72</v>
      </c>
      <c r="FV482">
        <v>159</v>
      </c>
      <c r="FW482" t="s">
        <v>217</v>
      </c>
      <c r="FX482" t="s">
        <v>411</v>
      </c>
      <c r="FY482" t="s">
        <v>150</v>
      </c>
      <c r="FZ482" t="s">
        <v>147</v>
      </c>
      <c r="GA482">
        <v>161</v>
      </c>
      <c r="GB482">
        <v>345</v>
      </c>
      <c r="GC482">
        <v>210</v>
      </c>
      <c r="GD482">
        <v>1164</v>
      </c>
      <c r="GE482">
        <v>261</v>
      </c>
      <c r="GF482">
        <v>1445</v>
      </c>
      <c r="GG482">
        <v>481</v>
      </c>
      <c r="GH482">
        <v>2663</v>
      </c>
      <c r="GI482">
        <v>297</v>
      </c>
      <c r="GJ482">
        <v>1380</v>
      </c>
      <c r="GK482" t="s">
        <v>159</v>
      </c>
      <c r="GL482">
        <v>177</v>
      </c>
      <c r="GM482">
        <v>892</v>
      </c>
      <c r="GN482" t="s">
        <v>159</v>
      </c>
      <c r="GO482" t="s">
        <v>143</v>
      </c>
      <c r="GP482" t="s">
        <v>226</v>
      </c>
      <c r="GQ482" t="s">
        <v>159</v>
      </c>
      <c r="GR482" t="s">
        <v>217</v>
      </c>
      <c r="GS482" t="s">
        <v>159</v>
      </c>
      <c r="GT482">
        <v>83</v>
      </c>
      <c r="GU482">
        <v>379</v>
      </c>
      <c r="GV482" t="s">
        <v>159</v>
      </c>
      <c r="GW482" t="s">
        <v>151</v>
      </c>
      <c r="GX482" t="s">
        <v>152</v>
      </c>
      <c r="GY482" t="s">
        <v>151</v>
      </c>
      <c r="GZ482" t="s">
        <v>160</v>
      </c>
      <c r="HA482" s="117" t="s">
        <v>586</v>
      </c>
      <c r="HB482" s="117" t="s">
        <v>2827</v>
      </c>
      <c r="HC482" s="117"/>
      <c r="HD482" s="116" t="s">
        <v>1858</v>
      </c>
      <c r="HE482" s="116">
        <v>8.1566200000000002</v>
      </c>
      <c r="HF482" s="116">
        <v>30.820129999999999</v>
      </c>
    </row>
    <row r="483" spans="1:214" x14ac:dyDescent="0.25">
      <c r="A483" t="s">
        <v>201</v>
      </c>
      <c r="B483" t="s">
        <v>202</v>
      </c>
      <c r="C483" t="s">
        <v>310</v>
      </c>
      <c r="D483" t="s">
        <v>311</v>
      </c>
      <c r="E483" t="s">
        <v>1673</v>
      </c>
      <c r="F483" t="s">
        <v>1674</v>
      </c>
      <c r="G483" s="116">
        <f t="shared" si="14"/>
        <v>4.2088770000000002</v>
      </c>
      <c r="H483" s="116">
        <f t="shared" si="15"/>
        <v>33.960030000000003</v>
      </c>
      <c r="I483">
        <v>9</v>
      </c>
      <c r="J483">
        <v>9</v>
      </c>
      <c r="K483" t="s">
        <v>159</v>
      </c>
      <c r="L483">
        <v>163</v>
      </c>
      <c r="M483" s="116">
        <f>SUM(Table1[[#Headers],[c- IDP previously displ. abroad present]])</f>
        <v>0</v>
      </c>
      <c r="N483">
        <v>512</v>
      </c>
      <c r="O483" s="116">
        <f>(Table1[[#This Row],[a- IDP individuals]])-(Table1[[#This Row],[displ. Abroad]])</f>
        <v>512</v>
      </c>
      <c r="P483">
        <v>40</v>
      </c>
      <c r="Q483">
        <v>121</v>
      </c>
      <c r="R483" t="s">
        <v>202</v>
      </c>
      <c r="S483" t="s">
        <v>311</v>
      </c>
      <c r="T483">
        <v>0</v>
      </c>
      <c r="U483">
        <v>0</v>
      </c>
      <c r="V483" t="s">
        <v>147</v>
      </c>
      <c r="W483" t="s">
        <v>147</v>
      </c>
      <c r="X483">
        <v>0</v>
      </c>
      <c r="Y483">
        <v>0</v>
      </c>
      <c r="Z483" t="s">
        <v>147</v>
      </c>
      <c r="AA483" t="s">
        <v>147</v>
      </c>
      <c r="AB483">
        <v>0</v>
      </c>
      <c r="AC483">
        <v>0</v>
      </c>
      <c r="AD483" t="s">
        <v>147</v>
      </c>
      <c r="AE483" t="s">
        <v>147</v>
      </c>
      <c r="AF483">
        <v>113</v>
      </c>
      <c r="AG483">
        <v>303</v>
      </c>
      <c r="AH483" t="s">
        <v>202</v>
      </c>
      <c r="AI483" t="s">
        <v>311</v>
      </c>
      <c r="AJ483">
        <v>10</v>
      </c>
      <c r="AK483">
        <v>88</v>
      </c>
      <c r="AL483" t="s">
        <v>202</v>
      </c>
      <c r="AM483" t="s">
        <v>311</v>
      </c>
      <c r="AN483">
        <v>0</v>
      </c>
      <c r="AO483">
        <v>0</v>
      </c>
      <c r="AP483" t="s">
        <v>146</v>
      </c>
      <c r="AQ483">
        <v>0</v>
      </c>
      <c r="AR483">
        <v>0</v>
      </c>
      <c r="AS483">
        <v>0</v>
      </c>
      <c r="AT483">
        <v>0</v>
      </c>
      <c r="AU483" t="s">
        <v>147</v>
      </c>
      <c r="AV483" t="s">
        <v>147</v>
      </c>
      <c r="AW483">
        <v>0</v>
      </c>
      <c r="AX483">
        <v>0</v>
      </c>
      <c r="AY483" t="s">
        <v>147</v>
      </c>
      <c r="AZ483" t="s">
        <v>147</v>
      </c>
      <c r="BA483">
        <v>0</v>
      </c>
      <c r="BB483">
        <v>0</v>
      </c>
      <c r="BC483" t="s">
        <v>147</v>
      </c>
      <c r="BD483" t="s">
        <v>147</v>
      </c>
      <c r="BE483">
        <v>0</v>
      </c>
      <c r="BF483">
        <v>0</v>
      </c>
      <c r="BG483" t="s">
        <v>147</v>
      </c>
      <c r="BH483" t="s">
        <v>147</v>
      </c>
      <c r="BI483">
        <v>0</v>
      </c>
      <c r="BJ483">
        <v>0</v>
      </c>
      <c r="BK483" t="s">
        <v>147</v>
      </c>
      <c r="BL483" t="s">
        <v>147</v>
      </c>
      <c r="BM483">
        <v>0</v>
      </c>
      <c r="BN483">
        <v>0</v>
      </c>
      <c r="BO483" s="116">
        <f>SUM(Table1[[#This Row],[2014-2015 Conflict]],Table1[[#This Row],[2016-2017 conflict]],Table1[[#This Row],[2018 pre R conflict]],Table1[[#This Row],[2018 post R conflict]],Table1[[#This Row],[2019 conflict]],Table1[[#This Row],[2020 conflict]])</f>
        <v>121</v>
      </c>
      <c r="BP483" s="116">
        <f>SUM(Table1[[#This Row],[2014-2015  C - clashes]],Table1[[#This Row],[2016-2017  c-clashes]],Table1[[#This Row],[2018 pre R C-clashes]],Table1[[#This Row],[2018 post R C-clashes]],Table1[[#This Row],[2019 C-clashes]],Table1[[#This Row],[2020 C-clashes]])</f>
        <v>0</v>
      </c>
      <c r="BQ483" s="116">
        <f>SUM(Table1[[#This Row],[2014-2015 disaster]],Table1[[#This Row],[2016-2017 disaster]],Table1[[#This Row],[2018 pre R disaster]],Table1[[#This Row],[2018 post R disaster]],Table1[[#This Row],[2019 disaster]],Table1[[#This Row],[2020 disaster]])</f>
        <v>391</v>
      </c>
      <c r="BR483" s="116">
        <f>SUM(Table1[[#This Row],[2014-2015 unknown]],Table1[[#This Row],[2016-2017  unknown ]],Table1[[#This Row],[2018 pre R unknown]],Table1[[#This Row],[2018 post R unknown]],Table1[[#This Row],[2019 unknown]],Table1[[#This Row],[2020 unknown]])</f>
        <v>0</v>
      </c>
      <c r="BS483">
        <v>121</v>
      </c>
      <c r="BT483">
        <v>0</v>
      </c>
      <c r="BU483">
        <v>0</v>
      </c>
      <c r="BV483">
        <v>0</v>
      </c>
      <c r="BW483" t="s">
        <v>146</v>
      </c>
      <c r="BX483">
        <v>0</v>
      </c>
      <c r="BY483">
        <v>0</v>
      </c>
      <c r="BZ483">
        <v>0</v>
      </c>
      <c r="CA483">
        <v>0</v>
      </c>
      <c r="CB483" t="s">
        <v>146</v>
      </c>
      <c r="CC483">
        <v>0</v>
      </c>
      <c r="CD483">
        <v>0</v>
      </c>
      <c r="CE483">
        <v>0</v>
      </c>
      <c r="CF483">
        <v>0</v>
      </c>
      <c r="CG483" t="s">
        <v>146</v>
      </c>
      <c r="CH483">
        <v>0</v>
      </c>
      <c r="CI483">
        <v>0</v>
      </c>
      <c r="CJ483">
        <v>0</v>
      </c>
      <c r="CK483">
        <v>0</v>
      </c>
      <c r="CL483" t="s">
        <v>146</v>
      </c>
      <c r="CM483">
        <v>0</v>
      </c>
      <c r="CN483">
        <v>0</v>
      </c>
      <c r="CO483">
        <v>303</v>
      </c>
      <c r="CP483">
        <v>0</v>
      </c>
      <c r="CQ483" t="s">
        <v>146</v>
      </c>
      <c r="CR483">
        <v>0</v>
      </c>
      <c r="CS483">
        <v>0</v>
      </c>
      <c r="CT483">
        <v>88</v>
      </c>
      <c r="CU483">
        <v>0</v>
      </c>
      <c r="CV483" t="s">
        <v>146</v>
      </c>
      <c r="CW483" t="s">
        <v>147</v>
      </c>
      <c r="CX483">
        <v>0</v>
      </c>
      <c r="CY483">
        <v>0</v>
      </c>
      <c r="CZ483">
        <v>0</v>
      </c>
      <c r="DA483">
        <v>163</v>
      </c>
      <c r="DB483">
        <v>512</v>
      </c>
      <c r="DC483" t="s">
        <v>146</v>
      </c>
      <c r="DD483">
        <v>0</v>
      </c>
      <c r="DE483">
        <v>0</v>
      </c>
      <c r="DF483">
        <v>870</v>
      </c>
      <c r="DG483">
        <v>5018</v>
      </c>
      <c r="DH483" t="s">
        <v>159</v>
      </c>
      <c r="DI483">
        <f>Table1[[#This Row],[i- returnees internal present household]]+Table1[[#This Row],[k- abroad returnee household]]</f>
        <v>58</v>
      </c>
      <c r="DJ483">
        <f>Table1[[#This Row],[ returnees internal ]]+Table1[[#This Row],[abroad returnee ]]</f>
        <v>247</v>
      </c>
      <c r="DK483" t="s">
        <v>159</v>
      </c>
      <c r="DL483">
        <v>53</v>
      </c>
      <c r="DM483">
        <v>232</v>
      </c>
      <c r="DN483">
        <v>10</v>
      </c>
      <c r="DO483">
        <v>49</v>
      </c>
      <c r="DP483" t="s">
        <v>202</v>
      </c>
      <c r="DQ483" t="s">
        <v>311</v>
      </c>
      <c r="DR483" t="s">
        <v>150</v>
      </c>
      <c r="DS483" t="s">
        <v>147</v>
      </c>
      <c r="DT483">
        <v>0</v>
      </c>
      <c r="DU483">
        <v>0</v>
      </c>
      <c r="DV483" t="s">
        <v>147</v>
      </c>
      <c r="DW483" t="s">
        <v>147</v>
      </c>
      <c r="DX483" t="s">
        <v>147</v>
      </c>
      <c r="DY483" t="s">
        <v>147</v>
      </c>
      <c r="DZ483">
        <v>0</v>
      </c>
      <c r="EA483">
        <v>0</v>
      </c>
      <c r="EB483" t="s">
        <v>147</v>
      </c>
      <c r="EC483" t="s">
        <v>147</v>
      </c>
      <c r="ED483" t="s">
        <v>147</v>
      </c>
      <c r="EE483" t="s">
        <v>147</v>
      </c>
      <c r="EF483">
        <v>20</v>
      </c>
      <c r="EG483">
        <v>82</v>
      </c>
      <c r="EH483" t="s">
        <v>202</v>
      </c>
      <c r="EI483" t="s">
        <v>311</v>
      </c>
      <c r="EJ483" t="s">
        <v>182</v>
      </c>
      <c r="EK483" t="s">
        <v>147</v>
      </c>
      <c r="EL483">
        <v>9</v>
      </c>
      <c r="EM483">
        <v>31</v>
      </c>
      <c r="EN483" t="s">
        <v>202</v>
      </c>
      <c r="EO483" t="s">
        <v>311</v>
      </c>
      <c r="EP483" t="s">
        <v>304</v>
      </c>
      <c r="EQ483" t="s">
        <v>147</v>
      </c>
      <c r="ER483">
        <v>14</v>
      </c>
      <c r="ES483">
        <v>70</v>
      </c>
      <c r="ET483" t="s">
        <v>159</v>
      </c>
      <c r="EU483">
        <v>5</v>
      </c>
      <c r="EV483">
        <v>15</v>
      </c>
      <c r="EW483">
        <v>0</v>
      </c>
      <c r="EX483">
        <v>0</v>
      </c>
      <c r="EY483" t="s">
        <v>147</v>
      </c>
      <c r="EZ483" t="s">
        <v>147</v>
      </c>
      <c r="FA483" t="s">
        <v>147</v>
      </c>
      <c r="FB483" t="s">
        <v>147</v>
      </c>
      <c r="FC483">
        <v>0</v>
      </c>
      <c r="FD483">
        <v>0</v>
      </c>
      <c r="FE483" t="s">
        <v>147</v>
      </c>
      <c r="FF483" t="s">
        <v>147</v>
      </c>
      <c r="FG483" t="s">
        <v>147</v>
      </c>
      <c r="FH483" t="s">
        <v>147</v>
      </c>
      <c r="FI483">
        <v>0</v>
      </c>
      <c r="FJ483">
        <v>0</v>
      </c>
      <c r="FK483" t="s">
        <v>147</v>
      </c>
      <c r="FL483" t="s">
        <v>147</v>
      </c>
      <c r="FM483" t="s">
        <v>147</v>
      </c>
      <c r="FN483" t="s">
        <v>147</v>
      </c>
      <c r="FO483">
        <v>0</v>
      </c>
      <c r="FP483">
        <v>0</v>
      </c>
      <c r="FQ483" t="s">
        <v>147</v>
      </c>
      <c r="FR483" t="s">
        <v>147</v>
      </c>
      <c r="FS483" t="s">
        <v>147</v>
      </c>
      <c r="FT483" t="s">
        <v>147</v>
      </c>
      <c r="FU483">
        <v>0</v>
      </c>
      <c r="FV483">
        <v>0</v>
      </c>
      <c r="FW483" t="s">
        <v>147</v>
      </c>
      <c r="FX483" t="s">
        <v>147</v>
      </c>
      <c r="FY483" t="s">
        <v>147</v>
      </c>
      <c r="FZ483" t="s">
        <v>147</v>
      </c>
      <c r="GA483">
        <v>5</v>
      </c>
      <c r="GB483">
        <v>15</v>
      </c>
      <c r="GC483">
        <v>29</v>
      </c>
      <c r="GD483">
        <v>100</v>
      </c>
      <c r="GE483">
        <v>10</v>
      </c>
      <c r="GF483">
        <v>62</v>
      </c>
      <c r="GG483">
        <v>0</v>
      </c>
      <c r="GH483">
        <v>0</v>
      </c>
      <c r="GI483">
        <v>19</v>
      </c>
      <c r="GJ483">
        <v>85</v>
      </c>
      <c r="GK483" t="s">
        <v>159</v>
      </c>
      <c r="GL483">
        <v>8</v>
      </c>
      <c r="GM483">
        <v>28</v>
      </c>
      <c r="GN483" t="s">
        <v>159</v>
      </c>
      <c r="GO483" t="s">
        <v>202</v>
      </c>
      <c r="GP483" t="s">
        <v>311</v>
      </c>
      <c r="GQ483" t="s">
        <v>159</v>
      </c>
      <c r="GR483" t="s">
        <v>219</v>
      </c>
      <c r="GS483" t="s">
        <v>159</v>
      </c>
      <c r="GT483">
        <v>7</v>
      </c>
      <c r="GU483">
        <v>30</v>
      </c>
      <c r="GV483" t="s">
        <v>146</v>
      </c>
      <c r="GW483" t="s">
        <v>177</v>
      </c>
      <c r="GX483" t="s">
        <v>151</v>
      </c>
      <c r="GY483" t="s">
        <v>151</v>
      </c>
      <c r="GZ483" t="s">
        <v>160</v>
      </c>
      <c r="HA483" s="117" t="s">
        <v>586</v>
      </c>
      <c r="HB483" s="117" t="s">
        <v>2829</v>
      </c>
      <c r="HC483" s="117"/>
      <c r="HD483" s="116" t="s">
        <v>1858</v>
      </c>
      <c r="HE483" s="116">
        <v>8.2409648129999997</v>
      </c>
      <c r="HF483" s="116">
        <v>31.307424953999998</v>
      </c>
    </row>
    <row r="484" spans="1:214" x14ac:dyDescent="0.25">
      <c r="A484" t="s">
        <v>142</v>
      </c>
      <c r="B484" t="s">
        <v>143</v>
      </c>
      <c r="C484" t="s">
        <v>955</v>
      </c>
      <c r="D484" t="s">
        <v>181</v>
      </c>
      <c r="E484" t="s">
        <v>1675</v>
      </c>
      <c r="F484" t="s">
        <v>1676</v>
      </c>
      <c r="G484" s="116">
        <f t="shared" si="14"/>
        <v>8.4469999999999992</v>
      </c>
      <c r="H484" s="116">
        <f t="shared" si="15"/>
        <v>33.852623999999999</v>
      </c>
      <c r="I484">
        <v>9</v>
      </c>
      <c r="J484">
        <v>9</v>
      </c>
      <c r="K484" t="s">
        <v>159</v>
      </c>
      <c r="L484">
        <v>355</v>
      </c>
      <c r="M484" s="116">
        <f>SUM(Table1[[#Headers],[c- IDP previously displ. abroad present]])</f>
        <v>0</v>
      </c>
      <c r="N484">
        <v>2277</v>
      </c>
      <c r="O484" s="116">
        <f>(Table1[[#This Row],[a- IDP individuals]])-(Table1[[#This Row],[displ. Abroad]])</f>
        <v>1699</v>
      </c>
      <c r="P484">
        <v>7</v>
      </c>
      <c r="Q484">
        <v>40</v>
      </c>
      <c r="R484" t="s">
        <v>143</v>
      </c>
      <c r="S484" t="s">
        <v>181</v>
      </c>
      <c r="T484">
        <v>27</v>
      </c>
      <c r="U484">
        <v>162</v>
      </c>
      <c r="V484" t="s">
        <v>147</v>
      </c>
      <c r="W484" t="s">
        <v>147</v>
      </c>
      <c r="X484">
        <v>11</v>
      </c>
      <c r="Y484">
        <v>66</v>
      </c>
      <c r="Z484" t="s">
        <v>143</v>
      </c>
      <c r="AA484" t="s">
        <v>181</v>
      </c>
      <c r="AB484">
        <v>14</v>
      </c>
      <c r="AC484">
        <v>83</v>
      </c>
      <c r="AD484" t="s">
        <v>143</v>
      </c>
      <c r="AE484" t="s">
        <v>181</v>
      </c>
      <c r="AF484">
        <v>33</v>
      </c>
      <c r="AG484">
        <v>198</v>
      </c>
      <c r="AH484" t="s">
        <v>143</v>
      </c>
      <c r="AI484" t="s">
        <v>181</v>
      </c>
      <c r="AJ484">
        <v>8</v>
      </c>
      <c r="AK484">
        <v>51</v>
      </c>
      <c r="AL484" t="s">
        <v>143</v>
      </c>
      <c r="AM484" t="s">
        <v>181</v>
      </c>
      <c r="AN484">
        <v>255</v>
      </c>
      <c r="AO484">
        <v>1677</v>
      </c>
      <c r="AP484" t="s">
        <v>159</v>
      </c>
      <c r="AQ484">
        <v>123</v>
      </c>
      <c r="AR484">
        <v>578</v>
      </c>
      <c r="AS484">
        <v>27</v>
      </c>
      <c r="AT484">
        <v>162</v>
      </c>
      <c r="AU484" t="s">
        <v>148</v>
      </c>
      <c r="AV484" t="s">
        <v>149</v>
      </c>
      <c r="AW484">
        <v>0</v>
      </c>
      <c r="AX484">
        <v>0</v>
      </c>
      <c r="AY484" t="s">
        <v>147</v>
      </c>
      <c r="AZ484" t="s">
        <v>147</v>
      </c>
      <c r="BA484">
        <v>0</v>
      </c>
      <c r="BB484">
        <v>0</v>
      </c>
      <c r="BC484" t="s">
        <v>147</v>
      </c>
      <c r="BD484" t="s">
        <v>147</v>
      </c>
      <c r="BE484">
        <v>33</v>
      </c>
      <c r="BF484">
        <v>198</v>
      </c>
      <c r="BG484" t="s">
        <v>148</v>
      </c>
      <c r="BH484" t="s">
        <v>149</v>
      </c>
      <c r="BI484">
        <v>0</v>
      </c>
      <c r="BJ484">
        <v>0</v>
      </c>
      <c r="BK484" t="s">
        <v>147</v>
      </c>
      <c r="BL484" t="s">
        <v>147</v>
      </c>
      <c r="BM484">
        <v>63</v>
      </c>
      <c r="BN484">
        <v>218</v>
      </c>
      <c r="BO484" s="116">
        <f>SUM(Table1[[#This Row],[2014-2015 Conflict]],Table1[[#This Row],[2016-2017 conflict]],Table1[[#This Row],[2018 pre R conflict]],Table1[[#This Row],[2018 post R conflict]],Table1[[#This Row],[2019 conflict]],Table1[[#This Row],[2020 conflict]])</f>
        <v>266</v>
      </c>
      <c r="BP484" s="116">
        <f>SUM(Table1[[#This Row],[2014-2015  C - clashes]],Table1[[#This Row],[2016-2017  c-clashes]],Table1[[#This Row],[2018 pre R C-clashes]],Table1[[#This Row],[2018 post R C-clashes]],Table1[[#This Row],[2019 C-clashes]],Table1[[#This Row],[2020 C-clashes]])</f>
        <v>0</v>
      </c>
      <c r="BQ484" s="116">
        <f>SUM(Table1[[#This Row],[2014-2015 disaster]],Table1[[#This Row],[2016-2017 disaster]],Table1[[#This Row],[2018 pre R disaster]],Table1[[#This Row],[2018 post R disaster]],Table1[[#This Row],[2019 disaster]],Table1[[#This Row],[2020 disaster]])</f>
        <v>0</v>
      </c>
      <c r="BR484" s="116">
        <f>SUM(Table1[[#This Row],[2014-2015 unknown]],Table1[[#This Row],[2016-2017  unknown ]],Table1[[#This Row],[2018 pre R unknown]],Table1[[#This Row],[2018 post R unknown]],Table1[[#This Row],[2019 unknown]],Table1[[#This Row],[2020 unknown]])</f>
        <v>334</v>
      </c>
      <c r="BS484">
        <v>40</v>
      </c>
      <c r="BT484">
        <v>0</v>
      </c>
      <c r="BU484">
        <v>0</v>
      </c>
      <c r="BV484">
        <v>0</v>
      </c>
      <c r="BW484" t="s">
        <v>146</v>
      </c>
      <c r="BX484">
        <v>0</v>
      </c>
      <c r="BY484">
        <v>0</v>
      </c>
      <c r="BZ484">
        <v>0</v>
      </c>
      <c r="CA484">
        <v>162</v>
      </c>
      <c r="CB484" t="s">
        <v>146</v>
      </c>
      <c r="CC484">
        <v>66</v>
      </c>
      <c r="CD484">
        <v>0</v>
      </c>
      <c r="CE484">
        <v>0</v>
      </c>
      <c r="CF484">
        <v>0</v>
      </c>
      <c r="CG484" t="s">
        <v>146</v>
      </c>
      <c r="CH484">
        <v>83</v>
      </c>
      <c r="CI484">
        <v>0</v>
      </c>
      <c r="CJ484">
        <v>0</v>
      </c>
      <c r="CK484">
        <v>0</v>
      </c>
      <c r="CL484" t="s">
        <v>146</v>
      </c>
      <c r="CM484">
        <v>26</v>
      </c>
      <c r="CN484">
        <v>0</v>
      </c>
      <c r="CO484">
        <v>0</v>
      </c>
      <c r="CP484">
        <v>172</v>
      </c>
      <c r="CQ484" t="s">
        <v>146</v>
      </c>
      <c r="CR484">
        <v>51</v>
      </c>
      <c r="CS484">
        <v>0</v>
      </c>
      <c r="CT484">
        <v>0</v>
      </c>
      <c r="CU484">
        <v>0</v>
      </c>
      <c r="CV484" t="s">
        <v>146</v>
      </c>
      <c r="CW484" t="s">
        <v>147</v>
      </c>
      <c r="CX484">
        <v>0</v>
      </c>
      <c r="CY484">
        <v>0</v>
      </c>
      <c r="CZ484">
        <v>0</v>
      </c>
      <c r="DA484">
        <v>355</v>
      </c>
      <c r="DB484">
        <v>2277</v>
      </c>
      <c r="DC484" t="s">
        <v>159</v>
      </c>
      <c r="DD484">
        <v>40</v>
      </c>
      <c r="DE484">
        <v>240</v>
      </c>
      <c r="DF484">
        <v>310</v>
      </c>
      <c r="DG484">
        <v>1860</v>
      </c>
      <c r="DH484" t="s">
        <v>159</v>
      </c>
      <c r="DI484">
        <f>Table1[[#This Row],[i- returnees internal present household]]+Table1[[#This Row],[k- abroad returnee household]]</f>
        <v>341</v>
      </c>
      <c r="DJ484">
        <f>Table1[[#This Row],[ returnees internal ]]+Table1[[#This Row],[abroad returnee ]]</f>
        <v>1676</v>
      </c>
      <c r="DK484" t="s">
        <v>159</v>
      </c>
      <c r="DL484">
        <v>244</v>
      </c>
      <c r="DM484">
        <v>1094</v>
      </c>
      <c r="DN484">
        <v>39</v>
      </c>
      <c r="DO484">
        <v>234</v>
      </c>
      <c r="DP484" t="s">
        <v>143</v>
      </c>
      <c r="DQ484" t="s">
        <v>181</v>
      </c>
      <c r="DR484" t="s">
        <v>150</v>
      </c>
      <c r="DS484" t="s">
        <v>147</v>
      </c>
      <c r="DT484">
        <v>0</v>
      </c>
      <c r="DU484">
        <v>0</v>
      </c>
      <c r="DV484" t="s">
        <v>147</v>
      </c>
      <c r="DW484" t="s">
        <v>147</v>
      </c>
      <c r="DX484" t="s">
        <v>147</v>
      </c>
      <c r="DY484" t="s">
        <v>147</v>
      </c>
      <c r="DZ484">
        <v>25</v>
      </c>
      <c r="EA484">
        <v>150</v>
      </c>
      <c r="EB484" t="s">
        <v>143</v>
      </c>
      <c r="EC484" t="s">
        <v>181</v>
      </c>
      <c r="ED484" t="s">
        <v>304</v>
      </c>
      <c r="EE484" t="s">
        <v>147</v>
      </c>
      <c r="EF484">
        <v>21</v>
      </c>
      <c r="EG484">
        <v>126</v>
      </c>
      <c r="EH484" t="s">
        <v>143</v>
      </c>
      <c r="EI484" t="s">
        <v>181</v>
      </c>
      <c r="EJ484" t="s">
        <v>182</v>
      </c>
      <c r="EK484" t="s">
        <v>147</v>
      </c>
      <c r="EL484">
        <v>0</v>
      </c>
      <c r="EM484">
        <v>0</v>
      </c>
      <c r="EN484" t="s">
        <v>147</v>
      </c>
      <c r="EO484" t="s">
        <v>147</v>
      </c>
      <c r="EP484" t="s">
        <v>147</v>
      </c>
      <c r="EQ484" t="s">
        <v>147</v>
      </c>
      <c r="ER484">
        <v>159</v>
      </c>
      <c r="ES484">
        <v>584</v>
      </c>
      <c r="ET484" t="s">
        <v>159</v>
      </c>
      <c r="EU484">
        <v>97</v>
      </c>
      <c r="EV484">
        <v>582</v>
      </c>
      <c r="EW484">
        <v>1</v>
      </c>
      <c r="EX484">
        <v>6</v>
      </c>
      <c r="EY484" t="s">
        <v>221</v>
      </c>
      <c r="EZ484" t="s">
        <v>333</v>
      </c>
      <c r="FA484" t="s">
        <v>150</v>
      </c>
      <c r="FB484" t="s">
        <v>147</v>
      </c>
      <c r="FC484">
        <v>0</v>
      </c>
      <c r="FD484">
        <v>0</v>
      </c>
      <c r="FE484" t="s">
        <v>147</v>
      </c>
      <c r="FF484" t="s">
        <v>147</v>
      </c>
      <c r="FG484" t="s">
        <v>147</v>
      </c>
      <c r="FH484" t="s">
        <v>147</v>
      </c>
      <c r="FI484">
        <v>21</v>
      </c>
      <c r="FJ484">
        <v>126</v>
      </c>
      <c r="FK484" t="s">
        <v>148</v>
      </c>
      <c r="FL484" t="s">
        <v>320</v>
      </c>
      <c r="FM484" t="s">
        <v>182</v>
      </c>
      <c r="FN484" t="s">
        <v>147</v>
      </c>
      <c r="FO484">
        <v>8</v>
      </c>
      <c r="FP484">
        <v>48</v>
      </c>
      <c r="FQ484" t="s">
        <v>148</v>
      </c>
      <c r="FR484" t="s">
        <v>149</v>
      </c>
      <c r="FS484" t="s">
        <v>304</v>
      </c>
      <c r="FT484" t="s">
        <v>147</v>
      </c>
      <c r="FU484">
        <v>9</v>
      </c>
      <c r="FV484">
        <v>54</v>
      </c>
      <c r="FW484" t="s">
        <v>221</v>
      </c>
      <c r="FX484" t="s">
        <v>424</v>
      </c>
      <c r="FY484" t="s">
        <v>431</v>
      </c>
      <c r="FZ484" t="s">
        <v>147</v>
      </c>
      <c r="GA484">
        <v>58</v>
      </c>
      <c r="GB484">
        <v>348</v>
      </c>
      <c r="GC484">
        <v>5</v>
      </c>
      <c r="GD484">
        <v>30</v>
      </c>
      <c r="GE484">
        <v>12</v>
      </c>
      <c r="GF484">
        <v>72</v>
      </c>
      <c r="GG484">
        <v>107</v>
      </c>
      <c r="GH484">
        <v>642</v>
      </c>
      <c r="GI484">
        <v>217</v>
      </c>
      <c r="GJ484">
        <v>932</v>
      </c>
      <c r="GK484" t="s">
        <v>159</v>
      </c>
      <c r="GL484">
        <v>32</v>
      </c>
      <c r="GM484">
        <v>186</v>
      </c>
      <c r="GN484" t="s">
        <v>159</v>
      </c>
      <c r="GO484" t="s">
        <v>143</v>
      </c>
      <c r="GP484" t="s">
        <v>181</v>
      </c>
      <c r="GQ484" t="s">
        <v>159</v>
      </c>
      <c r="GR484" t="s">
        <v>148</v>
      </c>
      <c r="GS484" t="s">
        <v>159</v>
      </c>
      <c r="GT484">
        <v>94</v>
      </c>
      <c r="GU484">
        <v>568</v>
      </c>
      <c r="GV484" t="s">
        <v>159</v>
      </c>
      <c r="GW484" t="s">
        <v>152</v>
      </c>
      <c r="GX484" t="s">
        <v>151</v>
      </c>
      <c r="GY484" t="s">
        <v>151</v>
      </c>
      <c r="GZ484" t="s">
        <v>1677</v>
      </c>
      <c r="HA484" s="117" t="s">
        <v>586</v>
      </c>
      <c r="HB484" s="117" t="s">
        <v>2831</v>
      </c>
      <c r="HC484" s="117"/>
      <c r="HD484" s="116" t="s">
        <v>1858</v>
      </c>
      <c r="HE484" s="116">
        <v>8.2015040890000002</v>
      </c>
      <c r="HF484" s="116">
        <v>30.837869740999999</v>
      </c>
    </row>
    <row r="485" spans="1:214" x14ac:dyDescent="0.25">
      <c r="A485" t="s">
        <v>201</v>
      </c>
      <c r="B485" t="s">
        <v>202</v>
      </c>
      <c r="C485" t="s">
        <v>1550</v>
      </c>
      <c r="D485" t="s">
        <v>314</v>
      </c>
      <c r="E485" t="s">
        <v>1678</v>
      </c>
      <c r="F485" t="s">
        <v>1679</v>
      </c>
      <c r="G485" s="116">
        <f t="shared" si="14"/>
        <v>4.6346628790000004</v>
      </c>
      <c r="H485" s="116">
        <f t="shared" si="15"/>
        <v>33.662635180000002</v>
      </c>
      <c r="I485">
        <v>9</v>
      </c>
      <c r="J485">
        <v>9</v>
      </c>
      <c r="K485" t="s">
        <v>159</v>
      </c>
      <c r="L485">
        <v>165</v>
      </c>
      <c r="M485" s="116">
        <f>SUM(Table1[[#Headers],[c- IDP previously displ. abroad present]])</f>
        <v>0</v>
      </c>
      <c r="N485">
        <v>944</v>
      </c>
      <c r="O485" s="116">
        <f>(Table1[[#This Row],[a- IDP individuals]])-(Table1[[#This Row],[displ. Abroad]])</f>
        <v>820</v>
      </c>
      <c r="P485">
        <v>17</v>
      </c>
      <c r="Q485">
        <v>100</v>
      </c>
      <c r="R485" t="s">
        <v>202</v>
      </c>
      <c r="S485" t="s">
        <v>510</v>
      </c>
      <c r="T485">
        <v>18</v>
      </c>
      <c r="U485">
        <v>106</v>
      </c>
      <c r="V485" t="s">
        <v>202</v>
      </c>
      <c r="W485" t="s">
        <v>1039</v>
      </c>
      <c r="X485">
        <v>12</v>
      </c>
      <c r="Y485">
        <v>75</v>
      </c>
      <c r="Z485" t="s">
        <v>202</v>
      </c>
      <c r="AA485" t="s">
        <v>311</v>
      </c>
      <c r="AB485">
        <v>2</v>
      </c>
      <c r="AC485">
        <v>12</v>
      </c>
      <c r="AD485" t="s">
        <v>147</v>
      </c>
      <c r="AE485" t="s">
        <v>147</v>
      </c>
      <c r="AF485">
        <v>0</v>
      </c>
      <c r="AG485">
        <v>0</v>
      </c>
      <c r="AH485" t="s">
        <v>147</v>
      </c>
      <c r="AI485" t="s">
        <v>147</v>
      </c>
      <c r="AJ485">
        <v>39</v>
      </c>
      <c r="AK485">
        <v>235</v>
      </c>
      <c r="AL485" t="s">
        <v>202</v>
      </c>
      <c r="AM485" t="s">
        <v>510</v>
      </c>
      <c r="AN485">
        <v>77</v>
      </c>
      <c r="AO485">
        <v>416</v>
      </c>
      <c r="AP485" t="s">
        <v>159</v>
      </c>
      <c r="AQ485">
        <v>22</v>
      </c>
      <c r="AR485">
        <v>124</v>
      </c>
      <c r="AS485">
        <v>5</v>
      </c>
      <c r="AT485">
        <v>30</v>
      </c>
      <c r="AU485" t="s">
        <v>219</v>
      </c>
      <c r="AV485" t="s">
        <v>354</v>
      </c>
      <c r="AW485">
        <v>3</v>
      </c>
      <c r="AX485">
        <v>18</v>
      </c>
      <c r="AY485" t="s">
        <v>221</v>
      </c>
      <c r="AZ485" t="s">
        <v>376</v>
      </c>
      <c r="BA485">
        <v>2</v>
      </c>
      <c r="BB485">
        <v>12</v>
      </c>
      <c r="BC485" t="s">
        <v>148</v>
      </c>
      <c r="BD485" t="s">
        <v>149</v>
      </c>
      <c r="BE485">
        <v>0</v>
      </c>
      <c r="BF485">
        <v>0</v>
      </c>
      <c r="BG485" t="s">
        <v>147</v>
      </c>
      <c r="BH485" t="s">
        <v>147</v>
      </c>
      <c r="BI485">
        <v>7</v>
      </c>
      <c r="BJ485">
        <v>42</v>
      </c>
      <c r="BK485" t="s">
        <v>219</v>
      </c>
      <c r="BL485" t="s">
        <v>354</v>
      </c>
      <c r="BM485">
        <v>5</v>
      </c>
      <c r="BN485">
        <v>22</v>
      </c>
      <c r="BO485" s="116">
        <f>SUM(Table1[[#This Row],[2014-2015 Conflict]],Table1[[#This Row],[2016-2017 conflict]],Table1[[#This Row],[2018 pre R conflict]],Table1[[#This Row],[2018 post R conflict]],Table1[[#This Row],[2019 conflict]],Table1[[#This Row],[2020 conflict]])</f>
        <v>441</v>
      </c>
      <c r="BP485" s="116">
        <f>SUM(Table1[[#This Row],[2014-2015  C - clashes]],Table1[[#This Row],[2016-2017  c-clashes]],Table1[[#This Row],[2018 pre R C-clashes]],Table1[[#This Row],[2018 post R C-clashes]],Table1[[#This Row],[2019 C-clashes]],Table1[[#This Row],[2020 C-clashes]])</f>
        <v>0</v>
      </c>
      <c r="BQ485" s="116">
        <f>SUM(Table1[[#This Row],[2014-2015 disaster]],Table1[[#This Row],[2016-2017 disaster]],Table1[[#This Row],[2018 pre R disaster]],Table1[[#This Row],[2018 post R disaster]],Table1[[#This Row],[2019 disaster]],Table1[[#This Row],[2020 disaster]])</f>
        <v>0</v>
      </c>
      <c r="BR485" s="116">
        <f>SUM(Table1[[#This Row],[2014-2015 unknown]],Table1[[#This Row],[2016-2017  unknown ]],Table1[[#This Row],[2018 pre R unknown]],Table1[[#This Row],[2018 post R unknown]],Table1[[#This Row],[2019 unknown]],Table1[[#This Row],[2020 unknown]])</f>
        <v>87</v>
      </c>
      <c r="BS485">
        <v>100</v>
      </c>
      <c r="BT485">
        <v>0</v>
      </c>
      <c r="BU485">
        <v>0</v>
      </c>
      <c r="BV485">
        <v>0</v>
      </c>
      <c r="BW485" t="s">
        <v>146</v>
      </c>
      <c r="BX485">
        <v>81</v>
      </c>
      <c r="BY485">
        <v>0</v>
      </c>
      <c r="BZ485">
        <v>0</v>
      </c>
      <c r="CA485">
        <v>25</v>
      </c>
      <c r="CB485" t="s">
        <v>146</v>
      </c>
      <c r="CC485">
        <v>60</v>
      </c>
      <c r="CD485">
        <v>0</v>
      </c>
      <c r="CE485">
        <v>0</v>
      </c>
      <c r="CF485">
        <v>15</v>
      </c>
      <c r="CG485" t="s">
        <v>146</v>
      </c>
      <c r="CH485">
        <v>0</v>
      </c>
      <c r="CI485">
        <v>0</v>
      </c>
      <c r="CJ485">
        <v>0</v>
      </c>
      <c r="CK485">
        <v>12</v>
      </c>
      <c r="CL485" t="s">
        <v>146</v>
      </c>
      <c r="CM485">
        <v>0</v>
      </c>
      <c r="CN485">
        <v>0</v>
      </c>
      <c r="CO485">
        <v>0</v>
      </c>
      <c r="CP485">
        <v>0</v>
      </c>
      <c r="CQ485" t="s">
        <v>146</v>
      </c>
      <c r="CR485">
        <v>200</v>
      </c>
      <c r="CS485">
        <v>0</v>
      </c>
      <c r="CT485">
        <v>0</v>
      </c>
      <c r="CU485">
        <v>35</v>
      </c>
      <c r="CV485" t="s">
        <v>146</v>
      </c>
      <c r="CW485" t="s">
        <v>147</v>
      </c>
      <c r="CX485">
        <v>0</v>
      </c>
      <c r="CY485">
        <v>0</v>
      </c>
      <c r="CZ485">
        <v>0</v>
      </c>
      <c r="DA485">
        <v>165</v>
      </c>
      <c r="DB485">
        <v>944</v>
      </c>
      <c r="DC485" t="s">
        <v>159</v>
      </c>
      <c r="DD485">
        <v>12</v>
      </c>
      <c r="DE485">
        <v>72</v>
      </c>
      <c r="DF485">
        <v>43</v>
      </c>
      <c r="DG485">
        <v>237</v>
      </c>
      <c r="DH485" t="s">
        <v>159</v>
      </c>
      <c r="DI485">
        <f>Table1[[#This Row],[i- returnees internal present household]]+Table1[[#This Row],[k- abroad returnee household]]</f>
        <v>144</v>
      </c>
      <c r="DJ485">
        <f>Table1[[#This Row],[ returnees internal ]]+Table1[[#This Row],[abroad returnee ]]</f>
        <v>857</v>
      </c>
      <c r="DK485" t="s">
        <v>159</v>
      </c>
      <c r="DL485">
        <v>61</v>
      </c>
      <c r="DM485">
        <v>365</v>
      </c>
      <c r="DN485">
        <v>0</v>
      </c>
      <c r="DO485">
        <v>0</v>
      </c>
      <c r="DP485" t="s">
        <v>147</v>
      </c>
      <c r="DQ485" t="s">
        <v>147</v>
      </c>
      <c r="DR485" t="s">
        <v>147</v>
      </c>
      <c r="DS485" t="s">
        <v>147</v>
      </c>
      <c r="DT485">
        <v>15</v>
      </c>
      <c r="DU485">
        <v>90</v>
      </c>
      <c r="DV485" t="s">
        <v>193</v>
      </c>
      <c r="DW485" t="s">
        <v>194</v>
      </c>
      <c r="DX485" t="s">
        <v>304</v>
      </c>
      <c r="DY485" t="s">
        <v>147</v>
      </c>
      <c r="DZ485">
        <v>20</v>
      </c>
      <c r="EA485">
        <v>120</v>
      </c>
      <c r="EB485" t="s">
        <v>156</v>
      </c>
      <c r="EC485" t="s">
        <v>195</v>
      </c>
      <c r="ED485" t="s">
        <v>304</v>
      </c>
      <c r="EE485" t="s">
        <v>147</v>
      </c>
      <c r="EF485">
        <v>10</v>
      </c>
      <c r="EG485">
        <v>60</v>
      </c>
      <c r="EH485" t="s">
        <v>202</v>
      </c>
      <c r="EI485" t="s">
        <v>314</v>
      </c>
      <c r="EJ485" t="s">
        <v>304</v>
      </c>
      <c r="EK485" t="s">
        <v>147</v>
      </c>
      <c r="EL485">
        <v>15</v>
      </c>
      <c r="EM485">
        <v>90</v>
      </c>
      <c r="EN485" t="s">
        <v>193</v>
      </c>
      <c r="EO485" t="s">
        <v>194</v>
      </c>
      <c r="EP485" t="s">
        <v>304</v>
      </c>
      <c r="EQ485" t="s">
        <v>147</v>
      </c>
      <c r="ER485">
        <v>1</v>
      </c>
      <c r="ES485">
        <v>5</v>
      </c>
      <c r="ET485" t="s">
        <v>159</v>
      </c>
      <c r="EU485">
        <v>83</v>
      </c>
      <c r="EV485">
        <v>492</v>
      </c>
      <c r="EW485">
        <v>30</v>
      </c>
      <c r="EX485">
        <v>180</v>
      </c>
      <c r="EY485" t="s">
        <v>219</v>
      </c>
      <c r="EZ485" t="s">
        <v>354</v>
      </c>
      <c r="FA485" t="s">
        <v>304</v>
      </c>
      <c r="FB485" t="s">
        <v>147</v>
      </c>
      <c r="FC485">
        <v>0</v>
      </c>
      <c r="FD485">
        <v>0</v>
      </c>
      <c r="FE485" t="s">
        <v>147</v>
      </c>
      <c r="FF485" t="s">
        <v>147</v>
      </c>
      <c r="FG485" t="s">
        <v>147</v>
      </c>
      <c r="FH485" t="s">
        <v>147</v>
      </c>
      <c r="FI485">
        <v>0</v>
      </c>
      <c r="FJ485">
        <v>0</v>
      </c>
      <c r="FK485" t="s">
        <v>147</v>
      </c>
      <c r="FL485" t="s">
        <v>147</v>
      </c>
      <c r="FM485" t="s">
        <v>147</v>
      </c>
      <c r="FN485" t="s">
        <v>147</v>
      </c>
      <c r="FO485">
        <v>10</v>
      </c>
      <c r="FP485">
        <v>60</v>
      </c>
      <c r="FQ485" t="s">
        <v>148</v>
      </c>
      <c r="FR485" t="s">
        <v>149</v>
      </c>
      <c r="FS485" t="s">
        <v>304</v>
      </c>
      <c r="FT485" t="s">
        <v>147</v>
      </c>
      <c r="FU485">
        <v>40</v>
      </c>
      <c r="FV485">
        <v>240</v>
      </c>
      <c r="FW485" t="s">
        <v>219</v>
      </c>
      <c r="FX485" t="s">
        <v>354</v>
      </c>
      <c r="FY485" t="s">
        <v>304</v>
      </c>
      <c r="FZ485" t="s">
        <v>147</v>
      </c>
      <c r="GA485">
        <v>3</v>
      </c>
      <c r="GB485">
        <v>12</v>
      </c>
      <c r="GC485">
        <v>60</v>
      </c>
      <c r="GD485">
        <v>360</v>
      </c>
      <c r="GE485">
        <v>30</v>
      </c>
      <c r="GF485">
        <v>180</v>
      </c>
      <c r="GG485">
        <v>50</v>
      </c>
      <c r="GH485">
        <v>300</v>
      </c>
      <c r="GI485">
        <v>4</v>
      </c>
      <c r="GJ485">
        <v>17</v>
      </c>
      <c r="GK485" t="s">
        <v>159</v>
      </c>
      <c r="GL485">
        <v>10</v>
      </c>
      <c r="GM485">
        <v>60</v>
      </c>
      <c r="GN485" t="s">
        <v>159</v>
      </c>
      <c r="GO485" t="s">
        <v>202</v>
      </c>
      <c r="GP485" t="s">
        <v>314</v>
      </c>
      <c r="GQ485" t="s">
        <v>159</v>
      </c>
      <c r="GR485" t="s">
        <v>219</v>
      </c>
      <c r="GS485" t="s">
        <v>159</v>
      </c>
      <c r="GT485">
        <v>24</v>
      </c>
      <c r="GU485">
        <v>144</v>
      </c>
      <c r="GV485" t="s">
        <v>146</v>
      </c>
      <c r="GW485" t="s">
        <v>177</v>
      </c>
      <c r="GX485" t="s">
        <v>151</v>
      </c>
      <c r="GY485" t="s">
        <v>151</v>
      </c>
      <c r="GZ485" t="s">
        <v>160</v>
      </c>
      <c r="HA485" s="117" t="s">
        <v>586</v>
      </c>
      <c r="HB485" s="117" t="s">
        <v>2833</v>
      </c>
      <c r="HC485" s="117"/>
      <c r="HD485" s="116" t="s">
        <v>1858</v>
      </c>
      <c r="HE485" s="116">
        <v>8.2679761999999997</v>
      </c>
      <c r="HF485" s="116">
        <v>31.1217316</v>
      </c>
    </row>
    <row r="486" spans="1:214" x14ac:dyDescent="0.25">
      <c r="A486" t="s">
        <v>201</v>
      </c>
      <c r="B486" t="s">
        <v>202</v>
      </c>
      <c r="C486" t="s">
        <v>310</v>
      </c>
      <c r="D486" t="s">
        <v>311</v>
      </c>
      <c r="E486" t="s">
        <v>1680</v>
      </c>
      <c r="F486" t="s">
        <v>1681</v>
      </c>
      <c r="G486" s="116">
        <f t="shared" si="14"/>
        <v>5.3967510000000001</v>
      </c>
      <c r="H486" s="116">
        <f t="shared" si="15"/>
        <v>34.578546000000003</v>
      </c>
      <c r="I486">
        <v>9</v>
      </c>
      <c r="J486">
        <v>9</v>
      </c>
      <c r="K486" t="s">
        <v>159</v>
      </c>
      <c r="L486">
        <v>128</v>
      </c>
      <c r="M486" s="116">
        <f>SUM(Table1[[#Headers],[c- IDP previously displ. abroad present]])</f>
        <v>0</v>
      </c>
      <c r="N486">
        <v>408</v>
      </c>
      <c r="O486" s="116">
        <f>(Table1[[#This Row],[a- IDP individuals]])-(Table1[[#This Row],[displ. Abroad]])</f>
        <v>373</v>
      </c>
      <c r="P486">
        <v>56</v>
      </c>
      <c r="Q486">
        <v>166</v>
      </c>
      <c r="R486" t="s">
        <v>202</v>
      </c>
      <c r="S486" t="s">
        <v>314</v>
      </c>
      <c r="T486">
        <v>27</v>
      </c>
      <c r="U486">
        <v>63</v>
      </c>
      <c r="V486" t="s">
        <v>202</v>
      </c>
      <c r="W486" t="s">
        <v>314</v>
      </c>
      <c r="X486">
        <v>8</v>
      </c>
      <c r="Y486">
        <v>31</v>
      </c>
      <c r="Z486" t="s">
        <v>202</v>
      </c>
      <c r="AA486" t="s">
        <v>203</v>
      </c>
      <c r="AB486">
        <v>7</v>
      </c>
      <c r="AC486">
        <v>19</v>
      </c>
      <c r="AD486" t="s">
        <v>202</v>
      </c>
      <c r="AE486" t="s">
        <v>311</v>
      </c>
      <c r="AF486">
        <v>6</v>
      </c>
      <c r="AG486">
        <v>13</v>
      </c>
      <c r="AH486" t="s">
        <v>202</v>
      </c>
      <c r="AI486" t="s">
        <v>311</v>
      </c>
      <c r="AJ486">
        <v>5</v>
      </c>
      <c r="AK486">
        <v>10</v>
      </c>
      <c r="AL486" t="s">
        <v>202</v>
      </c>
      <c r="AM486" t="s">
        <v>311</v>
      </c>
      <c r="AN486">
        <v>19</v>
      </c>
      <c r="AO486">
        <v>106</v>
      </c>
      <c r="AP486" t="s">
        <v>159</v>
      </c>
      <c r="AQ486">
        <v>12</v>
      </c>
      <c r="AR486">
        <v>35</v>
      </c>
      <c r="AS486">
        <v>5</v>
      </c>
      <c r="AT486">
        <v>17</v>
      </c>
      <c r="AU486" t="s">
        <v>148</v>
      </c>
      <c r="AV486" t="s">
        <v>149</v>
      </c>
      <c r="AW486">
        <v>0</v>
      </c>
      <c r="AX486">
        <v>0</v>
      </c>
      <c r="AY486" t="s">
        <v>147</v>
      </c>
      <c r="AZ486" t="s">
        <v>147</v>
      </c>
      <c r="BA486">
        <v>2</v>
      </c>
      <c r="BB486">
        <v>6</v>
      </c>
      <c r="BC486" t="s">
        <v>148</v>
      </c>
      <c r="BD486" t="s">
        <v>149</v>
      </c>
      <c r="BE486">
        <v>3</v>
      </c>
      <c r="BF486">
        <v>7</v>
      </c>
      <c r="BG486" t="s">
        <v>148</v>
      </c>
      <c r="BH486" t="s">
        <v>149</v>
      </c>
      <c r="BI486">
        <v>2</v>
      </c>
      <c r="BJ486">
        <v>5</v>
      </c>
      <c r="BK486" t="s">
        <v>148</v>
      </c>
      <c r="BL486" t="s">
        <v>149</v>
      </c>
      <c r="BM486">
        <v>0</v>
      </c>
      <c r="BN486">
        <v>0</v>
      </c>
      <c r="BO486" s="116">
        <f>SUM(Table1[[#This Row],[2014-2015 Conflict]],Table1[[#This Row],[2016-2017 conflict]],Table1[[#This Row],[2018 pre R conflict]],Table1[[#This Row],[2018 post R conflict]],Table1[[#This Row],[2019 conflict]],Table1[[#This Row],[2020 conflict]])</f>
        <v>166</v>
      </c>
      <c r="BP486" s="116">
        <f>SUM(Table1[[#This Row],[2014-2015  C - clashes]],Table1[[#This Row],[2016-2017  c-clashes]],Table1[[#This Row],[2018 pre R C-clashes]],Table1[[#This Row],[2018 post R C-clashes]],Table1[[#This Row],[2019 C-clashes]],Table1[[#This Row],[2020 C-clashes]])</f>
        <v>98</v>
      </c>
      <c r="BQ486" s="116">
        <f>SUM(Table1[[#This Row],[2014-2015 disaster]],Table1[[#This Row],[2016-2017 disaster]],Table1[[#This Row],[2018 pre R disaster]],Table1[[#This Row],[2018 post R disaster]],Table1[[#This Row],[2019 disaster]],Table1[[#This Row],[2020 disaster]])</f>
        <v>31</v>
      </c>
      <c r="BR486" s="116">
        <f>SUM(Table1[[#This Row],[2014-2015 unknown]],Table1[[#This Row],[2016-2017  unknown ]],Table1[[#This Row],[2018 pre R unknown]],Table1[[#This Row],[2018 post R unknown]],Table1[[#This Row],[2019 unknown]],Table1[[#This Row],[2020 unknown]])</f>
        <v>7</v>
      </c>
      <c r="BS486">
        <v>166</v>
      </c>
      <c r="BT486">
        <v>0</v>
      </c>
      <c r="BU486">
        <v>0</v>
      </c>
      <c r="BV486">
        <v>0</v>
      </c>
      <c r="BW486" t="s">
        <v>146</v>
      </c>
      <c r="BX486">
        <v>0</v>
      </c>
      <c r="BY486">
        <v>63</v>
      </c>
      <c r="BZ486">
        <v>0</v>
      </c>
      <c r="CA486">
        <v>0</v>
      </c>
      <c r="CB486" t="s">
        <v>146</v>
      </c>
      <c r="CC486">
        <v>0</v>
      </c>
      <c r="CD486">
        <v>0</v>
      </c>
      <c r="CE486">
        <v>31</v>
      </c>
      <c r="CF486">
        <v>0</v>
      </c>
      <c r="CG486" t="s">
        <v>146</v>
      </c>
      <c r="CH486">
        <v>0</v>
      </c>
      <c r="CI486">
        <v>19</v>
      </c>
      <c r="CJ486">
        <v>0</v>
      </c>
      <c r="CK486">
        <v>0</v>
      </c>
      <c r="CL486" t="s">
        <v>146</v>
      </c>
      <c r="CM486">
        <v>0</v>
      </c>
      <c r="CN486">
        <v>6</v>
      </c>
      <c r="CO486">
        <v>0</v>
      </c>
      <c r="CP486">
        <v>7</v>
      </c>
      <c r="CQ486" t="s">
        <v>146</v>
      </c>
      <c r="CR486">
        <v>0</v>
      </c>
      <c r="CS486">
        <v>10</v>
      </c>
      <c r="CT486">
        <v>0</v>
      </c>
      <c r="CU486">
        <v>0</v>
      </c>
      <c r="CV486" t="s">
        <v>146</v>
      </c>
      <c r="CW486" t="s">
        <v>147</v>
      </c>
      <c r="CX486">
        <v>0</v>
      </c>
      <c r="CY486">
        <v>0</v>
      </c>
      <c r="CZ486">
        <v>0</v>
      </c>
      <c r="DA486">
        <v>128</v>
      </c>
      <c r="DB486">
        <v>408</v>
      </c>
      <c r="DC486" t="s">
        <v>146</v>
      </c>
      <c r="DD486">
        <v>0</v>
      </c>
      <c r="DE486">
        <v>0</v>
      </c>
      <c r="DF486">
        <v>1710</v>
      </c>
      <c r="DG486">
        <v>6778</v>
      </c>
      <c r="DH486" t="s">
        <v>159</v>
      </c>
      <c r="DI486">
        <f>Table1[[#This Row],[i- returnees internal present household]]+Table1[[#This Row],[k- abroad returnee household]]</f>
        <v>82</v>
      </c>
      <c r="DJ486">
        <f>Table1[[#This Row],[ returnees internal ]]+Table1[[#This Row],[abroad returnee ]]</f>
        <v>236</v>
      </c>
      <c r="DK486" t="s">
        <v>159</v>
      </c>
      <c r="DL486">
        <v>72</v>
      </c>
      <c r="DM486">
        <v>196</v>
      </c>
      <c r="DN486">
        <v>41</v>
      </c>
      <c r="DO486">
        <v>95</v>
      </c>
      <c r="DP486" t="s">
        <v>202</v>
      </c>
      <c r="DQ486" t="s">
        <v>311</v>
      </c>
      <c r="DR486" t="s">
        <v>150</v>
      </c>
      <c r="DS486" t="s">
        <v>147</v>
      </c>
      <c r="DT486">
        <v>11</v>
      </c>
      <c r="DU486">
        <v>35</v>
      </c>
      <c r="DV486" t="s">
        <v>202</v>
      </c>
      <c r="DW486" t="s">
        <v>311</v>
      </c>
      <c r="DX486" t="s">
        <v>150</v>
      </c>
      <c r="DY486" t="s">
        <v>147</v>
      </c>
      <c r="DZ486">
        <v>10</v>
      </c>
      <c r="EA486">
        <v>27</v>
      </c>
      <c r="EB486" t="s">
        <v>202</v>
      </c>
      <c r="EC486" t="s">
        <v>314</v>
      </c>
      <c r="ED486" t="s">
        <v>182</v>
      </c>
      <c r="EE486" t="s">
        <v>147</v>
      </c>
      <c r="EF486">
        <v>1</v>
      </c>
      <c r="EG486">
        <v>3</v>
      </c>
      <c r="EH486" t="s">
        <v>202</v>
      </c>
      <c r="EI486" t="s">
        <v>314</v>
      </c>
      <c r="EJ486" t="s">
        <v>304</v>
      </c>
      <c r="EK486" t="s">
        <v>147</v>
      </c>
      <c r="EL486">
        <v>2</v>
      </c>
      <c r="EM486">
        <v>7</v>
      </c>
      <c r="EN486" t="s">
        <v>202</v>
      </c>
      <c r="EO486" t="s">
        <v>311</v>
      </c>
      <c r="EP486" t="s">
        <v>304</v>
      </c>
      <c r="EQ486" t="s">
        <v>147</v>
      </c>
      <c r="ER486">
        <v>7</v>
      </c>
      <c r="ES486">
        <v>29</v>
      </c>
      <c r="ET486" t="s">
        <v>159</v>
      </c>
      <c r="EU486">
        <v>10</v>
      </c>
      <c r="EV486">
        <v>40</v>
      </c>
      <c r="EW486">
        <v>4</v>
      </c>
      <c r="EX486">
        <v>12</v>
      </c>
      <c r="EY486" t="s">
        <v>148</v>
      </c>
      <c r="EZ486" t="s">
        <v>149</v>
      </c>
      <c r="FA486" t="s">
        <v>304</v>
      </c>
      <c r="FB486" t="s">
        <v>147</v>
      </c>
      <c r="FC486">
        <v>0</v>
      </c>
      <c r="FD486">
        <v>0</v>
      </c>
      <c r="FE486" t="s">
        <v>147</v>
      </c>
      <c r="FF486" t="s">
        <v>147</v>
      </c>
      <c r="FG486" t="s">
        <v>147</v>
      </c>
      <c r="FH486" t="s">
        <v>147</v>
      </c>
      <c r="FI486">
        <v>4</v>
      </c>
      <c r="FJ486">
        <v>20</v>
      </c>
      <c r="FK486" t="s">
        <v>148</v>
      </c>
      <c r="FL486" t="s">
        <v>149</v>
      </c>
      <c r="FM486" t="s">
        <v>182</v>
      </c>
      <c r="FN486" t="s">
        <v>147</v>
      </c>
      <c r="FO486">
        <v>2</v>
      </c>
      <c r="FP486">
        <v>8</v>
      </c>
      <c r="FQ486" t="s">
        <v>148</v>
      </c>
      <c r="FR486" t="s">
        <v>149</v>
      </c>
      <c r="FS486" t="s">
        <v>304</v>
      </c>
      <c r="FT486" t="s">
        <v>147</v>
      </c>
      <c r="FU486">
        <v>0</v>
      </c>
      <c r="FV486">
        <v>0</v>
      </c>
      <c r="FW486" t="s">
        <v>147</v>
      </c>
      <c r="FX486" t="s">
        <v>147</v>
      </c>
      <c r="FY486" t="s">
        <v>147</v>
      </c>
      <c r="FZ486" t="s">
        <v>147</v>
      </c>
      <c r="GA486">
        <v>0</v>
      </c>
      <c r="GB486">
        <v>0</v>
      </c>
      <c r="GC486">
        <v>64</v>
      </c>
      <c r="GD486">
        <v>167</v>
      </c>
      <c r="GE486">
        <v>11</v>
      </c>
      <c r="GF486">
        <v>40</v>
      </c>
      <c r="GG486">
        <v>0</v>
      </c>
      <c r="GH486">
        <v>0</v>
      </c>
      <c r="GI486">
        <v>7</v>
      </c>
      <c r="GJ486">
        <v>29</v>
      </c>
      <c r="GK486" t="s">
        <v>159</v>
      </c>
      <c r="GL486">
        <v>2</v>
      </c>
      <c r="GM486">
        <v>4</v>
      </c>
      <c r="GN486" t="s">
        <v>159</v>
      </c>
      <c r="GO486" t="s">
        <v>202</v>
      </c>
      <c r="GP486" t="s">
        <v>311</v>
      </c>
      <c r="GQ486" t="s">
        <v>159</v>
      </c>
      <c r="GR486" t="s">
        <v>148</v>
      </c>
      <c r="GS486" t="s">
        <v>159</v>
      </c>
      <c r="GT486">
        <v>8</v>
      </c>
      <c r="GU486">
        <v>42</v>
      </c>
      <c r="GV486" t="s">
        <v>146</v>
      </c>
      <c r="GW486" t="s">
        <v>177</v>
      </c>
      <c r="GX486" t="s">
        <v>151</v>
      </c>
      <c r="GY486" t="s">
        <v>151</v>
      </c>
      <c r="GZ486" t="s">
        <v>160</v>
      </c>
      <c r="HA486" s="117" t="s">
        <v>586</v>
      </c>
      <c r="HB486" s="117" t="s">
        <v>2835</v>
      </c>
      <c r="HC486" s="117"/>
      <c r="HD486" s="116" t="s">
        <v>1858</v>
      </c>
      <c r="HE486" s="116">
        <v>8.1964830000000006</v>
      </c>
      <c r="HF486" s="116">
        <v>30.9267</v>
      </c>
    </row>
    <row r="487" spans="1:214" x14ac:dyDescent="0.25">
      <c r="A487" t="s">
        <v>192</v>
      </c>
      <c r="B487" t="s">
        <v>193</v>
      </c>
      <c r="C487" t="s">
        <v>278</v>
      </c>
      <c r="D487" t="s">
        <v>210</v>
      </c>
      <c r="E487" t="s">
        <v>1682</v>
      </c>
      <c r="F487" t="s">
        <v>1683</v>
      </c>
      <c r="G487" s="116">
        <f t="shared" si="14"/>
        <v>5.6565969999999997</v>
      </c>
      <c r="H487" s="116">
        <f t="shared" si="15"/>
        <v>31.681615000000001</v>
      </c>
      <c r="I487">
        <v>9</v>
      </c>
      <c r="J487">
        <v>9</v>
      </c>
      <c r="K487" t="s">
        <v>159</v>
      </c>
      <c r="L487">
        <v>535</v>
      </c>
      <c r="M487" s="116">
        <f>SUM(Table1[[#Headers],[c- IDP previously displ. abroad present]])</f>
        <v>0</v>
      </c>
      <c r="N487">
        <v>2151</v>
      </c>
      <c r="O487" s="116">
        <f>(Table1[[#This Row],[a- IDP individuals]])-(Table1[[#This Row],[displ. Abroad]])</f>
        <v>2151</v>
      </c>
      <c r="P487">
        <v>51</v>
      </c>
      <c r="Q487">
        <v>205</v>
      </c>
      <c r="R487" t="s">
        <v>193</v>
      </c>
      <c r="S487" t="s">
        <v>210</v>
      </c>
      <c r="T487">
        <v>0</v>
      </c>
      <c r="U487">
        <v>0</v>
      </c>
      <c r="V487" t="s">
        <v>147</v>
      </c>
      <c r="W487" t="s">
        <v>147</v>
      </c>
      <c r="X487">
        <v>0</v>
      </c>
      <c r="Y487">
        <v>0</v>
      </c>
      <c r="Z487" t="s">
        <v>147</v>
      </c>
      <c r="AA487" t="s">
        <v>147</v>
      </c>
      <c r="AB487">
        <v>40</v>
      </c>
      <c r="AC487">
        <v>160</v>
      </c>
      <c r="AD487" t="s">
        <v>193</v>
      </c>
      <c r="AE487" t="s">
        <v>210</v>
      </c>
      <c r="AF487">
        <v>21</v>
      </c>
      <c r="AG487">
        <v>84</v>
      </c>
      <c r="AH487" t="s">
        <v>193</v>
      </c>
      <c r="AI487" t="s">
        <v>210</v>
      </c>
      <c r="AJ487">
        <v>48</v>
      </c>
      <c r="AK487">
        <v>194</v>
      </c>
      <c r="AL487" t="s">
        <v>193</v>
      </c>
      <c r="AM487" t="s">
        <v>210</v>
      </c>
      <c r="AN487">
        <v>375</v>
      </c>
      <c r="AO487">
        <v>1508</v>
      </c>
      <c r="AP487" t="s">
        <v>146</v>
      </c>
      <c r="AQ487">
        <v>0</v>
      </c>
      <c r="AR487">
        <v>0</v>
      </c>
      <c r="AS487">
        <v>0</v>
      </c>
      <c r="AT487">
        <v>0</v>
      </c>
      <c r="AU487" t="s">
        <v>147</v>
      </c>
      <c r="AV487" t="s">
        <v>147</v>
      </c>
      <c r="AW487">
        <v>0</v>
      </c>
      <c r="AX487">
        <v>0</v>
      </c>
      <c r="AY487" t="s">
        <v>147</v>
      </c>
      <c r="AZ487" t="s">
        <v>147</v>
      </c>
      <c r="BA487">
        <v>0</v>
      </c>
      <c r="BB487">
        <v>0</v>
      </c>
      <c r="BC487" t="s">
        <v>147</v>
      </c>
      <c r="BD487" t="s">
        <v>147</v>
      </c>
      <c r="BE487">
        <v>0</v>
      </c>
      <c r="BF487">
        <v>0</v>
      </c>
      <c r="BG487" t="s">
        <v>147</v>
      </c>
      <c r="BH487" t="s">
        <v>147</v>
      </c>
      <c r="BI487">
        <v>0</v>
      </c>
      <c r="BJ487">
        <v>0</v>
      </c>
      <c r="BK487" t="s">
        <v>147</v>
      </c>
      <c r="BL487" t="s">
        <v>147</v>
      </c>
      <c r="BM487">
        <v>0</v>
      </c>
      <c r="BN487">
        <v>0</v>
      </c>
      <c r="BO487" s="116">
        <f>SUM(Table1[[#This Row],[2014-2015 Conflict]],Table1[[#This Row],[2016-2017 conflict]],Table1[[#This Row],[2018 pre R conflict]],Table1[[#This Row],[2018 post R conflict]],Table1[[#This Row],[2019 conflict]],Table1[[#This Row],[2020 conflict]])</f>
        <v>365</v>
      </c>
      <c r="BP487" s="116">
        <f>SUM(Table1[[#This Row],[2014-2015  C - clashes]],Table1[[#This Row],[2016-2017  c-clashes]],Table1[[#This Row],[2018 pre R C-clashes]],Table1[[#This Row],[2018 post R C-clashes]],Table1[[#This Row],[2019 C-clashes]],Table1[[#This Row],[2020 C-clashes]])</f>
        <v>194</v>
      </c>
      <c r="BQ487" s="116">
        <f>SUM(Table1[[#This Row],[2014-2015 disaster]],Table1[[#This Row],[2016-2017 disaster]],Table1[[#This Row],[2018 pre R disaster]],Table1[[#This Row],[2018 post R disaster]],Table1[[#This Row],[2019 disaster]],Table1[[#This Row],[2020 disaster]])</f>
        <v>84</v>
      </c>
      <c r="BR487" s="116">
        <f>SUM(Table1[[#This Row],[2014-2015 unknown]],Table1[[#This Row],[2016-2017  unknown ]],Table1[[#This Row],[2018 pre R unknown]],Table1[[#This Row],[2018 post R unknown]],Table1[[#This Row],[2019 unknown]],Table1[[#This Row],[2020 unknown]])</f>
        <v>0</v>
      </c>
      <c r="BS487">
        <v>205</v>
      </c>
      <c r="BT487">
        <v>0</v>
      </c>
      <c r="BU487">
        <v>0</v>
      </c>
      <c r="BV487">
        <v>0</v>
      </c>
      <c r="BW487" t="s">
        <v>146</v>
      </c>
      <c r="BX487">
        <v>0</v>
      </c>
      <c r="BY487">
        <v>0</v>
      </c>
      <c r="BZ487">
        <v>0</v>
      </c>
      <c r="CA487">
        <v>0</v>
      </c>
      <c r="CB487" t="s">
        <v>146</v>
      </c>
      <c r="CC487">
        <v>0</v>
      </c>
      <c r="CD487">
        <v>0</v>
      </c>
      <c r="CE487">
        <v>0</v>
      </c>
      <c r="CF487">
        <v>0</v>
      </c>
      <c r="CG487" t="s">
        <v>146</v>
      </c>
      <c r="CH487">
        <v>160</v>
      </c>
      <c r="CI487">
        <v>0</v>
      </c>
      <c r="CJ487">
        <v>0</v>
      </c>
      <c r="CK487">
        <v>0</v>
      </c>
      <c r="CL487" t="s">
        <v>146</v>
      </c>
      <c r="CM487">
        <v>0</v>
      </c>
      <c r="CN487">
        <v>0</v>
      </c>
      <c r="CO487">
        <v>84</v>
      </c>
      <c r="CP487">
        <v>0</v>
      </c>
      <c r="CQ487" t="s">
        <v>146</v>
      </c>
      <c r="CR487">
        <v>0</v>
      </c>
      <c r="CS487">
        <v>194</v>
      </c>
      <c r="CT487">
        <v>0</v>
      </c>
      <c r="CU487">
        <v>0</v>
      </c>
      <c r="CV487" t="s">
        <v>146</v>
      </c>
      <c r="CW487" t="s">
        <v>147</v>
      </c>
      <c r="CX487">
        <v>0</v>
      </c>
      <c r="CY487">
        <v>115</v>
      </c>
      <c r="CZ487">
        <v>462</v>
      </c>
      <c r="DA487">
        <v>420</v>
      </c>
      <c r="DB487">
        <v>1689</v>
      </c>
      <c r="DC487" t="s">
        <v>146</v>
      </c>
      <c r="DD487">
        <v>0</v>
      </c>
      <c r="DE487">
        <v>0</v>
      </c>
      <c r="DF487">
        <v>1469</v>
      </c>
      <c r="DG487">
        <v>5876</v>
      </c>
      <c r="DH487" t="s">
        <v>159</v>
      </c>
      <c r="DI487">
        <f>Table1[[#This Row],[i- returnees internal present household]]+Table1[[#This Row],[k- abroad returnee household]]</f>
        <v>2098</v>
      </c>
      <c r="DJ487">
        <f>Table1[[#This Row],[ returnees internal ]]+Table1[[#This Row],[abroad returnee ]]</f>
        <v>14554</v>
      </c>
      <c r="DK487" t="s">
        <v>159</v>
      </c>
      <c r="DL487">
        <v>2098</v>
      </c>
      <c r="DM487">
        <v>14554</v>
      </c>
      <c r="DN487">
        <v>1599</v>
      </c>
      <c r="DO487">
        <v>12558</v>
      </c>
      <c r="DP487" t="s">
        <v>193</v>
      </c>
      <c r="DQ487" t="s">
        <v>210</v>
      </c>
      <c r="DR487" t="s">
        <v>150</v>
      </c>
      <c r="DS487" t="s">
        <v>147</v>
      </c>
      <c r="DT487">
        <v>0</v>
      </c>
      <c r="DU487">
        <v>0</v>
      </c>
      <c r="DV487" t="s">
        <v>147</v>
      </c>
      <c r="DW487" t="s">
        <v>147</v>
      </c>
      <c r="DX487" t="s">
        <v>147</v>
      </c>
      <c r="DY487" t="s">
        <v>147</v>
      </c>
      <c r="DZ487">
        <v>0</v>
      </c>
      <c r="EA487">
        <v>0</v>
      </c>
      <c r="EB487" t="s">
        <v>147</v>
      </c>
      <c r="EC487" t="s">
        <v>147</v>
      </c>
      <c r="ED487" t="s">
        <v>147</v>
      </c>
      <c r="EE487" t="s">
        <v>147</v>
      </c>
      <c r="EF487">
        <v>0</v>
      </c>
      <c r="EG487">
        <v>0</v>
      </c>
      <c r="EH487" t="s">
        <v>147</v>
      </c>
      <c r="EI487" t="s">
        <v>147</v>
      </c>
      <c r="EJ487" t="s">
        <v>147</v>
      </c>
      <c r="EK487" t="s">
        <v>147</v>
      </c>
      <c r="EL487">
        <v>0</v>
      </c>
      <c r="EM487">
        <v>0</v>
      </c>
      <c r="EN487" t="s">
        <v>147</v>
      </c>
      <c r="EO487" t="s">
        <v>147</v>
      </c>
      <c r="EP487" t="s">
        <v>147</v>
      </c>
      <c r="EQ487" t="s">
        <v>147</v>
      </c>
      <c r="ER487">
        <v>499</v>
      </c>
      <c r="ES487">
        <v>1996</v>
      </c>
      <c r="ET487" t="s">
        <v>146</v>
      </c>
      <c r="EU487">
        <v>0</v>
      </c>
      <c r="EV487">
        <v>0</v>
      </c>
      <c r="EW487">
        <v>0</v>
      </c>
      <c r="EX487">
        <v>0</v>
      </c>
      <c r="EY487" t="s">
        <v>147</v>
      </c>
      <c r="EZ487" t="s">
        <v>147</v>
      </c>
      <c r="FA487" t="s">
        <v>147</v>
      </c>
      <c r="FB487" t="s">
        <v>147</v>
      </c>
      <c r="FC487">
        <v>0</v>
      </c>
      <c r="FD487">
        <v>0</v>
      </c>
      <c r="FE487" t="s">
        <v>147</v>
      </c>
      <c r="FF487" t="s">
        <v>147</v>
      </c>
      <c r="FG487" t="s">
        <v>147</v>
      </c>
      <c r="FH487" t="s">
        <v>147</v>
      </c>
      <c r="FI487">
        <v>0</v>
      </c>
      <c r="FJ487">
        <v>0</v>
      </c>
      <c r="FK487" t="s">
        <v>147</v>
      </c>
      <c r="FL487" t="s">
        <v>147</v>
      </c>
      <c r="FM487" t="s">
        <v>147</v>
      </c>
      <c r="FN487" t="s">
        <v>147</v>
      </c>
      <c r="FO487">
        <v>0</v>
      </c>
      <c r="FP487">
        <v>0</v>
      </c>
      <c r="FQ487" t="s">
        <v>147</v>
      </c>
      <c r="FR487" t="s">
        <v>147</v>
      </c>
      <c r="FS487" t="s">
        <v>147</v>
      </c>
      <c r="FT487" t="s">
        <v>147</v>
      </c>
      <c r="FU487">
        <v>0</v>
      </c>
      <c r="FV487">
        <v>0</v>
      </c>
      <c r="FW487" t="s">
        <v>147</v>
      </c>
      <c r="FX487" t="s">
        <v>147</v>
      </c>
      <c r="FY487" t="s">
        <v>147</v>
      </c>
      <c r="FZ487" t="s">
        <v>147</v>
      </c>
      <c r="GA487">
        <v>0</v>
      </c>
      <c r="GB487">
        <v>0</v>
      </c>
      <c r="GC487">
        <v>0</v>
      </c>
      <c r="GD487">
        <v>0</v>
      </c>
      <c r="GE487">
        <v>1599</v>
      </c>
      <c r="GF487">
        <v>12558</v>
      </c>
      <c r="GG487">
        <v>0</v>
      </c>
      <c r="GH487">
        <v>0</v>
      </c>
      <c r="GI487">
        <v>499</v>
      </c>
      <c r="GJ487">
        <v>1996</v>
      </c>
      <c r="GK487" t="s">
        <v>159</v>
      </c>
      <c r="GL487">
        <v>8</v>
      </c>
      <c r="GM487">
        <v>35</v>
      </c>
      <c r="GN487" t="s">
        <v>159</v>
      </c>
      <c r="GO487" t="s">
        <v>193</v>
      </c>
      <c r="GP487" t="s">
        <v>210</v>
      </c>
      <c r="GQ487" t="s">
        <v>146</v>
      </c>
      <c r="GR487" t="s">
        <v>147</v>
      </c>
      <c r="GS487" t="s">
        <v>146</v>
      </c>
      <c r="GT487">
        <v>0</v>
      </c>
      <c r="GU487">
        <v>0</v>
      </c>
      <c r="GV487" t="s">
        <v>159</v>
      </c>
      <c r="GW487" t="s">
        <v>152</v>
      </c>
      <c r="GX487" t="s">
        <v>151</v>
      </c>
      <c r="GY487" t="s">
        <v>152</v>
      </c>
      <c r="GZ487" t="s">
        <v>160</v>
      </c>
      <c r="HA487" s="117" t="s">
        <v>1164</v>
      </c>
      <c r="HB487" s="117" t="s">
        <v>2837</v>
      </c>
      <c r="HC487" s="117"/>
      <c r="HD487" s="116" t="s">
        <v>1858</v>
      </c>
      <c r="HE487" s="116">
        <v>8.2242080000000009</v>
      </c>
      <c r="HF487" s="116">
        <v>31.084852000000001</v>
      </c>
    </row>
    <row r="488" spans="1:214" x14ac:dyDescent="0.25">
      <c r="A488" t="s">
        <v>201</v>
      </c>
      <c r="B488" t="s">
        <v>202</v>
      </c>
      <c r="C488" t="s">
        <v>649</v>
      </c>
      <c r="D488" t="s">
        <v>464</v>
      </c>
      <c r="E488" t="s">
        <v>1688</v>
      </c>
      <c r="F488" t="s">
        <v>464</v>
      </c>
      <c r="G488" s="116">
        <f t="shared" si="14"/>
        <v>4.1491667000000003</v>
      </c>
      <c r="H488" s="116">
        <f t="shared" si="15"/>
        <v>32.238055600000003</v>
      </c>
      <c r="I488">
        <v>9</v>
      </c>
      <c r="J488">
        <v>9</v>
      </c>
      <c r="K488" t="s">
        <v>159</v>
      </c>
      <c r="L488">
        <v>101</v>
      </c>
      <c r="M488" s="116">
        <f>SUM(Table1[[#Headers],[c- IDP previously displ. abroad present]])</f>
        <v>0</v>
      </c>
      <c r="N488">
        <v>410</v>
      </c>
      <c r="O488" s="116">
        <f>(Table1[[#This Row],[a- IDP individuals]])-(Table1[[#This Row],[displ. Abroad]])</f>
        <v>410</v>
      </c>
      <c r="P488">
        <v>0</v>
      </c>
      <c r="Q488">
        <v>0</v>
      </c>
      <c r="R488" t="s">
        <v>147</v>
      </c>
      <c r="S488" t="s">
        <v>147</v>
      </c>
      <c r="T488">
        <v>31</v>
      </c>
      <c r="U488">
        <v>180</v>
      </c>
      <c r="V488" t="s">
        <v>202</v>
      </c>
      <c r="W488" t="s">
        <v>464</v>
      </c>
      <c r="X488">
        <v>45</v>
      </c>
      <c r="Y488">
        <v>120</v>
      </c>
      <c r="Z488" t="s">
        <v>202</v>
      </c>
      <c r="AA488" t="s">
        <v>464</v>
      </c>
      <c r="AB488">
        <v>0</v>
      </c>
      <c r="AC488">
        <v>0</v>
      </c>
      <c r="AD488" t="s">
        <v>147</v>
      </c>
      <c r="AE488" t="s">
        <v>147</v>
      </c>
      <c r="AF488">
        <v>0</v>
      </c>
      <c r="AG488">
        <v>0</v>
      </c>
      <c r="AH488" t="s">
        <v>147</v>
      </c>
      <c r="AI488" t="s">
        <v>147</v>
      </c>
      <c r="AJ488">
        <v>0</v>
      </c>
      <c r="AK488">
        <v>0</v>
      </c>
      <c r="AL488" t="s">
        <v>147</v>
      </c>
      <c r="AM488" t="s">
        <v>147</v>
      </c>
      <c r="AN488">
        <v>25</v>
      </c>
      <c r="AO488">
        <v>110</v>
      </c>
      <c r="AP488" t="s">
        <v>146</v>
      </c>
      <c r="AQ488">
        <v>0</v>
      </c>
      <c r="AR488">
        <v>0</v>
      </c>
      <c r="AS488">
        <v>0</v>
      </c>
      <c r="AT488">
        <v>0</v>
      </c>
      <c r="AU488" t="s">
        <v>147</v>
      </c>
      <c r="AV488" t="s">
        <v>147</v>
      </c>
      <c r="AW488">
        <v>0</v>
      </c>
      <c r="AX488">
        <v>0</v>
      </c>
      <c r="AY488" t="s">
        <v>147</v>
      </c>
      <c r="AZ488" t="s">
        <v>147</v>
      </c>
      <c r="BA488">
        <v>0</v>
      </c>
      <c r="BB488">
        <v>0</v>
      </c>
      <c r="BC488" t="s">
        <v>147</v>
      </c>
      <c r="BD488" t="s">
        <v>147</v>
      </c>
      <c r="BE488">
        <v>0</v>
      </c>
      <c r="BF488">
        <v>0</v>
      </c>
      <c r="BG488" t="s">
        <v>147</v>
      </c>
      <c r="BH488" t="s">
        <v>147</v>
      </c>
      <c r="BI488">
        <v>0</v>
      </c>
      <c r="BJ488">
        <v>0</v>
      </c>
      <c r="BK488" t="s">
        <v>147</v>
      </c>
      <c r="BL488" t="s">
        <v>147</v>
      </c>
      <c r="BM488">
        <v>0</v>
      </c>
      <c r="BN488">
        <v>0</v>
      </c>
      <c r="BO488" s="116">
        <f>SUM(Table1[[#This Row],[2014-2015 Conflict]],Table1[[#This Row],[2016-2017 conflict]],Table1[[#This Row],[2018 pre R conflict]],Table1[[#This Row],[2018 post R conflict]],Table1[[#This Row],[2019 conflict]],Table1[[#This Row],[2020 conflict]])</f>
        <v>180</v>
      </c>
      <c r="BP488" s="116">
        <f>SUM(Table1[[#This Row],[2014-2015  C - clashes]],Table1[[#This Row],[2016-2017  c-clashes]],Table1[[#This Row],[2018 pre R C-clashes]],Table1[[#This Row],[2018 post R C-clashes]],Table1[[#This Row],[2019 C-clashes]],Table1[[#This Row],[2020 C-clashes]])</f>
        <v>120</v>
      </c>
      <c r="BQ488" s="116">
        <f>SUM(Table1[[#This Row],[2014-2015 disaster]],Table1[[#This Row],[2016-2017 disaster]],Table1[[#This Row],[2018 pre R disaster]],Table1[[#This Row],[2018 post R disaster]],Table1[[#This Row],[2019 disaster]],Table1[[#This Row],[2020 disaster]])</f>
        <v>0</v>
      </c>
      <c r="BR488" s="116">
        <f>SUM(Table1[[#This Row],[2014-2015 unknown]],Table1[[#This Row],[2016-2017  unknown ]],Table1[[#This Row],[2018 pre R unknown]],Table1[[#This Row],[2018 post R unknown]],Table1[[#This Row],[2019 unknown]],Table1[[#This Row],[2020 unknown]])</f>
        <v>0</v>
      </c>
      <c r="BS488">
        <v>0</v>
      </c>
      <c r="BT488">
        <v>0</v>
      </c>
      <c r="BU488">
        <v>0</v>
      </c>
      <c r="BV488">
        <v>0</v>
      </c>
      <c r="BW488" t="s">
        <v>146</v>
      </c>
      <c r="BX488">
        <v>180</v>
      </c>
      <c r="BY488">
        <v>0</v>
      </c>
      <c r="BZ488">
        <v>0</v>
      </c>
      <c r="CA488">
        <v>0</v>
      </c>
      <c r="CB488" t="s">
        <v>146</v>
      </c>
      <c r="CC488">
        <v>0</v>
      </c>
      <c r="CD488">
        <v>120</v>
      </c>
      <c r="CE488">
        <v>0</v>
      </c>
      <c r="CF488">
        <v>0</v>
      </c>
      <c r="CG488" t="s">
        <v>146</v>
      </c>
      <c r="CH488">
        <v>0</v>
      </c>
      <c r="CI488">
        <v>0</v>
      </c>
      <c r="CJ488">
        <v>0</v>
      </c>
      <c r="CK488">
        <v>0</v>
      </c>
      <c r="CL488" t="s">
        <v>146</v>
      </c>
      <c r="CM488">
        <v>0</v>
      </c>
      <c r="CN488">
        <v>0</v>
      </c>
      <c r="CO488">
        <v>0</v>
      </c>
      <c r="CP488">
        <v>0</v>
      </c>
      <c r="CQ488" t="s">
        <v>146</v>
      </c>
      <c r="CR488">
        <v>0</v>
      </c>
      <c r="CS488">
        <v>0</v>
      </c>
      <c r="CT488">
        <v>0</v>
      </c>
      <c r="CU488">
        <v>0</v>
      </c>
      <c r="CV488" t="s">
        <v>146</v>
      </c>
      <c r="CW488" t="s">
        <v>147</v>
      </c>
      <c r="CX488">
        <v>0</v>
      </c>
      <c r="CY488">
        <v>0</v>
      </c>
      <c r="CZ488">
        <v>0</v>
      </c>
      <c r="DA488">
        <v>101</v>
      </c>
      <c r="DB488">
        <v>410</v>
      </c>
      <c r="DC488" t="s">
        <v>146</v>
      </c>
      <c r="DD488">
        <v>0</v>
      </c>
      <c r="DE488">
        <v>0</v>
      </c>
      <c r="DF488">
        <v>1192</v>
      </c>
      <c r="DG488">
        <v>6556</v>
      </c>
      <c r="DH488" t="s">
        <v>159</v>
      </c>
      <c r="DI488">
        <f>Table1[[#This Row],[i- returnees internal present household]]+Table1[[#This Row],[k- abroad returnee household]]</f>
        <v>4376</v>
      </c>
      <c r="DJ488">
        <f>Table1[[#This Row],[ returnees internal ]]+Table1[[#This Row],[abroad returnee ]]</f>
        <v>14720</v>
      </c>
      <c r="DK488" t="s">
        <v>146</v>
      </c>
      <c r="DL488">
        <v>0</v>
      </c>
      <c r="DM488">
        <v>0</v>
      </c>
      <c r="DN488">
        <v>0</v>
      </c>
      <c r="DO488">
        <v>0</v>
      </c>
      <c r="DP488" t="s">
        <v>147</v>
      </c>
      <c r="DQ488" t="s">
        <v>147</v>
      </c>
      <c r="DR488" t="s">
        <v>147</v>
      </c>
      <c r="DS488" t="s">
        <v>147</v>
      </c>
      <c r="DT488">
        <v>0</v>
      </c>
      <c r="DU488">
        <v>0</v>
      </c>
      <c r="DV488" t="s">
        <v>147</v>
      </c>
      <c r="DW488" t="s">
        <v>147</v>
      </c>
      <c r="DX488" t="s">
        <v>147</v>
      </c>
      <c r="DY488" t="s">
        <v>147</v>
      </c>
      <c r="DZ488">
        <v>0</v>
      </c>
      <c r="EA488">
        <v>0</v>
      </c>
      <c r="EB488" t="s">
        <v>147</v>
      </c>
      <c r="EC488" t="s">
        <v>147</v>
      </c>
      <c r="ED488" t="s">
        <v>147</v>
      </c>
      <c r="EE488" t="s">
        <v>147</v>
      </c>
      <c r="EF488">
        <v>0</v>
      </c>
      <c r="EG488">
        <v>0</v>
      </c>
      <c r="EH488" t="s">
        <v>147</v>
      </c>
      <c r="EI488" t="s">
        <v>147</v>
      </c>
      <c r="EJ488" t="s">
        <v>147</v>
      </c>
      <c r="EK488" t="s">
        <v>147</v>
      </c>
      <c r="EL488">
        <v>0</v>
      </c>
      <c r="EM488">
        <v>0</v>
      </c>
      <c r="EN488" t="s">
        <v>147</v>
      </c>
      <c r="EO488" t="s">
        <v>147</v>
      </c>
      <c r="EP488" t="s">
        <v>147</v>
      </c>
      <c r="EQ488" t="s">
        <v>147</v>
      </c>
      <c r="ER488">
        <v>0</v>
      </c>
      <c r="ES488">
        <v>0</v>
      </c>
      <c r="ET488" t="s">
        <v>159</v>
      </c>
      <c r="EU488">
        <v>4376</v>
      </c>
      <c r="EV488">
        <v>14720</v>
      </c>
      <c r="EW488">
        <v>0</v>
      </c>
      <c r="EX488">
        <v>0</v>
      </c>
      <c r="EY488" t="s">
        <v>147</v>
      </c>
      <c r="EZ488" t="s">
        <v>147</v>
      </c>
      <c r="FA488" t="s">
        <v>147</v>
      </c>
      <c r="FB488" t="s">
        <v>147</v>
      </c>
      <c r="FC488">
        <v>289</v>
      </c>
      <c r="FD488">
        <v>1132</v>
      </c>
      <c r="FE488" t="s">
        <v>221</v>
      </c>
      <c r="FF488" t="s">
        <v>424</v>
      </c>
      <c r="FG488" t="s">
        <v>150</v>
      </c>
      <c r="FH488" t="s">
        <v>147</v>
      </c>
      <c r="FI488">
        <v>1902</v>
      </c>
      <c r="FJ488">
        <v>6277</v>
      </c>
      <c r="FK488" t="s">
        <v>221</v>
      </c>
      <c r="FL488" t="s">
        <v>424</v>
      </c>
      <c r="FM488" t="s">
        <v>150</v>
      </c>
      <c r="FN488" t="s">
        <v>147</v>
      </c>
      <c r="FO488">
        <v>2099</v>
      </c>
      <c r="FP488">
        <v>6988</v>
      </c>
      <c r="FQ488" t="s">
        <v>221</v>
      </c>
      <c r="FR488" t="s">
        <v>424</v>
      </c>
      <c r="FS488" t="s">
        <v>150</v>
      </c>
      <c r="FT488" t="s">
        <v>147</v>
      </c>
      <c r="FU488">
        <v>0</v>
      </c>
      <c r="FV488">
        <v>0</v>
      </c>
      <c r="FW488" t="s">
        <v>221</v>
      </c>
      <c r="FX488" t="s">
        <v>424</v>
      </c>
      <c r="FY488" t="s">
        <v>150</v>
      </c>
      <c r="FZ488" t="s">
        <v>147</v>
      </c>
      <c r="GA488">
        <v>86</v>
      </c>
      <c r="GB488">
        <v>323</v>
      </c>
      <c r="GC488">
        <v>3835</v>
      </c>
      <c r="GD488">
        <v>11827</v>
      </c>
      <c r="GE488">
        <v>455</v>
      </c>
      <c r="GF488">
        <v>2570</v>
      </c>
      <c r="GG488">
        <v>0</v>
      </c>
      <c r="GH488">
        <v>0</v>
      </c>
      <c r="GI488">
        <v>86</v>
      </c>
      <c r="GJ488">
        <v>323</v>
      </c>
      <c r="GK488" t="s">
        <v>159</v>
      </c>
      <c r="GL488">
        <v>860</v>
      </c>
      <c r="GM488">
        <v>5115</v>
      </c>
      <c r="GN488" t="s">
        <v>159</v>
      </c>
      <c r="GO488" t="s">
        <v>202</v>
      </c>
      <c r="GP488" t="s">
        <v>464</v>
      </c>
      <c r="GQ488" t="s">
        <v>159</v>
      </c>
      <c r="GR488" t="s">
        <v>221</v>
      </c>
      <c r="GS488" t="s">
        <v>146</v>
      </c>
      <c r="GT488">
        <v>0</v>
      </c>
      <c r="GU488">
        <v>0</v>
      </c>
      <c r="GV488" t="s">
        <v>146</v>
      </c>
      <c r="GW488" t="s">
        <v>151</v>
      </c>
      <c r="GX488" t="s">
        <v>152</v>
      </c>
      <c r="GY488" t="s">
        <v>152</v>
      </c>
      <c r="GZ488" t="s">
        <v>160</v>
      </c>
      <c r="HA488" s="117" t="s">
        <v>1164</v>
      </c>
      <c r="HB488" s="117" t="s">
        <v>1164</v>
      </c>
      <c r="HC488" s="117"/>
      <c r="HD488" s="116" t="s">
        <v>1858</v>
      </c>
      <c r="HE488" s="116">
        <v>8.3702419470000002</v>
      </c>
      <c r="HF488" s="116">
        <v>31.137578049999998</v>
      </c>
    </row>
    <row r="489" spans="1:214" x14ac:dyDescent="0.25">
      <c r="A489" t="s">
        <v>201</v>
      </c>
      <c r="B489" t="s">
        <v>202</v>
      </c>
      <c r="C489" t="s">
        <v>301</v>
      </c>
      <c r="D489" t="s">
        <v>302</v>
      </c>
      <c r="E489" t="s">
        <v>1689</v>
      </c>
      <c r="F489" t="s">
        <v>1690</v>
      </c>
      <c r="G489" s="116">
        <f t="shared" si="14"/>
        <v>3.9682900000000001</v>
      </c>
      <c r="H489" s="116">
        <f t="shared" si="15"/>
        <v>32.623739999999998</v>
      </c>
      <c r="I489">
        <v>9</v>
      </c>
      <c r="J489">
        <v>9</v>
      </c>
      <c r="K489" t="s">
        <v>159</v>
      </c>
      <c r="L489">
        <v>2</v>
      </c>
      <c r="M489" s="116">
        <f>SUM(Table1[[#Headers],[c- IDP previously displ. abroad present]])</f>
        <v>0</v>
      </c>
      <c r="N489">
        <v>12</v>
      </c>
      <c r="O489" s="116">
        <f>(Table1[[#This Row],[a- IDP individuals]])-(Table1[[#This Row],[displ. Abroad]])</f>
        <v>12</v>
      </c>
      <c r="P489">
        <v>0</v>
      </c>
      <c r="Q489">
        <v>0</v>
      </c>
      <c r="R489" t="s">
        <v>147</v>
      </c>
      <c r="S489" t="s">
        <v>147</v>
      </c>
      <c r="T489">
        <v>0</v>
      </c>
      <c r="U489">
        <v>0</v>
      </c>
      <c r="V489" t="s">
        <v>147</v>
      </c>
      <c r="W489" t="s">
        <v>147</v>
      </c>
      <c r="X489">
        <v>0</v>
      </c>
      <c r="Y489">
        <v>0</v>
      </c>
      <c r="Z489" t="s">
        <v>147</v>
      </c>
      <c r="AA489" t="s">
        <v>147</v>
      </c>
      <c r="AB489">
        <v>0</v>
      </c>
      <c r="AC489">
        <v>0</v>
      </c>
      <c r="AD489" t="s">
        <v>147</v>
      </c>
      <c r="AE489" t="s">
        <v>147</v>
      </c>
      <c r="AF489">
        <v>0</v>
      </c>
      <c r="AG489">
        <v>0</v>
      </c>
      <c r="AH489" t="s">
        <v>147</v>
      </c>
      <c r="AI489" t="s">
        <v>147</v>
      </c>
      <c r="AJ489">
        <v>2</v>
      </c>
      <c r="AK489">
        <v>12</v>
      </c>
      <c r="AL489" t="s">
        <v>202</v>
      </c>
      <c r="AM489" t="s">
        <v>302</v>
      </c>
      <c r="AN489">
        <v>0</v>
      </c>
      <c r="AO489">
        <v>0</v>
      </c>
      <c r="AP489" t="s">
        <v>146</v>
      </c>
      <c r="AQ489">
        <v>0</v>
      </c>
      <c r="AR489">
        <v>0</v>
      </c>
      <c r="AS489">
        <v>0</v>
      </c>
      <c r="AT489">
        <v>0</v>
      </c>
      <c r="AU489" t="s">
        <v>147</v>
      </c>
      <c r="AV489" t="s">
        <v>147</v>
      </c>
      <c r="AW489">
        <v>0</v>
      </c>
      <c r="AX489">
        <v>0</v>
      </c>
      <c r="AY489" t="s">
        <v>147</v>
      </c>
      <c r="AZ489" t="s">
        <v>147</v>
      </c>
      <c r="BA489">
        <v>0</v>
      </c>
      <c r="BB489">
        <v>0</v>
      </c>
      <c r="BC489" t="s">
        <v>147</v>
      </c>
      <c r="BD489" t="s">
        <v>147</v>
      </c>
      <c r="BE489">
        <v>0</v>
      </c>
      <c r="BF489">
        <v>0</v>
      </c>
      <c r="BG489" t="s">
        <v>147</v>
      </c>
      <c r="BH489" t="s">
        <v>147</v>
      </c>
      <c r="BI489">
        <v>0</v>
      </c>
      <c r="BJ489">
        <v>0</v>
      </c>
      <c r="BK489" t="s">
        <v>147</v>
      </c>
      <c r="BL489" t="s">
        <v>147</v>
      </c>
      <c r="BM489">
        <v>0</v>
      </c>
      <c r="BN489">
        <v>0</v>
      </c>
      <c r="BO489" s="116">
        <f>SUM(Table1[[#This Row],[2014-2015 Conflict]],Table1[[#This Row],[2016-2017 conflict]],Table1[[#This Row],[2018 pre R conflict]],Table1[[#This Row],[2018 post R conflict]],Table1[[#This Row],[2019 conflict]],Table1[[#This Row],[2020 conflict]])</f>
        <v>0</v>
      </c>
      <c r="BP489" s="116">
        <f>SUM(Table1[[#This Row],[2014-2015  C - clashes]],Table1[[#This Row],[2016-2017  c-clashes]],Table1[[#This Row],[2018 pre R C-clashes]],Table1[[#This Row],[2018 post R C-clashes]],Table1[[#This Row],[2019 C-clashes]],Table1[[#This Row],[2020 C-clashes]])</f>
        <v>0</v>
      </c>
      <c r="BQ489" s="116">
        <f>SUM(Table1[[#This Row],[2014-2015 disaster]],Table1[[#This Row],[2016-2017 disaster]],Table1[[#This Row],[2018 pre R disaster]],Table1[[#This Row],[2018 post R disaster]],Table1[[#This Row],[2019 disaster]],Table1[[#This Row],[2020 disaster]])</f>
        <v>12</v>
      </c>
      <c r="BR489" s="116">
        <f>SUM(Table1[[#This Row],[2014-2015 unknown]],Table1[[#This Row],[2016-2017  unknown ]],Table1[[#This Row],[2018 pre R unknown]],Table1[[#This Row],[2018 post R unknown]],Table1[[#This Row],[2019 unknown]],Table1[[#This Row],[2020 unknown]])</f>
        <v>0</v>
      </c>
      <c r="BS489">
        <v>0</v>
      </c>
      <c r="BT489">
        <v>0</v>
      </c>
      <c r="BU489">
        <v>0</v>
      </c>
      <c r="BV489">
        <v>0</v>
      </c>
      <c r="BW489" t="s">
        <v>146</v>
      </c>
      <c r="BX489">
        <v>0</v>
      </c>
      <c r="BY489">
        <v>0</v>
      </c>
      <c r="BZ489">
        <v>0</v>
      </c>
      <c r="CA489">
        <v>0</v>
      </c>
      <c r="CB489" t="s">
        <v>146</v>
      </c>
      <c r="CC489">
        <v>0</v>
      </c>
      <c r="CD489">
        <v>0</v>
      </c>
      <c r="CE489">
        <v>0</v>
      </c>
      <c r="CF489">
        <v>0</v>
      </c>
      <c r="CG489" t="s">
        <v>146</v>
      </c>
      <c r="CH489">
        <v>0</v>
      </c>
      <c r="CI489">
        <v>0</v>
      </c>
      <c r="CJ489">
        <v>0</v>
      </c>
      <c r="CK489">
        <v>0</v>
      </c>
      <c r="CL489" t="s">
        <v>146</v>
      </c>
      <c r="CM489">
        <v>0</v>
      </c>
      <c r="CN489">
        <v>0</v>
      </c>
      <c r="CO489">
        <v>0</v>
      </c>
      <c r="CP489">
        <v>0</v>
      </c>
      <c r="CQ489" t="s">
        <v>146</v>
      </c>
      <c r="CR489">
        <v>0</v>
      </c>
      <c r="CS489">
        <v>0</v>
      </c>
      <c r="CT489">
        <v>12</v>
      </c>
      <c r="CU489">
        <v>0</v>
      </c>
      <c r="CV489" t="s">
        <v>146</v>
      </c>
      <c r="CW489" t="s">
        <v>147</v>
      </c>
      <c r="CX489">
        <v>0</v>
      </c>
      <c r="CY489">
        <v>0</v>
      </c>
      <c r="CZ489">
        <v>0</v>
      </c>
      <c r="DA489">
        <v>2</v>
      </c>
      <c r="DB489">
        <v>12</v>
      </c>
      <c r="DC489" t="s">
        <v>146</v>
      </c>
      <c r="DD489">
        <v>0</v>
      </c>
      <c r="DE489">
        <v>0</v>
      </c>
      <c r="DF489">
        <v>2067</v>
      </c>
      <c r="DG489">
        <v>12402</v>
      </c>
      <c r="DH489" t="s">
        <v>159</v>
      </c>
      <c r="DI489">
        <f>Table1[[#This Row],[i- returnees internal present household]]+Table1[[#This Row],[k- abroad returnee household]]</f>
        <v>59</v>
      </c>
      <c r="DJ489">
        <f>Table1[[#This Row],[ returnees internal ]]+Table1[[#This Row],[abroad returnee ]]</f>
        <v>228</v>
      </c>
      <c r="DK489" t="s">
        <v>159</v>
      </c>
      <c r="DL489">
        <v>33</v>
      </c>
      <c r="DM489">
        <v>126</v>
      </c>
      <c r="DN489">
        <v>0</v>
      </c>
      <c r="DO489">
        <v>0</v>
      </c>
      <c r="DP489" t="s">
        <v>147</v>
      </c>
      <c r="DQ489" t="s">
        <v>147</v>
      </c>
      <c r="DR489" t="s">
        <v>147</v>
      </c>
      <c r="DS489" t="s">
        <v>147</v>
      </c>
      <c r="DT489">
        <v>0</v>
      </c>
      <c r="DU489">
        <v>0</v>
      </c>
      <c r="DV489" t="s">
        <v>147</v>
      </c>
      <c r="DW489" t="s">
        <v>147</v>
      </c>
      <c r="DX489" t="s">
        <v>147</v>
      </c>
      <c r="DY489" t="s">
        <v>147</v>
      </c>
      <c r="DZ489">
        <v>0</v>
      </c>
      <c r="EA489">
        <v>0</v>
      </c>
      <c r="EB489" t="s">
        <v>147</v>
      </c>
      <c r="EC489" t="s">
        <v>147</v>
      </c>
      <c r="ED489" t="s">
        <v>147</v>
      </c>
      <c r="EE489" t="s">
        <v>147</v>
      </c>
      <c r="EF489">
        <v>0</v>
      </c>
      <c r="EG489">
        <v>0</v>
      </c>
      <c r="EH489" t="s">
        <v>147</v>
      </c>
      <c r="EI489" t="s">
        <v>147</v>
      </c>
      <c r="EJ489" t="s">
        <v>147</v>
      </c>
      <c r="EK489" t="s">
        <v>147</v>
      </c>
      <c r="EL489">
        <v>3</v>
      </c>
      <c r="EM489">
        <v>18</v>
      </c>
      <c r="EN489" t="s">
        <v>193</v>
      </c>
      <c r="EO489" t="s">
        <v>194</v>
      </c>
      <c r="EP489" t="s">
        <v>304</v>
      </c>
      <c r="EQ489" t="s">
        <v>147</v>
      </c>
      <c r="ER489">
        <v>30</v>
      </c>
      <c r="ES489">
        <v>108</v>
      </c>
      <c r="ET489" t="s">
        <v>159</v>
      </c>
      <c r="EU489">
        <v>26</v>
      </c>
      <c r="EV489">
        <v>102</v>
      </c>
      <c r="EW489">
        <v>0</v>
      </c>
      <c r="EX489">
        <v>0</v>
      </c>
      <c r="EY489" t="s">
        <v>147</v>
      </c>
      <c r="EZ489" t="s">
        <v>147</v>
      </c>
      <c r="FA489" t="s">
        <v>147</v>
      </c>
      <c r="FB489" t="s">
        <v>147</v>
      </c>
      <c r="FC489">
        <v>0</v>
      </c>
      <c r="FD489">
        <v>0</v>
      </c>
      <c r="FE489" t="s">
        <v>147</v>
      </c>
      <c r="FF489" t="s">
        <v>147</v>
      </c>
      <c r="FG489" t="s">
        <v>147</v>
      </c>
      <c r="FH489" t="s">
        <v>147</v>
      </c>
      <c r="FI489">
        <v>0</v>
      </c>
      <c r="FJ489">
        <v>0</v>
      </c>
      <c r="FK489" t="s">
        <v>147</v>
      </c>
      <c r="FL489" t="s">
        <v>147</v>
      </c>
      <c r="FM489" t="s">
        <v>147</v>
      </c>
      <c r="FN489" t="s">
        <v>147</v>
      </c>
      <c r="FO489">
        <v>0</v>
      </c>
      <c r="FP489">
        <v>0</v>
      </c>
      <c r="FQ489" t="s">
        <v>147</v>
      </c>
      <c r="FR489" t="s">
        <v>147</v>
      </c>
      <c r="FS489" t="s">
        <v>147</v>
      </c>
      <c r="FT489" t="s">
        <v>147</v>
      </c>
      <c r="FU489">
        <v>0</v>
      </c>
      <c r="FV489">
        <v>0</v>
      </c>
      <c r="FW489" t="s">
        <v>147</v>
      </c>
      <c r="FX489" t="s">
        <v>147</v>
      </c>
      <c r="FY489" t="s">
        <v>147</v>
      </c>
      <c r="FZ489" t="s">
        <v>147</v>
      </c>
      <c r="GA489">
        <v>26</v>
      </c>
      <c r="GB489">
        <v>102</v>
      </c>
      <c r="GC489">
        <v>3</v>
      </c>
      <c r="GD489">
        <v>18</v>
      </c>
      <c r="GE489">
        <v>0</v>
      </c>
      <c r="GF489">
        <v>0</v>
      </c>
      <c r="GG489">
        <v>0</v>
      </c>
      <c r="GH489">
        <v>0</v>
      </c>
      <c r="GI489">
        <v>56</v>
      </c>
      <c r="GJ489">
        <v>210</v>
      </c>
      <c r="GK489" t="s">
        <v>146</v>
      </c>
      <c r="GL489">
        <v>0</v>
      </c>
      <c r="GM489">
        <v>0</v>
      </c>
      <c r="GN489" t="s">
        <v>146</v>
      </c>
      <c r="GO489" t="s">
        <v>147</v>
      </c>
      <c r="GP489" t="s">
        <v>147</v>
      </c>
      <c r="GQ489" t="s">
        <v>146</v>
      </c>
      <c r="GR489" t="s">
        <v>147</v>
      </c>
      <c r="GS489" t="s">
        <v>146</v>
      </c>
      <c r="GT489">
        <v>0</v>
      </c>
      <c r="GU489">
        <v>0</v>
      </c>
      <c r="GV489" t="s">
        <v>146</v>
      </c>
      <c r="GW489" t="s">
        <v>151</v>
      </c>
      <c r="GX489" t="s">
        <v>151</v>
      </c>
      <c r="GY489" t="s">
        <v>151</v>
      </c>
      <c r="GZ489" t="s">
        <v>1691</v>
      </c>
      <c r="HA489" s="117" t="s">
        <v>1164</v>
      </c>
      <c r="HB489" s="117" t="s">
        <v>2840</v>
      </c>
      <c r="HC489" s="117"/>
      <c r="HD489" s="116" t="s">
        <v>1858</v>
      </c>
      <c r="HE489" s="116">
        <v>8.3612500000000001</v>
      </c>
      <c r="HF489" s="116">
        <v>31.142399999999999</v>
      </c>
    </row>
    <row r="490" spans="1:214" x14ac:dyDescent="0.25">
      <c r="A490" t="s">
        <v>201</v>
      </c>
      <c r="B490" t="s">
        <v>202</v>
      </c>
      <c r="C490" t="s">
        <v>310</v>
      </c>
      <c r="D490" t="s">
        <v>311</v>
      </c>
      <c r="E490" t="s">
        <v>1692</v>
      </c>
      <c r="F490" t="s">
        <v>1693</v>
      </c>
      <c r="G490" s="116">
        <f t="shared" si="14"/>
        <v>4.5820990000000004</v>
      </c>
      <c r="H490" s="116">
        <f t="shared" si="15"/>
        <v>33.816023000000001</v>
      </c>
      <c r="I490">
        <v>9</v>
      </c>
      <c r="J490">
        <v>9</v>
      </c>
      <c r="K490" t="s">
        <v>159</v>
      </c>
      <c r="L490">
        <v>208</v>
      </c>
      <c r="M490" s="116">
        <f>SUM(Table1[[#Headers],[c- IDP previously displ. abroad present]])</f>
        <v>0</v>
      </c>
      <c r="N490">
        <v>692</v>
      </c>
      <c r="O490" s="116">
        <f>(Table1[[#This Row],[a- IDP individuals]])-(Table1[[#This Row],[displ. Abroad]])</f>
        <v>692</v>
      </c>
      <c r="P490">
        <v>53</v>
      </c>
      <c r="Q490">
        <v>158</v>
      </c>
      <c r="R490" t="s">
        <v>202</v>
      </c>
      <c r="S490" t="s">
        <v>311</v>
      </c>
      <c r="T490">
        <v>36</v>
      </c>
      <c r="U490">
        <v>106</v>
      </c>
      <c r="V490" t="s">
        <v>202</v>
      </c>
      <c r="W490" t="s">
        <v>311</v>
      </c>
      <c r="X490">
        <v>8</v>
      </c>
      <c r="Y490">
        <v>25</v>
      </c>
      <c r="Z490" t="s">
        <v>202</v>
      </c>
      <c r="AA490" t="s">
        <v>314</v>
      </c>
      <c r="AB490">
        <v>13</v>
      </c>
      <c r="AC490">
        <v>37</v>
      </c>
      <c r="AD490" t="s">
        <v>202</v>
      </c>
      <c r="AE490" t="s">
        <v>311</v>
      </c>
      <c r="AF490">
        <v>3</v>
      </c>
      <c r="AG490">
        <v>10</v>
      </c>
      <c r="AH490" t="s">
        <v>202</v>
      </c>
      <c r="AI490" t="s">
        <v>203</v>
      </c>
      <c r="AJ490">
        <v>2</v>
      </c>
      <c r="AK490">
        <v>4</v>
      </c>
      <c r="AL490" t="s">
        <v>202</v>
      </c>
      <c r="AM490" t="s">
        <v>203</v>
      </c>
      <c r="AN490">
        <v>93</v>
      </c>
      <c r="AO490">
        <v>352</v>
      </c>
      <c r="AP490" t="s">
        <v>146</v>
      </c>
      <c r="AQ490">
        <v>0</v>
      </c>
      <c r="AR490">
        <v>0</v>
      </c>
      <c r="AS490">
        <v>0</v>
      </c>
      <c r="AT490">
        <v>0</v>
      </c>
      <c r="AU490" t="s">
        <v>147</v>
      </c>
      <c r="AV490" t="s">
        <v>147</v>
      </c>
      <c r="AW490">
        <v>0</v>
      </c>
      <c r="AX490">
        <v>0</v>
      </c>
      <c r="AY490" t="s">
        <v>147</v>
      </c>
      <c r="AZ490" t="s">
        <v>147</v>
      </c>
      <c r="BA490">
        <v>0</v>
      </c>
      <c r="BB490">
        <v>0</v>
      </c>
      <c r="BC490" t="s">
        <v>147</v>
      </c>
      <c r="BD490" t="s">
        <v>147</v>
      </c>
      <c r="BE490">
        <v>0</v>
      </c>
      <c r="BF490">
        <v>0</v>
      </c>
      <c r="BG490" t="s">
        <v>147</v>
      </c>
      <c r="BH490" t="s">
        <v>147</v>
      </c>
      <c r="BI490">
        <v>0</v>
      </c>
      <c r="BJ490">
        <v>0</v>
      </c>
      <c r="BK490" t="s">
        <v>147</v>
      </c>
      <c r="BL490" t="s">
        <v>147</v>
      </c>
      <c r="BM490">
        <v>0</v>
      </c>
      <c r="BN490">
        <v>0</v>
      </c>
      <c r="BO490" s="116">
        <f>SUM(Table1[[#This Row],[2014-2015 Conflict]],Table1[[#This Row],[2016-2017 conflict]],Table1[[#This Row],[2018 pre R conflict]],Table1[[#This Row],[2018 post R conflict]],Table1[[#This Row],[2019 conflict]],Table1[[#This Row],[2020 conflict]])</f>
        <v>158</v>
      </c>
      <c r="BP490" s="116">
        <f>SUM(Table1[[#This Row],[2014-2015  C - clashes]],Table1[[#This Row],[2016-2017  c-clashes]],Table1[[#This Row],[2018 pre R C-clashes]],Table1[[#This Row],[2018 post R C-clashes]],Table1[[#This Row],[2019 C-clashes]],Table1[[#This Row],[2020 C-clashes]])</f>
        <v>145</v>
      </c>
      <c r="BQ490" s="116">
        <f>SUM(Table1[[#This Row],[2014-2015 disaster]],Table1[[#This Row],[2016-2017 disaster]],Table1[[#This Row],[2018 pre R disaster]],Table1[[#This Row],[2018 post R disaster]],Table1[[#This Row],[2019 disaster]],Table1[[#This Row],[2020 disaster]])</f>
        <v>37</v>
      </c>
      <c r="BR490" s="116">
        <f>SUM(Table1[[#This Row],[2014-2015 unknown]],Table1[[#This Row],[2016-2017  unknown ]],Table1[[#This Row],[2018 pre R unknown]],Table1[[#This Row],[2018 post R unknown]],Table1[[#This Row],[2019 unknown]],Table1[[#This Row],[2020 unknown]])</f>
        <v>0</v>
      </c>
      <c r="BS490">
        <v>158</v>
      </c>
      <c r="BT490">
        <v>0</v>
      </c>
      <c r="BU490">
        <v>0</v>
      </c>
      <c r="BV490">
        <v>0</v>
      </c>
      <c r="BW490" t="s">
        <v>146</v>
      </c>
      <c r="BX490">
        <v>0</v>
      </c>
      <c r="BY490">
        <v>106</v>
      </c>
      <c r="BZ490">
        <v>0</v>
      </c>
      <c r="CA490">
        <v>0</v>
      </c>
      <c r="CB490" t="s">
        <v>146</v>
      </c>
      <c r="CC490">
        <v>0</v>
      </c>
      <c r="CD490">
        <v>25</v>
      </c>
      <c r="CE490">
        <v>0</v>
      </c>
      <c r="CF490">
        <v>0</v>
      </c>
      <c r="CG490" t="s">
        <v>146</v>
      </c>
      <c r="CH490">
        <v>0</v>
      </c>
      <c r="CI490">
        <v>0</v>
      </c>
      <c r="CJ490">
        <v>37</v>
      </c>
      <c r="CK490">
        <v>0</v>
      </c>
      <c r="CL490" t="s">
        <v>146</v>
      </c>
      <c r="CM490">
        <v>0</v>
      </c>
      <c r="CN490">
        <v>10</v>
      </c>
      <c r="CO490">
        <v>0</v>
      </c>
      <c r="CP490">
        <v>0</v>
      </c>
      <c r="CQ490" t="s">
        <v>146</v>
      </c>
      <c r="CR490">
        <v>0</v>
      </c>
      <c r="CS490">
        <v>4</v>
      </c>
      <c r="CT490">
        <v>0</v>
      </c>
      <c r="CU490">
        <v>0</v>
      </c>
      <c r="CV490" t="s">
        <v>146</v>
      </c>
      <c r="CW490" t="s">
        <v>147</v>
      </c>
      <c r="CX490">
        <v>0</v>
      </c>
      <c r="CY490">
        <v>0</v>
      </c>
      <c r="CZ490">
        <v>0</v>
      </c>
      <c r="DA490">
        <v>208</v>
      </c>
      <c r="DB490">
        <v>692</v>
      </c>
      <c r="DC490" t="s">
        <v>146</v>
      </c>
      <c r="DD490">
        <v>0</v>
      </c>
      <c r="DE490">
        <v>0</v>
      </c>
      <c r="DF490">
        <v>1018</v>
      </c>
      <c r="DG490">
        <v>4681</v>
      </c>
      <c r="DH490" t="s">
        <v>159</v>
      </c>
      <c r="DI490">
        <f>Table1[[#This Row],[i- returnees internal present household]]+Table1[[#This Row],[k- abroad returnee household]]</f>
        <v>196</v>
      </c>
      <c r="DJ490">
        <f>Table1[[#This Row],[ returnees internal ]]+Table1[[#This Row],[abroad returnee ]]</f>
        <v>746</v>
      </c>
      <c r="DK490" t="s">
        <v>159</v>
      </c>
      <c r="DL490">
        <v>196</v>
      </c>
      <c r="DM490">
        <v>746</v>
      </c>
      <c r="DN490">
        <v>24</v>
      </c>
      <c r="DO490">
        <v>127</v>
      </c>
      <c r="DP490" t="s">
        <v>202</v>
      </c>
      <c r="DQ490" t="s">
        <v>203</v>
      </c>
      <c r="DR490" t="s">
        <v>150</v>
      </c>
      <c r="DS490" t="s">
        <v>147</v>
      </c>
      <c r="DT490">
        <v>18</v>
      </c>
      <c r="DU490">
        <v>88</v>
      </c>
      <c r="DV490" t="s">
        <v>202</v>
      </c>
      <c r="DW490" t="s">
        <v>311</v>
      </c>
      <c r="DX490" t="s">
        <v>150</v>
      </c>
      <c r="DY490" t="s">
        <v>147</v>
      </c>
      <c r="DZ490">
        <v>9</v>
      </c>
      <c r="EA490">
        <v>38</v>
      </c>
      <c r="EB490" t="s">
        <v>202</v>
      </c>
      <c r="EC490" t="s">
        <v>203</v>
      </c>
      <c r="ED490" t="s">
        <v>304</v>
      </c>
      <c r="EE490" t="s">
        <v>147</v>
      </c>
      <c r="EF490">
        <v>6</v>
      </c>
      <c r="EG490">
        <v>18</v>
      </c>
      <c r="EH490" t="s">
        <v>202</v>
      </c>
      <c r="EI490" t="s">
        <v>203</v>
      </c>
      <c r="EJ490" t="s">
        <v>182</v>
      </c>
      <c r="EK490" t="s">
        <v>147</v>
      </c>
      <c r="EL490">
        <v>3</v>
      </c>
      <c r="EM490">
        <v>10</v>
      </c>
      <c r="EN490" t="s">
        <v>202</v>
      </c>
      <c r="EO490" t="s">
        <v>203</v>
      </c>
      <c r="EP490" t="s">
        <v>304</v>
      </c>
      <c r="EQ490" t="s">
        <v>147</v>
      </c>
      <c r="ER490">
        <v>136</v>
      </c>
      <c r="ES490">
        <v>465</v>
      </c>
      <c r="ET490" t="s">
        <v>146</v>
      </c>
      <c r="EU490">
        <v>0</v>
      </c>
      <c r="EV490">
        <v>0</v>
      </c>
      <c r="EW490">
        <v>0</v>
      </c>
      <c r="EX490">
        <v>0</v>
      </c>
      <c r="EY490" t="s">
        <v>147</v>
      </c>
      <c r="EZ490" t="s">
        <v>147</v>
      </c>
      <c r="FA490" t="s">
        <v>147</v>
      </c>
      <c r="FB490" t="s">
        <v>147</v>
      </c>
      <c r="FC490">
        <v>0</v>
      </c>
      <c r="FD490">
        <v>0</v>
      </c>
      <c r="FE490" t="s">
        <v>147</v>
      </c>
      <c r="FF490" t="s">
        <v>147</v>
      </c>
      <c r="FG490" t="s">
        <v>147</v>
      </c>
      <c r="FH490" t="s">
        <v>147</v>
      </c>
      <c r="FI490">
        <v>0</v>
      </c>
      <c r="FJ490">
        <v>0</v>
      </c>
      <c r="FK490" t="s">
        <v>147</v>
      </c>
      <c r="FL490" t="s">
        <v>147</v>
      </c>
      <c r="FM490" t="s">
        <v>147</v>
      </c>
      <c r="FN490" t="s">
        <v>147</v>
      </c>
      <c r="FO490">
        <v>0</v>
      </c>
      <c r="FP490">
        <v>0</v>
      </c>
      <c r="FQ490" t="s">
        <v>147</v>
      </c>
      <c r="FR490" t="s">
        <v>147</v>
      </c>
      <c r="FS490" t="s">
        <v>147</v>
      </c>
      <c r="FT490" t="s">
        <v>147</v>
      </c>
      <c r="FU490">
        <v>0</v>
      </c>
      <c r="FV490">
        <v>0</v>
      </c>
      <c r="FW490" t="s">
        <v>147</v>
      </c>
      <c r="FX490" t="s">
        <v>147</v>
      </c>
      <c r="FY490" t="s">
        <v>147</v>
      </c>
      <c r="FZ490" t="s">
        <v>147</v>
      </c>
      <c r="GA490">
        <v>0</v>
      </c>
      <c r="GB490">
        <v>0</v>
      </c>
      <c r="GC490">
        <v>42</v>
      </c>
      <c r="GD490">
        <v>200</v>
      </c>
      <c r="GE490">
        <v>18</v>
      </c>
      <c r="GF490">
        <v>81</v>
      </c>
      <c r="GG490">
        <v>0</v>
      </c>
      <c r="GH490">
        <v>0</v>
      </c>
      <c r="GI490">
        <v>136</v>
      </c>
      <c r="GJ490">
        <v>465</v>
      </c>
      <c r="GK490" t="s">
        <v>146</v>
      </c>
      <c r="GL490">
        <v>0</v>
      </c>
      <c r="GM490">
        <v>0</v>
      </c>
      <c r="GN490" t="s">
        <v>146</v>
      </c>
      <c r="GO490" t="s">
        <v>147</v>
      </c>
      <c r="GP490" t="s">
        <v>147</v>
      </c>
      <c r="GQ490" t="s">
        <v>146</v>
      </c>
      <c r="GR490" t="s">
        <v>147</v>
      </c>
      <c r="GS490" t="s">
        <v>159</v>
      </c>
      <c r="GT490">
        <v>4</v>
      </c>
      <c r="GU490">
        <v>13</v>
      </c>
      <c r="GV490" t="s">
        <v>146</v>
      </c>
      <c r="GW490" t="s">
        <v>177</v>
      </c>
      <c r="GX490" t="s">
        <v>151</v>
      </c>
      <c r="GY490" t="s">
        <v>151</v>
      </c>
      <c r="GZ490" t="s">
        <v>160</v>
      </c>
      <c r="HA490" s="117" t="s">
        <v>1164</v>
      </c>
      <c r="HB490" s="117" t="s">
        <v>2842</v>
      </c>
      <c r="HC490" s="117"/>
      <c r="HD490" s="116" t="s">
        <v>1858</v>
      </c>
      <c r="HE490" s="116">
        <v>8.2152999999999992</v>
      </c>
      <c r="HF490" s="116">
        <v>31.0853</v>
      </c>
    </row>
    <row r="491" spans="1:214" x14ac:dyDescent="0.25">
      <c r="A491" t="s">
        <v>142</v>
      </c>
      <c r="B491" t="s">
        <v>143</v>
      </c>
      <c r="C491" t="s">
        <v>768</v>
      </c>
      <c r="D491" t="s">
        <v>227</v>
      </c>
      <c r="E491" t="s">
        <v>1694</v>
      </c>
      <c r="F491" t="s">
        <v>1695</v>
      </c>
      <c r="G491" s="116">
        <f t="shared" si="14"/>
        <v>9.7651299999999992</v>
      </c>
      <c r="H491" s="116">
        <f t="shared" si="15"/>
        <v>31.956489999999999</v>
      </c>
      <c r="I491">
        <v>9</v>
      </c>
      <c r="J491">
        <v>9</v>
      </c>
      <c r="K491" t="s">
        <v>159</v>
      </c>
      <c r="L491">
        <v>1151</v>
      </c>
      <c r="M491" s="116">
        <f>SUM(Table1[[#Headers],[c- IDP previously displ. abroad present]])</f>
        <v>0</v>
      </c>
      <c r="N491">
        <v>5656</v>
      </c>
      <c r="O491" s="116">
        <f>(Table1[[#This Row],[a- IDP individuals]])-(Table1[[#This Row],[displ. Abroad]])</f>
        <v>5076</v>
      </c>
      <c r="P491">
        <v>115</v>
      </c>
      <c r="Q491">
        <v>461</v>
      </c>
      <c r="R491" t="s">
        <v>143</v>
      </c>
      <c r="S491" t="s">
        <v>226</v>
      </c>
      <c r="T491">
        <v>120</v>
      </c>
      <c r="U491">
        <v>470</v>
      </c>
      <c r="V491" t="s">
        <v>143</v>
      </c>
      <c r="W491" t="s">
        <v>226</v>
      </c>
      <c r="X491">
        <v>220</v>
      </c>
      <c r="Y491">
        <v>1416</v>
      </c>
      <c r="Z491" t="s">
        <v>143</v>
      </c>
      <c r="AA491" t="s">
        <v>226</v>
      </c>
      <c r="AB491">
        <v>211</v>
      </c>
      <c r="AC491">
        <v>847</v>
      </c>
      <c r="AD491" t="s">
        <v>143</v>
      </c>
      <c r="AE491" t="s">
        <v>226</v>
      </c>
      <c r="AF491">
        <v>136</v>
      </c>
      <c r="AG491">
        <v>917</v>
      </c>
      <c r="AH491" t="s">
        <v>143</v>
      </c>
      <c r="AI491" t="s">
        <v>407</v>
      </c>
      <c r="AJ491">
        <v>187</v>
      </c>
      <c r="AK491">
        <v>750</v>
      </c>
      <c r="AL491" t="s">
        <v>143</v>
      </c>
      <c r="AM491" t="s">
        <v>407</v>
      </c>
      <c r="AN491">
        <v>162</v>
      </c>
      <c r="AO491">
        <v>795</v>
      </c>
      <c r="AP491" t="s">
        <v>159</v>
      </c>
      <c r="AQ491">
        <v>93</v>
      </c>
      <c r="AR491">
        <v>580</v>
      </c>
      <c r="AS491">
        <v>25</v>
      </c>
      <c r="AT491">
        <v>121</v>
      </c>
      <c r="AU491" t="s">
        <v>217</v>
      </c>
      <c r="AV491" t="s">
        <v>411</v>
      </c>
      <c r="AW491">
        <v>15</v>
      </c>
      <c r="AX491">
        <v>130</v>
      </c>
      <c r="AY491" t="s">
        <v>217</v>
      </c>
      <c r="AZ491" t="s">
        <v>411</v>
      </c>
      <c r="BA491">
        <v>24</v>
      </c>
      <c r="BB491">
        <v>141</v>
      </c>
      <c r="BC491" t="s">
        <v>217</v>
      </c>
      <c r="BD491" t="s">
        <v>411</v>
      </c>
      <c r="BE491">
        <v>0</v>
      </c>
      <c r="BF491">
        <v>0</v>
      </c>
      <c r="BG491" t="s">
        <v>147</v>
      </c>
      <c r="BH491" t="s">
        <v>147</v>
      </c>
      <c r="BI491">
        <v>29</v>
      </c>
      <c r="BJ491">
        <v>188</v>
      </c>
      <c r="BK491" t="s">
        <v>217</v>
      </c>
      <c r="BL491" t="s">
        <v>411</v>
      </c>
      <c r="BM491">
        <v>0</v>
      </c>
      <c r="BN491">
        <v>0</v>
      </c>
      <c r="BO491" s="116">
        <f>SUM(Table1[[#This Row],[2014-2015 Conflict]],Table1[[#This Row],[2016-2017 conflict]],Table1[[#This Row],[2018 pre R conflict]],Table1[[#This Row],[2018 post R conflict]],Table1[[#This Row],[2019 conflict]],Table1[[#This Row],[2020 conflict]])</f>
        <v>4861</v>
      </c>
      <c r="BP491" s="116">
        <f>SUM(Table1[[#This Row],[2014-2015  C - clashes]],Table1[[#This Row],[2016-2017  c-clashes]],Table1[[#This Row],[2018 pre R C-clashes]],Table1[[#This Row],[2018 post R C-clashes]],Table1[[#This Row],[2019 C-clashes]],Table1[[#This Row],[2020 C-clashes]])</f>
        <v>0</v>
      </c>
      <c r="BQ491" s="116">
        <f>SUM(Table1[[#This Row],[2014-2015 disaster]],Table1[[#This Row],[2016-2017 disaster]],Table1[[#This Row],[2018 pre R disaster]],Table1[[#This Row],[2018 post R disaster]],Table1[[#This Row],[2019 disaster]],Table1[[#This Row],[2020 disaster]])</f>
        <v>0</v>
      </c>
      <c r="BR491" s="116">
        <f>SUM(Table1[[#This Row],[2014-2015 unknown]],Table1[[#This Row],[2016-2017  unknown ]],Table1[[#This Row],[2018 pre R unknown]],Table1[[#This Row],[2018 post R unknown]],Table1[[#This Row],[2019 unknown]],Table1[[#This Row],[2020 unknown]])</f>
        <v>0</v>
      </c>
      <c r="BS491">
        <v>461</v>
      </c>
      <c r="BT491">
        <v>0</v>
      </c>
      <c r="BU491">
        <v>0</v>
      </c>
      <c r="BV491">
        <v>0</v>
      </c>
      <c r="BW491" t="s">
        <v>146</v>
      </c>
      <c r="BX491">
        <v>470</v>
      </c>
      <c r="BY491">
        <v>0</v>
      </c>
      <c r="BZ491">
        <v>0</v>
      </c>
      <c r="CA491">
        <v>0</v>
      </c>
      <c r="CB491" t="s">
        <v>146</v>
      </c>
      <c r="CC491">
        <v>1416</v>
      </c>
      <c r="CD491">
        <v>0</v>
      </c>
      <c r="CE491">
        <v>0</v>
      </c>
      <c r="CF491">
        <v>0</v>
      </c>
      <c r="CG491" t="s">
        <v>146</v>
      </c>
      <c r="CH491">
        <v>847</v>
      </c>
      <c r="CI491">
        <v>0</v>
      </c>
      <c r="CJ491">
        <v>0</v>
      </c>
      <c r="CK491">
        <v>0</v>
      </c>
      <c r="CL491" t="s">
        <v>146</v>
      </c>
      <c r="CM491">
        <v>917</v>
      </c>
      <c r="CN491">
        <v>0</v>
      </c>
      <c r="CO491">
        <v>0</v>
      </c>
      <c r="CP491">
        <v>0</v>
      </c>
      <c r="CQ491" t="s">
        <v>146</v>
      </c>
      <c r="CR491">
        <v>750</v>
      </c>
      <c r="CS491">
        <v>0</v>
      </c>
      <c r="CT491">
        <v>0</v>
      </c>
      <c r="CU491">
        <v>0</v>
      </c>
      <c r="CV491" t="s">
        <v>146</v>
      </c>
      <c r="CW491" t="s">
        <v>147</v>
      </c>
      <c r="CX491">
        <v>0</v>
      </c>
      <c r="CY491">
        <v>0</v>
      </c>
      <c r="CZ491">
        <v>0</v>
      </c>
      <c r="DA491">
        <v>1151</v>
      </c>
      <c r="DB491">
        <v>5656</v>
      </c>
      <c r="DC491" t="s">
        <v>159</v>
      </c>
      <c r="DD491">
        <v>67</v>
      </c>
      <c r="DE491">
        <v>483</v>
      </c>
      <c r="DF491">
        <v>1064</v>
      </c>
      <c r="DG491">
        <v>7448</v>
      </c>
      <c r="DH491" t="s">
        <v>159</v>
      </c>
      <c r="DI491">
        <f>Table1[[#This Row],[i- returnees internal present household]]+Table1[[#This Row],[k- abroad returnee household]]</f>
        <v>989</v>
      </c>
      <c r="DJ491">
        <f>Table1[[#This Row],[ returnees internal ]]+Table1[[#This Row],[abroad returnee ]]</f>
        <v>5204</v>
      </c>
      <c r="DK491" t="s">
        <v>159</v>
      </c>
      <c r="DL491">
        <v>678</v>
      </c>
      <c r="DM491">
        <v>3219</v>
      </c>
      <c r="DN491">
        <v>41</v>
      </c>
      <c r="DO491">
        <v>298</v>
      </c>
      <c r="DP491" t="s">
        <v>143</v>
      </c>
      <c r="DQ491" t="s">
        <v>409</v>
      </c>
      <c r="DR491" t="s">
        <v>431</v>
      </c>
      <c r="DS491" t="s">
        <v>147</v>
      </c>
      <c r="DT491">
        <v>150</v>
      </c>
      <c r="DU491">
        <v>381</v>
      </c>
      <c r="DV491" t="s">
        <v>143</v>
      </c>
      <c r="DW491" t="s">
        <v>409</v>
      </c>
      <c r="DX491" t="s">
        <v>431</v>
      </c>
      <c r="DY491" t="s">
        <v>147</v>
      </c>
      <c r="DZ491">
        <v>229</v>
      </c>
      <c r="EA491">
        <v>1264</v>
      </c>
      <c r="EB491" t="s">
        <v>143</v>
      </c>
      <c r="EC491" t="s">
        <v>226</v>
      </c>
      <c r="ED491" t="s">
        <v>431</v>
      </c>
      <c r="EE491" t="s">
        <v>147</v>
      </c>
      <c r="EF491">
        <v>57</v>
      </c>
      <c r="EG491">
        <v>427</v>
      </c>
      <c r="EH491" t="s">
        <v>143</v>
      </c>
      <c r="EI491" t="s">
        <v>226</v>
      </c>
      <c r="EJ491" t="s">
        <v>431</v>
      </c>
      <c r="EK491" t="s">
        <v>147</v>
      </c>
      <c r="EL491">
        <v>117</v>
      </c>
      <c r="EM491">
        <v>567</v>
      </c>
      <c r="EN491" t="s">
        <v>143</v>
      </c>
      <c r="EO491" t="s">
        <v>409</v>
      </c>
      <c r="EP491" t="s">
        <v>431</v>
      </c>
      <c r="EQ491" t="s">
        <v>147</v>
      </c>
      <c r="ER491">
        <v>84</v>
      </c>
      <c r="ES491">
        <v>282</v>
      </c>
      <c r="ET491" t="s">
        <v>159</v>
      </c>
      <c r="EU491">
        <v>311</v>
      </c>
      <c r="EV491">
        <v>1985</v>
      </c>
      <c r="EW491">
        <v>46</v>
      </c>
      <c r="EX491">
        <v>307</v>
      </c>
      <c r="EY491" t="s">
        <v>217</v>
      </c>
      <c r="EZ491" t="s">
        <v>411</v>
      </c>
      <c r="FA491" t="s">
        <v>431</v>
      </c>
      <c r="FB491" t="s">
        <v>147</v>
      </c>
      <c r="FC491">
        <v>57</v>
      </c>
      <c r="FD491">
        <v>522</v>
      </c>
      <c r="FE491" t="s">
        <v>217</v>
      </c>
      <c r="FF491" t="s">
        <v>411</v>
      </c>
      <c r="FG491" t="s">
        <v>431</v>
      </c>
      <c r="FH491" t="s">
        <v>147</v>
      </c>
      <c r="FI491">
        <v>65</v>
      </c>
      <c r="FJ491">
        <v>377</v>
      </c>
      <c r="FK491" t="s">
        <v>217</v>
      </c>
      <c r="FL491" t="s">
        <v>411</v>
      </c>
      <c r="FM491" t="s">
        <v>431</v>
      </c>
      <c r="FN491" t="s">
        <v>147</v>
      </c>
      <c r="FO491">
        <v>62</v>
      </c>
      <c r="FP491">
        <v>426</v>
      </c>
      <c r="FQ491" t="s">
        <v>217</v>
      </c>
      <c r="FR491" t="s">
        <v>411</v>
      </c>
      <c r="FS491" t="s">
        <v>431</v>
      </c>
      <c r="FT491" t="s">
        <v>147</v>
      </c>
      <c r="FU491">
        <v>81</v>
      </c>
      <c r="FV491">
        <v>353</v>
      </c>
      <c r="FW491" t="s">
        <v>217</v>
      </c>
      <c r="FX491" t="s">
        <v>1073</v>
      </c>
      <c r="FY491" t="s">
        <v>431</v>
      </c>
      <c r="FZ491" t="s">
        <v>147</v>
      </c>
      <c r="GA491">
        <v>0</v>
      </c>
      <c r="GB491">
        <v>0</v>
      </c>
      <c r="GC491">
        <v>44</v>
      </c>
      <c r="GD491">
        <v>238</v>
      </c>
      <c r="GE491">
        <v>422</v>
      </c>
      <c r="GF491">
        <v>2296</v>
      </c>
      <c r="GG491">
        <v>439</v>
      </c>
      <c r="GH491">
        <v>2388</v>
      </c>
      <c r="GI491">
        <v>84</v>
      </c>
      <c r="GJ491">
        <v>282</v>
      </c>
      <c r="GK491" t="s">
        <v>159</v>
      </c>
      <c r="GL491">
        <v>732</v>
      </c>
      <c r="GM491">
        <v>4617</v>
      </c>
      <c r="GN491" t="s">
        <v>159</v>
      </c>
      <c r="GO491" t="s">
        <v>143</v>
      </c>
      <c r="GP491" t="s">
        <v>227</v>
      </c>
      <c r="GQ491" t="s">
        <v>159</v>
      </c>
      <c r="GR491" t="s">
        <v>217</v>
      </c>
      <c r="GS491" t="s">
        <v>159</v>
      </c>
      <c r="GT491">
        <v>213</v>
      </c>
      <c r="GU491">
        <v>1113</v>
      </c>
      <c r="GV491" t="s">
        <v>159</v>
      </c>
      <c r="GW491" t="s">
        <v>152</v>
      </c>
      <c r="GX491" t="s">
        <v>152</v>
      </c>
      <c r="GY491" t="s">
        <v>152</v>
      </c>
      <c r="GZ491" t="s">
        <v>160</v>
      </c>
      <c r="HA491" s="117" t="s">
        <v>1013</v>
      </c>
      <c r="HB491" s="117" t="s">
        <v>2844</v>
      </c>
      <c r="HC491" s="117"/>
      <c r="HD491" s="116" t="s">
        <v>1858</v>
      </c>
      <c r="HE491" s="116">
        <v>6.1749900000000002</v>
      </c>
      <c r="HF491" s="116">
        <v>31.866849999999999</v>
      </c>
    </row>
    <row r="492" spans="1:214" x14ac:dyDescent="0.25">
      <c r="A492" t="s">
        <v>201</v>
      </c>
      <c r="B492" t="s">
        <v>202</v>
      </c>
      <c r="C492" t="s">
        <v>1550</v>
      </c>
      <c r="D492" t="s">
        <v>314</v>
      </c>
      <c r="E492" t="s">
        <v>1696</v>
      </c>
      <c r="F492" t="s">
        <v>1697</v>
      </c>
      <c r="G492" s="116">
        <f t="shared" si="14"/>
        <v>4.7717000000000001</v>
      </c>
      <c r="H492" s="116">
        <f t="shared" si="15"/>
        <v>33.591430000000003</v>
      </c>
      <c r="I492">
        <v>9</v>
      </c>
      <c r="J492">
        <v>9</v>
      </c>
      <c r="K492" t="s">
        <v>159</v>
      </c>
      <c r="L492">
        <v>54</v>
      </c>
      <c r="M492" s="116">
        <f>SUM(Table1[[#Headers],[c- IDP previously displ. abroad present]])</f>
        <v>0</v>
      </c>
      <c r="N492">
        <v>270</v>
      </c>
      <c r="O492" s="116">
        <f>(Table1[[#This Row],[a- IDP individuals]])-(Table1[[#This Row],[displ. Abroad]])</f>
        <v>166</v>
      </c>
      <c r="P492">
        <v>9</v>
      </c>
      <c r="Q492">
        <v>42</v>
      </c>
      <c r="R492" t="s">
        <v>202</v>
      </c>
      <c r="S492" t="s">
        <v>314</v>
      </c>
      <c r="T492">
        <v>12</v>
      </c>
      <c r="U492">
        <v>60</v>
      </c>
      <c r="V492" t="s">
        <v>202</v>
      </c>
      <c r="W492" t="s">
        <v>203</v>
      </c>
      <c r="X492">
        <v>2</v>
      </c>
      <c r="Y492">
        <v>11</v>
      </c>
      <c r="Z492" t="s">
        <v>147</v>
      </c>
      <c r="AA492" t="s">
        <v>147</v>
      </c>
      <c r="AB492">
        <v>17</v>
      </c>
      <c r="AC492">
        <v>87</v>
      </c>
      <c r="AD492" t="s">
        <v>202</v>
      </c>
      <c r="AE492" t="s">
        <v>203</v>
      </c>
      <c r="AF492">
        <v>0</v>
      </c>
      <c r="AG492">
        <v>0</v>
      </c>
      <c r="AH492" t="s">
        <v>147</v>
      </c>
      <c r="AI492" t="s">
        <v>147</v>
      </c>
      <c r="AJ492">
        <v>14</v>
      </c>
      <c r="AK492">
        <v>70</v>
      </c>
      <c r="AL492" t="s">
        <v>202</v>
      </c>
      <c r="AM492" t="s">
        <v>314</v>
      </c>
      <c r="AN492">
        <v>0</v>
      </c>
      <c r="AO492">
        <v>0</v>
      </c>
      <c r="AP492" t="s">
        <v>159</v>
      </c>
      <c r="AQ492">
        <v>19</v>
      </c>
      <c r="AR492">
        <v>104</v>
      </c>
      <c r="AS492">
        <v>7</v>
      </c>
      <c r="AT492">
        <v>38</v>
      </c>
      <c r="AU492" t="s">
        <v>221</v>
      </c>
      <c r="AV492" t="s">
        <v>424</v>
      </c>
      <c r="AW492">
        <v>2</v>
      </c>
      <c r="AX492">
        <v>11</v>
      </c>
      <c r="AY492" t="s">
        <v>219</v>
      </c>
      <c r="AZ492" t="s">
        <v>860</v>
      </c>
      <c r="BA492">
        <v>5</v>
      </c>
      <c r="BB492">
        <v>27</v>
      </c>
      <c r="BC492" t="s">
        <v>219</v>
      </c>
      <c r="BD492" t="s">
        <v>860</v>
      </c>
      <c r="BE492">
        <v>0</v>
      </c>
      <c r="BF492">
        <v>0</v>
      </c>
      <c r="BG492" t="s">
        <v>147</v>
      </c>
      <c r="BH492" t="s">
        <v>147</v>
      </c>
      <c r="BI492">
        <v>5</v>
      </c>
      <c r="BJ492">
        <v>28</v>
      </c>
      <c r="BK492" t="s">
        <v>221</v>
      </c>
      <c r="BL492" t="s">
        <v>424</v>
      </c>
      <c r="BM492">
        <v>0</v>
      </c>
      <c r="BN492">
        <v>0</v>
      </c>
      <c r="BO492" s="116">
        <f>SUM(Table1[[#This Row],[2014-2015 Conflict]],Table1[[#This Row],[2016-2017 conflict]],Table1[[#This Row],[2018 pre R conflict]],Table1[[#This Row],[2018 post R conflict]],Table1[[#This Row],[2019 conflict]],Table1[[#This Row],[2020 conflict]])</f>
        <v>42</v>
      </c>
      <c r="BP492" s="116">
        <f>SUM(Table1[[#This Row],[2014-2015  C - clashes]],Table1[[#This Row],[2016-2017  c-clashes]],Table1[[#This Row],[2018 pre R C-clashes]],Table1[[#This Row],[2018 post R C-clashes]],Table1[[#This Row],[2019 C-clashes]],Table1[[#This Row],[2020 C-clashes]])</f>
        <v>151</v>
      </c>
      <c r="BQ492" s="116">
        <f>SUM(Table1[[#This Row],[2014-2015 disaster]],Table1[[#This Row],[2016-2017 disaster]],Table1[[#This Row],[2018 pre R disaster]],Table1[[#This Row],[2018 post R disaster]],Table1[[#This Row],[2019 disaster]],Table1[[#This Row],[2020 disaster]])</f>
        <v>0</v>
      </c>
      <c r="BR492" s="116">
        <f>SUM(Table1[[#This Row],[2014-2015 unknown]],Table1[[#This Row],[2016-2017  unknown ]],Table1[[#This Row],[2018 pre R unknown]],Table1[[#This Row],[2018 post R unknown]],Table1[[#This Row],[2019 unknown]],Table1[[#This Row],[2020 unknown]])</f>
        <v>77</v>
      </c>
      <c r="BS492">
        <v>42</v>
      </c>
      <c r="BT492">
        <v>0</v>
      </c>
      <c r="BU492">
        <v>0</v>
      </c>
      <c r="BV492">
        <v>0</v>
      </c>
      <c r="BW492" t="s">
        <v>146</v>
      </c>
      <c r="BX492">
        <v>0</v>
      </c>
      <c r="BY492">
        <v>33</v>
      </c>
      <c r="BZ492">
        <v>0</v>
      </c>
      <c r="CA492">
        <v>27</v>
      </c>
      <c r="CB492" t="s">
        <v>146</v>
      </c>
      <c r="CC492">
        <v>0</v>
      </c>
      <c r="CD492">
        <v>0</v>
      </c>
      <c r="CE492">
        <v>0</v>
      </c>
      <c r="CF492">
        <v>11</v>
      </c>
      <c r="CG492" t="s">
        <v>146</v>
      </c>
      <c r="CH492">
        <v>0</v>
      </c>
      <c r="CI492">
        <v>68</v>
      </c>
      <c r="CJ492">
        <v>0</v>
      </c>
      <c r="CK492">
        <v>19</v>
      </c>
      <c r="CL492" t="s">
        <v>146</v>
      </c>
      <c r="CM492">
        <v>0</v>
      </c>
      <c r="CN492">
        <v>0</v>
      </c>
      <c r="CO492">
        <v>0</v>
      </c>
      <c r="CP492">
        <v>0</v>
      </c>
      <c r="CQ492" t="s">
        <v>146</v>
      </c>
      <c r="CR492">
        <v>0</v>
      </c>
      <c r="CS492">
        <v>50</v>
      </c>
      <c r="CT492">
        <v>0</v>
      </c>
      <c r="CU492">
        <v>20</v>
      </c>
      <c r="CV492" t="s">
        <v>146</v>
      </c>
      <c r="CW492" t="s">
        <v>147</v>
      </c>
      <c r="CX492">
        <v>0</v>
      </c>
      <c r="CY492">
        <v>0</v>
      </c>
      <c r="CZ492">
        <v>0</v>
      </c>
      <c r="DA492">
        <v>54</v>
      </c>
      <c r="DB492">
        <v>270</v>
      </c>
      <c r="DC492" t="s">
        <v>146</v>
      </c>
      <c r="DD492">
        <v>0</v>
      </c>
      <c r="DE492">
        <v>0</v>
      </c>
      <c r="DF492">
        <v>210</v>
      </c>
      <c r="DG492">
        <v>1050</v>
      </c>
      <c r="DH492" t="s">
        <v>159</v>
      </c>
      <c r="DI492">
        <f>Table1[[#This Row],[i- returnees internal present household]]+Table1[[#This Row],[k- abroad returnee household]]</f>
        <v>265</v>
      </c>
      <c r="DJ492">
        <f>Table1[[#This Row],[ returnees internal ]]+Table1[[#This Row],[abroad returnee ]]</f>
        <v>1017</v>
      </c>
      <c r="DK492" t="s">
        <v>159</v>
      </c>
      <c r="DL492">
        <v>173</v>
      </c>
      <c r="DM492">
        <v>562</v>
      </c>
      <c r="DN492">
        <v>15</v>
      </c>
      <c r="DO492">
        <v>75</v>
      </c>
      <c r="DP492" t="s">
        <v>193</v>
      </c>
      <c r="DQ492" t="s">
        <v>194</v>
      </c>
      <c r="DR492" t="s">
        <v>150</v>
      </c>
      <c r="DS492" t="s">
        <v>147</v>
      </c>
      <c r="DT492">
        <v>12</v>
      </c>
      <c r="DU492">
        <v>60</v>
      </c>
      <c r="DV492" t="s">
        <v>202</v>
      </c>
      <c r="DW492" t="s">
        <v>302</v>
      </c>
      <c r="DX492" t="s">
        <v>304</v>
      </c>
      <c r="DY492" t="s">
        <v>147</v>
      </c>
      <c r="DZ492">
        <v>7</v>
      </c>
      <c r="EA492">
        <v>35</v>
      </c>
      <c r="EB492" t="s">
        <v>211</v>
      </c>
      <c r="EC492" t="s">
        <v>423</v>
      </c>
      <c r="ED492" t="s">
        <v>150</v>
      </c>
      <c r="EE492" t="s">
        <v>147</v>
      </c>
      <c r="EF492">
        <v>0</v>
      </c>
      <c r="EG492">
        <v>0</v>
      </c>
      <c r="EH492" t="s">
        <v>147</v>
      </c>
      <c r="EI492" t="s">
        <v>147</v>
      </c>
      <c r="EJ492" t="s">
        <v>147</v>
      </c>
      <c r="EK492" t="s">
        <v>147</v>
      </c>
      <c r="EL492">
        <v>11</v>
      </c>
      <c r="EM492">
        <v>55</v>
      </c>
      <c r="EN492" t="s">
        <v>211</v>
      </c>
      <c r="EO492" t="s">
        <v>422</v>
      </c>
      <c r="EP492" t="s">
        <v>304</v>
      </c>
      <c r="EQ492" t="s">
        <v>147</v>
      </c>
      <c r="ER492">
        <v>128</v>
      </c>
      <c r="ES492">
        <v>337</v>
      </c>
      <c r="ET492" t="s">
        <v>159</v>
      </c>
      <c r="EU492">
        <v>92</v>
      </c>
      <c r="EV492">
        <v>455</v>
      </c>
      <c r="EW492">
        <v>25</v>
      </c>
      <c r="EX492">
        <v>125</v>
      </c>
      <c r="EY492" t="s">
        <v>221</v>
      </c>
      <c r="EZ492" t="s">
        <v>424</v>
      </c>
      <c r="FA492" t="s">
        <v>150</v>
      </c>
      <c r="FB492" t="s">
        <v>147</v>
      </c>
      <c r="FC492">
        <v>15</v>
      </c>
      <c r="FD492">
        <v>75</v>
      </c>
      <c r="FE492" t="s">
        <v>219</v>
      </c>
      <c r="FF492" t="s">
        <v>1698</v>
      </c>
      <c r="FG492" t="s">
        <v>182</v>
      </c>
      <c r="FH492" t="s">
        <v>147</v>
      </c>
      <c r="FI492">
        <v>4</v>
      </c>
      <c r="FJ492">
        <v>20</v>
      </c>
      <c r="FK492" t="s">
        <v>219</v>
      </c>
      <c r="FL492" t="s">
        <v>1699</v>
      </c>
      <c r="FM492" t="s">
        <v>182</v>
      </c>
      <c r="FN492" t="s">
        <v>147</v>
      </c>
      <c r="FO492">
        <v>2</v>
      </c>
      <c r="FP492">
        <v>10</v>
      </c>
      <c r="FQ492" t="s">
        <v>221</v>
      </c>
      <c r="FR492" t="s">
        <v>424</v>
      </c>
      <c r="FS492" t="s">
        <v>182</v>
      </c>
      <c r="FT492" t="s">
        <v>147</v>
      </c>
      <c r="FU492">
        <v>31</v>
      </c>
      <c r="FV492">
        <v>155</v>
      </c>
      <c r="FW492" t="s">
        <v>221</v>
      </c>
      <c r="FX492" t="s">
        <v>424</v>
      </c>
      <c r="FY492" t="s">
        <v>304</v>
      </c>
      <c r="FZ492" t="s">
        <v>147</v>
      </c>
      <c r="GA492">
        <v>15</v>
      </c>
      <c r="GB492">
        <v>70</v>
      </c>
      <c r="GC492">
        <v>12</v>
      </c>
      <c r="GD492">
        <v>77</v>
      </c>
      <c r="GE492">
        <v>55</v>
      </c>
      <c r="GF492">
        <v>266</v>
      </c>
      <c r="GG492">
        <v>55</v>
      </c>
      <c r="GH492">
        <v>267</v>
      </c>
      <c r="GI492">
        <v>143</v>
      </c>
      <c r="GJ492">
        <v>407</v>
      </c>
      <c r="GK492" t="s">
        <v>159</v>
      </c>
      <c r="GL492">
        <v>32</v>
      </c>
      <c r="GM492">
        <v>162</v>
      </c>
      <c r="GN492" t="s">
        <v>159</v>
      </c>
      <c r="GO492" t="s">
        <v>202</v>
      </c>
      <c r="GP492" t="s">
        <v>311</v>
      </c>
      <c r="GQ492" t="s">
        <v>159</v>
      </c>
      <c r="GR492" t="s">
        <v>219</v>
      </c>
      <c r="GS492" t="s">
        <v>159</v>
      </c>
      <c r="GT492">
        <v>81</v>
      </c>
      <c r="GU492">
        <v>395</v>
      </c>
      <c r="GV492" t="s">
        <v>146</v>
      </c>
      <c r="GW492" t="s">
        <v>152</v>
      </c>
      <c r="GX492" t="s">
        <v>177</v>
      </c>
      <c r="GY492" t="s">
        <v>152</v>
      </c>
      <c r="GZ492" t="s">
        <v>160</v>
      </c>
      <c r="HA492" s="117" t="s">
        <v>1013</v>
      </c>
      <c r="HB492" s="117" t="s">
        <v>2846</v>
      </c>
      <c r="HC492" s="117"/>
      <c r="HD492" s="116" t="s">
        <v>1858</v>
      </c>
      <c r="HE492" s="116">
        <v>6.1974</v>
      </c>
      <c r="HF492" s="116">
        <v>31.796759999999999</v>
      </c>
    </row>
    <row r="493" spans="1:214" x14ac:dyDescent="0.25">
      <c r="A493" t="s">
        <v>201</v>
      </c>
      <c r="B493" t="s">
        <v>202</v>
      </c>
      <c r="C493" t="s">
        <v>1550</v>
      </c>
      <c r="D493" t="s">
        <v>314</v>
      </c>
      <c r="E493" t="s">
        <v>1700</v>
      </c>
      <c r="F493" t="s">
        <v>1701</v>
      </c>
      <c r="G493" s="116">
        <f t="shared" si="14"/>
        <v>4.6825020999999998</v>
      </c>
      <c r="H493" s="116">
        <f t="shared" si="15"/>
        <v>33.538381899999997</v>
      </c>
      <c r="I493">
        <v>9</v>
      </c>
      <c r="J493">
        <v>9</v>
      </c>
      <c r="K493" t="s">
        <v>159</v>
      </c>
      <c r="L493">
        <v>144</v>
      </c>
      <c r="M493" s="116">
        <f>SUM(Table1[[#Headers],[c- IDP previously displ. abroad present]])</f>
        <v>0</v>
      </c>
      <c r="N493">
        <v>771</v>
      </c>
      <c r="O493" s="116">
        <f>(Table1[[#This Row],[a- IDP individuals]])-(Table1[[#This Row],[displ. Abroad]])</f>
        <v>756</v>
      </c>
      <c r="P493">
        <v>0</v>
      </c>
      <c r="Q493">
        <v>0</v>
      </c>
      <c r="R493" t="s">
        <v>147</v>
      </c>
      <c r="S493" t="s">
        <v>147</v>
      </c>
      <c r="T493">
        <v>30</v>
      </c>
      <c r="U493">
        <v>163</v>
      </c>
      <c r="V493" t="s">
        <v>202</v>
      </c>
      <c r="W493" t="s">
        <v>314</v>
      </c>
      <c r="X493">
        <v>63</v>
      </c>
      <c r="Y493">
        <v>320</v>
      </c>
      <c r="Z493" t="s">
        <v>202</v>
      </c>
      <c r="AA493" t="s">
        <v>314</v>
      </c>
      <c r="AB493">
        <v>0</v>
      </c>
      <c r="AC493">
        <v>0</v>
      </c>
      <c r="AD493" t="s">
        <v>147</v>
      </c>
      <c r="AE493" t="s">
        <v>147</v>
      </c>
      <c r="AF493">
        <v>30</v>
      </c>
      <c r="AG493">
        <v>198</v>
      </c>
      <c r="AH493" t="s">
        <v>202</v>
      </c>
      <c r="AI493" t="s">
        <v>314</v>
      </c>
      <c r="AJ493">
        <v>10</v>
      </c>
      <c r="AK493">
        <v>51</v>
      </c>
      <c r="AL493" t="s">
        <v>202</v>
      </c>
      <c r="AM493" t="s">
        <v>314</v>
      </c>
      <c r="AN493">
        <v>11</v>
      </c>
      <c r="AO493">
        <v>39</v>
      </c>
      <c r="AP493" t="s">
        <v>159</v>
      </c>
      <c r="AQ493">
        <v>2</v>
      </c>
      <c r="AR493">
        <v>15</v>
      </c>
      <c r="AS493">
        <v>0</v>
      </c>
      <c r="AT493">
        <v>0</v>
      </c>
      <c r="AU493" t="s">
        <v>147</v>
      </c>
      <c r="AV493" t="s">
        <v>147</v>
      </c>
      <c r="AW493">
        <v>0</v>
      </c>
      <c r="AX493">
        <v>0</v>
      </c>
      <c r="AY493" t="s">
        <v>147</v>
      </c>
      <c r="AZ493" t="s">
        <v>147</v>
      </c>
      <c r="BA493">
        <v>0</v>
      </c>
      <c r="BB493">
        <v>0</v>
      </c>
      <c r="BC493" t="s">
        <v>147</v>
      </c>
      <c r="BD493" t="s">
        <v>147</v>
      </c>
      <c r="BE493">
        <v>0</v>
      </c>
      <c r="BF493">
        <v>0</v>
      </c>
      <c r="BG493" t="s">
        <v>147</v>
      </c>
      <c r="BH493" t="s">
        <v>147</v>
      </c>
      <c r="BI493">
        <v>0</v>
      </c>
      <c r="BJ493">
        <v>0</v>
      </c>
      <c r="BK493" t="s">
        <v>147</v>
      </c>
      <c r="BL493" t="s">
        <v>147</v>
      </c>
      <c r="BM493">
        <v>2</v>
      </c>
      <c r="BN493">
        <v>15</v>
      </c>
      <c r="BO493" s="116">
        <f>SUM(Table1[[#This Row],[2014-2015 Conflict]],Table1[[#This Row],[2016-2017 conflict]],Table1[[#This Row],[2018 pre R conflict]],Table1[[#This Row],[2018 post R conflict]],Table1[[#This Row],[2019 conflict]],Table1[[#This Row],[2020 conflict]])</f>
        <v>249</v>
      </c>
      <c r="BP493" s="116">
        <f>SUM(Table1[[#This Row],[2014-2015  C - clashes]],Table1[[#This Row],[2016-2017  c-clashes]],Table1[[#This Row],[2018 pre R C-clashes]],Table1[[#This Row],[2018 post R C-clashes]],Table1[[#This Row],[2019 C-clashes]],Table1[[#This Row],[2020 C-clashes]])</f>
        <v>483</v>
      </c>
      <c r="BQ493" s="116">
        <f>SUM(Table1[[#This Row],[2014-2015 disaster]],Table1[[#This Row],[2016-2017 disaster]],Table1[[#This Row],[2018 pre R disaster]],Table1[[#This Row],[2018 post R disaster]],Table1[[#This Row],[2019 disaster]],Table1[[#This Row],[2020 disaster]])</f>
        <v>0</v>
      </c>
      <c r="BR493" s="116">
        <f>SUM(Table1[[#This Row],[2014-2015 unknown]],Table1[[#This Row],[2016-2017  unknown ]],Table1[[#This Row],[2018 pre R unknown]],Table1[[#This Row],[2018 post R unknown]],Table1[[#This Row],[2019 unknown]],Table1[[#This Row],[2020 unknown]])</f>
        <v>0</v>
      </c>
      <c r="BS493">
        <v>0</v>
      </c>
      <c r="BT493">
        <v>0</v>
      </c>
      <c r="BU493">
        <v>0</v>
      </c>
      <c r="BV493">
        <v>0</v>
      </c>
      <c r="BW493" t="s">
        <v>146</v>
      </c>
      <c r="BX493">
        <v>0</v>
      </c>
      <c r="BY493">
        <v>163</v>
      </c>
      <c r="BZ493">
        <v>0</v>
      </c>
      <c r="CA493">
        <v>0</v>
      </c>
      <c r="CB493" t="s">
        <v>146</v>
      </c>
      <c r="CC493">
        <v>0</v>
      </c>
      <c r="CD493">
        <v>320</v>
      </c>
      <c r="CE493">
        <v>0</v>
      </c>
      <c r="CF493">
        <v>0</v>
      </c>
      <c r="CG493" t="s">
        <v>146</v>
      </c>
      <c r="CH493">
        <v>0</v>
      </c>
      <c r="CI493">
        <v>0</v>
      </c>
      <c r="CJ493">
        <v>0</v>
      </c>
      <c r="CK493">
        <v>0</v>
      </c>
      <c r="CL493" t="s">
        <v>146</v>
      </c>
      <c r="CM493">
        <v>198</v>
      </c>
      <c r="CN493">
        <v>0</v>
      </c>
      <c r="CO493">
        <v>0</v>
      </c>
      <c r="CP493">
        <v>0</v>
      </c>
      <c r="CQ493" t="s">
        <v>146</v>
      </c>
      <c r="CR493">
        <v>51</v>
      </c>
      <c r="CS493">
        <v>0</v>
      </c>
      <c r="CT493">
        <v>0</v>
      </c>
      <c r="CU493">
        <v>0</v>
      </c>
      <c r="CV493" t="s">
        <v>146</v>
      </c>
      <c r="CW493" t="s">
        <v>147</v>
      </c>
      <c r="CX493">
        <v>0</v>
      </c>
      <c r="CY493">
        <v>0</v>
      </c>
      <c r="CZ493">
        <v>0</v>
      </c>
      <c r="DA493">
        <v>144</v>
      </c>
      <c r="DB493">
        <v>771</v>
      </c>
      <c r="DC493" t="s">
        <v>146</v>
      </c>
      <c r="DD493">
        <v>0</v>
      </c>
      <c r="DE493">
        <v>0</v>
      </c>
      <c r="DF493">
        <v>754</v>
      </c>
      <c r="DG493">
        <v>4147</v>
      </c>
      <c r="DH493" t="s">
        <v>159</v>
      </c>
      <c r="DI493">
        <f>Table1[[#This Row],[i- returnees internal present household]]+Table1[[#This Row],[k- abroad returnee household]]</f>
        <v>152</v>
      </c>
      <c r="DJ493">
        <f>Table1[[#This Row],[ returnees internal ]]+Table1[[#This Row],[abroad returnee ]]</f>
        <v>724</v>
      </c>
      <c r="DK493" t="s">
        <v>159</v>
      </c>
      <c r="DL493">
        <v>143</v>
      </c>
      <c r="DM493">
        <v>703</v>
      </c>
      <c r="DN493">
        <v>28</v>
      </c>
      <c r="DO493">
        <v>140</v>
      </c>
      <c r="DP493" t="s">
        <v>202</v>
      </c>
      <c r="DQ493" t="s">
        <v>314</v>
      </c>
      <c r="DR493" t="s">
        <v>150</v>
      </c>
      <c r="DS493" t="s">
        <v>147</v>
      </c>
      <c r="DT493">
        <v>57</v>
      </c>
      <c r="DU493">
        <v>285</v>
      </c>
      <c r="DV493" t="s">
        <v>202</v>
      </c>
      <c r="DW493" t="s">
        <v>203</v>
      </c>
      <c r="DX493" t="s">
        <v>150</v>
      </c>
      <c r="DY493" t="s">
        <v>147</v>
      </c>
      <c r="DZ493">
        <v>0</v>
      </c>
      <c r="EA493">
        <v>0</v>
      </c>
      <c r="EB493" t="s">
        <v>147</v>
      </c>
      <c r="EC493" t="s">
        <v>147</v>
      </c>
      <c r="ED493" t="s">
        <v>147</v>
      </c>
      <c r="EE493" t="s">
        <v>147</v>
      </c>
      <c r="EF493">
        <v>45</v>
      </c>
      <c r="EG493">
        <v>225</v>
      </c>
      <c r="EH493" t="s">
        <v>202</v>
      </c>
      <c r="EI493" t="s">
        <v>314</v>
      </c>
      <c r="EJ493" t="s">
        <v>182</v>
      </c>
      <c r="EK493" t="s">
        <v>147</v>
      </c>
      <c r="EL493">
        <v>7</v>
      </c>
      <c r="EM493">
        <v>35</v>
      </c>
      <c r="EN493" t="s">
        <v>202</v>
      </c>
      <c r="EO493" t="s">
        <v>314</v>
      </c>
      <c r="EP493" t="s">
        <v>304</v>
      </c>
      <c r="EQ493" t="s">
        <v>147</v>
      </c>
      <c r="ER493">
        <v>6</v>
      </c>
      <c r="ES493">
        <v>18</v>
      </c>
      <c r="ET493" t="s">
        <v>159</v>
      </c>
      <c r="EU493">
        <v>9</v>
      </c>
      <c r="EV493">
        <v>21</v>
      </c>
      <c r="EW493">
        <v>0</v>
      </c>
      <c r="EX493">
        <v>0</v>
      </c>
      <c r="EY493" t="s">
        <v>147</v>
      </c>
      <c r="EZ493" t="s">
        <v>147</v>
      </c>
      <c r="FA493" t="s">
        <v>147</v>
      </c>
      <c r="FB493" t="s">
        <v>147</v>
      </c>
      <c r="FC493">
        <v>0</v>
      </c>
      <c r="FD493">
        <v>0</v>
      </c>
      <c r="FE493" t="s">
        <v>147</v>
      </c>
      <c r="FF493" t="s">
        <v>147</v>
      </c>
      <c r="FG493" t="s">
        <v>147</v>
      </c>
      <c r="FH493" t="s">
        <v>147</v>
      </c>
      <c r="FI493">
        <v>0</v>
      </c>
      <c r="FJ493">
        <v>0</v>
      </c>
      <c r="FK493" t="s">
        <v>147</v>
      </c>
      <c r="FL493" t="s">
        <v>147</v>
      </c>
      <c r="FM493" t="s">
        <v>147</v>
      </c>
      <c r="FN493" t="s">
        <v>147</v>
      </c>
      <c r="FO493">
        <v>0</v>
      </c>
      <c r="FP493">
        <v>0</v>
      </c>
      <c r="FQ493" t="s">
        <v>147</v>
      </c>
      <c r="FR493" t="s">
        <v>147</v>
      </c>
      <c r="FS493" t="s">
        <v>147</v>
      </c>
      <c r="FT493" t="s">
        <v>147</v>
      </c>
      <c r="FU493">
        <v>0</v>
      </c>
      <c r="FV493">
        <v>0</v>
      </c>
      <c r="FW493" t="s">
        <v>147</v>
      </c>
      <c r="FX493" t="s">
        <v>147</v>
      </c>
      <c r="FY493" t="s">
        <v>147</v>
      </c>
      <c r="FZ493" t="s">
        <v>147</v>
      </c>
      <c r="GA493">
        <v>9</v>
      </c>
      <c r="GB493">
        <v>21</v>
      </c>
      <c r="GC493">
        <v>17</v>
      </c>
      <c r="GD493">
        <v>85</v>
      </c>
      <c r="GE493">
        <v>45</v>
      </c>
      <c r="GF493">
        <v>215</v>
      </c>
      <c r="GG493">
        <v>75</v>
      </c>
      <c r="GH493">
        <v>385</v>
      </c>
      <c r="GI493">
        <v>15</v>
      </c>
      <c r="GJ493">
        <v>39</v>
      </c>
      <c r="GK493" t="s">
        <v>159</v>
      </c>
      <c r="GL493">
        <v>1</v>
      </c>
      <c r="GM493">
        <v>2</v>
      </c>
      <c r="GN493" t="s">
        <v>146</v>
      </c>
      <c r="GO493" t="s">
        <v>147</v>
      </c>
      <c r="GP493" t="s">
        <v>147</v>
      </c>
      <c r="GQ493" t="s">
        <v>146</v>
      </c>
      <c r="GR493" t="s">
        <v>147</v>
      </c>
      <c r="GS493" t="s">
        <v>159</v>
      </c>
      <c r="GT493">
        <v>33</v>
      </c>
      <c r="GU493">
        <v>158</v>
      </c>
      <c r="GV493" t="s">
        <v>146</v>
      </c>
      <c r="GW493" t="s">
        <v>177</v>
      </c>
      <c r="GX493" t="s">
        <v>151</v>
      </c>
      <c r="GY493" t="s">
        <v>151</v>
      </c>
      <c r="GZ493" t="s">
        <v>160</v>
      </c>
      <c r="HA493" s="117" t="s">
        <v>1013</v>
      </c>
      <c r="HB493" s="117" t="s">
        <v>2848</v>
      </c>
      <c r="HC493" s="117"/>
      <c r="HD493" s="116" t="s">
        <v>1858</v>
      </c>
      <c r="HE493" s="116">
        <v>6.15273</v>
      </c>
      <c r="HF493" s="116">
        <v>31.977229999999999</v>
      </c>
    </row>
    <row r="494" spans="1:214" x14ac:dyDescent="0.25">
      <c r="A494" s="87" t="s">
        <v>329</v>
      </c>
      <c r="B494" s="83" t="s">
        <v>175</v>
      </c>
      <c r="C494" s="83" t="s">
        <v>384</v>
      </c>
      <c r="D494" s="83" t="s">
        <v>332</v>
      </c>
      <c r="E494" s="83" t="s">
        <v>1573</v>
      </c>
      <c r="F494" s="83" t="s">
        <v>1574</v>
      </c>
      <c r="G494" s="83">
        <f t="shared" si="14"/>
        <v>9.2747189999999993</v>
      </c>
      <c r="H494" s="83">
        <f t="shared" si="15"/>
        <v>29.527730999999999</v>
      </c>
      <c r="I494" s="83">
        <v>8</v>
      </c>
      <c r="J494" s="83">
        <v>8</v>
      </c>
      <c r="K494" s="83" t="s">
        <v>159</v>
      </c>
      <c r="L494" s="83">
        <v>58</v>
      </c>
      <c r="M494" s="83">
        <f>SUM(Table1[[#Headers],[c- IDP previously displ. abroad present]])</f>
        <v>0</v>
      </c>
      <c r="N494" s="83">
        <v>292</v>
      </c>
      <c r="O494" s="83">
        <f>(Table1[[#This Row],[a- IDP individuals]])-(Table1[[#This Row],[displ. Abroad]])</f>
        <v>292</v>
      </c>
      <c r="P494" s="83">
        <v>38</v>
      </c>
      <c r="Q494" s="83">
        <v>200</v>
      </c>
      <c r="R494" s="83" t="s">
        <v>175</v>
      </c>
      <c r="S494" s="83" t="s">
        <v>332</v>
      </c>
      <c r="T494" s="83">
        <v>20</v>
      </c>
      <c r="U494" s="83">
        <v>92</v>
      </c>
      <c r="V494" s="83" t="s">
        <v>175</v>
      </c>
      <c r="W494" s="83" t="s">
        <v>332</v>
      </c>
      <c r="X494" s="83">
        <v>0</v>
      </c>
      <c r="Y494" s="83">
        <v>0</v>
      </c>
      <c r="Z494" s="83" t="s">
        <v>147</v>
      </c>
      <c r="AA494" s="83" t="s">
        <v>147</v>
      </c>
      <c r="AB494" s="83">
        <v>0</v>
      </c>
      <c r="AC494" s="83">
        <v>0</v>
      </c>
      <c r="AD494" s="83" t="s">
        <v>147</v>
      </c>
      <c r="AE494" s="83" t="s">
        <v>147</v>
      </c>
      <c r="AF494" s="83">
        <v>0</v>
      </c>
      <c r="AG494" s="83">
        <v>0</v>
      </c>
      <c r="AH494" s="83" t="s">
        <v>147</v>
      </c>
      <c r="AI494" s="83" t="s">
        <v>147</v>
      </c>
      <c r="AJ494" s="83">
        <v>0</v>
      </c>
      <c r="AK494" s="83">
        <v>0</v>
      </c>
      <c r="AL494" s="83" t="s">
        <v>147</v>
      </c>
      <c r="AM494" s="83" t="s">
        <v>147</v>
      </c>
      <c r="AN494" s="84">
        <v>0</v>
      </c>
      <c r="AO494" s="84">
        <v>0</v>
      </c>
      <c r="AP494" s="83" t="s">
        <v>146</v>
      </c>
      <c r="AQ494" s="83">
        <v>0</v>
      </c>
      <c r="AR494" s="83">
        <v>0</v>
      </c>
      <c r="AS494" s="83">
        <v>0</v>
      </c>
      <c r="AT494" s="83">
        <v>0</v>
      </c>
      <c r="AU494" s="83" t="s">
        <v>147</v>
      </c>
      <c r="AV494" s="83" t="s">
        <v>147</v>
      </c>
      <c r="AW494" s="83">
        <v>0</v>
      </c>
      <c r="AX494" s="83">
        <v>0</v>
      </c>
      <c r="AY494" s="83" t="s">
        <v>147</v>
      </c>
      <c r="AZ494" s="83" t="s">
        <v>147</v>
      </c>
      <c r="BA494" s="83">
        <v>0</v>
      </c>
      <c r="BB494" s="83">
        <v>0</v>
      </c>
      <c r="BC494" s="83" t="s">
        <v>147</v>
      </c>
      <c r="BD494" s="83" t="s">
        <v>147</v>
      </c>
      <c r="BE494" s="83">
        <v>0</v>
      </c>
      <c r="BF494" s="83">
        <v>0</v>
      </c>
      <c r="BG494" s="83" t="s">
        <v>147</v>
      </c>
      <c r="BH494" s="83" t="s">
        <v>147</v>
      </c>
      <c r="BI494" s="83">
        <v>0</v>
      </c>
      <c r="BJ494" s="83">
        <v>0</v>
      </c>
      <c r="BK494" s="83" t="s">
        <v>147</v>
      </c>
      <c r="BL494" s="83" t="s">
        <v>147</v>
      </c>
      <c r="BM494" s="84">
        <v>0</v>
      </c>
      <c r="BN494" s="84">
        <v>0</v>
      </c>
      <c r="BO494" s="84">
        <f>SUM(Table1[[#This Row],[2014-2015 Conflict]],Table1[[#This Row],[2016-2017 conflict]],Table1[[#This Row],[2018 pre R conflict]],Table1[[#This Row],[2018 post R conflict]],Table1[[#This Row],[2019 conflict]],Table1[[#This Row],[2020 conflict]])</f>
        <v>292</v>
      </c>
      <c r="BP494" s="84">
        <f>SUM(Table1[[#This Row],[2014-2015  C - clashes]],Table1[[#This Row],[2016-2017  c-clashes]],Table1[[#This Row],[2018 pre R C-clashes]],Table1[[#This Row],[2018 post R C-clashes]],Table1[[#This Row],[2019 C-clashes]],Table1[[#This Row],[2020 C-clashes]])</f>
        <v>0</v>
      </c>
      <c r="BQ494" s="84">
        <f>SUM(Table1[[#This Row],[2014-2015 disaster]],Table1[[#This Row],[2016-2017 disaster]],Table1[[#This Row],[2018 pre R disaster]],Table1[[#This Row],[2018 post R disaster]],Table1[[#This Row],[2019 disaster]],Table1[[#This Row],[2020 disaster]])</f>
        <v>0</v>
      </c>
      <c r="BR494" s="84">
        <f>SUM(Table1[[#This Row],[2014-2015 unknown]],Table1[[#This Row],[2016-2017  unknown ]],Table1[[#This Row],[2018 pre R unknown]],Table1[[#This Row],[2018 post R unknown]],Table1[[#This Row],[2019 unknown]],Table1[[#This Row],[2020 unknown]])</f>
        <v>0</v>
      </c>
      <c r="BS494" s="83">
        <v>200</v>
      </c>
      <c r="BT494" s="83">
        <v>0</v>
      </c>
      <c r="BU494" s="83">
        <v>0</v>
      </c>
      <c r="BV494" s="84">
        <v>0</v>
      </c>
      <c r="BW494" s="83" t="s">
        <v>146</v>
      </c>
      <c r="BX494" s="83">
        <v>92</v>
      </c>
      <c r="BY494" s="83">
        <v>0</v>
      </c>
      <c r="BZ494" s="83">
        <v>0</v>
      </c>
      <c r="CA494" s="84">
        <v>0</v>
      </c>
      <c r="CB494" s="83" t="s">
        <v>146</v>
      </c>
      <c r="CC494" s="83">
        <v>0</v>
      </c>
      <c r="CD494" s="83">
        <v>0</v>
      </c>
      <c r="CE494" s="83">
        <v>0</v>
      </c>
      <c r="CF494" s="84">
        <v>0</v>
      </c>
      <c r="CG494" s="83" t="s">
        <v>146</v>
      </c>
      <c r="CH494" s="83">
        <v>0</v>
      </c>
      <c r="CI494" s="83">
        <v>0</v>
      </c>
      <c r="CJ494" s="83">
        <v>0</v>
      </c>
      <c r="CK494" s="84">
        <v>0</v>
      </c>
      <c r="CL494" s="83" t="s">
        <v>146</v>
      </c>
      <c r="CM494" s="83">
        <v>0</v>
      </c>
      <c r="CN494" s="83">
        <v>0</v>
      </c>
      <c r="CO494" s="83">
        <v>0</v>
      </c>
      <c r="CP494" s="84">
        <v>0</v>
      </c>
      <c r="CQ494" s="83" t="s">
        <v>146</v>
      </c>
      <c r="CR494" s="83">
        <v>0</v>
      </c>
      <c r="CS494" s="83">
        <v>0</v>
      </c>
      <c r="CT494" s="83">
        <v>0</v>
      </c>
      <c r="CU494" s="84">
        <v>0</v>
      </c>
      <c r="CV494" s="85" t="s">
        <v>146</v>
      </c>
      <c r="CW494" s="83" t="s">
        <v>147</v>
      </c>
      <c r="CX494" s="83"/>
      <c r="CY494" s="83">
        <v>0</v>
      </c>
      <c r="CZ494" s="83">
        <v>0</v>
      </c>
      <c r="DA494" s="83">
        <v>58</v>
      </c>
      <c r="DB494" s="83">
        <v>292</v>
      </c>
      <c r="DC494" s="83" t="s">
        <v>146</v>
      </c>
      <c r="DD494" s="83">
        <v>0</v>
      </c>
      <c r="DE494" s="83">
        <v>0</v>
      </c>
      <c r="DF494" s="83">
        <v>70</v>
      </c>
      <c r="DG494" s="83">
        <v>353</v>
      </c>
      <c r="DH494" s="83" t="s">
        <v>159</v>
      </c>
      <c r="DI494">
        <f>Table1[[#This Row],[i- returnees internal present household]]+Table1[[#This Row],[k- abroad returnee household]]</f>
        <v>60</v>
      </c>
      <c r="DJ494">
        <f>Table1[[#This Row],[ returnees internal ]]+Table1[[#This Row],[abroad returnee ]]</f>
        <v>361</v>
      </c>
      <c r="DK494" s="83" t="s">
        <v>159</v>
      </c>
      <c r="DL494" s="83">
        <v>40</v>
      </c>
      <c r="DM494" s="83">
        <v>241</v>
      </c>
      <c r="DN494" s="83">
        <v>0</v>
      </c>
      <c r="DO494" s="83">
        <v>0</v>
      </c>
      <c r="DP494" s="83" t="s">
        <v>147</v>
      </c>
      <c r="DQ494" s="83" t="s">
        <v>147</v>
      </c>
      <c r="DR494" s="83" t="s">
        <v>147</v>
      </c>
      <c r="DS494" s="83" t="s">
        <v>147</v>
      </c>
      <c r="DT494" s="83">
        <v>0</v>
      </c>
      <c r="DU494" s="83">
        <v>0</v>
      </c>
      <c r="DV494" s="83" t="s">
        <v>147</v>
      </c>
      <c r="DW494" s="83" t="s">
        <v>147</v>
      </c>
      <c r="DX494" s="83" t="s">
        <v>147</v>
      </c>
      <c r="DY494" s="83" t="s">
        <v>147</v>
      </c>
      <c r="DZ494" s="83">
        <v>15</v>
      </c>
      <c r="EA494" s="83">
        <v>90</v>
      </c>
      <c r="EB494" s="83" t="s">
        <v>175</v>
      </c>
      <c r="EC494" s="83" t="s">
        <v>332</v>
      </c>
      <c r="ED494" s="83" t="s">
        <v>150</v>
      </c>
      <c r="EE494" s="83" t="s">
        <v>147</v>
      </c>
      <c r="EF494" s="83">
        <v>25</v>
      </c>
      <c r="EG494" s="83">
        <v>151</v>
      </c>
      <c r="EH494" s="83" t="s">
        <v>175</v>
      </c>
      <c r="EI494" s="83" t="s">
        <v>332</v>
      </c>
      <c r="EJ494" s="83" t="s">
        <v>150</v>
      </c>
      <c r="EK494" s="83" t="s">
        <v>147</v>
      </c>
      <c r="EL494" s="83">
        <v>0</v>
      </c>
      <c r="EM494" s="83">
        <v>0</v>
      </c>
      <c r="EN494" s="83" t="s">
        <v>147</v>
      </c>
      <c r="EO494" s="83" t="s">
        <v>147</v>
      </c>
      <c r="EP494" s="83" t="s">
        <v>147</v>
      </c>
      <c r="EQ494" s="83" t="s">
        <v>147</v>
      </c>
      <c r="ER494" s="84">
        <v>0</v>
      </c>
      <c r="ES494" s="84">
        <v>0</v>
      </c>
      <c r="ET494" s="83" t="s">
        <v>159</v>
      </c>
      <c r="EU494" s="83">
        <v>20</v>
      </c>
      <c r="EV494" s="83">
        <v>120</v>
      </c>
      <c r="EW494" s="83">
        <v>0</v>
      </c>
      <c r="EX494" s="83">
        <v>0</v>
      </c>
      <c r="EY494" s="83" t="s">
        <v>147</v>
      </c>
      <c r="EZ494" s="83" t="s">
        <v>147</v>
      </c>
      <c r="FA494" s="83" t="s">
        <v>147</v>
      </c>
      <c r="FB494" s="83" t="s">
        <v>147</v>
      </c>
      <c r="FC494" s="83">
        <v>0</v>
      </c>
      <c r="FD494" s="83">
        <v>0</v>
      </c>
      <c r="FE494" s="83" t="s">
        <v>147</v>
      </c>
      <c r="FF494" s="83" t="s">
        <v>147</v>
      </c>
      <c r="FG494" s="83" t="s">
        <v>147</v>
      </c>
      <c r="FH494" s="83" t="s">
        <v>147</v>
      </c>
      <c r="FI494" s="83">
        <v>0</v>
      </c>
      <c r="FJ494" s="83">
        <v>0</v>
      </c>
      <c r="FK494" s="83" t="s">
        <v>147</v>
      </c>
      <c r="FL494" s="83" t="s">
        <v>147</v>
      </c>
      <c r="FM494" s="83" t="s">
        <v>147</v>
      </c>
      <c r="FN494" s="83" t="s">
        <v>147</v>
      </c>
      <c r="FO494" s="83">
        <v>20</v>
      </c>
      <c r="FP494" s="83">
        <v>120</v>
      </c>
      <c r="FQ494" s="83" t="s">
        <v>217</v>
      </c>
      <c r="FR494" s="83" t="s">
        <v>218</v>
      </c>
      <c r="FS494" s="83" t="s">
        <v>150</v>
      </c>
      <c r="FT494" s="83" t="s">
        <v>147</v>
      </c>
      <c r="FU494" s="83">
        <v>0</v>
      </c>
      <c r="FV494" s="83">
        <v>0</v>
      </c>
      <c r="FW494" s="83" t="s">
        <v>147</v>
      </c>
      <c r="FX494" s="83" t="s">
        <v>147</v>
      </c>
      <c r="FY494" s="83" t="s">
        <v>147</v>
      </c>
      <c r="FZ494" s="83" t="s">
        <v>147</v>
      </c>
      <c r="GA494" s="84">
        <v>0</v>
      </c>
      <c r="GB494" s="84">
        <v>0</v>
      </c>
      <c r="GC494" s="83">
        <v>0</v>
      </c>
      <c r="GD494" s="83">
        <v>0</v>
      </c>
      <c r="GE494" s="83">
        <v>18</v>
      </c>
      <c r="GF494" s="83">
        <v>108</v>
      </c>
      <c r="GG494" s="83">
        <v>42</v>
      </c>
      <c r="GH494" s="83">
        <v>253</v>
      </c>
      <c r="GI494" s="84">
        <v>0</v>
      </c>
      <c r="GJ494" s="84">
        <v>0</v>
      </c>
      <c r="GK494" s="83" t="s">
        <v>146</v>
      </c>
      <c r="GL494" s="83">
        <v>0</v>
      </c>
      <c r="GM494" s="83">
        <v>0</v>
      </c>
      <c r="GN494" s="83" t="s">
        <v>146</v>
      </c>
      <c r="GO494" s="83" t="s">
        <v>147</v>
      </c>
      <c r="GP494" s="83" t="s">
        <v>147</v>
      </c>
      <c r="GQ494" s="83" t="s">
        <v>146</v>
      </c>
      <c r="GR494" s="83" t="s">
        <v>147</v>
      </c>
      <c r="GS494" s="83" t="s">
        <v>146</v>
      </c>
      <c r="GT494" s="83">
        <v>0</v>
      </c>
      <c r="GU494" s="83">
        <v>0</v>
      </c>
      <c r="GV494" s="83" t="s">
        <v>159</v>
      </c>
      <c r="GW494" s="83" t="s">
        <v>152</v>
      </c>
      <c r="GX494" s="83" t="s">
        <v>151</v>
      </c>
      <c r="GY494" s="83" t="s">
        <v>151</v>
      </c>
      <c r="GZ494" s="83" t="s">
        <v>1575</v>
      </c>
      <c r="HA494" s="118" t="s">
        <v>1013</v>
      </c>
      <c r="HB494" s="118" t="s">
        <v>2850</v>
      </c>
      <c r="HC494" s="118"/>
      <c r="HD494" s="118" t="s">
        <v>1885</v>
      </c>
      <c r="HE494" s="119">
        <v>6.1843339999999998</v>
      </c>
      <c r="HF494" s="119">
        <v>31.606966</v>
      </c>
    </row>
    <row r="495" spans="1:214" x14ac:dyDescent="0.25">
      <c r="A495" s="88" t="s">
        <v>192</v>
      </c>
      <c r="B495" s="83" t="s">
        <v>193</v>
      </c>
      <c r="C495" s="83" t="s">
        <v>1592</v>
      </c>
      <c r="D495" s="83" t="s">
        <v>827</v>
      </c>
      <c r="E495" s="83" t="s">
        <v>1591</v>
      </c>
      <c r="F495" s="83" t="s">
        <v>1593</v>
      </c>
      <c r="G495" s="83">
        <f t="shared" si="14"/>
        <v>3.7733968619999998</v>
      </c>
      <c r="H495" s="83">
        <f t="shared" si="15"/>
        <v>30.618143408000002</v>
      </c>
      <c r="I495" s="83">
        <v>8</v>
      </c>
      <c r="J495" s="83">
        <v>8</v>
      </c>
      <c r="K495" s="83" t="s">
        <v>146</v>
      </c>
      <c r="L495" s="83">
        <v>0</v>
      </c>
      <c r="M495" s="83">
        <f>SUM(Table1[[#Headers],[c- IDP previously displ. abroad present]])</f>
        <v>0</v>
      </c>
      <c r="N495" s="83">
        <v>0</v>
      </c>
      <c r="O495" s="83">
        <f>(Table1[[#This Row],[a- IDP individuals]])-(Table1[[#This Row],[displ. Abroad]])</f>
        <v>0</v>
      </c>
      <c r="P495" s="83">
        <v>0</v>
      </c>
      <c r="Q495" s="83">
        <v>0</v>
      </c>
      <c r="R495" s="83" t="s">
        <v>147</v>
      </c>
      <c r="S495" s="83" t="s">
        <v>147</v>
      </c>
      <c r="T495" s="83">
        <v>0</v>
      </c>
      <c r="U495" s="83">
        <v>0</v>
      </c>
      <c r="V495" s="83" t="s">
        <v>147</v>
      </c>
      <c r="W495" s="83" t="s">
        <v>147</v>
      </c>
      <c r="X495" s="83">
        <v>0</v>
      </c>
      <c r="Y495" s="83">
        <v>0</v>
      </c>
      <c r="Z495" s="83" t="s">
        <v>147</v>
      </c>
      <c r="AA495" s="83" t="s">
        <v>147</v>
      </c>
      <c r="AB495" s="83">
        <v>0</v>
      </c>
      <c r="AC495" s="83">
        <v>0</v>
      </c>
      <c r="AD495" s="83" t="s">
        <v>147</v>
      </c>
      <c r="AE495" s="83" t="s">
        <v>147</v>
      </c>
      <c r="AF495" s="83">
        <v>0</v>
      </c>
      <c r="AG495" s="83">
        <v>0</v>
      </c>
      <c r="AH495" s="83" t="s">
        <v>147</v>
      </c>
      <c r="AI495" s="83" t="s">
        <v>147</v>
      </c>
      <c r="AJ495" s="83">
        <v>0</v>
      </c>
      <c r="AK495" s="83">
        <v>0</v>
      </c>
      <c r="AL495" s="83" t="s">
        <v>147</v>
      </c>
      <c r="AM495" s="83" t="s">
        <v>147</v>
      </c>
      <c r="AN495" s="84">
        <v>0</v>
      </c>
      <c r="AO495" s="84">
        <v>0</v>
      </c>
      <c r="AP495" s="83" t="s">
        <v>146</v>
      </c>
      <c r="AQ495" s="83">
        <v>0</v>
      </c>
      <c r="AR495" s="83">
        <v>0</v>
      </c>
      <c r="AS495" s="83">
        <v>0</v>
      </c>
      <c r="AT495" s="83">
        <v>0</v>
      </c>
      <c r="AU495" s="83" t="s">
        <v>147</v>
      </c>
      <c r="AV495" s="83" t="s">
        <v>147</v>
      </c>
      <c r="AW495" s="83">
        <v>0</v>
      </c>
      <c r="AX495" s="83">
        <v>0</v>
      </c>
      <c r="AY495" s="83" t="s">
        <v>147</v>
      </c>
      <c r="AZ495" s="83" t="s">
        <v>147</v>
      </c>
      <c r="BA495" s="83">
        <v>0</v>
      </c>
      <c r="BB495" s="83">
        <v>0</v>
      </c>
      <c r="BC495" s="83" t="s">
        <v>147</v>
      </c>
      <c r="BD495" s="83" t="s">
        <v>147</v>
      </c>
      <c r="BE495" s="83">
        <v>0</v>
      </c>
      <c r="BF495" s="83">
        <v>0</v>
      </c>
      <c r="BG495" s="83" t="s">
        <v>147</v>
      </c>
      <c r="BH495" s="83" t="s">
        <v>147</v>
      </c>
      <c r="BI495" s="83">
        <v>0</v>
      </c>
      <c r="BJ495" s="83">
        <v>0</v>
      </c>
      <c r="BK495" s="83" t="s">
        <v>147</v>
      </c>
      <c r="BL495" s="83" t="s">
        <v>147</v>
      </c>
      <c r="BM495" s="84">
        <v>0</v>
      </c>
      <c r="BN495" s="84">
        <v>0</v>
      </c>
      <c r="BO495" s="84">
        <f>SUM(Table1[[#This Row],[2014-2015 Conflict]],Table1[[#This Row],[2016-2017 conflict]],Table1[[#This Row],[2018 pre R conflict]],Table1[[#This Row],[2018 post R conflict]],Table1[[#This Row],[2019 conflict]],Table1[[#This Row],[2020 conflict]])</f>
        <v>0</v>
      </c>
      <c r="BP495" s="84">
        <f>SUM(Table1[[#This Row],[2014-2015  C - clashes]],Table1[[#This Row],[2016-2017  c-clashes]],Table1[[#This Row],[2018 pre R C-clashes]],Table1[[#This Row],[2018 post R C-clashes]],Table1[[#This Row],[2019 C-clashes]],Table1[[#This Row],[2020 C-clashes]])</f>
        <v>0</v>
      </c>
      <c r="BQ495" s="84">
        <f>SUM(Table1[[#This Row],[2014-2015 disaster]],Table1[[#This Row],[2016-2017 disaster]],Table1[[#This Row],[2018 pre R disaster]],Table1[[#This Row],[2018 post R disaster]],Table1[[#This Row],[2019 disaster]],Table1[[#This Row],[2020 disaster]])</f>
        <v>0</v>
      </c>
      <c r="BR495" s="84">
        <f>SUM(Table1[[#This Row],[2014-2015 unknown]],Table1[[#This Row],[2016-2017  unknown ]],Table1[[#This Row],[2018 pre R unknown]],Table1[[#This Row],[2018 post R unknown]],Table1[[#This Row],[2019 unknown]],Table1[[#This Row],[2020 unknown]])</f>
        <v>0</v>
      </c>
      <c r="BS495" s="83">
        <v>0</v>
      </c>
      <c r="BT495" s="83">
        <v>0</v>
      </c>
      <c r="BU495" s="83">
        <v>0</v>
      </c>
      <c r="BV495" s="84">
        <v>0</v>
      </c>
      <c r="BW495" s="83" t="s">
        <v>146</v>
      </c>
      <c r="BX495" s="83">
        <v>0</v>
      </c>
      <c r="BY495" s="83">
        <v>0</v>
      </c>
      <c r="BZ495" s="83">
        <v>0</v>
      </c>
      <c r="CA495" s="84">
        <v>0</v>
      </c>
      <c r="CB495" s="83" t="s">
        <v>146</v>
      </c>
      <c r="CC495" s="83">
        <v>0</v>
      </c>
      <c r="CD495" s="83">
        <v>0</v>
      </c>
      <c r="CE495" s="83">
        <v>0</v>
      </c>
      <c r="CF495" s="84">
        <v>0</v>
      </c>
      <c r="CG495" s="83" t="s">
        <v>146</v>
      </c>
      <c r="CH495" s="83">
        <v>0</v>
      </c>
      <c r="CI495" s="83">
        <v>0</v>
      </c>
      <c r="CJ495" s="83">
        <v>0</v>
      </c>
      <c r="CK495" s="84">
        <v>0</v>
      </c>
      <c r="CL495" s="83" t="s">
        <v>146</v>
      </c>
      <c r="CM495" s="83">
        <v>0</v>
      </c>
      <c r="CN495" s="83">
        <v>0</v>
      </c>
      <c r="CO495" s="83">
        <v>0</v>
      </c>
      <c r="CP495" s="84">
        <v>0</v>
      </c>
      <c r="CQ495" s="83" t="s">
        <v>146</v>
      </c>
      <c r="CR495" s="83">
        <v>0</v>
      </c>
      <c r="CS495" s="83">
        <v>0</v>
      </c>
      <c r="CT495" s="83">
        <v>0</v>
      </c>
      <c r="CU495" s="84">
        <v>0</v>
      </c>
      <c r="CV495" s="85" t="s">
        <v>146</v>
      </c>
      <c r="CW495" s="83" t="s">
        <v>147</v>
      </c>
      <c r="CX495" s="83"/>
      <c r="CY495" s="83">
        <v>0</v>
      </c>
      <c r="CZ495" s="83">
        <v>0</v>
      </c>
      <c r="DA495" s="83">
        <v>0</v>
      </c>
      <c r="DB495" s="83">
        <v>0</v>
      </c>
      <c r="DC495" s="83" t="s">
        <v>146</v>
      </c>
      <c r="DD495" s="83">
        <v>0</v>
      </c>
      <c r="DE495" s="83">
        <v>0</v>
      </c>
      <c r="DF495" s="83">
        <v>5222</v>
      </c>
      <c r="DG495" s="83">
        <v>26110</v>
      </c>
      <c r="DH495" s="83" t="s">
        <v>159</v>
      </c>
      <c r="DI495">
        <f>Table1[[#This Row],[i- returnees internal present household]]+Table1[[#This Row],[k- abroad returnee household]]</f>
        <v>335</v>
      </c>
      <c r="DJ495">
        <f>Table1[[#This Row],[ returnees internal ]]+Table1[[#This Row],[abroad returnee ]]</f>
        <v>1972</v>
      </c>
      <c r="DK495" s="83" t="s">
        <v>146</v>
      </c>
      <c r="DL495" s="83">
        <v>0</v>
      </c>
      <c r="DM495" s="83">
        <v>0</v>
      </c>
      <c r="DN495" s="83">
        <v>0</v>
      </c>
      <c r="DO495" s="83">
        <v>0</v>
      </c>
      <c r="DP495" s="83" t="s">
        <v>147</v>
      </c>
      <c r="DQ495" s="83" t="s">
        <v>147</v>
      </c>
      <c r="DR495" s="83" t="s">
        <v>147</v>
      </c>
      <c r="DS495" s="83" t="s">
        <v>147</v>
      </c>
      <c r="DT495" s="83">
        <v>0</v>
      </c>
      <c r="DU495" s="83">
        <v>0</v>
      </c>
      <c r="DV495" s="83" t="s">
        <v>147</v>
      </c>
      <c r="DW495" s="83" t="s">
        <v>147</v>
      </c>
      <c r="DX495" s="83" t="s">
        <v>147</v>
      </c>
      <c r="DY495" s="83" t="s">
        <v>147</v>
      </c>
      <c r="DZ495" s="83">
        <v>0</v>
      </c>
      <c r="EA495" s="83">
        <v>0</v>
      </c>
      <c r="EB495" s="83" t="s">
        <v>147</v>
      </c>
      <c r="EC495" s="83" t="s">
        <v>147</v>
      </c>
      <c r="ED495" s="83" t="s">
        <v>147</v>
      </c>
      <c r="EE495" s="83" t="s">
        <v>147</v>
      </c>
      <c r="EF495" s="83">
        <v>0</v>
      </c>
      <c r="EG495" s="83">
        <v>0</v>
      </c>
      <c r="EH495" s="83" t="s">
        <v>147</v>
      </c>
      <c r="EI495" s="83" t="s">
        <v>147</v>
      </c>
      <c r="EJ495" s="83" t="s">
        <v>147</v>
      </c>
      <c r="EK495" s="83" t="s">
        <v>147</v>
      </c>
      <c r="EL495" s="83">
        <v>0</v>
      </c>
      <c r="EM495" s="83">
        <v>0</v>
      </c>
      <c r="EN495" s="83" t="s">
        <v>147</v>
      </c>
      <c r="EO495" s="83" t="s">
        <v>147</v>
      </c>
      <c r="EP495" s="83" t="s">
        <v>147</v>
      </c>
      <c r="EQ495" s="83" t="s">
        <v>147</v>
      </c>
      <c r="ER495" s="84">
        <v>0</v>
      </c>
      <c r="ES495" s="84">
        <v>0</v>
      </c>
      <c r="ET495" s="83" t="s">
        <v>159</v>
      </c>
      <c r="EU495" s="83">
        <v>335</v>
      </c>
      <c r="EV495" s="83">
        <v>1972</v>
      </c>
      <c r="EW495" s="83">
        <v>0</v>
      </c>
      <c r="EX495" s="83">
        <v>0</v>
      </c>
      <c r="EY495" s="83" t="s">
        <v>147</v>
      </c>
      <c r="EZ495" s="83" t="s">
        <v>147</v>
      </c>
      <c r="FA495" s="83" t="s">
        <v>147</v>
      </c>
      <c r="FB495" s="83" t="s">
        <v>147</v>
      </c>
      <c r="FC495" s="83">
        <v>0</v>
      </c>
      <c r="FD495" s="83">
        <v>0</v>
      </c>
      <c r="FE495" s="83" t="s">
        <v>147</v>
      </c>
      <c r="FF495" s="83" t="s">
        <v>147</v>
      </c>
      <c r="FG495" s="83" t="s">
        <v>147</v>
      </c>
      <c r="FH495" s="83" t="s">
        <v>147</v>
      </c>
      <c r="FI495" s="83">
        <v>0</v>
      </c>
      <c r="FJ495" s="83">
        <v>0</v>
      </c>
      <c r="FK495" s="83" t="s">
        <v>147</v>
      </c>
      <c r="FL495" s="83" t="s">
        <v>147</v>
      </c>
      <c r="FM495" s="83" t="s">
        <v>147</v>
      </c>
      <c r="FN495" s="83" t="s">
        <v>147</v>
      </c>
      <c r="FO495" s="83">
        <v>0</v>
      </c>
      <c r="FP495" s="83">
        <v>0</v>
      </c>
      <c r="FQ495" s="83" t="s">
        <v>147</v>
      </c>
      <c r="FR495" s="83" t="s">
        <v>147</v>
      </c>
      <c r="FS495" s="83" t="s">
        <v>147</v>
      </c>
      <c r="FT495" s="83" t="s">
        <v>147</v>
      </c>
      <c r="FU495" s="83">
        <v>335</v>
      </c>
      <c r="FV495" s="83">
        <v>1972</v>
      </c>
      <c r="FW495" s="83" t="s">
        <v>722</v>
      </c>
      <c r="FX495" s="83" t="s">
        <v>740</v>
      </c>
      <c r="FY495" s="83" t="s">
        <v>150</v>
      </c>
      <c r="FZ495" s="83" t="s">
        <v>147</v>
      </c>
      <c r="GA495" s="84">
        <v>0</v>
      </c>
      <c r="GB495" s="84">
        <v>0</v>
      </c>
      <c r="GC495" s="83">
        <v>17</v>
      </c>
      <c r="GD495" s="83">
        <v>93</v>
      </c>
      <c r="GE495" s="83">
        <v>285</v>
      </c>
      <c r="GF495" s="83">
        <v>1711</v>
      </c>
      <c r="GG495" s="83">
        <v>33</v>
      </c>
      <c r="GH495" s="83">
        <v>168</v>
      </c>
      <c r="GI495" s="84">
        <v>0</v>
      </c>
      <c r="GJ495" s="84">
        <v>0</v>
      </c>
      <c r="GK495" s="83" t="s">
        <v>159</v>
      </c>
      <c r="GL495" s="83">
        <v>196</v>
      </c>
      <c r="GM495" s="83">
        <v>981</v>
      </c>
      <c r="GN495" s="83" t="s">
        <v>146</v>
      </c>
      <c r="GO495" s="83" t="s">
        <v>147</v>
      </c>
      <c r="GP495" s="83" t="s">
        <v>147</v>
      </c>
      <c r="GQ495" s="83" t="s">
        <v>159</v>
      </c>
      <c r="GR495" s="83" t="s">
        <v>722</v>
      </c>
      <c r="GS495" s="83" t="s">
        <v>146</v>
      </c>
      <c r="GT495" s="83">
        <v>0</v>
      </c>
      <c r="GU495" s="83">
        <v>0</v>
      </c>
      <c r="GV495" s="83" t="s">
        <v>159</v>
      </c>
      <c r="GW495" s="83" t="s">
        <v>152</v>
      </c>
      <c r="GX495" s="83" t="s">
        <v>152</v>
      </c>
      <c r="GY495" s="83" t="s">
        <v>152</v>
      </c>
      <c r="GZ495" s="83" t="s">
        <v>1746</v>
      </c>
      <c r="HA495" s="117" t="s">
        <v>940</v>
      </c>
      <c r="HB495" s="117" t="s">
        <v>2852</v>
      </c>
      <c r="HC495" s="117"/>
      <c r="HD495" s="116" t="s">
        <v>1858</v>
      </c>
      <c r="HE495" s="116">
        <v>6.42753</v>
      </c>
      <c r="HF495" s="116">
        <v>31.552700000000002</v>
      </c>
    </row>
    <row r="496" spans="1:214" x14ac:dyDescent="0.25">
      <c r="A496" s="87" t="s">
        <v>142</v>
      </c>
      <c r="B496" s="83" t="s">
        <v>143</v>
      </c>
      <c r="C496" s="83" t="s">
        <v>953</v>
      </c>
      <c r="D496" s="83" t="s">
        <v>353</v>
      </c>
      <c r="E496" s="83" t="s">
        <v>1570</v>
      </c>
      <c r="F496" s="83" t="s">
        <v>1571</v>
      </c>
      <c r="G496" s="83">
        <f t="shared" si="14"/>
        <v>8.802479774</v>
      </c>
      <c r="H496" s="83">
        <f t="shared" si="15"/>
        <v>32.683145490000001</v>
      </c>
      <c r="I496" s="83">
        <v>8</v>
      </c>
      <c r="J496" s="83">
        <v>8</v>
      </c>
      <c r="K496" s="83" t="s">
        <v>159</v>
      </c>
      <c r="L496" s="83">
        <v>436</v>
      </c>
      <c r="M496" s="83">
        <f>SUM(Table1[[#Headers],[c- IDP previously displ. abroad present]])</f>
        <v>0</v>
      </c>
      <c r="N496" s="83">
        <v>2856</v>
      </c>
      <c r="O496" s="83">
        <f>(Table1[[#This Row],[a- IDP individuals]])-(Table1[[#This Row],[displ. Abroad]])</f>
        <v>1421</v>
      </c>
      <c r="P496" s="83">
        <v>154</v>
      </c>
      <c r="Q496" s="83">
        <v>947</v>
      </c>
      <c r="R496" s="83" t="s">
        <v>143</v>
      </c>
      <c r="S496" s="83" t="s">
        <v>353</v>
      </c>
      <c r="T496" s="83">
        <v>125</v>
      </c>
      <c r="U496" s="83">
        <v>852</v>
      </c>
      <c r="V496" s="83" t="s">
        <v>143</v>
      </c>
      <c r="W496" s="83" t="s">
        <v>353</v>
      </c>
      <c r="X496" s="83">
        <v>0</v>
      </c>
      <c r="Y496" s="83">
        <v>0</v>
      </c>
      <c r="Z496" s="83" t="s">
        <v>147</v>
      </c>
      <c r="AA496" s="83" t="s">
        <v>147</v>
      </c>
      <c r="AB496" s="83">
        <v>0</v>
      </c>
      <c r="AC496" s="83">
        <v>0</v>
      </c>
      <c r="AD496" s="83" t="s">
        <v>147</v>
      </c>
      <c r="AE496" s="83" t="s">
        <v>147</v>
      </c>
      <c r="AF496" s="83">
        <v>73</v>
      </c>
      <c r="AG496" s="83">
        <v>493</v>
      </c>
      <c r="AH496" s="83" t="s">
        <v>143</v>
      </c>
      <c r="AI496" s="83" t="s">
        <v>353</v>
      </c>
      <c r="AJ496" s="83">
        <v>84</v>
      </c>
      <c r="AK496" s="83">
        <v>564</v>
      </c>
      <c r="AL496" s="83" t="s">
        <v>143</v>
      </c>
      <c r="AM496" s="83" t="s">
        <v>353</v>
      </c>
      <c r="AN496" s="84">
        <v>0</v>
      </c>
      <c r="AO496" s="84">
        <v>0</v>
      </c>
      <c r="AP496" s="83" t="s">
        <v>159</v>
      </c>
      <c r="AQ496" s="83">
        <v>204</v>
      </c>
      <c r="AR496" s="83">
        <v>1435</v>
      </c>
      <c r="AS496" s="83">
        <v>108</v>
      </c>
      <c r="AT496" s="83">
        <v>763</v>
      </c>
      <c r="AU496" s="83" t="s">
        <v>219</v>
      </c>
      <c r="AV496" s="83" t="s">
        <v>1747</v>
      </c>
      <c r="AW496" s="83">
        <v>0</v>
      </c>
      <c r="AX496" s="83">
        <v>0</v>
      </c>
      <c r="AY496" s="83" t="s">
        <v>147</v>
      </c>
      <c r="AZ496" s="83" t="s">
        <v>147</v>
      </c>
      <c r="BA496" s="83">
        <v>0</v>
      </c>
      <c r="BB496" s="83">
        <v>0</v>
      </c>
      <c r="BC496" s="83" t="s">
        <v>147</v>
      </c>
      <c r="BD496" s="83" t="s">
        <v>147</v>
      </c>
      <c r="BE496" s="83">
        <v>49</v>
      </c>
      <c r="BF496" s="83">
        <v>343</v>
      </c>
      <c r="BG496" s="83" t="s">
        <v>148</v>
      </c>
      <c r="BH496" s="83" t="s">
        <v>315</v>
      </c>
      <c r="BI496" s="83">
        <v>47</v>
      </c>
      <c r="BJ496" s="83">
        <v>329</v>
      </c>
      <c r="BK496" s="83" t="s">
        <v>148</v>
      </c>
      <c r="BL496" s="83" t="s">
        <v>315</v>
      </c>
      <c r="BM496" s="84">
        <v>0</v>
      </c>
      <c r="BN496" s="84">
        <v>0</v>
      </c>
      <c r="BO496" s="84">
        <f>SUM(Table1[[#This Row],[2014-2015 Conflict]],Table1[[#This Row],[2016-2017 conflict]],Table1[[#This Row],[2018 pre R conflict]],Table1[[#This Row],[2018 post R conflict]],Table1[[#This Row],[2019 conflict]],Table1[[#This Row],[2020 conflict]])</f>
        <v>1900</v>
      </c>
      <c r="BP496" s="84">
        <f>SUM(Table1[[#This Row],[2014-2015  C - clashes]],Table1[[#This Row],[2016-2017  c-clashes]],Table1[[#This Row],[2018 pre R C-clashes]],Table1[[#This Row],[2018 post R C-clashes]],Table1[[#This Row],[2019 C-clashes]],Table1[[#This Row],[2020 C-clashes]])</f>
        <v>0</v>
      </c>
      <c r="BQ496" s="84">
        <f>SUM(Table1[[#This Row],[2014-2015 disaster]],Table1[[#This Row],[2016-2017 disaster]],Table1[[#This Row],[2018 pre R disaster]],Table1[[#This Row],[2018 post R disaster]],Table1[[#This Row],[2019 disaster]],Table1[[#This Row],[2020 disaster]])</f>
        <v>0</v>
      </c>
      <c r="BR496" s="84">
        <f>SUM(Table1[[#This Row],[2014-2015 unknown]],Table1[[#This Row],[2016-2017  unknown ]],Table1[[#This Row],[2018 pre R unknown]],Table1[[#This Row],[2018 post R unknown]],Table1[[#This Row],[2019 unknown]],Table1[[#This Row],[2020 unknown]])</f>
        <v>956</v>
      </c>
      <c r="BS496" s="83">
        <v>947</v>
      </c>
      <c r="BT496" s="83">
        <v>0</v>
      </c>
      <c r="BU496" s="83">
        <v>0</v>
      </c>
      <c r="BV496" s="84">
        <v>0</v>
      </c>
      <c r="BW496" s="83" t="s">
        <v>146</v>
      </c>
      <c r="BX496" s="83">
        <v>344</v>
      </c>
      <c r="BY496" s="83">
        <v>0</v>
      </c>
      <c r="BZ496" s="83">
        <v>0</v>
      </c>
      <c r="CA496" s="84">
        <v>508</v>
      </c>
      <c r="CB496" s="83" t="s">
        <v>146</v>
      </c>
      <c r="CC496" s="83">
        <v>0</v>
      </c>
      <c r="CD496" s="83">
        <v>0</v>
      </c>
      <c r="CE496" s="83">
        <v>0</v>
      </c>
      <c r="CF496" s="84">
        <v>0</v>
      </c>
      <c r="CG496" s="83" t="s">
        <v>146</v>
      </c>
      <c r="CH496" s="83">
        <v>0</v>
      </c>
      <c r="CI496" s="83">
        <v>0</v>
      </c>
      <c r="CJ496" s="83">
        <v>0</v>
      </c>
      <c r="CK496" s="84">
        <v>0</v>
      </c>
      <c r="CL496" s="83" t="s">
        <v>146</v>
      </c>
      <c r="CM496" s="83">
        <v>264</v>
      </c>
      <c r="CN496" s="83">
        <v>0</v>
      </c>
      <c r="CO496" s="83">
        <v>0</v>
      </c>
      <c r="CP496" s="84">
        <v>229</v>
      </c>
      <c r="CQ496" s="83" t="s">
        <v>146</v>
      </c>
      <c r="CR496" s="83">
        <v>345</v>
      </c>
      <c r="CS496" s="83">
        <v>0</v>
      </c>
      <c r="CT496" s="83">
        <v>0</v>
      </c>
      <c r="CU496" s="84">
        <v>219</v>
      </c>
      <c r="CV496" s="85" t="s">
        <v>146</v>
      </c>
      <c r="CW496" s="83" t="s">
        <v>147</v>
      </c>
      <c r="CX496" s="83"/>
      <c r="CY496" s="83">
        <v>0</v>
      </c>
      <c r="CZ496" s="83">
        <v>0</v>
      </c>
      <c r="DA496" s="83">
        <v>436</v>
      </c>
      <c r="DB496" s="83">
        <v>2856</v>
      </c>
      <c r="DC496" s="83" t="s">
        <v>159</v>
      </c>
      <c r="DD496" s="83">
        <v>15</v>
      </c>
      <c r="DE496" s="83">
        <v>90</v>
      </c>
      <c r="DF496" s="83">
        <v>833</v>
      </c>
      <c r="DG496" s="83">
        <v>4998</v>
      </c>
      <c r="DH496" s="83" t="s">
        <v>159</v>
      </c>
      <c r="DI496">
        <f>Table1[[#This Row],[i- returnees internal present household]]+Table1[[#This Row],[k- abroad returnee household]]</f>
        <v>680</v>
      </c>
      <c r="DJ496">
        <f>Table1[[#This Row],[ returnees internal ]]+Table1[[#This Row],[abroad returnee ]]</f>
        <v>4175</v>
      </c>
      <c r="DK496" s="83" t="s">
        <v>159</v>
      </c>
      <c r="DL496" s="83">
        <v>396</v>
      </c>
      <c r="DM496" s="83">
        <v>2234</v>
      </c>
      <c r="DN496" s="83">
        <v>337</v>
      </c>
      <c r="DO496" s="83">
        <v>1880</v>
      </c>
      <c r="DP496" s="83" t="s">
        <v>143</v>
      </c>
      <c r="DQ496" s="83" t="s">
        <v>353</v>
      </c>
      <c r="DR496" s="83" t="s">
        <v>150</v>
      </c>
      <c r="DS496" s="83" t="s">
        <v>147</v>
      </c>
      <c r="DT496" s="83">
        <v>0</v>
      </c>
      <c r="DU496" s="83">
        <v>0</v>
      </c>
      <c r="DV496" s="83" t="s">
        <v>147</v>
      </c>
      <c r="DW496" s="83" t="s">
        <v>147</v>
      </c>
      <c r="DX496" s="83" t="s">
        <v>147</v>
      </c>
      <c r="DY496" s="83" t="s">
        <v>147</v>
      </c>
      <c r="DZ496" s="83">
        <v>28</v>
      </c>
      <c r="EA496" s="83">
        <v>168</v>
      </c>
      <c r="EB496" s="83" t="s">
        <v>143</v>
      </c>
      <c r="EC496" s="83" t="s">
        <v>353</v>
      </c>
      <c r="ED496" s="83" t="s">
        <v>150</v>
      </c>
      <c r="EE496" s="83" t="s">
        <v>147</v>
      </c>
      <c r="EF496" s="83">
        <v>31</v>
      </c>
      <c r="EG496" s="83">
        <v>186</v>
      </c>
      <c r="EH496" s="83" t="s">
        <v>143</v>
      </c>
      <c r="EI496" s="83" t="s">
        <v>353</v>
      </c>
      <c r="EJ496" s="83" t="s">
        <v>150</v>
      </c>
      <c r="EK496" s="83" t="s">
        <v>147</v>
      </c>
      <c r="EL496" s="83">
        <v>0</v>
      </c>
      <c r="EM496" s="83">
        <v>0</v>
      </c>
      <c r="EN496" s="83" t="s">
        <v>147</v>
      </c>
      <c r="EO496" s="83" t="s">
        <v>147</v>
      </c>
      <c r="EP496" s="83" t="s">
        <v>147</v>
      </c>
      <c r="EQ496" s="83" t="s">
        <v>147</v>
      </c>
      <c r="ER496" s="84">
        <v>0</v>
      </c>
      <c r="ES496" s="84">
        <v>0</v>
      </c>
      <c r="ET496" s="83" t="s">
        <v>159</v>
      </c>
      <c r="EU496" s="83">
        <v>284</v>
      </c>
      <c r="EV496" s="83">
        <v>1941</v>
      </c>
      <c r="EW496" s="83">
        <v>216</v>
      </c>
      <c r="EX496" s="83">
        <v>1268</v>
      </c>
      <c r="EY496" s="83" t="s">
        <v>148</v>
      </c>
      <c r="EZ496" s="83" t="s">
        <v>149</v>
      </c>
      <c r="FA496" s="83" t="s">
        <v>150</v>
      </c>
      <c r="FB496" s="83" t="s">
        <v>147</v>
      </c>
      <c r="FC496" s="83">
        <v>0</v>
      </c>
      <c r="FD496" s="83">
        <v>0</v>
      </c>
      <c r="FE496" s="83" t="s">
        <v>147</v>
      </c>
      <c r="FF496" s="83" t="s">
        <v>147</v>
      </c>
      <c r="FG496" s="83" t="s">
        <v>147</v>
      </c>
      <c r="FH496" s="83" t="s">
        <v>147</v>
      </c>
      <c r="FI496" s="83">
        <v>18</v>
      </c>
      <c r="FJ496" s="83">
        <v>172</v>
      </c>
      <c r="FK496" s="83" t="s">
        <v>148</v>
      </c>
      <c r="FL496" s="83" t="s">
        <v>149</v>
      </c>
      <c r="FM496" s="83" t="s">
        <v>150</v>
      </c>
      <c r="FN496" s="83" t="s">
        <v>147</v>
      </c>
      <c r="FO496" s="83">
        <v>50</v>
      </c>
      <c r="FP496" s="83">
        <v>501</v>
      </c>
      <c r="FQ496" s="83" t="s">
        <v>148</v>
      </c>
      <c r="FR496" s="83" t="s">
        <v>149</v>
      </c>
      <c r="FS496" s="83" t="s">
        <v>150</v>
      </c>
      <c r="FT496" s="83" t="s">
        <v>147</v>
      </c>
      <c r="FU496" s="83">
        <v>0</v>
      </c>
      <c r="FV496" s="83">
        <v>0</v>
      </c>
      <c r="FW496" s="83" t="s">
        <v>147</v>
      </c>
      <c r="FX496" s="83" t="s">
        <v>147</v>
      </c>
      <c r="FY496" s="83" t="s">
        <v>147</v>
      </c>
      <c r="FZ496" s="83" t="s">
        <v>147</v>
      </c>
      <c r="GA496" s="84">
        <v>0</v>
      </c>
      <c r="GB496" s="84">
        <v>0</v>
      </c>
      <c r="GC496" s="83">
        <v>63</v>
      </c>
      <c r="GD496" s="83">
        <v>633</v>
      </c>
      <c r="GE496" s="83">
        <v>537</v>
      </c>
      <c r="GF496" s="83">
        <v>3056</v>
      </c>
      <c r="GG496" s="83">
        <v>80</v>
      </c>
      <c r="GH496" s="83">
        <v>486</v>
      </c>
      <c r="GI496" s="84">
        <v>0</v>
      </c>
      <c r="GJ496" s="84">
        <v>0</v>
      </c>
      <c r="GK496" s="83" t="s">
        <v>159</v>
      </c>
      <c r="GL496" s="83">
        <v>381</v>
      </c>
      <c r="GM496" s="83">
        <v>2293</v>
      </c>
      <c r="GN496" s="83" t="s">
        <v>159</v>
      </c>
      <c r="GO496" s="83" t="s">
        <v>143</v>
      </c>
      <c r="GP496" s="83" t="s">
        <v>353</v>
      </c>
      <c r="GQ496" s="83" t="s">
        <v>159</v>
      </c>
      <c r="GR496" s="83" t="s">
        <v>148</v>
      </c>
      <c r="GS496" s="83" t="s">
        <v>159</v>
      </c>
      <c r="GT496" s="83">
        <v>9</v>
      </c>
      <c r="GU496" s="83">
        <v>54</v>
      </c>
      <c r="GV496" s="83" t="s">
        <v>146</v>
      </c>
      <c r="GW496" s="83" t="s">
        <v>151</v>
      </c>
      <c r="GX496" s="83" t="s">
        <v>151</v>
      </c>
      <c r="GY496" s="83" t="s">
        <v>151</v>
      </c>
      <c r="GZ496" s="83" t="s">
        <v>1572</v>
      </c>
      <c r="HA496" s="117" t="s">
        <v>940</v>
      </c>
      <c r="HB496" s="117" t="s">
        <v>2854</v>
      </c>
      <c r="HC496" s="117" t="s">
        <v>2854</v>
      </c>
      <c r="HD496" s="116" t="s">
        <v>1858</v>
      </c>
      <c r="HE496" s="116">
        <v>6.7967000000000004</v>
      </c>
      <c r="HF496" s="116">
        <v>32.002285999999998</v>
      </c>
    </row>
    <row r="497" spans="1:214" x14ac:dyDescent="0.25">
      <c r="A497" s="88" t="s">
        <v>142</v>
      </c>
      <c r="B497" s="83" t="s">
        <v>143</v>
      </c>
      <c r="C497" s="83" t="s">
        <v>911</v>
      </c>
      <c r="D497" s="83" t="s">
        <v>307</v>
      </c>
      <c r="E497" s="83" t="s">
        <v>1615</v>
      </c>
      <c r="F497" s="83" t="s">
        <v>1616</v>
      </c>
      <c r="G497" s="83">
        <f t="shared" si="14"/>
        <v>8.952591</v>
      </c>
      <c r="H497" s="83">
        <f t="shared" si="15"/>
        <v>32.929640999999997</v>
      </c>
      <c r="I497" s="83">
        <v>8</v>
      </c>
      <c r="J497" s="83">
        <v>8</v>
      </c>
      <c r="K497" s="83" t="s">
        <v>159</v>
      </c>
      <c r="L497" s="83">
        <v>255</v>
      </c>
      <c r="M497" s="83">
        <f>SUM(Table1[[#Headers],[c- IDP previously displ. abroad present]])</f>
        <v>0</v>
      </c>
      <c r="N497" s="83">
        <v>789</v>
      </c>
      <c r="O497" s="83">
        <f>(Table1[[#This Row],[a- IDP individuals]])-(Table1[[#This Row],[displ. Abroad]])</f>
        <v>511</v>
      </c>
      <c r="P497" s="83">
        <v>30</v>
      </c>
      <c r="Q497" s="83">
        <v>118</v>
      </c>
      <c r="R497" s="83" t="s">
        <v>143</v>
      </c>
      <c r="S497" s="83" t="s">
        <v>307</v>
      </c>
      <c r="T497" s="83">
        <v>39</v>
      </c>
      <c r="U497" s="83">
        <v>121</v>
      </c>
      <c r="V497" s="83" t="s">
        <v>143</v>
      </c>
      <c r="W497" s="83" t="s">
        <v>307</v>
      </c>
      <c r="X497" s="83">
        <v>59</v>
      </c>
      <c r="Y497" s="83">
        <v>303</v>
      </c>
      <c r="Z497" s="83" t="s">
        <v>143</v>
      </c>
      <c r="AA497" s="83" t="s">
        <v>307</v>
      </c>
      <c r="AB497" s="83">
        <v>47</v>
      </c>
      <c r="AC497" s="83">
        <v>98</v>
      </c>
      <c r="AD497" s="83" t="s">
        <v>143</v>
      </c>
      <c r="AE497" s="83" t="s">
        <v>307</v>
      </c>
      <c r="AF497" s="83">
        <v>45</v>
      </c>
      <c r="AG497" s="83">
        <v>95</v>
      </c>
      <c r="AH497" s="83" t="s">
        <v>143</v>
      </c>
      <c r="AI497" s="83" t="s">
        <v>307</v>
      </c>
      <c r="AJ497" s="83">
        <v>35</v>
      </c>
      <c r="AK497" s="83">
        <v>54</v>
      </c>
      <c r="AL497" s="83" t="s">
        <v>143</v>
      </c>
      <c r="AM497" s="83" t="s">
        <v>307</v>
      </c>
      <c r="AN497" s="84">
        <v>0</v>
      </c>
      <c r="AO497" s="84">
        <v>0</v>
      </c>
      <c r="AP497" s="83" t="s">
        <v>159</v>
      </c>
      <c r="AQ497" s="83">
        <v>50</v>
      </c>
      <c r="AR497" s="83">
        <v>278</v>
      </c>
      <c r="AS497" s="83">
        <v>5</v>
      </c>
      <c r="AT497" s="83">
        <v>30</v>
      </c>
      <c r="AU497" s="83" t="s">
        <v>148</v>
      </c>
      <c r="AV497" s="83" t="s">
        <v>149</v>
      </c>
      <c r="AW497" s="83">
        <v>16</v>
      </c>
      <c r="AX497" s="83">
        <v>90</v>
      </c>
      <c r="AY497" s="83" t="s">
        <v>148</v>
      </c>
      <c r="AZ497" s="83" t="s">
        <v>149</v>
      </c>
      <c r="BA497" s="83">
        <v>13</v>
      </c>
      <c r="BB497" s="83">
        <v>73</v>
      </c>
      <c r="BC497" s="83" t="s">
        <v>148</v>
      </c>
      <c r="BD497" s="83" t="s">
        <v>149</v>
      </c>
      <c r="BE497" s="83">
        <v>16</v>
      </c>
      <c r="BF497" s="83">
        <v>85</v>
      </c>
      <c r="BG497" s="83" t="s">
        <v>148</v>
      </c>
      <c r="BH497" s="83" t="s">
        <v>149</v>
      </c>
      <c r="BI497" s="83">
        <v>0</v>
      </c>
      <c r="BJ497" s="83">
        <v>0</v>
      </c>
      <c r="BK497" s="83" t="s">
        <v>147</v>
      </c>
      <c r="BL497" s="83" t="s">
        <v>147</v>
      </c>
      <c r="BM497" s="84">
        <v>0</v>
      </c>
      <c r="BN497" s="84">
        <v>0</v>
      </c>
      <c r="BO497" s="84">
        <f>SUM(Table1[[#This Row],[2014-2015 Conflict]],Table1[[#This Row],[2016-2017 conflict]],Table1[[#This Row],[2018 pre R conflict]],Table1[[#This Row],[2018 post R conflict]],Table1[[#This Row],[2019 conflict]],Table1[[#This Row],[2020 conflict]])</f>
        <v>453</v>
      </c>
      <c r="BP497" s="84">
        <f>SUM(Table1[[#This Row],[2014-2015  C - clashes]],Table1[[#This Row],[2016-2017  c-clashes]],Table1[[#This Row],[2018 pre R C-clashes]],Table1[[#This Row],[2018 post R C-clashes]],Table1[[#This Row],[2019 C-clashes]],Table1[[#This Row],[2020 C-clashes]])</f>
        <v>0</v>
      </c>
      <c r="BQ497" s="84">
        <f>SUM(Table1[[#This Row],[2014-2015 disaster]],Table1[[#This Row],[2016-2017 disaster]],Table1[[#This Row],[2018 pre R disaster]],Table1[[#This Row],[2018 post R disaster]],Table1[[#This Row],[2019 disaster]],Table1[[#This Row],[2020 disaster]])</f>
        <v>130</v>
      </c>
      <c r="BR497" s="84">
        <f>SUM(Table1[[#This Row],[2014-2015 unknown]],Table1[[#This Row],[2016-2017  unknown ]],Table1[[#This Row],[2018 pre R unknown]],Table1[[#This Row],[2018 post R unknown]],Table1[[#This Row],[2019 unknown]],Table1[[#This Row],[2020 unknown]])</f>
        <v>206</v>
      </c>
      <c r="BS497" s="83">
        <v>118</v>
      </c>
      <c r="BT497" s="83">
        <v>0</v>
      </c>
      <c r="BU497" s="83">
        <v>0</v>
      </c>
      <c r="BV497" s="84">
        <v>0</v>
      </c>
      <c r="BW497" s="83" t="s">
        <v>146</v>
      </c>
      <c r="BX497" s="83">
        <v>99</v>
      </c>
      <c r="BY497" s="83">
        <v>0</v>
      </c>
      <c r="BZ497" s="83">
        <v>0</v>
      </c>
      <c r="CA497" s="84">
        <v>22</v>
      </c>
      <c r="CB497" s="83" t="s">
        <v>146</v>
      </c>
      <c r="CC497" s="83">
        <v>236</v>
      </c>
      <c r="CD497" s="83">
        <v>0</v>
      </c>
      <c r="CE497" s="83">
        <v>0</v>
      </c>
      <c r="CF497" s="84">
        <v>67</v>
      </c>
      <c r="CG497" s="83" t="s">
        <v>146</v>
      </c>
      <c r="CH497" s="83">
        <v>0</v>
      </c>
      <c r="CI497" s="83">
        <v>0</v>
      </c>
      <c r="CJ497" s="83">
        <v>44</v>
      </c>
      <c r="CK497" s="84">
        <v>54</v>
      </c>
      <c r="CL497" s="83" t="s">
        <v>146</v>
      </c>
      <c r="CM497" s="83">
        <v>0</v>
      </c>
      <c r="CN497" s="83">
        <v>0</v>
      </c>
      <c r="CO497" s="83">
        <v>32</v>
      </c>
      <c r="CP497" s="84">
        <v>63</v>
      </c>
      <c r="CQ497" s="83" t="s">
        <v>146</v>
      </c>
      <c r="CR497" s="83">
        <v>0</v>
      </c>
      <c r="CS497" s="83">
        <v>0</v>
      </c>
      <c r="CT497" s="83">
        <v>54</v>
      </c>
      <c r="CU497" s="84">
        <v>0</v>
      </c>
      <c r="CV497" s="85" t="s">
        <v>146</v>
      </c>
      <c r="CW497" s="83" t="s">
        <v>147</v>
      </c>
      <c r="CX497" s="83"/>
      <c r="CY497" s="83">
        <v>0</v>
      </c>
      <c r="CZ497" s="83">
        <v>0</v>
      </c>
      <c r="DA497" s="83">
        <v>255</v>
      </c>
      <c r="DB497" s="83">
        <v>789</v>
      </c>
      <c r="DC497" s="83" t="s">
        <v>146</v>
      </c>
      <c r="DD497" s="83">
        <v>0</v>
      </c>
      <c r="DE497" s="83">
        <v>0</v>
      </c>
      <c r="DF497" s="83">
        <v>1660</v>
      </c>
      <c r="DG497" s="83">
        <v>9963</v>
      </c>
      <c r="DH497" s="83" t="s">
        <v>159</v>
      </c>
      <c r="DI497">
        <f>Table1[[#This Row],[i- returnees internal present household]]+Table1[[#This Row],[k- abroad returnee household]]</f>
        <v>415</v>
      </c>
      <c r="DJ497">
        <f>Table1[[#This Row],[ returnees internal ]]+Table1[[#This Row],[abroad returnee ]]</f>
        <v>2251</v>
      </c>
      <c r="DK497" s="83" t="s">
        <v>159</v>
      </c>
      <c r="DL497" s="83">
        <v>166</v>
      </c>
      <c r="DM497" s="83">
        <v>959</v>
      </c>
      <c r="DN497" s="83">
        <v>29</v>
      </c>
      <c r="DO497" s="83">
        <v>167</v>
      </c>
      <c r="DP497" s="83" t="s">
        <v>143</v>
      </c>
      <c r="DQ497" s="83" t="s">
        <v>1029</v>
      </c>
      <c r="DR497" s="83" t="s">
        <v>150</v>
      </c>
      <c r="DS497" s="83" t="s">
        <v>147</v>
      </c>
      <c r="DT497" s="83">
        <v>47</v>
      </c>
      <c r="DU497" s="83">
        <v>280</v>
      </c>
      <c r="DV497" s="83" t="s">
        <v>143</v>
      </c>
      <c r="DW497" s="83" t="s">
        <v>1029</v>
      </c>
      <c r="DX497" s="83" t="s">
        <v>150</v>
      </c>
      <c r="DY497" s="83" t="s">
        <v>147</v>
      </c>
      <c r="DZ497" s="83">
        <v>58</v>
      </c>
      <c r="EA497" s="83">
        <v>337</v>
      </c>
      <c r="EB497" s="83" t="s">
        <v>143</v>
      </c>
      <c r="EC497" s="83" t="s">
        <v>1029</v>
      </c>
      <c r="ED497" s="83" t="s">
        <v>150</v>
      </c>
      <c r="EE497" s="83" t="s">
        <v>147</v>
      </c>
      <c r="EF497" s="83">
        <v>19</v>
      </c>
      <c r="EG497" s="83">
        <v>105</v>
      </c>
      <c r="EH497" s="83" t="s">
        <v>143</v>
      </c>
      <c r="EI497" s="83" t="s">
        <v>1029</v>
      </c>
      <c r="EJ497" s="83" t="s">
        <v>150</v>
      </c>
      <c r="EK497" s="83" t="s">
        <v>147</v>
      </c>
      <c r="EL497" s="83">
        <v>13</v>
      </c>
      <c r="EM497" s="83">
        <v>70</v>
      </c>
      <c r="EN497" s="83" t="s">
        <v>143</v>
      </c>
      <c r="EO497" s="83" t="s">
        <v>1029</v>
      </c>
      <c r="EP497" s="83" t="s">
        <v>150</v>
      </c>
      <c r="EQ497" s="83" t="s">
        <v>147</v>
      </c>
      <c r="ER497" s="84">
        <v>0</v>
      </c>
      <c r="ES497" s="84">
        <v>0</v>
      </c>
      <c r="ET497" s="83" t="s">
        <v>159</v>
      </c>
      <c r="EU497" s="83">
        <v>249</v>
      </c>
      <c r="EV497" s="83">
        <v>1292</v>
      </c>
      <c r="EW497" s="83">
        <v>42</v>
      </c>
      <c r="EX497" s="83">
        <v>161</v>
      </c>
      <c r="EY497" s="83" t="s">
        <v>148</v>
      </c>
      <c r="EZ497" s="83" t="s">
        <v>149</v>
      </c>
      <c r="FA497" s="83" t="s">
        <v>182</v>
      </c>
      <c r="FB497" s="83" t="s">
        <v>147</v>
      </c>
      <c r="FC497" s="83">
        <v>56</v>
      </c>
      <c r="FD497" s="83">
        <v>376</v>
      </c>
      <c r="FE497" s="83" t="s">
        <v>148</v>
      </c>
      <c r="FF497" s="83" t="s">
        <v>149</v>
      </c>
      <c r="FG497" s="83" t="s">
        <v>182</v>
      </c>
      <c r="FH497" s="83" t="s">
        <v>147</v>
      </c>
      <c r="FI497" s="83">
        <v>101</v>
      </c>
      <c r="FJ497" s="83">
        <v>417</v>
      </c>
      <c r="FK497" s="83" t="s">
        <v>148</v>
      </c>
      <c r="FL497" s="83" t="s">
        <v>149</v>
      </c>
      <c r="FM497" s="83" t="s">
        <v>182</v>
      </c>
      <c r="FN497" s="83" t="s">
        <v>147</v>
      </c>
      <c r="FO497" s="83">
        <v>26</v>
      </c>
      <c r="FP497" s="83">
        <v>171</v>
      </c>
      <c r="FQ497" s="83" t="s">
        <v>148</v>
      </c>
      <c r="FR497" s="83" t="s">
        <v>149</v>
      </c>
      <c r="FS497" s="83" t="s">
        <v>182</v>
      </c>
      <c r="FT497" s="83" t="s">
        <v>147</v>
      </c>
      <c r="FU497" s="83">
        <v>24</v>
      </c>
      <c r="FV497" s="83">
        <v>167</v>
      </c>
      <c r="FW497" s="83" t="s">
        <v>148</v>
      </c>
      <c r="FX497" s="83" t="s">
        <v>149</v>
      </c>
      <c r="FY497" s="83" t="s">
        <v>182</v>
      </c>
      <c r="FZ497" s="83" t="s">
        <v>147</v>
      </c>
      <c r="GA497" s="84">
        <v>0</v>
      </c>
      <c r="GB497" s="84">
        <v>0</v>
      </c>
      <c r="GC497" s="83">
        <v>122</v>
      </c>
      <c r="GD497" s="83">
        <v>520</v>
      </c>
      <c r="GE497" s="83">
        <v>166</v>
      </c>
      <c r="GF497" s="83">
        <v>924</v>
      </c>
      <c r="GG497" s="83">
        <v>127</v>
      </c>
      <c r="GH497" s="83">
        <v>807</v>
      </c>
      <c r="GI497" s="84">
        <v>0</v>
      </c>
      <c r="GJ497" s="84">
        <v>0</v>
      </c>
      <c r="GK497" s="83" t="s">
        <v>159</v>
      </c>
      <c r="GL497" s="83">
        <v>8</v>
      </c>
      <c r="GM497" s="83">
        <v>19</v>
      </c>
      <c r="GN497" s="83" t="s">
        <v>159</v>
      </c>
      <c r="GO497" s="83" t="s">
        <v>143</v>
      </c>
      <c r="GP497" s="83" t="s">
        <v>307</v>
      </c>
      <c r="GQ497" s="83" t="s">
        <v>159</v>
      </c>
      <c r="GR497" s="83" t="s">
        <v>148</v>
      </c>
      <c r="GS497" s="83" t="s">
        <v>159</v>
      </c>
      <c r="GT497" s="83">
        <v>17</v>
      </c>
      <c r="GU497" s="83">
        <v>102</v>
      </c>
      <c r="GV497" s="83" t="s">
        <v>146</v>
      </c>
      <c r="GW497" s="83" t="s">
        <v>197</v>
      </c>
      <c r="GX497" s="83" t="s">
        <v>197</v>
      </c>
      <c r="GY497" s="83" t="s">
        <v>197</v>
      </c>
      <c r="GZ497" s="83" t="s">
        <v>1617</v>
      </c>
      <c r="HA497" s="117" t="s">
        <v>940</v>
      </c>
      <c r="HB497" s="117" t="s">
        <v>1370</v>
      </c>
      <c r="HC497" s="117"/>
      <c r="HD497" s="116" t="s">
        <v>1858</v>
      </c>
      <c r="HE497" s="116">
        <v>6.4935400000000003</v>
      </c>
      <c r="HF497" s="116">
        <v>31.5853</v>
      </c>
    </row>
    <row r="498" spans="1:214" x14ac:dyDescent="0.25">
      <c r="A498" s="87" t="s">
        <v>273</v>
      </c>
      <c r="B498" s="83" t="s">
        <v>211</v>
      </c>
      <c r="C498" s="83" t="s">
        <v>1261</v>
      </c>
      <c r="D498" s="83" t="s">
        <v>422</v>
      </c>
      <c r="E498" s="83" t="s">
        <v>1629</v>
      </c>
      <c r="F498" s="83" t="s">
        <v>1630</v>
      </c>
      <c r="G498" s="83">
        <f t="shared" si="14"/>
        <v>5.4173210000000003</v>
      </c>
      <c r="H498" s="83">
        <f t="shared" si="15"/>
        <v>29.473492</v>
      </c>
      <c r="I498" s="83">
        <v>8</v>
      </c>
      <c r="J498" s="83">
        <v>8</v>
      </c>
      <c r="K498" s="83" t="s">
        <v>159</v>
      </c>
      <c r="L498" s="83">
        <v>572</v>
      </c>
      <c r="M498" s="83">
        <f>SUM(Table1[[#Headers],[c- IDP previously displ. abroad present]])</f>
        <v>0</v>
      </c>
      <c r="N498" s="83">
        <v>2860</v>
      </c>
      <c r="O498" s="83">
        <f>(Table1[[#This Row],[a- IDP individuals]])-(Table1[[#This Row],[displ. Abroad]])</f>
        <v>2860</v>
      </c>
      <c r="P498" s="83">
        <v>45</v>
      </c>
      <c r="Q498" s="83">
        <v>225</v>
      </c>
      <c r="R498" s="83" t="s">
        <v>211</v>
      </c>
      <c r="S498" s="83" t="s">
        <v>423</v>
      </c>
      <c r="T498" s="83">
        <v>78</v>
      </c>
      <c r="U498" s="83">
        <v>390</v>
      </c>
      <c r="V498" s="83" t="s">
        <v>211</v>
      </c>
      <c r="W498" s="83" t="s">
        <v>422</v>
      </c>
      <c r="X498" s="83">
        <v>38</v>
      </c>
      <c r="Y498" s="83">
        <v>190</v>
      </c>
      <c r="Z498" s="83" t="s">
        <v>211</v>
      </c>
      <c r="AA498" s="83" t="s">
        <v>765</v>
      </c>
      <c r="AB498" s="83">
        <v>50</v>
      </c>
      <c r="AC498" s="83">
        <v>250</v>
      </c>
      <c r="AD498" s="83" t="s">
        <v>211</v>
      </c>
      <c r="AE498" s="83" t="s">
        <v>422</v>
      </c>
      <c r="AF498" s="83">
        <v>34</v>
      </c>
      <c r="AG498" s="83">
        <v>175</v>
      </c>
      <c r="AH498" s="83" t="s">
        <v>211</v>
      </c>
      <c r="AI498" s="83" t="s">
        <v>422</v>
      </c>
      <c r="AJ498" s="83">
        <v>327</v>
      </c>
      <c r="AK498" s="83">
        <v>1630</v>
      </c>
      <c r="AL498" s="83" t="s">
        <v>211</v>
      </c>
      <c r="AM498" s="83" t="s">
        <v>422</v>
      </c>
      <c r="AN498" s="84">
        <v>0</v>
      </c>
      <c r="AO498" s="84">
        <v>0</v>
      </c>
      <c r="AP498" s="83" t="s">
        <v>146</v>
      </c>
      <c r="AQ498" s="83">
        <v>0</v>
      </c>
      <c r="AR498" s="83">
        <v>0</v>
      </c>
      <c r="AS498" s="83">
        <v>0</v>
      </c>
      <c r="AT498" s="83">
        <v>0</v>
      </c>
      <c r="AU498" s="83" t="s">
        <v>147</v>
      </c>
      <c r="AV498" s="83" t="s">
        <v>147</v>
      </c>
      <c r="AW498" s="83">
        <v>0</v>
      </c>
      <c r="AX498" s="83">
        <v>0</v>
      </c>
      <c r="AY498" s="83" t="s">
        <v>147</v>
      </c>
      <c r="AZ498" s="83" t="s">
        <v>147</v>
      </c>
      <c r="BA498" s="83">
        <v>0</v>
      </c>
      <c r="BB498" s="83">
        <v>0</v>
      </c>
      <c r="BC498" s="83" t="s">
        <v>147</v>
      </c>
      <c r="BD498" s="83" t="s">
        <v>147</v>
      </c>
      <c r="BE498" s="83">
        <v>0</v>
      </c>
      <c r="BF498" s="83">
        <v>0</v>
      </c>
      <c r="BG498" s="83" t="s">
        <v>147</v>
      </c>
      <c r="BH498" s="83" t="s">
        <v>147</v>
      </c>
      <c r="BI498" s="83">
        <v>0</v>
      </c>
      <c r="BJ498" s="83">
        <v>0</v>
      </c>
      <c r="BK498" s="83" t="s">
        <v>147</v>
      </c>
      <c r="BL498" s="83" t="s">
        <v>147</v>
      </c>
      <c r="BM498" s="84">
        <v>0</v>
      </c>
      <c r="BN498" s="84">
        <v>0</v>
      </c>
      <c r="BO498" s="84">
        <f>SUM(Table1[[#This Row],[2014-2015 Conflict]],Table1[[#This Row],[2016-2017 conflict]],Table1[[#This Row],[2018 pre R conflict]],Table1[[#This Row],[2018 post R conflict]],Table1[[#This Row],[2019 conflict]],Table1[[#This Row],[2020 conflict]])</f>
        <v>2860</v>
      </c>
      <c r="BP498" s="84">
        <f>SUM(Table1[[#This Row],[2014-2015  C - clashes]],Table1[[#This Row],[2016-2017  c-clashes]],Table1[[#This Row],[2018 pre R C-clashes]],Table1[[#This Row],[2018 post R C-clashes]],Table1[[#This Row],[2019 C-clashes]],Table1[[#This Row],[2020 C-clashes]])</f>
        <v>0</v>
      </c>
      <c r="BQ498" s="84">
        <f>SUM(Table1[[#This Row],[2014-2015 disaster]],Table1[[#This Row],[2016-2017 disaster]],Table1[[#This Row],[2018 pre R disaster]],Table1[[#This Row],[2018 post R disaster]],Table1[[#This Row],[2019 disaster]],Table1[[#This Row],[2020 disaster]])</f>
        <v>0</v>
      </c>
      <c r="BR498" s="84">
        <f>SUM(Table1[[#This Row],[2014-2015 unknown]],Table1[[#This Row],[2016-2017  unknown ]],Table1[[#This Row],[2018 pre R unknown]],Table1[[#This Row],[2018 post R unknown]],Table1[[#This Row],[2019 unknown]],Table1[[#This Row],[2020 unknown]])</f>
        <v>0</v>
      </c>
      <c r="BS498" s="83">
        <v>225</v>
      </c>
      <c r="BT498" s="83">
        <v>0</v>
      </c>
      <c r="BU498" s="83">
        <v>0</v>
      </c>
      <c r="BV498" s="84">
        <v>0</v>
      </c>
      <c r="BW498" s="83" t="s">
        <v>146</v>
      </c>
      <c r="BX498" s="83">
        <v>390</v>
      </c>
      <c r="BY498" s="83">
        <v>0</v>
      </c>
      <c r="BZ498" s="83">
        <v>0</v>
      </c>
      <c r="CA498" s="84">
        <v>0</v>
      </c>
      <c r="CB498" s="83" t="s">
        <v>146</v>
      </c>
      <c r="CC498" s="83">
        <v>190</v>
      </c>
      <c r="CD498" s="83">
        <v>0</v>
      </c>
      <c r="CE498" s="83">
        <v>0</v>
      </c>
      <c r="CF498" s="84">
        <v>0</v>
      </c>
      <c r="CG498" s="83" t="s">
        <v>146</v>
      </c>
      <c r="CH498" s="83">
        <v>250</v>
      </c>
      <c r="CI498" s="83">
        <v>0</v>
      </c>
      <c r="CJ498" s="83">
        <v>0</v>
      </c>
      <c r="CK498" s="84">
        <v>0</v>
      </c>
      <c r="CL498" s="83" t="s">
        <v>146</v>
      </c>
      <c r="CM498" s="83">
        <v>175</v>
      </c>
      <c r="CN498" s="83">
        <v>0</v>
      </c>
      <c r="CO498" s="83">
        <v>0</v>
      </c>
      <c r="CP498" s="84">
        <v>0</v>
      </c>
      <c r="CQ498" s="83" t="s">
        <v>146</v>
      </c>
      <c r="CR498" s="83">
        <v>1630</v>
      </c>
      <c r="CS498" s="83">
        <v>0</v>
      </c>
      <c r="CT498" s="83">
        <v>0</v>
      </c>
      <c r="CU498" s="84">
        <v>0</v>
      </c>
      <c r="CV498" s="85" t="s">
        <v>146</v>
      </c>
      <c r="CW498" s="83" t="s">
        <v>147</v>
      </c>
      <c r="CX498" s="83"/>
      <c r="CY498" s="83">
        <v>0</v>
      </c>
      <c r="CZ498" s="83">
        <v>0</v>
      </c>
      <c r="DA498" s="83">
        <v>572</v>
      </c>
      <c r="DB498" s="83">
        <v>2860</v>
      </c>
      <c r="DC498" s="83" t="s">
        <v>146</v>
      </c>
      <c r="DD498" s="83">
        <v>0</v>
      </c>
      <c r="DE498" s="83">
        <v>0</v>
      </c>
      <c r="DF498" s="83">
        <v>1899</v>
      </c>
      <c r="DG498" s="83">
        <v>9495</v>
      </c>
      <c r="DH498" s="83" t="s">
        <v>159</v>
      </c>
      <c r="DI498">
        <f>Table1[[#This Row],[i- returnees internal present household]]+Table1[[#This Row],[k- abroad returnee household]]</f>
        <v>341</v>
      </c>
      <c r="DJ498">
        <f>Table1[[#This Row],[ returnees internal ]]+Table1[[#This Row],[abroad returnee ]]</f>
        <v>1726</v>
      </c>
      <c r="DK498" s="83" t="s">
        <v>159</v>
      </c>
      <c r="DL498" s="83">
        <v>282</v>
      </c>
      <c r="DM498" s="83">
        <v>1433</v>
      </c>
      <c r="DN498" s="83">
        <v>23</v>
      </c>
      <c r="DO498" s="83">
        <v>115</v>
      </c>
      <c r="DP498" s="83" t="s">
        <v>211</v>
      </c>
      <c r="DQ498" s="83" t="s">
        <v>422</v>
      </c>
      <c r="DR498" s="83" t="s">
        <v>150</v>
      </c>
      <c r="DS498" s="83" t="s">
        <v>147</v>
      </c>
      <c r="DT498" s="83">
        <v>28</v>
      </c>
      <c r="DU498" s="83">
        <v>140</v>
      </c>
      <c r="DV498" s="83" t="s">
        <v>193</v>
      </c>
      <c r="DW498" s="83" t="s">
        <v>196</v>
      </c>
      <c r="DX498" s="83" t="s">
        <v>150</v>
      </c>
      <c r="DY498" s="83" t="s">
        <v>147</v>
      </c>
      <c r="DZ498" s="83">
        <v>25</v>
      </c>
      <c r="EA498" s="83">
        <v>125</v>
      </c>
      <c r="EB498" s="83" t="s">
        <v>211</v>
      </c>
      <c r="EC498" s="83" t="s">
        <v>422</v>
      </c>
      <c r="ED498" s="83" t="s">
        <v>150</v>
      </c>
      <c r="EE498" s="83" t="s">
        <v>147</v>
      </c>
      <c r="EF498" s="83">
        <v>120</v>
      </c>
      <c r="EG498" s="83">
        <v>600</v>
      </c>
      <c r="EH498" s="83" t="s">
        <v>211</v>
      </c>
      <c r="EI498" s="83" t="s">
        <v>422</v>
      </c>
      <c r="EJ498" s="83" t="s">
        <v>150</v>
      </c>
      <c r="EK498" s="83" t="s">
        <v>147</v>
      </c>
      <c r="EL498" s="83">
        <v>86</v>
      </c>
      <c r="EM498" s="83">
        <v>453</v>
      </c>
      <c r="EN498" s="83" t="s">
        <v>211</v>
      </c>
      <c r="EO498" s="83" t="s">
        <v>422</v>
      </c>
      <c r="EP498" s="83" t="s">
        <v>150</v>
      </c>
      <c r="EQ498" s="83" t="s">
        <v>147</v>
      </c>
      <c r="ER498" s="84">
        <v>0</v>
      </c>
      <c r="ES498" s="84">
        <v>0</v>
      </c>
      <c r="ET498" s="83" t="s">
        <v>159</v>
      </c>
      <c r="EU498" s="83">
        <v>59</v>
      </c>
      <c r="EV498" s="83">
        <v>293</v>
      </c>
      <c r="EW498" s="83">
        <v>10</v>
      </c>
      <c r="EX498" s="83">
        <v>50</v>
      </c>
      <c r="EY498" s="83" t="s">
        <v>221</v>
      </c>
      <c r="EZ498" s="83" t="s">
        <v>333</v>
      </c>
      <c r="FA498" s="83" t="s">
        <v>150</v>
      </c>
      <c r="FB498" s="83" t="s">
        <v>147</v>
      </c>
      <c r="FC498" s="83">
        <v>10</v>
      </c>
      <c r="FD498" s="83">
        <v>50</v>
      </c>
      <c r="FE498" s="83" t="s">
        <v>217</v>
      </c>
      <c r="FF498" s="83" t="s">
        <v>218</v>
      </c>
      <c r="FG498" s="83" t="s">
        <v>150</v>
      </c>
      <c r="FH498" s="83" t="s">
        <v>147</v>
      </c>
      <c r="FI498" s="83">
        <v>8</v>
      </c>
      <c r="FJ498" s="83">
        <v>40</v>
      </c>
      <c r="FK498" s="83" t="s">
        <v>221</v>
      </c>
      <c r="FL498" s="83" t="s">
        <v>1367</v>
      </c>
      <c r="FM498" s="83" t="s">
        <v>150</v>
      </c>
      <c r="FN498" s="83" t="s">
        <v>147</v>
      </c>
      <c r="FO498" s="83">
        <v>17</v>
      </c>
      <c r="FP498" s="83">
        <v>85</v>
      </c>
      <c r="FQ498" s="83" t="s">
        <v>221</v>
      </c>
      <c r="FR498" s="83" t="s">
        <v>1367</v>
      </c>
      <c r="FS498" s="83" t="s">
        <v>150</v>
      </c>
      <c r="FT498" s="83" t="s">
        <v>147</v>
      </c>
      <c r="FU498" s="83">
        <v>14</v>
      </c>
      <c r="FV498" s="83">
        <v>68</v>
      </c>
      <c r="FW498" s="83" t="s">
        <v>722</v>
      </c>
      <c r="FX498" s="83" t="s">
        <v>1631</v>
      </c>
      <c r="FY498" s="83" t="s">
        <v>150</v>
      </c>
      <c r="FZ498" s="83" t="s">
        <v>147</v>
      </c>
      <c r="GA498" s="84">
        <v>0</v>
      </c>
      <c r="GB498" s="84">
        <v>0</v>
      </c>
      <c r="GC498" s="83">
        <v>48</v>
      </c>
      <c r="GD498" s="83">
        <v>240</v>
      </c>
      <c r="GE498" s="83">
        <v>148</v>
      </c>
      <c r="GF498" s="83">
        <v>740</v>
      </c>
      <c r="GG498" s="83">
        <v>145</v>
      </c>
      <c r="GH498" s="83">
        <v>746</v>
      </c>
      <c r="GI498" s="84">
        <v>0</v>
      </c>
      <c r="GJ498" s="84">
        <v>0</v>
      </c>
      <c r="GK498" s="83" t="s">
        <v>159</v>
      </c>
      <c r="GL498" s="83">
        <v>155</v>
      </c>
      <c r="GM498" s="83">
        <v>775</v>
      </c>
      <c r="GN498" s="83" t="s">
        <v>159</v>
      </c>
      <c r="GO498" s="83" t="s">
        <v>211</v>
      </c>
      <c r="GP498" s="83" t="s">
        <v>422</v>
      </c>
      <c r="GQ498" s="83" t="s">
        <v>159</v>
      </c>
      <c r="GR498" s="83" t="s">
        <v>221</v>
      </c>
      <c r="GS498" s="83" t="s">
        <v>159</v>
      </c>
      <c r="GT498" s="83">
        <v>64</v>
      </c>
      <c r="GU498" s="83">
        <v>345</v>
      </c>
      <c r="GV498" s="83" t="s">
        <v>159</v>
      </c>
      <c r="GW498" s="83" t="s">
        <v>151</v>
      </c>
      <c r="GX498" s="83" t="s">
        <v>151</v>
      </c>
      <c r="GY498" s="83" t="s">
        <v>151</v>
      </c>
      <c r="GZ498" s="83" t="s">
        <v>1748</v>
      </c>
      <c r="HA498" s="117" t="s">
        <v>940</v>
      </c>
      <c r="HB498" s="117" t="s">
        <v>2857</v>
      </c>
      <c r="HC498" s="117"/>
      <c r="HD498" s="116" t="s">
        <v>1858</v>
      </c>
      <c r="HE498" s="116">
        <v>6.8155029999999996</v>
      </c>
      <c r="HF498" s="116">
        <v>31.882686</v>
      </c>
    </row>
    <row r="499" spans="1:214" x14ac:dyDescent="0.25">
      <c r="A499" s="88" t="s">
        <v>201</v>
      </c>
      <c r="B499" s="83" t="s">
        <v>202</v>
      </c>
      <c r="C499" s="83" t="s">
        <v>509</v>
      </c>
      <c r="D499" s="83" t="s">
        <v>510</v>
      </c>
      <c r="E499" s="83" t="s">
        <v>1625</v>
      </c>
      <c r="F499" s="83" t="s">
        <v>1626</v>
      </c>
      <c r="G499" s="83">
        <f t="shared" si="14"/>
        <v>4.7538999999999998</v>
      </c>
      <c r="H499" s="83">
        <f t="shared" si="15"/>
        <v>32.766240000000003</v>
      </c>
      <c r="I499" s="83">
        <v>8</v>
      </c>
      <c r="J499" s="83">
        <v>8</v>
      </c>
      <c r="K499" s="83" t="s">
        <v>159</v>
      </c>
      <c r="L499" s="83">
        <v>132</v>
      </c>
      <c r="M499" s="83">
        <f>SUM(Table1[[#Headers],[c- IDP previously displ. abroad present]])</f>
        <v>0</v>
      </c>
      <c r="N499" s="83">
        <v>686</v>
      </c>
      <c r="O499" s="83">
        <f>(Table1[[#This Row],[a- IDP individuals]])-(Table1[[#This Row],[displ. Abroad]])</f>
        <v>581</v>
      </c>
      <c r="P499" s="83">
        <v>29</v>
      </c>
      <c r="Q499" s="83">
        <v>151</v>
      </c>
      <c r="R499" s="83" t="s">
        <v>193</v>
      </c>
      <c r="S499" s="83" t="s">
        <v>194</v>
      </c>
      <c r="T499" s="83">
        <v>47</v>
      </c>
      <c r="U499" s="83">
        <v>246</v>
      </c>
      <c r="V499" s="83" t="s">
        <v>202</v>
      </c>
      <c r="W499" s="83" t="s">
        <v>302</v>
      </c>
      <c r="X499" s="83">
        <v>22</v>
      </c>
      <c r="Y499" s="83">
        <v>114</v>
      </c>
      <c r="Z499" s="83" t="s">
        <v>202</v>
      </c>
      <c r="AA499" s="83" t="s">
        <v>302</v>
      </c>
      <c r="AB499" s="83">
        <v>25</v>
      </c>
      <c r="AC499" s="83">
        <v>130</v>
      </c>
      <c r="AD499" s="83" t="s">
        <v>202</v>
      </c>
      <c r="AE499" s="83" t="s">
        <v>302</v>
      </c>
      <c r="AF499" s="83">
        <v>9</v>
      </c>
      <c r="AG499" s="83">
        <v>45</v>
      </c>
      <c r="AH499" s="83" t="s">
        <v>202</v>
      </c>
      <c r="AI499" s="83" t="s">
        <v>510</v>
      </c>
      <c r="AJ499" s="83">
        <v>0</v>
      </c>
      <c r="AK499" s="83">
        <v>0</v>
      </c>
      <c r="AL499" s="83" t="s">
        <v>147</v>
      </c>
      <c r="AM499" s="83" t="s">
        <v>147</v>
      </c>
      <c r="AN499" s="84">
        <v>0</v>
      </c>
      <c r="AO499" s="84">
        <v>0</v>
      </c>
      <c r="AP499" s="83" t="s">
        <v>159</v>
      </c>
      <c r="AQ499" s="83">
        <v>21</v>
      </c>
      <c r="AR499" s="83">
        <v>105</v>
      </c>
      <c r="AS499" s="83">
        <v>5</v>
      </c>
      <c r="AT499" s="83">
        <v>25</v>
      </c>
      <c r="AU499" s="83" t="s">
        <v>221</v>
      </c>
      <c r="AV499" s="83" t="s">
        <v>424</v>
      </c>
      <c r="AW499" s="83">
        <v>3</v>
      </c>
      <c r="AX499" s="83">
        <v>15</v>
      </c>
      <c r="AY499" s="83" t="s">
        <v>221</v>
      </c>
      <c r="AZ499" s="83" t="s">
        <v>424</v>
      </c>
      <c r="BA499" s="83">
        <v>4</v>
      </c>
      <c r="BB499" s="83">
        <v>20</v>
      </c>
      <c r="BC499" s="83" t="s">
        <v>219</v>
      </c>
      <c r="BD499" s="83" t="s">
        <v>354</v>
      </c>
      <c r="BE499" s="83">
        <v>9</v>
      </c>
      <c r="BF499" s="83">
        <v>45</v>
      </c>
      <c r="BG499" s="83" t="s">
        <v>221</v>
      </c>
      <c r="BH499" s="83" t="s">
        <v>333</v>
      </c>
      <c r="BI499" s="83">
        <v>0</v>
      </c>
      <c r="BJ499" s="83">
        <v>0</v>
      </c>
      <c r="BK499" s="83" t="s">
        <v>147</v>
      </c>
      <c r="BL499" s="83" t="s">
        <v>147</v>
      </c>
      <c r="BM499" s="84">
        <v>0</v>
      </c>
      <c r="BN499" s="84">
        <v>0</v>
      </c>
      <c r="BO499" s="84">
        <f>SUM(Table1[[#This Row],[2014-2015 Conflict]],Table1[[#This Row],[2016-2017 conflict]],Table1[[#This Row],[2018 pre R conflict]],Table1[[#This Row],[2018 post R conflict]],Table1[[#This Row],[2019 conflict]],Table1[[#This Row],[2020 conflict]])</f>
        <v>511</v>
      </c>
      <c r="BP499" s="84">
        <f>SUM(Table1[[#This Row],[2014-2015  C - clashes]],Table1[[#This Row],[2016-2017  c-clashes]],Table1[[#This Row],[2018 pre R C-clashes]],Table1[[#This Row],[2018 post R C-clashes]],Table1[[#This Row],[2019 C-clashes]],Table1[[#This Row],[2020 C-clashes]])</f>
        <v>0</v>
      </c>
      <c r="BQ499" s="84">
        <f>SUM(Table1[[#This Row],[2014-2015 disaster]],Table1[[#This Row],[2016-2017 disaster]],Table1[[#This Row],[2018 pre R disaster]],Table1[[#This Row],[2018 post R disaster]],Table1[[#This Row],[2019 disaster]],Table1[[#This Row],[2020 disaster]])</f>
        <v>175</v>
      </c>
      <c r="BR499" s="84">
        <f>SUM(Table1[[#This Row],[2014-2015 unknown]],Table1[[#This Row],[2016-2017  unknown ]],Table1[[#This Row],[2018 pre R unknown]],Table1[[#This Row],[2018 post R unknown]],Table1[[#This Row],[2019 unknown]],Table1[[#This Row],[2020 unknown]])</f>
        <v>0</v>
      </c>
      <c r="BS499" s="83">
        <v>151</v>
      </c>
      <c r="BT499" s="83">
        <v>0</v>
      </c>
      <c r="BU499" s="83">
        <v>0</v>
      </c>
      <c r="BV499" s="84">
        <v>0</v>
      </c>
      <c r="BW499" s="83" t="s">
        <v>146</v>
      </c>
      <c r="BX499" s="83">
        <v>246</v>
      </c>
      <c r="BY499" s="83">
        <v>0</v>
      </c>
      <c r="BZ499" s="83">
        <v>0</v>
      </c>
      <c r="CA499" s="84">
        <v>0</v>
      </c>
      <c r="CB499" s="83" t="s">
        <v>146</v>
      </c>
      <c r="CC499" s="83">
        <v>114</v>
      </c>
      <c r="CD499" s="83">
        <v>0</v>
      </c>
      <c r="CE499" s="83">
        <v>0</v>
      </c>
      <c r="CF499" s="84">
        <v>0</v>
      </c>
      <c r="CG499" s="83" t="s">
        <v>146</v>
      </c>
      <c r="CH499" s="83">
        <v>0</v>
      </c>
      <c r="CI499" s="83">
        <v>0</v>
      </c>
      <c r="CJ499" s="83">
        <v>130</v>
      </c>
      <c r="CK499" s="84">
        <v>0</v>
      </c>
      <c r="CL499" s="83" t="s">
        <v>146</v>
      </c>
      <c r="CM499" s="83">
        <v>0</v>
      </c>
      <c r="CN499" s="83">
        <v>0</v>
      </c>
      <c r="CO499" s="83">
        <v>45</v>
      </c>
      <c r="CP499" s="84">
        <v>0</v>
      </c>
      <c r="CQ499" s="83" t="s">
        <v>146</v>
      </c>
      <c r="CR499" s="83">
        <v>0</v>
      </c>
      <c r="CS499" s="83">
        <v>0</v>
      </c>
      <c r="CT499" s="83">
        <v>0</v>
      </c>
      <c r="CU499" s="84">
        <v>0</v>
      </c>
      <c r="CV499" s="85" t="s">
        <v>146</v>
      </c>
      <c r="CW499" s="83" t="s">
        <v>147</v>
      </c>
      <c r="CX499" s="83"/>
      <c r="CY499" s="83">
        <v>0</v>
      </c>
      <c r="CZ499" s="83">
        <v>0</v>
      </c>
      <c r="DA499" s="83">
        <v>132</v>
      </c>
      <c r="DB499" s="83">
        <v>686</v>
      </c>
      <c r="DC499" s="83" t="s">
        <v>146</v>
      </c>
      <c r="DD499" s="83">
        <v>0</v>
      </c>
      <c r="DE499" s="83">
        <v>0</v>
      </c>
      <c r="DF499" s="83">
        <v>6134</v>
      </c>
      <c r="DG499" s="83">
        <v>30670</v>
      </c>
      <c r="DH499" s="83" t="s">
        <v>159</v>
      </c>
      <c r="DI499">
        <f>Table1[[#This Row],[i- returnees internal present household]]+Table1[[#This Row],[k- abroad returnee household]]</f>
        <v>223</v>
      </c>
      <c r="DJ499">
        <f>Table1[[#This Row],[ returnees internal ]]+Table1[[#This Row],[abroad returnee ]]</f>
        <v>1159</v>
      </c>
      <c r="DK499" s="83" t="s">
        <v>159</v>
      </c>
      <c r="DL499" s="83">
        <v>100</v>
      </c>
      <c r="DM499" s="83">
        <v>519</v>
      </c>
      <c r="DN499" s="83">
        <v>4</v>
      </c>
      <c r="DO499" s="83">
        <v>21</v>
      </c>
      <c r="DP499" s="83" t="s">
        <v>193</v>
      </c>
      <c r="DQ499" s="83" t="s">
        <v>194</v>
      </c>
      <c r="DR499" s="83" t="s">
        <v>304</v>
      </c>
      <c r="DS499" s="83" t="s">
        <v>147</v>
      </c>
      <c r="DT499" s="83">
        <v>29</v>
      </c>
      <c r="DU499" s="83">
        <v>150</v>
      </c>
      <c r="DV499" s="83" t="s">
        <v>202</v>
      </c>
      <c r="DW499" s="83" t="s">
        <v>302</v>
      </c>
      <c r="DX499" s="83" t="s">
        <v>304</v>
      </c>
      <c r="DY499" s="83" t="s">
        <v>147</v>
      </c>
      <c r="DZ499" s="83">
        <v>23</v>
      </c>
      <c r="EA499" s="83">
        <v>120</v>
      </c>
      <c r="EB499" s="83" t="s">
        <v>202</v>
      </c>
      <c r="EC499" s="83" t="s">
        <v>510</v>
      </c>
      <c r="ED499" s="83" t="s">
        <v>304</v>
      </c>
      <c r="EE499" s="83" t="s">
        <v>147</v>
      </c>
      <c r="EF499" s="83">
        <v>44</v>
      </c>
      <c r="EG499" s="83">
        <v>228</v>
      </c>
      <c r="EH499" s="83" t="s">
        <v>202</v>
      </c>
      <c r="EI499" s="83" t="s">
        <v>302</v>
      </c>
      <c r="EJ499" s="83" t="s">
        <v>304</v>
      </c>
      <c r="EK499" s="83" t="s">
        <v>147</v>
      </c>
      <c r="EL499" s="83">
        <v>0</v>
      </c>
      <c r="EM499" s="83">
        <v>0</v>
      </c>
      <c r="EN499" s="83" t="s">
        <v>147</v>
      </c>
      <c r="EO499" s="83" t="s">
        <v>147</v>
      </c>
      <c r="EP499" s="83" t="s">
        <v>147</v>
      </c>
      <c r="EQ499" s="83" t="s">
        <v>147</v>
      </c>
      <c r="ER499" s="84">
        <v>0</v>
      </c>
      <c r="ES499" s="84">
        <v>0</v>
      </c>
      <c r="ET499" s="83" t="s">
        <v>159</v>
      </c>
      <c r="EU499" s="83">
        <v>123</v>
      </c>
      <c r="EV499" s="83">
        <v>640</v>
      </c>
      <c r="EW499" s="83">
        <v>5</v>
      </c>
      <c r="EX499" s="83">
        <v>26</v>
      </c>
      <c r="EY499" s="83" t="s">
        <v>221</v>
      </c>
      <c r="EZ499" s="83" t="s">
        <v>424</v>
      </c>
      <c r="FA499" s="83" t="s">
        <v>304</v>
      </c>
      <c r="FB499" s="83" t="s">
        <v>147</v>
      </c>
      <c r="FC499" s="83">
        <v>19</v>
      </c>
      <c r="FD499" s="83">
        <v>99</v>
      </c>
      <c r="FE499" s="83" t="s">
        <v>219</v>
      </c>
      <c r="FF499" s="83" t="s">
        <v>354</v>
      </c>
      <c r="FG499" s="83" t="s">
        <v>304</v>
      </c>
      <c r="FH499" s="83" t="s">
        <v>147</v>
      </c>
      <c r="FI499" s="83">
        <v>42</v>
      </c>
      <c r="FJ499" s="83">
        <v>219</v>
      </c>
      <c r="FK499" s="83" t="s">
        <v>219</v>
      </c>
      <c r="FL499" s="83" t="s">
        <v>354</v>
      </c>
      <c r="FM499" s="83" t="s">
        <v>304</v>
      </c>
      <c r="FN499" s="83" t="s">
        <v>147</v>
      </c>
      <c r="FO499" s="83">
        <v>57</v>
      </c>
      <c r="FP499" s="83">
        <v>296</v>
      </c>
      <c r="FQ499" s="83" t="s">
        <v>221</v>
      </c>
      <c r="FR499" s="83" t="s">
        <v>424</v>
      </c>
      <c r="FS499" s="83" t="s">
        <v>304</v>
      </c>
      <c r="FT499" s="83" t="s">
        <v>147</v>
      </c>
      <c r="FU499" s="83">
        <v>0</v>
      </c>
      <c r="FV499" s="83">
        <v>0</v>
      </c>
      <c r="FW499" s="83" t="s">
        <v>147</v>
      </c>
      <c r="FX499" s="83" t="s">
        <v>147</v>
      </c>
      <c r="FY499" s="83" t="s">
        <v>147</v>
      </c>
      <c r="FZ499" s="83" t="s">
        <v>147</v>
      </c>
      <c r="GA499" s="84">
        <v>0</v>
      </c>
      <c r="GB499" s="84">
        <v>0</v>
      </c>
      <c r="GC499" s="83">
        <v>16</v>
      </c>
      <c r="GD499" s="83">
        <v>83</v>
      </c>
      <c r="GE499" s="83">
        <v>158</v>
      </c>
      <c r="GF499" s="83">
        <v>821</v>
      </c>
      <c r="GG499" s="83">
        <v>49</v>
      </c>
      <c r="GH499" s="83">
        <v>255</v>
      </c>
      <c r="GI499" s="84">
        <v>0</v>
      </c>
      <c r="GJ499" s="84">
        <v>0</v>
      </c>
      <c r="GK499" s="83" t="s">
        <v>159</v>
      </c>
      <c r="GL499" s="83">
        <v>63</v>
      </c>
      <c r="GM499" s="83">
        <v>328</v>
      </c>
      <c r="GN499" s="83" t="s">
        <v>159</v>
      </c>
      <c r="GO499" s="83" t="s">
        <v>202</v>
      </c>
      <c r="GP499" s="83" t="s">
        <v>302</v>
      </c>
      <c r="GQ499" s="83" t="s">
        <v>159</v>
      </c>
      <c r="GR499" s="83" t="s">
        <v>219</v>
      </c>
      <c r="GS499" s="83" t="s">
        <v>159</v>
      </c>
      <c r="GT499" s="83">
        <v>13</v>
      </c>
      <c r="GU499" s="83">
        <v>68</v>
      </c>
      <c r="GV499" s="83" t="s">
        <v>159</v>
      </c>
      <c r="GW499" s="83" t="s">
        <v>152</v>
      </c>
      <c r="GX499" s="83" t="s">
        <v>152</v>
      </c>
      <c r="GY499" s="83" t="s">
        <v>151</v>
      </c>
      <c r="GZ499" s="83" t="s">
        <v>1627</v>
      </c>
      <c r="HA499" s="117" t="s">
        <v>472</v>
      </c>
      <c r="HB499" s="117" t="s">
        <v>2859</v>
      </c>
      <c r="HC499" s="117"/>
      <c r="HD499" s="116" t="s">
        <v>1858</v>
      </c>
      <c r="HE499" s="116">
        <v>6.1458300000000001</v>
      </c>
      <c r="HF499" s="116">
        <v>31.577269999999999</v>
      </c>
    </row>
    <row r="500" spans="1:214" x14ac:dyDescent="0.25">
      <c r="A500" s="87" t="s">
        <v>201</v>
      </c>
      <c r="B500" s="83" t="s">
        <v>202</v>
      </c>
      <c r="C500" s="83" t="s">
        <v>509</v>
      </c>
      <c r="D500" s="83" t="s">
        <v>510</v>
      </c>
      <c r="E500" s="83" t="s">
        <v>1660</v>
      </c>
      <c r="F500" s="83" t="s">
        <v>1661</v>
      </c>
      <c r="G500" s="83">
        <f t="shared" si="14"/>
        <v>5.1963499999999998</v>
      </c>
      <c r="H500" s="83">
        <f t="shared" si="15"/>
        <v>32.501170000000002</v>
      </c>
      <c r="I500" s="83">
        <v>8</v>
      </c>
      <c r="J500" s="83">
        <v>8</v>
      </c>
      <c r="K500" s="83" t="s">
        <v>159</v>
      </c>
      <c r="L500" s="83">
        <v>125</v>
      </c>
      <c r="M500" s="83">
        <f>SUM(Table1[[#Headers],[c- IDP previously displ. abroad present]])</f>
        <v>0</v>
      </c>
      <c r="N500" s="83">
        <v>563</v>
      </c>
      <c r="O500" s="83">
        <f>(Table1[[#This Row],[a- IDP individuals]])-(Table1[[#This Row],[displ. Abroad]])</f>
        <v>504</v>
      </c>
      <c r="P500" s="83">
        <v>0</v>
      </c>
      <c r="Q500" s="83">
        <v>0</v>
      </c>
      <c r="R500" s="83" t="s">
        <v>147</v>
      </c>
      <c r="S500" s="83" t="s">
        <v>147</v>
      </c>
      <c r="T500" s="83">
        <v>24</v>
      </c>
      <c r="U500" s="83">
        <v>110</v>
      </c>
      <c r="V500" s="83" t="s">
        <v>202</v>
      </c>
      <c r="W500" s="83" t="s">
        <v>302</v>
      </c>
      <c r="X500" s="83">
        <v>30</v>
      </c>
      <c r="Y500" s="83">
        <v>132</v>
      </c>
      <c r="Z500" s="83" t="s">
        <v>202</v>
      </c>
      <c r="AA500" s="83" t="s">
        <v>302</v>
      </c>
      <c r="AB500" s="83">
        <v>22</v>
      </c>
      <c r="AC500" s="83">
        <v>95</v>
      </c>
      <c r="AD500" s="83" t="s">
        <v>202</v>
      </c>
      <c r="AE500" s="83" t="s">
        <v>510</v>
      </c>
      <c r="AF500" s="83">
        <v>49</v>
      </c>
      <c r="AG500" s="83">
        <v>226</v>
      </c>
      <c r="AH500" s="83" t="s">
        <v>202</v>
      </c>
      <c r="AI500" s="83" t="s">
        <v>302</v>
      </c>
      <c r="AJ500" s="83">
        <v>0</v>
      </c>
      <c r="AK500" s="83">
        <v>0</v>
      </c>
      <c r="AL500" s="83" t="s">
        <v>147</v>
      </c>
      <c r="AM500" s="83" t="s">
        <v>147</v>
      </c>
      <c r="AN500" s="84">
        <v>0</v>
      </c>
      <c r="AO500" s="84">
        <v>0</v>
      </c>
      <c r="AP500" s="83" t="s">
        <v>159</v>
      </c>
      <c r="AQ500" s="83">
        <v>13</v>
      </c>
      <c r="AR500" s="83">
        <v>59</v>
      </c>
      <c r="AS500" s="83">
        <v>0</v>
      </c>
      <c r="AT500" s="83">
        <v>0</v>
      </c>
      <c r="AU500" s="83" t="s">
        <v>147</v>
      </c>
      <c r="AV500" s="83" t="s">
        <v>147</v>
      </c>
      <c r="AW500" s="83">
        <v>4</v>
      </c>
      <c r="AX500" s="83">
        <v>18</v>
      </c>
      <c r="AY500" s="83" t="s">
        <v>219</v>
      </c>
      <c r="AZ500" s="83" t="s">
        <v>354</v>
      </c>
      <c r="BA500" s="83">
        <v>6</v>
      </c>
      <c r="BB500" s="83">
        <v>27</v>
      </c>
      <c r="BC500" s="83" t="s">
        <v>221</v>
      </c>
      <c r="BD500" s="83" t="s">
        <v>424</v>
      </c>
      <c r="BE500" s="83">
        <v>3</v>
      </c>
      <c r="BF500" s="83">
        <v>14</v>
      </c>
      <c r="BG500" s="83" t="s">
        <v>221</v>
      </c>
      <c r="BH500" s="83" t="s">
        <v>424</v>
      </c>
      <c r="BI500" s="83">
        <v>0</v>
      </c>
      <c r="BJ500" s="83">
        <v>0</v>
      </c>
      <c r="BK500" s="83" t="s">
        <v>147</v>
      </c>
      <c r="BL500" s="83" t="s">
        <v>147</v>
      </c>
      <c r="BM500" s="84">
        <v>0</v>
      </c>
      <c r="BN500" s="84">
        <v>0</v>
      </c>
      <c r="BO500" s="84">
        <f>SUM(Table1[[#This Row],[2014-2015 Conflict]],Table1[[#This Row],[2016-2017 conflict]],Table1[[#This Row],[2018 pre R conflict]],Table1[[#This Row],[2018 post R conflict]],Table1[[#This Row],[2019 conflict]],Table1[[#This Row],[2020 conflict]])</f>
        <v>468</v>
      </c>
      <c r="BP500" s="84">
        <f>SUM(Table1[[#This Row],[2014-2015  C - clashes]],Table1[[#This Row],[2016-2017  c-clashes]],Table1[[#This Row],[2018 pre R C-clashes]],Table1[[#This Row],[2018 post R C-clashes]],Table1[[#This Row],[2019 C-clashes]],Table1[[#This Row],[2020 C-clashes]])</f>
        <v>0</v>
      </c>
      <c r="BQ500" s="84">
        <f>SUM(Table1[[#This Row],[2014-2015 disaster]],Table1[[#This Row],[2016-2017 disaster]],Table1[[#This Row],[2018 pre R disaster]],Table1[[#This Row],[2018 post R disaster]],Table1[[#This Row],[2019 disaster]],Table1[[#This Row],[2020 disaster]])</f>
        <v>95</v>
      </c>
      <c r="BR500" s="84">
        <f>SUM(Table1[[#This Row],[2014-2015 unknown]],Table1[[#This Row],[2016-2017  unknown ]],Table1[[#This Row],[2018 pre R unknown]],Table1[[#This Row],[2018 post R unknown]],Table1[[#This Row],[2019 unknown]],Table1[[#This Row],[2020 unknown]])</f>
        <v>0</v>
      </c>
      <c r="BS500" s="83">
        <v>0</v>
      </c>
      <c r="BT500" s="83">
        <v>0</v>
      </c>
      <c r="BU500" s="83">
        <v>0</v>
      </c>
      <c r="BV500" s="84">
        <v>0</v>
      </c>
      <c r="BW500" s="83" t="s">
        <v>146</v>
      </c>
      <c r="BX500" s="83">
        <v>110</v>
      </c>
      <c r="BY500" s="83">
        <v>0</v>
      </c>
      <c r="BZ500" s="83">
        <v>0</v>
      </c>
      <c r="CA500" s="84">
        <v>0</v>
      </c>
      <c r="CB500" s="83" t="s">
        <v>146</v>
      </c>
      <c r="CC500" s="83">
        <v>132</v>
      </c>
      <c r="CD500" s="83">
        <v>0</v>
      </c>
      <c r="CE500" s="83">
        <v>0</v>
      </c>
      <c r="CF500" s="84">
        <v>0</v>
      </c>
      <c r="CG500" s="83" t="s">
        <v>146</v>
      </c>
      <c r="CH500" s="83">
        <v>0</v>
      </c>
      <c r="CI500" s="83">
        <v>0</v>
      </c>
      <c r="CJ500" s="83">
        <v>95</v>
      </c>
      <c r="CK500" s="84">
        <v>0</v>
      </c>
      <c r="CL500" s="83" t="s">
        <v>146</v>
      </c>
      <c r="CM500" s="83">
        <v>226</v>
      </c>
      <c r="CN500" s="83">
        <v>0</v>
      </c>
      <c r="CO500" s="83">
        <v>0</v>
      </c>
      <c r="CP500" s="84">
        <v>0</v>
      </c>
      <c r="CQ500" s="83" t="s">
        <v>146</v>
      </c>
      <c r="CR500" s="83">
        <v>0</v>
      </c>
      <c r="CS500" s="83">
        <v>0</v>
      </c>
      <c r="CT500" s="83">
        <v>0</v>
      </c>
      <c r="CU500" s="84">
        <v>0</v>
      </c>
      <c r="CV500" s="85" t="s">
        <v>146</v>
      </c>
      <c r="CW500" s="83" t="s">
        <v>147</v>
      </c>
      <c r="CX500" s="83"/>
      <c r="CY500" s="83">
        <v>0</v>
      </c>
      <c r="CZ500" s="83">
        <v>0</v>
      </c>
      <c r="DA500" s="83">
        <v>125</v>
      </c>
      <c r="DB500" s="83">
        <v>563</v>
      </c>
      <c r="DC500" s="83" t="s">
        <v>159</v>
      </c>
      <c r="DD500" s="83">
        <v>7</v>
      </c>
      <c r="DE500" s="83">
        <v>32</v>
      </c>
      <c r="DF500" s="83">
        <v>5216</v>
      </c>
      <c r="DG500" s="83">
        <v>26080</v>
      </c>
      <c r="DH500" s="83" t="s">
        <v>159</v>
      </c>
      <c r="DI500">
        <f>Table1[[#This Row],[i- returnees internal present household]]+Table1[[#This Row],[k- abroad returnee household]]</f>
        <v>178</v>
      </c>
      <c r="DJ500">
        <f>Table1[[#This Row],[ returnees internal ]]+Table1[[#This Row],[abroad returnee ]]</f>
        <v>890</v>
      </c>
      <c r="DK500" s="83" t="s">
        <v>159</v>
      </c>
      <c r="DL500" s="83">
        <v>62</v>
      </c>
      <c r="DM500" s="83">
        <v>310</v>
      </c>
      <c r="DN500" s="83">
        <v>16</v>
      </c>
      <c r="DO500" s="83">
        <v>80</v>
      </c>
      <c r="DP500" s="83" t="s">
        <v>202</v>
      </c>
      <c r="DQ500" s="83" t="s">
        <v>302</v>
      </c>
      <c r="DR500" s="83" t="s">
        <v>304</v>
      </c>
      <c r="DS500" s="83" t="s">
        <v>147</v>
      </c>
      <c r="DT500" s="83">
        <v>9</v>
      </c>
      <c r="DU500" s="83">
        <v>45</v>
      </c>
      <c r="DV500" s="83" t="s">
        <v>202</v>
      </c>
      <c r="DW500" s="83" t="s">
        <v>510</v>
      </c>
      <c r="DX500" s="83" t="s">
        <v>304</v>
      </c>
      <c r="DY500" s="83" t="s">
        <v>147</v>
      </c>
      <c r="DZ500" s="83">
        <v>14</v>
      </c>
      <c r="EA500" s="83">
        <v>70</v>
      </c>
      <c r="EB500" s="83" t="s">
        <v>202</v>
      </c>
      <c r="EC500" s="83" t="s">
        <v>313</v>
      </c>
      <c r="ED500" s="83" t="s">
        <v>304</v>
      </c>
      <c r="EE500" s="83" t="s">
        <v>147</v>
      </c>
      <c r="EF500" s="83">
        <v>23</v>
      </c>
      <c r="EG500" s="83">
        <v>115</v>
      </c>
      <c r="EH500" s="83" t="s">
        <v>193</v>
      </c>
      <c r="EI500" s="83" t="s">
        <v>194</v>
      </c>
      <c r="EJ500" s="83" t="s">
        <v>304</v>
      </c>
      <c r="EK500" s="83" t="s">
        <v>147</v>
      </c>
      <c r="EL500" s="83">
        <v>0</v>
      </c>
      <c r="EM500" s="83">
        <v>0</v>
      </c>
      <c r="EN500" s="83" t="s">
        <v>147</v>
      </c>
      <c r="EO500" s="83" t="s">
        <v>147</v>
      </c>
      <c r="EP500" s="83" t="s">
        <v>147</v>
      </c>
      <c r="EQ500" s="83" t="s">
        <v>147</v>
      </c>
      <c r="ER500" s="84">
        <v>0</v>
      </c>
      <c r="ES500" s="84">
        <v>0</v>
      </c>
      <c r="ET500" s="83" t="s">
        <v>159</v>
      </c>
      <c r="EU500" s="83">
        <v>116</v>
      </c>
      <c r="EV500" s="83">
        <v>580</v>
      </c>
      <c r="EW500" s="83">
        <v>10</v>
      </c>
      <c r="EX500" s="83">
        <v>50</v>
      </c>
      <c r="EY500" s="83" t="s">
        <v>221</v>
      </c>
      <c r="EZ500" s="83" t="s">
        <v>333</v>
      </c>
      <c r="FA500" s="83" t="s">
        <v>304</v>
      </c>
      <c r="FB500" s="83" t="s">
        <v>147</v>
      </c>
      <c r="FC500" s="83">
        <v>12</v>
      </c>
      <c r="FD500" s="83">
        <v>60</v>
      </c>
      <c r="FE500" s="83" t="s">
        <v>219</v>
      </c>
      <c r="FF500" s="83" t="s">
        <v>354</v>
      </c>
      <c r="FG500" s="83" t="s">
        <v>304</v>
      </c>
      <c r="FH500" s="83" t="s">
        <v>147</v>
      </c>
      <c r="FI500" s="83">
        <v>33</v>
      </c>
      <c r="FJ500" s="83">
        <v>165</v>
      </c>
      <c r="FK500" s="83" t="s">
        <v>221</v>
      </c>
      <c r="FL500" s="83" t="s">
        <v>424</v>
      </c>
      <c r="FM500" s="83" t="s">
        <v>304</v>
      </c>
      <c r="FN500" s="83" t="s">
        <v>147</v>
      </c>
      <c r="FO500" s="83">
        <v>61</v>
      </c>
      <c r="FP500" s="83">
        <v>305</v>
      </c>
      <c r="FQ500" s="83" t="s">
        <v>221</v>
      </c>
      <c r="FR500" s="83" t="s">
        <v>333</v>
      </c>
      <c r="FS500" s="83" t="s">
        <v>304</v>
      </c>
      <c r="FT500" s="83" t="s">
        <v>147</v>
      </c>
      <c r="FU500" s="83">
        <v>0</v>
      </c>
      <c r="FV500" s="83">
        <v>0</v>
      </c>
      <c r="FW500" s="83" t="s">
        <v>147</v>
      </c>
      <c r="FX500" s="83" t="s">
        <v>147</v>
      </c>
      <c r="FY500" s="83" t="s">
        <v>147</v>
      </c>
      <c r="FZ500" s="83" t="s">
        <v>147</v>
      </c>
      <c r="GA500" s="84">
        <v>0</v>
      </c>
      <c r="GB500" s="84">
        <v>0</v>
      </c>
      <c r="GC500" s="83">
        <v>45</v>
      </c>
      <c r="GD500" s="83">
        <v>220</v>
      </c>
      <c r="GE500" s="83">
        <v>115</v>
      </c>
      <c r="GF500" s="83">
        <v>590</v>
      </c>
      <c r="GG500" s="83">
        <v>18</v>
      </c>
      <c r="GH500" s="83">
        <v>80</v>
      </c>
      <c r="GI500" s="84">
        <v>0</v>
      </c>
      <c r="GJ500" s="84">
        <v>0</v>
      </c>
      <c r="GK500" s="83" t="s">
        <v>159</v>
      </c>
      <c r="GL500" s="83">
        <v>57</v>
      </c>
      <c r="GM500" s="83">
        <v>285</v>
      </c>
      <c r="GN500" s="83" t="s">
        <v>159</v>
      </c>
      <c r="GO500" s="83" t="s">
        <v>193</v>
      </c>
      <c r="GP500" s="83" t="s">
        <v>194</v>
      </c>
      <c r="GQ500" s="83" t="s">
        <v>159</v>
      </c>
      <c r="GR500" s="83" t="s">
        <v>221</v>
      </c>
      <c r="GS500" s="83" t="s">
        <v>159</v>
      </c>
      <c r="GT500" s="83">
        <v>15</v>
      </c>
      <c r="GU500" s="83">
        <v>75</v>
      </c>
      <c r="GV500" s="83" t="s">
        <v>159</v>
      </c>
      <c r="GW500" s="83" t="s">
        <v>152</v>
      </c>
      <c r="GX500" s="83" t="s">
        <v>152</v>
      </c>
      <c r="GY500" s="83" t="s">
        <v>151</v>
      </c>
      <c r="GZ500" s="83" t="s">
        <v>177</v>
      </c>
      <c r="HA500" s="117" t="s">
        <v>472</v>
      </c>
      <c r="HB500" s="117" t="s">
        <v>2861</v>
      </c>
      <c r="HC500" s="117"/>
      <c r="HD500" s="116" t="s">
        <v>1858</v>
      </c>
      <c r="HE500" s="116">
        <v>6.2237</v>
      </c>
      <c r="HF500" s="116">
        <v>31.56578</v>
      </c>
    </row>
    <row r="501" spans="1:214" x14ac:dyDescent="0.25">
      <c r="A501" s="88" t="s">
        <v>192</v>
      </c>
      <c r="B501" s="83" t="s">
        <v>193</v>
      </c>
      <c r="C501" s="83" t="s">
        <v>1592</v>
      </c>
      <c r="D501" s="83" t="s">
        <v>827</v>
      </c>
      <c r="E501" s="83" t="s">
        <v>1651</v>
      </c>
      <c r="F501" s="83" t="s">
        <v>1652</v>
      </c>
      <c r="G501" s="83">
        <f t="shared" si="14"/>
        <v>3.9435733430000002</v>
      </c>
      <c r="H501" s="83">
        <f t="shared" si="15"/>
        <v>30.965961889999999</v>
      </c>
      <c r="I501" s="83">
        <v>8</v>
      </c>
      <c r="J501" s="83">
        <v>8</v>
      </c>
      <c r="K501" s="83" t="s">
        <v>159</v>
      </c>
      <c r="L501" s="83">
        <v>385</v>
      </c>
      <c r="M501" s="83">
        <f>SUM(Table1[[#Headers],[c- IDP previously displ. abroad present]])</f>
        <v>0</v>
      </c>
      <c r="N501" s="83">
        <v>1925</v>
      </c>
      <c r="O501" s="83">
        <f>(Table1[[#This Row],[a- IDP individuals]])-(Table1[[#This Row],[displ. Abroad]])</f>
        <v>1120</v>
      </c>
      <c r="P501" s="83">
        <v>0</v>
      </c>
      <c r="Q501" s="83">
        <v>0</v>
      </c>
      <c r="R501" s="83" t="s">
        <v>147</v>
      </c>
      <c r="S501" s="83" t="s">
        <v>147</v>
      </c>
      <c r="T501" s="83">
        <v>0</v>
      </c>
      <c r="U501" s="83">
        <v>0</v>
      </c>
      <c r="V501" s="83" t="s">
        <v>147</v>
      </c>
      <c r="W501" s="83" t="s">
        <v>147</v>
      </c>
      <c r="X501" s="83">
        <v>0</v>
      </c>
      <c r="Y501" s="83">
        <v>0</v>
      </c>
      <c r="Z501" s="83" t="s">
        <v>147</v>
      </c>
      <c r="AA501" s="83" t="s">
        <v>147</v>
      </c>
      <c r="AB501" s="83">
        <v>37</v>
      </c>
      <c r="AC501" s="83">
        <v>188</v>
      </c>
      <c r="AD501" s="83" t="s">
        <v>193</v>
      </c>
      <c r="AE501" s="83" t="s">
        <v>827</v>
      </c>
      <c r="AF501" s="83">
        <v>55</v>
      </c>
      <c r="AG501" s="83">
        <v>276</v>
      </c>
      <c r="AH501" s="83" t="s">
        <v>193</v>
      </c>
      <c r="AI501" s="83" t="s">
        <v>827</v>
      </c>
      <c r="AJ501" s="83">
        <v>132</v>
      </c>
      <c r="AK501" s="83">
        <v>656</v>
      </c>
      <c r="AL501" s="83" t="s">
        <v>193</v>
      </c>
      <c r="AM501" s="83" t="s">
        <v>827</v>
      </c>
      <c r="AN501" s="84">
        <v>161</v>
      </c>
      <c r="AO501" s="84">
        <v>805</v>
      </c>
      <c r="AP501" s="83" t="s">
        <v>159</v>
      </c>
      <c r="AQ501" s="83">
        <v>161</v>
      </c>
      <c r="AR501" s="83">
        <v>805</v>
      </c>
      <c r="AS501" s="83">
        <v>0</v>
      </c>
      <c r="AT501" s="83">
        <v>0</v>
      </c>
      <c r="AU501" s="83" t="s">
        <v>147</v>
      </c>
      <c r="AV501" s="83" t="s">
        <v>147</v>
      </c>
      <c r="AW501" s="83">
        <v>0</v>
      </c>
      <c r="AX501" s="83">
        <v>0</v>
      </c>
      <c r="AY501" s="83" t="s">
        <v>147</v>
      </c>
      <c r="AZ501" s="83" t="s">
        <v>147</v>
      </c>
      <c r="BA501" s="83">
        <v>0</v>
      </c>
      <c r="BB501" s="83">
        <v>0</v>
      </c>
      <c r="BC501" s="83" t="s">
        <v>147</v>
      </c>
      <c r="BD501" s="83" t="s">
        <v>147</v>
      </c>
      <c r="BE501" s="83">
        <v>0</v>
      </c>
      <c r="BF501" s="83">
        <v>0</v>
      </c>
      <c r="BG501" s="83" t="s">
        <v>147</v>
      </c>
      <c r="BH501" s="83" t="s">
        <v>147</v>
      </c>
      <c r="BI501" s="83">
        <v>0</v>
      </c>
      <c r="BJ501" s="83">
        <v>0</v>
      </c>
      <c r="BK501" s="83" t="s">
        <v>147</v>
      </c>
      <c r="BL501" s="83" t="s">
        <v>1653</v>
      </c>
      <c r="BM501" s="84">
        <v>161</v>
      </c>
      <c r="BN501" s="84">
        <v>805</v>
      </c>
      <c r="BO501" s="84">
        <f>SUM(Table1[[#This Row],[2014-2015 Conflict]],Table1[[#This Row],[2016-2017 conflict]],Table1[[#This Row],[2018 pre R conflict]],Table1[[#This Row],[2018 post R conflict]],Table1[[#This Row],[2019 conflict]],Table1[[#This Row],[2020 conflict]])</f>
        <v>1120</v>
      </c>
      <c r="BP501" s="84">
        <f>SUM(Table1[[#This Row],[2014-2015  C - clashes]],Table1[[#This Row],[2016-2017  c-clashes]],Table1[[#This Row],[2018 pre R C-clashes]],Table1[[#This Row],[2018 post R C-clashes]],Table1[[#This Row],[2019 C-clashes]],Table1[[#This Row],[2020 C-clashes]])</f>
        <v>0</v>
      </c>
      <c r="BQ501" s="84">
        <f>SUM(Table1[[#This Row],[2014-2015 disaster]],Table1[[#This Row],[2016-2017 disaster]],Table1[[#This Row],[2018 pre R disaster]],Table1[[#This Row],[2018 post R disaster]],Table1[[#This Row],[2019 disaster]],Table1[[#This Row],[2020 disaster]])</f>
        <v>0</v>
      </c>
      <c r="BR501" s="84">
        <f>SUM(Table1[[#This Row],[2014-2015 unknown]],Table1[[#This Row],[2016-2017  unknown ]],Table1[[#This Row],[2018 pre R unknown]],Table1[[#This Row],[2018 post R unknown]],Table1[[#This Row],[2019 unknown]],Table1[[#This Row],[2020 unknown]])</f>
        <v>0</v>
      </c>
      <c r="BS501" s="83">
        <v>0</v>
      </c>
      <c r="BT501" s="83">
        <v>0</v>
      </c>
      <c r="BU501" s="83">
        <v>0</v>
      </c>
      <c r="BV501" s="84">
        <v>0</v>
      </c>
      <c r="BW501" s="83" t="s">
        <v>146</v>
      </c>
      <c r="BX501" s="83">
        <v>0</v>
      </c>
      <c r="BY501" s="83">
        <v>0</v>
      </c>
      <c r="BZ501" s="83">
        <v>0</v>
      </c>
      <c r="CA501" s="84">
        <v>0</v>
      </c>
      <c r="CB501" s="83" t="s">
        <v>146</v>
      </c>
      <c r="CC501" s="83">
        <v>0</v>
      </c>
      <c r="CD501" s="83">
        <v>0</v>
      </c>
      <c r="CE501" s="83">
        <v>0</v>
      </c>
      <c r="CF501" s="84">
        <v>0</v>
      </c>
      <c r="CG501" s="83" t="s">
        <v>146</v>
      </c>
      <c r="CH501" s="83">
        <v>188</v>
      </c>
      <c r="CI501" s="83">
        <v>0</v>
      </c>
      <c r="CJ501" s="83">
        <v>0</v>
      </c>
      <c r="CK501" s="84">
        <v>0</v>
      </c>
      <c r="CL501" s="83" t="s">
        <v>146</v>
      </c>
      <c r="CM501" s="83">
        <v>276</v>
      </c>
      <c r="CN501" s="83">
        <v>0</v>
      </c>
      <c r="CO501" s="83">
        <v>0</v>
      </c>
      <c r="CP501" s="84">
        <v>0</v>
      </c>
      <c r="CQ501" s="83" t="s">
        <v>146</v>
      </c>
      <c r="CR501" s="83">
        <v>656</v>
      </c>
      <c r="CS501" s="83">
        <v>0</v>
      </c>
      <c r="CT501" s="83">
        <v>0</v>
      </c>
      <c r="CU501" s="84">
        <v>0</v>
      </c>
      <c r="CV501" s="85" t="s">
        <v>146</v>
      </c>
      <c r="CW501" s="83" t="s">
        <v>147</v>
      </c>
      <c r="CX501" s="83"/>
      <c r="CY501" s="83">
        <v>0</v>
      </c>
      <c r="CZ501" s="83">
        <v>0</v>
      </c>
      <c r="DA501" s="83">
        <v>385</v>
      </c>
      <c r="DB501" s="83">
        <v>1925</v>
      </c>
      <c r="DC501" s="83" t="s">
        <v>146</v>
      </c>
      <c r="DD501" s="83">
        <v>0</v>
      </c>
      <c r="DE501" s="83">
        <v>0</v>
      </c>
      <c r="DF501" s="83">
        <v>3268</v>
      </c>
      <c r="DG501" s="83">
        <v>19317</v>
      </c>
      <c r="DH501" s="83" t="s">
        <v>159</v>
      </c>
      <c r="DI501">
        <f>Table1[[#This Row],[i- returnees internal present household]]+Table1[[#This Row],[k- abroad returnee household]]</f>
        <v>41</v>
      </c>
      <c r="DJ501">
        <f>Table1[[#This Row],[ returnees internal ]]+Table1[[#This Row],[abroad returnee ]]</f>
        <v>205</v>
      </c>
      <c r="DK501" s="83" t="s">
        <v>146</v>
      </c>
      <c r="DL501" s="83">
        <v>0</v>
      </c>
      <c r="DM501" s="83">
        <v>0</v>
      </c>
      <c r="DN501" s="83">
        <v>0</v>
      </c>
      <c r="DO501" s="83">
        <v>0</v>
      </c>
      <c r="DP501" s="83" t="s">
        <v>147</v>
      </c>
      <c r="DQ501" s="83" t="s">
        <v>147</v>
      </c>
      <c r="DR501" s="83" t="s">
        <v>147</v>
      </c>
      <c r="DS501" s="83" t="s">
        <v>147</v>
      </c>
      <c r="DT501" s="83">
        <v>0</v>
      </c>
      <c r="DU501" s="83">
        <v>0</v>
      </c>
      <c r="DV501" s="83" t="s">
        <v>147</v>
      </c>
      <c r="DW501" s="83" t="s">
        <v>147</v>
      </c>
      <c r="DX501" s="83" t="s">
        <v>147</v>
      </c>
      <c r="DY501" s="83" t="s">
        <v>147</v>
      </c>
      <c r="DZ501" s="83">
        <v>0</v>
      </c>
      <c r="EA501" s="83">
        <v>0</v>
      </c>
      <c r="EB501" s="83" t="s">
        <v>147</v>
      </c>
      <c r="EC501" s="83" t="s">
        <v>147</v>
      </c>
      <c r="ED501" s="83" t="s">
        <v>147</v>
      </c>
      <c r="EE501" s="83" t="s">
        <v>147</v>
      </c>
      <c r="EF501" s="83">
        <v>0</v>
      </c>
      <c r="EG501" s="83">
        <v>0</v>
      </c>
      <c r="EH501" s="83" t="s">
        <v>147</v>
      </c>
      <c r="EI501" s="83" t="s">
        <v>147</v>
      </c>
      <c r="EJ501" s="83" t="s">
        <v>147</v>
      </c>
      <c r="EK501" s="83" t="s">
        <v>147</v>
      </c>
      <c r="EL501" s="83">
        <v>0</v>
      </c>
      <c r="EM501" s="83">
        <v>0</v>
      </c>
      <c r="EN501" s="83" t="s">
        <v>147</v>
      </c>
      <c r="EO501" s="83" t="s">
        <v>147</v>
      </c>
      <c r="EP501" s="83" t="s">
        <v>147</v>
      </c>
      <c r="EQ501" s="83" t="s">
        <v>147</v>
      </c>
      <c r="ER501" s="84">
        <v>0</v>
      </c>
      <c r="ES501" s="84">
        <v>0</v>
      </c>
      <c r="ET501" s="83" t="s">
        <v>159</v>
      </c>
      <c r="EU501" s="83">
        <v>41</v>
      </c>
      <c r="EV501" s="83">
        <v>205</v>
      </c>
      <c r="EW501" s="83">
        <v>0</v>
      </c>
      <c r="EX501" s="83">
        <v>0</v>
      </c>
      <c r="EY501" s="83" t="s">
        <v>147</v>
      </c>
      <c r="EZ501" s="83" t="s">
        <v>147</v>
      </c>
      <c r="FA501" s="83" t="s">
        <v>147</v>
      </c>
      <c r="FB501" s="83" t="s">
        <v>147</v>
      </c>
      <c r="FC501" s="83">
        <v>0</v>
      </c>
      <c r="FD501" s="83">
        <v>0</v>
      </c>
      <c r="FE501" s="83" t="s">
        <v>147</v>
      </c>
      <c r="FF501" s="83" t="s">
        <v>147</v>
      </c>
      <c r="FG501" s="83" t="s">
        <v>147</v>
      </c>
      <c r="FH501" s="83" t="s">
        <v>147</v>
      </c>
      <c r="FI501" s="83">
        <v>13</v>
      </c>
      <c r="FJ501" s="83">
        <v>65</v>
      </c>
      <c r="FK501" s="83" t="s">
        <v>221</v>
      </c>
      <c r="FL501" s="83" t="s">
        <v>1654</v>
      </c>
      <c r="FM501" s="83" t="s">
        <v>150</v>
      </c>
      <c r="FN501" s="83" t="s">
        <v>147</v>
      </c>
      <c r="FO501" s="83">
        <v>24</v>
      </c>
      <c r="FP501" s="83">
        <v>120</v>
      </c>
      <c r="FQ501" s="83" t="s">
        <v>221</v>
      </c>
      <c r="FR501" s="83" t="s">
        <v>1654</v>
      </c>
      <c r="FS501" s="83" t="s">
        <v>150</v>
      </c>
      <c r="FT501" s="83" t="s">
        <v>147</v>
      </c>
      <c r="FU501" s="83">
        <v>4</v>
      </c>
      <c r="FV501" s="83">
        <v>20</v>
      </c>
      <c r="FW501" s="83" t="s">
        <v>221</v>
      </c>
      <c r="FX501" s="83" t="s">
        <v>1654</v>
      </c>
      <c r="FY501" s="83" t="s">
        <v>150</v>
      </c>
      <c r="FZ501" s="83" t="s">
        <v>147</v>
      </c>
      <c r="GA501" s="84">
        <v>0</v>
      </c>
      <c r="GB501" s="84">
        <v>0</v>
      </c>
      <c r="GC501" s="83">
        <v>0</v>
      </c>
      <c r="GD501" s="83">
        <v>0</v>
      </c>
      <c r="GE501" s="83">
        <v>22</v>
      </c>
      <c r="GF501" s="83">
        <v>110</v>
      </c>
      <c r="GG501" s="83">
        <v>19</v>
      </c>
      <c r="GH501" s="83">
        <v>95</v>
      </c>
      <c r="GI501" s="84">
        <v>0</v>
      </c>
      <c r="GJ501" s="84">
        <v>0</v>
      </c>
      <c r="GK501" s="83" t="s">
        <v>159</v>
      </c>
      <c r="GL501" s="83">
        <v>21786</v>
      </c>
      <c r="GM501" s="83">
        <v>108930</v>
      </c>
      <c r="GN501" s="83" t="s">
        <v>146</v>
      </c>
      <c r="GO501" s="83" t="s">
        <v>147</v>
      </c>
      <c r="GP501" s="83" t="s">
        <v>147</v>
      </c>
      <c r="GQ501" s="83" t="s">
        <v>159</v>
      </c>
      <c r="GR501" s="83" t="s">
        <v>221</v>
      </c>
      <c r="GS501" s="83" t="s">
        <v>146</v>
      </c>
      <c r="GT501" s="83">
        <v>0</v>
      </c>
      <c r="GU501" s="83">
        <v>0</v>
      </c>
      <c r="GV501" s="83" t="s">
        <v>159</v>
      </c>
      <c r="GW501" s="83" t="s">
        <v>151</v>
      </c>
      <c r="GX501" s="83" t="s">
        <v>151</v>
      </c>
      <c r="GY501" s="83" t="s">
        <v>197</v>
      </c>
      <c r="GZ501" s="83" t="s">
        <v>1655</v>
      </c>
      <c r="HA501" s="117" t="s">
        <v>472</v>
      </c>
      <c r="HB501" s="117" t="s">
        <v>2863</v>
      </c>
      <c r="HC501" s="117"/>
      <c r="HD501" s="116" t="s">
        <v>1858</v>
      </c>
      <c r="HE501" s="116">
        <v>6.2264840000000001</v>
      </c>
      <c r="HF501" s="116">
        <v>31.558212999999999</v>
      </c>
    </row>
    <row r="502" spans="1:214" x14ac:dyDescent="0.25">
      <c r="A502" s="87" t="s">
        <v>142</v>
      </c>
      <c r="B502" s="83" t="s">
        <v>143</v>
      </c>
      <c r="C502" s="83" t="s">
        <v>911</v>
      </c>
      <c r="D502" s="83" t="s">
        <v>307</v>
      </c>
      <c r="E502" s="83" t="s">
        <v>1561</v>
      </c>
      <c r="F502" s="83" t="s">
        <v>1562</v>
      </c>
      <c r="G502" s="83">
        <f t="shared" si="14"/>
        <v>8.625</v>
      </c>
      <c r="H502" s="83">
        <f t="shared" si="15"/>
        <v>33.058</v>
      </c>
      <c r="I502" s="83">
        <v>8</v>
      </c>
      <c r="J502" s="83">
        <v>6</v>
      </c>
      <c r="K502" s="83" t="s">
        <v>159</v>
      </c>
      <c r="L502" s="83">
        <v>16</v>
      </c>
      <c r="M502" s="83">
        <f>SUM(Table1[[#Headers],[c- IDP previously displ. abroad present]])</f>
        <v>0</v>
      </c>
      <c r="N502" s="83">
        <v>91</v>
      </c>
      <c r="O502" s="83">
        <f>(Table1[[#This Row],[a- IDP individuals]])-(Table1[[#This Row],[displ. Abroad]])</f>
        <v>87</v>
      </c>
      <c r="P502" s="83">
        <v>0</v>
      </c>
      <c r="Q502" s="83">
        <v>0</v>
      </c>
      <c r="R502" s="83" t="s">
        <v>147</v>
      </c>
      <c r="S502" s="83" t="s">
        <v>147</v>
      </c>
      <c r="T502" s="83">
        <v>0</v>
      </c>
      <c r="U502" s="83">
        <v>0</v>
      </c>
      <c r="V502" s="83" t="s">
        <v>147</v>
      </c>
      <c r="W502" s="83" t="s">
        <v>147</v>
      </c>
      <c r="X502" s="83">
        <v>0</v>
      </c>
      <c r="Y502" s="83">
        <v>0</v>
      </c>
      <c r="Z502" s="83" t="s">
        <v>147</v>
      </c>
      <c r="AA502" s="83" t="s">
        <v>147</v>
      </c>
      <c r="AB502" s="83">
        <v>0</v>
      </c>
      <c r="AC502" s="83">
        <v>0</v>
      </c>
      <c r="AD502" s="83" t="s">
        <v>147</v>
      </c>
      <c r="AE502" s="83" t="s">
        <v>147</v>
      </c>
      <c r="AF502" s="83">
        <v>0</v>
      </c>
      <c r="AG502" s="83">
        <v>0</v>
      </c>
      <c r="AH502" s="83" t="s">
        <v>147</v>
      </c>
      <c r="AI502" s="83" t="s">
        <v>147</v>
      </c>
      <c r="AJ502" s="83">
        <v>0</v>
      </c>
      <c r="AK502" s="83">
        <v>0</v>
      </c>
      <c r="AL502" s="83" t="s">
        <v>147</v>
      </c>
      <c r="AM502" s="83" t="s">
        <v>147</v>
      </c>
      <c r="AN502" s="84">
        <v>16</v>
      </c>
      <c r="AO502" s="84">
        <v>91</v>
      </c>
      <c r="AP502" s="83" t="s">
        <v>159</v>
      </c>
      <c r="AQ502" s="83">
        <v>1</v>
      </c>
      <c r="AR502" s="83">
        <v>4</v>
      </c>
      <c r="AS502" s="83">
        <v>0</v>
      </c>
      <c r="AT502" s="83">
        <v>0</v>
      </c>
      <c r="AU502" s="83" t="s">
        <v>147</v>
      </c>
      <c r="AV502" s="83" t="s">
        <v>147</v>
      </c>
      <c r="AW502" s="83">
        <v>0</v>
      </c>
      <c r="AX502" s="83">
        <v>0</v>
      </c>
      <c r="AY502" s="83" t="s">
        <v>147</v>
      </c>
      <c r="AZ502" s="83" t="s">
        <v>147</v>
      </c>
      <c r="BA502" s="83">
        <v>0</v>
      </c>
      <c r="BB502" s="83">
        <v>0</v>
      </c>
      <c r="BC502" s="83" t="s">
        <v>147</v>
      </c>
      <c r="BD502" s="83" t="s">
        <v>147</v>
      </c>
      <c r="BE502" s="83">
        <v>0</v>
      </c>
      <c r="BF502" s="83">
        <v>0</v>
      </c>
      <c r="BG502" s="83" t="s">
        <v>147</v>
      </c>
      <c r="BH502" s="83" t="s">
        <v>147</v>
      </c>
      <c r="BI502" s="83">
        <v>0</v>
      </c>
      <c r="BJ502" s="83">
        <v>0</v>
      </c>
      <c r="BK502" s="83" t="s">
        <v>147</v>
      </c>
      <c r="BL502" s="83" t="s">
        <v>147</v>
      </c>
      <c r="BM502" s="84">
        <v>1</v>
      </c>
      <c r="BN502" s="84">
        <v>4</v>
      </c>
      <c r="BO502" s="84">
        <f>SUM(Table1[[#This Row],[2014-2015 Conflict]],Table1[[#This Row],[2016-2017 conflict]],Table1[[#This Row],[2018 pre R conflict]],Table1[[#This Row],[2018 post R conflict]],Table1[[#This Row],[2019 conflict]],Table1[[#This Row],[2020 conflict]])</f>
        <v>0</v>
      </c>
      <c r="BP502" s="84">
        <f>SUM(Table1[[#This Row],[2014-2015  C - clashes]],Table1[[#This Row],[2016-2017  c-clashes]],Table1[[#This Row],[2018 pre R C-clashes]],Table1[[#This Row],[2018 post R C-clashes]],Table1[[#This Row],[2019 C-clashes]],Table1[[#This Row],[2020 C-clashes]])</f>
        <v>0</v>
      </c>
      <c r="BQ502" s="84">
        <f>SUM(Table1[[#This Row],[2014-2015 disaster]],Table1[[#This Row],[2016-2017 disaster]],Table1[[#This Row],[2018 pre R disaster]],Table1[[#This Row],[2018 post R disaster]],Table1[[#This Row],[2019 disaster]],Table1[[#This Row],[2020 disaster]])</f>
        <v>0</v>
      </c>
      <c r="BR502" s="84">
        <f>SUM(Table1[[#This Row],[2014-2015 unknown]],Table1[[#This Row],[2016-2017  unknown ]],Table1[[#This Row],[2018 pre R unknown]],Table1[[#This Row],[2018 post R unknown]],Table1[[#This Row],[2019 unknown]],Table1[[#This Row],[2020 unknown]])</f>
        <v>0</v>
      </c>
      <c r="BS502" s="83">
        <v>0</v>
      </c>
      <c r="BT502" s="83">
        <v>0</v>
      </c>
      <c r="BU502" s="83">
        <v>0</v>
      </c>
      <c r="BV502" s="84">
        <v>0</v>
      </c>
      <c r="BW502" s="83" t="s">
        <v>146</v>
      </c>
      <c r="BX502" s="83">
        <v>0</v>
      </c>
      <c r="BY502" s="83">
        <v>0</v>
      </c>
      <c r="BZ502" s="83">
        <v>0</v>
      </c>
      <c r="CA502" s="84">
        <v>0</v>
      </c>
      <c r="CB502" s="83" t="s">
        <v>146</v>
      </c>
      <c r="CC502" s="83">
        <v>0</v>
      </c>
      <c r="CD502" s="83">
        <v>0</v>
      </c>
      <c r="CE502" s="83">
        <v>0</v>
      </c>
      <c r="CF502" s="84">
        <v>0</v>
      </c>
      <c r="CG502" s="83" t="s">
        <v>146</v>
      </c>
      <c r="CH502" s="83">
        <v>0</v>
      </c>
      <c r="CI502" s="83">
        <v>0</v>
      </c>
      <c r="CJ502" s="83">
        <v>0</v>
      </c>
      <c r="CK502" s="84">
        <v>0</v>
      </c>
      <c r="CL502" s="83" t="s">
        <v>146</v>
      </c>
      <c r="CM502" s="83">
        <v>0</v>
      </c>
      <c r="CN502" s="83">
        <v>0</v>
      </c>
      <c r="CO502" s="83">
        <v>0</v>
      </c>
      <c r="CP502" s="84">
        <v>0</v>
      </c>
      <c r="CQ502" s="83" t="s">
        <v>146</v>
      </c>
      <c r="CR502" s="83">
        <v>0</v>
      </c>
      <c r="CS502" s="83">
        <v>0</v>
      </c>
      <c r="CT502" s="83">
        <v>0</v>
      </c>
      <c r="CU502" s="84">
        <v>0</v>
      </c>
      <c r="CV502" s="85" t="s">
        <v>146</v>
      </c>
      <c r="CW502" s="83" t="s">
        <v>147</v>
      </c>
      <c r="CX502" s="83"/>
      <c r="CY502" s="83">
        <v>0</v>
      </c>
      <c r="CZ502" s="83">
        <v>0</v>
      </c>
      <c r="DA502" s="83">
        <v>16</v>
      </c>
      <c r="DB502" s="83">
        <v>91</v>
      </c>
      <c r="DC502" s="83" t="s">
        <v>146</v>
      </c>
      <c r="DD502" s="83">
        <v>0</v>
      </c>
      <c r="DE502" s="83">
        <v>0</v>
      </c>
      <c r="DF502" s="83">
        <v>0</v>
      </c>
      <c r="DG502" s="83">
        <v>0</v>
      </c>
      <c r="DH502" s="83" t="s">
        <v>159</v>
      </c>
      <c r="DI502">
        <f>Table1[[#This Row],[i- returnees internal present household]]+Table1[[#This Row],[k- abroad returnee household]]</f>
        <v>11</v>
      </c>
      <c r="DJ502">
        <f>Table1[[#This Row],[ returnees internal ]]+Table1[[#This Row],[abroad returnee ]]</f>
        <v>72</v>
      </c>
      <c r="DK502" s="83" t="s">
        <v>159</v>
      </c>
      <c r="DL502" s="83">
        <v>2</v>
      </c>
      <c r="DM502" s="83">
        <v>12</v>
      </c>
      <c r="DN502" s="83">
        <v>0</v>
      </c>
      <c r="DO502" s="83">
        <v>0</v>
      </c>
      <c r="DP502" s="83" t="s">
        <v>147</v>
      </c>
      <c r="DQ502" s="83" t="s">
        <v>147</v>
      </c>
      <c r="DR502" s="83" t="s">
        <v>147</v>
      </c>
      <c r="DS502" s="83" t="s">
        <v>147</v>
      </c>
      <c r="DT502" s="83">
        <v>0</v>
      </c>
      <c r="DU502" s="83">
        <v>0</v>
      </c>
      <c r="DV502" s="83" t="s">
        <v>147</v>
      </c>
      <c r="DW502" s="83" t="s">
        <v>147</v>
      </c>
      <c r="DX502" s="83" t="s">
        <v>147</v>
      </c>
      <c r="DY502" s="83" t="s">
        <v>147</v>
      </c>
      <c r="DZ502" s="83">
        <v>0</v>
      </c>
      <c r="EA502" s="83">
        <v>0</v>
      </c>
      <c r="EB502" s="83" t="s">
        <v>147</v>
      </c>
      <c r="EC502" s="83" t="s">
        <v>147</v>
      </c>
      <c r="ED502" s="83" t="s">
        <v>147</v>
      </c>
      <c r="EE502" s="83" t="s">
        <v>147</v>
      </c>
      <c r="EF502" s="83">
        <v>0</v>
      </c>
      <c r="EG502" s="83">
        <v>0</v>
      </c>
      <c r="EH502" s="83" t="s">
        <v>147</v>
      </c>
      <c r="EI502" s="83" t="s">
        <v>147</v>
      </c>
      <c r="EJ502" s="83" t="s">
        <v>147</v>
      </c>
      <c r="EK502" s="83" t="s">
        <v>147</v>
      </c>
      <c r="EL502" s="83">
        <v>0</v>
      </c>
      <c r="EM502" s="83">
        <v>0</v>
      </c>
      <c r="EN502" s="83" t="s">
        <v>147</v>
      </c>
      <c r="EO502" s="83" t="s">
        <v>147</v>
      </c>
      <c r="EP502" s="83" t="s">
        <v>147</v>
      </c>
      <c r="EQ502" s="83" t="s">
        <v>147</v>
      </c>
      <c r="ER502" s="84">
        <v>2</v>
      </c>
      <c r="ES502" s="84">
        <v>12</v>
      </c>
      <c r="ET502" s="83" t="s">
        <v>159</v>
      </c>
      <c r="EU502" s="83">
        <v>9</v>
      </c>
      <c r="EV502" s="83">
        <v>60</v>
      </c>
      <c r="EW502" s="83">
        <v>0</v>
      </c>
      <c r="EX502" s="83">
        <v>0</v>
      </c>
      <c r="EY502" s="83" t="s">
        <v>147</v>
      </c>
      <c r="EZ502" s="83" t="s">
        <v>147</v>
      </c>
      <c r="FA502" s="83" t="s">
        <v>147</v>
      </c>
      <c r="FB502" s="83" t="s">
        <v>147</v>
      </c>
      <c r="FC502" s="83">
        <v>0</v>
      </c>
      <c r="FD502" s="83">
        <v>0</v>
      </c>
      <c r="FE502" s="83" t="s">
        <v>147</v>
      </c>
      <c r="FF502" s="83" t="s">
        <v>147</v>
      </c>
      <c r="FG502" s="83" t="s">
        <v>147</v>
      </c>
      <c r="FH502" s="83" t="s">
        <v>147</v>
      </c>
      <c r="FI502" s="83">
        <v>0</v>
      </c>
      <c r="FJ502" s="83">
        <v>0</v>
      </c>
      <c r="FK502" s="83" t="s">
        <v>147</v>
      </c>
      <c r="FL502" s="83" t="s">
        <v>147</v>
      </c>
      <c r="FM502" s="83" t="s">
        <v>147</v>
      </c>
      <c r="FN502" s="83" t="s">
        <v>147</v>
      </c>
      <c r="FO502" s="83">
        <v>0</v>
      </c>
      <c r="FP502" s="83">
        <v>0</v>
      </c>
      <c r="FQ502" s="83" t="s">
        <v>147</v>
      </c>
      <c r="FR502" s="83" t="s">
        <v>147</v>
      </c>
      <c r="FS502" s="83" t="s">
        <v>147</v>
      </c>
      <c r="FT502" s="83" t="s">
        <v>147</v>
      </c>
      <c r="FU502" s="83">
        <v>0</v>
      </c>
      <c r="FV502" s="83">
        <v>0</v>
      </c>
      <c r="FW502" s="83" t="s">
        <v>147</v>
      </c>
      <c r="FX502" s="83" t="s">
        <v>147</v>
      </c>
      <c r="FY502" s="83" t="s">
        <v>147</v>
      </c>
      <c r="FZ502" s="83" t="s">
        <v>147</v>
      </c>
      <c r="GA502" s="84">
        <v>9</v>
      </c>
      <c r="GB502" s="84">
        <v>60</v>
      </c>
      <c r="GC502" s="83">
        <v>0</v>
      </c>
      <c r="GD502" s="83">
        <v>0</v>
      </c>
      <c r="GE502" s="83">
        <v>0</v>
      </c>
      <c r="GF502" s="83">
        <v>0</v>
      </c>
      <c r="GG502" s="83">
        <v>0</v>
      </c>
      <c r="GH502" s="83">
        <v>0</v>
      </c>
      <c r="GI502" s="84">
        <v>11</v>
      </c>
      <c r="GJ502" s="84">
        <v>72</v>
      </c>
      <c r="GK502" s="83" t="s">
        <v>146</v>
      </c>
      <c r="GL502" s="83">
        <v>0</v>
      </c>
      <c r="GM502" s="83">
        <v>0</v>
      </c>
      <c r="GN502" s="83" t="s">
        <v>146</v>
      </c>
      <c r="GO502" s="83" t="s">
        <v>147</v>
      </c>
      <c r="GP502" s="83" t="s">
        <v>147</v>
      </c>
      <c r="GQ502" s="83" t="s">
        <v>146</v>
      </c>
      <c r="GR502" s="83" t="s">
        <v>147</v>
      </c>
      <c r="GS502" s="83" t="s">
        <v>146</v>
      </c>
      <c r="GT502" s="83">
        <v>0</v>
      </c>
      <c r="GU502" s="83">
        <v>0</v>
      </c>
      <c r="GV502" s="83" t="s">
        <v>146</v>
      </c>
      <c r="GW502" s="83" t="s">
        <v>177</v>
      </c>
      <c r="GX502" s="83" t="s">
        <v>177</v>
      </c>
      <c r="GY502" s="83" t="s">
        <v>177</v>
      </c>
      <c r="GZ502" s="83" t="s">
        <v>1563</v>
      </c>
      <c r="HA502" s="117" t="s">
        <v>472</v>
      </c>
      <c r="HB502" s="117" t="s">
        <v>2865</v>
      </c>
      <c r="HC502" s="117"/>
      <c r="HD502" s="116" t="s">
        <v>1858</v>
      </c>
      <c r="HE502" s="116">
        <v>6.2450000000000001</v>
      </c>
      <c r="HF502" s="116">
        <v>31.571388890000001</v>
      </c>
    </row>
    <row r="503" spans="1:214" x14ac:dyDescent="0.25">
      <c r="A503" s="88" t="s">
        <v>142</v>
      </c>
      <c r="B503" s="83" t="s">
        <v>143</v>
      </c>
      <c r="C503" s="83" t="s">
        <v>1360</v>
      </c>
      <c r="D503" s="83" t="s">
        <v>1029</v>
      </c>
      <c r="E503" s="83" t="s">
        <v>1623</v>
      </c>
      <c r="F503" s="83" t="s">
        <v>1029</v>
      </c>
      <c r="G503" s="83">
        <f t="shared" si="14"/>
        <v>9.0206700000000009</v>
      </c>
      <c r="H503" s="83">
        <f t="shared" si="15"/>
        <v>33.506779999999999</v>
      </c>
      <c r="I503" s="83">
        <v>8</v>
      </c>
      <c r="J503" s="83">
        <v>6</v>
      </c>
      <c r="K503" s="83" t="s">
        <v>159</v>
      </c>
      <c r="L503" s="83">
        <v>117</v>
      </c>
      <c r="M503" s="83">
        <f>SUM(Table1[[#Headers],[c- IDP previously displ. abroad present]])</f>
        <v>0</v>
      </c>
      <c r="N503" s="83">
        <v>589</v>
      </c>
      <c r="O503" s="83">
        <f>(Table1[[#This Row],[a- IDP individuals]])-(Table1[[#This Row],[displ. Abroad]])</f>
        <v>589</v>
      </c>
      <c r="P503" s="83">
        <v>0</v>
      </c>
      <c r="Q503" s="83">
        <v>0</v>
      </c>
      <c r="R503" s="83" t="s">
        <v>147</v>
      </c>
      <c r="S503" s="83" t="s">
        <v>147</v>
      </c>
      <c r="T503" s="83">
        <v>0</v>
      </c>
      <c r="U503" s="83">
        <v>0</v>
      </c>
      <c r="V503" s="83" t="s">
        <v>147</v>
      </c>
      <c r="W503" s="83" t="s">
        <v>147</v>
      </c>
      <c r="X503" s="83">
        <v>0</v>
      </c>
      <c r="Y503" s="83">
        <v>0</v>
      </c>
      <c r="Z503" s="83" t="s">
        <v>147</v>
      </c>
      <c r="AA503" s="83" t="s">
        <v>147</v>
      </c>
      <c r="AB503" s="83">
        <v>0</v>
      </c>
      <c r="AC503" s="83">
        <v>0</v>
      </c>
      <c r="AD503" s="83" t="s">
        <v>147</v>
      </c>
      <c r="AE503" s="83" t="s">
        <v>147</v>
      </c>
      <c r="AF503" s="83">
        <v>0</v>
      </c>
      <c r="AG503" s="83">
        <v>0</v>
      </c>
      <c r="AH503" s="83" t="s">
        <v>147</v>
      </c>
      <c r="AI503" s="83" t="s">
        <v>147</v>
      </c>
      <c r="AJ503" s="83">
        <v>0</v>
      </c>
      <c r="AK503" s="83">
        <v>0</v>
      </c>
      <c r="AL503" s="83" t="s">
        <v>147</v>
      </c>
      <c r="AM503" s="83" t="s">
        <v>147</v>
      </c>
      <c r="AN503" s="84">
        <v>117</v>
      </c>
      <c r="AO503" s="84">
        <v>589</v>
      </c>
      <c r="AP503" s="83" t="s">
        <v>146</v>
      </c>
      <c r="AQ503" s="83">
        <v>0</v>
      </c>
      <c r="AR503" s="83">
        <v>0</v>
      </c>
      <c r="AS503" s="83">
        <v>0</v>
      </c>
      <c r="AT503" s="83">
        <v>0</v>
      </c>
      <c r="AU503" s="83" t="s">
        <v>147</v>
      </c>
      <c r="AV503" s="83" t="s">
        <v>147</v>
      </c>
      <c r="AW503" s="83">
        <v>0</v>
      </c>
      <c r="AX503" s="83">
        <v>0</v>
      </c>
      <c r="AY503" s="83" t="s">
        <v>147</v>
      </c>
      <c r="AZ503" s="83" t="s">
        <v>147</v>
      </c>
      <c r="BA503" s="83">
        <v>0</v>
      </c>
      <c r="BB503" s="83">
        <v>0</v>
      </c>
      <c r="BC503" s="83" t="s">
        <v>147</v>
      </c>
      <c r="BD503" s="83" t="s">
        <v>147</v>
      </c>
      <c r="BE503" s="83">
        <v>0</v>
      </c>
      <c r="BF503" s="83">
        <v>0</v>
      </c>
      <c r="BG503" s="83" t="s">
        <v>147</v>
      </c>
      <c r="BH503" s="83" t="s">
        <v>147</v>
      </c>
      <c r="BI503" s="83">
        <v>0</v>
      </c>
      <c r="BJ503" s="83">
        <v>0</v>
      </c>
      <c r="BK503" s="83" t="s">
        <v>147</v>
      </c>
      <c r="BL503" s="83" t="s">
        <v>147</v>
      </c>
      <c r="BM503" s="84">
        <v>0</v>
      </c>
      <c r="BN503" s="84">
        <v>0</v>
      </c>
      <c r="BO503" s="84">
        <f>SUM(Table1[[#This Row],[2014-2015 Conflict]],Table1[[#This Row],[2016-2017 conflict]],Table1[[#This Row],[2018 pre R conflict]],Table1[[#This Row],[2018 post R conflict]],Table1[[#This Row],[2019 conflict]],Table1[[#This Row],[2020 conflict]])</f>
        <v>0</v>
      </c>
      <c r="BP503" s="84">
        <f>SUM(Table1[[#This Row],[2014-2015  C - clashes]],Table1[[#This Row],[2016-2017  c-clashes]],Table1[[#This Row],[2018 pre R C-clashes]],Table1[[#This Row],[2018 post R C-clashes]],Table1[[#This Row],[2019 C-clashes]],Table1[[#This Row],[2020 C-clashes]])</f>
        <v>0</v>
      </c>
      <c r="BQ503" s="84">
        <f>SUM(Table1[[#This Row],[2014-2015 disaster]],Table1[[#This Row],[2016-2017 disaster]],Table1[[#This Row],[2018 pre R disaster]],Table1[[#This Row],[2018 post R disaster]],Table1[[#This Row],[2019 disaster]],Table1[[#This Row],[2020 disaster]])</f>
        <v>0</v>
      </c>
      <c r="BR503" s="84">
        <f>SUM(Table1[[#This Row],[2014-2015 unknown]],Table1[[#This Row],[2016-2017  unknown ]],Table1[[#This Row],[2018 pre R unknown]],Table1[[#This Row],[2018 post R unknown]],Table1[[#This Row],[2019 unknown]],Table1[[#This Row],[2020 unknown]])</f>
        <v>0</v>
      </c>
      <c r="BS503" s="83">
        <v>0</v>
      </c>
      <c r="BT503" s="83">
        <v>0</v>
      </c>
      <c r="BU503" s="83">
        <v>0</v>
      </c>
      <c r="BV503" s="84">
        <v>0</v>
      </c>
      <c r="BW503" s="83" t="s">
        <v>146</v>
      </c>
      <c r="BX503" s="83">
        <v>0</v>
      </c>
      <c r="BY503" s="83">
        <v>0</v>
      </c>
      <c r="BZ503" s="83">
        <v>0</v>
      </c>
      <c r="CA503" s="84">
        <v>0</v>
      </c>
      <c r="CB503" s="83" t="s">
        <v>146</v>
      </c>
      <c r="CC503" s="83">
        <v>0</v>
      </c>
      <c r="CD503" s="83">
        <v>0</v>
      </c>
      <c r="CE503" s="83">
        <v>0</v>
      </c>
      <c r="CF503" s="84">
        <v>0</v>
      </c>
      <c r="CG503" s="83" t="s">
        <v>146</v>
      </c>
      <c r="CH503" s="83">
        <v>0</v>
      </c>
      <c r="CI503" s="83">
        <v>0</v>
      </c>
      <c r="CJ503" s="83">
        <v>0</v>
      </c>
      <c r="CK503" s="84">
        <v>0</v>
      </c>
      <c r="CL503" s="83" t="s">
        <v>146</v>
      </c>
      <c r="CM503" s="83">
        <v>0</v>
      </c>
      <c r="CN503" s="83">
        <v>0</v>
      </c>
      <c r="CO503" s="83">
        <v>0</v>
      </c>
      <c r="CP503" s="84">
        <v>0</v>
      </c>
      <c r="CQ503" s="83" t="s">
        <v>146</v>
      </c>
      <c r="CR503" s="83">
        <v>0</v>
      </c>
      <c r="CS503" s="83">
        <v>0</v>
      </c>
      <c r="CT503" s="83">
        <v>0</v>
      </c>
      <c r="CU503" s="84">
        <v>0</v>
      </c>
      <c r="CV503" s="85" t="s">
        <v>146</v>
      </c>
      <c r="CW503" s="83" t="s">
        <v>147</v>
      </c>
      <c r="CX503" s="83"/>
      <c r="CY503" s="83">
        <v>0</v>
      </c>
      <c r="CZ503" s="83">
        <v>0</v>
      </c>
      <c r="DA503" s="83">
        <v>117</v>
      </c>
      <c r="DB503" s="83">
        <v>589</v>
      </c>
      <c r="DC503" s="83" t="s">
        <v>159</v>
      </c>
      <c r="DD503" s="83">
        <v>30</v>
      </c>
      <c r="DE503" s="83">
        <v>150</v>
      </c>
      <c r="DF503" s="83">
        <v>321</v>
      </c>
      <c r="DG503" s="83">
        <v>1606</v>
      </c>
      <c r="DH503" s="83" t="s">
        <v>159</v>
      </c>
      <c r="DI503">
        <f>Table1[[#This Row],[i- returnees internal present household]]+Table1[[#This Row],[k- abroad returnee household]]</f>
        <v>110</v>
      </c>
      <c r="DJ503">
        <f>Table1[[#This Row],[ returnees internal ]]+Table1[[#This Row],[abroad returnee ]]</f>
        <v>575</v>
      </c>
      <c r="DK503" s="83" t="s">
        <v>159</v>
      </c>
      <c r="DL503" s="83">
        <v>110</v>
      </c>
      <c r="DM503" s="83">
        <v>575</v>
      </c>
      <c r="DN503" s="83">
        <v>0</v>
      </c>
      <c r="DO503" s="83">
        <v>0</v>
      </c>
      <c r="DP503" s="83" t="s">
        <v>147</v>
      </c>
      <c r="DQ503" s="83" t="s">
        <v>147</v>
      </c>
      <c r="DR503" s="83" t="s">
        <v>147</v>
      </c>
      <c r="DS503" s="83" t="s">
        <v>147</v>
      </c>
      <c r="DT503" s="83">
        <v>0</v>
      </c>
      <c r="DU503" s="83">
        <v>0</v>
      </c>
      <c r="DV503" s="83" t="s">
        <v>147</v>
      </c>
      <c r="DW503" s="83" t="s">
        <v>147</v>
      </c>
      <c r="DX503" s="83" t="s">
        <v>147</v>
      </c>
      <c r="DY503" s="83" t="s">
        <v>147</v>
      </c>
      <c r="DZ503" s="83">
        <v>0</v>
      </c>
      <c r="EA503" s="83">
        <v>0</v>
      </c>
      <c r="EB503" s="83" t="s">
        <v>147</v>
      </c>
      <c r="EC503" s="83" t="s">
        <v>147</v>
      </c>
      <c r="ED503" s="83" t="s">
        <v>147</v>
      </c>
      <c r="EE503" s="83" t="s">
        <v>147</v>
      </c>
      <c r="EF503" s="83">
        <v>0</v>
      </c>
      <c r="EG503" s="83">
        <v>0</v>
      </c>
      <c r="EH503" s="83" t="s">
        <v>147</v>
      </c>
      <c r="EI503" s="83" t="s">
        <v>147</v>
      </c>
      <c r="EJ503" s="83" t="s">
        <v>147</v>
      </c>
      <c r="EK503" s="83" t="s">
        <v>147</v>
      </c>
      <c r="EL503" s="83">
        <v>0</v>
      </c>
      <c r="EM503" s="83">
        <v>0</v>
      </c>
      <c r="EN503" s="83" t="s">
        <v>147</v>
      </c>
      <c r="EO503" s="83" t="s">
        <v>147</v>
      </c>
      <c r="EP503" s="83" t="s">
        <v>147</v>
      </c>
      <c r="EQ503" s="83" t="s">
        <v>147</v>
      </c>
      <c r="ER503" s="84">
        <v>110</v>
      </c>
      <c r="ES503" s="84">
        <v>575</v>
      </c>
      <c r="ET503" s="83" t="s">
        <v>146</v>
      </c>
      <c r="EU503" s="83">
        <v>0</v>
      </c>
      <c r="EV503" s="83">
        <v>0</v>
      </c>
      <c r="EW503" s="83">
        <v>0</v>
      </c>
      <c r="EX503" s="83">
        <v>0</v>
      </c>
      <c r="EY503" s="83" t="s">
        <v>147</v>
      </c>
      <c r="EZ503" s="83" t="s">
        <v>147</v>
      </c>
      <c r="FA503" s="83" t="s">
        <v>147</v>
      </c>
      <c r="FB503" s="83" t="s">
        <v>147</v>
      </c>
      <c r="FC503" s="83">
        <v>0</v>
      </c>
      <c r="FD503" s="83">
        <v>0</v>
      </c>
      <c r="FE503" s="83" t="s">
        <v>147</v>
      </c>
      <c r="FF503" s="83" t="s">
        <v>147</v>
      </c>
      <c r="FG503" s="83" t="s">
        <v>147</v>
      </c>
      <c r="FH503" s="83" t="s">
        <v>147</v>
      </c>
      <c r="FI503" s="83">
        <v>0</v>
      </c>
      <c r="FJ503" s="83">
        <v>0</v>
      </c>
      <c r="FK503" s="83" t="s">
        <v>147</v>
      </c>
      <c r="FL503" s="83" t="s">
        <v>147</v>
      </c>
      <c r="FM503" s="83" t="s">
        <v>147</v>
      </c>
      <c r="FN503" s="83" t="s">
        <v>147</v>
      </c>
      <c r="FO503" s="83">
        <v>0</v>
      </c>
      <c r="FP503" s="83">
        <v>0</v>
      </c>
      <c r="FQ503" s="83" t="s">
        <v>147</v>
      </c>
      <c r="FR503" s="83" t="s">
        <v>147</v>
      </c>
      <c r="FS503" s="83" t="s">
        <v>147</v>
      </c>
      <c r="FT503" s="83" t="s">
        <v>147</v>
      </c>
      <c r="FU503" s="83">
        <v>0</v>
      </c>
      <c r="FV503" s="83">
        <v>0</v>
      </c>
      <c r="FW503" s="83" t="s">
        <v>147</v>
      </c>
      <c r="FX503" s="83" t="s">
        <v>147</v>
      </c>
      <c r="FY503" s="83" t="s">
        <v>147</v>
      </c>
      <c r="FZ503" s="83" t="s">
        <v>147</v>
      </c>
      <c r="GA503" s="84">
        <v>0</v>
      </c>
      <c r="GB503" s="84">
        <v>0</v>
      </c>
      <c r="GC503" s="83">
        <v>0</v>
      </c>
      <c r="GD503" s="83">
        <v>0</v>
      </c>
      <c r="GE503" s="83">
        <v>0</v>
      </c>
      <c r="GF503" s="83">
        <v>0</v>
      </c>
      <c r="GG503" s="83">
        <v>0</v>
      </c>
      <c r="GH503" s="83">
        <v>0</v>
      </c>
      <c r="GI503" s="84">
        <v>110</v>
      </c>
      <c r="GJ503" s="84">
        <v>575</v>
      </c>
      <c r="GK503" s="83" t="s">
        <v>146</v>
      </c>
      <c r="GL503" s="83">
        <v>0</v>
      </c>
      <c r="GM503" s="83">
        <v>0</v>
      </c>
      <c r="GN503" s="83" t="s">
        <v>146</v>
      </c>
      <c r="GO503" s="83" t="s">
        <v>147</v>
      </c>
      <c r="GP503" s="83" t="s">
        <v>147</v>
      </c>
      <c r="GQ503" s="83" t="s">
        <v>146</v>
      </c>
      <c r="GR503" s="83" t="s">
        <v>147</v>
      </c>
      <c r="GS503" s="83" t="s">
        <v>146</v>
      </c>
      <c r="GT503" s="83">
        <v>0</v>
      </c>
      <c r="GU503" s="83">
        <v>0</v>
      </c>
      <c r="GV503" s="83" t="s">
        <v>159</v>
      </c>
      <c r="GW503" s="83" t="s">
        <v>151</v>
      </c>
      <c r="GX503" s="83" t="s">
        <v>151</v>
      </c>
      <c r="GY503" s="83" t="s">
        <v>151</v>
      </c>
      <c r="GZ503" s="83" t="s">
        <v>1624</v>
      </c>
      <c r="HA503" s="117" t="s">
        <v>472</v>
      </c>
      <c r="HB503" s="117" t="s">
        <v>2867</v>
      </c>
      <c r="HC503" s="117"/>
      <c r="HD503" s="116" t="s">
        <v>1858</v>
      </c>
      <c r="HE503" s="116">
        <v>6.2013499999999997</v>
      </c>
      <c r="HF503" s="116">
        <v>31.564489999999999</v>
      </c>
    </row>
    <row r="504" spans="1:214" x14ac:dyDescent="0.25">
      <c r="A504" s="87" t="s">
        <v>142</v>
      </c>
      <c r="B504" s="83" t="s">
        <v>143</v>
      </c>
      <c r="C504" s="83" t="s">
        <v>953</v>
      </c>
      <c r="D504" s="83" t="s">
        <v>353</v>
      </c>
      <c r="E504" s="83" t="s">
        <v>1671</v>
      </c>
      <c r="F504" s="83" t="s">
        <v>1672</v>
      </c>
      <c r="G504" s="83">
        <f t="shared" si="14"/>
        <v>8.6511519920000008</v>
      </c>
      <c r="H504" s="83">
        <f t="shared" si="15"/>
        <v>32.71632915</v>
      </c>
      <c r="I504" s="83">
        <v>8</v>
      </c>
      <c r="J504" s="83">
        <v>8</v>
      </c>
      <c r="K504" s="83" t="s">
        <v>159</v>
      </c>
      <c r="L504" s="83">
        <v>1409</v>
      </c>
      <c r="M504" s="83">
        <f>SUM(Table1[[#Headers],[c- IDP previously displ. abroad present]])</f>
        <v>0</v>
      </c>
      <c r="N504" s="83">
        <v>7914</v>
      </c>
      <c r="O504" s="83">
        <f>(Table1[[#This Row],[a- IDP individuals]])-(Table1[[#This Row],[displ. Abroad]])</f>
        <v>7128</v>
      </c>
      <c r="P504" s="83">
        <v>125</v>
      </c>
      <c r="Q504" s="83">
        <v>752</v>
      </c>
      <c r="R504" s="83" t="s">
        <v>143</v>
      </c>
      <c r="S504" s="83" t="s">
        <v>353</v>
      </c>
      <c r="T504" s="83">
        <v>153</v>
      </c>
      <c r="U504" s="83">
        <v>916</v>
      </c>
      <c r="V504" s="83" t="s">
        <v>143</v>
      </c>
      <c r="W504" s="83" t="s">
        <v>353</v>
      </c>
      <c r="X504" s="83">
        <v>0</v>
      </c>
      <c r="Y504" s="83">
        <v>0</v>
      </c>
      <c r="Z504" s="83" t="s">
        <v>147</v>
      </c>
      <c r="AA504" s="83" t="s">
        <v>147</v>
      </c>
      <c r="AB504" s="83">
        <v>0</v>
      </c>
      <c r="AC504" s="83">
        <v>0</v>
      </c>
      <c r="AD504" s="83" t="s">
        <v>147</v>
      </c>
      <c r="AE504" s="83" t="s">
        <v>147</v>
      </c>
      <c r="AF504" s="83">
        <v>41</v>
      </c>
      <c r="AG504" s="83">
        <v>246</v>
      </c>
      <c r="AH504" s="83" t="s">
        <v>147</v>
      </c>
      <c r="AI504" s="83" t="s">
        <v>147</v>
      </c>
      <c r="AJ504" s="83">
        <v>0</v>
      </c>
      <c r="AK504" s="83">
        <v>0</v>
      </c>
      <c r="AL504" s="83" t="s">
        <v>147</v>
      </c>
      <c r="AM504" s="83" t="s">
        <v>147</v>
      </c>
      <c r="AN504" s="84">
        <v>1090</v>
      </c>
      <c r="AO504" s="84">
        <v>6000</v>
      </c>
      <c r="AP504" s="83" t="s">
        <v>159</v>
      </c>
      <c r="AQ504" s="83">
        <v>131</v>
      </c>
      <c r="AR504" s="83">
        <v>786</v>
      </c>
      <c r="AS504" s="83">
        <v>90</v>
      </c>
      <c r="AT504" s="83">
        <v>540</v>
      </c>
      <c r="AU504" s="83" t="s">
        <v>148</v>
      </c>
      <c r="AV504" s="83" t="s">
        <v>149</v>
      </c>
      <c r="AW504" s="83">
        <v>0</v>
      </c>
      <c r="AX504" s="83">
        <v>0</v>
      </c>
      <c r="AY504" s="83" t="s">
        <v>147</v>
      </c>
      <c r="AZ504" s="83" t="s">
        <v>147</v>
      </c>
      <c r="BA504" s="83">
        <v>0</v>
      </c>
      <c r="BB504" s="83">
        <v>0</v>
      </c>
      <c r="BC504" s="83" t="s">
        <v>147</v>
      </c>
      <c r="BD504" s="83" t="s">
        <v>147</v>
      </c>
      <c r="BE504" s="83">
        <v>41</v>
      </c>
      <c r="BF504" s="83">
        <v>246</v>
      </c>
      <c r="BG504" s="83" t="s">
        <v>148</v>
      </c>
      <c r="BH504" s="83" t="s">
        <v>149</v>
      </c>
      <c r="BI504" s="83">
        <v>0</v>
      </c>
      <c r="BJ504" s="83">
        <v>0</v>
      </c>
      <c r="BK504" s="83" t="s">
        <v>147</v>
      </c>
      <c r="BL504" s="83" t="s">
        <v>147</v>
      </c>
      <c r="BM504" s="84">
        <v>0</v>
      </c>
      <c r="BN504" s="84">
        <v>0</v>
      </c>
      <c r="BO504" s="84">
        <f>SUM(Table1[[#This Row],[2014-2015 Conflict]],Table1[[#This Row],[2016-2017 conflict]],Table1[[#This Row],[2018 pre R conflict]],Table1[[#This Row],[2018 post R conflict]],Table1[[#This Row],[2019 conflict]],Table1[[#This Row],[2020 conflict]])</f>
        <v>1295</v>
      </c>
      <c r="BP504" s="84">
        <f>SUM(Table1[[#This Row],[2014-2015  C - clashes]],Table1[[#This Row],[2016-2017  c-clashes]],Table1[[#This Row],[2018 pre R C-clashes]],Table1[[#This Row],[2018 post R C-clashes]],Table1[[#This Row],[2019 C-clashes]],Table1[[#This Row],[2020 C-clashes]])</f>
        <v>0</v>
      </c>
      <c r="BQ504" s="84">
        <f>SUM(Table1[[#This Row],[2014-2015 disaster]],Table1[[#This Row],[2016-2017 disaster]],Table1[[#This Row],[2018 pre R disaster]],Table1[[#This Row],[2018 post R disaster]],Table1[[#This Row],[2019 disaster]],Table1[[#This Row],[2020 disaster]])</f>
        <v>0</v>
      </c>
      <c r="BR504" s="84">
        <f>SUM(Table1[[#This Row],[2014-2015 unknown]],Table1[[#This Row],[2016-2017  unknown ]],Table1[[#This Row],[2018 pre R unknown]],Table1[[#This Row],[2018 post R unknown]],Table1[[#This Row],[2019 unknown]],Table1[[#This Row],[2020 unknown]])</f>
        <v>619</v>
      </c>
      <c r="BS504" s="83">
        <v>752</v>
      </c>
      <c r="BT504" s="83">
        <v>0</v>
      </c>
      <c r="BU504" s="83">
        <v>0</v>
      </c>
      <c r="BV504" s="84">
        <v>0</v>
      </c>
      <c r="BW504" s="83" t="s">
        <v>146</v>
      </c>
      <c r="BX504" s="83">
        <v>543</v>
      </c>
      <c r="BY504" s="83">
        <v>0</v>
      </c>
      <c r="BZ504" s="83">
        <v>0</v>
      </c>
      <c r="CA504" s="84">
        <v>373</v>
      </c>
      <c r="CB504" s="83" t="s">
        <v>146</v>
      </c>
      <c r="CC504" s="83">
        <v>0</v>
      </c>
      <c r="CD504" s="83">
        <v>0</v>
      </c>
      <c r="CE504" s="83">
        <v>0</v>
      </c>
      <c r="CF504" s="84">
        <v>0</v>
      </c>
      <c r="CG504" s="83" t="s">
        <v>146</v>
      </c>
      <c r="CH504" s="83">
        <v>0</v>
      </c>
      <c r="CI504" s="83">
        <v>0</v>
      </c>
      <c r="CJ504" s="83">
        <v>0</v>
      </c>
      <c r="CK504" s="84">
        <v>0</v>
      </c>
      <c r="CL504" s="83" t="s">
        <v>146</v>
      </c>
      <c r="CM504" s="83">
        <v>0</v>
      </c>
      <c r="CN504" s="83">
        <v>0</v>
      </c>
      <c r="CO504" s="83">
        <v>0</v>
      </c>
      <c r="CP504" s="84">
        <v>246</v>
      </c>
      <c r="CQ504" s="83" t="s">
        <v>146</v>
      </c>
      <c r="CR504" s="83">
        <v>0</v>
      </c>
      <c r="CS504" s="83">
        <v>0</v>
      </c>
      <c r="CT504" s="83">
        <v>0</v>
      </c>
      <c r="CU504" s="84">
        <v>0</v>
      </c>
      <c r="CV504" s="85" t="s">
        <v>146</v>
      </c>
      <c r="CW504" s="83" t="s">
        <v>147</v>
      </c>
      <c r="CX504" s="83"/>
      <c r="CY504" s="83">
        <v>0</v>
      </c>
      <c r="CZ504" s="83">
        <v>0</v>
      </c>
      <c r="DA504" s="83">
        <v>1409</v>
      </c>
      <c r="DB504" s="83">
        <v>7914</v>
      </c>
      <c r="DC504" s="83" t="s">
        <v>146</v>
      </c>
      <c r="DD504" s="83">
        <v>0</v>
      </c>
      <c r="DE504" s="83">
        <v>0</v>
      </c>
      <c r="DF504" s="83">
        <v>1852</v>
      </c>
      <c r="DG504" s="83">
        <v>11112</v>
      </c>
      <c r="DH504" s="83" t="s">
        <v>159</v>
      </c>
      <c r="DI504">
        <f>Table1[[#This Row],[i- returnees internal present household]]+Table1[[#This Row],[k- abroad returnee household]]</f>
        <v>1880</v>
      </c>
      <c r="DJ504">
        <f>Table1[[#This Row],[ returnees internal ]]+Table1[[#This Row],[abroad returnee ]]</f>
        <v>8530</v>
      </c>
      <c r="DK504" s="83" t="s">
        <v>159</v>
      </c>
      <c r="DL504" s="83">
        <v>1729</v>
      </c>
      <c r="DM504" s="83">
        <v>7624</v>
      </c>
      <c r="DN504" s="83">
        <v>62</v>
      </c>
      <c r="DO504" s="83">
        <v>372</v>
      </c>
      <c r="DP504" s="83" t="s">
        <v>143</v>
      </c>
      <c r="DQ504" s="83" t="s">
        <v>353</v>
      </c>
      <c r="DR504" s="83" t="s">
        <v>150</v>
      </c>
      <c r="DS504" s="83" t="s">
        <v>147</v>
      </c>
      <c r="DT504" s="83">
        <v>51</v>
      </c>
      <c r="DU504" s="83">
        <v>306</v>
      </c>
      <c r="DV504" s="83" t="s">
        <v>143</v>
      </c>
      <c r="DW504" s="83" t="s">
        <v>353</v>
      </c>
      <c r="DX504" s="83" t="s">
        <v>150</v>
      </c>
      <c r="DY504" s="83" t="s">
        <v>147</v>
      </c>
      <c r="DZ504" s="83">
        <v>100</v>
      </c>
      <c r="EA504" s="83">
        <v>600</v>
      </c>
      <c r="EB504" s="83" t="s">
        <v>143</v>
      </c>
      <c r="EC504" s="83" t="s">
        <v>353</v>
      </c>
      <c r="ED504" s="83" t="s">
        <v>150</v>
      </c>
      <c r="EE504" s="83" t="s">
        <v>147</v>
      </c>
      <c r="EF504" s="83">
        <v>43</v>
      </c>
      <c r="EG504" s="83">
        <v>258</v>
      </c>
      <c r="EH504" s="83" t="s">
        <v>143</v>
      </c>
      <c r="EI504" s="83" t="s">
        <v>353</v>
      </c>
      <c r="EJ504" s="83" t="s">
        <v>150</v>
      </c>
      <c r="EK504" s="83" t="s">
        <v>147</v>
      </c>
      <c r="EL504" s="83">
        <v>0</v>
      </c>
      <c r="EM504" s="83">
        <v>0</v>
      </c>
      <c r="EN504" s="83" t="s">
        <v>147</v>
      </c>
      <c r="EO504" s="83" t="s">
        <v>147</v>
      </c>
      <c r="EP504" s="83" t="s">
        <v>147</v>
      </c>
      <c r="EQ504" s="83" t="s">
        <v>147</v>
      </c>
      <c r="ER504" s="84">
        <v>1473</v>
      </c>
      <c r="ES504" s="84">
        <v>6088</v>
      </c>
      <c r="ET504" s="83" t="s">
        <v>159</v>
      </c>
      <c r="EU504" s="83">
        <v>151</v>
      </c>
      <c r="EV504" s="83">
        <v>906</v>
      </c>
      <c r="EW504" s="83">
        <v>84</v>
      </c>
      <c r="EX504" s="83">
        <v>504</v>
      </c>
      <c r="EY504" s="83" t="s">
        <v>148</v>
      </c>
      <c r="EZ504" s="83" t="s">
        <v>149</v>
      </c>
      <c r="FA504" s="83" t="s">
        <v>182</v>
      </c>
      <c r="FB504" s="83" t="s">
        <v>147</v>
      </c>
      <c r="FC504" s="83">
        <v>0</v>
      </c>
      <c r="FD504" s="83">
        <v>0</v>
      </c>
      <c r="FE504" s="83" t="s">
        <v>147</v>
      </c>
      <c r="FF504" s="83" t="s">
        <v>147</v>
      </c>
      <c r="FG504" s="83" t="s">
        <v>147</v>
      </c>
      <c r="FH504" s="83" t="s">
        <v>147</v>
      </c>
      <c r="FI504" s="83">
        <v>0</v>
      </c>
      <c r="FJ504" s="83">
        <v>0</v>
      </c>
      <c r="FK504" s="83" t="s">
        <v>147</v>
      </c>
      <c r="FL504" s="83" t="s">
        <v>147</v>
      </c>
      <c r="FM504" s="83" t="s">
        <v>147</v>
      </c>
      <c r="FN504" s="83" t="s">
        <v>147</v>
      </c>
      <c r="FO504" s="83">
        <v>67</v>
      </c>
      <c r="FP504" s="83">
        <v>402</v>
      </c>
      <c r="FQ504" s="83" t="s">
        <v>148</v>
      </c>
      <c r="FR504" s="83" t="s">
        <v>149</v>
      </c>
      <c r="FS504" s="83" t="s">
        <v>182</v>
      </c>
      <c r="FT504" s="83" t="s">
        <v>147</v>
      </c>
      <c r="FU504" s="83">
        <v>0</v>
      </c>
      <c r="FV504" s="83">
        <v>0</v>
      </c>
      <c r="FW504" s="83" t="s">
        <v>147</v>
      </c>
      <c r="FX504" s="83" t="s">
        <v>147</v>
      </c>
      <c r="FY504" s="83" t="s">
        <v>147</v>
      </c>
      <c r="FZ504" s="83" t="s">
        <v>147</v>
      </c>
      <c r="GA504" s="84">
        <v>0</v>
      </c>
      <c r="GB504" s="84">
        <v>0</v>
      </c>
      <c r="GC504" s="83">
        <v>16</v>
      </c>
      <c r="GD504" s="83">
        <v>96</v>
      </c>
      <c r="GE504" s="83">
        <v>200</v>
      </c>
      <c r="GF504" s="83">
        <v>1200</v>
      </c>
      <c r="GG504" s="83">
        <v>191</v>
      </c>
      <c r="GH504" s="83">
        <v>1146</v>
      </c>
      <c r="GI504" s="84">
        <v>1473</v>
      </c>
      <c r="GJ504" s="84">
        <v>6088</v>
      </c>
      <c r="GK504" s="83" t="s">
        <v>159</v>
      </c>
      <c r="GL504" s="83">
        <v>75</v>
      </c>
      <c r="GM504" s="83">
        <v>450</v>
      </c>
      <c r="GN504" s="83" t="s">
        <v>159</v>
      </c>
      <c r="GO504" s="83" t="s">
        <v>143</v>
      </c>
      <c r="GP504" s="83" t="s">
        <v>353</v>
      </c>
      <c r="GQ504" s="83" t="s">
        <v>159</v>
      </c>
      <c r="GR504" s="83" t="s">
        <v>148</v>
      </c>
      <c r="GS504" s="83" t="s">
        <v>146</v>
      </c>
      <c r="GT504" s="83">
        <v>0</v>
      </c>
      <c r="GU504" s="83">
        <v>0</v>
      </c>
      <c r="GV504" s="83" t="s">
        <v>146</v>
      </c>
      <c r="GW504" s="83" t="s">
        <v>152</v>
      </c>
      <c r="GX504" s="83" t="s">
        <v>152</v>
      </c>
      <c r="GY504" s="83" t="s">
        <v>152</v>
      </c>
      <c r="GZ504" s="83" t="s">
        <v>1749</v>
      </c>
      <c r="HA504" s="118" t="s">
        <v>472</v>
      </c>
      <c r="HB504" s="118" t="s">
        <v>2869</v>
      </c>
      <c r="HC504" s="118"/>
      <c r="HD504" s="118" t="s">
        <v>1885</v>
      </c>
      <c r="HE504" s="119">
        <v>6.2123200000000001</v>
      </c>
      <c r="HF504" s="119">
        <v>31.577780000000001</v>
      </c>
    </row>
    <row r="505" spans="1:214" x14ac:dyDescent="0.25">
      <c r="A505" s="88" t="s">
        <v>323</v>
      </c>
      <c r="B505" s="83" t="s">
        <v>324</v>
      </c>
      <c r="C505" s="83" t="s">
        <v>930</v>
      </c>
      <c r="D505" s="83" t="s">
        <v>641</v>
      </c>
      <c r="E505" s="83" t="s">
        <v>1524</v>
      </c>
      <c r="F505" s="83" t="s">
        <v>1525</v>
      </c>
      <c r="G505" s="83">
        <f t="shared" si="14"/>
        <v>8.2245500000000007</v>
      </c>
      <c r="H505" s="83">
        <f t="shared" si="15"/>
        <v>26.873059999999999</v>
      </c>
      <c r="I505" s="83">
        <v>7</v>
      </c>
      <c r="J505" s="83">
        <v>6</v>
      </c>
      <c r="K505" s="83" t="s">
        <v>159</v>
      </c>
      <c r="L505" s="83">
        <v>193</v>
      </c>
      <c r="M505" s="83">
        <f>SUM(Table1[[#Headers],[c- IDP previously displ. abroad present]])</f>
        <v>0</v>
      </c>
      <c r="N505" s="83">
        <v>1087</v>
      </c>
      <c r="O505" s="83">
        <f>(Table1[[#This Row],[a- IDP individuals]])-(Table1[[#This Row],[displ. Abroad]])</f>
        <v>1087</v>
      </c>
      <c r="P505" s="83">
        <v>164</v>
      </c>
      <c r="Q505" s="83">
        <v>921</v>
      </c>
      <c r="R505" s="83" t="s">
        <v>324</v>
      </c>
      <c r="S505" s="83" t="s">
        <v>641</v>
      </c>
      <c r="T505" s="83">
        <v>29</v>
      </c>
      <c r="U505" s="83">
        <v>166</v>
      </c>
      <c r="V505" s="83" t="s">
        <v>324</v>
      </c>
      <c r="W505" s="83" t="s">
        <v>641</v>
      </c>
      <c r="X505" s="83">
        <v>0</v>
      </c>
      <c r="Y505" s="83">
        <v>0</v>
      </c>
      <c r="Z505" s="83" t="s">
        <v>147</v>
      </c>
      <c r="AA505" s="83" t="s">
        <v>147</v>
      </c>
      <c r="AB505" s="83">
        <v>0</v>
      </c>
      <c r="AC505" s="83">
        <v>0</v>
      </c>
      <c r="AD505" s="83" t="s">
        <v>147</v>
      </c>
      <c r="AE505" s="83" t="s">
        <v>147</v>
      </c>
      <c r="AF505" s="83">
        <v>0</v>
      </c>
      <c r="AG505" s="83">
        <v>0</v>
      </c>
      <c r="AH505" s="83" t="s">
        <v>147</v>
      </c>
      <c r="AI505" s="83" t="s">
        <v>147</v>
      </c>
      <c r="AJ505" s="83"/>
      <c r="AK505" s="83"/>
      <c r="AL505" s="83"/>
      <c r="AM505" s="83"/>
      <c r="AN505" s="84">
        <v>0</v>
      </c>
      <c r="AO505" s="84">
        <v>0</v>
      </c>
      <c r="AP505" s="83" t="s">
        <v>146</v>
      </c>
      <c r="AQ505" s="83">
        <v>0</v>
      </c>
      <c r="AR505" s="83">
        <v>0</v>
      </c>
      <c r="AS505" s="83">
        <v>0</v>
      </c>
      <c r="AT505" s="83">
        <v>0</v>
      </c>
      <c r="AU505" s="83" t="s">
        <v>147</v>
      </c>
      <c r="AV505" s="83" t="s">
        <v>147</v>
      </c>
      <c r="AW505" s="83">
        <v>0</v>
      </c>
      <c r="AX505" s="83">
        <v>0</v>
      </c>
      <c r="AY505" s="83" t="s">
        <v>147</v>
      </c>
      <c r="AZ505" s="83" t="s">
        <v>147</v>
      </c>
      <c r="BA505" s="83">
        <v>0</v>
      </c>
      <c r="BB505" s="83">
        <v>0</v>
      </c>
      <c r="BC505" s="83" t="s">
        <v>147</v>
      </c>
      <c r="BD505" s="83" t="s">
        <v>147</v>
      </c>
      <c r="BE505" s="83">
        <v>0</v>
      </c>
      <c r="BF505" s="83">
        <v>0</v>
      </c>
      <c r="BG505" s="83" t="s">
        <v>147</v>
      </c>
      <c r="BH505" s="83" t="s">
        <v>147</v>
      </c>
      <c r="BI505" s="83"/>
      <c r="BJ505" s="83"/>
      <c r="BK505" s="83"/>
      <c r="BL505" s="83"/>
      <c r="BM505" s="84">
        <v>0</v>
      </c>
      <c r="BN505" s="84">
        <v>0</v>
      </c>
      <c r="BO505" s="84">
        <f>SUM(Table1[[#This Row],[2014-2015 Conflict]],Table1[[#This Row],[2016-2017 conflict]],Table1[[#This Row],[2018 pre R conflict]],Table1[[#This Row],[2018 post R conflict]],Table1[[#This Row],[2019 conflict]],Table1[[#This Row],[2020 conflict]])</f>
        <v>1087</v>
      </c>
      <c r="BP505" s="84">
        <f>SUM(Table1[[#This Row],[2014-2015  C - clashes]],Table1[[#This Row],[2016-2017  c-clashes]],Table1[[#This Row],[2018 pre R C-clashes]],Table1[[#This Row],[2018 post R C-clashes]],Table1[[#This Row],[2019 C-clashes]],Table1[[#This Row],[2020 C-clashes]])</f>
        <v>0</v>
      </c>
      <c r="BQ505" s="84">
        <f>SUM(Table1[[#This Row],[2014-2015 disaster]],Table1[[#This Row],[2016-2017 disaster]],Table1[[#This Row],[2018 pre R disaster]],Table1[[#This Row],[2018 post R disaster]],Table1[[#This Row],[2019 disaster]],Table1[[#This Row],[2020 disaster]])</f>
        <v>0</v>
      </c>
      <c r="BR505" s="84">
        <f>SUM(Table1[[#This Row],[2014-2015 unknown]],Table1[[#This Row],[2016-2017  unknown ]],Table1[[#This Row],[2018 pre R unknown]],Table1[[#This Row],[2018 post R unknown]],Table1[[#This Row],[2019 unknown]],Table1[[#This Row],[2020 unknown]])</f>
        <v>0</v>
      </c>
      <c r="BS505" s="83">
        <v>921</v>
      </c>
      <c r="BT505" s="83">
        <v>0</v>
      </c>
      <c r="BU505" s="83">
        <v>0</v>
      </c>
      <c r="BV505" s="84">
        <v>0</v>
      </c>
      <c r="BW505" s="83" t="s">
        <v>146</v>
      </c>
      <c r="BX505" s="83">
        <v>166</v>
      </c>
      <c r="BY505" s="83">
        <v>0</v>
      </c>
      <c r="BZ505" s="83">
        <v>0</v>
      </c>
      <c r="CA505" s="84">
        <v>0</v>
      </c>
      <c r="CB505" s="83" t="s">
        <v>146</v>
      </c>
      <c r="CC505" s="83">
        <v>0</v>
      </c>
      <c r="CD505" s="83">
        <v>0</v>
      </c>
      <c r="CE505" s="83">
        <v>0</v>
      </c>
      <c r="CF505" s="84">
        <v>0</v>
      </c>
      <c r="CG505" s="83" t="s">
        <v>146</v>
      </c>
      <c r="CH505" s="83">
        <v>0</v>
      </c>
      <c r="CI505" s="83">
        <v>0</v>
      </c>
      <c r="CJ505" s="83">
        <v>0</v>
      </c>
      <c r="CK505" s="84">
        <v>0</v>
      </c>
      <c r="CL505" s="83" t="s">
        <v>146</v>
      </c>
      <c r="CM505" s="83">
        <v>0</v>
      </c>
      <c r="CN505" s="83">
        <v>0</v>
      </c>
      <c r="CO505" s="83">
        <v>0</v>
      </c>
      <c r="CP505" s="84">
        <v>0</v>
      </c>
      <c r="CQ505" s="83" t="s">
        <v>146</v>
      </c>
      <c r="CR505" s="83"/>
      <c r="CS505" s="83"/>
      <c r="CT505" s="83"/>
      <c r="CU505" s="84">
        <v>0</v>
      </c>
      <c r="CV505" s="83" t="s">
        <v>147</v>
      </c>
      <c r="CW505" s="83" t="s">
        <v>147</v>
      </c>
      <c r="CX505" s="83"/>
      <c r="CY505" s="83">
        <v>164</v>
      </c>
      <c r="CZ505" s="83">
        <v>921</v>
      </c>
      <c r="DA505" s="83">
        <v>29</v>
      </c>
      <c r="DB505" s="83">
        <v>166</v>
      </c>
      <c r="DC505" s="83" t="s">
        <v>159</v>
      </c>
      <c r="DD505" s="83">
        <v>15</v>
      </c>
      <c r="DE505" s="83">
        <v>84</v>
      </c>
      <c r="DF505" s="83">
        <v>561</v>
      </c>
      <c r="DG505" s="83">
        <v>3139</v>
      </c>
      <c r="DH505" s="83" t="s">
        <v>146</v>
      </c>
      <c r="DI505">
        <f>Table1[[#This Row],[i- returnees internal present household]]+Table1[[#This Row],[k- abroad returnee household]]</f>
        <v>0</v>
      </c>
      <c r="DJ505">
        <f>Table1[[#This Row],[ returnees internal ]]+Table1[[#This Row],[abroad returnee ]]</f>
        <v>0</v>
      </c>
      <c r="DK505" s="83" t="s">
        <v>146</v>
      </c>
      <c r="DL505" s="83">
        <v>0</v>
      </c>
      <c r="DM505" s="83">
        <v>0</v>
      </c>
      <c r="DN505" s="83">
        <v>0</v>
      </c>
      <c r="DO505" s="83">
        <v>0</v>
      </c>
      <c r="DP505" s="83" t="s">
        <v>147</v>
      </c>
      <c r="DQ505" s="83" t="s">
        <v>147</v>
      </c>
      <c r="DR505" s="83" t="s">
        <v>147</v>
      </c>
      <c r="DS505" s="83" t="s">
        <v>147</v>
      </c>
      <c r="DT505" s="83">
        <v>0</v>
      </c>
      <c r="DU505" s="83">
        <v>0</v>
      </c>
      <c r="DV505" s="83" t="s">
        <v>147</v>
      </c>
      <c r="DW505" s="83" t="s">
        <v>147</v>
      </c>
      <c r="DX505" s="83" t="s">
        <v>147</v>
      </c>
      <c r="DY505" s="83" t="s">
        <v>147</v>
      </c>
      <c r="DZ505" s="83">
        <v>0</v>
      </c>
      <c r="EA505" s="83">
        <v>0</v>
      </c>
      <c r="EB505" s="83" t="s">
        <v>147</v>
      </c>
      <c r="EC505" s="83" t="s">
        <v>147</v>
      </c>
      <c r="ED505" s="83" t="s">
        <v>147</v>
      </c>
      <c r="EE505" s="83" t="s">
        <v>147</v>
      </c>
      <c r="EF505" s="83">
        <v>0</v>
      </c>
      <c r="EG505" s="83">
        <v>0</v>
      </c>
      <c r="EH505" s="83" t="s">
        <v>147</v>
      </c>
      <c r="EI505" s="83" t="s">
        <v>147</v>
      </c>
      <c r="EJ505" s="83" t="s">
        <v>147</v>
      </c>
      <c r="EK505" s="83" t="s">
        <v>147</v>
      </c>
      <c r="EL505" s="83"/>
      <c r="EM505" s="83"/>
      <c r="EN505" s="83"/>
      <c r="EO505" s="83"/>
      <c r="EP505" s="83"/>
      <c r="EQ505" s="83"/>
      <c r="ER505" s="84">
        <v>0</v>
      </c>
      <c r="ES505" s="84">
        <v>0</v>
      </c>
      <c r="ET505" s="83" t="s">
        <v>146</v>
      </c>
      <c r="EU505" s="83">
        <v>0</v>
      </c>
      <c r="EV505" s="83">
        <v>0</v>
      </c>
      <c r="EW505" s="83">
        <v>0</v>
      </c>
      <c r="EX505" s="83">
        <v>0</v>
      </c>
      <c r="EY505" s="83" t="s">
        <v>147</v>
      </c>
      <c r="EZ505" s="83" t="s">
        <v>147</v>
      </c>
      <c r="FA505" s="83" t="s">
        <v>147</v>
      </c>
      <c r="FB505" s="83" t="s">
        <v>147</v>
      </c>
      <c r="FC505" s="83">
        <v>0</v>
      </c>
      <c r="FD505" s="83">
        <v>0</v>
      </c>
      <c r="FE505" s="83" t="s">
        <v>147</v>
      </c>
      <c r="FF505" s="83" t="s">
        <v>147</v>
      </c>
      <c r="FG505" s="83" t="s">
        <v>147</v>
      </c>
      <c r="FH505" s="83" t="s">
        <v>147</v>
      </c>
      <c r="FI505" s="83">
        <v>0</v>
      </c>
      <c r="FJ505" s="83">
        <v>0</v>
      </c>
      <c r="FK505" s="83" t="s">
        <v>147</v>
      </c>
      <c r="FL505" s="83" t="s">
        <v>147</v>
      </c>
      <c r="FM505" s="83" t="s">
        <v>147</v>
      </c>
      <c r="FN505" s="83" t="s">
        <v>147</v>
      </c>
      <c r="FO505" s="83">
        <v>0</v>
      </c>
      <c r="FP505" s="83">
        <v>0</v>
      </c>
      <c r="FQ505" s="83" t="s">
        <v>147</v>
      </c>
      <c r="FR505" s="83" t="s">
        <v>147</v>
      </c>
      <c r="FS505" s="83" t="s">
        <v>147</v>
      </c>
      <c r="FT505" s="83" t="s">
        <v>147</v>
      </c>
      <c r="FU505" s="83"/>
      <c r="FV505" s="83"/>
      <c r="FW505" s="83"/>
      <c r="FX505" s="83"/>
      <c r="FY505" s="83"/>
      <c r="FZ505" s="83"/>
      <c r="GA505" s="84">
        <v>0</v>
      </c>
      <c r="GB505" s="84">
        <v>0</v>
      </c>
      <c r="GC505" s="83">
        <v>0</v>
      </c>
      <c r="GD505" s="83">
        <v>0</v>
      </c>
      <c r="GE505" s="83">
        <v>0</v>
      </c>
      <c r="GF505" s="83">
        <v>0</v>
      </c>
      <c r="GG505" s="83">
        <v>0</v>
      </c>
      <c r="GH505" s="83">
        <v>0</v>
      </c>
      <c r="GI505" s="84">
        <v>0</v>
      </c>
      <c r="GJ505" s="84">
        <v>0</v>
      </c>
      <c r="GK505" s="83" t="s">
        <v>146</v>
      </c>
      <c r="GL505" s="83">
        <v>0</v>
      </c>
      <c r="GM505" s="83">
        <v>0</v>
      </c>
      <c r="GN505" s="83" t="s">
        <v>146</v>
      </c>
      <c r="GO505" s="83" t="s">
        <v>147</v>
      </c>
      <c r="GP505" s="83" t="s">
        <v>147</v>
      </c>
      <c r="GQ505" s="83" t="s">
        <v>146</v>
      </c>
      <c r="GR505" s="83" t="s">
        <v>147</v>
      </c>
      <c r="GS505" s="83" t="s">
        <v>146</v>
      </c>
      <c r="GT505" s="83">
        <v>0</v>
      </c>
      <c r="GU505" s="83">
        <v>0</v>
      </c>
      <c r="GV505" s="83" t="s">
        <v>146</v>
      </c>
      <c r="GW505" s="83" t="s">
        <v>151</v>
      </c>
      <c r="GX505" s="83" t="s">
        <v>152</v>
      </c>
      <c r="GY505" s="83" t="s">
        <v>151</v>
      </c>
      <c r="GZ505" s="83" t="s">
        <v>1750</v>
      </c>
      <c r="HA505" s="118" t="s">
        <v>472</v>
      </c>
      <c r="HB505" s="118" t="s">
        <v>2871</v>
      </c>
      <c r="HC505" s="118"/>
      <c r="HD505" s="118" t="s">
        <v>1885</v>
      </c>
      <c r="HE505" s="119">
        <v>6.2247399999999997</v>
      </c>
      <c r="HF505" s="119">
        <v>31.563559999999999</v>
      </c>
    </row>
    <row r="506" spans="1:214" x14ac:dyDescent="0.25">
      <c r="A506" s="87" t="s">
        <v>273</v>
      </c>
      <c r="B506" s="83" t="s">
        <v>211</v>
      </c>
      <c r="C506" s="83" t="s">
        <v>715</v>
      </c>
      <c r="D506" s="83" t="s">
        <v>421</v>
      </c>
      <c r="E506" s="83" t="s">
        <v>1534</v>
      </c>
      <c r="F506" s="83" t="s">
        <v>1535</v>
      </c>
      <c r="G506" s="83">
        <f t="shared" si="14"/>
        <v>5.1619820000000001</v>
      </c>
      <c r="H506" s="83">
        <f t="shared" si="15"/>
        <v>30.512623999999999</v>
      </c>
      <c r="I506" s="83">
        <v>7</v>
      </c>
      <c r="J506" s="83">
        <v>6</v>
      </c>
      <c r="K506" s="83" t="s">
        <v>159</v>
      </c>
      <c r="L506" s="83">
        <v>868</v>
      </c>
      <c r="M506" s="83">
        <f>SUM(Table1[[#Headers],[c- IDP previously displ. abroad present]])</f>
        <v>0</v>
      </c>
      <c r="N506" s="83">
        <v>5220</v>
      </c>
      <c r="O506" s="83">
        <f>(Table1[[#This Row],[a- IDP individuals]])-(Table1[[#This Row],[displ. Abroad]])</f>
        <v>3449</v>
      </c>
      <c r="P506" s="83">
        <v>254</v>
      </c>
      <c r="Q506" s="83">
        <v>1488</v>
      </c>
      <c r="R506" s="83" t="s">
        <v>211</v>
      </c>
      <c r="S506" s="83" t="s">
        <v>421</v>
      </c>
      <c r="T506" s="83">
        <v>419</v>
      </c>
      <c r="U506" s="83">
        <v>2593</v>
      </c>
      <c r="V506" s="83" t="s">
        <v>211</v>
      </c>
      <c r="W506" s="83" t="s">
        <v>421</v>
      </c>
      <c r="X506" s="83">
        <v>106</v>
      </c>
      <c r="Y506" s="83">
        <v>617</v>
      </c>
      <c r="Z506" s="83" t="s">
        <v>211</v>
      </c>
      <c r="AA506" s="83" t="s">
        <v>421</v>
      </c>
      <c r="AB506" s="83">
        <v>89</v>
      </c>
      <c r="AC506" s="83">
        <v>522</v>
      </c>
      <c r="AD506" s="83" t="s">
        <v>211</v>
      </c>
      <c r="AE506" s="83" t="s">
        <v>421</v>
      </c>
      <c r="AF506" s="83">
        <v>0</v>
      </c>
      <c r="AG506" s="83">
        <v>0</v>
      </c>
      <c r="AH506" s="83" t="s">
        <v>147</v>
      </c>
      <c r="AI506" s="83" t="s">
        <v>147</v>
      </c>
      <c r="AJ506" s="83"/>
      <c r="AK506" s="83"/>
      <c r="AL506" s="83"/>
      <c r="AM506" s="83"/>
      <c r="AN506" s="84">
        <v>0</v>
      </c>
      <c r="AO506" s="84">
        <v>0</v>
      </c>
      <c r="AP506" s="83" t="s">
        <v>159</v>
      </c>
      <c r="AQ506" s="83">
        <v>293</v>
      </c>
      <c r="AR506" s="83">
        <v>1771</v>
      </c>
      <c r="AS506" s="83">
        <v>122</v>
      </c>
      <c r="AT506" s="83">
        <v>737</v>
      </c>
      <c r="AU506" s="83" t="s">
        <v>221</v>
      </c>
      <c r="AV506" s="83" t="s">
        <v>147</v>
      </c>
      <c r="AW506" s="83">
        <v>90</v>
      </c>
      <c r="AX506" s="83">
        <v>543</v>
      </c>
      <c r="AY506" s="83" t="s">
        <v>221</v>
      </c>
      <c r="AZ506" s="83" t="s">
        <v>147</v>
      </c>
      <c r="BA506" s="83">
        <v>81</v>
      </c>
      <c r="BB506" s="83">
        <v>491</v>
      </c>
      <c r="BC506" s="83" t="s">
        <v>221</v>
      </c>
      <c r="BD506" s="83" t="s">
        <v>147</v>
      </c>
      <c r="BE506" s="83">
        <v>0</v>
      </c>
      <c r="BF506" s="83">
        <v>0</v>
      </c>
      <c r="BG506" s="83" t="s">
        <v>147</v>
      </c>
      <c r="BH506" s="83" t="s">
        <v>147</v>
      </c>
      <c r="BI506" s="83"/>
      <c r="BJ506" s="83"/>
      <c r="BK506" s="83"/>
      <c r="BL506" s="83"/>
      <c r="BM506" s="84">
        <v>0</v>
      </c>
      <c r="BN506" s="84">
        <v>0</v>
      </c>
      <c r="BO506" s="84">
        <f>SUM(Table1[[#This Row],[2014-2015 Conflict]],Table1[[#This Row],[2016-2017 conflict]],Table1[[#This Row],[2018 pre R conflict]],Table1[[#This Row],[2018 post R conflict]],Table1[[#This Row],[2019 conflict]],Table1[[#This Row],[2020 conflict]])</f>
        <v>3441</v>
      </c>
      <c r="BP506" s="84">
        <f>SUM(Table1[[#This Row],[2014-2015  C - clashes]],Table1[[#This Row],[2016-2017  c-clashes]],Table1[[#This Row],[2018 pre R C-clashes]],Table1[[#This Row],[2018 post R C-clashes]],Table1[[#This Row],[2019 C-clashes]],Table1[[#This Row],[2020 C-clashes]])</f>
        <v>0</v>
      </c>
      <c r="BQ506" s="84">
        <f>SUM(Table1[[#This Row],[2014-2015 disaster]],Table1[[#This Row],[2016-2017 disaster]],Table1[[#This Row],[2018 pre R disaster]],Table1[[#This Row],[2018 post R disaster]],Table1[[#This Row],[2019 disaster]],Table1[[#This Row],[2020 disaster]])</f>
        <v>0</v>
      </c>
      <c r="BR506" s="84">
        <f>SUM(Table1[[#This Row],[2014-2015 unknown]],Table1[[#This Row],[2016-2017  unknown ]],Table1[[#This Row],[2018 pre R unknown]],Table1[[#This Row],[2018 post R unknown]],Table1[[#This Row],[2019 unknown]],Table1[[#This Row],[2020 unknown]])</f>
        <v>1779</v>
      </c>
      <c r="BS506" s="83">
        <v>1415</v>
      </c>
      <c r="BT506" s="83">
        <v>0</v>
      </c>
      <c r="BU506" s="83">
        <v>0</v>
      </c>
      <c r="BV506" s="84">
        <v>73</v>
      </c>
      <c r="BW506" s="83" t="s">
        <v>146</v>
      </c>
      <c r="BX506" s="83">
        <v>1804</v>
      </c>
      <c r="BY506" s="83">
        <v>0</v>
      </c>
      <c r="BZ506" s="83">
        <v>0</v>
      </c>
      <c r="CA506" s="84">
        <v>789</v>
      </c>
      <c r="CB506" s="83" t="s">
        <v>146</v>
      </c>
      <c r="CC506" s="83">
        <v>135</v>
      </c>
      <c r="CD506" s="83">
        <v>0</v>
      </c>
      <c r="CE506" s="83">
        <v>0</v>
      </c>
      <c r="CF506" s="84">
        <v>482</v>
      </c>
      <c r="CG506" s="83" t="s">
        <v>146</v>
      </c>
      <c r="CH506" s="83">
        <v>87</v>
      </c>
      <c r="CI506" s="83">
        <v>0</v>
      </c>
      <c r="CJ506" s="83">
        <v>0</v>
      </c>
      <c r="CK506" s="84">
        <v>435</v>
      </c>
      <c r="CL506" s="83" t="s">
        <v>146</v>
      </c>
      <c r="CM506" s="83">
        <v>0</v>
      </c>
      <c r="CN506" s="83">
        <v>0</v>
      </c>
      <c r="CO506" s="83">
        <v>0</v>
      </c>
      <c r="CP506" s="84">
        <v>0</v>
      </c>
      <c r="CQ506" s="83" t="s">
        <v>146</v>
      </c>
      <c r="CR506" s="83"/>
      <c r="CS506" s="83"/>
      <c r="CT506" s="83"/>
      <c r="CU506" s="84">
        <v>0</v>
      </c>
      <c r="CV506" s="83" t="s">
        <v>147</v>
      </c>
      <c r="CW506" s="83" t="s">
        <v>147</v>
      </c>
      <c r="CX506" s="83"/>
      <c r="CY506" s="83">
        <v>352</v>
      </c>
      <c r="CZ506" s="83">
        <v>2119</v>
      </c>
      <c r="DA506" s="83">
        <v>516</v>
      </c>
      <c r="DB506" s="83">
        <v>3101</v>
      </c>
      <c r="DC506" s="83" t="s">
        <v>146</v>
      </c>
      <c r="DD506" s="83">
        <v>0</v>
      </c>
      <c r="DE506" s="83">
        <v>0</v>
      </c>
      <c r="DF506" s="83">
        <v>2999</v>
      </c>
      <c r="DG506" s="83">
        <v>15899</v>
      </c>
      <c r="DH506" s="83" t="s">
        <v>146</v>
      </c>
      <c r="DI506">
        <f>Table1[[#This Row],[i- returnees internal present household]]+Table1[[#This Row],[k- abroad returnee household]]</f>
        <v>0</v>
      </c>
      <c r="DJ506">
        <f>Table1[[#This Row],[ returnees internal ]]+Table1[[#This Row],[abroad returnee ]]</f>
        <v>0</v>
      </c>
      <c r="DK506" s="83" t="s">
        <v>146</v>
      </c>
      <c r="DL506" s="83">
        <v>0</v>
      </c>
      <c r="DM506" s="83">
        <v>0</v>
      </c>
      <c r="DN506" s="83">
        <v>0</v>
      </c>
      <c r="DO506" s="83">
        <v>0</v>
      </c>
      <c r="DP506" s="83" t="s">
        <v>147</v>
      </c>
      <c r="DQ506" s="83" t="s">
        <v>147</v>
      </c>
      <c r="DR506" s="83" t="s">
        <v>147</v>
      </c>
      <c r="DS506" s="83" t="s">
        <v>147</v>
      </c>
      <c r="DT506" s="83">
        <v>0</v>
      </c>
      <c r="DU506" s="83">
        <v>0</v>
      </c>
      <c r="DV506" s="83" t="s">
        <v>147</v>
      </c>
      <c r="DW506" s="83" t="s">
        <v>147</v>
      </c>
      <c r="DX506" s="83" t="s">
        <v>147</v>
      </c>
      <c r="DY506" s="83" t="s">
        <v>147</v>
      </c>
      <c r="DZ506" s="83">
        <v>0</v>
      </c>
      <c r="EA506" s="83">
        <v>0</v>
      </c>
      <c r="EB506" s="83" t="s">
        <v>147</v>
      </c>
      <c r="EC506" s="83" t="s">
        <v>147</v>
      </c>
      <c r="ED506" s="83" t="s">
        <v>147</v>
      </c>
      <c r="EE506" s="83" t="s">
        <v>147</v>
      </c>
      <c r="EF506" s="83">
        <v>0</v>
      </c>
      <c r="EG506" s="83">
        <v>0</v>
      </c>
      <c r="EH506" s="83" t="s">
        <v>147</v>
      </c>
      <c r="EI506" s="83" t="s">
        <v>147</v>
      </c>
      <c r="EJ506" s="83" t="s">
        <v>147</v>
      </c>
      <c r="EK506" s="83" t="s">
        <v>147</v>
      </c>
      <c r="EL506" s="83"/>
      <c r="EM506" s="83"/>
      <c r="EN506" s="83"/>
      <c r="EO506" s="83"/>
      <c r="EP506" s="83"/>
      <c r="EQ506" s="83"/>
      <c r="ER506" s="84">
        <v>0</v>
      </c>
      <c r="ES506" s="84">
        <v>0</v>
      </c>
      <c r="ET506" s="83" t="s">
        <v>146</v>
      </c>
      <c r="EU506" s="83">
        <v>0</v>
      </c>
      <c r="EV506" s="83">
        <v>0</v>
      </c>
      <c r="EW506" s="83">
        <v>0</v>
      </c>
      <c r="EX506" s="83">
        <v>0</v>
      </c>
      <c r="EY506" s="83" t="s">
        <v>147</v>
      </c>
      <c r="EZ506" s="83" t="s">
        <v>147</v>
      </c>
      <c r="FA506" s="83" t="s">
        <v>147</v>
      </c>
      <c r="FB506" s="83" t="s">
        <v>147</v>
      </c>
      <c r="FC506" s="83">
        <v>0</v>
      </c>
      <c r="FD506" s="83">
        <v>0</v>
      </c>
      <c r="FE506" s="83" t="s">
        <v>147</v>
      </c>
      <c r="FF506" s="83" t="s">
        <v>147</v>
      </c>
      <c r="FG506" s="83" t="s">
        <v>147</v>
      </c>
      <c r="FH506" s="83" t="s">
        <v>147</v>
      </c>
      <c r="FI506" s="83">
        <v>0</v>
      </c>
      <c r="FJ506" s="83">
        <v>0</v>
      </c>
      <c r="FK506" s="83" t="s">
        <v>147</v>
      </c>
      <c r="FL506" s="83" t="s">
        <v>147</v>
      </c>
      <c r="FM506" s="83" t="s">
        <v>147</v>
      </c>
      <c r="FN506" s="83" t="s">
        <v>147</v>
      </c>
      <c r="FO506" s="83">
        <v>0</v>
      </c>
      <c r="FP506" s="83">
        <v>0</v>
      </c>
      <c r="FQ506" s="83" t="s">
        <v>147</v>
      </c>
      <c r="FR506" s="83" t="s">
        <v>147</v>
      </c>
      <c r="FS506" s="83" t="s">
        <v>147</v>
      </c>
      <c r="FT506" s="83" t="s">
        <v>147</v>
      </c>
      <c r="FU506" s="83"/>
      <c r="FV506" s="83"/>
      <c r="FW506" s="83"/>
      <c r="FX506" s="83"/>
      <c r="FY506" s="83"/>
      <c r="FZ506" s="83"/>
      <c r="GA506" s="84">
        <v>0</v>
      </c>
      <c r="GB506" s="84">
        <v>0</v>
      </c>
      <c r="GC506" s="83">
        <v>0</v>
      </c>
      <c r="GD506" s="83">
        <v>0</v>
      </c>
      <c r="GE506" s="83">
        <v>0</v>
      </c>
      <c r="GF506" s="83">
        <v>0</v>
      </c>
      <c r="GG506" s="83">
        <v>0</v>
      </c>
      <c r="GH506" s="83">
        <v>0</v>
      </c>
      <c r="GI506" s="84">
        <v>0</v>
      </c>
      <c r="GJ506" s="84">
        <v>0</v>
      </c>
      <c r="GK506" s="83" t="s">
        <v>146</v>
      </c>
      <c r="GL506" s="83">
        <v>0</v>
      </c>
      <c r="GM506" s="83">
        <v>0</v>
      </c>
      <c r="GN506" s="83" t="s">
        <v>146</v>
      </c>
      <c r="GO506" s="83" t="s">
        <v>147</v>
      </c>
      <c r="GP506" s="83" t="s">
        <v>147</v>
      </c>
      <c r="GQ506" s="83" t="s">
        <v>146</v>
      </c>
      <c r="GR506" s="83" t="s">
        <v>147</v>
      </c>
      <c r="GS506" s="83" t="s">
        <v>146</v>
      </c>
      <c r="GT506" s="83">
        <v>0</v>
      </c>
      <c r="GU506" s="83">
        <v>0</v>
      </c>
      <c r="GV506" s="83" t="s">
        <v>146</v>
      </c>
      <c r="GW506" s="83" t="s">
        <v>177</v>
      </c>
      <c r="GX506" s="83" t="s">
        <v>152</v>
      </c>
      <c r="GY506" s="83" t="s">
        <v>152</v>
      </c>
      <c r="GZ506" s="83" t="s">
        <v>1750</v>
      </c>
      <c r="HA506" s="118" t="s">
        <v>472</v>
      </c>
      <c r="HB506" s="118" t="s">
        <v>2873</v>
      </c>
      <c r="HC506" s="118"/>
      <c r="HD506" s="118" t="s">
        <v>1885</v>
      </c>
      <c r="HE506" s="119">
        <v>6.22309</v>
      </c>
      <c r="HF506" s="119">
        <v>31.569099999999999</v>
      </c>
    </row>
    <row r="507" spans="1:214" x14ac:dyDescent="0.25">
      <c r="A507" s="88" t="s">
        <v>142</v>
      </c>
      <c r="B507" s="83" t="s">
        <v>143</v>
      </c>
      <c r="C507" s="83" t="s">
        <v>1360</v>
      </c>
      <c r="D507" s="83" t="s">
        <v>1029</v>
      </c>
      <c r="E507" s="83" t="s">
        <v>1665</v>
      </c>
      <c r="F507" s="83" t="s">
        <v>1666</v>
      </c>
      <c r="G507" s="83">
        <f t="shared" si="14"/>
        <v>9.0117499999999993</v>
      </c>
      <c r="H507" s="83">
        <f t="shared" si="15"/>
        <v>33.297069999999998</v>
      </c>
      <c r="I507" s="83">
        <v>7</v>
      </c>
      <c r="J507" s="83">
        <v>6</v>
      </c>
      <c r="K507" s="83" t="s">
        <v>159</v>
      </c>
      <c r="L507" s="83">
        <v>78</v>
      </c>
      <c r="M507" s="83">
        <f>SUM(Table1[[#Headers],[c- IDP previously displ. abroad present]])</f>
        <v>0</v>
      </c>
      <c r="N507" s="83">
        <v>450</v>
      </c>
      <c r="O507" s="83">
        <f>(Table1[[#This Row],[a- IDP individuals]])-(Table1[[#This Row],[displ. Abroad]])</f>
        <v>450</v>
      </c>
      <c r="P507" s="83">
        <v>38</v>
      </c>
      <c r="Q507" s="83">
        <v>210</v>
      </c>
      <c r="R507" s="83" t="s">
        <v>156</v>
      </c>
      <c r="S507" s="83" t="s">
        <v>484</v>
      </c>
      <c r="T507" s="83">
        <v>25</v>
      </c>
      <c r="U507" s="83">
        <v>150</v>
      </c>
      <c r="V507" s="83" t="s">
        <v>143</v>
      </c>
      <c r="W507" s="83" t="s">
        <v>353</v>
      </c>
      <c r="X507" s="83">
        <v>15</v>
      </c>
      <c r="Y507" s="83">
        <v>90</v>
      </c>
      <c r="Z507" s="83" t="s">
        <v>156</v>
      </c>
      <c r="AA507" s="83" t="s">
        <v>484</v>
      </c>
      <c r="AB507" s="83">
        <v>0</v>
      </c>
      <c r="AC507" s="83">
        <v>0</v>
      </c>
      <c r="AD507" s="83" t="s">
        <v>147</v>
      </c>
      <c r="AE507" s="83" t="s">
        <v>147</v>
      </c>
      <c r="AF507" s="83">
        <v>0</v>
      </c>
      <c r="AG507" s="83">
        <v>0</v>
      </c>
      <c r="AH507" s="83" t="s">
        <v>147</v>
      </c>
      <c r="AI507" s="83" t="s">
        <v>147</v>
      </c>
      <c r="AJ507" s="83"/>
      <c r="AK507" s="83"/>
      <c r="AL507" s="83"/>
      <c r="AM507" s="83"/>
      <c r="AN507" s="84">
        <v>0</v>
      </c>
      <c r="AO507" s="84">
        <v>0</v>
      </c>
      <c r="AP507" s="83" t="s">
        <v>146</v>
      </c>
      <c r="AQ507" s="83">
        <v>0</v>
      </c>
      <c r="AR507" s="83">
        <v>0</v>
      </c>
      <c r="AS507" s="83">
        <v>0</v>
      </c>
      <c r="AT507" s="83">
        <v>0</v>
      </c>
      <c r="AU507" s="83" t="s">
        <v>147</v>
      </c>
      <c r="AV507" s="83" t="s">
        <v>147</v>
      </c>
      <c r="AW507" s="83">
        <v>0</v>
      </c>
      <c r="AX507" s="83">
        <v>0</v>
      </c>
      <c r="AY507" s="83" t="s">
        <v>147</v>
      </c>
      <c r="AZ507" s="83" t="s">
        <v>147</v>
      </c>
      <c r="BA507" s="83">
        <v>0</v>
      </c>
      <c r="BB507" s="83">
        <v>0</v>
      </c>
      <c r="BC507" s="83" t="s">
        <v>147</v>
      </c>
      <c r="BD507" s="83" t="s">
        <v>147</v>
      </c>
      <c r="BE507" s="83">
        <v>0</v>
      </c>
      <c r="BF507" s="83">
        <v>0</v>
      </c>
      <c r="BG507" s="83" t="s">
        <v>147</v>
      </c>
      <c r="BH507" s="83" t="s">
        <v>147</v>
      </c>
      <c r="BI507" s="83"/>
      <c r="BJ507" s="83"/>
      <c r="BK507" s="83"/>
      <c r="BL507" s="83"/>
      <c r="BM507" s="84">
        <v>0</v>
      </c>
      <c r="BN507" s="84">
        <v>0</v>
      </c>
      <c r="BO507" s="84">
        <f>SUM(Table1[[#This Row],[2014-2015 Conflict]],Table1[[#This Row],[2016-2017 conflict]],Table1[[#This Row],[2018 pre R conflict]],Table1[[#This Row],[2018 post R conflict]],Table1[[#This Row],[2019 conflict]],Table1[[#This Row],[2020 conflict]])</f>
        <v>450</v>
      </c>
      <c r="BP507" s="84">
        <f>SUM(Table1[[#This Row],[2014-2015  C - clashes]],Table1[[#This Row],[2016-2017  c-clashes]],Table1[[#This Row],[2018 pre R C-clashes]],Table1[[#This Row],[2018 post R C-clashes]],Table1[[#This Row],[2019 C-clashes]],Table1[[#This Row],[2020 C-clashes]])</f>
        <v>0</v>
      </c>
      <c r="BQ507" s="84">
        <f>SUM(Table1[[#This Row],[2014-2015 disaster]],Table1[[#This Row],[2016-2017 disaster]],Table1[[#This Row],[2018 pre R disaster]],Table1[[#This Row],[2018 post R disaster]],Table1[[#This Row],[2019 disaster]],Table1[[#This Row],[2020 disaster]])</f>
        <v>0</v>
      </c>
      <c r="BR507" s="84">
        <f>SUM(Table1[[#This Row],[2014-2015 unknown]],Table1[[#This Row],[2016-2017  unknown ]],Table1[[#This Row],[2018 pre R unknown]],Table1[[#This Row],[2018 post R unknown]],Table1[[#This Row],[2019 unknown]],Table1[[#This Row],[2020 unknown]])</f>
        <v>0</v>
      </c>
      <c r="BS507" s="83">
        <v>210</v>
      </c>
      <c r="BT507" s="83">
        <v>0</v>
      </c>
      <c r="BU507" s="83">
        <v>0</v>
      </c>
      <c r="BV507" s="84">
        <v>0</v>
      </c>
      <c r="BW507" s="83" t="s">
        <v>146</v>
      </c>
      <c r="BX507" s="83">
        <v>150</v>
      </c>
      <c r="BY507" s="83">
        <v>0</v>
      </c>
      <c r="BZ507" s="83">
        <v>0</v>
      </c>
      <c r="CA507" s="84">
        <v>0</v>
      </c>
      <c r="CB507" s="83" t="s">
        <v>146</v>
      </c>
      <c r="CC507" s="83">
        <v>90</v>
      </c>
      <c r="CD507" s="83">
        <v>0</v>
      </c>
      <c r="CE507" s="83">
        <v>0</v>
      </c>
      <c r="CF507" s="84">
        <v>0</v>
      </c>
      <c r="CG507" s="83" t="s">
        <v>146</v>
      </c>
      <c r="CH507" s="83">
        <v>0</v>
      </c>
      <c r="CI507" s="83">
        <v>0</v>
      </c>
      <c r="CJ507" s="83">
        <v>0</v>
      </c>
      <c r="CK507" s="84">
        <v>0</v>
      </c>
      <c r="CL507" s="83" t="s">
        <v>146</v>
      </c>
      <c r="CM507" s="83">
        <v>0</v>
      </c>
      <c r="CN507" s="83">
        <v>0</v>
      </c>
      <c r="CO507" s="83">
        <v>0</v>
      </c>
      <c r="CP507" s="84">
        <v>0</v>
      </c>
      <c r="CQ507" s="83" t="s">
        <v>146</v>
      </c>
      <c r="CR507" s="83"/>
      <c r="CS507" s="83"/>
      <c r="CT507" s="83"/>
      <c r="CU507" s="84">
        <v>0</v>
      </c>
      <c r="CV507" s="83" t="s">
        <v>147</v>
      </c>
      <c r="CW507" s="83" t="s">
        <v>147</v>
      </c>
      <c r="CX507" s="83"/>
      <c r="CY507" s="83">
        <v>0</v>
      </c>
      <c r="CZ507" s="83">
        <v>0</v>
      </c>
      <c r="DA507" s="83">
        <v>78</v>
      </c>
      <c r="DB507" s="83">
        <v>450</v>
      </c>
      <c r="DC507" s="83" t="s">
        <v>146</v>
      </c>
      <c r="DD507" s="83">
        <v>0</v>
      </c>
      <c r="DE507" s="83">
        <v>0</v>
      </c>
      <c r="DF507" s="83">
        <v>148</v>
      </c>
      <c r="DG507" s="83">
        <v>888</v>
      </c>
      <c r="DH507" s="83" t="s">
        <v>159</v>
      </c>
      <c r="DI507">
        <f>Table1[[#This Row],[i- returnees internal present household]]+Table1[[#This Row],[k- abroad returnee household]]</f>
        <v>76</v>
      </c>
      <c r="DJ507">
        <f>Table1[[#This Row],[ returnees internal ]]+Table1[[#This Row],[abroad returnee ]]</f>
        <v>366</v>
      </c>
      <c r="DK507" s="83" t="s">
        <v>159</v>
      </c>
      <c r="DL507" s="83">
        <v>76</v>
      </c>
      <c r="DM507" s="83">
        <v>366</v>
      </c>
      <c r="DN507" s="83">
        <v>16</v>
      </c>
      <c r="DO507" s="83">
        <v>96</v>
      </c>
      <c r="DP507" s="83" t="s">
        <v>193</v>
      </c>
      <c r="DQ507" s="83" t="s">
        <v>194</v>
      </c>
      <c r="DR507" s="83" t="s">
        <v>150</v>
      </c>
      <c r="DS507" s="83" t="s">
        <v>146</v>
      </c>
      <c r="DT507" s="83">
        <v>27</v>
      </c>
      <c r="DU507" s="83">
        <v>162</v>
      </c>
      <c r="DV507" s="83" t="s">
        <v>143</v>
      </c>
      <c r="DW507" s="83" t="s">
        <v>226</v>
      </c>
      <c r="DX507" s="83" t="s">
        <v>150</v>
      </c>
      <c r="DY507" s="83" t="s">
        <v>146</v>
      </c>
      <c r="DZ507" s="83">
        <v>33</v>
      </c>
      <c r="EA507" s="83">
        <v>108</v>
      </c>
      <c r="EB507" s="83" t="s">
        <v>175</v>
      </c>
      <c r="EC507" s="83" t="s">
        <v>332</v>
      </c>
      <c r="ED507" s="83" t="s">
        <v>150</v>
      </c>
      <c r="EE507" s="83" t="s">
        <v>146</v>
      </c>
      <c r="EF507" s="83">
        <v>0</v>
      </c>
      <c r="EG507" s="83">
        <v>0</v>
      </c>
      <c r="EH507" s="83" t="s">
        <v>147</v>
      </c>
      <c r="EI507" s="83" t="s">
        <v>147</v>
      </c>
      <c r="EJ507" s="83" t="s">
        <v>147</v>
      </c>
      <c r="EK507" s="83" t="s">
        <v>146</v>
      </c>
      <c r="EL507" s="83"/>
      <c r="EM507" s="83"/>
      <c r="EN507" s="83"/>
      <c r="EO507" s="83"/>
      <c r="EP507" s="83"/>
      <c r="EQ507" s="83"/>
      <c r="ER507" s="84">
        <v>0</v>
      </c>
      <c r="ES507" s="84">
        <v>0</v>
      </c>
      <c r="ET507" s="83" t="s">
        <v>146</v>
      </c>
      <c r="EU507" s="83">
        <v>0</v>
      </c>
      <c r="EV507" s="83">
        <v>0</v>
      </c>
      <c r="EW507" s="83">
        <v>0</v>
      </c>
      <c r="EX507" s="83">
        <v>0</v>
      </c>
      <c r="EY507" s="83" t="s">
        <v>147</v>
      </c>
      <c r="EZ507" s="83" t="s">
        <v>147</v>
      </c>
      <c r="FA507" s="83" t="s">
        <v>147</v>
      </c>
      <c r="FB507" s="83" t="s">
        <v>147</v>
      </c>
      <c r="FC507" s="83">
        <v>0</v>
      </c>
      <c r="FD507" s="83">
        <v>0</v>
      </c>
      <c r="FE507" s="83" t="s">
        <v>147</v>
      </c>
      <c r="FF507" s="83" t="s">
        <v>147</v>
      </c>
      <c r="FG507" s="83" t="s">
        <v>147</v>
      </c>
      <c r="FH507" s="83" t="s">
        <v>147</v>
      </c>
      <c r="FI507" s="83">
        <v>0</v>
      </c>
      <c r="FJ507" s="83">
        <v>0</v>
      </c>
      <c r="FK507" s="83" t="s">
        <v>147</v>
      </c>
      <c r="FL507" s="83" t="s">
        <v>147</v>
      </c>
      <c r="FM507" s="83" t="s">
        <v>147</v>
      </c>
      <c r="FN507" s="83" t="s">
        <v>147</v>
      </c>
      <c r="FO507" s="83">
        <v>0</v>
      </c>
      <c r="FP507" s="83">
        <v>0</v>
      </c>
      <c r="FQ507" s="83" t="s">
        <v>147</v>
      </c>
      <c r="FR507" s="83" t="s">
        <v>147</v>
      </c>
      <c r="FS507" s="83" t="s">
        <v>147</v>
      </c>
      <c r="FT507" s="83" t="s">
        <v>147</v>
      </c>
      <c r="FU507" s="83"/>
      <c r="FV507" s="83"/>
      <c r="FW507" s="83"/>
      <c r="FX507" s="83"/>
      <c r="FY507" s="83"/>
      <c r="FZ507" s="83"/>
      <c r="GA507" s="84">
        <v>0</v>
      </c>
      <c r="GB507" s="84">
        <v>0</v>
      </c>
      <c r="GC507" s="83">
        <v>16</v>
      </c>
      <c r="GD507" s="83">
        <v>96</v>
      </c>
      <c r="GE507" s="83">
        <v>27</v>
      </c>
      <c r="GF507" s="83">
        <v>162</v>
      </c>
      <c r="GG507" s="83">
        <v>33</v>
      </c>
      <c r="GH507" s="83">
        <v>108</v>
      </c>
      <c r="GI507" s="84">
        <v>0</v>
      </c>
      <c r="GJ507" s="84">
        <v>0</v>
      </c>
      <c r="GK507" s="83" t="s">
        <v>146</v>
      </c>
      <c r="GL507" s="83">
        <v>0</v>
      </c>
      <c r="GM507" s="83">
        <v>0</v>
      </c>
      <c r="GN507" s="83" t="s">
        <v>146</v>
      </c>
      <c r="GO507" s="83" t="s">
        <v>147</v>
      </c>
      <c r="GP507" s="83" t="s">
        <v>147</v>
      </c>
      <c r="GQ507" s="83" t="s">
        <v>146</v>
      </c>
      <c r="GR507" s="83" t="s">
        <v>147</v>
      </c>
      <c r="GS507" s="83" t="s">
        <v>146</v>
      </c>
      <c r="GT507" s="83">
        <v>0</v>
      </c>
      <c r="GU507" s="83">
        <v>0</v>
      </c>
      <c r="GV507" s="83" t="s">
        <v>146</v>
      </c>
      <c r="GW507" s="83" t="s">
        <v>151</v>
      </c>
      <c r="GX507" s="83" t="s">
        <v>151</v>
      </c>
      <c r="GY507" s="83" t="s">
        <v>152</v>
      </c>
      <c r="GZ507" s="83" t="s">
        <v>1751</v>
      </c>
      <c r="HA507" s="118" t="s">
        <v>472</v>
      </c>
      <c r="HB507" s="118" t="s">
        <v>2875</v>
      </c>
      <c r="HC507" s="118"/>
      <c r="HD507" s="118" t="s">
        <v>1885</v>
      </c>
      <c r="HE507" s="119">
        <v>6.2162199999999999</v>
      </c>
      <c r="HF507" s="119">
        <v>31.575389999999999</v>
      </c>
    </row>
    <row r="508" spans="1:214" x14ac:dyDescent="0.25">
      <c r="A508" s="87" t="s">
        <v>273</v>
      </c>
      <c r="B508" s="83" t="s">
        <v>211</v>
      </c>
      <c r="C508" s="83" t="s">
        <v>418</v>
      </c>
      <c r="D508" s="83" t="s">
        <v>419</v>
      </c>
      <c r="E508" s="83" t="s">
        <v>1628</v>
      </c>
      <c r="F508" s="83" t="s">
        <v>618</v>
      </c>
      <c r="G508" s="83">
        <f t="shared" si="14"/>
        <v>5.3648199999999999</v>
      </c>
      <c r="H508" s="83">
        <f t="shared" si="15"/>
        <v>30.157647999999998</v>
      </c>
      <c r="I508" s="83">
        <v>7</v>
      </c>
      <c r="J508" s="83">
        <v>6</v>
      </c>
      <c r="K508" s="83" t="s">
        <v>159</v>
      </c>
      <c r="L508" s="83">
        <v>14</v>
      </c>
      <c r="M508" s="83">
        <f>SUM(Table1[[#Headers],[c- IDP previously displ. abroad present]])</f>
        <v>0</v>
      </c>
      <c r="N508" s="83">
        <v>74</v>
      </c>
      <c r="O508" s="83">
        <f>(Table1[[#This Row],[a- IDP individuals]])-(Table1[[#This Row],[displ. Abroad]])</f>
        <v>74</v>
      </c>
      <c r="P508" s="83">
        <v>0</v>
      </c>
      <c r="Q508" s="83">
        <v>0</v>
      </c>
      <c r="R508" s="83" t="s">
        <v>147</v>
      </c>
      <c r="S508" s="83" t="s">
        <v>147</v>
      </c>
      <c r="T508" s="83">
        <v>14</v>
      </c>
      <c r="U508" s="83">
        <v>74</v>
      </c>
      <c r="V508" s="83" t="s">
        <v>211</v>
      </c>
      <c r="W508" s="83" t="s">
        <v>419</v>
      </c>
      <c r="X508" s="83">
        <v>0</v>
      </c>
      <c r="Y508" s="83">
        <v>0</v>
      </c>
      <c r="Z508" s="83" t="s">
        <v>147</v>
      </c>
      <c r="AA508" s="83" t="s">
        <v>147</v>
      </c>
      <c r="AB508" s="83">
        <v>0</v>
      </c>
      <c r="AC508" s="83">
        <v>0</v>
      </c>
      <c r="AD508" s="83" t="s">
        <v>147</v>
      </c>
      <c r="AE508" s="83" t="s">
        <v>147</v>
      </c>
      <c r="AF508" s="83">
        <v>0</v>
      </c>
      <c r="AG508" s="83">
        <v>0</v>
      </c>
      <c r="AH508" s="83" t="s">
        <v>147</v>
      </c>
      <c r="AI508" s="83" t="s">
        <v>147</v>
      </c>
      <c r="AJ508" s="83"/>
      <c r="AK508" s="83"/>
      <c r="AL508" s="83"/>
      <c r="AM508" s="83"/>
      <c r="AN508" s="84">
        <v>0</v>
      </c>
      <c r="AO508" s="84">
        <v>0</v>
      </c>
      <c r="AP508" s="83" t="s">
        <v>146</v>
      </c>
      <c r="AQ508" s="83">
        <v>0</v>
      </c>
      <c r="AR508" s="83">
        <v>0</v>
      </c>
      <c r="AS508" s="83">
        <v>0</v>
      </c>
      <c r="AT508" s="83">
        <v>0</v>
      </c>
      <c r="AU508" s="83" t="s">
        <v>147</v>
      </c>
      <c r="AV508" s="83" t="s">
        <v>147</v>
      </c>
      <c r="AW508" s="83">
        <v>0</v>
      </c>
      <c r="AX508" s="83">
        <v>0</v>
      </c>
      <c r="AY508" s="83" t="s">
        <v>147</v>
      </c>
      <c r="AZ508" s="83" t="s">
        <v>147</v>
      </c>
      <c r="BA508" s="83">
        <v>0</v>
      </c>
      <c r="BB508" s="83">
        <v>0</v>
      </c>
      <c r="BC508" s="83" t="s">
        <v>147</v>
      </c>
      <c r="BD508" s="83" t="s">
        <v>147</v>
      </c>
      <c r="BE508" s="83">
        <v>0</v>
      </c>
      <c r="BF508" s="83">
        <v>0</v>
      </c>
      <c r="BG508" s="83" t="s">
        <v>147</v>
      </c>
      <c r="BH508" s="83" t="s">
        <v>147</v>
      </c>
      <c r="BI508" s="83"/>
      <c r="BJ508" s="83"/>
      <c r="BK508" s="83"/>
      <c r="BL508" s="83"/>
      <c r="BM508" s="84">
        <v>0</v>
      </c>
      <c r="BN508" s="84">
        <v>0</v>
      </c>
      <c r="BO508" s="84">
        <f>SUM(Table1[[#This Row],[2014-2015 Conflict]],Table1[[#This Row],[2016-2017 conflict]],Table1[[#This Row],[2018 pre R conflict]],Table1[[#This Row],[2018 post R conflict]],Table1[[#This Row],[2019 conflict]],Table1[[#This Row],[2020 conflict]])</f>
        <v>74</v>
      </c>
      <c r="BP508" s="84">
        <f>SUM(Table1[[#This Row],[2014-2015  C - clashes]],Table1[[#This Row],[2016-2017  c-clashes]],Table1[[#This Row],[2018 pre R C-clashes]],Table1[[#This Row],[2018 post R C-clashes]],Table1[[#This Row],[2019 C-clashes]],Table1[[#This Row],[2020 C-clashes]])</f>
        <v>0</v>
      </c>
      <c r="BQ508" s="84">
        <f>SUM(Table1[[#This Row],[2014-2015 disaster]],Table1[[#This Row],[2016-2017 disaster]],Table1[[#This Row],[2018 pre R disaster]],Table1[[#This Row],[2018 post R disaster]],Table1[[#This Row],[2019 disaster]],Table1[[#This Row],[2020 disaster]])</f>
        <v>0</v>
      </c>
      <c r="BR508" s="84">
        <f>SUM(Table1[[#This Row],[2014-2015 unknown]],Table1[[#This Row],[2016-2017  unknown ]],Table1[[#This Row],[2018 pre R unknown]],Table1[[#This Row],[2018 post R unknown]],Table1[[#This Row],[2019 unknown]],Table1[[#This Row],[2020 unknown]])</f>
        <v>0</v>
      </c>
      <c r="BS508" s="83">
        <v>0</v>
      </c>
      <c r="BT508" s="83">
        <v>0</v>
      </c>
      <c r="BU508" s="83">
        <v>0</v>
      </c>
      <c r="BV508" s="84">
        <v>0</v>
      </c>
      <c r="BW508" s="83" t="s">
        <v>146</v>
      </c>
      <c r="BX508" s="83">
        <v>74</v>
      </c>
      <c r="BY508" s="83">
        <v>0</v>
      </c>
      <c r="BZ508" s="83">
        <v>0</v>
      </c>
      <c r="CA508" s="84">
        <v>0</v>
      </c>
      <c r="CB508" s="83" t="s">
        <v>146</v>
      </c>
      <c r="CC508" s="83">
        <v>0</v>
      </c>
      <c r="CD508" s="83">
        <v>0</v>
      </c>
      <c r="CE508" s="83">
        <v>0</v>
      </c>
      <c r="CF508" s="84">
        <v>0</v>
      </c>
      <c r="CG508" s="83" t="s">
        <v>146</v>
      </c>
      <c r="CH508" s="83">
        <v>0</v>
      </c>
      <c r="CI508" s="83">
        <v>0</v>
      </c>
      <c r="CJ508" s="83">
        <v>0</v>
      </c>
      <c r="CK508" s="84">
        <v>0</v>
      </c>
      <c r="CL508" s="83" t="s">
        <v>146</v>
      </c>
      <c r="CM508" s="83">
        <v>0</v>
      </c>
      <c r="CN508" s="83">
        <v>0</v>
      </c>
      <c r="CO508" s="83">
        <v>0</v>
      </c>
      <c r="CP508" s="84">
        <v>0</v>
      </c>
      <c r="CQ508" s="83" t="s">
        <v>146</v>
      </c>
      <c r="CR508" s="83"/>
      <c r="CS508" s="83"/>
      <c r="CT508" s="83"/>
      <c r="CU508" s="84">
        <v>0</v>
      </c>
      <c r="CV508" s="83" t="s">
        <v>147</v>
      </c>
      <c r="CW508" s="83" t="s">
        <v>147</v>
      </c>
      <c r="CX508" s="83"/>
      <c r="CY508" s="83">
        <v>0</v>
      </c>
      <c r="CZ508" s="83">
        <v>0</v>
      </c>
      <c r="DA508" s="83">
        <v>14</v>
      </c>
      <c r="DB508" s="83">
        <v>74</v>
      </c>
      <c r="DC508" s="83" t="s">
        <v>146</v>
      </c>
      <c r="DD508" s="83">
        <v>0</v>
      </c>
      <c r="DE508" s="83">
        <v>0</v>
      </c>
      <c r="DF508" s="83">
        <v>856</v>
      </c>
      <c r="DG508" s="83">
        <v>4282</v>
      </c>
      <c r="DH508" s="83" t="s">
        <v>159</v>
      </c>
      <c r="DI508">
        <f>Table1[[#This Row],[i- returnees internal present household]]+Table1[[#This Row],[k- abroad returnee household]]</f>
        <v>37</v>
      </c>
      <c r="DJ508">
        <f>Table1[[#This Row],[ returnees internal ]]+Table1[[#This Row],[abroad returnee ]]</f>
        <v>188</v>
      </c>
      <c r="DK508" s="83" t="s">
        <v>159</v>
      </c>
      <c r="DL508" s="83">
        <v>37</v>
      </c>
      <c r="DM508" s="83">
        <v>188</v>
      </c>
      <c r="DN508" s="83">
        <v>0</v>
      </c>
      <c r="DO508" s="83">
        <v>0</v>
      </c>
      <c r="DP508" s="83" t="s">
        <v>147</v>
      </c>
      <c r="DQ508" s="83" t="s">
        <v>147</v>
      </c>
      <c r="DR508" s="83" t="s">
        <v>147</v>
      </c>
      <c r="DS508" s="83" t="s">
        <v>146</v>
      </c>
      <c r="DT508" s="83">
        <v>0</v>
      </c>
      <c r="DU508" s="83">
        <v>0</v>
      </c>
      <c r="DV508" s="83" t="s">
        <v>147</v>
      </c>
      <c r="DW508" s="83" t="s">
        <v>147</v>
      </c>
      <c r="DX508" s="83" t="s">
        <v>147</v>
      </c>
      <c r="DY508" s="83" t="s">
        <v>146</v>
      </c>
      <c r="DZ508" s="83">
        <v>16</v>
      </c>
      <c r="EA508" s="83">
        <v>81</v>
      </c>
      <c r="EB508" s="83" t="s">
        <v>211</v>
      </c>
      <c r="EC508" s="83" t="s">
        <v>419</v>
      </c>
      <c r="ED508" s="83" t="s">
        <v>150</v>
      </c>
      <c r="EE508" s="83" t="s">
        <v>146</v>
      </c>
      <c r="EF508" s="83">
        <v>21</v>
      </c>
      <c r="EG508" s="83">
        <v>107</v>
      </c>
      <c r="EH508" s="83" t="s">
        <v>211</v>
      </c>
      <c r="EI508" s="83" t="s">
        <v>419</v>
      </c>
      <c r="EJ508" s="83" t="s">
        <v>150</v>
      </c>
      <c r="EK508" s="83" t="s">
        <v>146</v>
      </c>
      <c r="EL508" s="83"/>
      <c r="EM508" s="83"/>
      <c r="EN508" s="83"/>
      <c r="EO508" s="83"/>
      <c r="EP508" s="83"/>
      <c r="EQ508" s="83"/>
      <c r="ER508" s="84">
        <v>0</v>
      </c>
      <c r="ES508" s="84">
        <v>0</v>
      </c>
      <c r="ET508" s="83" t="s">
        <v>146</v>
      </c>
      <c r="EU508" s="83">
        <v>0</v>
      </c>
      <c r="EV508" s="83">
        <v>0</v>
      </c>
      <c r="EW508" s="83">
        <v>0</v>
      </c>
      <c r="EX508" s="83">
        <v>0</v>
      </c>
      <c r="EY508" s="83" t="s">
        <v>147</v>
      </c>
      <c r="EZ508" s="83" t="s">
        <v>147</v>
      </c>
      <c r="FA508" s="83" t="s">
        <v>147</v>
      </c>
      <c r="FB508" s="83" t="s">
        <v>147</v>
      </c>
      <c r="FC508" s="83">
        <v>0</v>
      </c>
      <c r="FD508" s="83">
        <v>0</v>
      </c>
      <c r="FE508" s="83" t="s">
        <v>147</v>
      </c>
      <c r="FF508" s="83" t="s">
        <v>147</v>
      </c>
      <c r="FG508" s="83" t="s">
        <v>147</v>
      </c>
      <c r="FH508" s="83" t="s">
        <v>147</v>
      </c>
      <c r="FI508" s="83">
        <v>0</v>
      </c>
      <c r="FJ508" s="83">
        <v>0</v>
      </c>
      <c r="FK508" s="83" t="s">
        <v>147</v>
      </c>
      <c r="FL508" s="83" t="s">
        <v>147</v>
      </c>
      <c r="FM508" s="83" t="s">
        <v>147</v>
      </c>
      <c r="FN508" s="83" t="s">
        <v>147</v>
      </c>
      <c r="FO508" s="83">
        <v>0</v>
      </c>
      <c r="FP508" s="83">
        <v>0</v>
      </c>
      <c r="FQ508" s="83" t="s">
        <v>147</v>
      </c>
      <c r="FR508" s="83" t="s">
        <v>147</v>
      </c>
      <c r="FS508" s="83" t="s">
        <v>147</v>
      </c>
      <c r="FT508" s="83" t="s">
        <v>147</v>
      </c>
      <c r="FU508" s="83"/>
      <c r="FV508" s="83"/>
      <c r="FW508" s="83"/>
      <c r="FX508" s="83"/>
      <c r="FY508" s="83"/>
      <c r="FZ508" s="83"/>
      <c r="GA508" s="84">
        <v>0</v>
      </c>
      <c r="GB508" s="84">
        <v>0</v>
      </c>
      <c r="GC508" s="83">
        <v>23</v>
      </c>
      <c r="GD508" s="83">
        <v>114</v>
      </c>
      <c r="GE508" s="83">
        <v>14</v>
      </c>
      <c r="GF508" s="83">
        <v>74</v>
      </c>
      <c r="GG508" s="83">
        <v>0</v>
      </c>
      <c r="GH508" s="83">
        <v>0</v>
      </c>
      <c r="GI508" s="84">
        <v>0</v>
      </c>
      <c r="GJ508" s="84">
        <v>0</v>
      </c>
      <c r="GK508" s="83" t="s">
        <v>159</v>
      </c>
      <c r="GL508" s="83">
        <v>41</v>
      </c>
      <c r="GM508" s="83">
        <v>208</v>
      </c>
      <c r="GN508" s="83" t="s">
        <v>159</v>
      </c>
      <c r="GO508" s="83" t="s">
        <v>211</v>
      </c>
      <c r="GP508" s="83" t="s">
        <v>422</v>
      </c>
      <c r="GQ508" s="83" t="s">
        <v>146</v>
      </c>
      <c r="GR508" s="83" t="s">
        <v>147</v>
      </c>
      <c r="GS508" s="83" t="s">
        <v>146</v>
      </c>
      <c r="GT508" s="83">
        <v>0</v>
      </c>
      <c r="GU508" s="83">
        <v>0</v>
      </c>
      <c r="GV508" s="83" t="s">
        <v>146</v>
      </c>
      <c r="GW508" s="83" t="s">
        <v>177</v>
      </c>
      <c r="GX508" s="83" t="s">
        <v>152</v>
      </c>
      <c r="GY508" s="83" t="s">
        <v>152</v>
      </c>
      <c r="GZ508" s="83" t="s">
        <v>1752</v>
      </c>
      <c r="HA508" s="117" t="s">
        <v>896</v>
      </c>
      <c r="HB508" s="117" t="s">
        <v>2877</v>
      </c>
      <c r="HC508" s="117"/>
      <c r="HD508" s="116" t="s">
        <v>1858</v>
      </c>
      <c r="HE508" s="116">
        <v>6.5636200000000002</v>
      </c>
      <c r="HF508" s="116">
        <v>31.5276</v>
      </c>
    </row>
    <row r="509" spans="1:214" x14ac:dyDescent="0.25">
      <c r="A509" s="88" t="s">
        <v>192</v>
      </c>
      <c r="B509" s="83" t="s">
        <v>193</v>
      </c>
      <c r="C509" s="83" t="s">
        <v>282</v>
      </c>
      <c r="D509" s="83" t="s">
        <v>196</v>
      </c>
      <c r="E509" s="83" t="s">
        <v>1684</v>
      </c>
      <c r="F509" s="83" t="s">
        <v>1685</v>
      </c>
      <c r="G509" s="83">
        <f t="shared" si="14"/>
        <v>4.2119679999999997</v>
      </c>
      <c r="H509" s="83">
        <f t="shared" si="15"/>
        <v>30.440328000000001</v>
      </c>
      <c r="I509" s="83">
        <v>7</v>
      </c>
      <c r="J509" s="83">
        <v>6</v>
      </c>
      <c r="K509" s="83" t="s">
        <v>159</v>
      </c>
      <c r="L509" s="83">
        <v>235</v>
      </c>
      <c r="M509" s="83">
        <f>SUM(Table1[[#Headers],[c- IDP previously displ. abroad present]])</f>
        <v>0</v>
      </c>
      <c r="N509" s="83">
        <v>1057</v>
      </c>
      <c r="O509" s="83">
        <f>(Table1[[#This Row],[a- IDP individuals]])-(Table1[[#This Row],[displ. Abroad]])</f>
        <v>1057</v>
      </c>
      <c r="P509" s="83">
        <v>0</v>
      </c>
      <c r="Q509" s="83">
        <v>0</v>
      </c>
      <c r="R509" s="83" t="s">
        <v>147</v>
      </c>
      <c r="S509" s="83" t="s">
        <v>147</v>
      </c>
      <c r="T509" s="83">
        <v>0</v>
      </c>
      <c r="U509" s="83">
        <v>0</v>
      </c>
      <c r="V509" s="83" t="s">
        <v>147</v>
      </c>
      <c r="W509" s="83" t="s">
        <v>147</v>
      </c>
      <c r="X509" s="83">
        <v>0</v>
      </c>
      <c r="Y509" s="83">
        <v>0</v>
      </c>
      <c r="Z509" s="83" t="s">
        <v>147</v>
      </c>
      <c r="AA509" s="83" t="s">
        <v>147</v>
      </c>
      <c r="AB509" s="83">
        <v>0</v>
      </c>
      <c r="AC509" s="83">
        <v>0</v>
      </c>
      <c r="AD509" s="83" t="s">
        <v>147</v>
      </c>
      <c r="AE509" s="83" t="s">
        <v>147</v>
      </c>
      <c r="AF509" s="83">
        <v>235</v>
      </c>
      <c r="AG509" s="83">
        <v>1057</v>
      </c>
      <c r="AH509" s="83" t="s">
        <v>193</v>
      </c>
      <c r="AI509" s="83" t="s">
        <v>196</v>
      </c>
      <c r="AJ509" s="83"/>
      <c r="AK509" s="83"/>
      <c r="AL509" s="83"/>
      <c r="AM509" s="83"/>
      <c r="AN509" s="84">
        <v>0</v>
      </c>
      <c r="AO509" s="84">
        <v>0</v>
      </c>
      <c r="AP509" s="83" t="s">
        <v>146</v>
      </c>
      <c r="AQ509" s="83">
        <v>0</v>
      </c>
      <c r="AR509" s="83">
        <v>0</v>
      </c>
      <c r="AS509" s="83">
        <v>0</v>
      </c>
      <c r="AT509" s="83">
        <v>0</v>
      </c>
      <c r="AU509" s="83" t="s">
        <v>147</v>
      </c>
      <c r="AV509" s="83" t="s">
        <v>147</v>
      </c>
      <c r="AW509" s="83">
        <v>0</v>
      </c>
      <c r="AX509" s="83">
        <v>0</v>
      </c>
      <c r="AY509" s="83" t="s">
        <v>147</v>
      </c>
      <c r="AZ509" s="83" t="s">
        <v>147</v>
      </c>
      <c r="BA509" s="83">
        <v>0</v>
      </c>
      <c r="BB509" s="83">
        <v>0</v>
      </c>
      <c r="BC509" s="83" t="s">
        <v>147</v>
      </c>
      <c r="BD509" s="83" t="s">
        <v>147</v>
      </c>
      <c r="BE509" s="83">
        <v>0</v>
      </c>
      <c r="BF509" s="83">
        <v>0</v>
      </c>
      <c r="BG509" s="83" t="s">
        <v>147</v>
      </c>
      <c r="BH509" s="83" t="s">
        <v>147</v>
      </c>
      <c r="BI509" s="83"/>
      <c r="BJ509" s="83"/>
      <c r="BK509" s="83"/>
      <c r="BL509" s="83"/>
      <c r="BM509" s="84">
        <v>0</v>
      </c>
      <c r="BN509" s="84">
        <v>0</v>
      </c>
      <c r="BO509" s="84">
        <f>SUM(Table1[[#This Row],[2014-2015 Conflict]],Table1[[#This Row],[2016-2017 conflict]],Table1[[#This Row],[2018 pre R conflict]],Table1[[#This Row],[2018 post R conflict]],Table1[[#This Row],[2019 conflict]],Table1[[#This Row],[2020 conflict]])</f>
        <v>1057</v>
      </c>
      <c r="BP509" s="84">
        <f>SUM(Table1[[#This Row],[2014-2015  C - clashes]],Table1[[#This Row],[2016-2017  c-clashes]],Table1[[#This Row],[2018 pre R C-clashes]],Table1[[#This Row],[2018 post R C-clashes]],Table1[[#This Row],[2019 C-clashes]],Table1[[#This Row],[2020 C-clashes]])</f>
        <v>0</v>
      </c>
      <c r="BQ509" s="84">
        <f>SUM(Table1[[#This Row],[2014-2015 disaster]],Table1[[#This Row],[2016-2017 disaster]],Table1[[#This Row],[2018 pre R disaster]],Table1[[#This Row],[2018 post R disaster]],Table1[[#This Row],[2019 disaster]],Table1[[#This Row],[2020 disaster]])</f>
        <v>0</v>
      </c>
      <c r="BR509" s="84">
        <f>SUM(Table1[[#This Row],[2014-2015 unknown]],Table1[[#This Row],[2016-2017  unknown ]],Table1[[#This Row],[2018 pre R unknown]],Table1[[#This Row],[2018 post R unknown]],Table1[[#This Row],[2019 unknown]],Table1[[#This Row],[2020 unknown]])</f>
        <v>0</v>
      </c>
      <c r="BS509" s="83">
        <v>0</v>
      </c>
      <c r="BT509" s="83">
        <v>0</v>
      </c>
      <c r="BU509" s="83">
        <v>0</v>
      </c>
      <c r="BV509" s="84">
        <v>0</v>
      </c>
      <c r="BW509" s="83" t="s">
        <v>146</v>
      </c>
      <c r="BX509" s="83">
        <v>0</v>
      </c>
      <c r="BY509" s="83">
        <v>0</v>
      </c>
      <c r="BZ509" s="83">
        <v>0</v>
      </c>
      <c r="CA509" s="84">
        <v>0</v>
      </c>
      <c r="CB509" s="83" t="s">
        <v>146</v>
      </c>
      <c r="CC509" s="83">
        <v>0</v>
      </c>
      <c r="CD509" s="83">
        <v>0</v>
      </c>
      <c r="CE509" s="83">
        <v>0</v>
      </c>
      <c r="CF509" s="84">
        <v>0</v>
      </c>
      <c r="CG509" s="83" t="s">
        <v>146</v>
      </c>
      <c r="CH509" s="83">
        <v>0</v>
      </c>
      <c r="CI509" s="83">
        <v>0</v>
      </c>
      <c r="CJ509" s="83">
        <v>0</v>
      </c>
      <c r="CK509" s="84">
        <v>0</v>
      </c>
      <c r="CL509" s="83" t="s">
        <v>146</v>
      </c>
      <c r="CM509" s="83">
        <v>1057</v>
      </c>
      <c r="CN509" s="83">
        <v>0</v>
      </c>
      <c r="CO509" s="83">
        <v>0</v>
      </c>
      <c r="CP509" s="84">
        <v>0</v>
      </c>
      <c r="CQ509" s="83" t="s">
        <v>146</v>
      </c>
      <c r="CR509" s="83"/>
      <c r="CS509" s="83"/>
      <c r="CT509" s="83"/>
      <c r="CU509" s="84">
        <v>0</v>
      </c>
      <c r="CV509" s="83" t="s">
        <v>147</v>
      </c>
      <c r="CW509" s="83" t="s">
        <v>147</v>
      </c>
      <c r="CX509" s="83"/>
      <c r="CY509" s="83">
        <v>235</v>
      </c>
      <c r="CZ509" s="83">
        <v>1057</v>
      </c>
      <c r="DA509" s="83">
        <v>0</v>
      </c>
      <c r="DB509" s="83">
        <v>0</v>
      </c>
      <c r="DC509" s="83" t="s">
        <v>159</v>
      </c>
      <c r="DD509" s="83">
        <v>82</v>
      </c>
      <c r="DE509" s="83">
        <v>236</v>
      </c>
      <c r="DF509" s="83">
        <v>398</v>
      </c>
      <c r="DG509" s="83">
        <v>1857</v>
      </c>
      <c r="DH509" s="83" t="s">
        <v>159</v>
      </c>
      <c r="DI509">
        <f>Table1[[#This Row],[i- returnees internal present household]]+Table1[[#This Row],[k- abroad returnee household]]</f>
        <v>1102</v>
      </c>
      <c r="DJ509">
        <f>Table1[[#This Row],[ returnees internal ]]+Table1[[#This Row],[abroad returnee ]]</f>
        <v>4152</v>
      </c>
      <c r="DK509" s="83" t="s">
        <v>159</v>
      </c>
      <c r="DL509" s="83">
        <v>386</v>
      </c>
      <c r="DM509" s="83">
        <v>1402</v>
      </c>
      <c r="DN509" s="83">
        <v>0</v>
      </c>
      <c r="DO509" s="83">
        <v>0</v>
      </c>
      <c r="DP509" s="83" t="s">
        <v>147</v>
      </c>
      <c r="DQ509" s="83" t="s">
        <v>147</v>
      </c>
      <c r="DR509" s="83" t="s">
        <v>147</v>
      </c>
      <c r="DS509" s="83" t="s">
        <v>146</v>
      </c>
      <c r="DT509" s="83">
        <v>0</v>
      </c>
      <c r="DU509" s="83">
        <v>0</v>
      </c>
      <c r="DV509" s="83" t="s">
        <v>147</v>
      </c>
      <c r="DW509" s="83" t="s">
        <v>147</v>
      </c>
      <c r="DX509" s="83" t="s">
        <v>147</v>
      </c>
      <c r="DY509" s="83" t="s">
        <v>146</v>
      </c>
      <c r="DZ509" s="83">
        <v>230</v>
      </c>
      <c r="EA509" s="83">
        <v>778</v>
      </c>
      <c r="EB509" s="83" t="s">
        <v>211</v>
      </c>
      <c r="EC509" s="83" t="s">
        <v>422</v>
      </c>
      <c r="ED509" s="83" t="s">
        <v>431</v>
      </c>
      <c r="EE509" s="83" t="s">
        <v>146</v>
      </c>
      <c r="EF509" s="83">
        <v>156</v>
      </c>
      <c r="EG509" s="83">
        <v>624</v>
      </c>
      <c r="EH509" s="83" t="s">
        <v>193</v>
      </c>
      <c r="EI509" s="83" t="s">
        <v>196</v>
      </c>
      <c r="EJ509" s="83" t="s">
        <v>431</v>
      </c>
      <c r="EK509" s="83" t="s">
        <v>146</v>
      </c>
      <c r="EL509" s="83"/>
      <c r="EM509" s="83"/>
      <c r="EN509" s="83"/>
      <c r="EO509" s="83"/>
      <c r="EP509" s="83"/>
      <c r="EQ509" s="83"/>
      <c r="ER509" s="84">
        <v>0</v>
      </c>
      <c r="ES509" s="84">
        <v>0</v>
      </c>
      <c r="ET509" s="83" t="s">
        <v>159</v>
      </c>
      <c r="EU509" s="83">
        <v>716</v>
      </c>
      <c r="EV509" s="83">
        <v>2750</v>
      </c>
      <c r="EW509" s="83">
        <v>0</v>
      </c>
      <c r="EX509" s="83">
        <v>0</v>
      </c>
      <c r="EY509" s="83" t="s">
        <v>147</v>
      </c>
      <c r="EZ509" s="83" t="s">
        <v>147</v>
      </c>
      <c r="FA509" s="83" t="s">
        <v>147</v>
      </c>
      <c r="FB509" s="83" t="s">
        <v>147</v>
      </c>
      <c r="FC509" s="83">
        <v>0</v>
      </c>
      <c r="FD509" s="83">
        <v>0</v>
      </c>
      <c r="FE509" s="83" t="s">
        <v>147</v>
      </c>
      <c r="FF509" s="83" t="s">
        <v>147</v>
      </c>
      <c r="FG509" s="83" t="s">
        <v>147</v>
      </c>
      <c r="FH509" s="83" t="s">
        <v>147</v>
      </c>
      <c r="FI509" s="83">
        <v>307</v>
      </c>
      <c r="FJ509" s="83">
        <v>981</v>
      </c>
      <c r="FK509" s="83" t="s">
        <v>722</v>
      </c>
      <c r="FL509" s="83" t="s">
        <v>1686</v>
      </c>
      <c r="FM509" s="83" t="s">
        <v>182</v>
      </c>
      <c r="FN509" s="83" t="s">
        <v>147</v>
      </c>
      <c r="FO509" s="83">
        <v>350</v>
      </c>
      <c r="FP509" s="83">
        <v>1411</v>
      </c>
      <c r="FQ509" s="83" t="s">
        <v>722</v>
      </c>
      <c r="FR509" s="83" t="s">
        <v>1753</v>
      </c>
      <c r="FS509" s="83" t="s">
        <v>182</v>
      </c>
      <c r="FT509" s="83" t="s">
        <v>147</v>
      </c>
      <c r="FU509" s="83"/>
      <c r="FV509" s="83"/>
      <c r="FW509" s="83"/>
      <c r="FX509" s="83"/>
      <c r="FY509" s="83"/>
      <c r="FZ509" s="83"/>
      <c r="GA509" s="84">
        <v>59</v>
      </c>
      <c r="GB509" s="84">
        <v>358</v>
      </c>
      <c r="GC509" s="83">
        <v>108</v>
      </c>
      <c r="GD509" s="83">
        <v>732</v>
      </c>
      <c r="GE509" s="83">
        <v>534</v>
      </c>
      <c r="GF509" s="83">
        <v>2112</v>
      </c>
      <c r="GG509" s="83">
        <v>460</v>
      </c>
      <c r="GH509" s="83">
        <v>1308</v>
      </c>
      <c r="GI509" s="84">
        <v>0</v>
      </c>
      <c r="GJ509" s="84">
        <v>0</v>
      </c>
      <c r="GK509" s="83" t="s">
        <v>159</v>
      </c>
      <c r="GL509" s="83">
        <v>5423</v>
      </c>
      <c r="GM509" s="83">
        <v>30839</v>
      </c>
      <c r="GN509" s="83" t="s">
        <v>159</v>
      </c>
      <c r="GO509" s="83" t="s">
        <v>211</v>
      </c>
      <c r="GP509" s="83" t="s">
        <v>422</v>
      </c>
      <c r="GQ509" s="83" t="s">
        <v>159</v>
      </c>
      <c r="GR509" s="83" t="s">
        <v>722</v>
      </c>
      <c r="GS509" s="83" t="s">
        <v>159</v>
      </c>
      <c r="GT509" s="83">
        <v>41</v>
      </c>
      <c r="GU509" s="83">
        <v>106</v>
      </c>
      <c r="GV509" s="83" t="s">
        <v>159</v>
      </c>
      <c r="GW509" s="83" t="s">
        <v>152</v>
      </c>
      <c r="GX509" s="83" t="s">
        <v>151</v>
      </c>
      <c r="GY509" s="83" t="s">
        <v>151</v>
      </c>
      <c r="GZ509" s="83" t="s">
        <v>1687</v>
      </c>
      <c r="HA509" s="117" t="s">
        <v>896</v>
      </c>
      <c r="HB509" s="117" t="s">
        <v>896</v>
      </c>
      <c r="HC509" s="117"/>
      <c r="HD509" s="116" t="s">
        <v>1858</v>
      </c>
      <c r="HE509" s="116">
        <v>6.6700699999999999</v>
      </c>
      <c r="HF509" s="116">
        <v>31.47608</v>
      </c>
    </row>
    <row r="510" spans="1:214" x14ac:dyDescent="0.25">
      <c r="A510" s="89" t="s">
        <v>273</v>
      </c>
      <c r="B510" s="83" t="s">
        <v>211</v>
      </c>
      <c r="C510" s="83" t="s">
        <v>1261</v>
      </c>
      <c r="D510" s="83" t="s">
        <v>422</v>
      </c>
      <c r="E510" s="83" t="s">
        <v>1636</v>
      </c>
      <c r="F510" s="83" t="s">
        <v>1637</v>
      </c>
      <c r="G510" s="83">
        <f t="shared" si="14"/>
        <v>4.6665999999999999</v>
      </c>
      <c r="H510" s="83">
        <f t="shared" si="15"/>
        <v>29.7666</v>
      </c>
      <c r="I510" s="83">
        <v>7</v>
      </c>
      <c r="J510" s="83">
        <v>7</v>
      </c>
      <c r="K510" s="83" t="s">
        <v>159</v>
      </c>
      <c r="L510" s="83">
        <v>171</v>
      </c>
      <c r="M510" s="83">
        <f>SUM(Table1[[#Headers],[c- IDP previously displ. abroad present]])</f>
        <v>0</v>
      </c>
      <c r="N510" s="83">
        <v>855</v>
      </c>
      <c r="O510" s="83">
        <f>(Table1[[#This Row],[a- IDP individuals]])-(Table1[[#This Row],[displ. Abroad]])</f>
        <v>855</v>
      </c>
      <c r="P510" s="83">
        <v>112</v>
      </c>
      <c r="Q510" s="83">
        <v>560</v>
      </c>
      <c r="R510" s="83" t="s">
        <v>211</v>
      </c>
      <c r="S510" s="83" t="s">
        <v>422</v>
      </c>
      <c r="T510" s="83">
        <v>9</v>
      </c>
      <c r="U510" s="83">
        <v>45</v>
      </c>
      <c r="V510" s="83" t="s">
        <v>211</v>
      </c>
      <c r="W510" s="83" t="s">
        <v>422</v>
      </c>
      <c r="X510" s="83">
        <v>22</v>
      </c>
      <c r="Y510" s="83">
        <v>110</v>
      </c>
      <c r="Z510" s="83" t="s">
        <v>211</v>
      </c>
      <c r="AA510" s="83" t="s">
        <v>422</v>
      </c>
      <c r="AB510" s="83">
        <v>8</v>
      </c>
      <c r="AC510" s="83">
        <v>40</v>
      </c>
      <c r="AD510" s="83" t="s">
        <v>211</v>
      </c>
      <c r="AE510" s="83" t="s">
        <v>422</v>
      </c>
      <c r="AF510" s="83">
        <v>20</v>
      </c>
      <c r="AG510" s="83">
        <v>100</v>
      </c>
      <c r="AH510" s="83" t="s">
        <v>211</v>
      </c>
      <c r="AI510" s="83" t="s">
        <v>422</v>
      </c>
      <c r="AJ510" s="83"/>
      <c r="AK510" s="83"/>
      <c r="AL510" s="83"/>
      <c r="AM510" s="83"/>
      <c r="AN510" s="84">
        <v>0</v>
      </c>
      <c r="AO510" s="84">
        <v>0</v>
      </c>
      <c r="AP510" s="83" t="s">
        <v>146</v>
      </c>
      <c r="AQ510" s="83">
        <v>0</v>
      </c>
      <c r="AR510" s="83">
        <v>0</v>
      </c>
      <c r="AS510" s="83">
        <v>0</v>
      </c>
      <c r="AT510" s="83">
        <v>0</v>
      </c>
      <c r="AU510" s="83" t="s">
        <v>147</v>
      </c>
      <c r="AV510" s="83" t="s">
        <v>147</v>
      </c>
      <c r="AW510" s="83">
        <v>0</v>
      </c>
      <c r="AX510" s="83">
        <v>0</v>
      </c>
      <c r="AY510" s="83" t="s">
        <v>147</v>
      </c>
      <c r="AZ510" s="83" t="s">
        <v>147</v>
      </c>
      <c r="BA510" s="83">
        <v>0</v>
      </c>
      <c r="BB510" s="83">
        <v>0</v>
      </c>
      <c r="BC510" s="83" t="s">
        <v>147</v>
      </c>
      <c r="BD510" s="83" t="s">
        <v>147</v>
      </c>
      <c r="BE510" s="83">
        <v>0</v>
      </c>
      <c r="BF510" s="83">
        <v>0</v>
      </c>
      <c r="BG510" s="83" t="s">
        <v>147</v>
      </c>
      <c r="BH510" s="83" t="s">
        <v>147</v>
      </c>
      <c r="BI510" s="83"/>
      <c r="BJ510" s="83"/>
      <c r="BK510" s="83"/>
      <c r="BL510" s="83"/>
      <c r="BM510" s="84">
        <v>0</v>
      </c>
      <c r="BN510" s="84">
        <v>0</v>
      </c>
      <c r="BO510" s="84">
        <f>SUM(Table1[[#This Row],[2014-2015 Conflict]],Table1[[#This Row],[2016-2017 conflict]],Table1[[#This Row],[2018 pre R conflict]],Table1[[#This Row],[2018 post R conflict]],Table1[[#This Row],[2019 conflict]],Table1[[#This Row],[2020 conflict]])</f>
        <v>855</v>
      </c>
      <c r="BP510" s="84">
        <f>SUM(Table1[[#This Row],[2014-2015  C - clashes]],Table1[[#This Row],[2016-2017  c-clashes]],Table1[[#This Row],[2018 pre R C-clashes]],Table1[[#This Row],[2018 post R C-clashes]],Table1[[#This Row],[2019 C-clashes]],Table1[[#This Row],[2020 C-clashes]])</f>
        <v>0</v>
      </c>
      <c r="BQ510" s="84">
        <f>SUM(Table1[[#This Row],[2014-2015 disaster]],Table1[[#This Row],[2016-2017 disaster]],Table1[[#This Row],[2018 pre R disaster]],Table1[[#This Row],[2018 post R disaster]],Table1[[#This Row],[2019 disaster]],Table1[[#This Row],[2020 disaster]])</f>
        <v>0</v>
      </c>
      <c r="BR510" s="84">
        <f>SUM(Table1[[#This Row],[2014-2015 unknown]],Table1[[#This Row],[2016-2017  unknown ]],Table1[[#This Row],[2018 pre R unknown]],Table1[[#This Row],[2018 post R unknown]],Table1[[#This Row],[2019 unknown]],Table1[[#This Row],[2020 unknown]])</f>
        <v>0</v>
      </c>
      <c r="BS510" s="83">
        <v>560</v>
      </c>
      <c r="BT510" s="83">
        <v>0</v>
      </c>
      <c r="BU510" s="83">
        <v>0</v>
      </c>
      <c r="BV510" s="84">
        <v>0</v>
      </c>
      <c r="BW510" s="83" t="s">
        <v>146</v>
      </c>
      <c r="BX510" s="83">
        <v>45</v>
      </c>
      <c r="BY510" s="83">
        <v>0</v>
      </c>
      <c r="BZ510" s="83">
        <v>0</v>
      </c>
      <c r="CA510" s="84">
        <v>0</v>
      </c>
      <c r="CB510" s="83" t="s">
        <v>146</v>
      </c>
      <c r="CC510" s="83">
        <v>110</v>
      </c>
      <c r="CD510" s="83">
        <v>0</v>
      </c>
      <c r="CE510" s="83">
        <v>0</v>
      </c>
      <c r="CF510" s="84">
        <v>0</v>
      </c>
      <c r="CG510" s="83" t="s">
        <v>146</v>
      </c>
      <c r="CH510" s="83">
        <v>40</v>
      </c>
      <c r="CI510" s="83">
        <v>0</v>
      </c>
      <c r="CJ510" s="83">
        <v>0</v>
      </c>
      <c r="CK510" s="84">
        <v>0</v>
      </c>
      <c r="CL510" s="83" t="s">
        <v>146</v>
      </c>
      <c r="CM510" s="83">
        <v>100</v>
      </c>
      <c r="CN510" s="83">
        <v>0</v>
      </c>
      <c r="CO510" s="83">
        <v>0</v>
      </c>
      <c r="CP510" s="84">
        <v>0</v>
      </c>
      <c r="CQ510" s="83" t="s">
        <v>146</v>
      </c>
      <c r="CR510" s="83"/>
      <c r="CS510" s="83"/>
      <c r="CT510" s="83"/>
      <c r="CU510" s="84">
        <v>0</v>
      </c>
      <c r="CV510" s="83" t="s">
        <v>147</v>
      </c>
      <c r="CW510" s="83" t="s">
        <v>147</v>
      </c>
      <c r="CX510" s="83"/>
      <c r="CY510" s="83">
        <v>0</v>
      </c>
      <c r="CZ510" s="83">
        <v>0</v>
      </c>
      <c r="DA510" s="83">
        <v>171</v>
      </c>
      <c r="DB510" s="83">
        <v>855</v>
      </c>
      <c r="DC510" s="83" t="s">
        <v>159</v>
      </c>
      <c r="DD510" s="83">
        <v>13</v>
      </c>
      <c r="DE510" s="83">
        <v>65</v>
      </c>
      <c r="DF510" s="83">
        <v>830</v>
      </c>
      <c r="DG510" s="83">
        <v>4150</v>
      </c>
      <c r="DH510" s="83" t="s">
        <v>159</v>
      </c>
      <c r="DI510">
        <f>Table1[[#This Row],[i- returnees internal present household]]+Table1[[#This Row],[k- abroad returnee household]]</f>
        <v>36</v>
      </c>
      <c r="DJ510">
        <f>Table1[[#This Row],[ returnees internal ]]+Table1[[#This Row],[abroad returnee ]]</f>
        <v>180</v>
      </c>
      <c r="DK510" s="83" t="s">
        <v>159</v>
      </c>
      <c r="DL510" s="83">
        <v>36</v>
      </c>
      <c r="DM510" s="83">
        <v>180</v>
      </c>
      <c r="DN510" s="83">
        <v>0</v>
      </c>
      <c r="DO510" s="83">
        <v>0</v>
      </c>
      <c r="DP510" s="83" t="s">
        <v>147</v>
      </c>
      <c r="DQ510" s="83" t="s">
        <v>147</v>
      </c>
      <c r="DR510" s="83" t="s">
        <v>147</v>
      </c>
      <c r="DS510" s="83" t="s">
        <v>146</v>
      </c>
      <c r="DT510" s="83">
        <v>0</v>
      </c>
      <c r="DU510" s="83">
        <v>0</v>
      </c>
      <c r="DV510" s="83" t="s">
        <v>147</v>
      </c>
      <c r="DW510" s="83" t="s">
        <v>147</v>
      </c>
      <c r="DX510" s="83" t="s">
        <v>147</v>
      </c>
      <c r="DY510" s="83" t="s">
        <v>146</v>
      </c>
      <c r="DZ510" s="83">
        <v>16</v>
      </c>
      <c r="EA510" s="83">
        <v>80</v>
      </c>
      <c r="EB510" s="83" t="s">
        <v>211</v>
      </c>
      <c r="EC510" s="83" t="s">
        <v>422</v>
      </c>
      <c r="ED510" s="83" t="s">
        <v>150</v>
      </c>
      <c r="EE510" s="83" t="s">
        <v>146</v>
      </c>
      <c r="EF510" s="83">
        <v>20</v>
      </c>
      <c r="EG510" s="83">
        <v>100</v>
      </c>
      <c r="EH510" s="83" t="s">
        <v>211</v>
      </c>
      <c r="EI510" s="83" t="s">
        <v>422</v>
      </c>
      <c r="EJ510" s="83" t="s">
        <v>150</v>
      </c>
      <c r="EK510" s="83" t="s">
        <v>146</v>
      </c>
      <c r="EL510" s="83"/>
      <c r="EM510" s="83"/>
      <c r="EN510" s="83"/>
      <c r="EO510" s="83"/>
      <c r="EP510" s="83"/>
      <c r="EQ510" s="83"/>
      <c r="ER510" s="84">
        <v>0</v>
      </c>
      <c r="ES510" s="84">
        <v>0</v>
      </c>
      <c r="ET510" s="83" t="s">
        <v>146</v>
      </c>
      <c r="EU510" s="83">
        <v>0</v>
      </c>
      <c r="EV510" s="83">
        <v>0</v>
      </c>
      <c r="EW510" s="83">
        <v>0</v>
      </c>
      <c r="EX510" s="83">
        <v>0</v>
      </c>
      <c r="EY510" s="83" t="s">
        <v>147</v>
      </c>
      <c r="EZ510" s="83" t="s">
        <v>147</v>
      </c>
      <c r="FA510" s="83" t="s">
        <v>147</v>
      </c>
      <c r="FB510" s="83" t="s">
        <v>147</v>
      </c>
      <c r="FC510" s="83">
        <v>0</v>
      </c>
      <c r="FD510" s="83">
        <v>0</v>
      </c>
      <c r="FE510" s="83" t="s">
        <v>147</v>
      </c>
      <c r="FF510" s="83" t="s">
        <v>147</v>
      </c>
      <c r="FG510" s="83" t="s">
        <v>147</v>
      </c>
      <c r="FH510" s="83" t="s">
        <v>147</v>
      </c>
      <c r="FI510" s="83">
        <v>0</v>
      </c>
      <c r="FJ510" s="83">
        <v>0</v>
      </c>
      <c r="FK510" s="83" t="s">
        <v>147</v>
      </c>
      <c r="FL510" s="83" t="s">
        <v>147</v>
      </c>
      <c r="FM510" s="83" t="s">
        <v>147</v>
      </c>
      <c r="FN510" s="83" t="s">
        <v>147</v>
      </c>
      <c r="FO510" s="83">
        <v>0</v>
      </c>
      <c r="FP510" s="83">
        <v>0</v>
      </c>
      <c r="FQ510" s="83" t="s">
        <v>147</v>
      </c>
      <c r="FR510" s="83" t="s">
        <v>147</v>
      </c>
      <c r="FS510" s="83" t="s">
        <v>147</v>
      </c>
      <c r="FT510" s="83" t="s">
        <v>147</v>
      </c>
      <c r="FU510" s="83"/>
      <c r="FV510" s="83"/>
      <c r="FW510" s="83"/>
      <c r="FX510" s="83"/>
      <c r="FY510" s="83"/>
      <c r="FZ510" s="83"/>
      <c r="GA510" s="84">
        <v>0</v>
      </c>
      <c r="GB510" s="84">
        <v>0</v>
      </c>
      <c r="GC510" s="83">
        <v>13</v>
      </c>
      <c r="GD510" s="83">
        <v>65</v>
      </c>
      <c r="GE510" s="83">
        <v>4</v>
      </c>
      <c r="GF510" s="83">
        <v>20</v>
      </c>
      <c r="GG510" s="83">
        <v>19</v>
      </c>
      <c r="GH510" s="83">
        <v>95</v>
      </c>
      <c r="GI510" s="84">
        <v>0</v>
      </c>
      <c r="GJ510" s="84">
        <v>0</v>
      </c>
      <c r="GK510" s="83" t="s">
        <v>159</v>
      </c>
      <c r="GL510" s="83">
        <v>271</v>
      </c>
      <c r="GM510" s="83">
        <v>1355</v>
      </c>
      <c r="GN510" s="83" t="s">
        <v>159</v>
      </c>
      <c r="GO510" s="83" t="s">
        <v>211</v>
      </c>
      <c r="GP510" s="83" t="s">
        <v>422</v>
      </c>
      <c r="GQ510" s="83" t="s">
        <v>159</v>
      </c>
      <c r="GR510" s="83" t="s">
        <v>221</v>
      </c>
      <c r="GS510" s="83" t="s">
        <v>159</v>
      </c>
      <c r="GT510" s="83">
        <v>46</v>
      </c>
      <c r="GU510" s="83">
        <v>230</v>
      </c>
      <c r="GV510" s="83" t="s">
        <v>159</v>
      </c>
      <c r="GW510" s="83" t="s">
        <v>152</v>
      </c>
      <c r="GX510" s="83" t="s">
        <v>151</v>
      </c>
      <c r="GY510" s="83" t="s">
        <v>152</v>
      </c>
      <c r="GZ510" s="83" t="s">
        <v>1638</v>
      </c>
      <c r="HA510" s="117" t="s">
        <v>896</v>
      </c>
      <c r="HB510" s="117" t="s">
        <v>2880</v>
      </c>
      <c r="HC510" s="117"/>
      <c r="HD510" s="116" t="s">
        <v>1858</v>
      </c>
      <c r="HE510" s="116">
        <v>6.6197600000000003</v>
      </c>
      <c r="HF510" s="116">
        <v>31.51662</v>
      </c>
    </row>
    <row r="511" spans="1:214" x14ac:dyDescent="0.25">
      <c r="HA511" s="117" t="s">
        <v>896</v>
      </c>
      <c r="HB511" s="117" t="s">
        <v>2882</v>
      </c>
      <c r="HC511" s="117"/>
      <c r="HD511" s="116" t="s">
        <v>1858</v>
      </c>
      <c r="HE511" s="116">
        <v>6.5972099999999996</v>
      </c>
      <c r="HF511" s="116">
        <v>31.521640000000001</v>
      </c>
    </row>
    <row r="512" spans="1:214" x14ac:dyDescent="0.25">
      <c r="HA512" s="117" t="s">
        <v>1313</v>
      </c>
      <c r="HB512" s="117" t="s">
        <v>2884</v>
      </c>
      <c r="HC512" s="117"/>
      <c r="HD512" s="116" t="s">
        <v>1858</v>
      </c>
      <c r="HE512" s="116">
        <v>5.8915899999999999</v>
      </c>
      <c r="HF512" s="116">
        <v>31.722799999999999</v>
      </c>
    </row>
    <row r="513" spans="209:214" x14ac:dyDescent="0.25">
      <c r="HA513" s="117" t="s">
        <v>1313</v>
      </c>
      <c r="HB513" s="117" t="s">
        <v>2886</v>
      </c>
      <c r="HC513" s="117"/>
      <c r="HD513" s="116" t="s">
        <v>1858</v>
      </c>
      <c r="HE513" s="116">
        <v>5.9608999999999996</v>
      </c>
      <c r="HF513" s="116">
        <v>31.692299999999999</v>
      </c>
    </row>
    <row r="514" spans="209:214" x14ac:dyDescent="0.25">
      <c r="HA514" s="118" t="s">
        <v>1313</v>
      </c>
      <c r="HB514" s="118" t="s">
        <v>859</v>
      </c>
      <c r="HC514" s="118"/>
      <c r="HD514" s="118" t="s">
        <v>1885</v>
      </c>
      <c r="HE514" s="119">
        <v>6.0674999999999999</v>
      </c>
      <c r="HF514" s="119">
        <v>31.606388890000002</v>
      </c>
    </row>
    <row r="515" spans="209:214" x14ac:dyDescent="0.25">
      <c r="HA515" s="117" t="s">
        <v>1019</v>
      </c>
      <c r="HB515" s="117" t="s">
        <v>2889</v>
      </c>
      <c r="HC515" s="117"/>
      <c r="HD515" s="116" t="s">
        <v>1858</v>
      </c>
      <c r="HE515" s="116">
        <v>6.2819500000000001</v>
      </c>
      <c r="HF515" s="116">
        <v>31.56719</v>
      </c>
    </row>
    <row r="516" spans="209:214" x14ac:dyDescent="0.25">
      <c r="HA516" s="117" t="s">
        <v>1019</v>
      </c>
      <c r="HB516" s="117" t="s">
        <v>2891</v>
      </c>
      <c r="HC516" s="117"/>
      <c r="HD516" s="116" t="s">
        <v>1858</v>
      </c>
      <c r="HE516" s="116">
        <v>6.2425800000000002</v>
      </c>
      <c r="HF516" s="116">
        <v>31.56636</v>
      </c>
    </row>
    <row r="517" spans="209:214" x14ac:dyDescent="0.25">
      <c r="HA517" s="117" t="s">
        <v>1019</v>
      </c>
      <c r="HB517" s="117" t="s">
        <v>2893</v>
      </c>
      <c r="HC517" s="117"/>
      <c r="HD517" s="116" t="s">
        <v>1858</v>
      </c>
      <c r="HE517" s="116">
        <v>6.2363200000000001</v>
      </c>
      <c r="HF517" s="116">
        <v>31.610399999999998</v>
      </c>
    </row>
    <row r="518" spans="209:214" x14ac:dyDescent="0.25">
      <c r="HA518" s="117" t="s">
        <v>1323</v>
      </c>
      <c r="HB518" s="117" t="s">
        <v>1323</v>
      </c>
      <c r="HC518" s="117"/>
      <c r="HD518" s="116" t="s">
        <v>1858</v>
      </c>
      <c r="HE518" s="116">
        <v>9.3361699999999992</v>
      </c>
      <c r="HF518" s="116">
        <v>31.40438</v>
      </c>
    </row>
    <row r="519" spans="209:214" x14ac:dyDescent="0.25">
      <c r="HA519" s="117" t="s">
        <v>158</v>
      </c>
      <c r="HB519" s="117" t="s">
        <v>2896</v>
      </c>
      <c r="HC519" s="117"/>
      <c r="HD519" s="116" t="s">
        <v>1858</v>
      </c>
      <c r="HE519" s="116">
        <v>9.3649280000000008</v>
      </c>
      <c r="HF519" s="116">
        <v>31.547908</v>
      </c>
    </row>
    <row r="520" spans="209:214" x14ac:dyDescent="0.25">
      <c r="HA520" s="117" t="s">
        <v>1187</v>
      </c>
      <c r="HB520" s="117" t="s">
        <v>2898</v>
      </c>
      <c r="HC520" s="117"/>
      <c r="HD520" s="116" t="s">
        <v>1858</v>
      </c>
      <c r="HE520" s="116">
        <v>9.2590500000000002</v>
      </c>
      <c r="HF520" s="116">
        <v>31.670069999999999</v>
      </c>
    </row>
    <row r="521" spans="209:214" x14ac:dyDescent="0.25">
      <c r="HA521" s="117" t="s">
        <v>1187</v>
      </c>
      <c r="HB521" s="117" t="s">
        <v>2900</v>
      </c>
      <c r="HC521" s="117"/>
      <c r="HD521" s="116" t="s">
        <v>1858</v>
      </c>
      <c r="HE521" s="116">
        <v>9.11</v>
      </c>
      <c r="HF521" s="116">
        <v>31.65</v>
      </c>
    </row>
    <row r="522" spans="209:214" x14ac:dyDescent="0.25">
      <c r="HA522" s="117" t="s">
        <v>834</v>
      </c>
      <c r="HB522" s="117" t="s">
        <v>2902</v>
      </c>
      <c r="HC522" s="117"/>
      <c r="HD522" s="116" t="s">
        <v>1858</v>
      </c>
      <c r="HE522" s="116">
        <v>9.3101060429999993</v>
      </c>
      <c r="HF522" s="116">
        <v>31.571354039999999</v>
      </c>
    </row>
    <row r="523" spans="209:214" x14ac:dyDescent="0.25">
      <c r="HA523" s="117" t="s">
        <v>834</v>
      </c>
      <c r="HB523" s="117" t="s">
        <v>2904</v>
      </c>
      <c r="HC523" s="117"/>
      <c r="HD523" s="116" t="s">
        <v>1858</v>
      </c>
      <c r="HE523" s="116">
        <v>9.3112100000000009</v>
      </c>
      <c r="HF523" s="116">
        <v>31.596900000000002</v>
      </c>
    </row>
    <row r="524" spans="209:214" x14ac:dyDescent="0.25">
      <c r="HA524" s="117" t="s">
        <v>834</v>
      </c>
      <c r="HB524" s="117" t="s">
        <v>834</v>
      </c>
      <c r="HC524" s="117"/>
      <c r="HD524" s="116" t="s">
        <v>1858</v>
      </c>
      <c r="HE524" s="116">
        <v>9.3120499999999993</v>
      </c>
      <c r="HF524" s="116">
        <v>31.588200000000001</v>
      </c>
    </row>
    <row r="525" spans="209:214" x14ac:dyDescent="0.25">
      <c r="HA525" s="118" t="s">
        <v>834</v>
      </c>
      <c r="HB525" s="118" t="s">
        <v>2908</v>
      </c>
      <c r="HC525" s="118"/>
      <c r="HD525" s="118" t="s">
        <v>1885</v>
      </c>
      <c r="HE525" s="119">
        <v>9.3101060429999993</v>
      </c>
      <c r="HF525" s="119">
        <v>31.571354039999999</v>
      </c>
    </row>
    <row r="526" spans="209:214" x14ac:dyDescent="0.25">
      <c r="HA526" s="117" t="s">
        <v>834</v>
      </c>
      <c r="HB526" s="117" t="s">
        <v>2910</v>
      </c>
      <c r="HC526" s="117"/>
      <c r="HD526" s="116" t="s">
        <v>1858</v>
      </c>
      <c r="HE526" s="116">
        <v>9.3140300000000007</v>
      </c>
      <c r="HF526" s="116">
        <v>31.602620000000002</v>
      </c>
    </row>
    <row r="527" spans="209:214" x14ac:dyDescent="0.25">
      <c r="HA527" s="117" t="s">
        <v>1327</v>
      </c>
      <c r="HB527" s="117" t="s">
        <v>2912</v>
      </c>
      <c r="HC527" s="117"/>
      <c r="HD527" s="116" t="s">
        <v>1858</v>
      </c>
      <c r="HE527" s="116">
        <v>9.0856057569999997</v>
      </c>
      <c r="HF527" s="116">
        <v>31.710608740000001</v>
      </c>
    </row>
    <row r="528" spans="209:214" x14ac:dyDescent="0.25">
      <c r="HA528" s="117" t="s">
        <v>1064</v>
      </c>
      <c r="HB528" s="117" t="s">
        <v>2914</v>
      </c>
      <c r="HC528" s="117"/>
      <c r="HD528" s="116" t="s">
        <v>1858</v>
      </c>
      <c r="HE528" s="116">
        <v>9.0994969999999995</v>
      </c>
      <c r="HF528" s="116">
        <v>31.463322999999999</v>
      </c>
    </row>
    <row r="529" spans="209:214" x14ac:dyDescent="0.25">
      <c r="HA529" s="117" t="s">
        <v>1064</v>
      </c>
      <c r="HB529" s="117" t="s">
        <v>1064</v>
      </c>
      <c r="HC529" s="117"/>
      <c r="HD529" s="116" t="s">
        <v>1858</v>
      </c>
      <c r="HE529" s="116">
        <v>9.3694900000000008</v>
      </c>
      <c r="HF529" s="116">
        <v>31.334309999999999</v>
      </c>
    </row>
    <row r="530" spans="209:214" x14ac:dyDescent="0.25">
      <c r="HA530" s="117" t="s">
        <v>643</v>
      </c>
      <c r="HB530" s="117" t="s">
        <v>2917</v>
      </c>
      <c r="HC530" s="117" t="s">
        <v>2918</v>
      </c>
      <c r="HD530" s="116" t="s">
        <v>1858</v>
      </c>
      <c r="HE530" s="116">
        <v>7.4528600000000003</v>
      </c>
      <c r="HF530" s="116">
        <v>31.41262</v>
      </c>
    </row>
    <row r="531" spans="209:214" x14ac:dyDescent="0.25">
      <c r="HA531" s="117" t="s">
        <v>643</v>
      </c>
      <c r="HB531" s="117" t="s">
        <v>2920</v>
      </c>
      <c r="HC531" s="117"/>
      <c r="HD531" s="116" t="s">
        <v>1858</v>
      </c>
      <c r="HE531" s="116">
        <v>7.4574800000000003</v>
      </c>
      <c r="HF531" s="116">
        <v>31.209109999999999</v>
      </c>
    </row>
    <row r="532" spans="209:214" x14ac:dyDescent="0.25">
      <c r="HA532" s="117" t="s">
        <v>643</v>
      </c>
      <c r="HB532" s="117" t="s">
        <v>2922</v>
      </c>
      <c r="HC532" s="117"/>
      <c r="HD532" s="116" t="s">
        <v>1858</v>
      </c>
      <c r="HE532" s="116">
        <v>7.4537300000000002</v>
      </c>
      <c r="HF532" s="116">
        <v>31.40981</v>
      </c>
    </row>
    <row r="533" spans="209:214" x14ac:dyDescent="0.25">
      <c r="HA533" s="117" t="s">
        <v>643</v>
      </c>
      <c r="HB533" s="117" t="s">
        <v>2924</v>
      </c>
      <c r="HC533" s="117"/>
      <c r="HD533" s="116" t="s">
        <v>1858</v>
      </c>
      <c r="HE533" s="116">
        <v>7.4527999999999999</v>
      </c>
      <c r="HF533" s="116">
        <v>31.412500000000001</v>
      </c>
    </row>
    <row r="534" spans="209:214" x14ac:dyDescent="0.25">
      <c r="HA534" s="118" t="s">
        <v>643</v>
      </c>
      <c r="HB534" s="118" t="s">
        <v>2926</v>
      </c>
      <c r="HC534" s="118"/>
      <c r="HD534" s="118" t="s">
        <v>1885</v>
      </c>
      <c r="HE534" s="119">
        <v>7.4571100000000001</v>
      </c>
      <c r="HF534" s="119">
        <v>31.41283</v>
      </c>
    </row>
    <row r="535" spans="209:214" x14ac:dyDescent="0.25">
      <c r="HA535" s="117" t="s">
        <v>676</v>
      </c>
      <c r="HB535" s="117" t="s">
        <v>2928</v>
      </c>
      <c r="HC535" s="117"/>
      <c r="HD535" s="116" t="s">
        <v>1858</v>
      </c>
      <c r="HE535" s="116">
        <v>7.7107460000000003</v>
      </c>
      <c r="HF535" s="116">
        <v>31.3088558</v>
      </c>
    </row>
    <row r="536" spans="209:214" x14ac:dyDescent="0.25">
      <c r="HA536" s="117" t="s">
        <v>676</v>
      </c>
      <c r="HB536" s="117" t="s">
        <v>2930</v>
      </c>
      <c r="HC536" s="117" t="s">
        <v>2930</v>
      </c>
      <c r="HD536" s="116" t="s">
        <v>1858</v>
      </c>
      <c r="HE536" s="116">
        <v>7.6822400000000002</v>
      </c>
      <c r="HF536" s="116">
        <v>31.4148</v>
      </c>
    </row>
    <row r="537" spans="209:214" x14ac:dyDescent="0.25">
      <c r="HA537" s="117" t="s">
        <v>1025</v>
      </c>
      <c r="HB537" s="117" t="s">
        <v>2932</v>
      </c>
      <c r="HC537" s="117"/>
      <c r="HD537" s="116" t="s">
        <v>1858</v>
      </c>
      <c r="HE537" s="116">
        <v>7.7241400000000002</v>
      </c>
      <c r="HF537" s="116">
        <v>31.332249999999998</v>
      </c>
    </row>
    <row r="538" spans="209:214" x14ac:dyDescent="0.25">
      <c r="HA538" s="117" t="s">
        <v>1025</v>
      </c>
      <c r="HB538" s="117" t="s">
        <v>2934</v>
      </c>
      <c r="HC538" s="117"/>
      <c r="HD538" s="116" t="s">
        <v>1858</v>
      </c>
      <c r="HE538" s="116">
        <v>7.7154999999999996</v>
      </c>
      <c r="HF538" s="116">
        <v>31.335909999999998</v>
      </c>
    </row>
    <row r="539" spans="209:214" x14ac:dyDescent="0.25">
      <c r="HA539" s="117" t="s">
        <v>1025</v>
      </c>
      <c r="HB539" s="117" t="s">
        <v>2936</v>
      </c>
      <c r="HC539" s="117"/>
      <c r="HD539" s="116" t="s">
        <v>1858</v>
      </c>
      <c r="HE539" s="116">
        <v>7.7416299999999998</v>
      </c>
      <c r="HF539" s="116">
        <v>31.394600000000001</v>
      </c>
    </row>
    <row r="540" spans="209:214" x14ac:dyDescent="0.25">
      <c r="HA540" s="117" t="s">
        <v>577</v>
      </c>
      <c r="HB540" s="117" t="s">
        <v>2938</v>
      </c>
      <c r="HC540" s="117"/>
      <c r="HD540" s="116" t="s">
        <v>1858</v>
      </c>
      <c r="HE540" s="116">
        <v>7.4824000000000002</v>
      </c>
      <c r="HF540" s="116">
        <v>31.51735</v>
      </c>
    </row>
    <row r="541" spans="209:214" x14ac:dyDescent="0.25">
      <c r="HA541" s="117" t="s">
        <v>887</v>
      </c>
      <c r="HB541" s="117" t="s">
        <v>887</v>
      </c>
      <c r="HC541" s="117"/>
      <c r="HD541" s="116" t="s">
        <v>1858</v>
      </c>
      <c r="HE541" s="116">
        <v>7.9303299999999997</v>
      </c>
      <c r="HF541" s="116">
        <v>31.495200000000001</v>
      </c>
    </row>
    <row r="542" spans="209:214" x14ac:dyDescent="0.25">
      <c r="HA542" s="117" t="s">
        <v>632</v>
      </c>
      <c r="HB542" s="117" t="s">
        <v>2941</v>
      </c>
      <c r="HC542" s="117"/>
      <c r="HD542" s="116" t="s">
        <v>1858</v>
      </c>
      <c r="HE542" s="116">
        <v>7.745999984</v>
      </c>
      <c r="HF542" s="116">
        <v>31.689166700000001</v>
      </c>
    </row>
    <row r="543" spans="209:214" x14ac:dyDescent="0.25">
      <c r="HA543" s="117" t="s">
        <v>632</v>
      </c>
      <c r="HB543" s="117" t="s">
        <v>2943</v>
      </c>
      <c r="HC543" s="117"/>
      <c r="HD543" s="116" t="s">
        <v>1858</v>
      </c>
      <c r="HE543" s="116">
        <v>7.5809379999999997</v>
      </c>
      <c r="HF543" s="116">
        <v>31.695656</v>
      </c>
    </row>
    <row r="544" spans="209:214" x14ac:dyDescent="0.25">
      <c r="HA544" s="117" t="s">
        <v>632</v>
      </c>
      <c r="HB544" s="117" t="s">
        <v>2945</v>
      </c>
      <c r="HC544" s="117"/>
      <c r="HD544" s="116" t="s">
        <v>1858</v>
      </c>
      <c r="HE544" s="116">
        <v>7.5809379999999997</v>
      </c>
      <c r="HF544" s="116">
        <v>31.676181</v>
      </c>
    </row>
    <row r="545" spans="209:214" x14ac:dyDescent="0.25">
      <c r="HA545" s="117" t="s">
        <v>632</v>
      </c>
      <c r="HB545" s="117" t="s">
        <v>2947</v>
      </c>
      <c r="HC545" s="117"/>
      <c r="HD545" s="116" t="s">
        <v>1858</v>
      </c>
      <c r="HE545" s="116">
        <v>7.5809379999999997</v>
      </c>
      <c r="HF545" s="116">
        <v>31.573060999999999</v>
      </c>
    </row>
    <row r="546" spans="209:214" x14ac:dyDescent="0.25">
      <c r="HA546" s="117" t="s">
        <v>1613</v>
      </c>
      <c r="HB546" s="117" t="s">
        <v>2949</v>
      </c>
      <c r="HC546" s="117"/>
      <c r="HD546" s="116" t="s">
        <v>1858</v>
      </c>
      <c r="HE546" s="116">
        <v>9.2243084389999996</v>
      </c>
      <c r="HF546" s="116">
        <v>30.85175151</v>
      </c>
    </row>
    <row r="547" spans="209:214" x14ac:dyDescent="0.25">
      <c r="HA547" s="117" t="s">
        <v>1613</v>
      </c>
      <c r="HB547" s="117" t="s">
        <v>2951</v>
      </c>
      <c r="HC547" s="117"/>
      <c r="HD547" s="116" t="s">
        <v>1858</v>
      </c>
      <c r="HE547" s="116">
        <v>9.3889999999999993</v>
      </c>
      <c r="HF547" s="116">
        <v>30.836099999999998</v>
      </c>
    </row>
    <row r="548" spans="209:214" x14ac:dyDescent="0.25">
      <c r="HA548" s="117" t="s">
        <v>1613</v>
      </c>
      <c r="HB548" s="117" t="s">
        <v>2953</v>
      </c>
      <c r="HC548" s="117"/>
      <c r="HD548" s="116" t="s">
        <v>1858</v>
      </c>
      <c r="HE548" s="116">
        <v>9.3849999999999998</v>
      </c>
      <c r="HF548" s="116">
        <v>30.6478</v>
      </c>
    </row>
    <row r="549" spans="209:214" x14ac:dyDescent="0.25">
      <c r="HA549" s="117" t="s">
        <v>1613</v>
      </c>
      <c r="HB549" s="117" t="s">
        <v>2955</v>
      </c>
      <c r="HC549" s="117"/>
      <c r="HD549" s="116" t="s">
        <v>1858</v>
      </c>
      <c r="HE549" s="116">
        <v>9.3437739999999998</v>
      </c>
      <c r="HF549" s="116">
        <v>30.662638000000001</v>
      </c>
    </row>
    <row r="550" spans="209:214" x14ac:dyDescent="0.25">
      <c r="HA550" s="117" t="s">
        <v>1613</v>
      </c>
      <c r="HB550" s="117" t="s">
        <v>2957</v>
      </c>
      <c r="HC550" s="117"/>
      <c r="HD550" s="116" t="s">
        <v>1858</v>
      </c>
      <c r="HE550" s="116">
        <v>9.3118280000000002</v>
      </c>
      <c r="HF550" s="116">
        <v>30.683091000000001</v>
      </c>
    </row>
    <row r="551" spans="209:214" x14ac:dyDescent="0.25">
      <c r="HA551" s="117" t="s">
        <v>1613</v>
      </c>
      <c r="HB551" s="117" t="s">
        <v>2959</v>
      </c>
      <c r="HC551" s="117"/>
      <c r="HD551" s="116" t="s">
        <v>1858</v>
      </c>
      <c r="HE551" s="116">
        <v>9.3939400000000006</v>
      </c>
      <c r="HF551" s="116">
        <v>30.6645</v>
      </c>
    </row>
    <row r="552" spans="209:214" x14ac:dyDescent="0.25">
      <c r="HA552" s="117" t="s">
        <v>1613</v>
      </c>
      <c r="HB552" s="117" t="s">
        <v>1613</v>
      </c>
      <c r="HC552" s="117"/>
      <c r="HD552" s="116" t="s">
        <v>1858</v>
      </c>
      <c r="HE552" s="116">
        <v>9.2883081189999999</v>
      </c>
      <c r="HF552" s="116">
        <v>30.858753069999999</v>
      </c>
    </row>
    <row r="553" spans="209:214" x14ac:dyDescent="0.25">
      <c r="HA553" s="117" t="s">
        <v>1613</v>
      </c>
      <c r="HB553" s="117" t="s">
        <v>632</v>
      </c>
      <c r="HC553" s="117"/>
      <c r="HD553" s="116" t="s">
        <v>1858</v>
      </c>
      <c r="HE553" s="116">
        <v>9.3859999999999992</v>
      </c>
      <c r="HF553" s="116">
        <v>30.635999999999999</v>
      </c>
    </row>
    <row r="554" spans="209:214" x14ac:dyDescent="0.25">
      <c r="HA554" s="117" t="s">
        <v>1613</v>
      </c>
      <c r="HB554" s="117" t="s">
        <v>2963</v>
      </c>
      <c r="HC554" s="117"/>
      <c r="HD554" s="116" t="s">
        <v>1858</v>
      </c>
      <c r="HE554" s="116">
        <v>9.3940000000000001</v>
      </c>
      <c r="HF554" s="116">
        <v>30.646000000000001</v>
      </c>
    </row>
    <row r="555" spans="209:214" x14ac:dyDescent="0.25">
      <c r="HA555" s="117" t="s">
        <v>1613</v>
      </c>
      <c r="HB555" s="117" t="s">
        <v>2965</v>
      </c>
      <c r="HC555" s="117"/>
      <c r="HD555" s="116" t="s">
        <v>1858</v>
      </c>
      <c r="HE555" s="116">
        <v>9.1817625280000001</v>
      </c>
      <c r="HF555" s="116">
        <v>30.855350250000001</v>
      </c>
    </row>
    <row r="556" spans="209:214" x14ac:dyDescent="0.25">
      <c r="HA556" s="117" t="s">
        <v>1613</v>
      </c>
      <c r="HB556" s="117" t="s">
        <v>2967</v>
      </c>
      <c r="HC556" s="117"/>
      <c r="HD556" s="116" t="s">
        <v>1858</v>
      </c>
      <c r="HE556" s="116">
        <v>9.4051521190000003</v>
      </c>
      <c r="HF556" s="116">
        <v>30.821311649999998</v>
      </c>
    </row>
    <row r="557" spans="209:214" x14ac:dyDescent="0.25">
      <c r="HA557" s="117" t="s">
        <v>1613</v>
      </c>
      <c r="HB557" s="117" t="s">
        <v>2969</v>
      </c>
      <c r="HC557" s="117"/>
      <c r="HD557" s="116" t="s">
        <v>1858</v>
      </c>
      <c r="HE557" s="116">
        <v>9.2651699999999995</v>
      </c>
      <c r="HF557" s="116">
        <v>31.033930000000002</v>
      </c>
    </row>
    <row r="558" spans="209:214" x14ac:dyDescent="0.25">
      <c r="HA558" s="117" t="s">
        <v>1613</v>
      </c>
      <c r="HB558" s="117" t="s">
        <v>2971</v>
      </c>
      <c r="HC558" s="117"/>
      <c r="HD558" s="116" t="s">
        <v>1858</v>
      </c>
      <c r="HE558" s="116">
        <v>9.3871640000000003</v>
      </c>
      <c r="HF558" s="116">
        <v>30.995000000000001</v>
      </c>
    </row>
    <row r="559" spans="209:214" x14ac:dyDescent="0.25">
      <c r="HA559" s="117" t="s">
        <v>1613</v>
      </c>
      <c r="HB559" s="117" t="s">
        <v>2973</v>
      </c>
      <c r="HC559" s="117"/>
      <c r="HD559" s="116" t="s">
        <v>1858</v>
      </c>
      <c r="HE559" s="116">
        <v>9.3945509999999999</v>
      </c>
      <c r="HF559" s="116">
        <v>30.976899</v>
      </c>
    </row>
    <row r="560" spans="209:214" x14ac:dyDescent="0.25">
      <c r="HA560" s="117" t="s">
        <v>1613</v>
      </c>
      <c r="HB560" s="117" t="s">
        <v>2975</v>
      </c>
      <c r="HC560" s="117"/>
      <c r="HD560" s="116" t="s">
        <v>1858</v>
      </c>
      <c r="HE560" s="116">
        <v>9.3554890000000004</v>
      </c>
      <c r="HF560" s="116">
        <v>31.043406999999998</v>
      </c>
    </row>
    <row r="561" spans="209:214" x14ac:dyDescent="0.25">
      <c r="HA561" s="117" t="s">
        <v>1613</v>
      </c>
      <c r="HB561" s="117" t="s">
        <v>2977</v>
      </c>
      <c r="HC561" s="117"/>
      <c r="HD561" s="116" t="s">
        <v>1858</v>
      </c>
      <c r="HE561" s="116">
        <v>9.3797130000000006</v>
      </c>
      <c r="HF561" s="116">
        <v>31.056570000000001</v>
      </c>
    </row>
    <row r="562" spans="209:214" x14ac:dyDescent="0.25">
      <c r="HA562" s="117" t="s">
        <v>1613</v>
      </c>
      <c r="HB562" s="117" t="s">
        <v>2979</v>
      </c>
      <c r="HC562" s="117"/>
      <c r="HD562" s="116" t="s">
        <v>1858</v>
      </c>
      <c r="HE562" s="116">
        <v>9.4121120000000005</v>
      </c>
      <c r="HF562" s="116">
        <v>31.064847</v>
      </c>
    </row>
    <row r="563" spans="209:214" x14ac:dyDescent="0.25">
      <c r="HA563" s="117" t="s">
        <v>1613</v>
      </c>
      <c r="HB563" s="117" t="s">
        <v>2981</v>
      </c>
      <c r="HC563" s="117"/>
      <c r="HD563" s="116" t="s">
        <v>1858</v>
      </c>
      <c r="HE563" s="116">
        <v>9.3331130000000009</v>
      </c>
      <c r="HF563" s="116">
        <v>31.032893000000001</v>
      </c>
    </row>
    <row r="564" spans="209:214" x14ac:dyDescent="0.25">
      <c r="HA564" s="117" t="s">
        <v>1613</v>
      </c>
      <c r="HB564" s="117" t="s">
        <v>2983</v>
      </c>
      <c r="HC564" s="117"/>
      <c r="HD564" s="116" t="s">
        <v>1858</v>
      </c>
      <c r="HE564" s="116">
        <v>9.3131760000000003</v>
      </c>
      <c r="HF564" s="116">
        <v>31.034866000000001</v>
      </c>
    </row>
    <row r="565" spans="209:214" x14ac:dyDescent="0.25">
      <c r="HA565" s="117" t="s">
        <v>1613</v>
      </c>
      <c r="HB565" s="117" t="s">
        <v>2985</v>
      </c>
      <c r="HC565" s="117"/>
      <c r="HD565" s="116" t="s">
        <v>1858</v>
      </c>
      <c r="HE565" s="116">
        <v>9.3976401420000002</v>
      </c>
      <c r="HF565" s="116">
        <v>30.90027525</v>
      </c>
    </row>
    <row r="566" spans="209:214" x14ac:dyDescent="0.25">
      <c r="HA566" s="117" t="s">
        <v>1613</v>
      </c>
      <c r="HB566" s="117" t="s">
        <v>2987</v>
      </c>
      <c r="HC566" s="117"/>
      <c r="HD566" s="116" t="s">
        <v>1858</v>
      </c>
      <c r="HE566" s="116">
        <v>9.4340553000000007</v>
      </c>
      <c r="HF566" s="116">
        <v>31.133487200000001</v>
      </c>
    </row>
    <row r="567" spans="209:214" x14ac:dyDescent="0.25">
      <c r="HA567" s="117" t="s">
        <v>1093</v>
      </c>
      <c r="HB567" s="117" t="s">
        <v>2989</v>
      </c>
      <c r="HC567" s="117"/>
      <c r="HD567" s="116" t="s">
        <v>1858</v>
      </c>
      <c r="HE567" s="116">
        <v>8.9259000000000004</v>
      </c>
      <c r="HF567" s="116">
        <v>30.7422</v>
      </c>
    </row>
    <row r="568" spans="209:214" x14ac:dyDescent="0.25">
      <c r="HA568" s="117" t="s">
        <v>1093</v>
      </c>
      <c r="HB568" s="117" t="s">
        <v>2991</v>
      </c>
      <c r="HC568" s="117"/>
      <c r="HD568" s="116" t="s">
        <v>1858</v>
      </c>
      <c r="HE568" s="116">
        <v>8.7511530000000004</v>
      </c>
      <c r="HF568" s="116">
        <v>30.775509</v>
      </c>
    </row>
    <row r="569" spans="209:214" x14ac:dyDescent="0.25">
      <c r="HA569" s="117" t="s">
        <v>1093</v>
      </c>
      <c r="HB569" s="117" t="s">
        <v>2993</v>
      </c>
      <c r="HC569" s="117"/>
      <c r="HD569" s="116" t="s">
        <v>1858</v>
      </c>
      <c r="HE569" s="116">
        <v>8.9186200000000007</v>
      </c>
      <c r="HF569" s="116">
        <v>30.744399999999999</v>
      </c>
    </row>
    <row r="570" spans="209:214" x14ac:dyDescent="0.25">
      <c r="HA570" s="117" t="s">
        <v>1093</v>
      </c>
      <c r="HB570" s="117" t="s">
        <v>2995</v>
      </c>
      <c r="HC570" s="117"/>
      <c r="HD570" s="116" t="s">
        <v>1858</v>
      </c>
      <c r="HE570" s="116">
        <v>8.9173500000000008</v>
      </c>
      <c r="HF570" s="116">
        <v>30.747399999999999</v>
      </c>
    </row>
    <row r="571" spans="209:214" x14ac:dyDescent="0.25">
      <c r="HA571" s="117" t="s">
        <v>1093</v>
      </c>
      <c r="HB571" s="117" t="s">
        <v>2997</v>
      </c>
      <c r="HC571" s="117"/>
      <c r="HD571" s="116" t="s">
        <v>1858</v>
      </c>
      <c r="HE571" s="116">
        <v>8.9114299999999993</v>
      </c>
      <c r="HF571" s="116">
        <v>30.744399999999999</v>
      </c>
    </row>
    <row r="572" spans="209:214" x14ac:dyDescent="0.25">
      <c r="HA572" s="117" t="s">
        <v>1093</v>
      </c>
      <c r="HB572" s="117" t="s">
        <v>2999</v>
      </c>
      <c r="HC572" s="117"/>
      <c r="HD572" s="116" t="s">
        <v>1858</v>
      </c>
      <c r="HE572" s="116">
        <v>8.9688499999999998</v>
      </c>
      <c r="HF572" s="116">
        <v>30.703499999999998</v>
      </c>
    </row>
    <row r="573" spans="209:214" x14ac:dyDescent="0.25">
      <c r="HA573" s="117" t="s">
        <v>1093</v>
      </c>
      <c r="HB573" s="117" t="s">
        <v>3001</v>
      </c>
      <c r="HC573" s="117"/>
      <c r="HD573" s="116" t="s">
        <v>1858</v>
      </c>
      <c r="HE573" s="116">
        <v>8.9077400000000004</v>
      </c>
      <c r="HF573" s="116">
        <v>30.7438</v>
      </c>
    </row>
    <row r="574" spans="209:214" x14ac:dyDescent="0.25">
      <c r="HA574" s="117" t="s">
        <v>1093</v>
      </c>
      <c r="HB574" s="117" t="s">
        <v>3003</v>
      </c>
      <c r="HC574" s="117"/>
      <c r="HD574" s="116" t="s">
        <v>1858</v>
      </c>
      <c r="HE574" s="116">
        <v>8.7834289999999999</v>
      </c>
      <c r="HF574" s="116">
        <v>30.566241000000002</v>
      </c>
    </row>
    <row r="575" spans="209:214" x14ac:dyDescent="0.25">
      <c r="HA575" s="117" t="s">
        <v>1093</v>
      </c>
      <c r="HB575" s="117" t="s">
        <v>3005</v>
      </c>
      <c r="HC575" s="117"/>
      <c r="HD575" s="116" t="s">
        <v>1858</v>
      </c>
      <c r="HE575" s="116">
        <v>8.8057639999999999</v>
      </c>
      <c r="HF575" s="116">
        <v>30.672483</v>
      </c>
    </row>
    <row r="576" spans="209:214" x14ac:dyDescent="0.25">
      <c r="HA576" s="117" t="s">
        <v>1058</v>
      </c>
      <c r="HB576" s="117" t="s">
        <v>3007</v>
      </c>
      <c r="HC576" s="117"/>
      <c r="HD576" s="116" t="s">
        <v>1858</v>
      </c>
      <c r="HE576" s="116">
        <v>9.1175499999999996</v>
      </c>
      <c r="HF576" s="116">
        <v>30.927099999999999</v>
      </c>
    </row>
    <row r="577" spans="209:214" x14ac:dyDescent="0.25">
      <c r="HA577" s="117" t="s">
        <v>1058</v>
      </c>
      <c r="HB577" s="117" t="s">
        <v>3009</v>
      </c>
      <c r="HC577" s="117"/>
      <c r="HD577" s="116" t="s">
        <v>1858</v>
      </c>
      <c r="HE577" s="116">
        <v>9.0716800000000006</v>
      </c>
      <c r="HF577" s="116">
        <v>30.882899999999999</v>
      </c>
    </row>
    <row r="578" spans="209:214" x14ac:dyDescent="0.25">
      <c r="HA578" s="117" t="s">
        <v>1058</v>
      </c>
      <c r="HB578" s="117" t="s">
        <v>3011</v>
      </c>
      <c r="HC578" s="117"/>
      <c r="HD578" s="116" t="s">
        <v>1858</v>
      </c>
      <c r="HE578" s="116">
        <v>9.0707599999999999</v>
      </c>
      <c r="HF578" s="116">
        <v>30.8871</v>
      </c>
    </row>
    <row r="579" spans="209:214" x14ac:dyDescent="0.25">
      <c r="HA579" s="117" t="s">
        <v>1058</v>
      </c>
      <c r="HB579" s="117" t="s">
        <v>3013</v>
      </c>
      <c r="HC579" s="117"/>
      <c r="HD579" s="116" t="s">
        <v>1858</v>
      </c>
      <c r="HE579" s="116">
        <v>9.0658899999999996</v>
      </c>
      <c r="HF579" s="116">
        <v>30.883600000000001</v>
      </c>
    </row>
    <row r="580" spans="209:214" x14ac:dyDescent="0.25">
      <c r="HA580" s="117" t="s">
        <v>1058</v>
      </c>
      <c r="HB580" s="117" t="s">
        <v>3015</v>
      </c>
      <c r="HC580" s="117"/>
      <c r="HD580" s="116" t="s">
        <v>1858</v>
      </c>
      <c r="HE580" s="116">
        <v>9.0505099999999992</v>
      </c>
      <c r="HF580" s="116">
        <v>30.884799999999998</v>
      </c>
    </row>
    <row r="581" spans="209:214" x14ac:dyDescent="0.25">
      <c r="HA581" s="117" t="s">
        <v>1058</v>
      </c>
      <c r="HB581" s="117" t="s">
        <v>3017</v>
      </c>
      <c r="HC581" s="117"/>
      <c r="HD581" s="116" t="s">
        <v>1858</v>
      </c>
      <c r="HE581" s="116">
        <v>9.0631799999999991</v>
      </c>
      <c r="HF581" s="116">
        <v>30.877099999999999</v>
      </c>
    </row>
    <row r="582" spans="209:214" x14ac:dyDescent="0.25">
      <c r="HA582" s="117" t="s">
        <v>1058</v>
      </c>
      <c r="HB582" s="117" t="s">
        <v>3019</v>
      </c>
      <c r="HC582" s="117"/>
      <c r="HD582" s="116" t="s">
        <v>1858</v>
      </c>
      <c r="HE582" s="116">
        <v>9.0252599999999994</v>
      </c>
      <c r="HF582" s="116">
        <v>30.999199999999998</v>
      </c>
    </row>
    <row r="583" spans="209:214" x14ac:dyDescent="0.25">
      <c r="HA583" s="117" t="s">
        <v>1058</v>
      </c>
      <c r="HB583" s="117" t="s">
        <v>3021</v>
      </c>
      <c r="HC583" s="117"/>
      <c r="HD583" s="116" t="s">
        <v>1858</v>
      </c>
      <c r="HE583" s="116">
        <v>9.0858699999999999</v>
      </c>
      <c r="HF583" s="116">
        <v>30.900790000000001</v>
      </c>
    </row>
    <row r="584" spans="209:214" x14ac:dyDescent="0.25">
      <c r="HA584" s="117" t="s">
        <v>1058</v>
      </c>
      <c r="HB584" s="117" t="s">
        <v>3023</v>
      </c>
      <c r="HC584" s="117"/>
      <c r="HD584" s="116" t="s">
        <v>1858</v>
      </c>
      <c r="HE584" s="116">
        <v>9.2224179999999993</v>
      </c>
      <c r="HF584" s="116">
        <v>31.091715000000001</v>
      </c>
    </row>
    <row r="585" spans="209:214" x14ac:dyDescent="0.25">
      <c r="HA585" s="117" t="s">
        <v>1601</v>
      </c>
      <c r="HB585" s="117" t="s">
        <v>3025</v>
      </c>
      <c r="HC585" s="117"/>
      <c r="HD585" s="116" t="s">
        <v>1858</v>
      </c>
      <c r="HE585" s="116">
        <v>9.1316100000000002</v>
      </c>
      <c r="HF585" s="116">
        <v>30.767499999999998</v>
      </c>
    </row>
    <row r="586" spans="209:214" x14ac:dyDescent="0.25">
      <c r="HA586" s="117" t="s">
        <v>1601</v>
      </c>
      <c r="HB586" s="117" t="s">
        <v>3027</v>
      </c>
      <c r="HC586" s="117"/>
      <c r="HD586" s="116" t="s">
        <v>1858</v>
      </c>
      <c r="HE586" s="116">
        <v>9.1316100000000002</v>
      </c>
      <c r="HF586" s="116">
        <v>30.760120000000001</v>
      </c>
    </row>
    <row r="587" spans="209:214" x14ac:dyDescent="0.25">
      <c r="HA587" s="117" t="s">
        <v>1601</v>
      </c>
      <c r="HB587" s="117" t="s">
        <v>3029</v>
      </c>
      <c r="HC587" s="117"/>
      <c r="HD587" s="116" t="s">
        <v>1858</v>
      </c>
      <c r="HE587" s="116">
        <v>9.2641100000000005</v>
      </c>
      <c r="HF587" s="116">
        <v>30.6357</v>
      </c>
    </row>
    <row r="588" spans="209:214" x14ac:dyDescent="0.25">
      <c r="HA588" s="117" t="s">
        <v>1601</v>
      </c>
      <c r="HB588" s="117" t="s">
        <v>3031</v>
      </c>
      <c r="HC588" s="117"/>
      <c r="HD588" s="116" t="s">
        <v>1858</v>
      </c>
      <c r="HE588" s="116">
        <v>9.2400199999999995</v>
      </c>
      <c r="HF588" s="116">
        <v>30.401900000000001</v>
      </c>
    </row>
    <row r="589" spans="209:214" x14ac:dyDescent="0.25">
      <c r="HA589" s="117" t="s">
        <v>1601</v>
      </c>
      <c r="HB589" s="117" t="s">
        <v>3033</v>
      </c>
      <c r="HC589" s="117"/>
      <c r="HD589" s="116" t="s">
        <v>1858</v>
      </c>
      <c r="HE589" s="116">
        <v>9.1669986389999991</v>
      </c>
      <c r="HF589" s="116">
        <v>30.418945699999998</v>
      </c>
    </row>
    <row r="590" spans="209:214" x14ac:dyDescent="0.25">
      <c r="HA590" s="117" t="s">
        <v>1601</v>
      </c>
      <c r="HB590" s="117" t="s">
        <v>3035</v>
      </c>
      <c r="HC590" s="117"/>
      <c r="HD590" s="116" t="s">
        <v>1858</v>
      </c>
      <c r="HE590" s="116">
        <v>9.2681543830000006</v>
      </c>
      <c r="HF590" s="116">
        <v>30.442145450000002</v>
      </c>
    </row>
    <row r="591" spans="209:214" x14ac:dyDescent="0.25">
      <c r="HA591" s="117" t="s">
        <v>1601</v>
      </c>
      <c r="HB591" s="117" t="s">
        <v>3037</v>
      </c>
      <c r="HC591" s="117"/>
      <c r="HD591" s="116" t="s">
        <v>1858</v>
      </c>
      <c r="HE591" s="116">
        <v>9.1040899999999993</v>
      </c>
      <c r="HF591" s="116">
        <v>30.753900000000002</v>
      </c>
    </row>
    <row r="592" spans="209:214" x14ac:dyDescent="0.25">
      <c r="HA592" s="117" t="s">
        <v>1601</v>
      </c>
      <c r="HB592" s="117" t="s">
        <v>3039</v>
      </c>
      <c r="HC592" s="117"/>
      <c r="HD592" s="116" t="s">
        <v>1858</v>
      </c>
      <c r="HE592" s="116">
        <v>9.1732800000000001</v>
      </c>
      <c r="HF592" s="116">
        <v>30.755800000000001</v>
      </c>
    </row>
    <row r="593" spans="209:214" x14ac:dyDescent="0.25">
      <c r="HA593" s="117" t="s">
        <v>1601</v>
      </c>
      <c r="HB593" s="117" t="s">
        <v>3041</v>
      </c>
      <c r="HC593" s="117"/>
      <c r="HD593" s="116" t="s">
        <v>1858</v>
      </c>
      <c r="HE593" s="116">
        <v>9.0834557619999998</v>
      </c>
      <c r="HF593" s="116">
        <v>30.422491099999998</v>
      </c>
    </row>
    <row r="594" spans="209:214" x14ac:dyDescent="0.25">
      <c r="HA594" s="117" t="s">
        <v>1601</v>
      </c>
      <c r="HB594" s="117" t="s">
        <v>3043</v>
      </c>
      <c r="HC594" s="117"/>
      <c r="HD594" s="116" t="s">
        <v>1858</v>
      </c>
      <c r="HE594" s="116">
        <v>9.1316900000000008</v>
      </c>
      <c r="HF594" s="116">
        <v>30.767499999999998</v>
      </c>
    </row>
    <row r="595" spans="209:214" x14ac:dyDescent="0.25">
      <c r="HA595" s="117" t="s">
        <v>1601</v>
      </c>
      <c r="HB595" s="117" t="s">
        <v>3045</v>
      </c>
      <c r="HC595" s="117"/>
      <c r="HD595" s="116" t="s">
        <v>1858</v>
      </c>
      <c r="HE595" s="116">
        <v>9.1162700000000001</v>
      </c>
      <c r="HF595" s="116">
        <v>30.768599999999999</v>
      </c>
    </row>
    <row r="596" spans="209:214" x14ac:dyDescent="0.25">
      <c r="HA596" s="117" t="s">
        <v>1601</v>
      </c>
      <c r="HB596" s="117" t="s">
        <v>3047</v>
      </c>
      <c r="HC596" s="117"/>
      <c r="HD596" s="116" t="s">
        <v>1858</v>
      </c>
      <c r="HE596" s="116">
        <v>9.2400300000000009</v>
      </c>
      <c r="HF596" s="116">
        <v>30.401900000000001</v>
      </c>
    </row>
    <row r="597" spans="209:214" x14ac:dyDescent="0.25">
      <c r="HA597" s="117" t="s">
        <v>1601</v>
      </c>
      <c r="HB597" s="117" t="s">
        <v>3049</v>
      </c>
      <c r="HC597" s="117"/>
      <c r="HD597" s="116" t="s">
        <v>1858</v>
      </c>
      <c r="HE597" s="116">
        <v>9.2410999999999994</v>
      </c>
      <c r="HF597" s="116">
        <v>30.401900000000001</v>
      </c>
    </row>
    <row r="598" spans="209:214" x14ac:dyDescent="0.25">
      <c r="HA598" s="117" t="s">
        <v>1601</v>
      </c>
      <c r="HB598" s="117" t="s">
        <v>3051</v>
      </c>
      <c r="HC598" s="117"/>
      <c r="HD598" s="116" t="s">
        <v>1858</v>
      </c>
      <c r="HE598" s="116">
        <v>9.16615</v>
      </c>
      <c r="HF598" s="116">
        <v>30.753060000000001</v>
      </c>
    </row>
    <row r="599" spans="209:214" x14ac:dyDescent="0.25">
      <c r="HA599" s="117" t="s">
        <v>1601</v>
      </c>
      <c r="HB599" s="117" t="s">
        <v>3053</v>
      </c>
      <c r="HC599" s="117"/>
      <c r="HD599" s="116" t="s">
        <v>1858</v>
      </c>
      <c r="HE599" s="116">
        <v>9.1774699999999996</v>
      </c>
      <c r="HF599" s="116">
        <v>30.748899999999999</v>
      </c>
    </row>
    <row r="600" spans="209:214" x14ac:dyDescent="0.25">
      <c r="HA600" s="117" t="s">
        <v>1601</v>
      </c>
      <c r="HB600" s="117" t="s">
        <v>3055</v>
      </c>
      <c r="HC600" s="117"/>
      <c r="HD600" s="116" t="s">
        <v>1858</v>
      </c>
      <c r="HE600" s="116">
        <v>9.1102600000000002</v>
      </c>
      <c r="HF600" s="116">
        <v>30.762499999999999</v>
      </c>
    </row>
    <row r="601" spans="209:214" x14ac:dyDescent="0.25">
      <c r="HA601" s="117" t="s">
        <v>1601</v>
      </c>
      <c r="HB601" s="117" t="s">
        <v>3057</v>
      </c>
      <c r="HC601" s="117"/>
      <c r="HD601" s="116" t="s">
        <v>1858</v>
      </c>
      <c r="HE601" s="116">
        <v>9.1363099999999999</v>
      </c>
      <c r="HF601" s="116">
        <v>30.696290000000001</v>
      </c>
    </row>
    <row r="602" spans="209:214" x14ac:dyDescent="0.25">
      <c r="HA602" s="117" t="s">
        <v>1601</v>
      </c>
      <c r="HB602" s="117" t="s">
        <v>3059</v>
      </c>
      <c r="HC602" s="117"/>
      <c r="HD602" s="116" t="s">
        <v>1858</v>
      </c>
      <c r="HE602" s="116">
        <v>9.2122100000000007</v>
      </c>
      <c r="HF602" s="116">
        <v>30.52308</v>
      </c>
    </row>
    <row r="603" spans="209:214" x14ac:dyDescent="0.25">
      <c r="HA603" s="117" t="s">
        <v>1601</v>
      </c>
      <c r="HB603" s="117" t="s">
        <v>3061</v>
      </c>
      <c r="HC603" s="117"/>
      <c r="HD603" s="116" t="s">
        <v>1858</v>
      </c>
      <c r="HE603" s="116">
        <v>9.1248900000000006</v>
      </c>
      <c r="HF603" s="116">
        <v>30.76163</v>
      </c>
    </row>
    <row r="604" spans="209:214" x14ac:dyDescent="0.25">
      <c r="HA604" s="117" t="s">
        <v>1601</v>
      </c>
      <c r="HB604" s="117" t="s">
        <v>3063</v>
      </c>
      <c r="HC604" s="117"/>
      <c r="HD604" s="116" t="s">
        <v>1858</v>
      </c>
      <c r="HE604" s="116">
        <v>8.9556299999999993</v>
      </c>
      <c r="HF604" s="116">
        <v>30.401900000000001</v>
      </c>
    </row>
    <row r="605" spans="209:214" x14ac:dyDescent="0.25">
      <c r="HA605" s="117" t="s">
        <v>1601</v>
      </c>
      <c r="HB605" s="117" t="s">
        <v>3065</v>
      </c>
      <c r="HC605" s="117"/>
      <c r="HD605" s="116" t="s">
        <v>1858</v>
      </c>
      <c r="HE605" s="116">
        <v>9.0891280000000005</v>
      </c>
      <c r="HF605" s="116">
        <v>30.621352999999999</v>
      </c>
    </row>
    <row r="606" spans="209:214" x14ac:dyDescent="0.25">
      <c r="HA606" s="117" t="s">
        <v>1601</v>
      </c>
      <c r="HB606" s="117" t="s">
        <v>3067</v>
      </c>
      <c r="HC606" s="117"/>
      <c r="HD606" s="116" t="s">
        <v>1858</v>
      </c>
      <c r="HE606" s="116">
        <v>9.2446859999999997</v>
      </c>
      <c r="HF606" s="116">
        <v>30.614713999999999</v>
      </c>
    </row>
    <row r="607" spans="209:214" x14ac:dyDescent="0.25">
      <c r="HA607" s="117" t="s">
        <v>1601</v>
      </c>
      <c r="HB607" s="117" t="s">
        <v>3069</v>
      </c>
      <c r="HC607" s="117"/>
      <c r="HD607" s="116" t="s">
        <v>1858</v>
      </c>
      <c r="HE607" s="116">
        <v>9.1922350000000002</v>
      </c>
      <c r="HF607" s="116">
        <v>30.429843000000002</v>
      </c>
    </row>
    <row r="608" spans="209:214" x14ac:dyDescent="0.25">
      <c r="HA608" s="117" t="s">
        <v>1601</v>
      </c>
      <c r="HB608" s="117" t="s">
        <v>3071</v>
      </c>
      <c r="HC608" s="117"/>
      <c r="HD608" s="116" t="s">
        <v>1858</v>
      </c>
      <c r="HE608" s="116">
        <v>9.1322620000000008</v>
      </c>
      <c r="HF608" s="116">
        <v>30.601914000000001</v>
      </c>
    </row>
    <row r="609" spans="209:214" x14ac:dyDescent="0.25">
      <c r="HA609" s="117" t="s">
        <v>1601</v>
      </c>
      <c r="HB609" s="117" t="s">
        <v>3073</v>
      </c>
      <c r="HC609" s="117"/>
      <c r="HD609" s="116" t="s">
        <v>1858</v>
      </c>
      <c r="HE609" s="116">
        <v>9.2466050000000006</v>
      </c>
      <c r="HF609" s="116">
        <v>30.688409</v>
      </c>
    </row>
    <row r="610" spans="209:214" x14ac:dyDescent="0.25">
      <c r="HA610" s="117" t="s">
        <v>1601</v>
      </c>
      <c r="HB610" s="117" t="s">
        <v>480</v>
      </c>
      <c r="HC610" s="117"/>
      <c r="HD610" s="116" t="s">
        <v>1858</v>
      </c>
      <c r="HE610" s="116">
        <v>9.1881459999999997</v>
      </c>
      <c r="HF610" s="116">
        <v>30.430364999999998</v>
      </c>
    </row>
    <row r="611" spans="209:214" x14ac:dyDescent="0.25">
      <c r="HA611" s="117" t="s">
        <v>1607</v>
      </c>
      <c r="HB611" s="117" t="s">
        <v>3076</v>
      </c>
      <c r="HC611" s="117"/>
      <c r="HD611" s="116" t="s">
        <v>1858</v>
      </c>
      <c r="HE611" s="116">
        <v>9.4097221999999991</v>
      </c>
      <c r="HF611" s="116">
        <v>31.153611099999999</v>
      </c>
    </row>
    <row r="612" spans="209:214" x14ac:dyDescent="0.25">
      <c r="HA612" s="117" t="s">
        <v>1607</v>
      </c>
      <c r="HB612" s="117" t="s">
        <v>3078</v>
      </c>
      <c r="HC612" s="117"/>
      <c r="HD612" s="116" t="s">
        <v>1858</v>
      </c>
      <c r="HE612" s="116">
        <v>9.4042499999999993</v>
      </c>
      <c r="HF612" s="116">
        <v>31.167590000000001</v>
      </c>
    </row>
    <row r="613" spans="209:214" x14ac:dyDescent="0.25">
      <c r="HA613" s="118" t="s">
        <v>1607</v>
      </c>
      <c r="HB613" s="118" t="s">
        <v>3080</v>
      </c>
      <c r="HC613" s="118"/>
      <c r="HD613" s="118" t="s">
        <v>1885</v>
      </c>
      <c r="HE613" s="119">
        <v>9.4039235819999991</v>
      </c>
      <c r="HF613" s="119">
        <v>31.126307713999999</v>
      </c>
    </row>
    <row r="614" spans="209:214" x14ac:dyDescent="0.25">
      <c r="HA614" s="117" t="s">
        <v>1607</v>
      </c>
      <c r="HB614" s="117" t="s">
        <v>3082</v>
      </c>
      <c r="HC614" s="117"/>
      <c r="HD614" s="116" t="s">
        <v>1858</v>
      </c>
      <c r="HE614" s="116">
        <v>9.3777776419999999</v>
      </c>
      <c r="HF614" s="116">
        <v>31.135367656</v>
      </c>
    </row>
    <row r="615" spans="209:214" x14ac:dyDescent="0.25">
      <c r="HA615" s="117" t="s">
        <v>1607</v>
      </c>
      <c r="HB615" s="117" t="s">
        <v>3084</v>
      </c>
      <c r="HC615" s="117"/>
      <c r="HD615" s="116" t="s">
        <v>1858</v>
      </c>
      <c r="HE615" s="116">
        <v>9.4058208949999997</v>
      </c>
      <c r="HF615" s="116">
        <v>31.164265529000001</v>
      </c>
    </row>
    <row r="616" spans="209:214" x14ac:dyDescent="0.25">
      <c r="HA616" s="117" t="s">
        <v>1607</v>
      </c>
      <c r="HB616" s="117" t="s">
        <v>3086</v>
      </c>
      <c r="HC616" s="117"/>
      <c r="HD616" s="116" t="s">
        <v>1858</v>
      </c>
      <c r="HE616" s="116">
        <v>9.4058208949999997</v>
      </c>
      <c r="HF616" s="116">
        <v>31.164265529000001</v>
      </c>
    </row>
    <row r="617" spans="209:214" x14ac:dyDescent="0.25">
      <c r="HA617" s="117" t="s">
        <v>1607</v>
      </c>
      <c r="HB617" s="117" t="s">
        <v>3088</v>
      </c>
      <c r="HC617" s="117"/>
      <c r="HD617" s="116" t="s">
        <v>1858</v>
      </c>
      <c r="HE617" s="116">
        <v>9.4039235819999991</v>
      </c>
      <c r="HF617" s="116">
        <v>31.126307713999999</v>
      </c>
    </row>
    <row r="618" spans="209:214" x14ac:dyDescent="0.25">
      <c r="HA618" s="117" t="s">
        <v>1607</v>
      </c>
      <c r="HB618" s="117" t="s">
        <v>3090</v>
      </c>
      <c r="HC618" s="117"/>
      <c r="HD618" s="116" t="s">
        <v>1858</v>
      </c>
      <c r="HE618" s="116">
        <v>9.4006679999999996</v>
      </c>
      <c r="HF618" s="116">
        <v>31.160799000000001</v>
      </c>
    </row>
    <row r="619" spans="209:214" x14ac:dyDescent="0.25">
      <c r="HA619" s="117" t="s">
        <v>1607</v>
      </c>
      <c r="HB619" s="117" t="s">
        <v>873</v>
      </c>
      <c r="HC619" s="117"/>
      <c r="HD619" s="116" t="s">
        <v>1858</v>
      </c>
      <c r="HE619" s="116">
        <v>9.4039235819999991</v>
      </c>
      <c r="HF619" s="116">
        <v>31.134297</v>
      </c>
    </row>
    <row r="620" spans="209:214" x14ac:dyDescent="0.25">
      <c r="HA620" s="117" t="s">
        <v>1607</v>
      </c>
      <c r="HB620" s="117" t="s">
        <v>3093</v>
      </c>
      <c r="HC620" s="117"/>
      <c r="HD620" s="116" t="s">
        <v>1858</v>
      </c>
      <c r="HE620" s="116">
        <v>9.4084000000000003</v>
      </c>
      <c r="HF620" s="116">
        <v>31.150690000000001</v>
      </c>
    </row>
    <row r="621" spans="209:214" x14ac:dyDescent="0.25">
      <c r="HA621" s="117" t="s">
        <v>1607</v>
      </c>
      <c r="HB621" s="117" t="s">
        <v>3095</v>
      </c>
      <c r="HC621" s="117"/>
      <c r="HD621" s="116" t="s">
        <v>1858</v>
      </c>
      <c r="HE621" s="116">
        <v>9.4001669999999997</v>
      </c>
      <c r="HF621" s="116">
        <v>31.157703000000001</v>
      </c>
    </row>
    <row r="622" spans="209:214" x14ac:dyDescent="0.25">
      <c r="HA622" s="117" t="s">
        <v>950</v>
      </c>
      <c r="HB622" s="117" t="s">
        <v>950</v>
      </c>
      <c r="HC622" s="117"/>
      <c r="HD622" s="116" t="s">
        <v>1858</v>
      </c>
      <c r="HE622" s="116">
        <v>8.9883299999999995</v>
      </c>
      <c r="HF622" s="116">
        <v>32.417169999999999</v>
      </c>
    </row>
    <row r="623" spans="209:214" x14ac:dyDescent="0.25">
      <c r="HA623" s="117" t="s">
        <v>950</v>
      </c>
      <c r="HB623" s="117" t="s">
        <v>3098</v>
      </c>
      <c r="HC623" s="117"/>
      <c r="HD623" s="116" t="s">
        <v>1858</v>
      </c>
      <c r="HE623" s="116">
        <v>8.9166667000000004</v>
      </c>
      <c r="HF623" s="116">
        <v>32.4166667</v>
      </c>
    </row>
    <row r="624" spans="209:214" x14ac:dyDescent="0.25">
      <c r="HA624" s="117" t="s">
        <v>950</v>
      </c>
      <c r="HB624" s="117" t="s">
        <v>3100</v>
      </c>
      <c r="HC624" s="117"/>
      <c r="HD624" s="116" t="s">
        <v>1858</v>
      </c>
      <c r="HE624" s="116">
        <v>9.0291487890000006</v>
      </c>
      <c r="HF624" s="116">
        <v>32.414550480000003</v>
      </c>
    </row>
    <row r="625" spans="209:214" x14ac:dyDescent="0.25">
      <c r="HA625" s="117" t="s">
        <v>950</v>
      </c>
      <c r="HB625" s="117" t="s">
        <v>3102</v>
      </c>
      <c r="HC625" s="117"/>
      <c r="HD625" s="116" t="s">
        <v>1858</v>
      </c>
      <c r="HE625" s="116">
        <v>8.9038395000000001</v>
      </c>
      <c r="HF625" s="116">
        <v>32.487358399999998</v>
      </c>
    </row>
    <row r="626" spans="209:214" x14ac:dyDescent="0.25">
      <c r="HA626" s="117" t="s">
        <v>950</v>
      </c>
      <c r="HB626" s="117" t="s">
        <v>3104</v>
      </c>
      <c r="HC626" s="117"/>
      <c r="HD626" s="116" t="s">
        <v>1858</v>
      </c>
      <c r="HE626" s="116">
        <v>9.0703690229999996</v>
      </c>
      <c r="HF626" s="116">
        <v>32.385378490000001</v>
      </c>
    </row>
    <row r="627" spans="209:214" x14ac:dyDescent="0.25">
      <c r="HA627" s="117" t="s">
        <v>399</v>
      </c>
      <c r="HB627" s="117" t="s">
        <v>3106</v>
      </c>
      <c r="HC627" s="117"/>
      <c r="HD627" s="116" t="s">
        <v>1858</v>
      </c>
      <c r="HE627" s="116">
        <v>8.5594210000000004</v>
      </c>
      <c r="HF627" s="116">
        <v>32.044746000000004</v>
      </c>
    </row>
    <row r="628" spans="209:214" x14ac:dyDescent="0.25">
      <c r="HA628" s="117" t="s">
        <v>399</v>
      </c>
      <c r="HB628" s="117" t="s">
        <v>3108</v>
      </c>
      <c r="HC628" s="117"/>
      <c r="HD628" s="116" t="s">
        <v>1858</v>
      </c>
      <c r="HE628" s="116">
        <v>8.5607769999999999</v>
      </c>
      <c r="HF628" s="116">
        <v>32.044674000000001</v>
      </c>
    </row>
    <row r="629" spans="209:214" x14ac:dyDescent="0.25">
      <c r="HA629" s="117" t="s">
        <v>399</v>
      </c>
      <c r="HB629" s="117" t="s">
        <v>3110</v>
      </c>
      <c r="HC629" s="117"/>
      <c r="HD629" s="116" t="s">
        <v>1858</v>
      </c>
      <c r="HE629" s="116">
        <v>8.5544949999999993</v>
      </c>
      <c r="HF629" s="116">
        <v>32.045245000000001</v>
      </c>
    </row>
    <row r="630" spans="209:214" x14ac:dyDescent="0.25">
      <c r="HA630" s="117" t="s">
        <v>399</v>
      </c>
      <c r="HB630" s="117" t="s">
        <v>3112</v>
      </c>
      <c r="HC630" s="117"/>
      <c r="HD630" s="116" t="s">
        <v>1858</v>
      </c>
      <c r="HE630" s="116">
        <v>8.5572429999999997</v>
      </c>
      <c r="HF630" s="116">
        <v>32.045102999999997</v>
      </c>
    </row>
    <row r="631" spans="209:214" x14ac:dyDescent="0.25">
      <c r="HA631" s="117" t="s">
        <v>399</v>
      </c>
      <c r="HB631" s="117" t="s">
        <v>3114</v>
      </c>
      <c r="HC631" s="117"/>
      <c r="HD631" s="116" t="s">
        <v>1858</v>
      </c>
      <c r="HE631" s="116">
        <v>8.5529960000000003</v>
      </c>
      <c r="HF631" s="116">
        <v>32.045174000000003</v>
      </c>
    </row>
    <row r="632" spans="209:214" x14ac:dyDescent="0.25">
      <c r="HA632" s="118" t="s">
        <v>399</v>
      </c>
      <c r="HB632" s="118" t="s">
        <v>943</v>
      </c>
      <c r="HC632" s="118"/>
      <c r="HD632" s="118" t="s">
        <v>1885</v>
      </c>
      <c r="HE632" s="119">
        <v>8.5252999999999997</v>
      </c>
      <c r="HF632" s="119">
        <v>32.059989999999999</v>
      </c>
    </row>
    <row r="633" spans="209:214" x14ac:dyDescent="0.25">
      <c r="HA633" s="118" t="s">
        <v>399</v>
      </c>
      <c r="HB633" s="118" t="s">
        <v>3117</v>
      </c>
      <c r="HC633" s="118"/>
      <c r="HD633" s="118" t="s">
        <v>1885</v>
      </c>
      <c r="HE633" s="119">
        <v>8.5215300000000003</v>
      </c>
      <c r="HF633" s="119">
        <v>31.060649999999999</v>
      </c>
    </row>
    <row r="634" spans="209:214" x14ac:dyDescent="0.25">
      <c r="HA634" s="118" t="s">
        <v>399</v>
      </c>
      <c r="HB634" s="118" t="s">
        <v>3119</v>
      </c>
      <c r="HC634" s="118"/>
      <c r="HD634" s="118" t="s">
        <v>1885</v>
      </c>
      <c r="HE634" s="119">
        <v>8.5585280000000008</v>
      </c>
      <c r="HF634" s="119">
        <v>32.039212999999997</v>
      </c>
    </row>
    <row r="635" spans="209:214" x14ac:dyDescent="0.25">
      <c r="HA635" s="117" t="s">
        <v>687</v>
      </c>
      <c r="HB635" s="117" t="s">
        <v>3121</v>
      </c>
      <c r="HC635" s="117"/>
      <c r="HD635" s="116" t="s">
        <v>1858</v>
      </c>
      <c r="HE635" s="116">
        <v>8.4991699999999994</v>
      </c>
      <c r="HF635" s="116">
        <v>31.975480000000001</v>
      </c>
    </row>
    <row r="636" spans="209:214" x14ac:dyDescent="0.25">
      <c r="HA636" s="117" t="s">
        <v>687</v>
      </c>
      <c r="HB636" s="117" t="s">
        <v>3123</v>
      </c>
      <c r="HC636" s="117"/>
      <c r="HD636" s="116" t="s">
        <v>1858</v>
      </c>
      <c r="HE636" s="116">
        <v>8.4172499999999992</v>
      </c>
      <c r="HF636" s="116">
        <v>31.95477</v>
      </c>
    </row>
    <row r="637" spans="209:214" x14ac:dyDescent="0.25">
      <c r="HA637" s="117" t="s">
        <v>687</v>
      </c>
      <c r="HB637" s="117" t="s">
        <v>687</v>
      </c>
      <c r="HC637" s="117"/>
      <c r="HD637" s="116" t="s">
        <v>1858</v>
      </c>
      <c r="HE637" s="116">
        <v>8.3881300000000003</v>
      </c>
      <c r="HF637" s="116">
        <v>31.940380000000001</v>
      </c>
    </row>
    <row r="638" spans="209:214" x14ac:dyDescent="0.25">
      <c r="HA638" s="117" t="s">
        <v>687</v>
      </c>
      <c r="HB638" s="117" t="s">
        <v>3126</v>
      </c>
      <c r="HC638" s="117"/>
      <c r="HD638" s="116" t="s">
        <v>1858</v>
      </c>
      <c r="HE638" s="116">
        <v>8.5116599999999991</v>
      </c>
      <c r="HF638" s="116">
        <v>31.864350000000002</v>
      </c>
    </row>
    <row r="639" spans="209:214" x14ac:dyDescent="0.25">
      <c r="HA639" s="117" t="s">
        <v>375</v>
      </c>
      <c r="HB639" s="117" t="s">
        <v>3128</v>
      </c>
      <c r="HC639" s="117"/>
      <c r="HD639" s="116" t="s">
        <v>1858</v>
      </c>
      <c r="HE639" s="116">
        <v>8.4486539999999994</v>
      </c>
      <c r="HF639" s="116">
        <v>31.904667</v>
      </c>
    </row>
    <row r="640" spans="209:214" x14ac:dyDescent="0.25">
      <c r="HA640" s="117" t="s">
        <v>375</v>
      </c>
      <c r="HB640" s="117" t="s">
        <v>3130</v>
      </c>
      <c r="HC640" s="117"/>
      <c r="HD640" s="116" t="s">
        <v>1858</v>
      </c>
      <c r="HE640" s="116">
        <v>8.2963199999999997</v>
      </c>
      <c r="HF640" s="116">
        <v>31.912849999999999</v>
      </c>
    </row>
    <row r="641" spans="209:214" x14ac:dyDescent="0.25">
      <c r="HA641" s="117" t="s">
        <v>375</v>
      </c>
      <c r="HB641" s="117" t="s">
        <v>3132</v>
      </c>
      <c r="HC641" s="117"/>
      <c r="HD641" s="116" t="s">
        <v>1858</v>
      </c>
      <c r="HE641" s="116">
        <v>8.4528739999999996</v>
      </c>
      <c r="HF641" s="116">
        <v>31.729842999999999</v>
      </c>
    </row>
    <row r="642" spans="209:214" x14ac:dyDescent="0.25">
      <c r="HA642" s="117" t="s">
        <v>918</v>
      </c>
      <c r="HB642" s="117" t="s">
        <v>3134</v>
      </c>
      <c r="HC642" s="117"/>
      <c r="HD642" s="116" t="s">
        <v>1858</v>
      </c>
      <c r="HE642" s="116">
        <v>8.5407499999999992</v>
      </c>
      <c r="HF642" s="116">
        <v>31.942440000000001</v>
      </c>
    </row>
    <row r="643" spans="209:214" x14ac:dyDescent="0.25">
      <c r="HA643" s="117" t="s">
        <v>918</v>
      </c>
      <c r="HB643" s="117" t="s">
        <v>3136</v>
      </c>
      <c r="HC643" s="117"/>
      <c r="HD643" s="116" t="s">
        <v>1858</v>
      </c>
      <c r="HE643" s="116">
        <v>8.6313309999999994</v>
      </c>
      <c r="HF643" s="116">
        <v>31.991875</v>
      </c>
    </row>
    <row r="644" spans="209:214" x14ac:dyDescent="0.25">
      <c r="HA644" s="117" t="s">
        <v>918</v>
      </c>
      <c r="HB644" s="117" t="s">
        <v>3138</v>
      </c>
      <c r="HC644" s="117"/>
      <c r="HD644" s="116" t="s">
        <v>1858</v>
      </c>
      <c r="HE644" s="116">
        <v>8.5766779999999994</v>
      </c>
      <c r="HF644" s="116">
        <v>31.992076999999998</v>
      </c>
    </row>
    <row r="645" spans="209:214" x14ac:dyDescent="0.25">
      <c r="HA645" s="117" t="s">
        <v>918</v>
      </c>
      <c r="HB645" s="117" t="s">
        <v>3140</v>
      </c>
      <c r="HC645" s="117"/>
      <c r="HD645" s="116" t="s">
        <v>1858</v>
      </c>
      <c r="HE645" s="116">
        <v>8.6207499999999992</v>
      </c>
      <c r="HF645" s="116">
        <v>31.952750000000002</v>
      </c>
    </row>
    <row r="646" spans="209:214" x14ac:dyDescent="0.25">
      <c r="HA646" s="118" t="s">
        <v>918</v>
      </c>
      <c r="HB646" s="118" t="s">
        <v>3142</v>
      </c>
      <c r="HC646" s="118"/>
      <c r="HD646" s="118" t="s">
        <v>1885</v>
      </c>
      <c r="HE646" s="119">
        <v>8.60046</v>
      </c>
      <c r="HF646" s="119">
        <v>31.945150000000002</v>
      </c>
    </row>
    <row r="647" spans="209:214" x14ac:dyDescent="0.25">
      <c r="HA647" s="117" t="s">
        <v>921</v>
      </c>
      <c r="HB647" s="117" t="s">
        <v>3144</v>
      </c>
      <c r="HC647" s="117"/>
      <c r="HD647" s="116" t="s">
        <v>1858</v>
      </c>
      <c r="HE647" s="116">
        <v>8.4775700000000001</v>
      </c>
      <c r="HF647" s="116">
        <v>32.072139999999997</v>
      </c>
    </row>
    <row r="648" spans="209:214" x14ac:dyDescent="0.25">
      <c r="HA648" s="117" t="s">
        <v>921</v>
      </c>
      <c r="HB648" s="117" t="s">
        <v>3146</v>
      </c>
      <c r="HC648" s="117"/>
      <c r="HD648" s="116" t="s">
        <v>1858</v>
      </c>
      <c r="HE648" s="116">
        <v>8.5079130000000003</v>
      </c>
      <c r="HF648" s="116">
        <v>32.051167999999997</v>
      </c>
    </row>
    <row r="649" spans="209:214" x14ac:dyDescent="0.25">
      <c r="HA649" s="117" t="s">
        <v>921</v>
      </c>
      <c r="HB649" s="117" t="s">
        <v>3148</v>
      </c>
      <c r="HC649" s="117"/>
      <c r="HD649" s="116" t="s">
        <v>1858</v>
      </c>
      <c r="HE649" s="116">
        <v>8.47072</v>
      </c>
      <c r="HF649" s="116">
        <v>32.040669999999999</v>
      </c>
    </row>
    <row r="650" spans="209:214" x14ac:dyDescent="0.25">
      <c r="HA650" s="117" t="s">
        <v>921</v>
      </c>
      <c r="HB650" s="117" t="s">
        <v>3150</v>
      </c>
      <c r="HC650" s="117"/>
      <c r="HD650" s="116" t="s">
        <v>1858</v>
      </c>
      <c r="HE650" s="116">
        <v>8.5544770000000003</v>
      </c>
      <c r="HF650" s="116">
        <v>32.12585</v>
      </c>
    </row>
    <row r="651" spans="209:214" x14ac:dyDescent="0.25">
      <c r="HA651" s="117" t="s">
        <v>921</v>
      </c>
      <c r="HB651" s="117" t="s">
        <v>921</v>
      </c>
      <c r="HC651" s="117"/>
      <c r="HD651" s="116" t="s">
        <v>1858</v>
      </c>
      <c r="HE651" s="116">
        <v>8.5</v>
      </c>
      <c r="HF651" s="116">
        <v>32.041820000000001</v>
      </c>
    </row>
    <row r="652" spans="209:214" x14ac:dyDescent="0.25">
      <c r="HA652" s="118" t="s">
        <v>921</v>
      </c>
      <c r="HB652" s="118" t="s">
        <v>3153</v>
      </c>
      <c r="HC652" s="118"/>
      <c r="HD652" s="118" t="s">
        <v>1885</v>
      </c>
      <c r="HE652" s="119">
        <v>8.5</v>
      </c>
      <c r="HF652" s="119">
        <v>32.041820000000001</v>
      </c>
    </row>
    <row r="653" spans="209:214" x14ac:dyDescent="0.25">
      <c r="HA653" s="117" t="s">
        <v>921</v>
      </c>
      <c r="HB653" s="117" t="s">
        <v>3155</v>
      </c>
      <c r="HC653" s="117"/>
      <c r="HD653" s="116" t="s">
        <v>1858</v>
      </c>
      <c r="HE653" s="116">
        <v>8.4185440000000007</v>
      </c>
      <c r="HF653" s="116">
        <v>32.082228000000001</v>
      </c>
    </row>
    <row r="654" spans="209:214" x14ac:dyDescent="0.25">
      <c r="HA654" s="117" t="s">
        <v>921</v>
      </c>
      <c r="HB654" s="117" t="s">
        <v>3157</v>
      </c>
      <c r="HC654" s="117"/>
      <c r="HD654" s="116" t="s">
        <v>1858</v>
      </c>
      <c r="HE654" s="116">
        <v>8.5326719999999998</v>
      </c>
      <c r="HF654" s="116">
        <v>32.007688999999999</v>
      </c>
    </row>
    <row r="655" spans="209:214" x14ac:dyDescent="0.25">
      <c r="HA655" s="117" t="s">
        <v>921</v>
      </c>
      <c r="HB655" s="117" t="s">
        <v>3159</v>
      </c>
      <c r="HC655" s="117"/>
      <c r="HD655" s="116" t="s">
        <v>1858</v>
      </c>
      <c r="HE655" s="116">
        <v>8.3993149999999996</v>
      </c>
      <c r="HF655" s="116">
        <v>32.131036000000002</v>
      </c>
    </row>
    <row r="656" spans="209:214" x14ac:dyDescent="0.25">
      <c r="HA656" s="117" t="s">
        <v>1198</v>
      </c>
      <c r="HB656" s="117" t="s">
        <v>3161</v>
      </c>
      <c r="HC656" s="117"/>
      <c r="HD656" s="116" t="s">
        <v>1858</v>
      </c>
      <c r="HE656" s="116">
        <v>6.179508255</v>
      </c>
      <c r="HF656" s="116">
        <v>34.39264876</v>
      </c>
    </row>
    <row r="657" spans="209:214" x14ac:dyDescent="0.25">
      <c r="HA657" s="117" t="s">
        <v>1198</v>
      </c>
      <c r="HB657" s="117" t="s">
        <v>3163</v>
      </c>
      <c r="HC657" s="117"/>
      <c r="HD657" s="116" t="s">
        <v>1858</v>
      </c>
      <c r="HE657" s="116">
        <v>6.2740014000000004</v>
      </c>
      <c r="HF657" s="116">
        <v>34.392378899999997</v>
      </c>
    </row>
    <row r="658" spans="209:214" x14ac:dyDescent="0.25">
      <c r="HA658" s="117" t="s">
        <v>1198</v>
      </c>
      <c r="HB658" s="117" t="s">
        <v>3165</v>
      </c>
      <c r="HC658" s="117"/>
      <c r="HD658" s="116" t="s">
        <v>1858</v>
      </c>
      <c r="HE658" s="116">
        <v>6.3</v>
      </c>
      <c r="HF658" s="116">
        <v>34.5833333</v>
      </c>
    </row>
    <row r="659" spans="209:214" x14ac:dyDescent="0.25">
      <c r="HA659" s="117" t="s">
        <v>1198</v>
      </c>
      <c r="HB659" s="117" t="s">
        <v>3167</v>
      </c>
      <c r="HC659" s="117"/>
      <c r="HD659" s="116" t="s">
        <v>1858</v>
      </c>
      <c r="HE659" s="116">
        <v>6.6013888889999999</v>
      </c>
      <c r="HF659" s="116">
        <v>34.76277778</v>
      </c>
    </row>
    <row r="660" spans="209:214" x14ac:dyDescent="0.25">
      <c r="HA660" s="117" t="s">
        <v>1043</v>
      </c>
      <c r="HB660" s="117" t="s">
        <v>1043</v>
      </c>
      <c r="HC660" s="117"/>
      <c r="HD660" s="116" t="s">
        <v>1858</v>
      </c>
      <c r="HE660" s="116">
        <v>6.6348200000000004</v>
      </c>
      <c r="HF660" s="116">
        <v>32.910510000000002</v>
      </c>
    </row>
    <row r="661" spans="209:214" x14ac:dyDescent="0.25">
      <c r="HA661" s="117" t="s">
        <v>1043</v>
      </c>
      <c r="HB661" s="117" t="s">
        <v>3170</v>
      </c>
      <c r="HC661" s="117"/>
      <c r="HD661" s="116" t="s">
        <v>1858</v>
      </c>
      <c r="HE661" s="116">
        <v>6.6457899999999999</v>
      </c>
      <c r="HF661" s="116">
        <v>32.910473000000003</v>
      </c>
    </row>
    <row r="662" spans="209:214" x14ac:dyDescent="0.25">
      <c r="HA662" s="117" t="s">
        <v>1043</v>
      </c>
      <c r="HB662" s="117" t="s">
        <v>3172</v>
      </c>
      <c r="HC662" s="117"/>
      <c r="HD662" s="116" t="s">
        <v>1858</v>
      </c>
      <c r="HE662" s="116">
        <v>6.6974600000000004</v>
      </c>
      <c r="HF662" s="116">
        <v>32.945700000000002</v>
      </c>
    </row>
    <row r="663" spans="209:214" x14ac:dyDescent="0.25">
      <c r="HA663" s="117" t="s">
        <v>1043</v>
      </c>
      <c r="HB663" s="117" t="s">
        <v>3174</v>
      </c>
      <c r="HC663" s="117" t="s">
        <v>3175</v>
      </c>
      <c r="HD663" s="116" t="s">
        <v>1858</v>
      </c>
      <c r="HE663" s="116">
        <v>6.6212600000000004</v>
      </c>
      <c r="HF663" s="116">
        <v>32.89311</v>
      </c>
    </row>
    <row r="664" spans="209:214" x14ac:dyDescent="0.25">
      <c r="HA664" s="117" t="s">
        <v>1043</v>
      </c>
      <c r="HB664" s="117" t="s">
        <v>3177</v>
      </c>
      <c r="HC664" s="117"/>
      <c r="HD664" s="116" t="s">
        <v>1858</v>
      </c>
      <c r="HE664" s="116">
        <v>6.6346100000000003</v>
      </c>
      <c r="HF664" s="116">
        <v>32.889330000000001</v>
      </c>
    </row>
    <row r="665" spans="209:214" x14ac:dyDescent="0.25">
      <c r="HA665" s="117" t="s">
        <v>1043</v>
      </c>
      <c r="HB665" s="117" t="s">
        <v>3179</v>
      </c>
      <c r="HC665" s="117"/>
      <c r="HD665" s="116" t="s">
        <v>1858</v>
      </c>
      <c r="HE665" s="116">
        <v>6.6225500000000004</v>
      </c>
      <c r="HF665" s="116">
        <v>32.913600000000002</v>
      </c>
    </row>
    <row r="666" spans="209:214" x14ac:dyDescent="0.25">
      <c r="HA666" s="117" t="s">
        <v>1043</v>
      </c>
      <c r="HB666" s="117" t="s">
        <v>3181</v>
      </c>
      <c r="HC666" s="117"/>
      <c r="HD666" s="116" t="s">
        <v>1858</v>
      </c>
      <c r="HE666" s="116">
        <v>6.6560699999999997</v>
      </c>
      <c r="HF666" s="116">
        <v>32.910249999999998</v>
      </c>
    </row>
    <row r="667" spans="209:214" x14ac:dyDescent="0.25">
      <c r="HA667" s="117" t="s">
        <v>1383</v>
      </c>
      <c r="HB667" s="117" t="s">
        <v>3183</v>
      </c>
      <c r="HC667" s="117"/>
      <c r="HD667" s="116" t="s">
        <v>1858</v>
      </c>
      <c r="HE667" s="116">
        <v>6.1484500000000004</v>
      </c>
      <c r="HF667" s="116">
        <v>33.61833</v>
      </c>
    </row>
    <row r="668" spans="209:214" x14ac:dyDescent="0.25">
      <c r="HA668" s="117" t="s">
        <v>1383</v>
      </c>
      <c r="HB668" s="117" t="s">
        <v>3185</v>
      </c>
      <c r="HC668" s="117"/>
      <c r="HD668" s="116" t="s">
        <v>1858</v>
      </c>
      <c r="HE668" s="116">
        <v>6.0984999999999996</v>
      </c>
      <c r="HF668" s="116">
        <v>34.380699999999997</v>
      </c>
    </row>
    <row r="669" spans="209:214" x14ac:dyDescent="0.25">
      <c r="HA669" s="117" t="s">
        <v>1383</v>
      </c>
      <c r="HB669" s="117" t="s">
        <v>3187</v>
      </c>
      <c r="HC669" s="117"/>
      <c r="HD669" s="116" t="s">
        <v>1858</v>
      </c>
      <c r="HE669" s="116">
        <v>6.1097799999999998</v>
      </c>
      <c r="HF669" s="116">
        <v>33.802100000000003</v>
      </c>
    </row>
    <row r="670" spans="209:214" x14ac:dyDescent="0.25">
      <c r="HA670" s="117" t="s">
        <v>1383</v>
      </c>
      <c r="HB670" s="117" t="s">
        <v>3189</v>
      </c>
      <c r="HC670" s="117"/>
      <c r="HD670" s="116" t="s">
        <v>1858</v>
      </c>
      <c r="HE670" s="116">
        <v>5.8</v>
      </c>
      <c r="HF670" s="116">
        <v>34.159999999999997</v>
      </c>
    </row>
    <row r="671" spans="209:214" x14ac:dyDescent="0.25">
      <c r="HA671" s="117" t="s">
        <v>1449</v>
      </c>
      <c r="HB671" s="117" t="s">
        <v>3191</v>
      </c>
      <c r="HC671" s="117"/>
      <c r="HD671" s="116" t="s">
        <v>1858</v>
      </c>
      <c r="HE671" s="116">
        <v>7.0753370000000002</v>
      </c>
      <c r="HF671" s="116">
        <v>33.0017</v>
      </c>
    </row>
    <row r="672" spans="209:214" x14ac:dyDescent="0.25">
      <c r="HA672" s="117" t="s">
        <v>1449</v>
      </c>
      <c r="HB672" s="117" t="s">
        <v>3193</v>
      </c>
      <c r="HC672" s="117"/>
      <c r="HD672" s="116" t="s">
        <v>1858</v>
      </c>
      <c r="HE672" s="116">
        <v>7.0853760000000001</v>
      </c>
      <c r="HF672" s="116">
        <v>33.055759999999999</v>
      </c>
    </row>
    <row r="673" spans="209:214" x14ac:dyDescent="0.25">
      <c r="HA673" s="117" t="s">
        <v>1449</v>
      </c>
      <c r="HB673" s="117" t="s">
        <v>3195</v>
      </c>
      <c r="HC673" s="117"/>
      <c r="HD673" s="116" t="s">
        <v>1858</v>
      </c>
      <c r="HE673" s="116">
        <v>7.0853229999999998</v>
      </c>
      <c r="HF673" s="116">
        <v>33.057899999999997</v>
      </c>
    </row>
    <row r="674" spans="209:214" x14ac:dyDescent="0.25">
      <c r="HA674" s="117" t="s">
        <v>1449</v>
      </c>
      <c r="HB674" s="117" t="s">
        <v>1016</v>
      </c>
      <c r="HC674" s="117"/>
      <c r="HD674" s="116" t="s">
        <v>1858</v>
      </c>
      <c r="HE674" s="116">
        <v>7.075367</v>
      </c>
      <c r="HF674" s="116">
        <v>33.053660000000001</v>
      </c>
    </row>
    <row r="675" spans="209:214" x14ac:dyDescent="0.25">
      <c r="HA675" s="117" t="s">
        <v>1449</v>
      </c>
      <c r="HB675" s="117" t="s">
        <v>3198</v>
      </c>
      <c r="HC675" s="117"/>
      <c r="HD675" s="116" t="s">
        <v>1858</v>
      </c>
      <c r="HE675" s="116">
        <v>7.0753599999999999</v>
      </c>
      <c r="HF675" s="116">
        <v>33.055599999999998</v>
      </c>
    </row>
    <row r="676" spans="209:214" x14ac:dyDescent="0.25">
      <c r="HA676" s="117" t="s">
        <v>1449</v>
      </c>
      <c r="HB676" s="117" t="s">
        <v>3200</v>
      </c>
      <c r="HC676" s="117"/>
      <c r="HD676" s="116" t="s">
        <v>1858</v>
      </c>
      <c r="HE676" s="116">
        <v>7.0853529999999996</v>
      </c>
      <c r="HF676" s="116">
        <v>33.055720000000001</v>
      </c>
    </row>
    <row r="677" spans="209:214" x14ac:dyDescent="0.25">
      <c r="HA677" s="117" t="s">
        <v>615</v>
      </c>
      <c r="HB677" s="117" t="s">
        <v>3202</v>
      </c>
      <c r="HC677" s="117"/>
      <c r="HD677" s="116" t="s">
        <v>1858</v>
      </c>
      <c r="HE677" s="116">
        <v>6.4716800000000001</v>
      </c>
      <c r="HF677" s="116">
        <v>34.167700000000004</v>
      </c>
    </row>
    <row r="678" spans="209:214" x14ac:dyDescent="0.25">
      <c r="HA678" s="117" t="s">
        <v>615</v>
      </c>
      <c r="HB678" s="117" t="s">
        <v>3204</v>
      </c>
      <c r="HC678" s="117" t="s">
        <v>3205</v>
      </c>
      <c r="HD678" s="116" t="s">
        <v>1858</v>
      </c>
      <c r="HE678" s="116">
        <v>6.6748191810000002</v>
      </c>
      <c r="HF678" s="116">
        <v>33.971916870999998</v>
      </c>
    </row>
    <row r="679" spans="209:214" x14ac:dyDescent="0.25">
      <c r="HA679" s="117" t="s">
        <v>1234</v>
      </c>
      <c r="HB679" s="117" t="s">
        <v>3207</v>
      </c>
      <c r="HC679" s="117"/>
      <c r="HD679" s="116" t="s">
        <v>1858</v>
      </c>
      <c r="HE679" s="116">
        <v>6.2166667000000002</v>
      </c>
      <c r="HF679" s="116">
        <v>34.683333300000001</v>
      </c>
    </row>
    <row r="680" spans="209:214" x14ac:dyDescent="0.25">
      <c r="HA680" s="117" t="s">
        <v>1234</v>
      </c>
      <c r="HB680" s="117" t="s">
        <v>3209</v>
      </c>
      <c r="HC680" s="117"/>
      <c r="HD680" s="116" t="s">
        <v>1858</v>
      </c>
      <c r="HE680" s="116">
        <v>6.237290174</v>
      </c>
      <c r="HF680" s="116">
        <v>34.677070059000002</v>
      </c>
    </row>
    <row r="681" spans="209:214" x14ac:dyDescent="0.25">
      <c r="HA681" s="117" t="s">
        <v>1234</v>
      </c>
      <c r="HB681" s="117" t="s">
        <v>3211</v>
      </c>
      <c r="HC681" s="117"/>
      <c r="HD681" s="116" t="s">
        <v>1858</v>
      </c>
      <c r="HE681" s="116">
        <v>5.8617900000000001</v>
      </c>
      <c r="HF681" s="116">
        <v>34.440300000000001</v>
      </c>
    </row>
    <row r="682" spans="209:214" x14ac:dyDescent="0.25">
      <c r="HA682" s="117" t="s">
        <v>1234</v>
      </c>
      <c r="HB682" s="117" t="s">
        <v>3213</v>
      </c>
      <c r="HC682" s="117"/>
      <c r="HD682" s="116" t="s">
        <v>1858</v>
      </c>
      <c r="HE682" s="116">
        <v>6.0833332999999996</v>
      </c>
      <c r="HF682" s="116">
        <v>34.983333299999998</v>
      </c>
    </row>
    <row r="683" spans="209:214" x14ac:dyDescent="0.25">
      <c r="HA683" s="117" t="s">
        <v>414</v>
      </c>
      <c r="HB683" s="117" t="s">
        <v>3215</v>
      </c>
      <c r="HC683" s="117"/>
      <c r="HD683" s="116" t="s">
        <v>1858</v>
      </c>
      <c r="HE683" s="116">
        <v>6.3793278029999998</v>
      </c>
      <c r="HF683" s="116">
        <v>33.134088630000001</v>
      </c>
    </row>
    <row r="684" spans="209:214" x14ac:dyDescent="0.25">
      <c r="HA684" s="117" t="s">
        <v>414</v>
      </c>
      <c r="HB684" s="117" t="s">
        <v>3217</v>
      </c>
      <c r="HC684" s="117"/>
      <c r="HD684" s="116" t="s">
        <v>1858</v>
      </c>
      <c r="HE684" s="116">
        <v>6.8019850000000002</v>
      </c>
      <c r="HF684" s="116">
        <v>33.130400999999999</v>
      </c>
    </row>
    <row r="685" spans="209:214" x14ac:dyDescent="0.25">
      <c r="HA685" s="117" t="s">
        <v>414</v>
      </c>
      <c r="HB685" s="117" t="s">
        <v>3219</v>
      </c>
      <c r="HC685" s="117"/>
      <c r="HD685" s="116" t="s">
        <v>1858</v>
      </c>
      <c r="HE685" s="116">
        <v>6.8065920000000002</v>
      </c>
      <c r="HF685" s="116">
        <v>33.131113999999997</v>
      </c>
    </row>
    <row r="686" spans="209:214" x14ac:dyDescent="0.25">
      <c r="HA686" s="117" t="s">
        <v>414</v>
      </c>
      <c r="HB686" s="117" t="s">
        <v>3221</v>
      </c>
      <c r="HC686" s="117"/>
      <c r="HD686" s="116" t="s">
        <v>1858</v>
      </c>
      <c r="HE686" s="116">
        <v>6.8033200000000003</v>
      </c>
      <c r="HF686" s="116">
        <v>33.139499999999998</v>
      </c>
    </row>
    <row r="687" spans="209:214" x14ac:dyDescent="0.25">
      <c r="HA687" s="117" t="s">
        <v>414</v>
      </c>
      <c r="HB687" s="117" t="s">
        <v>3223</v>
      </c>
      <c r="HC687" s="117"/>
      <c r="HD687" s="116" t="s">
        <v>1858</v>
      </c>
      <c r="HE687" s="116">
        <v>6.8032899999999996</v>
      </c>
      <c r="HF687" s="116">
        <v>33.130600000000001</v>
      </c>
    </row>
    <row r="688" spans="209:214" x14ac:dyDescent="0.25">
      <c r="HA688" s="117" t="s">
        <v>414</v>
      </c>
      <c r="HB688" s="117" t="s">
        <v>3225</v>
      </c>
      <c r="HC688" s="117"/>
      <c r="HD688" s="116" t="s">
        <v>1858</v>
      </c>
      <c r="HE688" s="116">
        <v>6.7982300000000002</v>
      </c>
      <c r="HF688" s="116">
        <v>33.132199999999997</v>
      </c>
    </row>
    <row r="689" spans="209:214" x14ac:dyDescent="0.25">
      <c r="HA689" s="117" t="s">
        <v>414</v>
      </c>
      <c r="HB689" s="117" t="s">
        <v>3227</v>
      </c>
      <c r="HC689" s="117"/>
      <c r="HD689" s="116" t="s">
        <v>1858</v>
      </c>
      <c r="HE689" s="116">
        <v>6.8018770000000002</v>
      </c>
      <c r="HF689" s="116">
        <v>33.127828999999998</v>
      </c>
    </row>
    <row r="690" spans="209:214" x14ac:dyDescent="0.25">
      <c r="HA690" s="117" t="s">
        <v>414</v>
      </c>
      <c r="HB690" s="117" t="s">
        <v>3229</v>
      </c>
      <c r="HC690" s="117"/>
      <c r="HD690" s="116" t="s">
        <v>1858</v>
      </c>
      <c r="HE690" s="116">
        <v>6.8025099999999998</v>
      </c>
      <c r="HF690" s="116">
        <v>33.129199999999997</v>
      </c>
    </row>
    <row r="691" spans="209:214" x14ac:dyDescent="0.25">
      <c r="HA691" s="117" t="s">
        <v>414</v>
      </c>
      <c r="HB691" s="117" t="s">
        <v>3231</v>
      </c>
      <c r="HC691" s="117"/>
      <c r="HD691" s="116" t="s">
        <v>1858</v>
      </c>
      <c r="HE691" s="116">
        <v>6.8050119999999996</v>
      </c>
      <c r="HF691" s="116">
        <v>33.1415431</v>
      </c>
    </row>
    <row r="692" spans="209:214" x14ac:dyDescent="0.25">
      <c r="HA692" s="117" t="s">
        <v>414</v>
      </c>
      <c r="HB692" s="117" t="s">
        <v>3233</v>
      </c>
      <c r="HC692" s="117"/>
      <c r="HD692" s="116" t="s">
        <v>1858</v>
      </c>
      <c r="HE692" s="116">
        <v>6.5312469999999996</v>
      </c>
      <c r="HF692" s="116">
        <v>33.403537999999998</v>
      </c>
    </row>
    <row r="693" spans="209:214" x14ac:dyDescent="0.25">
      <c r="HA693" s="118" t="s">
        <v>414</v>
      </c>
      <c r="HB693" s="118" t="s">
        <v>3235</v>
      </c>
      <c r="HC693" s="118"/>
      <c r="HD693" s="118" t="s">
        <v>1885</v>
      </c>
      <c r="HE693" s="119">
        <v>6.7985100000000003</v>
      </c>
      <c r="HF693" s="119">
        <v>33.123220000000003</v>
      </c>
    </row>
    <row r="694" spans="209:214" x14ac:dyDescent="0.25">
      <c r="HA694" s="117" t="s">
        <v>415</v>
      </c>
      <c r="HB694" s="117" t="s">
        <v>3237</v>
      </c>
      <c r="HC694" s="117"/>
      <c r="HD694" s="116" t="s">
        <v>1858</v>
      </c>
      <c r="HE694" s="116">
        <v>6.15184</v>
      </c>
      <c r="HF694" s="116">
        <v>33.107329999999997</v>
      </c>
    </row>
    <row r="695" spans="209:214" x14ac:dyDescent="0.25">
      <c r="HA695" s="117" t="s">
        <v>415</v>
      </c>
      <c r="HB695" s="117" t="s">
        <v>3239</v>
      </c>
      <c r="HC695" s="117"/>
      <c r="HD695" s="116" t="s">
        <v>1858</v>
      </c>
      <c r="HE695" s="116">
        <v>6.1572300000000002</v>
      </c>
      <c r="HF695" s="116">
        <v>33.212800000000001</v>
      </c>
    </row>
    <row r="696" spans="209:214" x14ac:dyDescent="0.25">
      <c r="HA696" s="117" t="s">
        <v>415</v>
      </c>
      <c r="HB696" s="117" t="s">
        <v>415</v>
      </c>
      <c r="HC696" s="117"/>
      <c r="HD696" s="116" t="s">
        <v>1858</v>
      </c>
      <c r="HE696" s="116">
        <v>6.5976999999999997</v>
      </c>
      <c r="HF696" s="116">
        <v>33.206099999999999</v>
      </c>
    </row>
    <row r="697" spans="209:214" x14ac:dyDescent="0.25">
      <c r="HA697" s="117" t="s">
        <v>567</v>
      </c>
      <c r="HB697" s="117" t="s">
        <v>3242</v>
      </c>
      <c r="HC697" s="117"/>
      <c r="HD697" s="116" t="s">
        <v>1858</v>
      </c>
      <c r="HE697" s="116">
        <v>7.1504399999999997</v>
      </c>
      <c r="HF697" s="116">
        <v>33.853920000000002</v>
      </c>
    </row>
    <row r="698" spans="209:214" x14ac:dyDescent="0.25">
      <c r="HA698" s="117" t="s">
        <v>567</v>
      </c>
      <c r="HB698" s="117" t="s">
        <v>3244</v>
      </c>
      <c r="HC698" s="117"/>
      <c r="HD698" s="116" t="s">
        <v>1858</v>
      </c>
      <c r="HE698" s="116">
        <v>7.1467599999999996</v>
      </c>
      <c r="HF698" s="116">
        <v>33.874580000000002</v>
      </c>
    </row>
    <row r="699" spans="209:214" x14ac:dyDescent="0.25">
      <c r="HA699" s="117" t="s">
        <v>567</v>
      </c>
      <c r="HB699" s="117" t="s">
        <v>3246</v>
      </c>
      <c r="HC699" s="117"/>
      <c r="HD699" s="116" t="s">
        <v>1858</v>
      </c>
      <c r="HE699" s="116">
        <v>7.1509299999999998</v>
      </c>
      <c r="HF699" s="116">
        <v>33.857779999999998</v>
      </c>
    </row>
    <row r="700" spans="209:214" x14ac:dyDescent="0.25">
      <c r="HA700" s="117" t="s">
        <v>567</v>
      </c>
      <c r="HB700" s="117" t="s">
        <v>3248</v>
      </c>
      <c r="HC700" s="117"/>
      <c r="HD700" s="116" t="s">
        <v>1858</v>
      </c>
      <c r="HE700" s="116">
        <v>7.1596000000000002</v>
      </c>
      <c r="HF700" s="116">
        <v>33.979849999999999</v>
      </c>
    </row>
    <row r="701" spans="209:214" x14ac:dyDescent="0.25">
      <c r="HA701" s="117" t="s">
        <v>567</v>
      </c>
      <c r="HB701" s="117" t="s">
        <v>3250</v>
      </c>
      <c r="HC701" s="117" t="s">
        <v>3251</v>
      </c>
      <c r="HD701" s="116" t="s">
        <v>1858</v>
      </c>
      <c r="HE701" s="116">
        <v>7.1477500000000003</v>
      </c>
      <c r="HF701" s="116">
        <v>33.870609999999999</v>
      </c>
    </row>
    <row r="702" spans="209:214" x14ac:dyDescent="0.25">
      <c r="HA702" s="117" t="s">
        <v>561</v>
      </c>
      <c r="HB702" s="117" t="s">
        <v>3253</v>
      </c>
      <c r="HC702" s="117"/>
      <c r="HD702" s="116" t="s">
        <v>1858</v>
      </c>
      <c r="HE702" s="116">
        <v>6.99742</v>
      </c>
      <c r="HF702" s="116">
        <v>34.270589999999999</v>
      </c>
    </row>
    <row r="703" spans="209:214" x14ac:dyDescent="0.25">
      <c r="HA703" s="117" t="s">
        <v>561</v>
      </c>
      <c r="HB703" s="117" t="s">
        <v>3255</v>
      </c>
      <c r="HC703" s="117"/>
      <c r="HD703" s="116" t="s">
        <v>1858</v>
      </c>
      <c r="HE703" s="116">
        <v>6.8958259999999996</v>
      </c>
      <c r="HF703" s="116">
        <v>34.380158000000002</v>
      </c>
    </row>
    <row r="704" spans="209:214" x14ac:dyDescent="0.25">
      <c r="HA704" s="117" t="s">
        <v>561</v>
      </c>
      <c r="HB704" s="117" t="s">
        <v>3257</v>
      </c>
      <c r="HC704" s="117"/>
      <c r="HD704" s="116" t="s">
        <v>1858</v>
      </c>
      <c r="HE704" s="116">
        <v>7.0039699999999998</v>
      </c>
      <c r="HF704" s="116">
        <v>34.263579999999997</v>
      </c>
    </row>
    <row r="705" spans="209:214" x14ac:dyDescent="0.25">
      <c r="HA705" s="117" t="s">
        <v>1202</v>
      </c>
      <c r="HB705" s="117" t="s">
        <v>3259</v>
      </c>
      <c r="HC705" s="117"/>
      <c r="HD705" s="116" t="s">
        <v>1858</v>
      </c>
      <c r="HE705" s="116">
        <v>7.0808499999999999</v>
      </c>
      <c r="HF705" s="116">
        <v>34.167679999999997</v>
      </c>
    </row>
    <row r="706" spans="209:214" x14ac:dyDescent="0.25">
      <c r="HA706" s="117" t="s">
        <v>1202</v>
      </c>
      <c r="HB706" s="117" t="s">
        <v>3261</v>
      </c>
      <c r="HC706" s="117"/>
      <c r="HD706" s="116" t="s">
        <v>1858</v>
      </c>
      <c r="HE706" s="116">
        <v>7.0308799999999998</v>
      </c>
      <c r="HF706" s="116">
        <v>34.210259999999998</v>
      </c>
    </row>
    <row r="707" spans="209:214" x14ac:dyDescent="0.25">
      <c r="HA707" s="117" t="s">
        <v>1202</v>
      </c>
      <c r="HB707" s="117" t="s">
        <v>3263</v>
      </c>
      <c r="HC707" s="117"/>
      <c r="HD707" s="116" t="s">
        <v>1858</v>
      </c>
      <c r="HE707" s="116">
        <v>7.1666667000000004</v>
      </c>
      <c r="HF707" s="116">
        <v>34.0833333</v>
      </c>
    </row>
    <row r="708" spans="209:214" x14ac:dyDescent="0.25">
      <c r="HA708" s="117" t="s">
        <v>1202</v>
      </c>
      <c r="HB708" s="117" t="s">
        <v>3265</v>
      </c>
      <c r="HC708" s="117"/>
      <c r="HD708" s="116" t="s">
        <v>1858</v>
      </c>
      <c r="HE708" s="116">
        <v>7.1715799999999996</v>
      </c>
      <c r="HF708" s="116">
        <v>34.101109999999998</v>
      </c>
    </row>
    <row r="709" spans="209:214" x14ac:dyDescent="0.25">
      <c r="HA709" s="117" t="s">
        <v>1202</v>
      </c>
      <c r="HB709" s="117" t="s">
        <v>3267</v>
      </c>
      <c r="HC709" s="117"/>
      <c r="HD709" s="116" t="s">
        <v>1858</v>
      </c>
      <c r="HE709" s="116">
        <v>7.1761900000000001</v>
      </c>
      <c r="HF709" s="116">
        <v>34.097670000000001</v>
      </c>
    </row>
    <row r="710" spans="209:214" x14ac:dyDescent="0.25">
      <c r="HA710" s="117" t="s">
        <v>1202</v>
      </c>
      <c r="HB710" s="117" t="s">
        <v>3269</v>
      </c>
      <c r="HC710" s="117"/>
      <c r="HD710" s="116" t="s">
        <v>1858</v>
      </c>
      <c r="HE710" s="116">
        <v>7.1837799999999996</v>
      </c>
      <c r="HF710" s="116">
        <v>34.0959</v>
      </c>
    </row>
    <row r="711" spans="209:214" x14ac:dyDescent="0.25">
      <c r="HA711" s="117" t="s">
        <v>1202</v>
      </c>
      <c r="HB711" s="117" t="s">
        <v>3271</v>
      </c>
      <c r="HC711" s="117"/>
      <c r="HD711" s="116" t="s">
        <v>1858</v>
      </c>
      <c r="HE711" s="116">
        <v>7.2028509999999999</v>
      </c>
      <c r="HF711" s="116">
        <v>34.070773000000003</v>
      </c>
    </row>
    <row r="712" spans="209:214" x14ac:dyDescent="0.25">
      <c r="HA712" s="117" t="s">
        <v>1202</v>
      </c>
      <c r="HB712" s="117" t="s">
        <v>3273</v>
      </c>
      <c r="HC712" s="117"/>
      <c r="HD712" s="116" t="s">
        <v>1858</v>
      </c>
      <c r="HE712" s="116">
        <v>7.0799200000000004</v>
      </c>
      <c r="HF712" s="116">
        <v>34.16742</v>
      </c>
    </row>
    <row r="713" spans="209:214" x14ac:dyDescent="0.25">
      <c r="HA713" s="117" t="s">
        <v>1202</v>
      </c>
      <c r="HB713" s="117" t="s">
        <v>3275</v>
      </c>
      <c r="HC713" s="117"/>
      <c r="HD713" s="116" t="s">
        <v>1858</v>
      </c>
      <c r="HE713" s="116">
        <v>7.1827310000000004</v>
      </c>
      <c r="HF713" s="116">
        <v>34.094442999999998</v>
      </c>
    </row>
    <row r="714" spans="209:214" x14ac:dyDescent="0.25">
      <c r="HA714" s="117" t="s">
        <v>545</v>
      </c>
      <c r="HB714" s="117" t="s">
        <v>3277</v>
      </c>
      <c r="HC714" s="117"/>
      <c r="HD714" s="116" t="s">
        <v>1858</v>
      </c>
      <c r="HE714" s="116">
        <v>7.4020900000000003</v>
      </c>
      <c r="HF714" s="116">
        <v>33.864192000000003</v>
      </c>
    </row>
    <row r="715" spans="209:214" x14ac:dyDescent="0.25">
      <c r="HA715" s="117" t="s">
        <v>545</v>
      </c>
      <c r="HB715" s="117" t="s">
        <v>3279</v>
      </c>
      <c r="HC715" s="117"/>
      <c r="HD715" s="116" t="s">
        <v>1858</v>
      </c>
      <c r="HE715" s="116">
        <v>7.3443870000000002</v>
      </c>
      <c r="HF715" s="116">
        <v>33.857115</v>
      </c>
    </row>
    <row r="716" spans="209:214" x14ac:dyDescent="0.25">
      <c r="HA716" s="117" t="s">
        <v>545</v>
      </c>
      <c r="HB716" s="117" t="s">
        <v>3281</v>
      </c>
      <c r="HC716" s="117"/>
      <c r="HD716" s="116" t="s">
        <v>1858</v>
      </c>
      <c r="HE716" s="116">
        <v>7.2702</v>
      </c>
      <c r="HF716" s="116">
        <v>34.011479999999999</v>
      </c>
    </row>
    <row r="717" spans="209:214" x14ac:dyDescent="0.25">
      <c r="HA717" s="117" t="s">
        <v>545</v>
      </c>
      <c r="HB717" s="117" t="s">
        <v>3283</v>
      </c>
      <c r="HC717" s="117"/>
      <c r="HD717" s="116" t="s">
        <v>1858</v>
      </c>
      <c r="HE717" s="116">
        <v>7.3730000000000002</v>
      </c>
      <c r="HF717" s="116">
        <v>33.942999999999998</v>
      </c>
    </row>
    <row r="718" spans="209:214" x14ac:dyDescent="0.25">
      <c r="HA718" s="117" t="s">
        <v>545</v>
      </c>
      <c r="HB718" s="117" t="s">
        <v>3285</v>
      </c>
      <c r="HC718" s="117"/>
      <c r="HD718" s="116" t="s">
        <v>1858</v>
      </c>
      <c r="HE718" s="116">
        <v>7.3443870000000002</v>
      </c>
      <c r="HF718" s="116">
        <v>33.878329999999998</v>
      </c>
    </row>
    <row r="719" spans="209:214" x14ac:dyDescent="0.25">
      <c r="HA719" s="117" t="s">
        <v>988</v>
      </c>
      <c r="HB719" s="117" t="s">
        <v>176</v>
      </c>
      <c r="HC719" s="117"/>
      <c r="HD719" s="116" t="s">
        <v>1858</v>
      </c>
      <c r="HE719" s="116">
        <v>6.9542999999999999</v>
      </c>
      <c r="HF719" s="116">
        <v>31.366160000000001</v>
      </c>
    </row>
    <row r="720" spans="209:214" x14ac:dyDescent="0.25">
      <c r="HA720" s="117" t="s">
        <v>988</v>
      </c>
      <c r="HB720" s="117" t="s">
        <v>3288</v>
      </c>
      <c r="HC720" s="117"/>
      <c r="HD720" s="116" t="s">
        <v>1858</v>
      </c>
      <c r="HE720" s="116">
        <v>6.9472300000000002</v>
      </c>
      <c r="HF720" s="116">
        <v>31.275950000000002</v>
      </c>
    </row>
    <row r="721" spans="209:214" x14ac:dyDescent="0.25">
      <c r="HA721" s="117" t="s">
        <v>988</v>
      </c>
      <c r="HB721" s="117" t="s">
        <v>3290</v>
      </c>
      <c r="HC721" s="117"/>
      <c r="HD721" s="116" t="s">
        <v>1858</v>
      </c>
      <c r="HE721" s="116">
        <v>6.9287099999999997</v>
      </c>
      <c r="HF721" s="116">
        <v>31.274329999999999</v>
      </c>
    </row>
    <row r="722" spans="209:214" x14ac:dyDescent="0.25">
      <c r="HA722" s="117" t="s">
        <v>1016</v>
      </c>
      <c r="HB722" s="117" t="s">
        <v>3292</v>
      </c>
      <c r="HC722" s="117"/>
      <c r="HD722" s="116" t="s">
        <v>1858</v>
      </c>
      <c r="HE722" s="116">
        <v>7.1682500029999998</v>
      </c>
      <c r="HF722" s="116">
        <v>31.390910001000002</v>
      </c>
    </row>
    <row r="723" spans="209:214" x14ac:dyDescent="0.25">
      <c r="HA723" s="117" t="s">
        <v>1016</v>
      </c>
      <c r="HB723" s="117" t="s">
        <v>3294</v>
      </c>
      <c r="HC723" s="117"/>
      <c r="HD723" s="116" t="s">
        <v>1858</v>
      </c>
      <c r="HE723" s="116">
        <v>7.1688099999999997</v>
      </c>
      <c r="HF723" s="116">
        <v>31.181329999999999</v>
      </c>
    </row>
    <row r="724" spans="209:214" x14ac:dyDescent="0.25">
      <c r="HA724" s="117" t="s">
        <v>1016</v>
      </c>
      <c r="HB724" s="117" t="s">
        <v>3296</v>
      </c>
      <c r="HC724" s="117"/>
      <c r="HD724" s="116" t="s">
        <v>1858</v>
      </c>
      <c r="HE724" s="116">
        <v>7.17096</v>
      </c>
      <c r="HF724" s="116">
        <v>31.270299999999999</v>
      </c>
    </row>
    <row r="725" spans="209:214" x14ac:dyDescent="0.25">
      <c r="HA725" s="117" t="s">
        <v>1016</v>
      </c>
      <c r="HB725" s="117" t="s">
        <v>3298</v>
      </c>
      <c r="HC725" s="117"/>
      <c r="HD725" s="116" t="s">
        <v>1858</v>
      </c>
      <c r="HE725" s="116">
        <v>7.1600900000000003</v>
      </c>
      <c r="HF725" s="116">
        <v>31.24033</v>
      </c>
    </row>
    <row r="726" spans="209:214" x14ac:dyDescent="0.25">
      <c r="HA726" s="117" t="s">
        <v>1016</v>
      </c>
      <c r="HB726" s="117" t="s">
        <v>3300</v>
      </c>
      <c r="HC726" s="117"/>
      <c r="HD726" s="116" t="s">
        <v>1858</v>
      </c>
      <c r="HE726" s="116">
        <v>7.1668399999999997</v>
      </c>
      <c r="HF726" s="116">
        <v>31.208300000000001</v>
      </c>
    </row>
    <row r="727" spans="209:214" x14ac:dyDescent="0.25">
      <c r="HA727" s="117" t="s">
        <v>1016</v>
      </c>
      <c r="HB727" s="117" t="s">
        <v>3302</v>
      </c>
      <c r="HC727" s="117"/>
      <c r="HD727" s="116" t="s">
        <v>1858</v>
      </c>
      <c r="HE727" s="116">
        <v>7.1230799999999999</v>
      </c>
      <c r="HF727" s="116">
        <v>31.2789</v>
      </c>
    </row>
    <row r="728" spans="209:214" x14ac:dyDescent="0.25">
      <c r="HA728" s="117" t="s">
        <v>1016</v>
      </c>
      <c r="HB728" s="117" t="s">
        <v>3304</v>
      </c>
      <c r="HC728" s="117"/>
      <c r="HD728" s="116" t="s">
        <v>1858</v>
      </c>
      <c r="HE728" s="116">
        <v>7.17143</v>
      </c>
      <c r="HF728" s="116">
        <v>31.268599999999999</v>
      </c>
    </row>
    <row r="729" spans="209:214" x14ac:dyDescent="0.25">
      <c r="HA729" s="117" t="s">
        <v>1016</v>
      </c>
      <c r="HB729" s="117" t="s">
        <v>3306</v>
      </c>
      <c r="HC729" s="117"/>
      <c r="HD729" s="116" t="s">
        <v>1858</v>
      </c>
      <c r="HE729" s="116">
        <v>7.1698000000000004</v>
      </c>
      <c r="HF729" s="116">
        <v>31.18572</v>
      </c>
    </row>
    <row r="730" spans="209:214" x14ac:dyDescent="0.25">
      <c r="HA730" s="117" t="s">
        <v>1016</v>
      </c>
      <c r="HB730" s="117" t="s">
        <v>3308</v>
      </c>
      <c r="HC730" s="117"/>
      <c r="HD730" s="116" t="s">
        <v>1858</v>
      </c>
      <c r="HE730" s="116">
        <v>7.1621100000000002</v>
      </c>
      <c r="HF730" s="116">
        <v>31.200659999999999</v>
      </c>
    </row>
    <row r="731" spans="209:214" x14ac:dyDescent="0.25">
      <c r="HA731" s="117" t="s">
        <v>1022</v>
      </c>
      <c r="HB731" s="117" t="s">
        <v>3310</v>
      </c>
      <c r="HC731" s="117"/>
      <c r="HD731" s="116" t="s">
        <v>1858</v>
      </c>
      <c r="HE731" s="116">
        <v>7.3096750000000004</v>
      </c>
      <c r="HF731" s="116">
        <v>31.369125</v>
      </c>
    </row>
    <row r="732" spans="209:214" x14ac:dyDescent="0.25">
      <c r="HA732" s="117" t="s">
        <v>1022</v>
      </c>
      <c r="HB732" s="117" t="s">
        <v>3312</v>
      </c>
      <c r="HC732" s="117"/>
      <c r="HD732" s="116" t="s">
        <v>1858</v>
      </c>
      <c r="HE732" s="116">
        <v>7.22004</v>
      </c>
      <c r="HF732" s="116">
        <v>31.60482</v>
      </c>
    </row>
    <row r="733" spans="209:214" x14ac:dyDescent="0.25">
      <c r="HA733" s="117" t="s">
        <v>1022</v>
      </c>
      <c r="HB733" s="117" t="s">
        <v>3314</v>
      </c>
      <c r="HC733" s="117"/>
      <c r="HD733" s="116" t="s">
        <v>1858</v>
      </c>
      <c r="HE733" s="116">
        <v>7.2658232939999996</v>
      </c>
      <c r="HF733" s="116">
        <v>31.355528929999998</v>
      </c>
    </row>
    <row r="734" spans="209:214" x14ac:dyDescent="0.25">
      <c r="HA734" s="117" t="s">
        <v>1022</v>
      </c>
      <c r="HB734" s="117" t="s">
        <v>3316</v>
      </c>
      <c r="HC734" s="117"/>
      <c r="HD734" s="116" t="s">
        <v>1858</v>
      </c>
      <c r="HE734" s="116">
        <v>7.3245620560000004</v>
      </c>
      <c r="HF734" s="116">
        <v>31.458811780000001</v>
      </c>
    </row>
    <row r="735" spans="209:214" x14ac:dyDescent="0.25">
      <c r="HA735" s="117" t="s">
        <v>1022</v>
      </c>
      <c r="HB735" s="117" t="s">
        <v>3318</v>
      </c>
      <c r="HC735" s="117"/>
      <c r="HD735" s="116" t="s">
        <v>1858</v>
      </c>
      <c r="HE735" s="116">
        <v>7.3130504390000004</v>
      </c>
      <c r="HF735" s="116">
        <v>31.391175369999999</v>
      </c>
    </row>
    <row r="736" spans="209:214" x14ac:dyDescent="0.25">
      <c r="HA736" s="117" t="s">
        <v>559</v>
      </c>
      <c r="HB736" s="117" t="s">
        <v>3320</v>
      </c>
      <c r="HC736" s="117"/>
      <c r="HD736" s="116" t="s">
        <v>1858</v>
      </c>
      <c r="HE736" s="116">
        <v>7.0954300000000003</v>
      </c>
      <c r="HF736" s="116">
        <v>31.28566</v>
      </c>
    </row>
    <row r="737" spans="209:214" x14ac:dyDescent="0.25">
      <c r="HA737" s="117" t="s">
        <v>559</v>
      </c>
      <c r="HB737" s="117" t="s">
        <v>3322</v>
      </c>
      <c r="HC737" s="117"/>
      <c r="HD737" s="116" t="s">
        <v>1858</v>
      </c>
      <c r="HE737" s="116">
        <v>7.0944000000000003</v>
      </c>
      <c r="HF737" s="116">
        <v>31.284939999999999</v>
      </c>
    </row>
    <row r="738" spans="209:214" x14ac:dyDescent="0.25">
      <c r="HA738" s="117" t="s">
        <v>559</v>
      </c>
      <c r="HB738" s="117" t="s">
        <v>3324</v>
      </c>
      <c r="HC738" s="117"/>
      <c r="HD738" s="116" t="s">
        <v>1858</v>
      </c>
      <c r="HE738" s="116">
        <v>7.0582500020000003</v>
      </c>
      <c r="HF738" s="116">
        <v>31.381910002000001</v>
      </c>
    </row>
    <row r="739" spans="209:214" x14ac:dyDescent="0.25">
      <c r="HA739" s="117" t="s">
        <v>559</v>
      </c>
      <c r="HB739" s="117" t="s">
        <v>3326</v>
      </c>
      <c r="HC739" s="117"/>
      <c r="HD739" s="116" t="s">
        <v>1858</v>
      </c>
      <c r="HE739" s="116">
        <v>7.10236</v>
      </c>
      <c r="HF739" s="116">
        <v>31.276509999999998</v>
      </c>
    </row>
    <row r="740" spans="209:214" x14ac:dyDescent="0.25">
      <c r="HA740" s="117" t="s">
        <v>960</v>
      </c>
      <c r="HB740" s="117" t="s">
        <v>3328</v>
      </c>
      <c r="HC740" s="117"/>
      <c r="HD740" s="116" t="s">
        <v>1858</v>
      </c>
      <c r="HE740" s="116">
        <v>6.8881199999999998</v>
      </c>
      <c r="HF740" s="116">
        <v>31.373619999999999</v>
      </c>
    </row>
    <row r="741" spans="209:214" x14ac:dyDescent="0.25">
      <c r="HA741" s="117" t="s">
        <v>960</v>
      </c>
      <c r="HB741" s="117" t="s">
        <v>3330</v>
      </c>
      <c r="HC741" s="117"/>
      <c r="HD741" s="116" t="s">
        <v>1858</v>
      </c>
      <c r="HE741" s="116">
        <v>6.9023500000000002</v>
      </c>
      <c r="HF741" s="116">
        <v>31.372499999999999</v>
      </c>
    </row>
    <row r="742" spans="209:214" x14ac:dyDescent="0.25">
      <c r="HA742" s="117" t="s">
        <v>960</v>
      </c>
      <c r="HB742" s="117" t="s">
        <v>3332</v>
      </c>
      <c r="HC742" s="117"/>
      <c r="HD742" s="116" t="s">
        <v>1858</v>
      </c>
      <c r="HE742" s="116">
        <v>6.8888925099999998</v>
      </c>
      <c r="HF742" s="116">
        <v>31.361708520000001</v>
      </c>
    </row>
    <row r="743" spans="209:214" x14ac:dyDescent="0.25">
      <c r="HA743" s="117" t="s">
        <v>960</v>
      </c>
      <c r="HB743" s="117" t="s">
        <v>3334</v>
      </c>
      <c r="HC743" s="117"/>
      <c r="HD743" s="116" t="s">
        <v>1858</v>
      </c>
      <c r="HE743" s="116">
        <v>6.8280868530000003</v>
      </c>
      <c r="HF743" s="116">
        <v>31.29814833</v>
      </c>
    </row>
    <row r="744" spans="209:214" x14ac:dyDescent="0.25">
      <c r="HA744" s="117" t="s">
        <v>960</v>
      </c>
      <c r="HB744" s="117" t="s">
        <v>3336</v>
      </c>
      <c r="HC744" s="117"/>
      <c r="HD744" s="116" t="s">
        <v>1858</v>
      </c>
      <c r="HE744" s="116">
        <v>6.9003925099999996</v>
      </c>
      <c r="HF744" s="116">
        <v>31.360718519999999</v>
      </c>
    </row>
    <row r="745" spans="209:214" x14ac:dyDescent="0.25">
      <c r="HA745" s="117" t="s">
        <v>168</v>
      </c>
      <c r="HB745" s="117" t="s">
        <v>3338</v>
      </c>
      <c r="HC745" s="117"/>
      <c r="HD745" s="116" t="s">
        <v>1858</v>
      </c>
      <c r="HE745" s="116">
        <v>8.1787734000000007</v>
      </c>
      <c r="HF745" s="116">
        <v>31.846222099999999</v>
      </c>
    </row>
    <row r="746" spans="209:214" x14ac:dyDescent="0.25">
      <c r="HA746" s="117" t="s">
        <v>1650</v>
      </c>
      <c r="HB746" s="117" t="s">
        <v>3340</v>
      </c>
      <c r="HC746" s="117"/>
      <c r="HD746" s="116" t="s">
        <v>1858</v>
      </c>
      <c r="HE746" s="116">
        <v>8.3333332999999996</v>
      </c>
      <c r="HF746" s="116">
        <v>32.0833333</v>
      </c>
    </row>
    <row r="747" spans="209:214" x14ac:dyDescent="0.25">
      <c r="HA747" s="117" t="s">
        <v>1650</v>
      </c>
      <c r="HB747" s="117" t="s">
        <v>3342</v>
      </c>
      <c r="HC747" s="117"/>
      <c r="HD747" s="116" t="s">
        <v>1858</v>
      </c>
      <c r="HE747" s="116">
        <v>8.3183301000000007</v>
      </c>
      <c r="HF747" s="116">
        <v>32.049738599999998</v>
      </c>
    </row>
    <row r="748" spans="209:214" x14ac:dyDescent="0.25">
      <c r="HA748" s="117" t="s">
        <v>1650</v>
      </c>
      <c r="HB748" s="117" t="s">
        <v>3344</v>
      </c>
      <c r="HC748" s="117"/>
      <c r="HD748" s="116" t="s">
        <v>1858</v>
      </c>
      <c r="HE748" s="116">
        <v>8.2350990999999993</v>
      </c>
      <c r="HF748" s="116">
        <v>32.038320900000002</v>
      </c>
    </row>
    <row r="749" spans="209:214" x14ac:dyDescent="0.25">
      <c r="HA749" s="117" t="s">
        <v>1650</v>
      </c>
      <c r="HB749" s="117" t="s">
        <v>3346</v>
      </c>
      <c r="HC749" s="117"/>
      <c r="HD749" s="116" t="s">
        <v>1858</v>
      </c>
      <c r="HE749" s="116">
        <v>8.3247599999999995</v>
      </c>
      <c r="HF749" s="116">
        <v>32.090490000000003</v>
      </c>
    </row>
    <row r="750" spans="209:214" x14ac:dyDescent="0.25">
      <c r="HA750" s="117" t="s">
        <v>1650</v>
      </c>
      <c r="HB750" s="117" t="s">
        <v>3348</v>
      </c>
      <c r="HC750" s="117"/>
      <c r="HD750" s="116" t="s">
        <v>1858</v>
      </c>
      <c r="HE750" s="116">
        <v>8.13157</v>
      </c>
      <c r="HF750" s="116">
        <v>32.049160000000001</v>
      </c>
    </row>
    <row r="751" spans="209:214" x14ac:dyDescent="0.25">
      <c r="HA751" s="117" t="s">
        <v>1650</v>
      </c>
      <c r="HB751" s="117" t="s">
        <v>3350</v>
      </c>
      <c r="HC751" s="117"/>
      <c r="HD751" s="116" t="s">
        <v>1858</v>
      </c>
      <c r="HE751" s="116">
        <v>8.2348090999999997</v>
      </c>
      <c r="HF751" s="116">
        <v>32.014700400000002</v>
      </c>
    </row>
    <row r="752" spans="209:214" x14ac:dyDescent="0.25">
      <c r="HA752" s="117" t="s">
        <v>1650</v>
      </c>
      <c r="HB752" s="117" t="s">
        <v>3352</v>
      </c>
      <c r="HC752" s="117"/>
      <c r="HD752" s="116" t="s">
        <v>1858</v>
      </c>
      <c r="HE752" s="116">
        <v>8.234</v>
      </c>
      <c r="HF752" s="116">
        <v>32.039000000000001</v>
      </c>
    </row>
    <row r="753" spans="209:214" x14ac:dyDescent="0.25">
      <c r="HA753" s="117" t="s">
        <v>1650</v>
      </c>
      <c r="HB753" s="117" t="s">
        <v>3354</v>
      </c>
      <c r="HC753" s="117" t="s">
        <v>3355</v>
      </c>
      <c r="HD753" s="116" t="s">
        <v>1858</v>
      </c>
      <c r="HE753" s="116">
        <v>8.1288316720000005</v>
      </c>
      <c r="HF753" s="116">
        <v>32.05326299</v>
      </c>
    </row>
    <row r="754" spans="209:214" x14ac:dyDescent="0.25">
      <c r="HA754" s="117" t="s">
        <v>726</v>
      </c>
      <c r="HB754" s="117" t="s">
        <v>3357</v>
      </c>
      <c r="HC754" s="117"/>
      <c r="HD754" s="116" t="s">
        <v>1858</v>
      </c>
      <c r="HE754" s="116">
        <v>8.1124031999999993</v>
      </c>
      <c r="HF754" s="116">
        <v>31.824160800000001</v>
      </c>
    </row>
    <row r="755" spans="209:214" x14ac:dyDescent="0.25">
      <c r="HA755" s="117" t="s">
        <v>726</v>
      </c>
      <c r="HB755" s="117" t="s">
        <v>3359</v>
      </c>
      <c r="HC755" s="117"/>
      <c r="HD755" s="116" t="s">
        <v>1858</v>
      </c>
      <c r="HE755" s="116">
        <v>7.9960057999999998</v>
      </c>
      <c r="HF755" s="116">
        <v>31.884915700000001</v>
      </c>
    </row>
    <row r="756" spans="209:214" x14ac:dyDescent="0.25">
      <c r="HA756" s="117" t="s">
        <v>726</v>
      </c>
      <c r="HB756" s="117" t="s">
        <v>3361</v>
      </c>
      <c r="HC756" s="117"/>
      <c r="HD756" s="116" t="s">
        <v>1858</v>
      </c>
      <c r="HE756" s="116">
        <v>7.9760961999999997</v>
      </c>
      <c r="HF756" s="116">
        <v>31.899707299999999</v>
      </c>
    </row>
    <row r="757" spans="209:214" x14ac:dyDescent="0.25">
      <c r="HA757" s="117" t="s">
        <v>726</v>
      </c>
      <c r="HB757" s="117" t="s">
        <v>3363</v>
      </c>
      <c r="HC757" s="117"/>
      <c r="HD757" s="116" t="s">
        <v>1858</v>
      </c>
      <c r="HE757" s="116">
        <v>7.955442744</v>
      </c>
      <c r="HF757" s="116">
        <v>31.877004620000001</v>
      </c>
    </row>
    <row r="758" spans="209:214" x14ac:dyDescent="0.25">
      <c r="HA758" s="117" t="s">
        <v>726</v>
      </c>
      <c r="HB758" s="117" t="s">
        <v>3365</v>
      </c>
      <c r="HC758" s="117"/>
      <c r="HD758" s="116" t="s">
        <v>1858</v>
      </c>
      <c r="HE758" s="116">
        <v>8.0173289000000008</v>
      </c>
      <c r="HF758" s="116">
        <v>31.935538099999999</v>
      </c>
    </row>
    <row r="759" spans="209:214" x14ac:dyDescent="0.25">
      <c r="HA759" s="117" t="s">
        <v>726</v>
      </c>
      <c r="HB759" s="117" t="s">
        <v>3367</v>
      </c>
      <c r="HC759" s="117"/>
      <c r="HD759" s="116" t="s">
        <v>1858</v>
      </c>
      <c r="HE759" s="116">
        <v>8.0187296509999992</v>
      </c>
      <c r="HF759" s="116">
        <v>31.787519485000001</v>
      </c>
    </row>
    <row r="760" spans="209:214" x14ac:dyDescent="0.25">
      <c r="HA760" s="117" t="s">
        <v>726</v>
      </c>
      <c r="HB760" s="117" t="s">
        <v>3369</v>
      </c>
      <c r="HC760" s="117"/>
      <c r="HD760" s="116" t="s">
        <v>1858</v>
      </c>
      <c r="HE760" s="116">
        <v>8.08718</v>
      </c>
      <c r="HF760" s="116">
        <v>31.823329999999999</v>
      </c>
    </row>
    <row r="761" spans="209:214" x14ac:dyDescent="0.25">
      <c r="HA761" s="117" t="s">
        <v>726</v>
      </c>
      <c r="HB761" s="117" t="s">
        <v>3371</v>
      </c>
      <c r="HC761" s="117"/>
      <c r="HD761" s="116" t="s">
        <v>1858</v>
      </c>
      <c r="HE761" s="116">
        <v>8.0714799999999993</v>
      </c>
      <c r="HF761" s="116">
        <v>31.835529999999999</v>
      </c>
    </row>
    <row r="762" spans="209:214" x14ac:dyDescent="0.25">
      <c r="HA762" s="117" t="s">
        <v>726</v>
      </c>
      <c r="HB762" s="117" t="s">
        <v>3373</v>
      </c>
      <c r="HC762" s="117"/>
      <c r="HD762" s="116" t="s">
        <v>1858</v>
      </c>
      <c r="HE762" s="116">
        <v>8.0002621000000005</v>
      </c>
      <c r="HF762" s="116">
        <v>31.876915499999999</v>
      </c>
    </row>
    <row r="763" spans="209:214" x14ac:dyDescent="0.25">
      <c r="HA763" s="117" t="s">
        <v>726</v>
      </c>
      <c r="HB763" s="117" t="s">
        <v>3375</v>
      </c>
      <c r="HC763" s="117"/>
      <c r="HD763" s="116" t="s">
        <v>1858</v>
      </c>
      <c r="HE763" s="116">
        <v>7.9542900000000003</v>
      </c>
      <c r="HF763" s="116">
        <v>31.838926900000001</v>
      </c>
    </row>
    <row r="764" spans="209:214" x14ac:dyDescent="0.25">
      <c r="HA764" s="117" t="s">
        <v>480</v>
      </c>
      <c r="HB764" s="117" t="s">
        <v>3377</v>
      </c>
      <c r="HC764" s="117"/>
      <c r="HD764" s="116" t="s">
        <v>1858</v>
      </c>
      <c r="HE764" s="116">
        <v>7.9722400000000002</v>
      </c>
      <c r="HF764" s="116">
        <v>31.970469999999999</v>
      </c>
    </row>
    <row r="765" spans="209:214" x14ac:dyDescent="0.25">
      <c r="HA765" s="117" t="s">
        <v>480</v>
      </c>
      <c r="HB765" s="117" t="s">
        <v>3379</v>
      </c>
      <c r="HC765" s="117"/>
      <c r="HD765" s="116" t="s">
        <v>1858</v>
      </c>
      <c r="HE765" s="116">
        <v>7.9873000000000003</v>
      </c>
      <c r="HF765" s="116">
        <v>31.96584</v>
      </c>
    </row>
    <row r="766" spans="209:214" x14ac:dyDescent="0.25">
      <c r="HA766" s="117" t="s">
        <v>480</v>
      </c>
      <c r="HB766" s="117" t="s">
        <v>3381</v>
      </c>
      <c r="HC766" s="117"/>
      <c r="HD766" s="116" t="s">
        <v>1858</v>
      </c>
      <c r="HE766" s="116">
        <v>7.9927299999999999</v>
      </c>
      <c r="HF766" s="116">
        <v>31.958950000000002</v>
      </c>
    </row>
    <row r="767" spans="209:214" x14ac:dyDescent="0.25">
      <c r="HA767" s="117" t="s">
        <v>480</v>
      </c>
      <c r="HB767" s="117" t="s">
        <v>3383</v>
      </c>
      <c r="HC767" s="117"/>
      <c r="HD767" s="116" t="s">
        <v>1858</v>
      </c>
      <c r="HE767" s="116">
        <v>7.9547999999999996</v>
      </c>
      <c r="HF767" s="116">
        <v>31.95241</v>
      </c>
    </row>
    <row r="768" spans="209:214" x14ac:dyDescent="0.25">
      <c r="HA768" s="117" t="s">
        <v>569</v>
      </c>
      <c r="HB768" s="117" t="s">
        <v>3385</v>
      </c>
      <c r="HC768" s="117"/>
      <c r="HD768" s="116" t="s">
        <v>1858</v>
      </c>
      <c r="HE768" s="116">
        <v>7.7119900000000001</v>
      </c>
      <c r="HF768" s="116">
        <v>32.134500000000003</v>
      </c>
    </row>
    <row r="769" spans="209:214" x14ac:dyDescent="0.25">
      <c r="HA769" s="117" t="s">
        <v>569</v>
      </c>
      <c r="HB769" s="117" t="s">
        <v>3387</v>
      </c>
      <c r="HC769" s="117"/>
      <c r="HD769" s="116" t="s">
        <v>1858</v>
      </c>
      <c r="HE769" s="116">
        <v>8.0703700000000005</v>
      </c>
      <c r="HF769" s="116">
        <v>32.245539999999998</v>
      </c>
    </row>
    <row r="770" spans="209:214" x14ac:dyDescent="0.25">
      <c r="HA770" s="117" t="s">
        <v>569</v>
      </c>
      <c r="HB770" s="117" t="s">
        <v>3389</v>
      </c>
      <c r="HC770" s="117"/>
      <c r="HD770" s="116" t="s">
        <v>1858</v>
      </c>
      <c r="HE770" s="116">
        <v>8.0350300000000008</v>
      </c>
      <c r="HF770" s="116">
        <v>31.991219999999998</v>
      </c>
    </row>
    <row r="771" spans="209:214" x14ac:dyDescent="0.25">
      <c r="HA771" s="117" t="s">
        <v>569</v>
      </c>
      <c r="HB771" s="117" t="s">
        <v>3391</v>
      </c>
      <c r="HC771" s="117"/>
      <c r="HD771" s="116" t="s">
        <v>1858</v>
      </c>
      <c r="HE771" s="116">
        <v>8.0849899999999995</v>
      </c>
      <c r="HF771" s="116">
        <v>32.03</v>
      </c>
    </row>
    <row r="772" spans="209:214" x14ac:dyDescent="0.25">
      <c r="HA772" s="117" t="s">
        <v>569</v>
      </c>
      <c r="HB772" s="117" t="s">
        <v>3393</v>
      </c>
      <c r="HC772" s="117"/>
      <c r="HD772" s="116" t="s">
        <v>1858</v>
      </c>
      <c r="HE772" s="116">
        <v>7.3725300000000002</v>
      </c>
      <c r="HF772" s="116">
        <v>32.441800000000001</v>
      </c>
    </row>
    <row r="773" spans="209:214" x14ac:dyDescent="0.25">
      <c r="HA773" s="117" t="s">
        <v>746</v>
      </c>
      <c r="HB773" s="117" t="s">
        <v>3395</v>
      </c>
      <c r="HC773" s="117"/>
      <c r="HD773" s="116" t="s">
        <v>1858</v>
      </c>
      <c r="HE773" s="116">
        <v>8.0350397059999992</v>
      </c>
      <c r="HF773" s="116">
        <v>31.980116769999999</v>
      </c>
    </row>
    <row r="774" spans="209:214" x14ac:dyDescent="0.25">
      <c r="HA774" s="117" t="s">
        <v>746</v>
      </c>
      <c r="HB774" s="117" t="s">
        <v>3397</v>
      </c>
      <c r="HC774" s="117"/>
      <c r="HD774" s="116" t="s">
        <v>1858</v>
      </c>
      <c r="HE774" s="116">
        <v>8.0165699999999998</v>
      </c>
      <c r="HF774" s="116">
        <v>32.035469999999997</v>
      </c>
    </row>
    <row r="775" spans="209:214" x14ac:dyDescent="0.25">
      <c r="HA775" s="117" t="s">
        <v>746</v>
      </c>
      <c r="HB775" s="117" t="s">
        <v>3399</v>
      </c>
      <c r="HC775" s="117" t="s">
        <v>3400</v>
      </c>
      <c r="HD775" s="116" t="s">
        <v>1858</v>
      </c>
      <c r="HE775" s="116">
        <v>8.0421200000000006</v>
      </c>
      <c r="HF775" s="116">
        <v>32.031219999999998</v>
      </c>
    </row>
    <row r="776" spans="209:214" x14ac:dyDescent="0.25">
      <c r="HA776" s="117" t="s">
        <v>746</v>
      </c>
      <c r="HB776" s="117" t="s">
        <v>3402</v>
      </c>
      <c r="HC776" s="117"/>
      <c r="HD776" s="116" t="s">
        <v>1858</v>
      </c>
      <c r="HE776" s="116">
        <v>8.0299099999999992</v>
      </c>
      <c r="HF776" s="116">
        <v>32.043320000000001</v>
      </c>
    </row>
    <row r="777" spans="209:214" x14ac:dyDescent="0.25">
      <c r="HA777" s="117" t="s">
        <v>746</v>
      </c>
      <c r="HB777" s="117" t="s">
        <v>3404</v>
      </c>
      <c r="HC777" s="117"/>
      <c r="HD777" s="116" t="s">
        <v>1858</v>
      </c>
      <c r="HE777" s="116">
        <v>8.0510800000000007</v>
      </c>
      <c r="HF777" s="116">
        <v>32.035910000000001</v>
      </c>
    </row>
    <row r="778" spans="209:214" x14ac:dyDescent="0.25">
      <c r="HA778" s="117" t="s">
        <v>746</v>
      </c>
      <c r="HB778" s="117" t="s">
        <v>3406</v>
      </c>
      <c r="HC778" s="117"/>
      <c r="HD778" s="116" t="s">
        <v>1858</v>
      </c>
      <c r="HE778" s="116">
        <v>7.9741824990000003</v>
      </c>
      <c r="HF778" s="116">
        <v>32.125170007999998</v>
      </c>
    </row>
    <row r="779" spans="209:214" x14ac:dyDescent="0.25">
      <c r="HA779" s="117" t="s">
        <v>746</v>
      </c>
      <c r="HB779" s="117" t="s">
        <v>3408</v>
      </c>
      <c r="HC779" s="117" t="s">
        <v>3409</v>
      </c>
      <c r="HD779" s="116" t="s">
        <v>1858</v>
      </c>
      <c r="HE779" s="116">
        <v>8.0671199999999992</v>
      </c>
      <c r="HF779" s="116">
        <v>32.035699999999999</v>
      </c>
    </row>
    <row r="780" spans="209:214" x14ac:dyDescent="0.25">
      <c r="HA780" s="117" t="s">
        <v>746</v>
      </c>
      <c r="HB780" s="117" t="s">
        <v>3411</v>
      </c>
      <c r="HC780" s="117"/>
      <c r="HD780" s="116" t="s">
        <v>1858</v>
      </c>
      <c r="HE780" s="116">
        <v>8.0333333000000007</v>
      </c>
      <c r="HF780" s="116">
        <v>32.033333300000002</v>
      </c>
    </row>
    <row r="781" spans="209:214" x14ac:dyDescent="0.25">
      <c r="HA781" s="117" t="s">
        <v>579</v>
      </c>
      <c r="HB781" s="117" t="s">
        <v>3413</v>
      </c>
      <c r="HC781" s="117"/>
      <c r="HD781" s="116" t="s">
        <v>1858</v>
      </c>
      <c r="HE781" s="116">
        <v>8.1292770999999995</v>
      </c>
      <c r="HF781" s="116">
        <v>31.9497991</v>
      </c>
    </row>
    <row r="782" spans="209:214" x14ac:dyDescent="0.25">
      <c r="HA782" s="117" t="s">
        <v>579</v>
      </c>
      <c r="HB782" s="117" t="s">
        <v>3415</v>
      </c>
      <c r="HC782" s="117"/>
      <c r="HD782" s="116" t="s">
        <v>1858</v>
      </c>
      <c r="HE782" s="116">
        <v>8.0890009000000003</v>
      </c>
      <c r="HF782" s="116">
        <v>31.924016600000002</v>
      </c>
    </row>
    <row r="783" spans="209:214" x14ac:dyDescent="0.25">
      <c r="HA783" s="117" t="s">
        <v>579</v>
      </c>
      <c r="HB783" s="117" t="s">
        <v>2993</v>
      </c>
      <c r="HC783" s="117"/>
      <c r="HD783" s="116" t="s">
        <v>1858</v>
      </c>
      <c r="HE783" s="116">
        <v>8.0389513000000008</v>
      </c>
      <c r="HF783" s="116">
        <v>31.934501000000001</v>
      </c>
    </row>
    <row r="784" spans="209:214" x14ac:dyDescent="0.25">
      <c r="HA784" s="117" t="s">
        <v>579</v>
      </c>
      <c r="HB784" s="117" t="s">
        <v>3395</v>
      </c>
      <c r="HC784" s="117"/>
      <c r="HD784" s="116" t="s">
        <v>1858</v>
      </c>
      <c r="HE784" s="116">
        <v>8.1205599999999993</v>
      </c>
      <c r="HF784" s="116">
        <v>31.9741</v>
      </c>
    </row>
    <row r="785" spans="209:214" x14ac:dyDescent="0.25">
      <c r="HA785" s="117" t="s">
        <v>579</v>
      </c>
      <c r="HB785" s="117" t="s">
        <v>943</v>
      </c>
      <c r="HC785" s="117"/>
      <c r="HD785" s="116" t="s">
        <v>1858</v>
      </c>
      <c r="HE785" s="116">
        <v>8.1331266129999999</v>
      </c>
      <c r="HF785" s="116">
        <v>31.951316985999998</v>
      </c>
    </row>
    <row r="786" spans="209:214" x14ac:dyDescent="0.25">
      <c r="HA786" s="117" t="s">
        <v>579</v>
      </c>
      <c r="HB786" s="117" t="s">
        <v>3420</v>
      </c>
      <c r="HC786" s="117"/>
      <c r="HD786" s="116" t="s">
        <v>1858</v>
      </c>
      <c r="HE786" s="116">
        <v>8.0890009000000003</v>
      </c>
      <c r="HF786" s="116">
        <v>31.924016600000002</v>
      </c>
    </row>
    <row r="787" spans="209:214" x14ac:dyDescent="0.25">
      <c r="HA787" s="117" t="s">
        <v>579</v>
      </c>
      <c r="HB787" s="117" t="s">
        <v>3422</v>
      </c>
      <c r="HC787" s="117"/>
      <c r="HD787" s="116" t="s">
        <v>1858</v>
      </c>
      <c r="HE787" s="116">
        <v>8.1314878999999998</v>
      </c>
      <c r="HF787" s="116">
        <v>31.9778764</v>
      </c>
    </row>
    <row r="788" spans="209:214" x14ac:dyDescent="0.25">
      <c r="HA788" s="117" t="s">
        <v>579</v>
      </c>
      <c r="HB788" s="117" t="s">
        <v>3424</v>
      </c>
      <c r="HC788" s="117"/>
      <c r="HD788" s="116" t="s">
        <v>1858</v>
      </c>
      <c r="HE788" s="116">
        <v>8.1609999999999996</v>
      </c>
      <c r="HF788" s="116">
        <v>31.97</v>
      </c>
    </row>
    <row r="789" spans="209:214" x14ac:dyDescent="0.25">
      <c r="HA789" s="117" t="s">
        <v>164</v>
      </c>
      <c r="HB789" s="117" t="s">
        <v>164</v>
      </c>
      <c r="HC789" s="117"/>
      <c r="HD789" s="116" t="s">
        <v>1858</v>
      </c>
      <c r="HE789" s="116">
        <v>7.7833332999999998</v>
      </c>
      <c r="HF789" s="116">
        <v>31.766666699999998</v>
      </c>
    </row>
    <row r="790" spans="209:214" x14ac:dyDescent="0.25">
      <c r="HA790" s="117" t="s">
        <v>166</v>
      </c>
      <c r="HB790" s="117" t="s">
        <v>3427</v>
      </c>
      <c r="HC790" s="117"/>
      <c r="HD790" s="116" t="s">
        <v>1858</v>
      </c>
      <c r="HE790" s="116">
        <v>7.9009999830000002</v>
      </c>
      <c r="HF790" s="116">
        <v>31.888333299999999</v>
      </c>
    </row>
    <row r="791" spans="209:214" x14ac:dyDescent="0.25">
      <c r="HA791" s="117" t="s">
        <v>1062</v>
      </c>
      <c r="HB791" s="117" t="s">
        <v>3429</v>
      </c>
      <c r="HC791" s="117"/>
      <c r="HD791" s="116" t="s">
        <v>1858</v>
      </c>
      <c r="HE791" s="116">
        <v>7.9110800000000001</v>
      </c>
      <c r="HF791" s="116">
        <v>31.927209999999999</v>
      </c>
    </row>
    <row r="792" spans="209:214" x14ac:dyDescent="0.25">
      <c r="HA792" s="117" t="s">
        <v>1062</v>
      </c>
      <c r="HB792" s="117" t="s">
        <v>3431</v>
      </c>
      <c r="HC792" s="117"/>
      <c r="HD792" s="116" t="s">
        <v>1858</v>
      </c>
      <c r="HE792" s="116">
        <v>7.9326999999999996</v>
      </c>
      <c r="HF792" s="116">
        <v>31.92305</v>
      </c>
    </row>
    <row r="793" spans="209:214" x14ac:dyDescent="0.25">
      <c r="HA793" s="117" t="s">
        <v>1062</v>
      </c>
      <c r="HB793" s="117" t="s">
        <v>3433</v>
      </c>
      <c r="HC793" s="117"/>
      <c r="HD793" s="116" t="s">
        <v>1858</v>
      </c>
      <c r="HE793" s="116">
        <v>7.9195466999999997</v>
      </c>
      <c r="HF793" s="116">
        <v>31.923714199999999</v>
      </c>
    </row>
    <row r="794" spans="209:214" x14ac:dyDescent="0.25">
      <c r="HA794" s="117" t="s">
        <v>1062</v>
      </c>
      <c r="HB794" s="117" t="s">
        <v>3435</v>
      </c>
      <c r="HC794" s="117"/>
      <c r="HD794" s="116" t="s">
        <v>1858</v>
      </c>
      <c r="HE794" s="116">
        <v>7.9246400000000001</v>
      </c>
      <c r="HF794" s="116">
        <v>31.939630000000001</v>
      </c>
    </row>
    <row r="795" spans="209:214" x14ac:dyDescent="0.25">
      <c r="HA795" s="117" t="s">
        <v>1062</v>
      </c>
      <c r="HB795" s="117" t="s">
        <v>3437</v>
      </c>
      <c r="HC795" s="117"/>
      <c r="HD795" s="116" t="s">
        <v>1858</v>
      </c>
      <c r="HE795" s="116">
        <v>7.8952999999999998</v>
      </c>
      <c r="HF795" s="116">
        <v>31.926760000000002</v>
      </c>
    </row>
    <row r="796" spans="209:214" x14ac:dyDescent="0.25">
      <c r="HA796" s="117" t="s">
        <v>1062</v>
      </c>
      <c r="HB796" s="117" t="s">
        <v>3439</v>
      </c>
      <c r="HC796" s="117"/>
      <c r="HD796" s="116" t="s">
        <v>1858</v>
      </c>
      <c r="HE796" s="116">
        <v>7.90219</v>
      </c>
      <c r="HF796" s="116">
        <v>31.924610000000001</v>
      </c>
    </row>
    <row r="797" spans="209:214" x14ac:dyDescent="0.25">
      <c r="HA797" s="117" t="s">
        <v>1062</v>
      </c>
      <c r="HB797" s="117" t="s">
        <v>3441</v>
      </c>
      <c r="HC797" s="117"/>
      <c r="HD797" s="116" t="s">
        <v>1858</v>
      </c>
      <c r="HE797" s="116">
        <v>7.9091100000000001</v>
      </c>
      <c r="HF797" s="116">
        <v>31.91093</v>
      </c>
    </row>
    <row r="798" spans="209:214" x14ac:dyDescent="0.25">
      <c r="HA798" s="117" t="s">
        <v>1062</v>
      </c>
      <c r="HB798" s="117" t="s">
        <v>3443</v>
      </c>
      <c r="HC798" s="117"/>
      <c r="HD798" s="116" t="s">
        <v>1858</v>
      </c>
      <c r="HE798" s="116">
        <v>7.9368100000000004</v>
      </c>
      <c r="HF798" s="116">
        <v>31.933769999999999</v>
      </c>
    </row>
    <row r="799" spans="209:214" x14ac:dyDescent="0.25">
      <c r="HA799" s="117" t="s">
        <v>463</v>
      </c>
      <c r="HB799" s="117" t="s">
        <v>3445</v>
      </c>
      <c r="HC799" s="117" t="s">
        <v>3445</v>
      </c>
      <c r="HD799" s="116" t="s">
        <v>1858</v>
      </c>
      <c r="HE799" s="116">
        <v>6.3607919400000004</v>
      </c>
      <c r="HF799" s="116">
        <v>31.125183675999999</v>
      </c>
    </row>
    <row r="800" spans="209:214" x14ac:dyDescent="0.25">
      <c r="HA800" s="117" t="s">
        <v>463</v>
      </c>
      <c r="HB800" s="117" t="s">
        <v>3447</v>
      </c>
      <c r="HC800" s="117"/>
      <c r="HD800" s="116" t="s">
        <v>1858</v>
      </c>
      <c r="HE800" s="116">
        <v>6.3871267610000002</v>
      </c>
      <c r="HF800" s="116">
        <v>31.180659049999999</v>
      </c>
    </row>
    <row r="801" spans="209:214" x14ac:dyDescent="0.25">
      <c r="HA801" s="117" t="s">
        <v>463</v>
      </c>
      <c r="HB801" s="117" t="s">
        <v>3449</v>
      </c>
      <c r="HC801" s="117"/>
      <c r="HD801" s="116" t="s">
        <v>1858</v>
      </c>
      <c r="HE801" s="116">
        <v>6.2930020000000004</v>
      </c>
      <c r="HF801" s="116">
        <v>31.076827000000002</v>
      </c>
    </row>
    <row r="802" spans="209:214" x14ac:dyDescent="0.25">
      <c r="HA802" s="117" t="s">
        <v>445</v>
      </c>
      <c r="HB802" s="117" t="s">
        <v>3451</v>
      </c>
      <c r="HC802" s="117"/>
      <c r="HD802" s="116" t="s">
        <v>1858</v>
      </c>
      <c r="HE802" s="116">
        <v>6.2459167180000001</v>
      </c>
      <c r="HF802" s="116">
        <v>30.952119935999999</v>
      </c>
    </row>
    <row r="803" spans="209:214" x14ac:dyDescent="0.25">
      <c r="HA803" s="117" t="s">
        <v>445</v>
      </c>
      <c r="HB803" s="117" t="s">
        <v>3453</v>
      </c>
      <c r="HC803" s="117"/>
      <c r="HD803" s="116" t="s">
        <v>1858</v>
      </c>
      <c r="HE803" s="116">
        <v>6.2094440000000004</v>
      </c>
      <c r="HF803" s="116">
        <v>30.998277999999999</v>
      </c>
    </row>
    <row r="804" spans="209:214" x14ac:dyDescent="0.25">
      <c r="HA804" s="117" t="s">
        <v>445</v>
      </c>
      <c r="HB804" s="117" t="s">
        <v>3455</v>
      </c>
      <c r="HC804" s="117"/>
      <c r="HD804" s="116" t="s">
        <v>1858</v>
      </c>
      <c r="HE804" s="116">
        <v>6.2086207</v>
      </c>
      <c r="HF804" s="116">
        <v>30.9557422</v>
      </c>
    </row>
    <row r="805" spans="209:214" x14ac:dyDescent="0.25">
      <c r="HA805" s="117" t="s">
        <v>257</v>
      </c>
      <c r="HB805" s="117" t="s">
        <v>3457</v>
      </c>
      <c r="HC805" s="117"/>
      <c r="HD805" s="116" t="s">
        <v>1858</v>
      </c>
      <c r="HE805" s="116">
        <v>6.1275700000000004</v>
      </c>
      <c r="HF805" s="116">
        <v>31.173649999999999</v>
      </c>
    </row>
    <row r="806" spans="209:214" x14ac:dyDescent="0.25">
      <c r="HA806" s="117" t="s">
        <v>257</v>
      </c>
      <c r="HB806" s="117" t="s">
        <v>3459</v>
      </c>
      <c r="HC806" s="117"/>
      <c r="HD806" s="116" t="s">
        <v>1858</v>
      </c>
      <c r="HE806" s="116">
        <v>6.1136312999999998</v>
      </c>
      <c r="HF806" s="116">
        <v>31.1748218</v>
      </c>
    </row>
    <row r="807" spans="209:214" x14ac:dyDescent="0.25">
      <c r="HA807" s="117" t="s">
        <v>257</v>
      </c>
      <c r="HB807" s="117" t="s">
        <v>3461</v>
      </c>
      <c r="HC807" s="117"/>
      <c r="HD807" s="116" t="s">
        <v>1858</v>
      </c>
      <c r="HE807" s="116">
        <v>6.1415825000000002</v>
      </c>
      <c r="HF807" s="116">
        <v>31.186968700000001</v>
      </c>
    </row>
    <row r="808" spans="209:214" x14ac:dyDescent="0.25">
      <c r="HA808" s="117" t="s">
        <v>263</v>
      </c>
      <c r="HB808" s="117" t="s">
        <v>3463</v>
      </c>
      <c r="HC808" s="117" t="s">
        <v>3463</v>
      </c>
      <c r="HD808" s="116" t="s">
        <v>1858</v>
      </c>
      <c r="HE808" s="116">
        <v>6.2107599999999996</v>
      </c>
      <c r="HF808" s="116">
        <v>30.9984</v>
      </c>
    </row>
    <row r="809" spans="209:214" x14ac:dyDescent="0.25">
      <c r="HA809" s="117" t="s">
        <v>263</v>
      </c>
      <c r="HB809" s="117" t="s">
        <v>3465</v>
      </c>
      <c r="HC809" s="117"/>
      <c r="HD809" s="116" t="s">
        <v>1858</v>
      </c>
      <c r="HE809" s="116">
        <v>6.0977699999999997</v>
      </c>
      <c r="HF809" s="116">
        <v>31.077780000000001</v>
      </c>
    </row>
    <row r="810" spans="209:214" x14ac:dyDescent="0.25">
      <c r="HA810" s="117" t="s">
        <v>263</v>
      </c>
      <c r="HB810" s="117" t="s">
        <v>263</v>
      </c>
      <c r="HC810" s="117"/>
      <c r="HD810" s="116" t="s">
        <v>1858</v>
      </c>
      <c r="HE810" s="116">
        <v>6.2085422399999999</v>
      </c>
      <c r="HF810" s="116">
        <v>30.999366642999998</v>
      </c>
    </row>
    <row r="811" spans="209:214" x14ac:dyDescent="0.25">
      <c r="HA811" s="117" t="s">
        <v>263</v>
      </c>
      <c r="HB811" s="117" t="s">
        <v>3468</v>
      </c>
      <c r="HC811" s="117"/>
      <c r="HD811" s="116" t="s">
        <v>1858</v>
      </c>
      <c r="HE811" s="116">
        <v>6.08765</v>
      </c>
      <c r="HF811" s="116">
        <v>31.095189999999999</v>
      </c>
    </row>
    <row r="812" spans="209:214" x14ac:dyDescent="0.25">
      <c r="HA812" s="117" t="s">
        <v>873</v>
      </c>
      <c r="HB812" s="117" t="s">
        <v>3470</v>
      </c>
      <c r="HC812" s="117"/>
      <c r="HD812" s="116" t="s">
        <v>1858</v>
      </c>
      <c r="HE812" s="116">
        <v>6.12671528</v>
      </c>
      <c r="HF812" s="116">
        <v>31.172354540000001</v>
      </c>
    </row>
    <row r="813" spans="209:214" x14ac:dyDescent="0.25">
      <c r="HA813" s="117" t="s">
        <v>873</v>
      </c>
      <c r="HB813" s="117" t="s">
        <v>3472</v>
      </c>
      <c r="HC813" s="117"/>
      <c r="HD813" s="116" t="s">
        <v>1858</v>
      </c>
      <c r="HE813" s="116">
        <v>6.12671528</v>
      </c>
      <c r="HF813" s="116">
        <v>31.172354540000001</v>
      </c>
    </row>
    <row r="814" spans="209:214" x14ac:dyDescent="0.25">
      <c r="HA814" s="117" t="s">
        <v>873</v>
      </c>
      <c r="HB814" s="117" t="s">
        <v>873</v>
      </c>
      <c r="HC814" s="117"/>
      <c r="HD814" s="116" t="s">
        <v>1858</v>
      </c>
      <c r="HE814" s="116">
        <v>6.0516288999999999</v>
      </c>
      <c r="HF814" s="116">
        <v>31.286898099999998</v>
      </c>
    </row>
    <row r="815" spans="209:214" x14ac:dyDescent="0.25">
      <c r="HA815" s="117" t="s">
        <v>260</v>
      </c>
      <c r="HB815" s="117" t="s">
        <v>3475</v>
      </c>
      <c r="HC815" s="117"/>
      <c r="HD815" s="116" t="s">
        <v>1858</v>
      </c>
      <c r="HE815" s="116">
        <v>6.0384700000000002</v>
      </c>
      <c r="HF815" s="116">
        <v>31.164159999999999</v>
      </c>
    </row>
    <row r="816" spans="209:214" x14ac:dyDescent="0.25">
      <c r="HA816" s="117" t="s">
        <v>260</v>
      </c>
      <c r="HB816" s="117" t="s">
        <v>3477</v>
      </c>
      <c r="HC816" s="117"/>
      <c r="HD816" s="116" t="s">
        <v>1858</v>
      </c>
      <c r="HE816" s="116">
        <v>6.0710199999999999</v>
      </c>
      <c r="HF816" s="116">
        <v>31.121210000000001</v>
      </c>
    </row>
    <row r="817" spans="209:214" x14ac:dyDescent="0.25">
      <c r="HA817" s="117" t="s">
        <v>260</v>
      </c>
      <c r="HB817" s="117" t="s">
        <v>3479</v>
      </c>
      <c r="HC817" s="117"/>
      <c r="HD817" s="116" t="s">
        <v>1858</v>
      </c>
      <c r="HE817" s="116">
        <v>6.0560400000000003</v>
      </c>
      <c r="HF817" s="116">
        <v>31.13072</v>
      </c>
    </row>
    <row r="818" spans="209:214" x14ac:dyDescent="0.25">
      <c r="HA818" s="117" t="s">
        <v>255</v>
      </c>
      <c r="HB818" s="117" t="s">
        <v>3481</v>
      </c>
      <c r="HC818" s="117"/>
      <c r="HD818" s="116" t="s">
        <v>1858</v>
      </c>
      <c r="HE818" s="116">
        <v>6.0776500000000002</v>
      </c>
      <c r="HF818" s="116">
        <v>31.510269999999998</v>
      </c>
    </row>
    <row r="819" spans="209:214" x14ac:dyDescent="0.25">
      <c r="HA819" s="117" t="s">
        <v>255</v>
      </c>
      <c r="HB819" s="117" t="s">
        <v>3483</v>
      </c>
      <c r="HC819" s="117"/>
      <c r="HD819" s="116" t="s">
        <v>1858</v>
      </c>
      <c r="HE819" s="116">
        <v>6.07524</v>
      </c>
      <c r="HF819" s="116">
        <v>31.51146</v>
      </c>
    </row>
    <row r="820" spans="209:214" x14ac:dyDescent="0.25">
      <c r="HA820" s="117" t="s">
        <v>266</v>
      </c>
      <c r="HB820" s="117" t="s">
        <v>3485</v>
      </c>
      <c r="HC820" s="117"/>
      <c r="HD820" s="116" t="s">
        <v>1858</v>
      </c>
      <c r="HE820" s="116">
        <v>5.9348530000000004</v>
      </c>
      <c r="HF820" s="116">
        <v>31.367543999999999</v>
      </c>
    </row>
    <row r="821" spans="209:214" x14ac:dyDescent="0.25">
      <c r="HA821" s="118" t="s">
        <v>266</v>
      </c>
      <c r="HB821" s="118" t="s">
        <v>3487</v>
      </c>
      <c r="HC821" s="118"/>
      <c r="HD821" s="118" t="s">
        <v>1885</v>
      </c>
      <c r="HE821" s="119">
        <v>6.0499902969999999</v>
      </c>
      <c r="HF821" s="119">
        <v>31.515181329000001</v>
      </c>
    </row>
    <row r="822" spans="209:214" x14ac:dyDescent="0.25">
      <c r="HA822" s="117" t="s">
        <v>266</v>
      </c>
      <c r="HB822" s="117" t="s">
        <v>3489</v>
      </c>
      <c r="HC822" s="117"/>
      <c r="HD822" s="116" t="s">
        <v>1858</v>
      </c>
      <c r="HE822" s="116">
        <v>6.0591666999999996</v>
      </c>
      <c r="HF822" s="116">
        <v>31.5519444</v>
      </c>
    </row>
    <row r="823" spans="209:214" x14ac:dyDescent="0.25">
      <c r="HA823" s="117" t="s">
        <v>548</v>
      </c>
      <c r="HB823" s="117" t="s">
        <v>3491</v>
      </c>
      <c r="HC823" s="117"/>
      <c r="HD823" s="116" t="s">
        <v>1858</v>
      </c>
      <c r="HE823" s="116">
        <v>6.8927899999999998</v>
      </c>
      <c r="HF823" s="116">
        <v>29.424340000000001</v>
      </c>
    </row>
    <row r="824" spans="209:214" x14ac:dyDescent="0.25">
      <c r="HA824" s="117" t="s">
        <v>548</v>
      </c>
      <c r="HB824" s="117" t="s">
        <v>3493</v>
      </c>
      <c r="HC824" s="117"/>
      <c r="HD824" s="116" t="s">
        <v>1858</v>
      </c>
      <c r="HE824" s="116">
        <v>6.8821899999999996</v>
      </c>
      <c r="HF824" s="116">
        <v>29.424299999999999</v>
      </c>
    </row>
    <row r="825" spans="209:214" x14ac:dyDescent="0.25">
      <c r="HA825" s="117" t="s">
        <v>548</v>
      </c>
      <c r="HB825" s="117" t="s">
        <v>3330</v>
      </c>
      <c r="HC825" s="117"/>
      <c r="HD825" s="116" t="s">
        <v>1858</v>
      </c>
      <c r="HE825" s="116">
        <v>6.9754300000000002</v>
      </c>
      <c r="HF825" s="116">
        <v>29.326319999999999</v>
      </c>
    </row>
    <row r="826" spans="209:214" x14ac:dyDescent="0.25">
      <c r="HA826" s="117" t="s">
        <v>548</v>
      </c>
      <c r="HB826" s="117" t="s">
        <v>3496</v>
      </c>
      <c r="HC826" s="117"/>
      <c r="HD826" s="116" t="s">
        <v>1858</v>
      </c>
      <c r="HE826" s="116">
        <v>6.9336510000000002</v>
      </c>
      <c r="HF826" s="116">
        <v>29.349499999999999</v>
      </c>
    </row>
    <row r="827" spans="209:214" x14ac:dyDescent="0.25">
      <c r="HA827" s="117" t="s">
        <v>548</v>
      </c>
      <c r="HB827" s="117" t="s">
        <v>3498</v>
      </c>
      <c r="HC827" s="117"/>
      <c r="HD827" s="116" t="s">
        <v>1858</v>
      </c>
      <c r="HE827" s="116">
        <v>6.848312</v>
      </c>
      <c r="HF827" s="116">
        <v>29.433706000000001</v>
      </c>
    </row>
    <row r="828" spans="209:214" x14ac:dyDescent="0.25">
      <c r="HA828" s="117" t="s">
        <v>548</v>
      </c>
      <c r="HB828" s="117" t="s">
        <v>3500</v>
      </c>
      <c r="HC828" s="117"/>
      <c r="HD828" s="116" t="s">
        <v>1858</v>
      </c>
      <c r="HE828" s="116">
        <v>6.8506970000000003</v>
      </c>
      <c r="HF828" s="116">
        <v>29.400852</v>
      </c>
    </row>
    <row r="829" spans="209:214" x14ac:dyDescent="0.25">
      <c r="HA829" s="117" t="s">
        <v>548</v>
      </c>
      <c r="HB829" s="117" t="s">
        <v>445</v>
      </c>
      <c r="HC829" s="117"/>
      <c r="HD829" s="116" t="s">
        <v>1858</v>
      </c>
      <c r="HE829" s="116">
        <v>6.7869520000000003</v>
      </c>
      <c r="HF829" s="116">
        <v>29.346541999999999</v>
      </c>
    </row>
    <row r="830" spans="209:214" x14ac:dyDescent="0.25">
      <c r="HA830" s="117" t="s">
        <v>548</v>
      </c>
      <c r="HB830" s="117" t="s">
        <v>3503</v>
      </c>
      <c r="HC830" s="117"/>
      <c r="HD830" s="116" t="s">
        <v>1858</v>
      </c>
      <c r="HE830" s="116">
        <v>6.7587000000000002</v>
      </c>
      <c r="HF830" s="116">
        <v>29.380490000000002</v>
      </c>
    </row>
    <row r="831" spans="209:214" x14ac:dyDescent="0.25">
      <c r="HA831" s="117" t="s">
        <v>548</v>
      </c>
      <c r="HB831" s="117" t="s">
        <v>3505</v>
      </c>
      <c r="HC831" s="117"/>
      <c r="HD831" s="116" t="s">
        <v>1858</v>
      </c>
      <c r="HE831" s="116">
        <v>6.9099120000000003</v>
      </c>
      <c r="HF831" s="116">
        <v>29.476531000000001</v>
      </c>
    </row>
    <row r="832" spans="209:214" x14ac:dyDescent="0.25">
      <c r="HA832" s="117" t="s">
        <v>243</v>
      </c>
      <c r="HB832" s="117" t="s">
        <v>3507</v>
      </c>
      <c r="HC832" s="117"/>
      <c r="HD832" s="116" t="s">
        <v>1858</v>
      </c>
      <c r="HE832" s="116">
        <v>7.5077480000000003</v>
      </c>
      <c r="HF832" s="116">
        <v>29.184056000000002</v>
      </c>
    </row>
    <row r="833" spans="209:214" x14ac:dyDescent="0.25">
      <c r="HA833" s="117" t="s">
        <v>927</v>
      </c>
      <c r="HB833" s="117" t="s">
        <v>3509</v>
      </c>
      <c r="HC833" s="117"/>
      <c r="HD833" s="116" t="s">
        <v>1858</v>
      </c>
      <c r="HE833" s="116">
        <v>7.012778</v>
      </c>
      <c r="HF833" s="116">
        <v>29.250833</v>
      </c>
    </row>
    <row r="834" spans="209:214" x14ac:dyDescent="0.25">
      <c r="HA834" s="117" t="s">
        <v>617</v>
      </c>
      <c r="HB834" s="117" t="s">
        <v>3511</v>
      </c>
      <c r="HC834" s="117"/>
      <c r="HD834" s="116" t="s">
        <v>1858</v>
      </c>
      <c r="HE834" s="116">
        <v>6.9666829999999997</v>
      </c>
      <c r="HF834" s="116">
        <v>29.369729</v>
      </c>
    </row>
    <row r="835" spans="209:214" x14ac:dyDescent="0.25">
      <c r="HA835" s="117" t="s">
        <v>617</v>
      </c>
      <c r="HB835" s="117" t="s">
        <v>3513</v>
      </c>
      <c r="HC835" s="117"/>
      <c r="HD835" s="116" t="s">
        <v>1858</v>
      </c>
      <c r="HE835" s="116">
        <v>6.9932800000000004</v>
      </c>
      <c r="HF835" s="116">
        <v>29.359940000000002</v>
      </c>
    </row>
    <row r="836" spans="209:214" x14ac:dyDescent="0.25">
      <c r="HA836" s="117" t="s">
        <v>617</v>
      </c>
      <c r="HB836" s="117" t="s">
        <v>3515</v>
      </c>
      <c r="HC836" s="117"/>
      <c r="HD836" s="116" t="s">
        <v>1858</v>
      </c>
      <c r="HE836" s="116">
        <v>6.9640599999999999</v>
      </c>
      <c r="HF836" s="116">
        <v>29.356860000000001</v>
      </c>
    </row>
    <row r="837" spans="209:214" x14ac:dyDescent="0.25">
      <c r="HA837" s="117" t="s">
        <v>617</v>
      </c>
      <c r="HB837" s="117" t="s">
        <v>3517</v>
      </c>
      <c r="HC837" s="117"/>
      <c r="HD837" s="116" t="s">
        <v>1858</v>
      </c>
      <c r="HE837" s="116">
        <v>6.9644170000000001</v>
      </c>
      <c r="HF837" s="116">
        <v>29.373639000000001</v>
      </c>
    </row>
    <row r="838" spans="209:214" x14ac:dyDescent="0.25">
      <c r="HA838" s="117" t="s">
        <v>617</v>
      </c>
      <c r="HB838" s="117" t="s">
        <v>3519</v>
      </c>
      <c r="HC838" s="117"/>
      <c r="HD838" s="116" t="s">
        <v>1858</v>
      </c>
      <c r="HE838" s="116">
        <v>6.9750920000000001</v>
      </c>
      <c r="HF838" s="116">
        <v>29.355156000000001</v>
      </c>
    </row>
    <row r="839" spans="209:214" x14ac:dyDescent="0.25">
      <c r="HA839" s="117" t="s">
        <v>233</v>
      </c>
      <c r="HB839" s="117" t="s">
        <v>3521</v>
      </c>
      <c r="HC839" s="117"/>
      <c r="HD839" s="116" t="s">
        <v>1858</v>
      </c>
      <c r="HE839" s="116">
        <v>7.0638180000000004</v>
      </c>
      <c r="HF839" s="116">
        <v>29.091996999999999</v>
      </c>
    </row>
    <row r="840" spans="209:214" x14ac:dyDescent="0.25">
      <c r="HA840" s="117" t="s">
        <v>669</v>
      </c>
      <c r="HB840" s="117" t="s">
        <v>3523</v>
      </c>
      <c r="HC840" s="117"/>
      <c r="HD840" s="116" t="s">
        <v>1858</v>
      </c>
      <c r="HE840" s="116">
        <v>6.98935</v>
      </c>
      <c r="HF840" s="116">
        <v>29.330200000000001</v>
      </c>
    </row>
    <row r="841" spans="209:214" x14ac:dyDescent="0.25">
      <c r="HA841" s="117" t="s">
        <v>669</v>
      </c>
      <c r="HB841" s="117" t="s">
        <v>3525</v>
      </c>
      <c r="HC841" s="117"/>
      <c r="HD841" s="116" t="s">
        <v>1858</v>
      </c>
      <c r="HE841" s="116">
        <v>6.9948399999999999</v>
      </c>
      <c r="HF841" s="116">
        <v>29.313960000000002</v>
      </c>
    </row>
    <row r="842" spans="209:214" x14ac:dyDescent="0.25">
      <c r="HA842" s="117" t="s">
        <v>669</v>
      </c>
      <c r="HB842" s="117" t="s">
        <v>3527</v>
      </c>
      <c r="HC842" s="117"/>
      <c r="HD842" s="116" t="s">
        <v>1858</v>
      </c>
      <c r="HE842" s="116">
        <v>6.993899796</v>
      </c>
      <c r="HF842" s="116">
        <v>29.33384307</v>
      </c>
    </row>
    <row r="843" spans="209:214" x14ac:dyDescent="0.25">
      <c r="HA843" s="117" t="s">
        <v>669</v>
      </c>
      <c r="HB843" s="117" t="s">
        <v>3529</v>
      </c>
      <c r="HC843" s="117"/>
      <c r="HD843" s="116" t="s">
        <v>1858</v>
      </c>
      <c r="HE843" s="116">
        <v>6.9889590000000004</v>
      </c>
      <c r="HF843" s="116">
        <v>29.330221999999999</v>
      </c>
    </row>
    <row r="844" spans="209:214" x14ac:dyDescent="0.25">
      <c r="HA844" s="117" t="s">
        <v>669</v>
      </c>
      <c r="HB844" s="117" t="s">
        <v>3531</v>
      </c>
      <c r="HC844" s="117"/>
      <c r="HD844" s="116" t="s">
        <v>1858</v>
      </c>
      <c r="HE844" s="116">
        <v>6.9985759999999999</v>
      </c>
      <c r="HF844" s="116">
        <v>29.313381</v>
      </c>
    </row>
    <row r="845" spans="209:214" x14ac:dyDescent="0.25">
      <c r="HA845" s="117" t="s">
        <v>669</v>
      </c>
      <c r="HB845" s="117" t="s">
        <v>3533</v>
      </c>
      <c r="HC845" s="117"/>
      <c r="HD845" s="116" t="s">
        <v>1858</v>
      </c>
      <c r="HE845" s="116">
        <v>6.9749239999999997</v>
      </c>
      <c r="HF845" s="116">
        <v>29.295245000000001</v>
      </c>
    </row>
    <row r="846" spans="209:214" x14ac:dyDescent="0.25">
      <c r="HA846" s="117" t="s">
        <v>1466</v>
      </c>
      <c r="HB846" s="117" t="s">
        <v>3535</v>
      </c>
      <c r="HC846" s="117"/>
      <c r="HD846" s="116" t="s">
        <v>1858</v>
      </c>
      <c r="HE846" s="116">
        <v>6.8853999999999997</v>
      </c>
      <c r="HF846" s="116">
        <v>29.22</v>
      </c>
    </row>
    <row r="847" spans="209:214" x14ac:dyDescent="0.25">
      <c r="HA847" s="117" t="s">
        <v>539</v>
      </c>
      <c r="HB847" s="117" t="s">
        <v>3537</v>
      </c>
      <c r="HC847" s="117"/>
      <c r="HD847" s="116" t="s">
        <v>1858</v>
      </c>
      <c r="HE847" s="116">
        <v>7.2439900000000002</v>
      </c>
      <c r="HF847" s="116">
        <v>29.492760000000001</v>
      </c>
    </row>
    <row r="848" spans="209:214" x14ac:dyDescent="0.25">
      <c r="HA848" s="117" t="s">
        <v>539</v>
      </c>
      <c r="HB848" s="117" t="s">
        <v>1174</v>
      </c>
      <c r="HC848" s="117" t="s">
        <v>3539</v>
      </c>
      <c r="HD848" s="116" t="s">
        <v>1858</v>
      </c>
      <c r="HE848" s="116">
        <v>7.2076099999999999</v>
      </c>
      <c r="HF848" s="116">
        <v>29.442900000000002</v>
      </c>
    </row>
    <row r="849" spans="209:214" x14ac:dyDescent="0.25">
      <c r="HA849" s="117" t="s">
        <v>539</v>
      </c>
      <c r="HB849" s="117" t="s">
        <v>3541</v>
      </c>
      <c r="HC849" s="117"/>
      <c r="HD849" s="116" t="s">
        <v>1858</v>
      </c>
      <c r="HE849" s="116">
        <v>7.1357549999999996</v>
      </c>
      <c r="HF849" s="116">
        <v>29.279329000000001</v>
      </c>
    </row>
    <row r="850" spans="209:214" x14ac:dyDescent="0.25">
      <c r="HA850" s="117" t="s">
        <v>539</v>
      </c>
      <c r="HB850" s="117" t="s">
        <v>3543</v>
      </c>
      <c r="HC850" s="117"/>
      <c r="HD850" s="116" t="s">
        <v>1858</v>
      </c>
      <c r="HE850" s="116">
        <v>7.1594443999999999</v>
      </c>
      <c r="HF850" s="116">
        <v>29.474722199999999</v>
      </c>
    </row>
    <row r="851" spans="209:214" x14ac:dyDescent="0.25">
      <c r="HA851" s="117" t="s">
        <v>539</v>
      </c>
      <c r="HB851" s="117" t="s">
        <v>3545</v>
      </c>
      <c r="HC851" s="117"/>
      <c r="HD851" s="116" t="s">
        <v>1858</v>
      </c>
      <c r="HE851" s="116">
        <v>7.1787359999999998</v>
      </c>
      <c r="HF851" s="116">
        <v>29.411811</v>
      </c>
    </row>
    <row r="852" spans="209:214" x14ac:dyDescent="0.25">
      <c r="HA852" s="117" t="s">
        <v>539</v>
      </c>
      <c r="HB852" s="117" t="s">
        <v>3547</v>
      </c>
      <c r="HC852" s="117"/>
      <c r="HD852" s="116" t="s">
        <v>1858</v>
      </c>
      <c r="HE852" s="116">
        <v>7.1855919999999998</v>
      </c>
      <c r="HF852" s="116">
        <v>29.339065000000002</v>
      </c>
    </row>
    <row r="853" spans="209:214" x14ac:dyDescent="0.25">
      <c r="HA853" s="117" t="s">
        <v>539</v>
      </c>
      <c r="HB853" s="117" t="s">
        <v>3549</v>
      </c>
      <c r="HC853" s="117"/>
      <c r="HD853" s="116" t="s">
        <v>1858</v>
      </c>
      <c r="HE853" s="116">
        <v>7.1948499999999997</v>
      </c>
      <c r="HF853" s="116">
        <v>29.335629999999998</v>
      </c>
    </row>
    <row r="854" spans="209:214" x14ac:dyDescent="0.25">
      <c r="HA854" s="117" t="s">
        <v>539</v>
      </c>
      <c r="HB854" s="117" t="s">
        <v>3551</v>
      </c>
      <c r="HC854" s="117"/>
      <c r="HD854" s="116" t="s">
        <v>1858</v>
      </c>
      <c r="HE854" s="116">
        <v>7.2442919999999997</v>
      </c>
      <c r="HF854" s="116">
        <v>29.459022000000001</v>
      </c>
    </row>
    <row r="855" spans="209:214" x14ac:dyDescent="0.25">
      <c r="HA855" s="117" t="s">
        <v>237</v>
      </c>
      <c r="HB855" s="117" t="s">
        <v>3553</v>
      </c>
      <c r="HC855" s="117"/>
      <c r="HD855" s="116" t="s">
        <v>1858</v>
      </c>
      <c r="HE855" s="116">
        <v>7.3065579999999999</v>
      </c>
      <c r="HF855" s="116">
        <v>29.315498000000002</v>
      </c>
    </row>
    <row r="856" spans="209:214" x14ac:dyDescent="0.25">
      <c r="HA856" s="117" t="s">
        <v>239</v>
      </c>
      <c r="HB856" s="117" t="s">
        <v>3555</v>
      </c>
      <c r="HC856" s="117"/>
      <c r="HD856" s="116" t="s">
        <v>1858</v>
      </c>
      <c r="HE856" s="116">
        <v>6.7710999999999997</v>
      </c>
      <c r="HF856" s="116">
        <v>29.713699999999999</v>
      </c>
    </row>
    <row r="857" spans="209:214" x14ac:dyDescent="0.25">
      <c r="HA857" s="117" t="s">
        <v>239</v>
      </c>
      <c r="HB857" s="117" t="s">
        <v>3557</v>
      </c>
      <c r="HC857" s="117"/>
      <c r="HD857" s="116" t="s">
        <v>1858</v>
      </c>
      <c r="HE857" s="116">
        <v>7.0316666999999997</v>
      </c>
      <c r="HF857" s="116">
        <v>30.091388899999998</v>
      </c>
    </row>
    <row r="858" spans="209:214" x14ac:dyDescent="0.25">
      <c r="HA858" s="117" t="s">
        <v>235</v>
      </c>
      <c r="HB858" s="117" t="s">
        <v>3559</v>
      </c>
      <c r="HC858" s="117"/>
      <c r="HD858" s="116" t="s">
        <v>1858</v>
      </c>
      <c r="HE858" s="116">
        <v>6.7694369999999999</v>
      </c>
      <c r="HF858" s="116">
        <v>29.685148999999999</v>
      </c>
    </row>
    <row r="859" spans="209:214" x14ac:dyDescent="0.25">
      <c r="HA859" s="117" t="s">
        <v>859</v>
      </c>
      <c r="HB859" s="117" t="s">
        <v>3561</v>
      </c>
      <c r="HC859" s="117"/>
      <c r="HD859" s="116" t="s">
        <v>1858</v>
      </c>
      <c r="HE859" s="116">
        <v>6.8677999999999999</v>
      </c>
      <c r="HF859" s="116">
        <v>29.637</v>
      </c>
    </row>
    <row r="860" spans="209:214" x14ac:dyDescent="0.25">
      <c r="HA860" s="117" t="s">
        <v>859</v>
      </c>
      <c r="HB860" s="117" t="s">
        <v>3563</v>
      </c>
      <c r="HC860" s="117"/>
      <c r="HD860" s="116" t="s">
        <v>1858</v>
      </c>
      <c r="HE860" s="116">
        <v>7.2192100000000003</v>
      </c>
      <c r="HF860" s="116">
        <v>29.723434999999998</v>
      </c>
    </row>
    <row r="861" spans="209:214" x14ac:dyDescent="0.25">
      <c r="HA861" s="117" t="s">
        <v>189</v>
      </c>
      <c r="HB861" s="117" t="s">
        <v>3565</v>
      </c>
      <c r="HC861" s="117"/>
      <c r="HD861" s="116" t="s">
        <v>1858</v>
      </c>
      <c r="HE861" s="116">
        <v>6.8248829999999998</v>
      </c>
      <c r="HF861" s="116">
        <v>29.679433332999999</v>
      </c>
    </row>
    <row r="862" spans="209:214" x14ac:dyDescent="0.25">
      <c r="HA862" s="117" t="s">
        <v>176</v>
      </c>
      <c r="HB862" s="117" t="s">
        <v>3567</v>
      </c>
      <c r="HC862" s="117"/>
      <c r="HD862" s="116" t="s">
        <v>1858</v>
      </c>
      <c r="HE862" s="116">
        <v>7.0918846999999996</v>
      </c>
      <c r="HF862" s="116">
        <v>29.740770099999999</v>
      </c>
    </row>
    <row r="863" spans="209:214" x14ac:dyDescent="0.25">
      <c r="HA863" s="117" t="s">
        <v>245</v>
      </c>
      <c r="HB863" s="117" t="s">
        <v>2392</v>
      </c>
      <c r="HC863" s="117"/>
      <c r="HD863" s="116" t="s">
        <v>1858</v>
      </c>
      <c r="HE863" s="116">
        <v>6.8110999999999997</v>
      </c>
      <c r="HF863" s="116">
        <v>29.64695</v>
      </c>
    </row>
    <row r="864" spans="209:214" x14ac:dyDescent="0.25">
      <c r="HA864" s="117" t="s">
        <v>1131</v>
      </c>
      <c r="HB864" s="117" t="s">
        <v>3570</v>
      </c>
      <c r="HC864" s="117"/>
      <c r="HD864" s="116" t="s">
        <v>1858</v>
      </c>
      <c r="HE864" s="116">
        <v>6.6235670000000004</v>
      </c>
      <c r="HF864" s="116">
        <v>29.896117</v>
      </c>
    </row>
    <row r="865" spans="209:214" x14ac:dyDescent="0.25">
      <c r="HA865" s="117" t="s">
        <v>1131</v>
      </c>
      <c r="HB865" s="117" t="s">
        <v>3572</v>
      </c>
      <c r="HC865" s="117"/>
      <c r="HD865" s="116" t="s">
        <v>1858</v>
      </c>
      <c r="HE865" s="116">
        <v>6.5186669999999998</v>
      </c>
      <c r="HF865" s="116">
        <v>29.838899999999999</v>
      </c>
    </row>
    <row r="866" spans="209:214" x14ac:dyDescent="0.25">
      <c r="HA866" s="117" t="s">
        <v>1131</v>
      </c>
      <c r="HB866" s="117" t="s">
        <v>3574</v>
      </c>
      <c r="HC866" s="117" t="s">
        <v>3575</v>
      </c>
      <c r="HD866" s="116" t="s">
        <v>1858</v>
      </c>
      <c r="HE866" s="116">
        <v>6.5531670000000002</v>
      </c>
      <c r="HF866" s="116">
        <v>29.838967</v>
      </c>
    </row>
    <row r="867" spans="209:214" x14ac:dyDescent="0.25">
      <c r="HA867" s="117" t="s">
        <v>1131</v>
      </c>
      <c r="HB867" s="117" t="s">
        <v>3577</v>
      </c>
      <c r="HC867" s="117"/>
      <c r="HD867" s="116" t="s">
        <v>1858</v>
      </c>
      <c r="HE867" s="116">
        <v>6.4980669999999998</v>
      </c>
      <c r="HF867" s="116">
        <v>29.835567000000001</v>
      </c>
    </row>
    <row r="868" spans="209:214" x14ac:dyDescent="0.25">
      <c r="HA868" s="117" t="s">
        <v>1131</v>
      </c>
      <c r="HB868" s="117" t="s">
        <v>3579</v>
      </c>
      <c r="HC868" s="117"/>
      <c r="HD868" s="116" t="s">
        <v>1858</v>
      </c>
      <c r="HE868" s="116">
        <v>6.4889462499999997</v>
      </c>
      <c r="HF868" s="116">
        <v>29.855669520999999</v>
      </c>
    </row>
    <row r="869" spans="209:214" x14ac:dyDescent="0.25">
      <c r="HA869" s="117" t="s">
        <v>1131</v>
      </c>
      <c r="HB869" s="117" t="s">
        <v>3581</v>
      </c>
      <c r="HC869" s="117"/>
      <c r="HD869" s="116" t="s">
        <v>1858</v>
      </c>
      <c r="HE869" s="116">
        <v>6.5276329999999998</v>
      </c>
      <c r="HF869" s="116">
        <v>29.803823999999999</v>
      </c>
    </row>
    <row r="870" spans="209:214" x14ac:dyDescent="0.25">
      <c r="HA870" s="117" t="s">
        <v>1131</v>
      </c>
      <c r="HB870" s="117" t="s">
        <v>3519</v>
      </c>
      <c r="HC870" s="117"/>
      <c r="HD870" s="116" t="s">
        <v>1858</v>
      </c>
      <c r="HE870" s="116">
        <v>6.45235</v>
      </c>
      <c r="HF870" s="116">
        <v>29.754999999999999</v>
      </c>
    </row>
    <row r="871" spans="209:214" x14ac:dyDescent="0.25">
      <c r="HA871" s="117" t="s">
        <v>1131</v>
      </c>
      <c r="HB871" s="117" t="s">
        <v>3584</v>
      </c>
      <c r="HC871" s="117"/>
      <c r="HD871" s="116" t="s">
        <v>1858</v>
      </c>
      <c r="HE871" s="116">
        <v>6.5023799999999996</v>
      </c>
      <c r="HF871" s="116">
        <v>29.776209000000001</v>
      </c>
    </row>
    <row r="872" spans="209:214" x14ac:dyDescent="0.25">
      <c r="HA872" s="117" t="s">
        <v>1115</v>
      </c>
      <c r="HB872" s="117" t="s">
        <v>3586</v>
      </c>
      <c r="HC872" s="117"/>
      <c r="HD872" s="116" t="s">
        <v>1858</v>
      </c>
      <c r="HE872" s="116">
        <v>6.5625169999999997</v>
      </c>
      <c r="HF872" s="116">
        <v>29.984278</v>
      </c>
    </row>
    <row r="873" spans="209:214" x14ac:dyDescent="0.25">
      <c r="HA873" s="117" t="s">
        <v>1115</v>
      </c>
      <c r="HB873" s="117" t="s">
        <v>176</v>
      </c>
      <c r="HC873" s="117"/>
      <c r="HD873" s="116" t="s">
        <v>1858</v>
      </c>
      <c r="HE873" s="116">
        <v>6.5697669999999997</v>
      </c>
      <c r="HF873" s="116">
        <v>30.011199999999999</v>
      </c>
    </row>
    <row r="874" spans="209:214" x14ac:dyDescent="0.25">
      <c r="HA874" s="117" t="s">
        <v>1115</v>
      </c>
      <c r="HB874" s="117" t="s">
        <v>1115</v>
      </c>
      <c r="HC874" s="117"/>
      <c r="HD874" s="116" t="s">
        <v>1858</v>
      </c>
      <c r="HE874" s="116">
        <v>6.5451220000000001</v>
      </c>
      <c r="HF874" s="116">
        <v>30.038606000000001</v>
      </c>
    </row>
    <row r="875" spans="209:214" x14ac:dyDescent="0.25">
      <c r="HA875" s="117" t="s">
        <v>1115</v>
      </c>
      <c r="HB875" s="117" t="s">
        <v>3590</v>
      </c>
      <c r="HC875" s="117"/>
      <c r="HD875" s="116" t="s">
        <v>1858</v>
      </c>
      <c r="HE875" s="116">
        <v>6.5312710000000003</v>
      </c>
      <c r="HF875" s="116">
        <v>30.020928999999999</v>
      </c>
    </row>
    <row r="876" spans="209:214" x14ac:dyDescent="0.25">
      <c r="HA876" s="117" t="s">
        <v>1115</v>
      </c>
      <c r="HB876" s="117" t="s">
        <v>3592</v>
      </c>
      <c r="HC876" s="117"/>
      <c r="HD876" s="116" t="s">
        <v>1858</v>
      </c>
      <c r="HE876" s="116">
        <v>6.4590480000000001</v>
      </c>
      <c r="HF876" s="116">
        <v>30.004860000000001</v>
      </c>
    </row>
    <row r="877" spans="209:214" x14ac:dyDescent="0.25">
      <c r="HA877" s="117" t="s">
        <v>1115</v>
      </c>
      <c r="HB877" s="117" t="s">
        <v>3594</v>
      </c>
      <c r="HC877" s="117"/>
      <c r="HD877" s="116" t="s">
        <v>1858</v>
      </c>
      <c r="HE877" s="116">
        <v>6.5479060000000002</v>
      </c>
      <c r="HF877" s="116">
        <v>30.030992999999999</v>
      </c>
    </row>
    <row r="878" spans="209:214" x14ac:dyDescent="0.25">
      <c r="HA878" s="117" t="s">
        <v>1115</v>
      </c>
      <c r="HB878" s="117" t="s">
        <v>3596</v>
      </c>
      <c r="HC878" s="117"/>
      <c r="HD878" s="116" t="s">
        <v>1858</v>
      </c>
      <c r="HE878" s="116">
        <v>6.4583510000000004</v>
      </c>
      <c r="HF878" s="116">
        <v>29.950125</v>
      </c>
    </row>
    <row r="879" spans="209:214" x14ac:dyDescent="0.25">
      <c r="HA879" s="117" t="s">
        <v>1115</v>
      </c>
      <c r="HB879" s="117" t="s">
        <v>3598</v>
      </c>
      <c r="HC879" s="117"/>
      <c r="HD879" s="116" t="s">
        <v>1858</v>
      </c>
      <c r="HE879" s="116">
        <v>6.4914459999999998</v>
      </c>
      <c r="HF879" s="116">
        <v>29.952718000000001</v>
      </c>
    </row>
    <row r="880" spans="209:214" x14ac:dyDescent="0.25">
      <c r="HA880" s="117" t="s">
        <v>1115</v>
      </c>
      <c r="HB880" s="117" t="s">
        <v>3600</v>
      </c>
      <c r="HC880" s="117"/>
      <c r="HD880" s="116" t="s">
        <v>1858</v>
      </c>
      <c r="HE880" s="116">
        <v>6.5524630000000004</v>
      </c>
      <c r="HF880" s="116">
        <v>29.956496999999999</v>
      </c>
    </row>
    <row r="881" spans="209:214" x14ac:dyDescent="0.25">
      <c r="HA881" s="117" t="s">
        <v>1146</v>
      </c>
      <c r="HB881" s="117" t="s">
        <v>3602</v>
      </c>
      <c r="HC881" s="117"/>
      <c r="HD881" s="116" t="s">
        <v>1858</v>
      </c>
      <c r="HE881" s="116">
        <v>6.626817</v>
      </c>
      <c r="HF881" s="116">
        <v>29.920083000000002</v>
      </c>
    </row>
    <row r="882" spans="209:214" x14ac:dyDescent="0.25">
      <c r="HA882" s="117" t="s">
        <v>1146</v>
      </c>
      <c r="HB882" s="117" t="s">
        <v>3604</v>
      </c>
      <c r="HC882" s="117"/>
      <c r="HD882" s="116" t="s">
        <v>1858</v>
      </c>
      <c r="HE882" s="116">
        <v>6.7277061470000001</v>
      </c>
      <c r="HF882" s="116">
        <v>29.965768985</v>
      </c>
    </row>
    <row r="883" spans="209:214" x14ac:dyDescent="0.25">
      <c r="HA883" s="117" t="s">
        <v>1146</v>
      </c>
      <c r="HB883" s="117" t="s">
        <v>3606</v>
      </c>
      <c r="HC883" s="117"/>
      <c r="HD883" s="116" t="s">
        <v>1858</v>
      </c>
      <c r="HE883" s="116">
        <v>6.6544599360000003</v>
      </c>
      <c r="HF883" s="116">
        <v>29.859421997999998</v>
      </c>
    </row>
    <row r="884" spans="209:214" x14ac:dyDescent="0.25">
      <c r="HA884" s="117" t="s">
        <v>1146</v>
      </c>
      <c r="HB884" s="117" t="s">
        <v>1146</v>
      </c>
      <c r="HC884" s="117"/>
      <c r="HD884" s="116" t="s">
        <v>1858</v>
      </c>
      <c r="HE884" s="116">
        <v>6.5731999999999999</v>
      </c>
      <c r="HF884" s="116">
        <v>29.965450000000001</v>
      </c>
    </row>
    <row r="885" spans="209:214" x14ac:dyDescent="0.25">
      <c r="HA885" s="117" t="s">
        <v>1146</v>
      </c>
      <c r="HB885" s="117" t="s">
        <v>3609</v>
      </c>
      <c r="HC885" s="117"/>
      <c r="HD885" s="116" t="s">
        <v>1858</v>
      </c>
      <c r="HE885" s="116">
        <v>6.5844500000000004</v>
      </c>
      <c r="HF885" s="116">
        <v>29.966967</v>
      </c>
    </row>
    <row r="886" spans="209:214" x14ac:dyDescent="0.25">
      <c r="HA886" s="117" t="s">
        <v>1146</v>
      </c>
      <c r="HB886" s="117" t="s">
        <v>3611</v>
      </c>
      <c r="HC886" s="117"/>
      <c r="HD886" s="116" t="s">
        <v>1858</v>
      </c>
      <c r="HE886" s="116">
        <v>6.5616329999999996</v>
      </c>
      <c r="HF886" s="116">
        <v>29.946616667000001</v>
      </c>
    </row>
    <row r="887" spans="209:214" x14ac:dyDescent="0.25">
      <c r="HA887" s="117" t="s">
        <v>1146</v>
      </c>
      <c r="HB887" s="117" t="s">
        <v>3613</v>
      </c>
      <c r="HC887" s="117"/>
      <c r="HD887" s="116" t="s">
        <v>1858</v>
      </c>
      <c r="HE887" s="116">
        <v>6.5044329999999997</v>
      </c>
      <c r="HF887" s="116">
        <v>29.874717</v>
      </c>
    </row>
    <row r="888" spans="209:214" x14ac:dyDescent="0.25">
      <c r="HA888" s="117" t="s">
        <v>1146</v>
      </c>
      <c r="HB888" s="117" t="s">
        <v>3615</v>
      </c>
      <c r="HC888" s="117"/>
      <c r="HD888" s="116" t="s">
        <v>1858</v>
      </c>
      <c r="HE888" s="116">
        <v>6.6153500000000003</v>
      </c>
      <c r="HF888" s="116">
        <v>29.913217</v>
      </c>
    </row>
    <row r="889" spans="209:214" x14ac:dyDescent="0.25">
      <c r="HA889" s="117" t="s">
        <v>1146</v>
      </c>
      <c r="HB889" s="117" t="s">
        <v>1370</v>
      </c>
      <c r="HC889" s="117"/>
      <c r="HD889" s="116" t="s">
        <v>1858</v>
      </c>
      <c r="HE889" s="116">
        <v>6.605265556</v>
      </c>
      <c r="HF889" s="116">
        <v>29.935101020000001</v>
      </c>
    </row>
    <row r="890" spans="209:214" x14ac:dyDescent="0.25">
      <c r="HA890" s="117" t="s">
        <v>1492</v>
      </c>
      <c r="HB890" s="117" t="s">
        <v>3618</v>
      </c>
      <c r="HC890" s="117"/>
      <c r="HD890" s="116" t="s">
        <v>1858</v>
      </c>
      <c r="HE890" s="116">
        <v>6.7353249999999996</v>
      </c>
      <c r="HF890" s="116">
        <v>29.798749999999998</v>
      </c>
    </row>
    <row r="891" spans="209:214" x14ac:dyDescent="0.25">
      <c r="HA891" s="117" t="s">
        <v>1492</v>
      </c>
      <c r="HB891" s="117" t="s">
        <v>3620</v>
      </c>
      <c r="HC891" s="117"/>
      <c r="HD891" s="116" t="s">
        <v>1858</v>
      </c>
      <c r="HE891" s="116">
        <v>6.7363999999999997</v>
      </c>
      <c r="HF891" s="116">
        <v>29.731317000000001</v>
      </c>
    </row>
    <row r="892" spans="209:214" x14ac:dyDescent="0.25">
      <c r="HA892" s="117" t="s">
        <v>1492</v>
      </c>
      <c r="HB892" s="117" t="s">
        <v>3622</v>
      </c>
      <c r="HC892" s="117"/>
      <c r="HD892" s="116" t="s">
        <v>1858</v>
      </c>
      <c r="HE892" s="116">
        <v>6.752167</v>
      </c>
      <c r="HF892" s="116">
        <v>29.773167000000001</v>
      </c>
    </row>
    <row r="893" spans="209:214" x14ac:dyDescent="0.25">
      <c r="HA893" s="117" t="s">
        <v>1492</v>
      </c>
      <c r="HB893" s="117" t="s">
        <v>3624</v>
      </c>
      <c r="HC893" s="117"/>
      <c r="HD893" s="116" t="s">
        <v>1858</v>
      </c>
      <c r="HE893" s="116">
        <v>6.7363999999999997</v>
      </c>
      <c r="HF893" s="116">
        <v>29.731317000000001</v>
      </c>
    </row>
    <row r="894" spans="209:214" x14ac:dyDescent="0.25">
      <c r="HA894" s="117" t="s">
        <v>1503</v>
      </c>
      <c r="HB894" s="117" t="s">
        <v>3626</v>
      </c>
      <c r="HC894" s="117"/>
      <c r="HD894" s="116" t="s">
        <v>1858</v>
      </c>
      <c r="HE894" s="116">
        <v>6.5870499999999996</v>
      </c>
      <c r="HF894" s="116">
        <v>29.683516999999998</v>
      </c>
    </row>
    <row r="895" spans="209:214" x14ac:dyDescent="0.25">
      <c r="HA895" s="117" t="s">
        <v>1503</v>
      </c>
      <c r="HB895" s="117" t="s">
        <v>3628</v>
      </c>
      <c r="HC895" s="117" t="s">
        <v>3629</v>
      </c>
      <c r="HD895" s="116" t="s">
        <v>1858</v>
      </c>
      <c r="HE895" s="116">
        <v>6.7139829999999998</v>
      </c>
      <c r="HF895" s="116">
        <v>29.757017000000001</v>
      </c>
    </row>
    <row r="896" spans="209:214" x14ac:dyDescent="0.25">
      <c r="HA896" s="117" t="s">
        <v>1413</v>
      </c>
      <c r="HB896" s="117" t="s">
        <v>3631</v>
      </c>
      <c r="HC896" s="117"/>
      <c r="HD896" s="116" t="s">
        <v>1858</v>
      </c>
      <c r="HE896" s="116">
        <v>6.6794169999999999</v>
      </c>
      <c r="HF896" s="116">
        <v>29.801532999999999</v>
      </c>
    </row>
    <row r="897" spans="209:214" x14ac:dyDescent="0.25">
      <c r="HA897" s="117" t="s">
        <v>1413</v>
      </c>
      <c r="HB897" s="117" t="s">
        <v>3633</v>
      </c>
      <c r="HC897" s="117" t="s">
        <v>3633</v>
      </c>
      <c r="HD897" s="116" t="s">
        <v>1858</v>
      </c>
      <c r="HE897" s="116">
        <v>6.6751899999999997</v>
      </c>
      <c r="HF897" s="116">
        <v>29.812000000000001</v>
      </c>
    </row>
    <row r="898" spans="209:214" x14ac:dyDescent="0.25">
      <c r="HA898" s="117" t="s">
        <v>430</v>
      </c>
      <c r="HB898" s="117" t="s">
        <v>3635</v>
      </c>
      <c r="HC898" s="117"/>
      <c r="HD898" s="116" t="s">
        <v>1858</v>
      </c>
      <c r="HE898" s="116">
        <v>6.8471500000000001</v>
      </c>
      <c r="HF898" s="116">
        <v>30.142939999999999</v>
      </c>
    </row>
    <row r="899" spans="209:214" x14ac:dyDescent="0.25">
      <c r="HA899" s="117" t="s">
        <v>430</v>
      </c>
      <c r="HB899" s="117" t="s">
        <v>3637</v>
      </c>
      <c r="HC899" s="117"/>
      <c r="HD899" s="116" t="s">
        <v>1858</v>
      </c>
      <c r="HE899" s="116">
        <v>6.914974</v>
      </c>
      <c r="HF899" s="116">
        <v>30.116899</v>
      </c>
    </row>
    <row r="900" spans="209:214" x14ac:dyDescent="0.25">
      <c r="HA900" s="117" t="s">
        <v>443</v>
      </c>
      <c r="HB900" s="117" t="s">
        <v>3639</v>
      </c>
      <c r="HC900" s="117"/>
      <c r="HD900" s="116" t="s">
        <v>1858</v>
      </c>
      <c r="HE900" s="116">
        <v>7.6885199999999996</v>
      </c>
      <c r="HF900" s="116">
        <v>29.632940000000001</v>
      </c>
    </row>
    <row r="901" spans="209:214" x14ac:dyDescent="0.25">
      <c r="HA901" s="117" t="s">
        <v>443</v>
      </c>
      <c r="HB901" s="117" t="s">
        <v>3641</v>
      </c>
      <c r="HC901" s="117"/>
      <c r="HD901" s="116" t="s">
        <v>1858</v>
      </c>
      <c r="HE901" s="116">
        <v>7.6562299999999999</v>
      </c>
      <c r="HF901" s="116">
        <v>29.659610000000001</v>
      </c>
    </row>
    <row r="902" spans="209:214" x14ac:dyDescent="0.25">
      <c r="HA902" s="117" t="s">
        <v>443</v>
      </c>
      <c r="HB902" s="117" t="s">
        <v>3643</v>
      </c>
      <c r="HC902" s="117"/>
      <c r="HD902" s="116" t="s">
        <v>1858</v>
      </c>
      <c r="HE902" s="116">
        <v>7.6498900000000001</v>
      </c>
      <c r="HF902" s="116">
        <v>29.664619999999999</v>
      </c>
    </row>
    <row r="903" spans="209:214" x14ac:dyDescent="0.25">
      <c r="HA903" s="117" t="s">
        <v>443</v>
      </c>
      <c r="HB903" s="117" t="s">
        <v>443</v>
      </c>
      <c r="HC903" s="117"/>
      <c r="HD903" s="116" t="s">
        <v>1858</v>
      </c>
      <c r="HE903" s="116">
        <v>7.6560319999999997</v>
      </c>
      <c r="HF903" s="116">
        <v>29.651539</v>
      </c>
    </row>
    <row r="904" spans="209:214" x14ac:dyDescent="0.25">
      <c r="HA904" s="117" t="s">
        <v>460</v>
      </c>
      <c r="HB904" s="117" t="s">
        <v>3646</v>
      </c>
      <c r="HC904" s="117"/>
      <c r="HD904" s="116" t="s">
        <v>1858</v>
      </c>
      <c r="HE904" s="116">
        <v>7.7802990000000003</v>
      </c>
      <c r="HF904" s="116">
        <v>29.663857</v>
      </c>
    </row>
    <row r="905" spans="209:214" x14ac:dyDescent="0.25">
      <c r="HA905" s="117" t="s">
        <v>460</v>
      </c>
      <c r="HB905" s="117" t="s">
        <v>1240</v>
      </c>
      <c r="HC905" s="117"/>
      <c r="HD905" s="116" t="s">
        <v>1858</v>
      </c>
      <c r="HE905" s="116">
        <v>7.7707290000000002</v>
      </c>
      <c r="HF905" s="116">
        <v>29.677077000000001</v>
      </c>
    </row>
    <row r="906" spans="209:214" x14ac:dyDescent="0.25">
      <c r="HA906" s="117" t="s">
        <v>460</v>
      </c>
      <c r="HB906" s="117" t="s">
        <v>3649</v>
      </c>
      <c r="HC906" s="117"/>
      <c r="HD906" s="116" t="s">
        <v>1858</v>
      </c>
      <c r="HE906" s="116">
        <v>7.6800839999999999</v>
      </c>
      <c r="HF906" s="116">
        <v>29.712033000000002</v>
      </c>
    </row>
    <row r="907" spans="209:214" x14ac:dyDescent="0.25">
      <c r="HA907" s="117" t="s">
        <v>460</v>
      </c>
      <c r="HB907" s="117" t="s">
        <v>3651</v>
      </c>
      <c r="HC907" s="117"/>
      <c r="HD907" s="116" t="s">
        <v>1858</v>
      </c>
      <c r="HE907" s="116">
        <v>7.7015820000000001</v>
      </c>
      <c r="HF907" s="116">
        <v>29.715299999999999</v>
      </c>
    </row>
    <row r="908" spans="209:214" x14ac:dyDescent="0.25">
      <c r="HA908" s="117" t="s">
        <v>1032</v>
      </c>
      <c r="HB908" s="117" t="s">
        <v>3653</v>
      </c>
      <c r="HC908" s="117" t="s">
        <v>3653</v>
      </c>
      <c r="HD908" s="116" t="s">
        <v>1858</v>
      </c>
      <c r="HE908" s="116">
        <v>7.3519100000000002</v>
      </c>
      <c r="HF908" s="116">
        <v>29.710170000000002</v>
      </c>
    </row>
    <row r="909" spans="209:214" x14ac:dyDescent="0.25">
      <c r="HA909" s="117" t="s">
        <v>1032</v>
      </c>
      <c r="HB909" s="117" t="s">
        <v>1032</v>
      </c>
      <c r="HC909" s="117"/>
      <c r="HD909" s="116" t="s">
        <v>1858</v>
      </c>
      <c r="HE909" s="116">
        <v>7.5640958999999999</v>
      </c>
      <c r="HF909" s="116">
        <v>29.687666799999999</v>
      </c>
    </row>
    <row r="910" spans="209:214" x14ac:dyDescent="0.25">
      <c r="HA910" s="117" t="s">
        <v>1032</v>
      </c>
      <c r="HB910" s="117" t="s">
        <v>3656</v>
      </c>
      <c r="HC910" s="117"/>
      <c r="HD910" s="116" t="s">
        <v>1858</v>
      </c>
      <c r="HE910" s="116">
        <v>7.5888121999999996</v>
      </c>
      <c r="HF910" s="116">
        <v>29.710305900000002</v>
      </c>
    </row>
    <row r="911" spans="209:214" x14ac:dyDescent="0.25">
      <c r="HA911" s="117" t="s">
        <v>1032</v>
      </c>
      <c r="HB911" s="117" t="s">
        <v>3658</v>
      </c>
      <c r="HC911" s="117"/>
      <c r="HD911" s="116" t="s">
        <v>1858</v>
      </c>
      <c r="HE911" s="116">
        <v>7.5647222220000003</v>
      </c>
      <c r="HF911" s="116">
        <v>29.689444444999999</v>
      </c>
    </row>
    <row r="912" spans="209:214" x14ac:dyDescent="0.25">
      <c r="HA912" s="117" t="s">
        <v>629</v>
      </c>
      <c r="HB912" s="117" t="s">
        <v>3660</v>
      </c>
      <c r="HC912" s="117"/>
      <c r="HD912" s="116" t="s">
        <v>1858</v>
      </c>
      <c r="HE912" s="116">
        <v>7.6685100000000004</v>
      </c>
      <c r="HF912" s="116">
        <v>29.690300000000001</v>
      </c>
    </row>
    <row r="913" spans="209:214" x14ac:dyDescent="0.25">
      <c r="HA913" s="117" t="s">
        <v>629</v>
      </c>
      <c r="HB913" s="117" t="s">
        <v>3662</v>
      </c>
      <c r="HC913" s="117"/>
      <c r="HD913" s="116" t="s">
        <v>1858</v>
      </c>
      <c r="HE913" s="116">
        <v>7.6674499999999997</v>
      </c>
      <c r="HF913" s="116">
        <v>29.712869999999999</v>
      </c>
    </row>
    <row r="914" spans="209:214" x14ac:dyDescent="0.25">
      <c r="HA914" s="117" t="s">
        <v>629</v>
      </c>
      <c r="HB914" s="117" t="s">
        <v>629</v>
      </c>
      <c r="HC914" s="117"/>
      <c r="HD914" s="116" t="s">
        <v>1858</v>
      </c>
      <c r="HE914" s="116">
        <v>7.666417</v>
      </c>
      <c r="HF914" s="116">
        <v>29.713363999999999</v>
      </c>
    </row>
    <row r="915" spans="209:214" x14ac:dyDescent="0.25">
      <c r="HA915" s="117" t="s">
        <v>1141</v>
      </c>
      <c r="HB915" s="117" t="s">
        <v>3665</v>
      </c>
      <c r="HC915" s="117"/>
      <c r="HD915" s="116" t="s">
        <v>1858</v>
      </c>
      <c r="HE915" s="116">
        <v>6.7032150000000001</v>
      </c>
      <c r="HF915" s="116">
        <v>29.140255</v>
      </c>
    </row>
    <row r="916" spans="209:214" x14ac:dyDescent="0.25">
      <c r="HA916" s="117" t="s">
        <v>1141</v>
      </c>
      <c r="HB916" s="117" t="s">
        <v>3667</v>
      </c>
      <c r="HC916" s="117"/>
      <c r="HD916" s="116" t="s">
        <v>1858</v>
      </c>
      <c r="HE916" s="116">
        <v>6.60954</v>
      </c>
      <c r="HF916" s="116">
        <v>29.315100000000001</v>
      </c>
    </row>
    <row r="917" spans="209:214" x14ac:dyDescent="0.25">
      <c r="HA917" s="117" t="s">
        <v>1141</v>
      </c>
      <c r="HB917" s="117" t="s">
        <v>3669</v>
      </c>
      <c r="HC917" s="117"/>
      <c r="HD917" s="116" t="s">
        <v>1858</v>
      </c>
      <c r="HE917" s="116">
        <v>6.6939320000000002</v>
      </c>
      <c r="HF917" s="116">
        <v>29.385850999999999</v>
      </c>
    </row>
    <row r="918" spans="209:214" x14ac:dyDescent="0.25">
      <c r="HA918" s="117" t="s">
        <v>1141</v>
      </c>
      <c r="HB918" s="117" t="s">
        <v>3671</v>
      </c>
      <c r="HC918" s="117"/>
      <c r="HD918" s="116" t="s">
        <v>1858</v>
      </c>
      <c r="HE918" s="116">
        <v>6.5793049999999997</v>
      </c>
      <c r="HF918" s="116">
        <v>29.386592</v>
      </c>
    </row>
    <row r="919" spans="209:214" x14ac:dyDescent="0.25">
      <c r="HA919" s="117" t="s">
        <v>1141</v>
      </c>
      <c r="HB919" s="117" t="s">
        <v>3673</v>
      </c>
      <c r="HC919" s="117"/>
      <c r="HD919" s="116" t="s">
        <v>1858</v>
      </c>
      <c r="HE919" s="116">
        <v>6.6620280000000003</v>
      </c>
      <c r="HF919" s="116">
        <v>29.438524000000001</v>
      </c>
    </row>
    <row r="920" spans="209:214" x14ac:dyDescent="0.25">
      <c r="HA920" s="117" t="s">
        <v>1404</v>
      </c>
      <c r="HB920" s="117" t="s">
        <v>3675</v>
      </c>
      <c r="HC920" s="117"/>
      <c r="HD920" s="116" t="s">
        <v>1858</v>
      </c>
      <c r="HE920" s="116">
        <v>6.5638199999999998</v>
      </c>
      <c r="HF920" s="116">
        <v>29.4719278</v>
      </c>
    </row>
    <row r="921" spans="209:214" x14ac:dyDescent="0.25">
      <c r="HA921" s="117" t="s">
        <v>1404</v>
      </c>
      <c r="HB921" s="117" t="s">
        <v>3677</v>
      </c>
      <c r="HC921" s="117"/>
      <c r="HD921" s="116" t="s">
        <v>1858</v>
      </c>
      <c r="HE921" s="116">
        <v>6.5698800000000004</v>
      </c>
      <c r="HF921" s="116">
        <v>29.479299999999999</v>
      </c>
    </row>
    <row r="922" spans="209:214" x14ac:dyDescent="0.25">
      <c r="HA922" s="117" t="s">
        <v>1404</v>
      </c>
      <c r="HB922" s="117" t="s">
        <v>3679</v>
      </c>
      <c r="HC922" s="117"/>
      <c r="HD922" s="116" t="s">
        <v>1858</v>
      </c>
      <c r="HE922" s="116">
        <v>6.6199070999999998</v>
      </c>
      <c r="HF922" s="116">
        <v>29.550089499999999</v>
      </c>
    </row>
    <row r="923" spans="209:214" x14ac:dyDescent="0.25">
      <c r="HA923" s="117" t="s">
        <v>1404</v>
      </c>
      <c r="HB923" s="117" t="s">
        <v>3681</v>
      </c>
      <c r="HC923" s="117"/>
      <c r="HD923" s="116" t="s">
        <v>1858</v>
      </c>
      <c r="HE923" s="116">
        <v>6.1496240000000002</v>
      </c>
      <c r="HF923" s="116">
        <v>28.682182000000001</v>
      </c>
    </row>
    <row r="924" spans="209:214" x14ac:dyDescent="0.25">
      <c r="HA924" s="117" t="s">
        <v>1404</v>
      </c>
      <c r="HB924" s="117" t="s">
        <v>3683</v>
      </c>
      <c r="HC924" s="117"/>
      <c r="HD924" s="116" t="s">
        <v>1858</v>
      </c>
      <c r="HE924" s="116">
        <v>6.3300580000000002</v>
      </c>
      <c r="HF924" s="116">
        <v>28.950524999999999</v>
      </c>
    </row>
    <row r="925" spans="209:214" x14ac:dyDescent="0.25">
      <c r="HA925" s="117" t="s">
        <v>1454</v>
      </c>
      <c r="HB925" s="117" t="s">
        <v>1454</v>
      </c>
      <c r="HC925" s="117"/>
      <c r="HD925" s="116" t="s">
        <v>1858</v>
      </c>
      <c r="HE925" s="116">
        <v>6.2301979999999997</v>
      </c>
      <c r="HF925" s="116">
        <v>29.614989000000001</v>
      </c>
    </row>
    <row r="926" spans="209:214" x14ac:dyDescent="0.25">
      <c r="HA926" s="117" t="s">
        <v>1454</v>
      </c>
      <c r="HB926" s="117" t="s">
        <v>3686</v>
      </c>
      <c r="HC926" s="117" t="s">
        <v>3687</v>
      </c>
      <c r="HD926" s="116" t="s">
        <v>1858</v>
      </c>
      <c r="HE926" s="116">
        <v>6.094042</v>
      </c>
      <c r="HF926" s="116">
        <v>29.767506000000001</v>
      </c>
    </row>
    <row r="927" spans="209:214" x14ac:dyDescent="0.25">
      <c r="HA927" s="117" t="s">
        <v>1454</v>
      </c>
      <c r="HB927" s="117" t="s">
        <v>3689</v>
      </c>
      <c r="HC927" s="117"/>
      <c r="HD927" s="116" t="s">
        <v>1858</v>
      </c>
      <c r="HE927" s="116">
        <v>6.1340430000000001</v>
      </c>
      <c r="HF927" s="116">
        <v>29.477149000000001</v>
      </c>
    </row>
    <row r="928" spans="209:214" x14ac:dyDescent="0.25">
      <c r="HA928" s="117" t="s">
        <v>1454</v>
      </c>
      <c r="HB928" s="117" t="s">
        <v>3691</v>
      </c>
      <c r="HC928" s="117"/>
      <c r="HD928" s="116" t="s">
        <v>1858</v>
      </c>
      <c r="HE928" s="116">
        <v>6.1523159999999999</v>
      </c>
      <c r="HF928" s="116">
        <v>29.774442000000001</v>
      </c>
    </row>
    <row r="929" spans="209:214" x14ac:dyDescent="0.25">
      <c r="HA929" s="117" t="s">
        <v>1446</v>
      </c>
      <c r="HB929" s="117" t="s">
        <v>3693</v>
      </c>
      <c r="HC929" s="117"/>
      <c r="HD929" s="116" t="s">
        <v>1858</v>
      </c>
      <c r="HE929" s="116">
        <v>6.3316239999999997</v>
      </c>
      <c r="HF929" s="116">
        <v>29.914836000000001</v>
      </c>
    </row>
    <row r="930" spans="209:214" x14ac:dyDescent="0.25">
      <c r="HA930" s="117" t="s">
        <v>1446</v>
      </c>
      <c r="HB930" s="117" t="s">
        <v>3695</v>
      </c>
      <c r="HC930" s="117"/>
      <c r="HD930" s="116" t="s">
        <v>1858</v>
      </c>
      <c r="HE930" s="116">
        <v>6.2750750000000002</v>
      </c>
      <c r="HF930" s="116">
        <v>29.8962067</v>
      </c>
    </row>
    <row r="931" spans="209:214" x14ac:dyDescent="0.25">
      <c r="HA931" s="117" t="s">
        <v>1446</v>
      </c>
      <c r="HB931" s="117" t="s">
        <v>3697</v>
      </c>
      <c r="HC931" s="117"/>
      <c r="HD931" s="116" t="s">
        <v>1858</v>
      </c>
      <c r="HE931" s="116">
        <v>6.2747849999999996</v>
      </c>
      <c r="HF931" s="116">
        <v>29.895776699999999</v>
      </c>
    </row>
    <row r="932" spans="209:214" x14ac:dyDescent="0.25">
      <c r="HA932" s="117" t="s">
        <v>1446</v>
      </c>
      <c r="HB932" s="117" t="s">
        <v>3699</v>
      </c>
      <c r="HC932" s="117"/>
      <c r="HD932" s="116" t="s">
        <v>1858</v>
      </c>
      <c r="HE932" s="116">
        <v>6.3310789999999999</v>
      </c>
      <c r="HF932" s="116">
        <v>29.870273999999998</v>
      </c>
    </row>
    <row r="933" spans="209:214" x14ac:dyDescent="0.25">
      <c r="HA933" s="117" t="s">
        <v>1446</v>
      </c>
      <c r="HB933" s="117" t="s">
        <v>3701</v>
      </c>
      <c r="HC933" s="117"/>
      <c r="HD933" s="116" t="s">
        <v>1858</v>
      </c>
      <c r="HE933" s="116">
        <v>6.3576139999999999</v>
      </c>
      <c r="HF933" s="116">
        <v>29.837536</v>
      </c>
    </row>
    <row r="934" spans="209:214" x14ac:dyDescent="0.25">
      <c r="HA934" s="117" t="s">
        <v>1446</v>
      </c>
      <c r="HB934" s="117" t="s">
        <v>3703</v>
      </c>
      <c r="HC934" s="117"/>
      <c r="HD934" s="116" t="s">
        <v>1858</v>
      </c>
      <c r="HE934" s="116">
        <v>6.3253149999999998</v>
      </c>
      <c r="HF934" s="116">
        <v>29.838035000000001</v>
      </c>
    </row>
    <row r="935" spans="209:214" x14ac:dyDescent="0.25">
      <c r="HA935" s="117" t="s">
        <v>1451</v>
      </c>
      <c r="HB935" s="117" t="s">
        <v>3705</v>
      </c>
      <c r="HC935" s="117"/>
      <c r="HD935" s="116" t="s">
        <v>1858</v>
      </c>
      <c r="HE935" s="116">
        <v>6.4668900000000002</v>
      </c>
      <c r="HF935" s="116">
        <v>29.5501</v>
      </c>
    </row>
    <row r="936" spans="209:214" x14ac:dyDescent="0.25">
      <c r="HA936" s="117" t="s">
        <v>1451</v>
      </c>
      <c r="HB936" s="117" t="s">
        <v>3707</v>
      </c>
      <c r="HC936" s="117"/>
      <c r="HD936" s="116" t="s">
        <v>1858</v>
      </c>
      <c r="HE936" s="116">
        <v>6.5044300000000002</v>
      </c>
      <c r="HF936" s="116">
        <v>29.693460000000002</v>
      </c>
    </row>
    <row r="937" spans="209:214" x14ac:dyDescent="0.25">
      <c r="HA937" s="117" t="s">
        <v>1451</v>
      </c>
      <c r="HB937" s="117" t="s">
        <v>1007</v>
      </c>
      <c r="HC937" s="117"/>
      <c r="HD937" s="116" t="s">
        <v>1858</v>
      </c>
      <c r="HE937" s="116">
        <v>6.4575930000000001</v>
      </c>
      <c r="HF937" s="116">
        <v>29.397382</v>
      </c>
    </row>
    <row r="938" spans="209:214" x14ac:dyDescent="0.25">
      <c r="HA938" s="117" t="s">
        <v>1451</v>
      </c>
      <c r="HB938" s="117" t="s">
        <v>3710</v>
      </c>
      <c r="HC938" s="117"/>
      <c r="HD938" s="116" t="s">
        <v>1858</v>
      </c>
      <c r="HE938" s="116">
        <v>6.502923</v>
      </c>
      <c r="HF938" s="116">
        <v>29.616209999999999</v>
      </c>
    </row>
    <row r="939" spans="209:214" x14ac:dyDescent="0.25">
      <c r="HA939" s="117" t="s">
        <v>1451</v>
      </c>
      <c r="HB939" s="117" t="s">
        <v>1451</v>
      </c>
      <c r="HC939" s="117"/>
      <c r="HD939" s="116" t="s">
        <v>1858</v>
      </c>
      <c r="HE939" s="116">
        <v>6.5069809999999997</v>
      </c>
      <c r="HF939" s="116">
        <v>29.626684000000001</v>
      </c>
    </row>
    <row r="940" spans="209:214" x14ac:dyDescent="0.25">
      <c r="HA940" s="117" t="s">
        <v>1451</v>
      </c>
      <c r="HB940" s="117" t="s">
        <v>3713</v>
      </c>
      <c r="HC940" s="117"/>
      <c r="HD940" s="116" t="s">
        <v>1858</v>
      </c>
      <c r="HE940" s="116">
        <v>6.5060380000000002</v>
      </c>
      <c r="HF940" s="116">
        <v>29.624348999999999</v>
      </c>
    </row>
    <row r="941" spans="209:214" x14ac:dyDescent="0.25">
      <c r="HA941" s="117" t="s">
        <v>627</v>
      </c>
      <c r="HB941" s="117" t="s">
        <v>3715</v>
      </c>
      <c r="HC941" s="117"/>
      <c r="HD941" s="116" t="s">
        <v>1858</v>
      </c>
      <c r="HE941" s="116">
        <v>6.8284000000000002</v>
      </c>
      <c r="HF941" s="116">
        <v>30.73245</v>
      </c>
    </row>
    <row r="942" spans="209:214" x14ac:dyDescent="0.25">
      <c r="HA942" s="117" t="s">
        <v>627</v>
      </c>
      <c r="HB942" s="117" t="s">
        <v>3717</v>
      </c>
      <c r="HC942" s="117"/>
      <c r="HD942" s="116" t="s">
        <v>1858</v>
      </c>
      <c r="HE942" s="116">
        <v>6.7458330000000002</v>
      </c>
      <c r="HF942" s="116">
        <v>30.656749999999999</v>
      </c>
    </row>
    <row r="943" spans="209:214" x14ac:dyDescent="0.25">
      <c r="HA943" s="117" t="s">
        <v>627</v>
      </c>
      <c r="HB943" s="117" t="s">
        <v>3719</v>
      </c>
      <c r="HC943" s="117"/>
      <c r="HD943" s="116" t="s">
        <v>1858</v>
      </c>
      <c r="HE943" s="116">
        <v>6.8396169999999996</v>
      </c>
      <c r="HF943" s="116">
        <v>30.728100000000001</v>
      </c>
    </row>
    <row r="944" spans="209:214" x14ac:dyDescent="0.25">
      <c r="HA944" s="117" t="s">
        <v>627</v>
      </c>
      <c r="HB944" s="117" t="s">
        <v>3721</v>
      </c>
      <c r="HC944" s="117"/>
      <c r="HD944" s="116" t="s">
        <v>1858</v>
      </c>
      <c r="HE944" s="116">
        <v>6.7347299999999999</v>
      </c>
      <c r="HF944" s="116">
        <v>30.645659999999999</v>
      </c>
    </row>
    <row r="945" spans="209:214" x14ac:dyDescent="0.25">
      <c r="HA945" s="118" t="s">
        <v>249</v>
      </c>
      <c r="HB945" s="118" t="s">
        <v>3723</v>
      </c>
      <c r="HC945" s="118"/>
      <c r="HD945" s="118" t="s">
        <v>1885</v>
      </c>
      <c r="HE945" s="119">
        <v>6.7185499999999996</v>
      </c>
      <c r="HF945" s="119">
        <v>30.6083</v>
      </c>
    </row>
    <row r="946" spans="209:214" x14ac:dyDescent="0.25">
      <c r="HA946" s="117" t="s">
        <v>249</v>
      </c>
      <c r="HB946" s="117" t="s">
        <v>249</v>
      </c>
      <c r="HC946" s="117"/>
      <c r="HD946" s="116" t="s">
        <v>1858</v>
      </c>
      <c r="HE946" s="116">
        <v>6.681883</v>
      </c>
      <c r="HF946" s="116">
        <v>30.588332999999999</v>
      </c>
    </row>
    <row r="947" spans="209:214" x14ac:dyDescent="0.25">
      <c r="HA947" s="117" t="s">
        <v>249</v>
      </c>
      <c r="HB947" s="117" t="s">
        <v>3726</v>
      </c>
      <c r="HC947" s="117"/>
      <c r="HD947" s="116" t="s">
        <v>1858</v>
      </c>
      <c r="HE947" s="116">
        <v>6.5998035560000003</v>
      </c>
      <c r="HF947" s="116">
        <v>30.518277271999999</v>
      </c>
    </row>
    <row r="948" spans="209:214" x14ac:dyDescent="0.25">
      <c r="HA948" s="117" t="s">
        <v>859</v>
      </c>
      <c r="HB948" s="117" t="s">
        <v>3728</v>
      </c>
      <c r="HC948" s="117" t="s">
        <v>3729</v>
      </c>
      <c r="HD948" s="116" t="s">
        <v>1858</v>
      </c>
      <c r="HE948" s="116">
        <v>6.7208800000000002</v>
      </c>
      <c r="HF948" s="116">
        <v>30.796589999999998</v>
      </c>
    </row>
    <row r="949" spans="209:214" x14ac:dyDescent="0.25">
      <c r="HA949" s="117" t="s">
        <v>859</v>
      </c>
      <c r="HB949" s="117" t="s">
        <v>3731</v>
      </c>
      <c r="HC949" s="117"/>
      <c r="HD949" s="116" t="s">
        <v>1858</v>
      </c>
      <c r="HE949" s="116">
        <v>6.71516</v>
      </c>
      <c r="HF949" s="116">
        <v>30.778269999999999</v>
      </c>
    </row>
    <row r="950" spans="209:214" x14ac:dyDescent="0.25">
      <c r="HA950" s="117" t="s">
        <v>859</v>
      </c>
      <c r="HB950" s="117" t="s">
        <v>3733</v>
      </c>
      <c r="HC950" s="117"/>
      <c r="HD950" s="116" t="s">
        <v>1858</v>
      </c>
      <c r="HE950" s="116">
        <v>6.7552830000000004</v>
      </c>
      <c r="HF950" s="116">
        <v>30.737217000000001</v>
      </c>
    </row>
    <row r="951" spans="209:214" x14ac:dyDescent="0.25">
      <c r="HA951" s="117" t="s">
        <v>859</v>
      </c>
      <c r="HB951" s="117" t="s">
        <v>3735</v>
      </c>
      <c r="HC951" s="117"/>
      <c r="HD951" s="116" t="s">
        <v>1858</v>
      </c>
      <c r="HE951" s="116">
        <v>6.6679389999999996</v>
      </c>
      <c r="HF951" s="116">
        <v>30.915997000000001</v>
      </c>
    </row>
    <row r="952" spans="209:214" x14ac:dyDescent="0.25">
      <c r="HA952" s="117" t="s">
        <v>1070</v>
      </c>
      <c r="HB952" s="117" t="s">
        <v>3737</v>
      </c>
      <c r="HC952" s="117"/>
      <c r="HD952" s="116" t="s">
        <v>1858</v>
      </c>
      <c r="HE952" s="116">
        <v>6.7170661239999996</v>
      </c>
      <c r="HF952" s="116">
        <v>30.608208640000001</v>
      </c>
    </row>
    <row r="953" spans="209:214" x14ac:dyDescent="0.25">
      <c r="HA953" s="117" t="s">
        <v>1070</v>
      </c>
      <c r="HB953" s="117" t="s">
        <v>3739</v>
      </c>
      <c r="HC953" s="117"/>
      <c r="HD953" s="116" t="s">
        <v>1858</v>
      </c>
      <c r="HE953" s="116">
        <v>6.7130000000000001</v>
      </c>
      <c r="HF953" s="116">
        <v>30.58145</v>
      </c>
    </row>
    <row r="954" spans="209:214" x14ac:dyDescent="0.25">
      <c r="HA954" s="117" t="s">
        <v>1086</v>
      </c>
      <c r="HB954" s="117" t="s">
        <v>3741</v>
      </c>
      <c r="HC954" s="117"/>
      <c r="HD954" s="116" t="s">
        <v>1858</v>
      </c>
      <c r="HE954" s="116">
        <v>6.7529669999999999</v>
      </c>
      <c r="HF954" s="116">
        <v>30.436482999999999</v>
      </c>
    </row>
    <row r="955" spans="209:214" x14ac:dyDescent="0.25">
      <c r="HA955" s="117" t="s">
        <v>1086</v>
      </c>
      <c r="HB955" s="117" t="s">
        <v>3743</v>
      </c>
      <c r="HC955" s="117"/>
      <c r="HD955" s="116" t="s">
        <v>1858</v>
      </c>
      <c r="HE955" s="116">
        <v>6.7333333</v>
      </c>
      <c r="HF955" s="116">
        <v>30.4166667</v>
      </c>
    </row>
    <row r="956" spans="209:214" x14ac:dyDescent="0.25">
      <c r="HA956" s="117" t="s">
        <v>1190</v>
      </c>
      <c r="HB956" s="117" t="s">
        <v>3745</v>
      </c>
      <c r="HC956" s="117"/>
      <c r="HD956" s="116" t="s">
        <v>1858</v>
      </c>
      <c r="HE956" s="116">
        <v>6.683567</v>
      </c>
      <c r="HF956" s="116">
        <v>30.506967</v>
      </c>
    </row>
    <row r="957" spans="209:214" x14ac:dyDescent="0.25">
      <c r="HA957" s="117" t="s">
        <v>1190</v>
      </c>
      <c r="HB957" s="117" t="s">
        <v>3747</v>
      </c>
      <c r="HC957" s="117"/>
      <c r="HD957" s="116" t="s">
        <v>1858</v>
      </c>
      <c r="HE957" s="116">
        <v>6.7329499999999998</v>
      </c>
      <c r="HF957" s="116">
        <v>30.588317</v>
      </c>
    </row>
    <row r="958" spans="209:214" x14ac:dyDescent="0.25">
      <c r="HA958" s="117" t="s">
        <v>1190</v>
      </c>
      <c r="HB958" s="117" t="s">
        <v>3749</v>
      </c>
      <c r="HC958" s="117"/>
      <c r="HD958" s="116" t="s">
        <v>1858</v>
      </c>
      <c r="HE958" s="116">
        <v>6.7343330000000003</v>
      </c>
      <c r="HF958" s="116">
        <v>30.563783000000001</v>
      </c>
    </row>
    <row r="959" spans="209:214" x14ac:dyDescent="0.25">
      <c r="HA959" s="117" t="s">
        <v>276</v>
      </c>
      <c r="HB959" s="117" t="s">
        <v>3751</v>
      </c>
      <c r="HC959" s="117"/>
      <c r="HD959" s="116" t="s">
        <v>1858</v>
      </c>
      <c r="HE959" s="116">
        <v>6.6270670000000003</v>
      </c>
      <c r="HF959" s="116">
        <v>30.440266999999999</v>
      </c>
    </row>
    <row r="960" spans="209:214" x14ac:dyDescent="0.25">
      <c r="HA960" s="117" t="s">
        <v>276</v>
      </c>
      <c r="HB960" s="117" t="s">
        <v>3753</v>
      </c>
      <c r="HC960" s="117"/>
      <c r="HD960" s="116" t="s">
        <v>1858</v>
      </c>
      <c r="HE960" s="116">
        <v>6.6956170000000004</v>
      </c>
      <c r="HF960" s="116">
        <v>30.430467</v>
      </c>
    </row>
    <row r="961" spans="209:214" x14ac:dyDescent="0.25">
      <c r="HA961" s="117" t="s">
        <v>216</v>
      </c>
      <c r="HB961" s="117" t="s">
        <v>3755</v>
      </c>
      <c r="HC961" s="117"/>
      <c r="HD961" s="116" t="s">
        <v>1858</v>
      </c>
      <c r="HE961" s="116">
        <v>6.5537999999999998</v>
      </c>
      <c r="HF961" s="116">
        <v>30.528732999999999</v>
      </c>
    </row>
    <row r="962" spans="209:214" x14ac:dyDescent="0.25">
      <c r="HA962" s="117" t="s">
        <v>216</v>
      </c>
      <c r="HB962" s="117" t="s">
        <v>3757</v>
      </c>
      <c r="HC962" s="117"/>
      <c r="HD962" s="116" t="s">
        <v>1858</v>
      </c>
      <c r="HE962" s="116">
        <v>6.5059829999999996</v>
      </c>
      <c r="HF962" s="116">
        <v>30.516100000000002</v>
      </c>
    </row>
    <row r="963" spans="209:214" x14ac:dyDescent="0.25">
      <c r="HA963" s="117" t="s">
        <v>216</v>
      </c>
      <c r="HB963" s="117" t="s">
        <v>3759</v>
      </c>
      <c r="HC963" s="117"/>
      <c r="HD963" s="116" t="s">
        <v>1858</v>
      </c>
      <c r="HE963" s="116">
        <v>6.5589399999999998</v>
      </c>
      <c r="HF963" s="116">
        <v>30.53913</v>
      </c>
    </row>
    <row r="964" spans="209:214" x14ac:dyDescent="0.25">
      <c r="HA964" s="117" t="s">
        <v>1219</v>
      </c>
      <c r="HB964" s="117" t="s">
        <v>3761</v>
      </c>
      <c r="HC964" s="117"/>
      <c r="HD964" s="116" t="s">
        <v>1858</v>
      </c>
      <c r="HE964" s="116">
        <v>6.4631999999999996</v>
      </c>
      <c r="HF964" s="116">
        <v>30.088999999999999</v>
      </c>
    </row>
    <row r="965" spans="209:214" x14ac:dyDescent="0.25">
      <c r="HA965" s="117" t="s">
        <v>1219</v>
      </c>
      <c r="HB965" s="117" t="s">
        <v>3763</v>
      </c>
      <c r="HC965" s="117"/>
      <c r="HD965" s="116" t="s">
        <v>1858</v>
      </c>
      <c r="HE965" s="116">
        <v>6.4519242309999996</v>
      </c>
      <c r="HF965" s="116">
        <v>30.111243575</v>
      </c>
    </row>
    <row r="966" spans="209:214" x14ac:dyDescent="0.25">
      <c r="HA966" s="117" t="s">
        <v>1219</v>
      </c>
      <c r="HB966" s="117" t="s">
        <v>3765</v>
      </c>
      <c r="HC966" s="117"/>
      <c r="HD966" s="116" t="s">
        <v>1858</v>
      </c>
      <c r="HE966" s="116">
        <v>6.4623699999999999</v>
      </c>
      <c r="HF966" s="116">
        <v>30.0792</v>
      </c>
    </row>
    <row r="967" spans="209:214" x14ac:dyDescent="0.25">
      <c r="HA967" s="117" t="s">
        <v>1219</v>
      </c>
      <c r="HB967" s="117" t="s">
        <v>3767</v>
      </c>
      <c r="HC967" s="117"/>
      <c r="HD967" s="116" t="s">
        <v>1858</v>
      </c>
      <c r="HE967" s="116">
        <v>6.4496812529999996</v>
      </c>
      <c r="HF967" s="116">
        <v>30.056263850000001</v>
      </c>
    </row>
    <row r="968" spans="209:214" x14ac:dyDescent="0.25">
      <c r="HA968" s="117" t="s">
        <v>435</v>
      </c>
      <c r="HB968" s="117" t="s">
        <v>435</v>
      </c>
      <c r="HC968" s="117"/>
      <c r="HD968" s="116" t="s">
        <v>1858</v>
      </c>
      <c r="HE968" s="116">
        <v>6.2689329999999996</v>
      </c>
      <c r="HF968" s="116">
        <v>30.384067000000002</v>
      </c>
    </row>
    <row r="969" spans="209:214" x14ac:dyDescent="0.25">
      <c r="HA969" s="117" t="s">
        <v>435</v>
      </c>
      <c r="HB969" s="117" t="s">
        <v>3770</v>
      </c>
      <c r="HC969" s="117"/>
      <c r="HD969" s="116" t="s">
        <v>1858</v>
      </c>
      <c r="HE969" s="116">
        <v>6.3173000000000004</v>
      </c>
      <c r="HF969" s="116">
        <v>30.322766999999999</v>
      </c>
    </row>
    <row r="970" spans="209:214" x14ac:dyDescent="0.25">
      <c r="HA970" s="117" t="s">
        <v>435</v>
      </c>
      <c r="HB970" s="117" t="s">
        <v>3772</v>
      </c>
      <c r="HC970" s="117"/>
      <c r="HD970" s="116" t="s">
        <v>1858</v>
      </c>
      <c r="HE970" s="116">
        <v>6.1644500000000004</v>
      </c>
      <c r="HF970" s="116">
        <v>30.294599999999999</v>
      </c>
    </row>
    <row r="971" spans="209:214" x14ac:dyDescent="0.25">
      <c r="HA971" s="117" t="s">
        <v>209</v>
      </c>
      <c r="HB971" s="117" t="s">
        <v>3774</v>
      </c>
      <c r="HC971" s="117"/>
      <c r="HD971" s="116" t="s">
        <v>1858</v>
      </c>
      <c r="HE971" s="116">
        <v>6.3764669999999999</v>
      </c>
      <c r="HF971" s="116">
        <v>30.680216999999999</v>
      </c>
    </row>
    <row r="972" spans="209:214" x14ac:dyDescent="0.25">
      <c r="HA972" s="117" t="s">
        <v>209</v>
      </c>
      <c r="HB972" s="117" t="s">
        <v>3776</v>
      </c>
      <c r="HC972" s="117"/>
      <c r="HD972" s="116" t="s">
        <v>1858</v>
      </c>
      <c r="HE972" s="116">
        <v>6.3158000000000003</v>
      </c>
      <c r="HF972" s="116">
        <v>30.63965</v>
      </c>
    </row>
    <row r="973" spans="209:214" x14ac:dyDescent="0.25">
      <c r="HA973" s="117" t="s">
        <v>209</v>
      </c>
      <c r="HB973" s="117" t="s">
        <v>3778</v>
      </c>
      <c r="HC973" s="117"/>
      <c r="HD973" s="116" t="s">
        <v>1858</v>
      </c>
      <c r="HE973" s="116">
        <v>6.4855299999999998</v>
      </c>
      <c r="HF973" s="116">
        <v>30.647500000000001</v>
      </c>
    </row>
    <row r="974" spans="209:214" x14ac:dyDescent="0.25">
      <c r="HA974" s="117" t="s">
        <v>209</v>
      </c>
      <c r="HB974" s="117" t="s">
        <v>3780</v>
      </c>
      <c r="HC974" s="117"/>
      <c r="HD974" s="116" t="s">
        <v>1858</v>
      </c>
      <c r="HE974" s="116">
        <v>6.5279670000000003</v>
      </c>
      <c r="HF974" s="116">
        <v>30.709546</v>
      </c>
    </row>
    <row r="975" spans="209:214" x14ac:dyDescent="0.25">
      <c r="HA975" s="117" t="s">
        <v>209</v>
      </c>
      <c r="HB975" s="117" t="s">
        <v>3782</v>
      </c>
      <c r="HC975" s="117"/>
      <c r="HD975" s="116" t="s">
        <v>1858</v>
      </c>
      <c r="HE975" s="116">
        <v>6.6625959000000003</v>
      </c>
      <c r="HF975" s="116">
        <v>30.664701399999998</v>
      </c>
    </row>
    <row r="976" spans="209:214" x14ac:dyDescent="0.25">
      <c r="HA976" s="117" t="s">
        <v>209</v>
      </c>
      <c r="HB976" s="117" t="s">
        <v>3784</v>
      </c>
      <c r="HC976" s="117"/>
      <c r="HD976" s="116" t="s">
        <v>1858</v>
      </c>
      <c r="HE976" s="116">
        <v>6.4457948810000003</v>
      </c>
      <c r="HF976" s="116">
        <v>30.605869070000001</v>
      </c>
    </row>
    <row r="977" spans="209:214" x14ac:dyDescent="0.25">
      <c r="HA977" s="117" t="s">
        <v>1268</v>
      </c>
      <c r="HB977" s="117" t="s">
        <v>3786</v>
      </c>
      <c r="HC977" s="117"/>
      <c r="HD977" s="116" t="s">
        <v>1858</v>
      </c>
      <c r="HE977" s="116">
        <v>6.4788341730000001</v>
      </c>
      <c r="HF977" s="116">
        <v>30.036952719999999</v>
      </c>
    </row>
    <row r="978" spans="209:214" x14ac:dyDescent="0.25">
      <c r="HA978" s="117" t="s">
        <v>1268</v>
      </c>
      <c r="HB978" s="117" t="s">
        <v>3788</v>
      </c>
      <c r="HC978" s="117"/>
      <c r="HD978" s="116" t="s">
        <v>1858</v>
      </c>
      <c r="HE978" s="116">
        <v>6.465830757</v>
      </c>
      <c r="HF978" s="116">
        <v>30.151924864000001</v>
      </c>
    </row>
    <row r="979" spans="209:214" x14ac:dyDescent="0.25">
      <c r="HA979" s="117" t="s">
        <v>1268</v>
      </c>
      <c r="HB979" s="117" t="s">
        <v>3790</v>
      </c>
      <c r="HC979" s="117"/>
      <c r="HD979" s="116" t="s">
        <v>1858</v>
      </c>
      <c r="HE979" s="116">
        <v>6.5432499999999996</v>
      </c>
      <c r="HF979" s="116">
        <v>30.109850000000002</v>
      </c>
    </row>
    <row r="980" spans="209:214" x14ac:dyDescent="0.25">
      <c r="HA980" s="117" t="s">
        <v>1441</v>
      </c>
      <c r="HB980" s="117" t="s">
        <v>3792</v>
      </c>
      <c r="HC980" s="117"/>
      <c r="HD980" s="116" t="s">
        <v>1858</v>
      </c>
      <c r="HE980" s="116">
        <v>6.3141800000000003</v>
      </c>
      <c r="HF980" s="116">
        <v>31.161709999999999</v>
      </c>
    </row>
    <row r="981" spans="209:214" x14ac:dyDescent="0.25">
      <c r="HA981" s="117" t="s">
        <v>1441</v>
      </c>
      <c r="HB981" s="117" t="s">
        <v>3794</v>
      </c>
      <c r="HC981" s="117"/>
      <c r="HD981" s="116" t="s">
        <v>1858</v>
      </c>
      <c r="HE981" s="116">
        <v>6.3905000000000003</v>
      </c>
      <c r="HF981" s="116">
        <v>30.060500000000001</v>
      </c>
    </row>
    <row r="982" spans="209:214" x14ac:dyDescent="0.25">
      <c r="HA982" s="117" t="s">
        <v>1441</v>
      </c>
      <c r="HB982" s="117" t="s">
        <v>3796</v>
      </c>
      <c r="HC982" s="117"/>
      <c r="HD982" s="116" t="s">
        <v>1858</v>
      </c>
      <c r="HE982" s="116">
        <v>6.3807973000000002</v>
      </c>
      <c r="HF982" s="116">
        <v>30.1064224</v>
      </c>
    </row>
    <row r="983" spans="209:214" x14ac:dyDescent="0.25">
      <c r="HA983" s="117" t="s">
        <v>1441</v>
      </c>
      <c r="HB983" s="117" t="s">
        <v>3798</v>
      </c>
      <c r="HC983" s="117" t="s">
        <v>1441</v>
      </c>
      <c r="HD983" s="116" t="s">
        <v>1858</v>
      </c>
      <c r="HE983" s="116">
        <v>6.3560075029999998</v>
      </c>
      <c r="HF983" s="116">
        <v>30.139125830000001</v>
      </c>
    </row>
    <row r="984" spans="209:214" x14ac:dyDescent="0.25">
      <c r="HA984" s="117" t="s">
        <v>1441</v>
      </c>
      <c r="HB984" s="117" t="s">
        <v>3800</v>
      </c>
      <c r="HC984" s="117"/>
      <c r="HD984" s="116" t="s">
        <v>1858</v>
      </c>
      <c r="HE984" s="116">
        <v>6.3807973000000002</v>
      </c>
      <c r="HF984" s="116">
        <v>30.1064224</v>
      </c>
    </row>
    <row r="985" spans="209:214" x14ac:dyDescent="0.25">
      <c r="HA985" s="117" t="s">
        <v>1441</v>
      </c>
      <c r="HB985" s="117" t="s">
        <v>3802</v>
      </c>
      <c r="HC985" s="117"/>
      <c r="HD985" s="116" t="s">
        <v>1858</v>
      </c>
      <c r="HE985" s="116">
        <v>6.3807973000000002</v>
      </c>
      <c r="HF985" s="116">
        <v>30.1064224</v>
      </c>
    </row>
    <row r="986" spans="209:214" x14ac:dyDescent="0.25">
      <c r="HA986" s="117" t="s">
        <v>1212</v>
      </c>
      <c r="HB986" s="117" t="s">
        <v>3457</v>
      </c>
      <c r="HC986" s="117"/>
      <c r="HD986" s="116" t="s">
        <v>1858</v>
      </c>
      <c r="HE986" s="116">
        <v>6.55375</v>
      </c>
      <c r="HF986" s="116">
        <v>30.4925</v>
      </c>
    </row>
    <row r="987" spans="209:214" x14ac:dyDescent="0.25">
      <c r="HA987" s="117" t="s">
        <v>1212</v>
      </c>
      <c r="HB987" s="117" t="s">
        <v>3805</v>
      </c>
      <c r="HC987" s="117"/>
      <c r="HD987" s="116" t="s">
        <v>1858</v>
      </c>
      <c r="HE987" s="116">
        <v>6.5750000000000002</v>
      </c>
      <c r="HF987" s="116">
        <v>30.513549999999999</v>
      </c>
    </row>
    <row r="988" spans="209:214" x14ac:dyDescent="0.25">
      <c r="HA988" s="117" t="s">
        <v>1212</v>
      </c>
      <c r="HB988" s="117" t="s">
        <v>3807</v>
      </c>
      <c r="HC988" s="117"/>
      <c r="HD988" s="116" t="s">
        <v>1858</v>
      </c>
      <c r="HE988" s="116">
        <v>6.5506000000000002</v>
      </c>
      <c r="HF988" s="116">
        <v>30.492000000000001</v>
      </c>
    </row>
    <row r="989" spans="209:214" x14ac:dyDescent="0.25">
      <c r="HA989" s="117" t="s">
        <v>1212</v>
      </c>
      <c r="HB989" s="117" t="s">
        <v>3809</v>
      </c>
      <c r="HC989" s="117"/>
      <c r="HD989" s="116" t="s">
        <v>1858</v>
      </c>
      <c r="HE989" s="116">
        <v>6.5536799999999999</v>
      </c>
      <c r="HF989" s="116">
        <v>30.500399999999999</v>
      </c>
    </row>
    <row r="990" spans="209:214" x14ac:dyDescent="0.25">
      <c r="HA990" s="117" t="s">
        <v>1212</v>
      </c>
      <c r="HB990" s="117" t="s">
        <v>3811</v>
      </c>
      <c r="HC990" s="117"/>
      <c r="HD990" s="116" t="s">
        <v>1858</v>
      </c>
      <c r="HE990" s="116">
        <v>6.537033632</v>
      </c>
      <c r="HF990" s="116">
        <v>30.507427309000001</v>
      </c>
    </row>
    <row r="991" spans="209:214" x14ac:dyDescent="0.25">
      <c r="HA991" s="118" t="s">
        <v>1525</v>
      </c>
      <c r="HB991" s="118" t="s">
        <v>1525</v>
      </c>
      <c r="HC991" s="118"/>
      <c r="HD991" s="118" t="s">
        <v>1885</v>
      </c>
      <c r="HE991" s="119">
        <v>8.2245500000000007</v>
      </c>
      <c r="HF991" s="119">
        <v>26.873059999999999</v>
      </c>
    </row>
    <row r="992" spans="209:214" x14ac:dyDescent="0.25">
      <c r="HA992" s="117" t="s">
        <v>1525</v>
      </c>
      <c r="HB992" s="117" t="s">
        <v>3815</v>
      </c>
      <c r="HC992" s="117"/>
      <c r="HD992" s="116" t="s">
        <v>1858</v>
      </c>
      <c r="HE992" s="116">
        <v>8.1784700000000008</v>
      </c>
      <c r="HF992" s="116">
        <v>26.925650000000001</v>
      </c>
    </row>
    <row r="993" spans="209:214" x14ac:dyDescent="0.25">
      <c r="HA993" s="117" t="s">
        <v>1527</v>
      </c>
      <c r="HB993" s="117" t="s">
        <v>3817</v>
      </c>
      <c r="HC993" s="117"/>
      <c r="HD993" s="116" t="s">
        <v>1858</v>
      </c>
      <c r="HE993" s="116">
        <v>8.5948799999999999</v>
      </c>
      <c r="HF993" s="116">
        <v>26.730699999999999</v>
      </c>
    </row>
    <row r="994" spans="209:214" x14ac:dyDescent="0.25">
      <c r="HA994" s="118" t="s">
        <v>1527</v>
      </c>
      <c r="HB994" s="118" t="s">
        <v>1527</v>
      </c>
      <c r="HC994" s="118"/>
      <c r="HD994" s="118" t="s">
        <v>1885</v>
      </c>
      <c r="HE994" s="119">
        <v>8.4366599999999998</v>
      </c>
      <c r="HF994" s="119">
        <v>26.559483</v>
      </c>
    </row>
    <row r="995" spans="209:214" x14ac:dyDescent="0.25">
      <c r="HA995" s="117" t="s">
        <v>1527</v>
      </c>
      <c r="HB995" s="117" t="s">
        <v>3820</v>
      </c>
      <c r="HC995" s="117"/>
      <c r="HD995" s="116" t="s">
        <v>1858</v>
      </c>
      <c r="HE995" s="116">
        <v>8.501519</v>
      </c>
      <c r="HF995" s="116">
        <v>26.398731999999999</v>
      </c>
    </row>
    <row r="996" spans="209:214" x14ac:dyDescent="0.25">
      <c r="HA996" s="118" t="s">
        <v>1527</v>
      </c>
      <c r="HB996" s="118" t="s">
        <v>3822</v>
      </c>
      <c r="HC996" s="118" t="s">
        <v>3823</v>
      </c>
      <c r="HD996" s="118" t="s">
        <v>1885</v>
      </c>
      <c r="HE996" s="119">
        <v>8.7032600000000002</v>
      </c>
      <c r="HF996" s="119">
        <v>26.454930000000001</v>
      </c>
    </row>
    <row r="997" spans="209:214" x14ac:dyDescent="0.25">
      <c r="HA997" s="117" t="s">
        <v>1255</v>
      </c>
      <c r="HB997" s="117" t="s">
        <v>3825</v>
      </c>
      <c r="HC997" s="117"/>
      <c r="HD997" s="116" t="s">
        <v>1858</v>
      </c>
      <c r="HE997" s="116">
        <v>8.6822616460000006</v>
      </c>
      <c r="HF997" s="116">
        <v>26.877955539999999</v>
      </c>
    </row>
    <row r="998" spans="209:214" x14ac:dyDescent="0.25">
      <c r="HA998" s="117" t="s">
        <v>1255</v>
      </c>
      <c r="HB998" s="117" t="s">
        <v>1255</v>
      </c>
      <c r="HC998" s="117"/>
      <c r="HD998" s="116" t="s">
        <v>1858</v>
      </c>
      <c r="HE998" s="116">
        <v>8.6673799999999996</v>
      </c>
      <c r="HF998" s="116">
        <v>26.855283</v>
      </c>
    </row>
    <row r="999" spans="209:214" x14ac:dyDescent="0.25">
      <c r="HA999" s="117" t="s">
        <v>1255</v>
      </c>
      <c r="HB999" s="117" t="s">
        <v>3828</v>
      </c>
      <c r="HC999" s="117"/>
      <c r="HD999" s="116" t="s">
        <v>1858</v>
      </c>
      <c r="HE999" s="116">
        <v>8.6376000000000008</v>
      </c>
      <c r="HF999" s="116">
        <v>27.119482999999999</v>
      </c>
    </row>
    <row r="1000" spans="209:214" x14ac:dyDescent="0.25">
      <c r="HA1000" s="117" t="s">
        <v>1255</v>
      </c>
      <c r="HB1000" s="117" t="s">
        <v>3830</v>
      </c>
      <c r="HC1000" s="117"/>
      <c r="HD1000" s="116" t="s">
        <v>1858</v>
      </c>
      <c r="HE1000" s="116">
        <v>8.4138520000000003</v>
      </c>
      <c r="HF1000" s="116">
        <v>26.896545</v>
      </c>
    </row>
    <row r="1001" spans="209:214" x14ac:dyDescent="0.25">
      <c r="HA1001" s="117" t="s">
        <v>1255</v>
      </c>
      <c r="HB1001" s="117" t="s">
        <v>3832</v>
      </c>
      <c r="HC1001" s="117"/>
      <c r="HD1001" s="116" t="s">
        <v>1858</v>
      </c>
      <c r="HE1001" s="116">
        <v>8.6210979999999999</v>
      </c>
      <c r="HF1001" s="116">
        <v>26.968205000000001</v>
      </c>
    </row>
    <row r="1002" spans="209:214" x14ac:dyDescent="0.25">
      <c r="HA1002" s="118" t="s">
        <v>1169</v>
      </c>
      <c r="HB1002" s="118" t="s">
        <v>3834</v>
      </c>
      <c r="HC1002" s="118"/>
      <c r="HD1002" s="118" t="s">
        <v>1885</v>
      </c>
      <c r="HE1002" s="119">
        <v>8.6876599999999993</v>
      </c>
      <c r="HF1002" s="119">
        <v>26.846900000000002</v>
      </c>
    </row>
    <row r="1003" spans="209:214" x14ac:dyDescent="0.25">
      <c r="HA1003" s="117" t="s">
        <v>1169</v>
      </c>
      <c r="HB1003" s="117" t="s">
        <v>1169</v>
      </c>
      <c r="HC1003" s="117" t="s">
        <v>3825</v>
      </c>
      <c r="HD1003" s="116" t="s">
        <v>1858</v>
      </c>
      <c r="HE1003" s="116">
        <v>8.0578599999999998</v>
      </c>
      <c r="HF1003" s="116">
        <v>26.844066999999999</v>
      </c>
    </row>
    <row r="1004" spans="209:214" x14ac:dyDescent="0.25">
      <c r="HA1004" s="117" t="s">
        <v>1169</v>
      </c>
      <c r="HB1004" s="117" t="s">
        <v>3837</v>
      </c>
      <c r="HC1004" s="117"/>
      <c r="HD1004" s="116" t="s">
        <v>1858</v>
      </c>
      <c r="HE1004" s="116">
        <v>8.8086769999999994</v>
      </c>
      <c r="HF1004" s="116">
        <v>26.849872000000001</v>
      </c>
    </row>
    <row r="1005" spans="209:214" x14ac:dyDescent="0.25">
      <c r="HA1005" s="117" t="s">
        <v>1444</v>
      </c>
      <c r="HB1005" s="117" t="s">
        <v>1444</v>
      </c>
      <c r="HC1005" s="117"/>
      <c r="HD1005" s="116" t="s">
        <v>1858</v>
      </c>
      <c r="HE1005" s="116">
        <v>8.8448100000000007</v>
      </c>
      <c r="HF1005" s="116">
        <v>27.427667</v>
      </c>
    </row>
    <row r="1006" spans="209:214" x14ac:dyDescent="0.25">
      <c r="HA1006" s="117" t="s">
        <v>1444</v>
      </c>
      <c r="HB1006" s="117" t="s">
        <v>3840</v>
      </c>
      <c r="HC1006" s="117"/>
      <c r="HD1006" s="116" t="s">
        <v>1858</v>
      </c>
      <c r="HE1006" s="116">
        <v>8.7206799999999998</v>
      </c>
      <c r="HF1006" s="116">
        <v>27.418016999999999</v>
      </c>
    </row>
    <row r="1007" spans="209:214" x14ac:dyDescent="0.25">
      <c r="HA1007" s="117" t="s">
        <v>1158</v>
      </c>
      <c r="HB1007" s="117" t="s">
        <v>3842</v>
      </c>
      <c r="HC1007" s="117"/>
      <c r="HD1007" s="116" t="s">
        <v>1858</v>
      </c>
      <c r="HE1007" s="116">
        <v>8.4402600000000003</v>
      </c>
      <c r="HF1007" s="116">
        <v>27.527049999999999</v>
      </c>
    </row>
    <row r="1008" spans="209:214" x14ac:dyDescent="0.25">
      <c r="HA1008" s="117" t="s">
        <v>1158</v>
      </c>
      <c r="HB1008" s="117" t="s">
        <v>3844</v>
      </c>
      <c r="HC1008" s="117"/>
      <c r="HD1008" s="116" t="s">
        <v>1858</v>
      </c>
      <c r="HE1008" s="116">
        <v>8.4523100000000007</v>
      </c>
      <c r="HF1008" s="116">
        <v>27.754183333</v>
      </c>
    </row>
    <row r="1009" spans="209:214" x14ac:dyDescent="0.25">
      <c r="HA1009" s="117" t="s">
        <v>1158</v>
      </c>
      <c r="HB1009" s="117" t="s">
        <v>1158</v>
      </c>
      <c r="HC1009" s="117"/>
      <c r="HD1009" s="116" t="s">
        <v>1858</v>
      </c>
      <c r="HE1009" s="116">
        <v>8.30748</v>
      </c>
      <c r="HF1009" s="116">
        <v>27.620249999999999</v>
      </c>
    </row>
    <row r="1010" spans="209:214" x14ac:dyDescent="0.25">
      <c r="HA1010" s="117" t="s">
        <v>1158</v>
      </c>
      <c r="HB1010" s="117" t="s">
        <v>3847</v>
      </c>
      <c r="HC1010" s="117"/>
      <c r="HD1010" s="116" t="s">
        <v>1858</v>
      </c>
      <c r="HE1010" s="116">
        <v>8.6109600000000004</v>
      </c>
      <c r="HF1010" s="116">
        <v>27.470732999999999</v>
      </c>
    </row>
    <row r="1011" spans="209:214" x14ac:dyDescent="0.25">
      <c r="HA1011" s="117" t="s">
        <v>1158</v>
      </c>
      <c r="HB1011" s="117" t="s">
        <v>3849</v>
      </c>
      <c r="HC1011" s="117"/>
      <c r="HD1011" s="116" t="s">
        <v>1858</v>
      </c>
      <c r="HE1011" s="116">
        <v>8.5242500000000003</v>
      </c>
      <c r="HF1011" s="116">
        <v>27.517467</v>
      </c>
    </row>
    <row r="1012" spans="209:214" x14ac:dyDescent="0.25">
      <c r="HA1012" s="117" t="s">
        <v>1420</v>
      </c>
      <c r="HB1012" s="117" t="s">
        <v>3851</v>
      </c>
      <c r="HC1012" s="117" t="s">
        <v>3852</v>
      </c>
      <c r="HD1012" s="116" t="s">
        <v>1858</v>
      </c>
      <c r="HE1012" s="116">
        <v>8.7493499999999997</v>
      </c>
      <c r="HF1012" s="116">
        <v>26.842866999999998</v>
      </c>
    </row>
    <row r="1013" spans="209:214" x14ac:dyDescent="0.25">
      <c r="HA1013" s="117" t="s">
        <v>1420</v>
      </c>
      <c r="HB1013" s="117" t="s">
        <v>1019</v>
      </c>
      <c r="HC1013" s="117"/>
      <c r="HD1013" s="116" t="s">
        <v>1858</v>
      </c>
      <c r="HE1013" s="116">
        <v>8.9478790000000004</v>
      </c>
      <c r="HF1013" s="116">
        <v>26.863621999999999</v>
      </c>
    </row>
    <row r="1014" spans="209:214" x14ac:dyDescent="0.25">
      <c r="HA1014" s="117" t="s">
        <v>931</v>
      </c>
      <c r="HB1014" s="117" t="s">
        <v>931</v>
      </c>
      <c r="HC1014" s="117"/>
      <c r="HD1014" s="116" t="s">
        <v>1858</v>
      </c>
      <c r="HE1014" s="116">
        <v>8.7105099999999993</v>
      </c>
      <c r="HF1014" s="116">
        <v>27.285900000000002</v>
      </c>
    </row>
    <row r="1015" spans="209:214" x14ac:dyDescent="0.25">
      <c r="HA1015" s="118" t="s">
        <v>931</v>
      </c>
      <c r="HB1015" s="118" t="s">
        <v>3856</v>
      </c>
      <c r="HC1015" s="118"/>
      <c r="HD1015" s="118" t="s">
        <v>1885</v>
      </c>
      <c r="HE1015" s="119">
        <v>8.7105099999999993</v>
      </c>
      <c r="HF1015" s="119">
        <v>27.285900000000002</v>
      </c>
    </row>
    <row r="1016" spans="209:214" x14ac:dyDescent="0.25">
      <c r="HA1016" s="117" t="s">
        <v>931</v>
      </c>
      <c r="HB1016" s="117" t="s">
        <v>3858</v>
      </c>
      <c r="HC1016" s="117"/>
      <c r="HD1016" s="116" t="s">
        <v>1858</v>
      </c>
      <c r="HE1016" s="116">
        <v>8.6241769999999995</v>
      </c>
      <c r="HF1016" s="116">
        <v>27.432229</v>
      </c>
    </row>
    <row r="1017" spans="209:214" x14ac:dyDescent="0.25">
      <c r="HA1017" s="117" t="s">
        <v>931</v>
      </c>
      <c r="HB1017" s="117" t="s">
        <v>1444</v>
      </c>
      <c r="HC1017" s="117"/>
      <c r="HD1017" s="116" t="s">
        <v>1858</v>
      </c>
      <c r="HE1017" s="116">
        <v>8.7276129999999998</v>
      </c>
      <c r="HF1017" s="116">
        <v>27.351552000000002</v>
      </c>
    </row>
    <row r="1018" spans="209:214" x14ac:dyDescent="0.25">
      <c r="HA1018" s="117" t="s">
        <v>1128</v>
      </c>
      <c r="HB1018" s="117" t="s">
        <v>3861</v>
      </c>
      <c r="HC1018" s="117"/>
      <c r="HD1018" s="116" t="s">
        <v>1858</v>
      </c>
      <c r="HE1018" s="116">
        <v>9.0146099999999993</v>
      </c>
      <c r="HF1018" s="116">
        <v>27.604299999999999</v>
      </c>
    </row>
    <row r="1019" spans="209:214" x14ac:dyDescent="0.25">
      <c r="HA1019" s="117" t="s">
        <v>1128</v>
      </c>
      <c r="HB1019" s="117" t="s">
        <v>3863</v>
      </c>
      <c r="HC1019" s="117"/>
      <c r="HD1019" s="116" t="s">
        <v>1858</v>
      </c>
      <c r="HE1019" s="116">
        <v>9.5894169999999992</v>
      </c>
      <c r="HF1019" s="116">
        <v>27.388483000000001</v>
      </c>
    </row>
    <row r="1020" spans="209:214" x14ac:dyDescent="0.25">
      <c r="HA1020" s="117" t="s">
        <v>1128</v>
      </c>
      <c r="HB1020" s="117" t="s">
        <v>3865</v>
      </c>
      <c r="HC1020" s="117"/>
      <c r="HD1020" s="116" t="s">
        <v>1858</v>
      </c>
      <c r="HE1020" s="116">
        <v>9.1869055839999998</v>
      </c>
      <c r="HF1020" s="116">
        <v>27.624946820000002</v>
      </c>
    </row>
    <row r="1021" spans="209:214" x14ac:dyDescent="0.25">
      <c r="HA1021" s="117" t="s">
        <v>640</v>
      </c>
      <c r="HB1021" s="117" t="s">
        <v>3867</v>
      </c>
      <c r="HC1021" s="117"/>
      <c r="HD1021" s="116" t="s">
        <v>1858</v>
      </c>
      <c r="HE1021" s="116">
        <v>9.0332830000000008</v>
      </c>
      <c r="HF1021" s="116">
        <v>27.696549999999998</v>
      </c>
    </row>
    <row r="1022" spans="209:214" x14ac:dyDescent="0.25">
      <c r="HA1022" s="117" t="s">
        <v>640</v>
      </c>
      <c r="HB1022" s="117" t="s">
        <v>3869</v>
      </c>
      <c r="HC1022" s="117"/>
      <c r="HD1022" s="116" t="s">
        <v>1858</v>
      </c>
      <c r="HE1022" s="116">
        <v>9.5777206180000007</v>
      </c>
      <c r="HF1022" s="116">
        <v>27.727775640000001</v>
      </c>
    </row>
    <row r="1023" spans="209:214" x14ac:dyDescent="0.25">
      <c r="HA1023" s="117" t="s">
        <v>640</v>
      </c>
      <c r="HB1023" s="117" t="s">
        <v>3871</v>
      </c>
      <c r="HC1023" s="117"/>
      <c r="HD1023" s="116" t="s">
        <v>1858</v>
      </c>
      <c r="HE1023" s="116">
        <v>9.6589829999999992</v>
      </c>
      <c r="HF1023" s="116">
        <v>27.752949999999998</v>
      </c>
    </row>
    <row r="1024" spans="209:214" x14ac:dyDescent="0.25">
      <c r="HA1024" s="117" t="s">
        <v>326</v>
      </c>
      <c r="HB1024" s="117" t="s">
        <v>1370</v>
      </c>
      <c r="HC1024" s="117"/>
      <c r="HD1024" s="116" t="s">
        <v>1858</v>
      </c>
      <c r="HE1024" s="116">
        <v>9.2942669999999996</v>
      </c>
      <c r="HF1024" s="116">
        <v>27.798466999999999</v>
      </c>
    </row>
    <row r="1025" spans="209:214" x14ac:dyDescent="0.25">
      <c r="HA1025" s="117" t="s">
        <v>326</v>
      </c>
      <c r="HB1025" s="117" t="s">
        <v>3874</v>
      </c>
      <c r="HC1025" s="117"/>
      <c r="HD1025" s="116" t="s">
        <v>1858</v>
      </c>
      <c r="HE1025" s="116">
        <v>9.0369670000000006</v>
      </c>
      <c r="HF1025" s="116">
        <v>27.738533</v>
      </c>
    </row>
    <row r="1026" spans="209:214" x14ac:dyDescent="0.25">
      <c r="HA1026" s="117" t="s">
        <v>326</v>
      </c>
      <c r="HB1026" s="117" t="s">
        <v>3876</v>
      </c>
      <c r="HC1026" s="117"/>
      <c r="HD1026" s="116" t="s">
        <v>1858</v>
      </c>
      <c r="HE1026" s="116">
        <v>8.9624170000000003</v>
      </c>
      <c r="HF1026" s="116">
        <v>27.798233</v>
      </c>
    </row>
    <row r="1027" spans="209:214" x14ac:dyDescent="0.25">
      <c r="HA1027" s="117" t="s">
        <v>662</v>
      </c>
      <c r="HB1027" s="117" t="s">
        <v>3878</v>
      </c>
      <c r="HC1027" s="117"/>
      <c r="HD1027" s="116" t="s">
        <v>1858</v>
      </c>
      <c r="HE1027" s="116">
        <v>9.0251166670000007</v>
      </c>
      <c r="HF1027" s="116">
        <v>27.565416667000001</v>
      </c>
    </row>
    <row r="1028" spans="209:214" x14ac:dyDescent="0.25">
      <c r="HA1028" s="117" t="s">
        <v>662</v>
      </c>
      <c r="HB1028" s="117" t="s">
        <v>3880</v>
      </c>
      <c r="HC1028" s="117"/>
      <c r="HD1028" s="116" t="s">
        <v>1858</v>
      </c>
      <c r="HE1028" s="116">
        <v>9.0271166669999996</v>
      </c>
      <c r="HF1028" s="116">
        <v>27.555866667</v>
      </c>
    </row>
    <row r="1029" spans="209:214" x14ac:dyDescent="0.25">
      <c r="HA1029" s="117" t="s">
        <v>662</v>
      </c>
      <c r="HB1029" s="117" t="s">
        <v>3882</v>
      </c>
      <c r="HC1029" s="117"/>
      <c r="HD1029" s="116" t="s">
        <v>1858</v>
      </c>
      <c r="HE1029" s="116">
        <v>9.0246670000000009</v>
      </c>
      <c r="HF1029" s="116">
        <v>27.543150000000001</v>
      </c>
    </row>
    <row r="1030" spans="209:214" x14ac:dyDescent="0.25">
      <c r="HA1030" s="117" t="s">
        <v>662</v>
      </c>
      <c r="HB1030" s="117" t="s">
        <v>3884</v>
      </c>
      <c r="HC1030" s="117"/>
      <c r="HD1030" s="116" t="s">
        <v>1858</v>
      </c>
      <c r="HE1030" s="116">
        <v>9.0707000000000004</v>
      </c>
      <c r="HF1030" s="116">
        <v>27.539417</v>
      </c>
    </row>
    <row r="1031" spans="209:214" x14ac:dyDescent="0.25">
      <c r="HA1031" s="117" t="s">
        <v>1407</v>
      </c>
      <c r="HB1031" s="117" t="s">
        <v>1407</v>
      </c>
      <c r="HC1031" s="117"/>
      <c r="HD1031" s="116" t="s">
        <v>1858</v>
      </c>
      <c r="HE1031" s="116">
        <v>9.0488999999999997</v>
      </c>
      <c r="HF1031" s="116">
        <v>27.392150000000001</v>
      </c>
    </row>
    <row r="1032" spans="209:214" x14ac:dyDescent="0.25">
      <c r="HA1032" s="117" t="s">
        <v>1407</v>
      </c>
      <c r="HB1032" s="117" t="s">
        <v>3887</v>
      </c>
      <c r="HC1032" s="117"/>
      <c r="HD1032" s="116" t="s">
        <v>1858</v>
      </c>
      <c r="HE1032" s="116">
        <v>8.8969500000000004</v>
      </c>
      <c r="HF1032" s="116">
        <v>27.408819999999999</v>
      </c>
    </row>
    <row r="1033" spans="209:214" x14ac:dyDescent="0.25">
      <c r="HA1033" s="117" t="s">
        <v>1407</v>
      </c>
      <c r="HB1033" s="117" t="s">
        <v>3889</v>
      </c>
      <c r="HC1033" s="117"/>
      <c r="HD1033" s="116" t="s">
        <v>1858</v>
      </c>
      <c r="HE1033" s="116">
        <v>8.8404670000000003</v>
      </c>
      <c r="HF1033" s="116">
        <v>27.438666999999999</v>
      </c>
    </row>
    <row r="1034" spans="209:214" x14ac:dyDescent="0.25">
      <c r="HA1034" s="117" t="s">
        <v>1407</v>
      </c>
      <c r="HB1034" s="117" t="s">
        <v>3891</v>
      </c>
      <c r="HC1034" s="117"/>
      <c r="HD1034" s="116" t="s">
        <v>1858</v>
      </c>
      <c r="HE1034" s="116">
        <v>8.8579670000000004</v>
      </c>
      <c r="HF1034" s="116">
        <v>27.430835999999999</v>
      </c>
    </row>
    <row r="1035" spans="209:214" x14ac:dyDescent="0.25">
      <c r="HA1035" s="117" t="s">
        <v>1407</v>
      </c>
      <c r="HB1035" s="117" t="s">
        <v>3893</v>
      </c>
      <c r="HC1035" s="117"/>
      <c r="HD1035" s="116" t="s">
        <v>1858</v>
      </c>
      <c r="HE1035" s="116">
        <v>9.1518968510000001</v>
      </c>
      <c r="HF1035" s="116">
        <v>27.334428370000001</v>
      </c>
    </row>
    <row r="1036" spans="209:214" x14ac:dyDescent="0.25">
      <c r="HA1036" s="117" t="s">
        <v>1438</v>
      </c>
      <c r="HB1036" s="117" t="s">
        <v>3895</v>
      </c>
      <c r="HC1036" s="117"/>
      <c r="HD1036" s="116" t="s">
        <v>1858</v>
      </c>
      <c r="HE1036" s="116">
        <v>8.9773999999999994</v>
      </c>
      <c r="HF1036" s="116">
        <v>27.524516999999999</v>
      </c>
    </row>
    <row r="1037" spans="209:214" x14ac:dyDescent="0.25">
      <c r="HA1037" s="117" t="s">
        <v>1438</v>
      </c>
      <c r="HB1037" s="117" t="s">
        <v>3897</v>
      </c>
      <c r="HC1037" s="117"/>
      <c r="HD1037" s="116" t="s">
        <v>1858</v>
      </c>
      <c r="HE1037" s="116">
        <v>9.4269400000000001</v>
      </c>
      <c r="HF1037" s="116">
        <v>27.302534999999999</v>
      </c>
    </row>
    <row r="1038" spans="209:214" x14ac:dyDescent="0.25">
      <c r="HA1038" s="117" t="s">
        <v>1438</v>
      </c>
      <c r="HB1038" s="117" t="s">
        <v>3899</v>
      </c>
      <c r="HC1038" s="117"/>
      <c r="HD1038" s="116" t="s">
        <v>1858</v>
      </c>
      <c r="HE1038" s="116">
        <v>9.419117</v>
      </c>
      <c r="HF1038" s="116">
        <v>27.3019</v>
      </c>
    </row>
    <row r="1039" spans="209:214" x14ac:dyDescent="0.25">
      <c r="HA1039" s="117" t="s">
        <v>1081</v>
      </c>
      <c r="HB1039" s="117" t="s">
        <v>3901</v>
      </c>
      <c r="HC1039" s="117"/>
      <c r="HD1039" s="116" t="s">
        <v>1858</v>
      </c>
      <c r="HE1039" s="116">
        <v>9.0901829999999997</v>
      </c>
      <c r="HF1039" s="116">
        <v>27.431882999999999</v>
      </c>
    </row>
    <row r="1040" spans="209:214" x14ac:dyDescent="0.25">
      <c r="HA1040" s="117" t="s">
        <v>1081</v>
      </c>
      <c r="HB1040" s="117" t="s">
        <v>3903</v>
      </c>
      <c r="HC1040" s="117"/>
      <c r="HD1040" s="116" t="s">
        <v>1858</v>
      </c>
      <c r="HE1040" s="116">
        <v>9.3068500000000007</v>
      </c>
      <c r="HF1040" s="116">
        <v>27.275532999999999</v>
      </c>
    </row>
    <row r="1041" spans="209:214" x14ac:dyDescent="0.25">
      <c r="HA1041" s="117" t="s">
        <v>1081</v>
      </c>
      <c r="HB1041" s="117" t="s">
        <v>3905</v>
      </c>
      <c r="HC1041" s="117"/>
      <c r="HD1041" s="116" t="s">
        <v>1858</v>
      </c>
      <c r="HE1041" s="116">
        <v>9.4279329999999995</v>
      </c>
      <c r="HF1041" s="116">
        <v>27.256767</v>
      </c>
    </row>
    <row r="1042" spans="209:214" x14ac:dyDescent="0.25">
      <c r="HA1042" s="117" t="s">
        <v>1081</v>
      </c>
      <c r="HB1042" s="117" t="s">
        <v>1081</v>
      </c>
      <c r="HC1042" s="117"/>
      <c r="HD1042" s="116" t="s">
        <v>1858</v>
      </c>
      <c r="HE1042" s="116">
        <v>9.01</v>
      </c>
      <c r="HF1042" s="116">
        <v>27.46</v>
      </c>
    </row>
    <row r="1043" spans="209:214" x14ac:dyDescent="0.25">
      <c r="HA1043" s="117" t="s">
        <v>1434</v>
      </c>
      <c r="HB1043" s="117" t="s">
        <v>3908</v>
      </c>
      <c r="HC1043" s="117"/>
      <c r="HD1043" s="116" t="s">
        <v>1858</v>
      </c>
      <c r="HE1043" s="116">
        <v>9.1031899999999997</v>
      </c>
      <c r="HF1043" s="116">
        <v>27.2347</v>
      </c>
    </row>
    <row r="1044" spans="209:214" x14ac:dyDescent="0.25">
      <c r="HA1044" s="117" t="s">
        <v>1434</v>
      </c>
      <c r="HB1044" s="117" t="s">
        <v>3910</v>
      </c>
      <c r="HC1044" s="117"/>
      <c r="HD1044" s="116" t="s">
        <v>1858</v>
      </c>
      <c r="HE1044" s="116">
        <v>9.10168</v>
      </c>
      <c r="HF1044" s="116">
        <v>27.207750000000001</v>
      </c>
    </row>
    <row r="1045" spans="209:214" x14ac:dyDescent="0.25">
      <c r="HA1045" s="117" t="s">
        <v>1434</v>
      </c>
      <c r="HB1045" s="117" t="s">
        <v>3912</v>
      </c>
      <c r="HC1045" s="117"/>
      <c r="HD1045" s="116" t="s">
        <v>1858</v>
      </c>
      <c r="HE1045" s="116">
        <v>9.1782800000000009</v>
      </c>
      <c r="HF1045" s="116">
        <v>27.088049999999999</v>
      </c>
    </row>
    <row r="1046" spans="209:214" x14ac:dyDescent="0.25">
      <c r="HA1046" s="117" t="s">
        <v>1434</v>
      </c>
      <c r="HB1046" s="117" t="s">
        <v>3914</v>
      </c>
      <c r="HC1046" s="117"/>
      <c r="HD1046" s="116" t="s">
        <v>1858</v>
      </c>
      <c r="HE1046" s="116">
        <v>9.10168</v>
      </c>
      <c r="HF1046" s="116">
        <v>27.207750000000001</v>
      </c>
    </row>
    <row r="1047" spans="209:214" x14ac:dyDescent="0.25">
      <c r="HA1047" s="117" t="s">
        <v>1434</v>
      </c>
      <c r="HB1047" s="117" t="s">
        <v>3916</v>
      </c>
      <c r="HC1047" s="117"/>
      <c r="HD1047" s="116" t="s">
        <v>1858</v>
      </c>
      <c r="HE1047" s="116">
        <v>9.1052099999999996</v>
      </c>
      <c r="HF1047" s="116">
        <v>27.221266666999998</v>
      </c>
    </row>
    <row r="1048" spans="209:214" x14ac:dyDescent="0.25">
      <c r="HA1048" s="117" t="s">
        <v>1434</v>
      </c>
      <c r="HB1048" s="117" t="s">
        <v>3918</v>
      </c>
      <c r="HC1048" s="117"/>
      <c r="HD1048" s="116" t="s">
        <v>1858</v>
      </c>
      <c r="HE1048" s="116">
        <v>9.1161499999999993</v>
      </c>
      <c r="HF1048" s="116">
        <v>27.220233</v>
      </c>
    </row>
    <row r="1049" spans="209:214" x14ac:dyDescent="0.25">
      <c r="HA1049" s="117" t="s">
        <v>1457</v>
      </c>
      <c r="HB1049" s="117" t="s">
        <v>3920</v>
      </c>
      <c r="HC1049" s="117"/>
      <c r="HD1049" s="116" t="s">
        <v>1858</v>
      </c>
      <c r="HE1049" s="116">
        <v>9.2254170000000002</v>
      </c>
      <c r="HF1049" s="116">
        <v>27.02617</v>
      </c>
    </row>
    <row r="1050" spans="209:214" x14ac:dyDescent="0.25">
      <c r="HA1050" s="117" t="s">
        <v>1457</v>
      </c>
      <c r="HB1050" s="117" t="s">
        <v>3922</v>
      </c>
      <c r="HC1050" s="117" t="s">
        <v>3922</v>
      </c>
      <c r="HD1050" s="116" t="s">
        <v>1858</v>
      </c>
      <c r="HE1050" s="116">
        <v>9.2254170000000002</v>
      </c>
      <c r="HF1050" s="116">
        <v>27.02617</v>
      </c>
    </row>
    <row r="1051" spans="209:214" x14ac:dyDescent="0.25">
      <c r="HA1051" s="117" t="s">
        <v>1457</v>
      </c>
      <c r="HB1051" s="117" t="s">
        <v>3924</v>
      </c>
      <c r="HC1051" s="117"/>
      <c r="HD1051" s="116" t="s">
        <v>1858</v>
      </c>
      <c r="HE1051" s="116">
        <v>9.2258499999999994</v>
      </c>
      <c r="HF1051" s="116">
        <v>27.024667000000001</v>
      </c>
    </row>
    <row r="1052" spans="209:214" x14ac:dyDescent="0.25">
      <c r="HA1052" s="117" t="s">
        <v>1457</v>
      </c>
      <c r="HB1052" s="117" t="s">
        <v>3926</v>
      </c>
      <c r="HC1052" s="117"/>
      <c r="HD1052" s="116" t="s">
        <v>1858</v>
      </c>
      <c r="HE1052" s="116">
        <v>9.3605830000000001</v>
      </c>
      <c r="HF1052" s="116">
        <v>27.092896</v>
      </c>
    </row>
    <row r="1053" spans="209:214" x14ac:dyDescent="0.25">
      <c r="HA1053" s="117" t="s">
        <v>1457</v>
      </c>
      <c r="HB1053" s="117" t="s">
        <v>3928</v>
      </c>
      <c r="HC1053" s="117"/>
      <c r="HD1053" s="116" t="s">
        <v>1858</v>
      </c>
      <c r="HE1053" s="116">
        <v>9.1972100000000001</v>
      </c>
      <c r="HF1053" s="116">
        <v>27.051783329999999</v>
      </c>
    </row>
    <row r="1054" spans="209:214" x14ac:dyDescent="0.25">
      <c r="HA1054" s="117" t="s">
        <v>1181</v>
      </c>
      <c r="HB1054" s="117" t="s">
        <v>3930</v>
      </c>
      <c r="HC1054" s="117"/>
      <c r="HD1054" s="116" t="s">
        <v>1858</v>
      </c>
      <c r="HE1054" s="116">
        <v>9.2237799999999996</v>
      </c>
      <c r="HF1054" s="116">
        <v>27.294799999999999</v>
      </c>
    </row>
    <row r="1055" spans="209:214" x14ac:dyDescent="0.25">
      <c r="HA1055" s="117" t="s">
        <v>1181</v>
      </c>
      <c r="HB1055" s="117" t="s">
        <v>3932</v>
      </c>
      <c r="HC1055" s="117"/>
      <c r="HD1055" s="116" t="s">
        <v>1858</v>
      </c>
      <c r="HE1055" s="116">
        <v>9.4723199999999999</v>
      </c>
      <c r="HF1055" s="116">
        <v>27.14208</v>
      </c>
    </row>
    <row r="1056" spans="209:214" x14ac:dyDescent="0.25">
      <c r="HA1056" s="117" t="s">
        <v>1181</v>
      </c>
      <c r="HB1056" s="117" t="s">
        <v>3934</v>
      </c>
      <c r="HC1056" s="117"/>
      <c r="HD1056" s="116" t="s">
        <v>1858</v>
      </c>
      <c r="HE1056" s="116">
        <v>9.0581499999999995</v>
      </c>
      <c r="HF1056" s="116">
        <v>27.354199999999999</v>
      </c>
    </row>
    <row r="1057" spans="209:214" x14ac:dyDescent="0.25">
      <c r="HA1057" s="117" t="s">
        <v>1181</v>
      </c>
      <c r="HB1057" s="117" t="s">
        <v>3936</v>
      </c>
      <c r="HC1057" s="117"/>
      <c r="HD1057" s="116" t="s">
        <v>1858</v>
      </c>
      <c r="HE1057" s="116">
        <v>9.0463000000000005</v>
      </c>
      <c r="HF1057" s="116">
        <v>27.293790000000001</v>
      </c>
    </row>
    <row r="1058" spans="209:214" x14ac:dyDescent="0.25">
      <c r="HA1058" s="117" t="s">
        <v>837</v>
      </c>
      <c r="HB1058" s="117" t="s">
        <v>3938</v>
      </c>
      <c r="HC1058" s="117"/>
      <c r="HD1058" s="116" t="s">
        <v>1858</v>
      </c>
      <c r="HE1058" s="116">
        <v>9.21143</v>
      </c>
      <c r="HF1058" s="116">
        <v>26.855499999999999</v>
      </c>
    </row>
    <row r="1059" spans="209:214" x14ac:dyDescent="0.25">
      <c r="HA1059" s="117" t="s">
        <v>837</v>
      </c>
      <c r="HB1059" s="117" t="s">
        <v>3940</v>
      </c>
      <c r="HC1059" s="117"/>
      <c r="HD1059" s="116" t="s">
        <v>1858</v>
      </c>
      <c r="HE1059" s="116">
        <v>9.2263020000000004</v>
      </c>
      <c r="HF1059" s="116">
        <v>26.84712</v>
      </c>
    </row>
    <row r="1060" spans="209:214" x14ac:dyDescent="0.25">
      <c r="HA1060" s="117" t="s">
        <v>837</v>
      </c>
      <c r="HB1060" s="117" t="s">
        <v>3942</v>
      </c>
      <c r="HC1060" s="117"/>
      <c r="HD1060" s="116" t="s">
        <v>1858</v>
      </c>
      <c r="HE1060" s="116">
        <v>9.2365999819999995</v>
      </c>
      <c r="HF1060" s="116">
        <v>26.93401094</v>
      </c>
    </row>
    <row r="1061" spans="209:214" x14ac:dyDescent="0.25">
      <c r="HA1061" s="117" t="s">
        <v>837</v>
      </c>
      <c r="HB1061" s="117" t="s">
        <v>3944</v>
      </c>
      <c r="HC1061" s="117"/>
      <c r="HD1061" s="116" t="s">
        <v>1858</v>
      </c>
      <c r="HE1061" s="116">
        <v>9.2962229999999995</v>
      </c>
      <c r="HF1061" s="116">
        <v>26.859696</v>
      </c>
    </row>
    <row r="1062" spans="209:214" x14ac:dyDescent="0.25">
      <c r="HA1062" s="117" t="s">
        <v>707</v>
      </c>
      <c r="HB1062" s="117" t="s">
        <v>3946</v>
      </c>
      <c r="HC1062" s="117" t="s">
        <v>3947</v>
      </c>
      <c r="HD1062" s="116" t="s">
        <v>1858</v>
      </c>
      <c r="HE1062" s="116">
        <v>9.1700839999999992</v>
      </c>
      <c r="HF1062" s="116">
        <v>26.849989000000001</v>
      </c>
    </row>
    <row r="1063" spans="209:214" x14ac:dyDescent="0.25">
      <c r="HA1063" s="117" t="s">
        <v>707</v>
      </c>
      <c r="HB1063" s="117" t="s">
        <v>3949</v>
      </c>
      <c r="HC1063" s="117"/>
      <c r="HD1063" s="116" t="s">
        <v>1858</v>
      </c>
      <c r="HE1063" s="116">
        <v>9.1168700000000005</v>
      </c>
      <c r="HF1063" s="116">
        <v>26.62575</v>
      </c>
    </row>
    <row r="1064" spans="209:214" x14ac:dyDescent="0.25">
      <c r="HA1064" s="117" t="s">
        <v>707</v>
      </c>
      <c r="HB1064" s="117" t="s">
        <v>3951</v>
      </c>
      <c r="HC1064" s="117"/>
      <c r="HD1064" s="116" t="s">
        <v>1858</v>
      </c>
      <c r="HE1064" s="116">
        <v>9.1525049999999997</v>
      </c>
      <c r="HF1064" s="116">
        <v>26.473208</v>
      </c>
    </row>
    <row r="1065" spans="209:214" x14ac:dyDescent="0.25">
      <c r="HA1065" s="117" t="s">
        <v>1429</v>
      </c>
      <c r="HB1065" s="117" t="s">
        <v>1429</v>
      </c>
      <c r="HC1065" s="117"/>
      <c r="HD1065" s="116" t="s">
        <v>1858</v>
      </c>
      <c r="HE1065" s="116">
        <v>8.8094300000000008</v>
      </c>
      <c r="HF1065" s="116">
        <v>27.679867000000002</v>
      </c>
    </row>
    <row r="1066" spans="209:214" x14ac:dyDescent="0.25">
      <c r="HA1066" s="117" t="s">
        <v>1429</v>
      </c>
      <c r="HB1066" s="117" t="s">
        <v>3954</v>
      </c>
      <c r="HC1066" s="117"/>
      <c r="HD1066" s="116" t="s">
        <v>1858</v>
      </c>
      <c r="HE1066" s="116">
        <v>8.8266980000000004</v>
      </c>
      <c r="HF1066" s="116">
        <v>27.693024000000001</v>
      </c>
    </row>
    <row r="1067" spans="209:214" x14ac:dyDescent="0.25">
      <c r="HA1067" s="117" t="s">
        <v>1136</v>
      </c>
      <c r="HB1067" s="117" t="s">
        <v>3956</v>
      </c>
      <c r="HC1067" s="117" t="s">
        <v>3956</v>
      </c>
      <c r="HD1067" s="116" t="s">
        <v>1858</v>
      </c>
      <c r="HE1067" s="116">
        <v>8.6493400000000005</v>
      </c>
      <c r="HF1067" s="116">
        <v>27.664249999999999</v>
      </c>
    </row>
    <row r="1068" spans="209:214" x14ac:dyDescent="0.25">
      <c r="HA1068" s="117" t="s">
        <v>1136</v>
      </c>
      <c r="HB1068" s="117" t="s">
        <v>3951</v>
      </c>
      <c r="HC1068" s="117"/>
      <c r="HD1068" s="116" t="s">
        <v>1858</v>
      </c>
      <c r="HE1068" s="116">
        <v>8.65001</v>
      </c>
      <c r="HF1068" s="116">
        <v>27.686900000000001</v>
      </c>
    </row>
    <row r="1069" spans="209:214" x14ac:dyDescent="0.25">
      <c r="HA1069" s="117" t="s">
        <v>1136</v>
      </c>
      <c r="HB1069" s="117" t="s">
        <v>3959</v>
      </c>
      <c r="HC1069" s="117"/>
      <c r="HD1069" s="116" t="s">
        <v>1858</v>
      </c>
      <c r="HE1069" s="116">
        <v>8.5660000000000007</v>
      </c>
      <c r="HF1069" s="116">
        <v>27.713916999999999</v>
      </c>
    </row>
    <row r="1070" spans="209:214" x14ac:dyDescent="0.25">
      <c r="HA1070" s="117" t="s">
        <v>1338</v>
      </c>
      <c r="HB1070" s="117" t="s">
        <v>3961</v>
      </c>
      <c r="HC1070" s="117" t="s">
        <v>3961</v>
      </c>
      <c r="HD1070" s="116" t="s">
        <v>1858</v>
      </c>
      <c r="HE1070" s="116">
        <v>8.7763100000000005</v>
      </c>
      <c r="HF1070" s="116">
        <v>27.789883</v>
      </c>
    </row>
    <row r="1071" spans="209:214" x14ac:dyDescent="0.25">
      <c r="HA1071" s="117" t="s">
        <v>1252</v>
      </c>
      <c r="HB1071" s="117" t="s">
        <v>3963</v>
      </c>
      <c r="HC1071" s="117"/>
      <c r="HD1071" s="116" t="s">
        <v>1858</v>
      </c>
      <c r="HE1071" s="116">
        <v>8.5995600000000003</v>
      </c>
      <c r="HF1071" s="116">
        <v>27.558782999999998</v>
      </c>
    </row>
    <row r="1072" spans="209:214" x14ac:dyDescent="0.25">
      <c r="HA1072" s="117" t="s">
        <v>1252</v>
      </c>
      <c r="HB1072" s="117" t="s">
        <v>3965</v>
      </c>
      <c r="HC1072" s="117"/>
      <c r="HD1072" s="116" t="s">
        <v>1858</v>
      </c>
      <c r="HE1072" s="116">
        <v>8.7116199999999999</v>
      </c>
      <c r="HF1072" s="116">
        <v>27.637640000000001</v>
      </c>
    </row>
    <row r="1073" spans="209:214" x14ac:dyDescent="0.25">
      <c r="HA1073" s="117" t="s">
        <v>1252</v>
      </c>
      <c r="HB1073" s="117" t="s">
        <v>3967</v>
      </c>
      <c r="HC1073" s="117"/>
      <c r="HD1073" s="116" t="s">
        <v>1858</v>
      </c>
      <c r="HE1073" s="116">
        <v>8.6704600000000003</v>
      </c>
      <c r="HF1073" s="116">
        <v>27.415766999999999</v>
      </c>
    </row>
    <row r="1074" spans="209:214" x14ac:dyDescent="0.25">
      <c r="HA1074" s="117" t="s">
        <v>1277</v>
      </c>
      <c r="HB1074" s="117" t="s">
        <v>3969</v>
      </c>
      <c r="HC1074" s="117"/>
      <c r="HD1074" s="116" t="s">
        <v>1858</v>
      </c>
      <c r="HE1074" s="116">
        <v>8.7093600000000002</v>
      </c>
      <c r="HF1074" s="116">
        <v>27.758130000000001</v>
      </c>
    </row>
    <row r="1075" spans="209:214" x14ac:dyDescent="0.25">
      <c r="HA1075" s="117" t="s">
        <v>1277</v>
      </c>
      <c r="HB1075" s="117" t="s">
        <v>3971</v>
      </c>
      <c r="HC1075" s="117"/>
      <c r="HD1075" s="116" t="s">
        <v>1858</v>
      </c>
      <c r="HE1075" s="116">
        <v>8.7290720000000004</v>
      </c>
      <c r="HF1075" s="116">
        <v>27.798418999999999</v>
      </c>
    </row>
    <row r="1076" spans="209:214" x14ac:dyDescent="0.25">
      <c r="HA1076" s="117" t="s">
        <v>1277</v>
      </c>
      <c r="HB1076" s="117" t="s">
        <v>3973</v>
      </c>
      <c r="HC1076" s="117"/>
      <c r="HD1076" s="116" t="s">
        <v>1858</v>
      </c>
      <c r="HE1076" s="116">
        <v>8.7464600000000008</v>
      </c>
      <c r="HF1076" s="116">
        <v>27.818317</v>
      </c>
    </row>
    <row r="1077" spans="209:214" x14ac:dyDescent="0.25">
      <c r="HA1077" s="117" t="s">
        <v>1237</v>
      </c>
      <c r="HB1077" s="117" t="s">
        <v>3975</v>
      </c>
      <c r="HC1077" s="117"/>
      <c r="HD1077" s="116" t="s">
        <v>1858</v>
      </c>
      <c r="HE1077" s="116">
        <v>8.6490500000000008</v>
      </c>
      <c r="HF1077" s="116">
        <v>27.819099999999999</v>
      </c>
    </row>
    <row r="1078" spans="209:214" x14ac:dyDescent="0.25">
      <c r="HA1078" s="117" t="s">
        <v>1237</v>
      </c>
      <c r="HB1078" s="117" t="s">
        <v>3977</v>
      </c>
      <c r="HC1078" s="117"/>
      <c r="HD1078" s="116" t="s">
        <v>1858</v>
      </c>
      <c r="HE1078" s="116">
        <v>8.6484430000000003</v>
      </c>
      <c r="HF1078" s="116">
        <v>27.818739999999998</v>
      </c>
    </row>
    <row r="1079" spans="209:214" x14ac:dyDescent="0.25">
      <c r="HA1079" s="117" t="s">
        <v>1237</v>
      </c>
      <c r="HB1079" s="117" t="s">
        <v>3979</v>
      </c>
      <c r="HC1079" s="117" t="s">
        <v>3980</v>
      </c>
      <c r="HD1079" s="116" t="s">
        <v>1858</v>
      </c>
      <c r="HE1079" s="116">
        <v>8.6278600000000001</v>
      </c>
      <c r="HF1079" s="116">
        <v>27.839366999999999</v>
      </c>
    </row>
    <row r="1080" spans="209:214" x14ac:dyDescent="0.25">
      <c r="HA1080" s="117" t="s">
        <v>1332</v>
      </c>
      <c r="HB1080" s="117" t="s">
        <v>3982</v>
      </c>
      <c r="HC1080" s="117"/>
      <c r="HD1080" s="116" t="s">
        <v>1858</v>
      </c>
      <c r="HE1080" s="116">
        <v>8.7739600000000006</v>
      </c>
      <c r="HF1080" s="116">
        <v>27.884080000000001</v>
      </c>
    </row>
    <row r="1081" spans="209:214" x14ac:dyDescent="0.25">
      <c r="HA1081" s="117" t="s">
        <v>1243</v>
      </c>
      <c r="HB1081" s="117" t="s">
        <v>1243</v>
      </c>
      <c r="HC1081" s="117"/>
      <c r="HD1081" s="116" t="s">
        <v>1858</v>
      </c>
      <c r="HE1081" s="116">
        <v>8.69679</v>
      </c>
      <c r="HF1081" s="116">
        <v>27.681069999999998</v>
      </c>
    </row>
    <row r="1082" spans="209:214" x14ac:dyDescent="0.25">
      <c r="HA1082" s="117" t="s">
        <v>1243</v>
      </c>
      <c r="HB1082" s="117" t="s">
        <v>3985</v>
      </c>
      <c r="HC1082" s="117"/>
      <c r="HD1082" s="116" t="s">
        <v>1858</v>
      </c>
      <c r="HE1082" s="116">
        <v>8.6120830000000002</v>
      </c>
      <c r="HF1082" s="116">
        <v>27.522763999999999</v>
      </c>
    </row>
    <row r="1083" spans="209:214" x14ac:dyDescent="0.25">
      <c r="HA1083" s="117" t="s">
        <v>1060</v>
      </c>
      <c r="HB1083" s="117" t="s">
        <v>3987</v>
      </c>
      <c r="HC1083" s="117"/>
      <c r="HD1083" s="116" t="s">
        <v>1858</v>
      </c>
      <c r="HE1083" s="116">
        <v>9.0202670000000005</v>
      </c>
      <c r="HF1083" s="116">
        <v>26.495367000000002</v>
      </c>
    </row>
    <row r="1084" spans="209:214" x14ac:dyDescent="0.25">
      <c r="HA1084" s="118" t="s">
        <v>1060</v>
      </c>
      <c r="HB1084" s="118" t="s">
        <v>3989</v>
      </c>
      <c r="HC1084" s="118" t="s">
        <v>3990</v>
      </c>
      <c r="HD1084" s="118" t="s">
        <v>1885</v>
      </c>
      <c r="HE1084" s="119">
        <v>8.9232166670000002</v>
      </c>
      <c r="HF1084" s="119">
        <v>26.255483333000001</v>
      </c>
    </row>
    <row r="1085" spans="209:214" x14ac:dyDescent="0.25">
      <c r="HA1085" s="117" t="s">
        <v>1060</v>
      </c>
      <c r="HB1085" s="117" t="s">
        <v>1060</v>
      </c>
      <c r="HC1085" s="117"/>
      <c r="HD1085" s="116" t="s">
        <v>1858</v>
      </c>
      <c r="HE1085" s="116">
        <v>8.9232166670000002</v>
      </c>
      <c r="HF1085" s="116">
        <v>26.255483330000001</v>
      </c>
    </row>
    <row r="1086" spans="209:214" x14ac:dyDescent="0.25">
      <c r="HA1086" s="117" t="s">
        <v>337</v>
      </c>
      <c r="HB1086" s="117" t="s">
        <v>3993</v>
      </c>
      <c r="HC1086" s="117"/>
      <c r="HD1086" s="116" t="s">
        <v>1858</v>
      </c>
      <c r="HE1086" s="116">
        <v>8.7608899999999998</v>
      </c>
      <c r="HF1086" s="116">
        <v>27.4071</v>
      </c>
    </row>
    <row r="1087" spans="209:214" x14ac:dyDescent="0.25">
      <c r="HA1087" s="117" t="s">
        <v>337</v>
      </c>
      <c r="HB1087" s="117" t="s">
        <v>3995</v>
      </c>
      <c r="HC1087" s="117"/>
      <c r="HD1087" s="116" t="s">
        <v>1858</v>
      </c>
      <c r="HE1087" s="116">
        <v>8.7601150000000008</v>
      </c>
      <c r="HF1087" s="116">
        <v>27.400269999999999</v>
      </c>
    </row>
    <row r="1088" spans="209:214" x14ac:dyDescent="0.25">
      <c r="HA1088" s="117" t="s">
        <v>337</v>
      </c>
      <c r="HB1088" s="117" t="s">
        <v>3997</v>
      </c>
      <c r="HC1088" s="117"/>
      <c r="HD1088" s="116" t="s">
        <v>1858</v>
      </c>
      <c r="HE1088" s="116">
        <v>8.7725419999999996</v>
      </c>
      <c r="HF1088" s="116">
        <v>27.386723</v>
      </c>
    </row>
    <row r="1089" spans="209:214" x14ac:dyDescent="0.25">
      <c r="HA1089" s="117" t="s">
        <v>337</v>
      </c>
      <c r="HB1089" s="117" t="s">
        <v>3999</v>
      </c>
      <c r="HC1089" s="117"/>
      <c r="HD1089" s="116" t="s">
        <v>1858</v>
      </c>
      <c r="HE1089" s="116">
        <v>8.7565489999999997</v>
      </c>
      <c r="HF1089" s="116">
        <v>27.405100999999998</v>
      </c>
    </row>
    <row r="1090" spans="209:214" x14ac:dyDescent="0.25">
      <c r="HA1090" s="117" t="s">
        <v>1126</v>
      </c>
      <c r="HB1090" s="117" t="s">
        <v>4001</v>
      </c>
      <c r="HC1090" s="117"/>
      <c r="HD1090" s="116" t="s">
        <v>1858</v>
      </c>
      <c r="HE1090" s="116">
        <v>9.1198499999999996</v>
      </c>
      <c r="HF1090" s="116">
        <v>26.766416667000001</v>
      </c>
    </row>
    <row r="1091" spans="209:214" x14ac:dyDescent="0.25">
      <c r="HA1091" s="117" t="s">
        <v>1126</v>
      </c>
      <c r="HB1091" s="117" t="s">
        <v>4003</v>
      </c>
      <c r="HC1091" s="117"/>
      <c r="HD1091" s="116" t="s">
        <v>1858</v>
      </c>
      <c r="HE1091" s="116">
        <v>9.0950799999999994</v>
      </c>
      <c r="HF1091" s="116">
        <v>26.712</v>
      </c>
    </row>
    <row r="1092" spans="209:214" x14ac:dyDescent="0.25">
      <c r="HA1092" s="117" t="s">
        <v>1126</v>
      </c>
      <c r="HB1092" s="117" t="s">
        <v>4005</v>
      </c>
      <c r="HC1092" s="117"/>
      <c r="HD1092" s="116" t="s">
        <v>1858</v>
      </c>
      <c r="HE1092" s="116">
        <v>9.0944900000000004</v>
      </c>
      <c r="HF1092" s="116">
        <v>26.714580000000002</v>
      </c>
    </row>
    <row r="1093" spans="209:214" x14ac:dyDescent="0.25">
      <c r="HA1093" s="117" t="s">
        <v>1055</v>
      </c>
      <c r="HB1093" s="117" t="s">
        <v>4007</v>
      </c>
      <c r="HC1093" s="117"/>
      <c r="HD1093" s="116" t="s">
        <v>1858</v>
      </c>
      <c r="HE1093" s="116">
        <v>9.0937000000000001</v>
      </c>
      <c r="HF1093" s="116">
        <v>26.827783</v>
      </c>
    </row>
    <row r="1094" spans="209:214" x14ac:dyDescent="0.25">
      <c r="HA1094" s="117" t="s">
        <v>1055</v>
      </c>
      <c r="HB1094" s="117" t="s">
        <v>4009</v>
      </c>
      <c r="HC1094" s="117"/>
      <c r="HD1094" s="116" t="s">
        <v>1858</v>
      </c>
      <c r="HE1094" s="116">
        <v>9.1174630000000008</v>
      </c>
      <c r="HF1094" s="116">
        <v>26.865528999999999</v>
      </c>
    </row>
    <row r="1095" spans="209:214" x14ac:dyDescent="0.25">
      <c r="HA1095" s="117" t="s">
        <v>1055</v>
      </c>
      <c r="HB1095" s="117" t="s">
        <v>4011</v>
      </c>
      <c r="HC1095" s="117"/>
      <c r="HD1095" s="116" t="s">
        <v>1858</v>
      </c>
      <c r="HE1095" s="116">
        <v>9.0531670000000002</v>
      </c>
      <c r="HF1095" s="116">
        <v>26.826533000000001</v>
      </c>
    </row>
    <row r="1096" spans="209:214" x14ac:dyDescent="0.25">
      <c r="HA1096" s="117" t="s">
        <v>1149</v>
      </c>
      <c r="HB1096" s="117" t="s">
        <v>4013</v>
      </c>
      <c r="HC1096" s="117"/>
      <c r="HD1096" s="116" t="s">
        <v>1858</v>
      </c>
      <c r="HE1096" s="116">
        <v>8.9779916740000001</v>
      </c>
      <c r="HF1096" s="116">
        <v>26.497363679999999</v>
      </c>
    </row>
    <row r="1097" spans="209:214" x14ac:dyDescent="0.25">
      <c r="HA1097" s="117" t="s">
        <v>1149</v>
      </c>
      <c r="HB1097" s="117" t="s">
        <v>4015</v>
      </c>
      <c r="HC1097" s="117"/>
      <c r="HD1097" s="116" t="s">
        <v>1858</v>
      </c>
      <c r="HE1097" s="116">
        <v>9.0443333330000009</v>
      </c>
      <c r="HF1097" s="116">
        <v>26.490300000000001</v>
      </c>
    </row>
    <row r="1098" spans="209:214" x14ac:dyDescent="0.25">
      <c r="HA1098" s="117" t="s">
        <v>1646</v>
      </c>
      <c r="HB1098" s="117" t="s">
        <v>4017</v>
      </c>
      <c r="HC1098" s="117"/>
      <c r="HD1098" s="116" t="s">
        <v>1858</v>
      </c>
      <c r="HE1098" s="116">
        <v>9.1227828990000006</v>
      </c>
      <c r="HF1098" s="116">
        <v>27.01444042</v>
      </c>
    </row>
    <row r="1099" spans="209:214" x14ac:dyDescent="0.25">
      <c r="HA1099" s="117" t="s">
        <v>1646</v>
      </c>
      <c r="HB1099" s="117" t="s">
        <v>4019</v>
      </c>
      <c r="HC1099" s="117"/>
      <c r="HD1099" s="116" t="s">
        <v>1858</v>
      </c>
      <c r="HE1099" s="116">
        <v>9.1193500000000007</v>
      </c>
      <c r="HF1099" s="116">
        <v>26.973717000000001</v>
      </c>
    </row>
    <row r="1100" spans="209:214" x14ac:dyDescent="0.25">
      <c r="HA1100" s="117" t="s">
        <v>1646</v>
      </c>
      <c r="HB1100" s="117" t="s">
        <v>4021</v>
      </c>
      <c r="HC1100" s="117"/>
      <c r="HD1100" s="116" t="s">
        <v>1858</v>
      </c>
      <c r="HE1100" s="116">
        <v>9.1503669999999993</v>
      </c>
      <c r="HF1100" s="116">
        <v>26.987200000000001</v>
      </c>
    </row>
    <row r="1101" spans="209:214" x14ac:dyDescent="0.25">
      <c r="HA1101" s="117" t="s">
        <v>1088</v>
      </c>
      <c r="HB1101" s="117" t="s">
        <v>4023</v>
      </c>
      <c r="HC1101" s="117"/>
      <c r="HD1101" s="116" t="s">
        <v>1858</v>
      </c>
      <c r="HE1101" s="116">
        <v>9.0067599999999999</v>
      </c>
      <c r="HF1101" s="116">
        <v>27.18657</v>
      </c>
    </row>
    <row r="1102" spans="209:214" x14ac:dyDescent="0.25">
      <c r="HA1102" s="117" t="s">
        <v>1088</v>
      </c>
      <c r="HB1102" s="117" t="s">
        <v>4025</v>
      </c>
      <c r="HC1102" s="117"/>
      <c r="HD1102" s="116" t="s">
        <v>1858</v>
      </c>
      <c r="HE1102" s="116">
        <v>9.0254397960000006</v>
      </c>
      <c r="HF1102" s="116">
        <v>27.186337890000001</v>
      </c>
    </row>
    <row r="1103" spans="209:214" x14ac:dyDescent="0.25">
      <c r="HA1103" s="117" t="s">
        <v>1474</v>
      </c>
      <c r="HB1103" s="117" t="s">
        <v>4027</v>
      </c>
      <c r="HC1103" s="117"/>
      <c r="HD1103" s="116" t="s">
        <v>1858</v>
      </c>
      <c r="HE1103" s="116">
        <v>9.0438100000000006</v>
      </c>
      <c r="HF1103" s="116">
        <v>26.911490000000001</v>
      </c>
    </row>
    <row r="1104" spans="209:214" x14ac:dyDescent="0.25">
      <c r="HA1104" s="117" t="s">
        <v>1474</v>
      </c>
      <c r="HB1104" s="117" t="s">
        <v>4029</v>
      </c>
      <c r="HC1104" s="117"/>
      <c r="HD1104" s="116" t="s">
        <v>1858</v>
      </c>
      <c r="HE1104" s="116">
        <v>8.9641866930000003</v>
      </c>
      <c r="HF1104" s="116">
        <v>26.835706720000001</v>
      </c>
    </row>
    <row r="1105" spans="209:214" x14ac:dyDescent="0.25">
      <c r="HA1105" s="117" t="s">
        <v>1474</v>
      </c>
      <c r="HB1105" s="117" t="s">
        <v>4031</v>
      </c>
      <c r="HC1105" s="117"/>
      <c r="HD1105" s="116" t="s">
        <v>1858</v>
      </c>
      <c r="HE1105" s="116">
        <v>9.0269499999999994</v>
      </c>
      <c r="HF1105" s="116">
        <v>26.9115</v>
      </c>
    </row>
    <row r="1106" spans="209:214" x14ac:dyDescent="0.25">
      <c r="HA1106" s="117" t="s">
        <v>909</v>
      </c>
      <c r="HB1106" s="117" t="s">
        <v>4033</v>
      </c>
      <c r="HC1106" s="117"/>
      <c r="HD1106" s="116" t="s">
        <v>1858</v>
      </c>
      <c r="HE1106" s="116">
        <v>8.8088289999999994</v>
      </c>
      <c r="HF1106" s="116">
        <v>27.358929</v>
      </c>
    </row>
    <row r="1107" spans="209:214" x14ac:dyDescent="0.25">
      <c r="HA1107" s="117" t="s">
        <v>909</v>
      </c>
      <c r="HB1107" s="117" t="s">
        <v>4035</v>
      </c>
      <c r="HC1107" s="117"/>
      <c r="HD1107" s="116" t="s">
        <v>1858</v>
      </c>
      <c r="HE1107" s="116">
        <v>8.7847100000000005</v>
      </c>
      <c r="HF1107" s="116">
        <v>27.36355</v>
      </c>
    </row>
    <row r="1108" spans="209:214" x14ac:dyDescent="0.25">
      <c r="HA1108" s="117" t="s">
        <v>909</v>
      </c>
      <c r="HB1108" s="117" t="s">
        <v>4037</v>
      </c>
      <c r="HC1108" s="117"/>
      <c r="HD1108" s="116" t="s">
        <v>1858</v>
      </c>
      <c r="HE1108" s="116">
        <v>8.7853680000000001</v>
      </c>
      <c r="HF1108" s="116">
        <v>27.389427000000001</v>
      </c>
    </row>
    <row r="1109" spans="209:214" x14ac:dyDescent="0.25">
      <c r="HA1109" s="117" t="s">
        <v>1144</v>
      </c>
      <c r="HB1109" s="117" t="s">
        <v>4039</v>
      </c>
      <c r="HC1109" s="117"/>
      <c r="HD1109" s="116" t="s">
        <v>1858</v>
      </c>
      <c r="HE1109" s="116">
        <v>8.8868650000000002</v>
      </c>
      <c r="HF1109" s="116">
        <v>27.358929</v>
      </c>
    </row>
    <row r="1110" spans="209:214" x14ac:dyDescent="0.25">
      <c r="HA1110" s="117" t="s">
        <v>1144</v>
      </c>
      <c r="HB1110" s="117" t="s">
        <v>4041</v>
      </c>
      <c r="HC1110" s="117"/>
      <c r="HD1110" s="116" t="s">
        <v>1858</v>
      </c>
      <c r="HE1110" s="116">
        <v>8.8788499999999999</v>
      </c>
      <c r="HF1110" s="116">
        <v>27.256766667000001</v>
      </c>
    </row>
    <row r="1111" spans="209:214" x14ac:dyDescent="0.25">
      <c r="HA1111" s="117" t="s">
        <v>901</v>
      </c>
      <c r="HB1111" s="117" t="s">
        <v>4043</v>
      </c>
      <c r="HC1111" s="117"/>
      <c r="HD1111" s="116" t="s">
        <v>1858</v>
      </c>
      <c r="HE1111" s="116">
        <v>9.4604219999999994</v>
      </c>
      <c r="HF1111" s="116">
        <v>28.886129</v>
      </c>
    </row>
    <row r="1112" spans="209:214" x14ac:dyDescent="0.25">
      <c r="HA1112" s="117" t="s">
        <v>901</v>
      </c>
      <c r="HB1112" s="117" t="s">
        <v>260</v>
      </c>
      <c r="HC1112" s="117"/>
      <c r="HD1112" s="116" t="s">
        <v>1858</v>
      </c>
      <c r="HE1112" s="116">
        <v>9.4065270000000005</v>
      </c>
      <c r="HF1112" s="116">
        <v>28.900762</v>
      </c>
    </row>
    <row r="1113" spans="209:214" x14ac:dyDescent="0.25">
      <c r="HA1113" s="117" t="s">
        <v>901</v>
      </c>
      <c r="HB1113" s="117" t="s">
        <v>4046</v>
      </c>
      <c r="HC1113" s="117"/>
      <c r="HD1113" s="116" t="s">
        <v>1858</v>
      </c>
      <c r="HE1113" s="116">
        <v>9.4016000000000002</v>
      </c>
      <c r="HF1113" s="116">
        <v>28.830760000000001</v>
      </c>
    </row>
    <row r="1114" spans="209:214" x14ac:dyDescent="0.25">
      <c r="HA1114" s="117" t="s">
        <v>901</v>
      </c>
      <c r="HB1114" s="117" t="s">
        <v>4048</v>
      </c>
      <c r="HC1114" s="117"/>
      <c r="HD1114" s="116" t="s">
        <v>1858</v>
      </c>
      <c r="HE1114" s="116">
        <v>9.3911049999999996</v>
      </c>
      <c r="HF1114" s="116">
        <v>28.821134000000001</v>
      </c>
    </row>
    <row r="1115" spans="209:214" x14ac:dyDescent="0.25">
      <c r="HA1115" s="117" t="s">
        <v>901</v>
      </c>
      <c r="HB1115" s="117" t="s">
        <v>4050</v>
      </c>
      <c r="HC1115" s="117"/>
      <c r="HD1115" s="116" t="s">
        <v>1858</v>
      </c>
      <c r="HE1115" s="116">
        <v>9.3936673000000006</v>
      </c>
      <c r="HF1115" s="116">
        <v>28.817154800000001</v>
      </c>
    </row>
    <row r="1116" spans="209:214" x14ac:dyDescent="0.25">
      <c r="HA1116" s="117" t="s">
        <v>1274</v>
      </c>
      <c r="HB1116" s="117" t="s">
        <v>4052</v>
      </c>
      <c r="HC1116" s="117"/>
      <c r="HD1116" s="116" t="s">
        <v>1858</v>
      </c>
      <c r="HE1116" s="116">
        <v>9.4387740000000004</v>
      </c>
      <c r="HF1116" s="116">
        <v>29.097124999999998</v>
      </c>
    </row>
    <row r="1117" spans="209:214" x14ac:dyDescent="0.25">
      <c r="HA1117" s="117" t="s">
        <v>1274</v>
      </c>
      <c r="HB1117" s="117" t="s">
        <v>1274</v>
      </c>
      <c r="HC1117" s="117"/>
      <c r="HD1117" s="116" t="s">
        <v>1858</v>
      </c>
      <c r="HE1117" s="116">
        <v>9.5013349999999992</v>
      </c>
      <c r="HF1117" s="116">
        <v>28.951515000000001</v>
      </c>
    </row>
    <row r="1118" spans="209:214" x14ac:dyDescent="0.25">
      <c r="HA1118" s="117" t="s">
        <v>1274</v>
      </c>
      <c r="HB1118" s="117" t="s">
        <v>3108</v>
      </c>
      <c r="HC1118" s="117"/>
      <c r="HD1118" s="116" t="s">
        <v>1858</v>
      </c>
      <c r="HE1118" s="116">
        <v>9.5031332539999998</v>
      </c>
      <c r="HF1118" s="116">
        <v>28.952051969999999</v>
      </c>
    </row>
    <row r="1119" spans="209:214" x14ac:dyDescent="0.25">
      <c r="HA1119" s="117" t="s">
        <v>1274</v>
      </c>
      <c r="HB1119" s="117" t="s">
        <v>4056</v>
      </c>
      <c r="HC1119" s="117"/>
      <c r="HD1119" s="116" t="s">
        <v>1858</v>
      </c>
      <c r="HE1119" s="116">
        <v>9.4849570100000005</v>
      </c>
      <c r="HF1119" s="116">
        <v>29.009903479999998</v>
      </c>
    </row>
    <row r="1120" spans="209:214" x14ac:dyDescent="0.25">
      <c r="HA1120" s="117" t="s">
        <v>1052</v>
      </c>
      <c r="HB1120" s="117" t="s">
        <v>4058</v>
      </c>
      <c r="HC1120" s="117"/>
      <c r="HD1120" s="116" t="s">
        <v>1858</v>
      </c>
      <c r="HE1120" s="116">
        <v>9.3350069999999992</v>
      </c>
      <c r="HF1120" s="116">
        <v>28.812850999999998</v>
      </c>
    </row>
    <row r="1121" spans="209:214" x14ac:dyDescent="0.25">
      <c r="HA1121" s="117" t="s">
        <v>1052</v>
      </c>
      <c r="HB1121" s="117" t="s">
        <v>4060</v>
      </c>
      <c r="HC1121" s="117"/>
      <c r="HD1121" s="116" t="s">
        <v>1858</v>
      </c>
      <c r="HE1121" s="116">
        <v>9.3892579999999999</v>
      </c>
      <c r="HF1121" s="116">
        <v>28.932061999999998</v>
      </c>
    </row>
    <row r="1122" spans="209:214" x14ac:dyDescent="0.25">
      <c r="HA1122" s="117" t="s">
        <v>1052</v>
      </c>
      <c r="HB1122" s="117" t="s">
        <v>4062</v>
      </c>
      <c r="HC1122" s="117"/>
      <c r="HD1122" s="116" t="s">
        <v>1858</v>
      </c>
      <c r="HE1122" s="116">
        <v>9.3353640000000002</v>
      </c>
      <c r="HF1122" s="116">
        <v>28.876383000000001</v>
      </c>
    </row>
    <row r="1123" spans="209:214" x14ac:dyDescent="0.25">
      <c r="HA1123" s="117" t="s">
        <v>1052</v>
      </c>
      <c r="HB1123" s="117" t="s">
        <v>4064</v>
      </c>
      <c r="HC1123" s="117"/>
      <c r="HD1123" s="116" t="s">
        <v>1858</v>
      </c>
      <c r="HE1123" s="116">
        <v>9.3806919999999998</v>
      </c>
      <c r="HF1123" s="116">
        <v>28.832125000000001</v>
      </c>
    </row>
    <row r="1124" spans="209:214" x14ac:dyDescent="0.25">
      <c r="HA1124" s="117" t="s">
        <v>1121</v>
      </c>
      <c r="HB1124" s="117" t="s">
        <v>4066</v>
      </c>
      <c r="HC1124" s="117"/>
      <c r="HD1124" s="116" t="s">
        <v>1858</v>
      </c>
      <c r="HE1124" s="116">
        <v>9.6089131969999997</v>
      </c>
      <c r="HF1124" s="116">
        <v>29.34284989</v>
      </c>
    </row>
    <row r="1125" spans="209:214" x14ac:dyDescent="0.25">
      <c r="HA1125" s="117" t="s">
        <v>1121</v>
      </c>
      <c r="HB1125" s="117" t="s">
        <v>4068</v>
      </c>
      <c r="HC1125" s="117"/>
      <c r="HD1125" s="116" t="s">
        <v>1858</v>
      </c>
      <c r="HE1125" s="116">
        <v>9.6271310000000003</v>
      </c>
      <c r="HF1125" s="116">
        <v>29.337266</v>
      </c>
    </row>
    <row r="1126" spans="209:214" x14ac:dyDescent="0.25">
      <c r="HA1126" s="117" t="s">
        <v>1121</v>
      </c>
      <c r="HB1126" s="117" t="s">
        <v>1121</v>
      </c>
      <c r="HC1126" s="117"/>
      <c r="HD1126" s="116" t="s">
        <v>1858</v>
      </c>
      <c r="HE1126" s="116">
        <v>9.7033749999999994</v>
      </c>
      <c r="HF1126" s="116">
        <v>29.308326999999998</v>
      </c>
    </row>
    <row r="1127" spans="209:214" x14ac:dyDescent="0.25">
      <c r="HA1127" s="117" t="s">
        <v>1121</v>
      </c>
      <c r="HB1127" s="117" t="s">
        <v>4071</v>
      </c>
      <c r="HC1127" s="117"/>
      <c r="HD1127" s="116" t="s">
        <v>1858</v>
      </c>
      <c r="HE1127" s="116">
        <v>9.6549499999999995</v>
      </c>
      <c r="HF1127" s="116">
        <v>29.369242</v>
      </c>
    </row>
    <row r="1128" spans="209:214" x14ac:dyDescent="0.25">
      <c r="HA1128" s="117" t="s">
        <v>1121</v>
      </c>
      <c r="HB1128" s="117" t="s">
        <v>4073</v>
      </c>
      <c r="HC1128" s="117"/>
      <c r="HD1128" s="116" t="s">
        <v>1858</v>
      </c>
      <c r="HE1128" s="116">
        <v>9.6549499999999995</v>
      </c>
      <c r="HF1128" s="116">
        <v>29.369242</v>
      </c>
    </row>
    <row r="1129" spans="209:214" x14ac:dyDescent="0.25">
      <c r="HA1129" s="117" t="s">
        <v>632</v>
      </c>
      <c r="HB1129" s="117" t="s">
        <v>4075</v>
      </c>
      <c r="HC1129" s="117"/>
      <c r="HD1129" s="116" t="s">
        <v>1858</v>
      </c>
      <c r="HE1129" s="116">
        <v>9.5802689999999995</v>
      </c>
      <c r="HF1129" s="116">
        <v>29.052585000000001</v>
      </c>
    </row>
    <row r="1130" spans="209:214" x14ac:dyDescent="0.25">
      <c r="HA1130" s="117" t="s">
        <v>632</v>
      </c>
      <c r="HB1130" s="117" t="s">
        <v>4077</v>
      </c>
      <c r="HC1130" s="117"/>
      <c r="HD1130" s="116" t="s">
        <v>1858</v>
      </c>
      <c r="HE1130" s="116">
        <v>9.5802689999999995</v>
      </c>
      <c r="HF1130" s="116">
        <v>29.177049</v>
      </c>
    </row>
    <row r="1131" spans="209:214" x14ac:dyDescent="0.25">
      <c r="HA1131" s="117" t="s">
        <v>632</v>
      </c>
      <c r="HB1131" s="117" t="s">
        <v>4079</v>
      </c>
      <c r="HC1131" s="117"/>
      <c r="HD1131" s="116" t="s">
        <v>1858</v>
      </c>
      <c r="HE1131" s="116">
        <v>9.5802689999999995</v>
      </c>
      <c r="HF1131" s="116">
        <v>29.131568000000001</v>
      </c>
    </row>
    <row r="1132" spans="209:214" x14ac:dyDescent="0.25">
      <c r="HA1132" s="117" t="s">
        <v>632</v>
      </c>
      <c r="HB1132" s="117" t="s">
        <v>1240</v>
      </c>
      <c r="HC1132" s="117"/>
      <c r="HD1132" s="116" t="s">
        <v>1858</v>
      </c>
      <c r="HE1132" s="116">
        <v>9.646274</v>
      </c>
      <c r="HF1132" s="116">
        <v>29.133279000000002</v>
      </c>
    </row>
    <row r="1133" spans="209:214" x14ac:dyDescent="0.25">
      <c r="HA1133" s="117" t="s">
        <v>632</v>
      </c>
      <c r="HB1133" s="117" t="s">
        <v>4082</v>
      </c>
      <c r="HC1133" s="117"/>
      <c r="HD1133" s="116" t="s">
        <v>1858</v>
      </c>
      <c r="HE1133" s="116">
        <v>9.64272551</v>
      </c>
      <c r="HF1133" s="116">
        <v>29.219386449999998</v>
      </c>
    </row>
    <row r="1134" spans="209:214" x14ac:dyDescent="0.25">
      <c r="HA1134" s="117" t="s">
        <v>761</v>
      </c>
      <c r="HB1134" s="117" t="s">
        <v>4084</v>
      </c>
      <c r="HC1134" s="117"/>
      <c r="HD1134" s="116" t="s">
        <v>1858</v>
      </c>
      <c r="HE1134" s="116">
        <v>9.3356670000000008</v>
      </c>
      <c r="HF1134" s="116">
        <v>30.08595</v>
      </c>
    </row>
    <row r="1135" spans="209:214" x14ac:dyDescent="0.25">
      <c r="HA1135" s="117" t="s">
        <v>761</v>
      </c>
      <c r="HB1135" s="117" t="s">
        <v>4086</v>
      </c>
      <c r="HC1135" s="117"/>
      <c r="HD1135" s="116" t="s">
        <v>1858</v>
      </c>
      <c r="HE1135" s="116">
        <v>9.3337330000000005</v>
      </c>
      <c r="HF1135" s="116">
        <v>30.063116999999998</v>
      </c>
    </row>
    <row r="1136" spans="209:214" x14ac:dyDescent="0.25">
      <c r="HA1136" s="117" t="s">
        <v>761</v>
      </c>
      <c r="HB1136" s="117" t="s">
        <v>4088</v>
      </c>
      <c r="HC1136" s="117"/>
      <c r="HD1136" s="116" t="s">
        <v>1858</v>
      </c>
      <c r="HE1136" s="116">
        <v>9.3175500000000007</v>
      </c>
      <c r="HF1136" s="116">
        <v>30.034866999999998</v>
      </c>
    </row>
    <row r="1137" spans="209:214" x14ac:dyDescent="0.25">
      <c r="HA1137" s="117" t="s">
        <v>761</v>
      </c>
      <c r="HB1137" s="117" t="s">
        <v>4090</v>
      </c>
      <c r="HC1137" s="117"/>
      <c r="HD1137" s="116" t="s">
        <v>1858</v>
      </c>
      <c r="HE1137" s="116">
        <v>9.2795147</v>
      </c>
      <c r="HF1137" s="116">
        <v>30.1121494</v>
      </c>
    </row>
    <row r="1138" spans="209:214" x14ac:dyDescent="0.25">
      <c r="HA1138" s="117" t="s">
        <v>761</v>
      </c>
      <c r="HB1138" s="117" t="s">
        <v>4092</v>
      </c>
      <c r="HC1138" s="117"/>
      <c r="HD1138" s="116" t="s">
        <v>1858</v>
      </c>
      <c r="HE1138" s="116">
        <v>9.3379670000000008</v>
      </c>
      <c r="HF1138" s="116">
        <v>30.080767000000002</v>
      </c>
    </row>
    <row r="1139" spans="209:214" x14ac:dyDescent="0.25">
      <c r="HA1139" s="117" t="s">
        <v>761</v>
      </c>
      <c r="HB1139" s="117" t="s">
        <v>4094</v>
      </c>
      <c r="HC1139" s="117"/>
      <c r="HD1139" s="116" t="s">
        <v>1858</v>
      </c>
      <c r="HE1139" s="116">
        <v>9.3570732000000003</v>
      </c>
      <c r="HF1139" s="116">
        <v>30.101305799999999</v>
      </c>
    </row>
    <row r="1140" spans="209:214" x14ac:dyDescent="0.25">
      <c r="HA1140" s="117" t="s">
        <v>844</v>
      </c>
      <c r="HB1140" s="117" t="s">
        <v>4096</v>
      </c>
      <c r="HC1140" s="117"/>
      <c r="HD1140" s="116" t="s">
        <v>1858</v>
      </c>
      <c r="HE1140" s="116">
        <v>9.1808169999999993</v>
      </c>
      <c r="HF1140" s="116">
        <v>29.890317</v>
      </c>
    </row>
    <row r="1141" spans="209:214" x14ac:dyDescent="0.25">
      <c r="HA1141" s="117" t="s">
        <v>844</v>
      </c>
      <c r="HB1141" s="117" t="s">
        <v>4098</v>
      </c>
      <c r="HC1141" s="117"/>
      <c r="HD1141" s="116" t="s">
        <v>1858</v>
      </c>
      <c r="HE1141" s="116">
        <v>9.1715520000000001</v>
      </c>
      <c r="HF1141" s="116">
        <v>29.943311999999999</v>
      </c>
    </row>
    <row r="1142" spans="209:214" x14ac:dyDescent="0.25">
      <c r="HA1142" s="117" t="s">
        <v>844</v>
      </c>
      <c r="HB1142" s="117" t="s">
        <v>4100</v>
      </c>
      <c r="HC1142" s="117"/>
      <c r="HD1142" s="116" t="s">
        <v>1858</v>
      </c>
      <c r="HE1142" s="116">
        <v>9.1796629999999997</v>
      </c>
      <c r="HF1142" s="116">
        <v>29.863959999999999</v>
      </c>
    </row>
    <row r="1143" spans="209:214" x14ac:dyDescent="0.25">
      <c r="HA1143" s="117" t="s">
        <v>844</v>
      </c>
      <c r="HB1143" s="117" t="s">
        <v>4102</v>
      </c>
      <c r="HC1143" s="117"/>
      <c r="HD1143" s="116" t="s">
        <v>1858</v>
      </c>
      <c r="HE1143" s="116">
        <v>9.0364000000000004</v>
      </c>
      <c r="HF1143" s="116">
        <v>29.9377</v>
      </c>
    </row>
    <row r="1144" spans="209:214" x14ac:dyDescent="0.25">
      <c r="HA1144" s="117" t="s">
        <v>844</v>
      </c>
      <c r="HB1144" s="117" t="s">
        <v>4104</v>
      </c>
      <c r="HC1144" s="117"/>
      <c r="HD1144" s="116" t="s">
        <v>1858</v>
      </c>
      <c r="HE1144" s="116">
        <v>9.1655979999999992</v>
      </c>
      <c r="HF1144" s="116">
        <v>29.901168999999999</v>
      </c>
    </row>
    <row r="1145" spans="209:214" x14ac:dyDescent="0.25">
      <c r="HA1145" s="117" t="s">
        <v>844</v>
      </c>
      <c r="HB1145" s="117" t="s">
        <v>4106</v>
      </c>
      <c r="HC1145" s="117"/>
      <c r="HD1145" s="116" t="s">
        <v>1858</v>
      </c>
      <c r="HE1145" s="116">
        <v>9.1638669999999998</v>
      </c>
      <c r="HF1145" s="116">
        <v>29.910584</v>
      </c>
    </row>
    <row r="1146" spans="209:214" x14ac:dyDescent="0.25">
      <c r="HA1146" s="117" t="s">
        <v>844</v>
      </c>
      <c r="HB1146" s="117" t="s">
        <v>4108</v>
      </c>
      <c r="HC1146" s="117"/>
      <c r="HD1146" s="116" t="s">
        <v>1858</v>
      </c>
      <c r="HE1146" s="116">
        <v>9.1314499999999992</v>
      </c>
      <c r="HF1146" s="116">
        <v>29.863299999999999</v>
      </c>
    </row>
    <row r="1147" spans="209:214" x14ac:dyDescent="0.25">
      <c r="HA1147" s="117" t="s">
        <v>844</v>
      </c>
      <c r="HB1147" s="117" t="s">
        <v>4110</v>
      </c>
      <c r="HC1147" s="117"/>
      <c r="HD1147" s="116" t="s">
        <v>1858</v>
      </c>
      <c r="HE1147" s="116">
        <v>9.1636830000000007</v>
      </c>
      <c r="HF1147" s="116">
        <v>29.920717</v>
      </c>
    </row>
    <row r="1148" spans="209:214" x14ac:dyDescent="0.25">
      <c r="HA1148" s="117" t="s">
        <v>844</v>
      </c>
      <c r="HB1148" s="117" t="s">
        <v>4112</v>
      </c>
      <c r="HC1148" s="117"/>
      <c r="HD1148" s="116" t="s">
        <v>1858</v>
      </c>
      <c r="HE1148" s="116">
        <v>9.1657030000000006</v>
      </c>
      <c r="HF1148" s="116">
        <v>29.926780999999998</v>
      </c>
    </row>
    <row r="1149" spans="209:214" x14ac:dyDescent="0.25">
      <c r="HA1149" s="117" t="s">
        <v>844</v>
      </c>
      <c r="HB1149" s="117" t="s">
        <v>4114</v>
      </c>
      <c r="HC1149" s="117"/>
      <c r="HD1149" s="116" t="s">
        <v>1858</v>
      </c>
      <c r="HE1149" s="116">
        <v>9.1700330000000001</v>
      </c>
      <c r="HF1149" s="116">
        <v>29.931681000000001</v>
      </c>
    </row>
    <row r="1150" spans="209:214" x14ac:dyDescent="0.25">
      <c r="HA1150" s="117" t="s">
        <v>844</v>
      </c>
      <c r="HB1150" s="117" t="s">
        <v>4116</v>
      </c>
      <c r="HC1150" s="117"/>
      <c r="HD1150" s="116" t="s">
        <v>1858</v>
      </c>
      <c r="HE1150" s="116">
        <v>9.13185</v>
      </c>
      <c r="HF1150" s="116">
        <v>29.925833000000001</v>
      </c>
    </row>
    <row r="1151" spans="209:214" x14ac:dyDescent="0.25">
      <c r="HA1151" s="117" t="s">
        <v>844</v>
      </c>
      <c r="HB1151" s="117" t="s">
        <v>4118</v>
      </c>
      <c r="HC1151" s="117"/>
      <c r="HD1151" s="116" t="s">
        <v>1858</v>
      </c>
      <c r="HE1151" s="116">
        <v>9.179233</v>
      </c>
      <c r="HF1151" s="116">
        <v>29.932880999999998</v>
      </c>
    </row>
    <row r="1152" spans="209:214" x14ac:dyDescent="0.25">
      <c r="HA1152" s="117" t="s">
        <v>844</v>
      </c>
      <c r="HB1152" s="117" t="s">
        <v>4120</v>
      </c>
      <c r="HC1152" s="117"/>
      <c r="HD1152" s="116" t="s">
        <v>1858</v>
      </c>
      <c r="HE1152" s="116">
        <v>9.172917</v>
      </c>
      <c r="HF1152" s="116">
        <v>29.920332999999999</v>
      </c>
    </row>
    <row r="1153" spans="209:214" x14ac:dyDescent="0.25">
      <c r="HA1153" s="117" t="s">
        <v>591</v>
      </c>
      <c r="HB1153" s="117" t="s">
        <v>4122</v>
      </c>
      <c r="HC1153" s="117"/>
      <c r="HD1153" s="116" t="s">
        <v>1858</v>
      </c>
      <c r="HE1153" s="116">
        <v>9.1221899999999998</v>
      </c>
      <c r="HF1153" s="116">
        <v>30.0259</v>
      </c>
    </row>
    <row r="1154" spans="209:214" x14ac:dyDescent="0.25">
      <c r="HA1154" s="117" t="s">
        <v>591</v>
      </c>
      <c r="HB1154" s="117" t="s">
        <v>4124</v>
      </c>
      <c r="HC1154" s="117"/>
      <c r="HD1154" s="116" t="s">
        <v>1858</v>
      </c>
      <c r="HE1154" s="116">
        <v>9.07883</v>
      </c>
      <c r="HF1154" s="116">
        <v>30.037199999999999</v>
      </c>
    </row>
    <row r="1155" spans="209:214" x14ac:dyDescent="0.25">
      <c r="HA1155" s="117" t="s">
        <v>591</v>
      </c>
      <c r="HB1155" s="117" t="s">
        <v>591</v>
      </c>
      <c r="HC1155" s="117"/>
      <c r="HD1155" s="116" t="s">
        <v>1858</v>
      </c>
      <c r="HE1155" s="116">
        <v>9.2065400000000004</v>
      </c>
      <c r="HF1155" s="116">
        <v>30.065840000000001</v>
      </c>
    </row>
    <row r="1156" spans="209:214" x14ac:dyDescent="0.25">
      <c r="HA1156" s="117" t="s">
        <v>591</v>
      </c>
      <c r="HB1156" s="117" t="s">
        <v>341</v>
      </c>
      <c r="HC1156" s="117"/>
      <c r="HD1156" s="116" t="s">
        <v>1858</v>
      </c>
      <c r="HE1156" s="116">
        <v>9.1248900000000006</v>
      </c>
      <c r="HF1156" s="116">
        <v>30.038740000000001</v>
      </c>
    </row>
    <row r="1157" spans="209:214" x14ac:dyDescent="0.25">
      <c r="HA1157" s="117" t="s">
        <v>591</v>
      </c>
      <c r="HB1157" s="117" t="s">
        <v>4128</v>
      </c>
      <c r="HC1157" s="117"/>
      <c r="HD1157" s="116" t="s">
        <v>1858</v>
      </c>
      <c r="HE1157" s="116">
        <v>9.1950000000000003</v>
      </c>
      <c r="HF1157" s="116">
        <v>30.071783</v>
      </c>
    </row>
    <row r="1158" spans="209:214" x14ac:dyDescent="0.25">
      <c r="HA1158" s="117" t="s">
        <v>591</v>
      </c>
      <c r="HB1158" s="117" t="s">
        <v>4130</v>
      </c>
      <c r="HC1158" s="117"/>
      <c r="HD1158" s="116" t="s">
        <v>1858</v>
      </c>
      <c r="HE1158" s="116">
        <v>9.1130200000000006</v>
      </c>
      <c r="HF1158" s="116">
        <v>30.04252</v>
      </c>
    </row>
    <row r="1159" spans="209:214" x14ac:dyDescent="0.25">
      <c r="HA1159" s="117" t="s">
        <v>591</v>
      </c>
      <c r="HB1159" s="117" t="s">
        <v>4132</v>
      </c>
      <c r="HC1159" s="117"/>
      <c r="HD1159" s="116" t="s">
        <v>1858</v>
      </c>
      <c r="HE1159" s="116">
        <v>9.1427800000000001</v>
      </c>
      <c r="HF1159" s="116">
        <v>30.02007</v>
      </c>
    </row>
    <row r="1160" spans="209:214" x14ac:dyDescent="0.25">
      <c r="HA1160" s="117" t="s">
        <v>591</v>
      </c>
      <c r="HB1160" s="117" t="s">
        <v>4134</v>
      </c>
      <c r="HC1160" s="117"/>
      <c r="HD1160" s="116" t="s">
        <v>1858</v>
      </c>
      <c r="HE1160" s="116">
        <v>9.1544399999999992</v>
      </c>
      <c r="HF1160" s="116">
        <v>30.02253</v>
      </c>
    </row>
    <row r="1161" spans="209:214" x14ac:dyDescent="0.25">
      <c r="HA1161" s="117" t="s">
        <v>591</v>
      </c>
      <c r="HB1161" s="117" t="s">
        <v>4136</v>
      </c>
      <c r="HC1161" s="117"/>
      <c r="HD1161" s="116" t="s">
        <v>1858</v>
      </c>
      <c r="HE1161" s="116">
        <v>9.1593499999999999</v>
      </c>
      <c r="HF1161" s="116">
        <v>30.138933333000001</v>
      </c>
    </row>
    <row r="1162" spans="209:214" x14ac:dyDescent="0.25">
      <c r="HA1162" s="117" t="s">
        <v>591</v>
      </c>
      <c r="HB1162" s="117" t="s">
        <v>4138</v>
      </c>
      <c r="HC1162" s="117"/>
      <c r="HD1162" s="116" t="s">
        <v>1858</v>
      </c>
      <c r="HE1162" s="116">
        <v>9.1204499999999999</v>
      </c>
      <c r="HF1162" s="116">
        <v>30.05758333</v>
      </c>
    </row>
    <row r="1163" spans="209:214" x14ac:dyDescent="0.25">
      <c r="HA1163" s="117" t="s">
        <v>491</v>
      </c>
      <c r="HB1163" s="117" t="s">
        <v>4140</v>
      </c>
      <c r="HC1163" s="117"/>
      <c r="HD1163" s="116" t="s">
        <v>1858</v>
      </c>
      <c r="HE1163" s="116">
        <v>8.9421999999999997</v>
      </c>
      <c r="HF1163" s="116">
        <v>29.967099999999999</v>
      </c>
    </row>
    <row r="1164" spans="209:214" x14ac:dyDescent="0.25">
      <c r="HA1164" s="117" t="s">
        <v>491</v>
      </c>
      <c r="HB1164" s="117" t="s">
        <v>4142</v>
      </c>
      <c r="HC1164" s="117"/>
      <c r="HD1164" s="116" t="s">
        <v>1858</v>
      </c>
      <c r="HE1164" s="116">
        <v>8.9655000000000005</v>
      </c>
      <c r="HF1164" s="116">
        <v>29.9741</v>
      </c>
    </row>
    <row r="1165" spans="209:214" x14ac:dyDescent="0.25">
      <c r="HA1165" s="117" t="s">
        <v>491</v>
      </c>
      <c r="HB1165" s="117" t="s">
        <v>4144</v>
      </c>
      <c r="HC1165" s="117"/>
      <c r="HD1165" s="116" t="s">
        <v>1858</v>
      </c>
      <c r="HE1165" s="116">
        <v>8.9230049999999999</v>
      </c>
      <c r="HF1165" s="116">
        <v>29.91019</v>
      </c>
    </row>
    <row r="1166" spans="209:214" x14ac:dyDescent="0.25">
      <c r="HA1166" s="117" t="s">
        <v>491</v>
      </c>
      <c r="HB1166" s="117" t="s">
        <v>4146</v>
      </c>
      <c r="HC1166" s="117"/>
      <c r="HD1166" s="116" t="s">
        <v>1858</v>
      </c>
      <c r="HE1166" s="116">
        <v>8.9549900000000004</v>
      </c>
      <c r="HF1166" s="116">
        <v>30.029720000000001</v>
      </c>
    </row>
    <row r="1167" spans="209:214" x14ac:dyDescent="0.25">
      <c r="HA1167" s="117" t="s">
        <v>491</v>
      </c>
      <c r="HB1167" s="117" t="s">
        <v>4148</v>
      </c>
      <c r="HC1167" s="117"/>
      <c r="HD1167" s="116" t="s">
        <v>1858</v>
      </c>
      <c r="HE1167" s="116">
        <v>8.9518000000000004</v>
      </c>
      <c r="HF1167" s="116">
        <v>29.958100000000002</v>
      </c>
    </row>
    <row r="1168" spans="209:214" x14ac:dyDescent="0.25">
      <c r="HA1168" s="117" t="s">
        <v>491</v>
      </c>
      <c r="HB1168" s="117" t="s">
        <v>4150</v>
      </c>
      <c r="HC1168" s="117"/>
      <c r="HD1168" s="116" t="s">
        <v>1858</v>
      </c>
      <c r="HE1168" s="116">
        <v>8.9043670000000006</v>
      </c>
      <c r="HF1168" s="116">
        <v>30.092317000000001</v>
      </c>
    </row>
    <row r="1169" spans="209:214" x14ac:dyDescent="0.25">
      <c r="HA1169" s="117" t="s">
        <v>491</v>
      </c>
      <c r="HB1169" s="117" t="s">
        <v>4152</v>
      </c>
      <c r="HC1169" s="117"/>
      <c r="HD1169" s="116" t="s">
        <v>1858</v>
      </c>
      <c r="HE1169" s="116">
        <v>8.9644300000000001</v>
      </c>
      <c r="HF1169" s="116">
        <v>29.973559999999999</v>
      </c>
    </row>
    <row r="1170" spans="209:214" x14ac:dyDescent="0.25">
      <c r="HA1170" s="117" t="s">
        <v>491</v>
      </c>
      <c r="HB1170" s="117" t="s">
        <v>4154</v>
      </c>
      <c r="HC1170" s="117"/>
      <c r="HD1170" s="116" t="s">
        <v>1858</v>
      </c>
      <c r="HE1170" s="116">
        <v>8.9908999999999999</v>
      </c>
      <c r="HF1170" s="116">
        <v>29.959499999999998</v>
      </c>
    </row>
    <row r="1171" spans="209:214" x14ac:dyDescent="0.25">
      <c r="HA1171" s="117" t="s">
        <v>491</v>
      </c>
      <c r="HB1171" s="117" t="s">
        <v>4156</v>
      </c>
      <c r="HC1171" s="117"/>
      <c r="HD1171" s="116" t="s">
        <v>1858</v>
      </c>
      <c r="HE1171" s="116">
        <v>8.9458000000000002</v>
      </c>
      <c r="HF1171" s="116">
        <v>29.971299999999999</v>
      </c>
    </row>
    <row r="1172" spans="209:214" x14ac:dyDescent="0.25">
      <c r="HA1172" s="117" t="s">
        <v>491</v>
      </c>
      <c r="HB1172" s="117" t="s">
        <v>4158</v>
      </c>
      <c r="HC1172" s="117"/>
      <c r="HD1172" s="116" t="s">
        <v>1858</v>
      </c>
      <c r="HE1172" s="116">
        <v>8.9756</v>
      </c>
      <c r="HF1172" s="116">
        <v>29.9556</v>
      </c>
    </row>
    <row r="1173" spans="209:214" x14ac:dyDescent="0.25">
      <c r="HA1173" s="117" t="s">
        <v>491</v>
      </c>
      <c r="HB1173" s="117" t="s">
        <v>4160</v>
      </c>
      <c r="HC1173" s="117"/>
      <c r="HD1173" s="116" t="s">
        <v>1858</v>
      </c>
      <c r="HE1173" s="116">
        <v>8.8714999999999993</v>
      </c>
      <c r="HF1173" s="116">
        <v>29.949183333000001</v>
      </c>
    </row>
    <row r="1174" spans="209:214" x14ac:dyDescent="0.25">
      <c r="HA1174" s="117" t="s">
        <v>331</v>
      </c>
      <c r="HB1174" s="117" t="s">
        <v>4162</v>
      </c>
      <c r="HC1174" s="117"/>
      <c r="HD1174" s="116" t="s">
        <v>1858</v>
      </c>
      <c r="HE1174" s="116">
        <v>9.207732</v>
      </c>
      <c r="HF1174" s="116">
        <v>29.876373000000001</v>
      </c>
    </row>
    <row r="1175" spans="209:214" x14ac:dyDescent="0.25">
      <c r="HA1175" s="117" t="s">
        <v>331</v>
      </c>
      <c r="HB1175" s="117" t="s">
        <v>4164</v>
      </c>
      <c r="HC1175" s="117"/>
      <c r="HD1175" s="116" t="s">
        <v>1858</v>
      </c>
      <c r="HE1175" s="116">
        <v>9.1964000000000006</v>
      </c>
      <c r="HF1175" s="116">
        <v>29.863099999999999</v>
      </c>
    </row>
    <row r="1176" spans="209:214" x14ac:dyDescent="0.25">
      <c r="HA1176" s="117" t="s">
        <v>331</v>
      </c>
      <c r="HB1176" s="117" t="s">
        <v>4166</v>
      </c>
      <c r="HC1176" s="117"/>
      <c r="HD1176" s="116" t="s">
        <v>1858</v>
      </c>
      <c r="HE1176" s="116">
        <v>9.2543000000000006</v>
      </c>
      <c r="HF1176" s="116">
        <v>29.879121999999999</v>
      </c>
    </row>
    <row r="1177" spans="209:214" x14ac:dyDescent="0.25">
      <c r="HA1177" s="118" t="s">
        <v>331</v>
      </c>
      <c r="HB1177" s="118" t="s">
        <v>4168</v>
      </c>
      <c r="HC1177" s="118"/>
      <c r="HD1177" s="118" t="s">
        <v>1885</v>
      </c>
      <c r="HE1177" s="119">
        <v>9.2523</v>
      </c>
      <c r="HF1177" s="119">
        <v>29.905899999999999</v>
      </c>
    </row>
    <row r="1178" spans="209:214" x14ac:dyDescent="0.25">
      <c r="HA1178" s="117" t="s">
        <v>331</v>
      </c>
      <c r="HB1178" s="117" t="s">
        <v>4170</v>
      </c>
      <c r="HC1178" s="117"/>
      <c r="HD1178" s="116" t="s">
        <v>1858</v>
      </c>
      <c r="HE1178" s="116">
        <v>9.2914999999999992</v>
      </c>
      <c r="HF1178" s="116">
        <v>29.933482999999999</v>
      </c>
    </row>
    <row r="1179" spans="209:214" x14ac:dyDescent="0.25">
      <c r="HA1179" s="117" t="s">
        <v>331</v>
      </c>
      <c r="HB1179" s="117" t="s">
        <v>4172</v>
      </c>
      <c r="HC1179" s="117"/>
      <c r="HD1179" s="116" t="s">
        <v>1858</v>
      </c>
      <c r="HE1179" s="116">
        <v>9.2596670000000003</v>
      </c>
      <c r="HF1179" s="116">
        <v>29.887167000000002</v>
      </c>
    </row>
    <row r="1180" spans="209:214" x14ac:dyDescent="0.25">
      <c r="HA1180" s="117" t="s">
        <v>331</v>
      </c>
      <c r="HB1180" s="117" t="s">
        <v>4174</v>
      </c>
      <c r="HC1180" s="117"/>
      <c r="HD1180" s="116" t="s">
        <v>1858</v>
      </c>
      <c r="HE1180" s="116">
        <v>9.2669599999999992</v>
      </c>
      <c r="HF1180" s="116">
        <v>29.890689999999999</v>
      </c>
    </row>
    <row r="1181" spans="209:214" x14ac:dyDescent="0.25">
      <c r="HA1181" s="117" t="s">
        <v>331</v>
      </c>
      <c r="HB1181" s="117" t="s">
        <v>4176</v>
      </c>
      <c r="HC1181" s="117"/>
      <c r="HD1181" s="116" t="s">
        <v>1858</v>
      </c>
      <c r="HE1181" s="116">
        <v>9.2661669999999994</v>
      </c>
      <c r="HF1181" s="116">
        <v>29.89115</v>
      </c>
    </row>
    <row r="1182" spans="209:214" x14ac:dyDescent="0.25">
      <c r="HA1182" s="117" t="s">
        <v>331</v>
      </c>
      <c r="HB1182" s="117" t="s">
        <v>4178</v>
      </c>
      <c r="HC1182" s="117"/>
      <c r="HD1182" s="116" t="s">
        <v>1858</v>
      </c>
      <c r="HE1182" s="116">
        <v>9.2190999999999992</v>
      </c>
      <c r="HF1182" s="116">
        <v>29.8887</v>
      </c>
    </row>
    <row r="1183" spans="209:214" x14ac:dyDescent="0.25">
      <c r="HA1183" s="117" t="s">
        <v>483</v>
      </c>
      <c r="HB1183" s="117" t="s">
        <v>4180</v>
      </c>
      <c r="HC1183" s="117"/>
      <c r="HD1183" s="116" t="s">
        <v>1858</v>
      </c>
      <c r="HE1183" s="116">
        <v>9.3156330000000001</v>
      </c>
      <c r="HF1183" s="116">
        <v>30.044616999999999</v>
      </c>
    </row>
    <row r="1184" spans="209:214" x14ac:dyDescent="0.25">
      <c r="HA1184" s="117" t="s">
        <v>483</v>
      </c>
      <c r="HB1184" s="117" t="s">
        <v>4182</v>
      </c>
      <c r="HC1184" s="117"/>
      <c r="HD1184" s="116" t="s">
        <v>1858</v>
      </c>
      <c r="HE1184" s="116">
        <v>9.3061670000000003</v>
      </c>
      <c r="HF1184" s="116">
        <v>30.026717000000001</v>
      </c>
    </row>
    <row r="1185" spans="209:214" x14ac:dyDescent="0.25">
      <c r="HA1185" s="117" t="s">
        <v>483</v>
      </c>
      <c r="HB1185" s="117" t="s">
        <v>4184</v>
      </c>
      <c r="HC1185" s="117"/>
      <c r="HD1185" s="116" t="s">
        <v>1858</v>
      </c>
      <c r="HE1185" s="116">
        <v>9.2510250000000003</v>
      </c>
      <c r="HF1185" s="116">
        <v>30.13195</v>
      </c>
    </row>
    <row r="1186" spans="209:214" x14ac:dyDescent="0.25">
      <c r="HA1186" s="117" t="s">
        <v>483</v>
      </c>
      <c r="HB1186" s="117" t="s">
        <v>4186</v>
      </c>
      <c r="HC1186" s="117"/>
      <c r="HD1186" s="116" t="s">
        <v>1858</v>
      </c>
      <c r="HE1186" s="116">
        <v>9.46692</v>
      </c>
      <c r="HF1186" s="116">
        <v>30.069500000000001</v>
      </c>
    </row>
    <row r="1187" spans="209:214" x14ac:dyDescent="0.25">
      <c r="HA1187" s="117" t="s">
        <v>483</v>
      </c>
      <c r="HB1187" s="117" t="s">
        <v>483</v>
      </c>
      <c r="HC1187" s="117"/>
      <c r="HD1187" s="116" t="s">
        <v>1858</v>
      </c>
      <c r="HE1187" s="116">
        <v>9.3123330000000006</v>
      </c>
      <c r="HF1187" s="116">
        <v>30.026433000000001</v>
      </c>
    </row>
    <row r="1188" spans="209:214" x14ac:dyDescent="0.25">
      <c r="HA1188" s="117" t="s">
        <v>483</v>
      </c>
      <c r="HB1188" s="117" t="s">
        <v>4092</v>
      </c>
      <c r="HC1188" s="117"/>
      <c r="HD1188" s="116" t="s">
        <v>1858</v>
      </c>
      <c r="HE1188" s="116">
        <v>9.3408999999999995</v>
      </c>
      <c r="HF1188" s="116">
        <v>30.081299999999999</v>
      </c>
    </row>
    <row r="1189" spans="209:214" x14ac:dyDescent="0.25">
      <c r="HA1189" s="117" t="s">
        <v>483</v>
      </c>
      <c r="HB1189" s="117" t="s">
        <v>4190</v>
      </c>
      <c r="HC1189" s="117"/>
      <c r="HD1189" s="116" t="s">
        <v>1858</v>
      </c>
      <c r="HE1189" s="116">
        <v>9.3155999999999999</v>
      </c>
      <c r="HF1189" s="116">
        <v>30.044599999999999</v>
      </c>
    </row>
    <row r="1190" spans="209:214" x14ac:dyDescent="0.25">
      <c r="HA1190" s="117" t="s">
        <v>483</v>
      </c>
      <c r="HB1190" s="117" t="s">
        <v>4192</v>
      </c>
      <c r="HC1190" s="117"/>
      <c r="HD1190" s="116" t="s">
        <v>1858</v>
      </c>
      <c r="HE1190" s="116">
        <v>9.3614567999999991</v>
      </c>
      <c r="HF1190" s="116">
        <v>30.1204079</v>
      </c>
    </row>
    <row r="1191" spans="209:214" x14ac:dyDescent="0.25">
      <c r="HA1191" s="117" t="s">
        <v>758</v>
      </c>
      <c r="HB1191" s="117" t="s">
        <v>4194</v>
      </c>
      <c r="HC1191" s="117"/>
      <c r="HD1191" s="116" t="s">
        <v>1858</v>
      </c>
      <c r="HE1191" s="116">
        <v>9.3121500000000008</v>
      </c>
      <c r="HF1191" s="116">
        <v>29.977516667</v>
      </c>
    </row>
    <row r="1192" spans="209:214" x14ac:dyDescent="0.25">
      <c r="HA1192" s="117" t="s">
        <v>758</v>
      </c>
      <c r="HB1192" s="117" t="s">
        <v>4196</v>
      </c>
      <c r="HC1192" s="117"/>
      <c r="HD1192" s="116" t="s">
        <v>1858</v>
      </c>
      <c r="HE1192" s="116">
        <v>9.31151281</v>
      </c>
      <c r="HF1192" s="116">
        <v>29.982951380999999</v>
      </c>
    </row>
    <row r="1193" spans="209:214" x14ac:dyDescent="0.25">
      <c r="HA1193" s="117" t="s">
        <v>503</v>
      </c>
      <c r="HB1193" s="117" t="s">
        <v>4198</v>
      </c>
      <c r="HC1193" s="117"/>
      <c r="HD1193" s="116" t="s">
        <v>1858</v>
      </c>
      <c r="HE1193" s="116">
        <v>9.1971329999999991</v>
      </c>
      <c r="HF1193" s="116">
        <v>29.992166999999998</v>
      </c>
    </row>
    <row r="1194" spans="209:214" x14ac:dyDescent="0.25">
      <c r="HA1194" s="117" t="s">
        <v>503</v>
      </c>
      <c r="HB1194" s="117" t="s">
        <v>4200</v>
      </c>
      <c r="HC1194" s="117"/>
      <c r="HD1194" s="116" t="s">
        <v>1858</v>
      </c>
      <c r="HE1194" s="116">
        <v>9.2099449999999994</v>
      </c>
      <c r="HF1194" s="116">
        <v>29.986556</v>
      </c>
    </row>
    <row r="1195" spans="209:214" x14ac:dyDescent="0.25">
      <c r="HA1195" s="117" t="s">
        <v>503</v>
      </c>
      <c r="HB1195" s="117" t="s">
        <v>4202</v>
      </c>
      <c r="HC1195" s="117"/>
      <c r="HD1195" s="116" t="s">
        <v>1858</v>
      </c>
      <c r="HE1195" s="116">
        <v>9.2052449999999997</v>
      </c>
      <c r="HF1195" s="116">
        <v>30.005676000000001</v>
      </c>
    </row>
    <row r="1196" spans="209:214" x14ac:dyDescent="0.25">
      <c r="HA1196" s="117" t="s">
        <v>503</v>
      </c>
      <c r="HB1196" s="117" t="s">
        <v>4204</v>
      </c>
      <c r="HC1196" s="117"/>
      <c r="HD1196" s="116" t="s">
        <v>1858</v>
      </c>
      <c r="HE1196" s="116">
        <v>9.1951970000000003</v>
      </c>
      <c r="HF1196" s="116">
        <v>30.000595000000001</v>
      </c>
    </row>
    <row r="1197" spans="209:214" x14ac:dyDescent="0.25">
      <c r="HA1197" s="117" t="s">
        <v>503</v>
      </c>
      <c r="HB1197" s="117" t="s">
        <v>3041</v>
      </c>
      <c r="HC1197" s="117"/>
      <c r="HD1197" s="116" t="s">
        <v>1858</v>
      </c>
      <c r="HE1197" s="116">
        <v>9.1957470000000008</v>
      </c>
      <c r="HF1197" s="116">
        <v>29.998864999999999</v>
      </c>
    </row>
    <row r="1198" spans="209:214" x14ac:dyDescent="0.25">
      <c r="HA1198" s="117" t="s">
        <v>503</v>
      </c>
      <c r="HB1198" s="117" t="s">
        <v>4207</v>
      </c>
      <c r="HC1198" s="117"/>
      <c r="HD1198" s="116" t="s">
        <v>1858</v>
      </c>
      <c r="HE1198" s="116">
        <v>9.1977670000000007</v>
      </c>
      <c r="HF1198" s="116">
        <v>30.005904999999998</v>
      </c>
    </row>
    <row r="1199" spans="209:214" x14ac:dyDescent="0.25">
      <c r="HA1199" s="117" t="s">
        <v>503</v>
      </c>
      <c r="HB1199" s="117" t="s">
        <v>4209</v>
      </c>
      <c r="HC1199" s="117"/>
      <c r="HD1199" s="116" t="s">
        <v>1858</v>
      </c>
      <c r="HE1199" s="116">
        <v>9.2206449999999993</v>
      </c>
      <c r="HF1199" s="116">
        <v>29.988665999999998</v>
      </c>
    </row>
    <row r="1200" spans="209:214" x14ac:dyDescent="0.25">
      <c r="HA1200" s="117" t="s">
        <v>358</v>
      </c>
      <c r="HB1200" s="117" t="s">
        <v>358</v>
      </c>
      <c r="HC1200" s="117"/>
      <c r="HD1200" s="116" t="s">
        <v>1858</v>
      </c>
      <c r="HE1200" s="116">
        <v>8.8438140000000001</v>
      </c>
      <c r="HF1200" s="116">
        <v>29.729718999999999</v>
      </c>
    </row>
    <row r="1201" spans="209:214" x14ac:dyDescent="0.25">
      <c r="HA1201" s="117" t="s">
        <v>358</v>
      </c>
      <c r="HB1201" s="117" t="s">
        <v>4212</v>
      </c>
      <c r="HC1201" s="117"/>
      <c r="HD1201" s="116" t="s">
        <v>1858</v>
      </c>
      <c r="HE1201" s="116">
        <v>8.8435190000000006</v>
      </c>
      <c r="HF1201" s="116">
        <v>29.761192000000001</v>
      </c>
    </row>
    <row r="1202" spans="209:214" x14ac:dyDescent="0.25">
      <c r="HA1202" s="117" t="s">
        <v>358</v>
      </c>
      <c r="HB1202" s="117" t="s">
        <v>4214</v>
      </c>
      <c r="HC1202" s="117"/>
      <c r="HD1202" s="116" t="s">
        <v>1858</v>
      </c>
      <c r="HE1202" s="116">
        <v>8.6412829999999996</v>
      </c>
      <c r="HF1202" s="116">
        <v>29.958317000000001</v>
      </c>
    </row>
    <row r="1203" spans="209:214" x14ac:dyDescent="0.25">
      <c r="HA1203" s="117" t="s">
        <v>358</v>
      </c>
      <c r="HB1203" s="117" t="s">
        <v>4216</v>
      </c>
      <c r="HC1203" s="117"/>
      <c r="HD1203" s="116" t="s">
        <v>1858</v>
      </c>
      <c r="HE1203" s="116">
        <v>8.7900139999999993</v>
      </c>
      <c r="HF1203" s="116">
        <v>29.818940000000001</v>
      </c>
    </row>
    <row r="1204" spans="209:214" x14ac:dyDescent="0.25">
      <c r="HA1204" s="117" t="s">
        <v>358</v>
      </c>
      <c r="HB1204" s="117" t="s">
        <v>4218</v>
      </c>
      <c r="HC1204" s="117"/>
      <c r="HD1204" s="116" t="s">
        <v>1858</v>
      </c>
      <c r="HE1204" s="116">
        <v>8.835267</v>
      </c>
      <c r="HF1204" s="116">
        <v>29.91695</v>
      </c>
    </row>
    <row r="1205" spans="209:214" x14ac:dyDescent="0.25">
      <c r="HA1205" s="117" t="s">
        <v>358</v>
      </c>
      <c r="HB1205" s="117" t="s">
        <v>4220</v>
      </c>
      <c r="HC1205" s="117" t="s">
        <v>3330</v>
      </c>
      <c r="HD1205" s="116" t="s">
        <v>1858</v>
      </c>
      <c r="HE1205" s="116">
        <v>8.7949640000000002</v>
      </c>
      <c r="HF1205" s="116">
        <v>29.741161000000002</v>
      </c>
    </row>
    <row r="1206" spans="209:214" x14ac:dyDescent="0.25">
      <c r="HA1206" s="117" t="s">
        <v>358</v>
      </c>
      <c r="HB1206" s="117" t="s">
        <v>4222</v>
      </c>
      <c r="HC1206" s="117"/>
      <c r="HD1206" s="116" t="s">
        <v>1858</v>
      </c>
      <c r="HE1206" s="116">
        <v>8.8318220000000007</v>
      </c>
      <c r="HF1206" s="116">
        <v>29.747914000000002</v>
      </c>
    </row>
    <row r="1207" spans="209:214" x14ac:dyDescent="0.25">
      <c r="HA1207" s="117" t="s">
        <v>358</v>
      </c>
      <c r="HB1207" s="117" t="s">
        <v>4224</v>
      </c>
      <c r="HC1207" s="117"/>
      <c r="HD1207" s="116" t="s">
        <v>1858</v>
      </c>
      <c r="HE1207" s="116">
        <v>8.8752340000000007</v>
      </c>
      <c r="HF1207" s="116">
        <v>29.829509999999999</v>
      </c>
    </row>
    <row r="1208" spans="209:214" x14ac:dyDescent="0.25">
      <c r="HA1208" s="117" t="s">
        <v>358</v>
      </c>
      <c r="HB1208" s="117" t="s">
        <v>4226</v>
      </c>
      <c r="HC1208" s="117" t="s">
        <v>4227</v>
      </c>
      <c r="HD1208" s="116" t="s">
        <v>1858</v>
      </c>
      <c r="HE1208" s="116">
        <v>8.8757579999999994</v>
      </c>
      <c r="HF1208" s="116">
        <v>29.744011</v>
      </c>
    </row>
    <row r="1209" spans="209:214" x14ac:dyDescent="0.25">
      <c r="HA1209" s="117" t="s">
        <v>358</v>
      </c>
      <c r="HB1209" s="117" t="s">
        <v>4229</v>
      </c>
      <c r="HC1209" s="117" t="s">
        <v>4230</v>
      </c>
      <c r="HD1209" s="116" t="s">
        <v>1858</v>
      </c>
      <c r="HE1209" s="116">
        <v>8.9001461000000006</v>
      </c>
      <c r="HF1209" s="116">
        <v>29.762056000000001</v>
      </c>
    </row>
    <row r="1210" spans="209:214" x14ac:dyDescent="0.25">
      <c r="HA1210" s="117" t="s">
        <v>358</v>
      </c>
      <c r="HB1210" s="117" t="s">
        <v>4232</v>
      </c>
      <c r="HC1210" s="117"/>
      <c r="HD1210" s="116" t="s">
        <v>1858</v>
      </c>
      <c r="HE1210" s="116">
        <v>8.8030100000000004</v>
      </c>
      <c r="HF1210" s="116">
        <v>29.876888999999998</v>
      </c>
    </row>
    <row r="1211" spans="209:214" x14ac:dyDescent="0.25">
      <c r="HA1211" s="117" t="s">
        <v>358</v>
      </c>
      <c r="HB1211" s="117" t="s">
        <v>4234</v>
      </c>
      <c r="HC1211" s="117"/>
      <c r="HD1211" s="116" t="s">
        <v>1858</v>
      </c>
      <c r="HE1211" s="116">
        <v>8.8285669999999996</v>
      </c>
      <c r="HF1211" s="116">
        <v>29.767783000000001</v>
      </c>
    </row>
    <row r="1212" spans="209:214" x14ac:dyDescent="0.25">
      <c r="HA1212" s="117" t="s">
        <v>343</v>
      </c>
      <c r="HB1212" s="117" t="s">
        <v>4236</v>
      </c>
      <c r="HC1212" s="117"/>
      <c r="HD1212" s="116" t="s">
        <v>1858</v>
      </c>
      <c r="HE1212" s="116">
        <v>8.5721000000000007</v>
      </c>
      <c r="HF1212" s="116">
        <v>30.001249999999999</v>
      </c>
    </row>
    <row r="1213" spans="209:214" x14ac:dyDescent="0.25">
      <c r="HA1213" s="117" t="s">
        <v>343</v>
      </c>
      <c r="HB1213" s="117" t="s">
        <v>4238</v>
      </c>
      <c r="HC1213" s="117"/>
      <c r="HD1213" s="116" t="s">
        <v>1858</v>
      </c>
      <c r="HE1213" s="116">
        <v>8.5960610000000006</v>
      </c>
      <c r="HF1213" s="116">
        <v>29.979969000000001</v>
      </c>
    </row>
    <row r="1214" spans="209:214" x14ac:dyDescent="0.25">
      <c r="HA1214" s="117" t="s">
        <v>343</v>
      </c>
      <c r="HB1214" s="117" t="s">
        <v>4240</v>
      </c>
      <c r="HC1214" s="117"/>
      <c r="HD1214" s="116" t="s">
        <v>1858</v>
      </c>
      <c r="HE1214" s="116">
        <v>8.5425000000000004</v>
      </c>
      <c r="HF1214" s="116">
        <v>30.01925</v>
      </c>
    </row>
    <row r="1215" spans="209:214" x14ac:dyDescent="0.25">
      <c r="HA1215" s="117" t="s">
        <v>343</v>
      </c>
      <c r="HB1215" s="117" t="s">
        <v>4242</v>
      </c>
      <c r="HC1215" s="117"/>
      <c r="HD1215" s="116" t="s">
        <v>1858</v>
      </c>
      <c r="HE1215" s="116">
        <v>8.5144339999999996</v>
      </c>
      <c r="HF1215" s="116">
        <v>29.958652000000001</v>
      </c>
    </row>
    <row r="1216" spans="209:214" x14ac:dyDescent="0.25">
      <c r="HA1216" s="117" t="s">
        <v>343</v>
      </c>
      <c r="HB1216" s="117" t="s">
        <v>491</v>
      </c>
      <c r="HC1216" s="117"/>
      <c r="HD1216" s="116" t="s">
        <v>1858</v>
      </c>
      <c r="HE1216" s="116">
        <v>8.5200999999999993</v>
      </c>
      <c r="HF1216" s="116">
        <v>30.02675</v>
      </c>
    </row>
    <row r="1217" spans="209:214" x14ac:dyDescent="0.25">
      <c r="HA1217" s="117" t="s">
        <v>343</v>
      </c>
      <c r="HB1217" s="117" t="s">
        <v>4245</v>
      </c>
      <c r="HC1217" s="117"/>
      <c r="HD1217" s="116" t="s">
        <v>1858</v>
      </c>
      <c r="HE1217" s="116">
        <v>8.5144339999999996</v>
      </c>
      <c r="HF1217" s="116">
        <v>29.910983000000002</v>
      </c>
    </row>
    <row r="1218" spans="209:214" x14ac:dyDescent="0.25">
      <c r="HA1218" s="117" t="s">
        <v>343</v>
      </c>
      <c r="HB1218" s="117" t="s">
        <v>4247</v>
      </c>
      <c r="HC1218" s="117"/>
      <c r="HD1218" s="116" t="s">
        <v>1858</v>
      </c>
      <c r="HE1218" s="116">
        <v>8.5144339999999996</v>
      </c>
      <c r="HF1218" s="116">
        <v>29.968900000000001</v>
      </c>
    </row>
    <row r="1219" spans="209:214" x14ac:dyDescent="0.25">
      <c r="HA1219" s="117" t="s">
        <v>343</v>
      </c>
      <c r="HB1219" s="117" t="s">
        <v>4249</v>
      </c>
      <c r="HC1219" s="117"/>
      <c r="HD1219" s="116" t="s">
        <v>1858</v>
      </c>
      <c r="HE1219" s="116">
        <v>8.5354829999999993</v>
      </c>
      <c r="HF1219" s="116">
        <v>29.968900000000001</v>
      </c>
    </row>
    <row r="1220" spans="209:214" x14ac:dyDescent="0.25">
      <c r="HA1220" s="117" t="s">
        <v>343</v>
      </c>
      <c r="HB1220" s="117" t="s">
        <v>4251</v>
      </c>
      <c r="HC1220" s="117"/>
      <c r="HD1220" s="116" t="s">
        <v>1858</v>
      </c>
      <c r="HE1220" s="116">
        <v>8.5082921739999993</v>
      </c>
      <c r="HF1220" s="116">
        <v>29.987171425</v>
      </c>
    </row>
    <row r="1221" spans="209:214" x14ac:dyDescent="0.25">
      <c r="HA1221" s="117" t="s">
        <v>343</v>
      </c>
      <c r="HB1221" s="117" t="s">
        <v>4253</v>
      </c>
      <c r="HC1221" s="117"/>
      <c r="HD1221" s="116" t="s">
        <v>1858</v>
      </c>
      <c r="HE1221" s="116">
        <v>8.569267</v>
      </c>
      <c r="HF1221" s="116">
        <v>29.943449999999999</v>
      </c>
    </row>
    <row r="1222" spans="209:214" x14ac:dyDescent="0.25">
      <c r="HA1222" s="117" t="s">
        <v>343</v>
      </c>
      <c r="HB1222" s="117" t="s">
        <v>4255</v>
      </c>
      <c r="HC1222" s="117" t="s">
        <v>4256</v>
      </c>
      <c r="HD1222" s="116" t="s">
        <v>1858</v>
      </c>
      <c r="HE1222" s="116">
        <v>8.5924639999999997</v>
      </c>
      <c r="HF1222" s="116">
        <v>29.988050000000001</v>
      </c>
    </row>
    <row r="1223" spans="209:214" x14ac:dyDescent="0.25">
      <c r="HA1223" s="117" t="s">
        <v>343</v>
      </c>
      <c r="HB1223" s="117" t="s">
        <v>4258</v>
      </c>
      <c r="HC1223" s="117" t="s">
        <v>4259</v>
      </c>
      <c r="HD1223" s="116" t="s">
        <v>1858</v>
      </c>
      <c r="HE1223" s="116">
        <v>8.5946219999999993</v>
      </c>
      <c r="HF1223" s="116">
        <v>29.985592</v>
      </c>
    </row>
    <row r="1224" spans="209:214" x14ac:dyDescent="0.25">
      <c r="HA1224" s="117" t="s">
        <v>343</v>
      </c>
      <c r="HB1224" s="117" t="s">
        <v>4261</v>
      </c>
      <c r="HC1224" s="117"/>
      <c r="HD1224" s="116" t="s">
        <v>1858</v>
      </c>
      <c r="HE1224" s="116">
        <v>8.6035529999999998</v>
      </c>
      <c r="HF1224" s="116">
        <v>29.983819</v>
      </c>
    </row>
    <row r="1225" spans="209:214" x14ac:dyDescent="0.25">
      <c r="HA1225" s="117" t="s">
        <v>343</v>
      </c>
      <c r="HB1225" s="117" t="s">
        <v>4263</v>
      </c>
      <c r="HC1225" s="117" t="s">
        <v>4264</v>
      </c>
      <c r="HD1225" s="116" t="s">
        <v>1858</v>
      </c>
      <c r="HE1225" s="116">
        <v>8.5751439999999999</v>
      </c>
      <c r="HF1225" s="116">
        <v>30.003903000000001</v>
      </c>
    </row>
    <row r="1226" spans="209:214" x14ac:dyDescent="0.25">
      <c r="HA1226" s="117" t="s">
        <v>343</v>
      </c>
      <c r="HB1226" s="117" t="s">
        <v>4266</v>
      </c>
      <c r="HC1226" s="117"/>
      <c r="HD1226" s="116" t="s">
        <v>1858</v>
      </c>
      <c r="HE1226" s="116">
        <v>8.5638500000000004</v>
      </c>
      <c r="HF1226" s="116">
        <v>29.983819</v>
      </c>
    </row>
    <row r="1227" spans="209:214" x14ac:dyDescent="0.25">
      <c r="HA1227" s="117" t="s">
        <v>343</v>
      </c>
      <c r="HB1227" s="117" t="s">
        <v>4268</v>
      </c>
      <c r="HC1227" s="117"/>
      <c r="HD1227" s="116" t="s">
        <v>1858</v>
      </c>
      <c r="HE1227" s="116">
        <v>8.5483670000000007</v>
      </c>
      <c r="HF1227" s="116">
        <v>29.982399999999998</v>
      </c>
    </row>
    <row r="1228" spans="209:214" x14ac:dyDescent="0.25">
      <c r="HA1228" s="117" t="s">
        <v>343</v>
      </c>
      <c r="HB1228" s="117" t="s">
        <v>343</v>
      </c>
      <c r="HC1228" s="117"/>
      <c r="HD1228" s="116" t="s">
        <v>1858</v>
      </c>
      <c r="HE1228" s="116">
        <v>8.477017</v>
      </c>
      <c r="HF1228" s="116">
        <v>29.960083000000001</v>
      </c>
    </row>
    <row r="1229" spans="209:214" x14ac:dyDescent="0.25">
      <c r="HA1229" s="117" t="s">
        <v>379</v>
      </c>
      <c r="HB1229" s="117" t="s">
        <v>884</v>
      </c>
      <c r="HC1229" s="117" t="s">
        <v>4271</v>
      </c>
      <c r="HD1229" s="116" t="s">
        <v>1858</v>
      </c>
      <c r="HE1229" s="116">
        <v>8.8361110000000007</v>
      </c>
      <c r="HF1229" s="116">
        <v>29.915171999999998</v>
      </c>
    </row>
    <row r="1230" spans="209:214" x14ac:dyDescent="0.25">
      <c r="HA1230" s="117" t="s">
        <v>379</v>
      </c>
      <c r="HB1230" s="117" t="s">
        <v>4273</v>
      </c>
      <c r="HC1230" s="117"/>
      <c r="HD1230" s="116" t="s">
        <v>1858</v>
      </c>
      <c r="HE1230" s="116">
        <v>8.6448830000000001</v>
      </c>
      <c r="HF1230" s="116">
        <v>29.965992</v>
      </c>
    </row>
    <row r="1231" spans="209:214" x14ac:dyDescent="0.25">
      <c r="HA1231" s="117" t="s">
        <v>379</v>
      </c>
      <c r="HB1231" s="117" t="s">
        <v>4275</v>
      </c>
      <c r="HC1231" s="117"/>
      <c r="HD1231" s="116" t="s">
        <v>1858</v>
      </c>
      <c r="HE1231" s="116">
        <v>8.6171799999999994</v>
      </c>
      <c r="HF1231" s="116">
        <v>30.045000000000002</v>
      </c>
    </row>
    <row r="1232" spans="209:214" x14ac:dyDescent="0.25">
      <c r="HA1232" s="117" t="s">
        <v>379</v>
      </c>
      <c r="HB1232" s="117" t="s">
        <v>4277</v>
      </c>
      <c r="HC1232" s="117" t="s">
        <v>4278</v>
      </c>
      <c r="HD1232" s="116" t="s">
        <v>1858</v>
      </c>
      <c r="HE1232" s="116">
        <v>8.7848249999999997</v>
      </c>
      <c r="HF1232" s="116">
        <v>30.100543999999999</v>
      </c>
    </row>
    <row r="1233" spans="209:214" x14ac:dyDescent="0.25">
      <c r="HA1233" s="117" t="s">
        <v>379</v>
      </c>
      <c r="HB1233" s="117" t="s">
        <v>4280</v>
      </c>
      <c r="HC1233" s="117" t="s">
        <v>371</v>
      </c>
      <c r="HD1233" s="116" t="s">
        <v>1858</v>
      </c>
      <c r="HE1233" s="116">
        <v>8.8539189999999994</v>
      </c>
      <c r="HF1233" s="116">
        <v>30.024502999999999</v>
      </c>
    </row>
    <row r="1234" spans="209:214" x14ac:dyDescent="0.25">
      <c r="HA1234" s="117" t="s">
        <v>379</v>
      </c>
      <c r="HB1234" s="117" t="s">
        <v>4282</v>
      </c>
      <c r="HC1234" s="117"/>
      <c r="HD1234" s="116" t="s">
        <v>1858</v>
      </c>
      <c r="HE1234" s="116">
        <v>8.8746600000000004</v>
      </c>
      <c r="HF1234" s="116">
        <v>30.038710999999999</v>
      </c>
    </row>
    <row r="1235" spans="209:214" x14ac:dyDescent="0.25">
      <c r="HA1235" s="117" t="s">
        <v>379</v>
      </c>
      <c r="HB1235" s="117" t="s">
        <v>4284</v>
      </c>
      <c r="HC1235" s="117"/>
      <c r="HD1235" s="116" t="s">
        <v>1858</v>
      </c>
      <c r="HE1235" s="116">
        <v>8.7965330000000002</v>
      </c>
      <c r="HF1235" s="116">
        <v>29.930667</v>
      </c>
    </row>
    <row r="1236" spans="209:214" x14ac:dyDescent="0.25">
      <c r="HA1236" s="117" t="s">
        <v>379</v>
      </c>
      <c r="HB1236" s="117" t="s">
        <v>4286</v>
      </c>
      <c r="HC1236" s="117"/>
      <c r="HD1236" s="116" t="s">
        <v>1858</v>
      </c>
      <c r="HE1236" s="116">
        <v>8.5433330000000005</v>
      </c>
      <c r="HF1236" s="116">
        <v>30.029706000000001</v>
      </c>
    </row>
    <row r="1237" spans="209:214" x14ac:dyDescent="0.25">
      <c r="HA1237" s="117" t="s">
        <v>379</v>
      </c>
      <c r="HB1237" s="117" t="s">
        <v>4288</v>
      </c>
      <c r="HC1237" s="117" t="s">
        <v>4289</v>
      </c>
      <c r="HD1237" s="116" t="s">
        <v>1858</v>
      </c>
      <c r="HE1237" s="116">
        <v>8.7215310000000006</v>
      </c>
      <c r="HF1237" s="116">
        <v>30.006564000000001</v>
      </c>
    </row>
    <row r="1238" spans="209:214" x14ac:dyDescent="0.25">
      <c r="HA1238" s="117" t="s">
        <v>379</v>
      </c>
      <c r="HB1238" s="117" t="s">
        <v>4291</v>
      </c>
      <c r="HC1238" s="117" t="s">
        <v>4292</v>
      </c>
      <c r="HD1238" s="116" t="s">
        <v>1858</v>
      </c>
      <c r="HE1238" s="116">
        <v>8.7172219999999996</v>
      </c>
      <c r="HF1238" s="116">
        <v>29.959783000000002</v>
      </c>
    </row>
    <row r="1239" spans="209:214" x14ac:dyDescent="0.25">
      <c r="HA1239" s="117" t="s">
        <v>379</v>
      </c>
      <c r="HB1239" s="117" t="s">
        <v>4294</v>
      </c>
      <c r="HC1239" s="117" t="s">
        <v>4295</v>
      </c>
      <c r="HD1239" s="116" t="s">
        <v>1858</v>
      </c>
      <c r="HE1239" s="116">
        <v>8.6645610000000008</v>
      </c>
      <c r="HF1239" s="116">
        <v>30.013439000000002</v>
      </c>
    </row>
    <row r="1240" spans="209:214" x14ac:dyDescent="0.25">
      <c r="HA1240" s="117" t="s">
        <v>379</v>
      </c>
      <c r="HB1240" s="117" t="s">
        <v>4297</v>
      </c>
      <c r="HC1240" s="117" t="s">
        <v>4298</v>
      </c>
      <c r="HD1240" s="116" t="s">
        <v>1858</v>
      </c>
      <c r="HE1240" s="116">
        <v>8.6966470000000005</v>
      </c>
      <c r="HF1240" s="116">
        <v>30.026636</v>
      </c>
    </row>
    <row r="1241" spans="209:214" x14ac:dyDescent="0.25">
      <c r="HA1241" s="117" t="s">
        <v>340</v>
      </c>
      <c r="HB1241" s="117" t="s">
        <v>4300</v>
      </c>
      <c r="HC1241" s="117"/>
      <c r="HD1241" s="116" t="s">
        <v>1858</v>
      </c>
      <c r="HE1241" s="116">
        <v>8.5879169999999991</v>
      </c>
      <c r="HF1241" s="116">
        <v>29.9983</v>
      </c>
    </row>
    <row r="1242" spans="209:214" x14ac:dyDescent="0.25">
      <c r="HA1242" s="117" t="s">
        <v>340</v>
      </c>
      <c r="HB1242" s="117" t="s">
        <v>4302</v>
      </c>
      <c r="HC1242" s="117"/>
      <c r="HD1242" s="116" t="s">
        <v>1858</v>
      </c>
      <c r="HE1242" s="116">
        <v>8.6083280000000002</v>
      </c>
      <c r="HF1242" s="116">
        <v>29.987772</v>
      </c>
    </row>
    <row r="1243" spans="209:214" x14ac:dyDescent="0.25">
      <c r="HA1243" s="117" t="s">
        <v>340</v>
      </c>
      <c r="HB1243" s="117" t="s">
        <v>340</v>
      </c>
      <c r="HC1243" s="117"/>
      <c r="HD1243" s="116" t="s">
        <v>1858</v>
      </c>
      <c r="HE1243" s="116">
        <v>8.5940080000000005</v>
      </c>
      <c r="HF1243" s="116">
        <v>29.994394</v>
      </c>
    </row>
    <row r="1244" spans="209:214" x14ac:dyDescent="0.25">
      <c r="HA1244" s="117" t="s">
        <v>340</v>
      </c>
      <c r="HB1244" s="117" t="s">
        <v>4305</v>
      </c>
      <c r="HC1244" s="117" t="s">
        <v>4306</v>
      </c>
      <c r="HD1244" s="116" t="s">
        <v>1858</v>
      </c>
      <c r="HE1244" s="116">
        <v>8.6048080000000002</v>
      </c>
      <c r="HF1244" s="116">
        <v>29.984517</v>
      </c>
    </row>
    <row r="1245" spans="209:214" x14ac:dyDescent="0.25">
      <c r="HA1245" s="117" t="s">
        <v>340</v>
      </c>
      <c r="HB1245" s="117" t="s">
        <v>4308</v>
      </c>
      <c r="HC1245" s="117" t="s">
        <v>4309</v>
      </c>
      <c r="HD1245" s="116" t="s">
        <v>1858</v>
      </c>
      <c r="HE1245" s="116">
        <v>8.5847529999999992</v>
      </c>
      <c r="HF1245" s="116">
        <v>30.003233000000002</v>
      </c>
    </row>
    <row r="1246" spans="209:214" x14ac:dyDescent="0.25">
      <c r="HA1246" s="117" t="s">
        <v>340</v>
      </c>
      <c r="HB1246" s="117" t="s">
        <v>4311</v>
      </c>
      <c r="HC1246" s="117" t="s">
        <v>4312</v>
      </c>
      <c r="HD1246" s="116" t="s">
        <v>1858</v>
      </c>
      <c r="HE1246" s="116">
        <v>8.5943690000000004</v>
      </c>
      <c r="HF1246" s="116">
        <v>29.996213999999998</v>
      </c>
    </row>
    <row r="1247" spans="209:214" x14ac:dyDescent="0.25">
      <c r="HA1247" s="117" t="s">
        <v>341</v>
      </c>
      <c r="HB1247" s="117" t="s">
        <v>4314</v>
      </c>
      <c r="HC1247" s="117"/>
      <c r="HD1247" s="116" t="s">
        <v>1858</v>
      </c>
      <c r="HE1247" s="116">
        <v>8.6087505340000003</v>
      </c>
      <c r="HF1247" s="116">
        <v>30.041404473</v>
      </c>
    </row>
    <row r="1248" spans="209:214" x14ac:dyDescent="0.25">
      <c r="HA1248" s="117" t="s">
        <v>341</v>
      </c>
      <c r="HB1248" s="117" t="s">
        <v>341</v>
      </c>
      <c r="HC1248" s="117"/>
      <c r="HD1248" s="116" t="s">
        <v>1858</v>
      </c>
      <c r="HE1248" s="116">
        <v>8.6174330000000001</v>
      </c>
      <c r="HF1248" s="116">
        <v>29.974864</v>
      </c>
    </row>
    <row r="1249" spans="209:214" x14ac:dyDescent="0.25">
      <c r="HA1249" s="117" t="s">
        <v>381</v>
      </c>
      <c r="HB1249" s="117" t="s">
        <v>4317</v>
      </c>
      <c r="HC1249" s="117"/>
      <c r="HD1249" s="116" t="s">
        <v>1858</v>
      </c>
      <c r="HE1249" s="116">
        <v>8.4729329999999994</v>
      </c>
      <c r="HF1249" s="116">
        <v>30.057832999999999</v>
      </c>
    </row>
    <row r="1250" spans="209:214" x14ac:dyDescent="0.25">
      <c r="HA1250" s="117" t="s">
        <v>381</v>
      </c>
      <c r="HB1250" s="117" t="s">
        <v>4319</v>
      </c>
      <c r="HC1250" s="117"/>
      <c r="HD1250" s="116" t="s">
        <v>1858</v>
      </c>
      <c r="HE1250" s="116">
        <v>8.4618179999999992</v>
      </c>
      <c r="HF1250" s="116">
        <v>30.071529000000002</v>
      </c>
    </row>
    <row r="1251" spans="209:214" x14ac:dyDescent="0.25">
      <c r="HA1251" s="117" t="s">
        <v>381</v>
      </c>
      <c r="HB1251" s="117" t="s">
        <v>4321</v>
      </c>
      <c r="HC1251" s="117"/>
      <c r="HD1251" s="116" t="s">
        <v>1858</v>
      </c>
      <c r="HE1251" s="116">
        <v>8.473122</v>
      </c>
      <c r="HF1251" s="116">
        <v>30.039597000000001</v>
      </c>
    </row>
    <row r="1252" spans="209:214" x14ac:dyDescent="0.25">
      <c r="HA1252" s="117" t="s">
        <v>381</v>
      </c>
      <c r="HB1252" s="117" t="s">
        <v>4323</v>
      </c>
      <c r="HC1252" s="117"/>
      <c r="HD1252" s="116" t="s">
        <v>1858</v>
      </c>
      <c r="HE1252" s="116">
        <v>8.464086</v>
      </c>
      <c r="HF1252" s="116">
        <v>30.044656</v>
      </c>
    </row>
    <row r="1253" spans="209:214" x14ac:dyDescent="0.25">
      <c r="HA1253" s="117" t="s">
        <v>381</v>
      </c>
      <c r="HB1253" s="117" t="s">
        <v>943</v>
      </c>
      <c r="HC1253" s="117"/>
      <c r="HD1253" s="116" t="s">
        <v>1858</v>
      </c>
      <c r="HE1253" s="116">
        <v>8.4987670000000008</v>
      </c>
      <c r="HF1253" s="116">
        <v>30.080133</v>
      </c>
    </row>
    <row r="1254" spans="209:214" x14ac:dyDescent="0.25">
      <c r="HA1254" s="117" t="s">
        <v>381</v>
      </c>
      <c r="HB1254" s="117" t="s">
        <v>4326</v>
      </c>
      <c r="HC1254" s="117"/>
      <c r="HD1254" s="116" t="s">
        <v>1858</v>
      </c>
      <c r="HE1254" s="116">
        <v>8.4987139999999997</v>
      </c>
      <c r="HF1254" s="116">
        <v>30.061325</v>
      </c>
    </row>
    <row r="1255" spans="209:214" x14ac:dyDescent="0.25">
      <c r="HA1255" s="117" t="s">
        <v>381</v>
      </c>
      <c r="HB1255" s="117" t="s">
        <v>4328</v>
      </c>
      <c r="HC1255" s="117"/>
      <c r="HD1255" s="116" t="s">
        <v>1858</v>
      </c>
      <c r="HE1255" s="116">
        <v>8.4773189999999996</v>
      </c>
      <c r="HF1255" s="116">
        <v>30.028644</v>
      </c>
    </row>
    <row r="1256" spans="209:214" x14ac:dyDescent="0.25">
      <c r="HA1256" s="117" t="s">
        <v>381</v>
      </c>
      <c r="HB1256" s="117" t="s">
        <v>4330</v>
      </c>
      <c r="HC1256" s="117"/>
      <c r="HD1256" s="116" t="s">
        <v>1858</v>
      </c>
      <c r="HE1256" s="116">
        <v>8.4645499999999991</v>
      </c>
      <c r="HF1256" s="116">
        <v>30.057933333000001</v>
      </c>
    </row>
    <row r="1257" spans="209:214" x14ac:dyDescent="0.25">
      <c r="HA1257" s="117" t="s">
        <v>381</v>
      </c>
      <c r="HB1257" s="117" t="s">
        <v>4332</v>
      </c>
      <c r="HC1257" s="117"/>
      <c r="HD1257" s="116" t="s">
        <v>1858</v>
      </c>
      <c r="HE1257" s="116">
        <v>8.4729329999999994</v>
      </c>
      <c r="HF1257" s="116">
        <v>30.057833333000001</v>
      </c>
    </row>
    <row r="1258" spans="209:214" x14ac:dyDescent="0.25">
      <c r="HA1258" s="117" t="s">
        <v>381</v>
      </c>
      <c r="HB1258" s="117" t="s">
        <v>381</v>
      </c>
      <c r="HC1258" s="117"/>
      <c r="HD1258" s="116" t="s">
        <v>1858</v>
      </c>
      <c r="HE1258" s="116">
        <v>8.4721390000000003</v>
      </c>
      <c r="HF1258" s="116">
        <v>30.071456000000001</v>
      </c>
    </row>
    <row r="1259" spans="209:214" x14ac:dyDescent="0.25">
      <c r="HA1259" s="117" t="s">
        <v>381</v>
      </c>
      <c r="HB1259" s="117" t="s">
        <v>4335</v>
      </c>
      <c r="HC1259" s="117"/>
      <c r="HD1259" s="116" t="s">
        <v>1858</v>
      </c>
      <c r="HE1259" s="116">
        <v>8.4884830000000004</v>
      </c>
      <c r="HF1259" s="116">
        <v>30.023083</v>
      </c>
    </row>
    <row r="1260" spans="209:214" x14ac:dyDescent="0.25">
      <c r="HA1260" s="117" t="s">
        <v>381</v>
      </c>
      <c r="HB1260" s="117" t="s">
        <v>4337</v>
      </c>
      <c r="HC1260" s="117"/>
      <c r="HD1260" s="116" t="s">
        <v>1858</v>
      </c>
      <c r="HE1260" s="116">
        <v>8.4498253160000001</v>
      </c>
      <c r="HF1260" s="116">
        <v>30.023125310000001</v>
      </c>
    </row>
    <row r="1261" spans="209:214" x14ac:dyDescent="0.25">
      <c r="HA1261" s="117" t="s">
        <v>381</v>
      </c>
      <c r="HB1261" s="117" t="s">
        <v>4339</v>
      </c>
      <c r="HC1261" s="117"/>
      <c r="HD1261" s="116" t="s">
        <v>1858</v>
      </c>
      <c r="HE1261" s="116">
        <v>8.5346170000000008</v>
      </c>
      <c r="HF1261" s="116">
        <v>30.191883333</v>
      </c>
    </row>
    <row r="1262" spans="209:214" x14ac:dyDescent="0.25">
      <c r="HA1262" s="117" t="s">
        <v>381</v>
      </c>
      <c r="HB1262" s="117" t="s">
        <v>4341</v>
      </c>
      <c r="HC1262" s="117"/>
      <c r="HD1262" s="116" t="s">
        <v>1858</v>
      </c>
      <c r="HE1262" s="116">
        <v>8.4773689999999995</v>
      </c>
      <c r="HF1262" s="116">
        <v>30.028569000000001</v>
      </c>
    </row>
    <row r="1263" spans="209:214" x14ac:dyDescent="0.25">
      <c r="HA1263" s="117" t="s">
        <v>381</v>
      </c>
      <c r="HB1263" s="117" t="s">
        <v>4343</v>
      </c>
      <c r="HC1263" s="117"/>
      <c r="HD1263" s="116" t="s">
        <v>1858</v>
      </c>
      <c r="HE1263" s="116">
        <v>8.4618179999999992</v>
      </c>
      <c r="HF1263" s="116">
        <v>30.073933</v>
      </c>
    </row>
    <row r="1264" spans="209:214" x14ac:dyDescent="0.25">
      <c r="HA1264" s="117" t="s">
        <v>381</v>
      </c>
      <c r="HB1264" s="117" t="s">
        <v>4309</v>
      </c>
      <c r="HC1264" s="117"/>
      <c r="HD1264" s="116" t="s">
        <v>1858</v>
      </c>
      <c r="HE1264" s="116">
        <v>8.4673780000000001</v>
      </c>
      <c r="HF1264" s="116">
        <v>30.070091999999999</v>
      </c>
    </row>
    <row r="1265" spans="209:214" x14ac:dyDescent="0.25">
      <c r="HA1265" s="117" t="s">
        <v>346</v>
      </c>
      <c r="HB1265" s="117" t="s">
        <v>4346</v>
      </c>
      <c r="HC1265" s="117"/>
      <c r="HD1265" s="116" t="s">
        <v>1858</v>
      </c>
      <c r="HE1265" s="116">
        <v>8.472079506</v>
      </c>
      <c r="HF1265" s="116">
        <v>29.989914039999999</v>
      </c>
    </row>
    <row r="1266" spans="209:214" x14ac:dyDescent="0.25">
      <c r="HA1266" s="117" t="s">
        <v>346</v>
      </c>
      <c r="HB1266" s="117" t="s">
        <v>4348</v>
      </c>
      <c r="HC1266" s="117"/>
      <c r="HD1266" s="116" t="s">
        <v>1858</v>
      </c>
      <c r="HE1266" s="116">
        <v>8.4815670000000001</v>
      </c>
      <c r="HF1266" s="116">
        <v>29.967949999999998</v>
      </c>
    </row>
    <row r="1267" spans="209:214" x14ac:dyDescent="0.25">
      <c r="HA1267" s="117" t="s">
        <v>346</v>
      </c>
      <c r="HB1267" s="117" t="s">
        <v>4350</v>
      </c>
      <c r="HC1267" s="117"/>
      <c r="HD1267" s="116" t="s">
        <v>1858</v>
      </c>
      <c r="HE1267" s="116">
        <v>8.4340961270000001</v>
      </c>
      <c r="HF1267" s="116">
        <v>29.885380139999999</v>
      </c>
    </row>
    <row r="1268" spans="209:214" x14ac:dyDescent="0.25">
      <c r="HA1268" s="117" t="s">
        <v>346</v>
      </c>
      <c r="HB1268" s="117" t="s">
        <v>4352</v>
      </c>
      <c r="HC1268" s="117"/>
      <c r="HD1268" s="116" t="s">
        <v>1858</v>
      </c>
      <c r="HE1268" s="116">
        <v>8.410609912</v>
      </c>
      <c r="HF1268" s="116">
        <v>29.805625410000001</v>
      </c>
    </row>
    <row r="1269" spans="209:214" x14ac:dyDescent="0.25">
      <c r="HA1269" s="117" t="s">
        <v>346</v>
      </c>
      <c r="HB1269" s="117" t="s">
        <v>4354</v>
      </c>
      <c r="HC1269" s="117"/>
      <c r="HD1269" s="116" t="s">
        <v>1858</v>
      </c>
      <c r="HE1269" s="116">
        <v>8.410609912</v>
      </c>
      <c r="HF1269" s="116">
        <v>29.805625410000001</v>
      </c>
    </row>
    <row r="1270" spans="209:214" x14ac:dyDescent="0.25">
      <c r="HA1270" s="117" t="s">
        <v>346</v>
      </c>
      <c r="HB1270" s="117" t="s">
        <v>4356</v>
      </c>
      <c r="HC1270" s="117"/>
      <c r="HD1270" s="116" t="s">
        <v>1858</v>
      </c>
      <c r="HE1270" s="116">
        <v>8.4317035849999993</v>
      </c>
      <c r="HF1270" s="116">
        <v>29.987248099999999</v>
      </c>
    </row>
    <row r="1271" spans="209:214" x14ac:dyDescent="0.25">
      <c r="HA1271" s="117" t="s">
        <v>346</v>
      </c>
      <c r="HB1271" s="117" t="s">
        <v>4108</v>
      </c>
      <c r="HC1271" s="117"/>
      <c r="HD1271" s="116" t="s">
        <v>1858</v>
      </c>
      <c r="HE1271" s="116">
        <v>8.4400452430000001</v>
      </c>
      <c r="HF1271" s="116">
        <v>29.957800049999999</v>
      </c>
    </row>
    <row r="1272" spans="209:214" x14ac:dyDescent="0.25">
      <c r="HA1272" s="117" t="s">
        <v>346</v>
      </c>
      <c r="HB1272" s="117" t="s">
        <v>4359</v>
      </c>
      <c r="HC1272" s="117"/>
      <c r="HD1272" s="116" t="s">
        <v>1858</v>
      </c>
      <c r="HE1272" s="116">
        <v>8.5144339999999996</v>
      </c>
      <c r="HF1272" s="116">
        <v>29.921282999999999</v>
      </c>
    </row>
    <row r="1273" spans="209:214" x14ac:dyDescent="0.25">
      <c r="HA1273" s="117" t="s">
        <v>346</v>
      </c>
      <c r="HB1273" s="117" t="s">
        <v>4361</v>
      </c>
      <c r="HC1273" s="117"/>
      <c r="HD1273" s="116" t="s">
        <v>1858</v>
      </c>
      <c r="HE1273" s="116">
        <v>8.4601237420000004</v>
      </c>
      <c r="HF1273" s="116">
        <v>29.94205509</v>
      </c>
    </row>
    <row r="1274" spans="209:214" x14ac:dyDescent="0.25">
      <c r="HA1274" s="117" t="s">
        <v>346</v>
      </c>
      <c r="HB1274" s="117" t="s">
        <v>346</v>
      </c>
      <c r="HC1274" s="117"/>
      <c r="HD1274" s="116" t="s">
        <v>1858</v>
      </c>
      <c r="HE1274" s="116">
        <v>8.4169049999999999</v>
      </c>
      <c r="HF1274" s="116">
        <v>29.926006000000001</v>
      </c>
    </row>
    <row r="1275" spans="209:214" x14ac:dyDescent="0.25">
      <c r="HA1275" s="117" t="s">
        <v>346</v>
      </c>
      <c r="HB1275" s="117" t="s">
        <v>4364</v>
      </c>
      <c r="HC1275" s="117"/>
      <c r="HD1275" s="116" t="s">
        <v>1858</v>
      </c>
      <c r="HE1275" s="116">
        <v>8.3959470599999992</v>
      </c>
      <c r="HF1275" s="116">
        <v>29.90895725</v>
      </c>
    </row>
    <row r="1276" spans="209:214" x14ac:dyDescent="0.25">
      <c r="HA1276" s="117" t="s">
        <v>346</v>
      </c>
      <c r="HB1276" s="117" t="s">
        <v>4366</v>
      </c>
      <c r="HC1276" s="117"/>
      <c r="HD1276" s="116" t="s">
        <v>1858</v>
      </c>
      <c r="HE1276" s="116">
        <v>8.4179857410000007</v>
      </c>
      <c r="HF1276" s="116">
        <v>29.942625849999999</v>
      </c>
    </row>
    <row r="1277" spans="209:214" x14ac:dyDescent="0.25">
      <c r="HA1277" s="117" t="s">
        <v>346</v>
      </c>
      <c r="HB1277" s="117" t="s">
        <v>4368</v>
      </c>
      <c r="HC1277" s="117"/>
      <c r="HD1277" s="116" t="s">
        <v>1858</v>
      </c>
      <c r="HE1277" s="116">
        <v>8.471268749</v>
      </c>
      <c r="HF1277" s="116">
        <v>29.973345009999999</v>
      </c>
    </row>
    <row r="1278" spans="209:214" x14ac:dyDescent="0.25">
      <c r="HA1278" s="117" t="s">
        <v>346</v>
      </c>
      <c r="HB1278" s="117" t="s">
        <v>4370</v>
      </c>
      <c r="HC1278" s="117" t="s">
        <v>4371</v>
      </c>
      <c r="HD1278" s="116" t="s">
        <v>1858</v>
      </c>
      <c r="HE1278" s="116">
        <v>8.410609912</v>
      </c>
      <c r="HF1278" s="116">
        <v>29.805625410000001</v>
      </c>
    </row>
    <row r="1279" spans="209:214" x14ac:dyDescent="0.25">
      <c r="HA1279" s="117" t="s">
        <v>346</v>
      </c>
      <c r="HB1279" s="117" t="s">
        <v>4373</v>
      </c>
      <c r="HC1279" s="117"/>
      <c r="HD1279" s="116" t="s">
        <v>1858</v>
      </c>
      <c r="HE1279" s="116">
        <v>8.4900622329999997</v>
      </c>
      <c r="HF1279" s="116">
        <v>29.995032528999999</v>
      </c>
    </row>
    <row r="1280" spans="209:214" x14ac:dyDescent="0.25">
      <c r="HA1280" s="117" t="s">
        <v>361</v>
      </c>
      <c r="HB1280" s="117" t="s">
        <v>4375</v>
      </c>
      <c r="HC1280" s="117"/>
      <c r="HD1280" s="116" t="s">
        <v>1858</v>
      </c>
      <c r="HE1280" s="116">
        <v>8.8070246000000001</v>
      </c>
      <c r="HF1280" s="116">
        <v>29.618773300000001</v>
      </c>
    </row>
    <row r="1281" spans="209:214" x14ac:dyDescent="0.25">
      <c r="HA1281" s="117" t="s">
        <v>361</v>
      </c>
      <c r="HB1281" s="117" t="s">
        <v>4377</v>
      </c>
      <c r="HC1281" s="117"/>
      <c r="HD1281" s="116" t="s">
        <v>1858</v>
      </c>
      <c r="HE1281" s="116">
        <v>8.7923935209999993</v>
      </c>
      <c r="HF1281" s="116">
        <v>29.630326213</v>
      </c>
    </row>
    <row r="1282" spans="209:214" x14ac:dyDescent="0.25">
      <c r="HA1282" s="117" t="s">
        <v>361</v>
      </c>
      <c r="HB1282" s="117" t="s">
        <v>4379</v>
      </c>
      <c r="HC1282" s="117"/>
      <c r="HD1282" s="116" t="s">
        <v>1858</v>
      </c>
      <c r="HE1282" s="116">
        <v>8.6551000939999998</v>
      </c>
      <c r="HF1282" s="116">
        <v>29.576456820000001</v>
      </c>
    </row>
    <row r="1283" spans="209:214" x14ac:dyDescent="0.25">
      <c r="HA1283" s="117" t="s">
        <v>361</v>
      </c>
      <c r="HB1283" s="117" t="s">
        <v>361</v>
      </c>
      <c r="HC1283" s="117"/>
      <c r="HD1283" s="116" t="s">
        <v>1858</v>
      </c>
      <c r="HE1283" s="116">
        <v>8.8022829999999992</v>
      </c>
      <c r="HF1283" s="116">
        <v>29.604101</v>
      </c>
    </row>
    <row r="1284" spans="209:214" x14ac:dyDescent="0.25">
      <c r="HA1284" s="117" t="s">
        <v>361</v>
      </c>
      <c r="HB1284" s="117" t="s">
        <v>4382</v>
      </c>
      <c r="HC1284" s="117"/>
      <c r="HD1284" s="116" t="s">
        <v>1858</v>
      </c>
      <c r="HE1284" s="116">
        <v>8.8104435209999998</v>
      </c>
      <c r="HF1284" s="116">
        <v>29.62999288</v>
      </c>
    </row>
    <row r="1285" spans="209:214" x14ac:dyDescent="0.25">
      <c r="HA1285" s="117" t="s">
        <v>1046</v>
      </c>
      <c r="HB1285" s="117" t="s">
        <v>4384</v>
      </c>
      <c r="HC1285" s="117" t="s">
        <v>4385</v>
      </c>
      <c r="HD1285" s="116" t="s">
        <v>1858</v>
      </c>
      <c r="HE1285" s="116">
        <v>8.5035830000000008</v>
      </c>
      <c r="HF1285" s="116">
        <v>30.185167</v>
      </c>
    </row>
    <row r="1286" spans="209:214" x14ac:dyDescent="0.25">
      <c r="HA1286" s="117" t="s">
        <v>1046</v>
      </c>
      <c r="HB1286" s="117" t="s">
        <v>4387</v>
      </c>
      <c r="HC1286" s="117" t="s">
        <v>4388</v>
      </c>
      <c r="HD1286" s="116" t="s">
        <v>1858</v>
      </c>
      <c r="HE1286" s="116">
        <v>8.4582420000000003</v>
      </c>
      <c r="HF1286" s="116">
        <v>30.173886</v>
      </c>
    </row>
    <row r="1287" spans="209:214" x14ac:dyDescent="0.25">
      <c r="HA1287" s="117" t="s">
        <v>1046</v>
      </c>
      <c r="HB1287" s="117" t="s">
        <v>4390</v>
      </c>
      <c r="HC1287" s="117" t="s">
        <v>4391</v>
      </c>
      <c r="HD1287" s="116" t="s">
        <v>1858</v>
      </c>
      <c r="HE1287" s="116">
        <v>8.5346170000000008</v>
      </c>
      <c r="HF1287" s="116">
        <v>30.19188333</v>
      </c>
    </row>
    <row r="1288" spans="209:214" x14ac:dyDescent="0.25">
      <c r="HA1288" s="117" t="s">
        <v>1046</v>
      </c>
      <c r="HB1288" s="117" t="s">
        <v>4393</v>
      </c>
      <c r="HC1288" s="117" t="s">
        <v>4394</v>
      </c>
      <c r="HD1288" s="116" t="s">
        <v>1858</v>
      </c>
      <c r="HE1288" s="116">
        <v>8.4793000000000003</v>
      </c>
      <c r="HF1288" s="116">
        <v>30.128322000000001</v>
      </c>
    </row>
    <row r="1289" spans="209:214" x14ac:dyDescent="0.25">
      <c r="HA1289" s="117" t="s">
        <v>1046</v>
      </c>
      <c r="HB1289" s="117" t="s">
        <v>4297</v>
      </c>
      <c r="HC1289" s="117" t="s">
        <v>2989</v>
      </c>
      <c r="HD1289" s="116" t="s">
        <v>1858</v>
      </c>
      <c r="HE1289" s="116">
        <v>8.4770610000000008</v>
      </c>
      <c r="HF1289" s="116">
        <v>30.130814000000001</v>
      </c>
    </row>
    <row r="1290" spans="209:214" x14ac:dyDescent="0.25">
      <c r="HA1290" s="117" t="s">
        <v>1046</v>
      </c>
      <c r="HB1290" s="117" t="s">
        <v>1046</v>
      </c>
      <c r="HC1290" s="117"/>
      <c r="HD1290" s="116" t="s">
        <v>1858</v>
      </c>
      <c r="HE1290" s="116">
        <v>8.4668030000000005</v>
      </c>
      <c r="HF1290" s="116">
        <v>30.103466999999998</v>
      </c>
    </row>
    <row r="1291" spans="209:214" x14ac:dyDescent="0.25">
      <c r="HA1291" s="117" t="s">
        <v>529</v>
      </c>
      <c r="HB1291" s="117" t="s">
        <v>529</v>
      </c>
      <c r="HC1291" s="117"/>
      <c r="HD1291" s="116" t="s">
        <v>1858</v>
      </c>
      <c r="HE1291" s="116">
        <v>8.1928830000000001</v>
      </c>
      <c r="HF1291" s="116">
        <v>30.307849999999998</v>
      </c>
    </row>
    <row r="1292" spans="209:214" x14ac:dyDescent="0.25">
      <c r="HA1292" s="117" t="s">
        <v>529</v>
      </c>
      <c r="HB1292" s="117" t="s">
        <v>4399</v>
      </c>
      <c r="HC1292" s="117"/>
      <c r="HD1292" s="116" t="s">
        <v>1858</v>
      </c>
      <c r="HE1292" s="116">
        <v>8.2024899999999992</v>
      </c>
      <c r="HF1292" s="116">
        <v>30.291080000000001</v>
      </c>
    </row>
    <row r="1293" spans="209:214" x14ac:dyDescent="0.25">
      <c r="HA1293" s="117" t="s">
        <v>529</v>
      </c>
      <c r="HB1293" s="117" t="s">
        <v>2776</v>
      </c>
      <c r="HC1293" s="117"/>
      <c r="HD1293" s="116" t="s">
        <v>1858</v>
      </c>
      <c r="HE1293" s="116">
        <v>8.2426890000000004</v>
      </c>
      <c r="HF1293" s="116">
        <v>30.238271999999998</v>
      </c>
    </row>
    <row r="1294" spans="209:214" x14ac:dyDescent="0.25">
      <c r="HA1294" s="117" t="s">
        <v>529</v>
      </c>
      <c r="HB1294" s="117" t="s">
        <v>4402</v>
      </c>
      <c r="HC1294" s="117"/>
      <c r="HD1294" s="116" t="s">
        <v>1858</v>
      </c>
      <c r="HE1294" s="116">
        <v>8.2333333</v>
      </c>
      <c r="HF1294" s="116">
        <v>30.283333299999999</v>
      </c>
    </row>
    <row r="1295" spans="209:214" x14ac:dyDescent="0.25">
      <c r="HA1295" s="117" t="s">
        <v>529</v>
      </c>
      <c r="HB1295" s="117" t="s">
        <v>4404</v>
      </c>
      <c r="HC1295" s="117"/>
      <c r="HD1295" s="116" t="s">
        <v>1858</v>
      </c>
      <c r="HE1295" s="116">
        <v>8.2421299999999995</v>
      </c>
      <c r="HF1295" s="116">
        <v>30.236599999999999</v>
      </c>
    </row>
    <row r="1296" spans="209:214" x14ac:dyDescent="0.25">
      <c r="HA1296" s="117" t="s">
        <v>529</v>
      </c>
      <c r="HB1296" s="117" t="s">
        <v>446</v>
      </c>
      <c r="HC1296" s="117"/>
      <c r="HD1296" s="116" t="s">
        <v>1858</v>
      </c>
      <c r="HE1296" s="116">
        <v>8.3083299999999998</v>
      </c>
      <c r="HF1296" s="116">
        <v>30.1084</v>
      </c>
    </row>
    <row r="1297" spans="209:214" x14ac:dyDescent="0.25">
      <c r="HA1297" s="117" t="s">
        <v>529</v>
      </c>
      <c r="HB1297" s="117" t="s">
        <v>4407</v>
      </c>
      <c r="HC1297" s="117"/>
      <c r="HD1297" s="116" t="s">
        <v>1858</v>
      </c>
      <c r="HE1297" s="116">
        <v>8.1887500000000006</v>
      </c>
      <c r="HF1297" s="116">
        <v>30.301860000000001</v>
      </c>
    </row>
    <row r="1298" spans="209:214" x14ac:dyDescent="0.25">
      <c r="HA1298" s="117" t="s">
        <v>529</v>
      </c>
      <c r="HB1298" s="117" t="s">
        <v>4409</v>
      </c>
      <c r="HC1298" s="117"/>
      <c r="HD1298" s="116" t="s">
        <v>1858</v>
      </c>
      <c r="HE1298" s="116">
        <v>8.2908670000000004</v>
      </c>
      <c r="HF1298" s="116">
        <v>30.23385</v>
      </c>
    </row>
    <row r="1299" spans="209:214" x14ac:dyDescent="0.25">
      <c r="HA1299" s="117" t="s">
        <v>529</v>
      </c>
      <c r="HB1299" s="117" t="s">
        <v>4411</v>
      </c>
      <c r="HC1299" s="117" t="s">
        <v>4412</v>
      </c>
      <c r="HD1299" s="116" t="s">
        <v>1858</v>
      </c>
      <c r="HE1299" s="116">
        <v>8.2656399999999994</v>
      </c>
      <c r="HF1299" s="116">
        <v>30.223101</v>
      </c>
    </row>
    <row r="1300" spans="209:214" x14ac:dyDescent="0.25">
      <c r="HA1300" s="117" t="s">
        <v>529</v>
      </c>
      <c r="HB1300" s="117" t="s">
        <v>4414</v>
      </c>
      <c r="HC1300" s="117"/>
      <c r="HD1300" s="116" t="s">
        <v>1858</v>
      </c>
      <c r="HE1300" s="116">
        <v>8.2944829999999996</v>
      </c>
      <c r="HF1300" s="116">
        <v>30.233450000000001</v>
      </c>
    </row>
    <row r="1301" spans="209:214" x14ac:dyDescent="0.25">
      <c r="HA1301" s="117" t="s">
        <v>529</v>
      </c>
      <c r="HB1301" s="117" t="s">
        <v>4416</v>
      </c>
      <c r="HC1301" s="117"/>
      <c r="HD1301" s="116" t="s">
        <v>1858</v>
      </c>
      <c r="HE1301" s="116">
        <v>8.3000000000000007</v>
      </c>
      <c r="HF1301" s="116">
        <v>30.1755</v>
      </c>
    </row>
    <row r="1302" spans="209:214" x14ac:dyDescent="0.25">
      <c r="HA1302" s="117" t="s">
        <v>529</v>
      </c>
      <c r="HB1302" s="117" t="s">
        <v>4418</v>
      </c>
      <c r="HC1302" s="117"/>
      <c r="HD1302" s="116" t="s">
        <v>1858</v>
      </c>
      <c r="HE1302" s="116">
        <v>8.2908670000000004</v>
      </c>
      <c r="HF1302" s="116">
        <v>30.23385</v>
      </c>
    </row>
    <row r="1303" spans="209:214" x14ac:dyDescent="0.25">
      <c r="HA1303" s="117" t="s">
        <v>529</v>
      </c>
      <c r="HB1303" s="117" t="s">
        <v>4420</v>
      </c>
      <c r="HC1303" s="117"/>
      <c r="HD1303" s="116" t="s">
        <v>1858</v>
      </c>
      <c r="HE1303" s="116">
        <v>8.2332809999999998</v>
      </c>
      <c r="HF1303" s="116">
        <v>30.235430999999998</v>
      </c>
    </row>
    <row r="1304" spans="209:214" x14ac:dyDescent="0.25">
      <c r="HA1304" s="117" t="s">
        <v>529</v>
      </c>
      <c r="HB1304" s="117" t="s">
        <v>4422</v>
      </c>
      <c r="HC1304" s="117"/>
      <c r="HD1304" s="116" t="s">
        <v>1858</v>
      </c>
      <c r="HE1304" s="116">
        <v>8.3231693060000005</v>
      </c>
      <c r="HF1304" s="116">
        <v>30.215777129999999</v>
      </c>
    </row>
    <row r="1305" spans="209:214" x14ac:dyDescent="0.25">
      <c r="HA1305" s="117" t="s">
        <v>529</v>
      </c>
      <c r="HB1305" s="117" t="s">
        <v>4424</v>
      </c>
      <c r="HC1305" s="117"/>
      <c r="HD1305" s="116" t="s">
        <v>1858</v>
      </c>
      <c r="HE1305" s="116">
        <v>8.3072464700000008</v>
      </c>
      <c r="HF1305" s="116">
        <v>30.213794849999999</v>
      </c>
    </row>
    <row r="1306" spans="209:214" x14ac:dyDescent="0.25">
      <c r="HA1306" s="117" t="s">
        <v>529</v>
      </c>
      <c r="HB1306" s="117" t="s">
        <v>4426</v>
      </c>
      <c r="HC1306" s="117"/>
      <c r="HD1306" s="116" t="s">
        <v>1858</v>
      </c>
      <c r="HE1306" s="116">
        <v>8.2832000000000008</v>
      </c>
      <c r="HF1306" s="116">
        <v>30.2117</v>
      </c>
    </row>
    <row r="1307" spans="209:214" x14ac:dyDescent="0.25">
      <c r="HA1307" s="117" t="s">
        <v>573</v>
      </c>
      <c r="HB1307" s="117" t="s">
        <v>573</v>
      </c>
      <c r="HC1307" s="117"/>
      <c r="HD1307" s="116" t="s">
        <v>1858</v>
      </c>
      <c r="HE1307" s="116">
        <v>8.3330199999999994</v>
      </c>
      <c r="HF1307" s="116">
        <v>30.19773</v>
      </c>
    </row>
    <row r="1308" spans="209:214" x14ac:dyDescent="0.25">
      <c r="HA1308" s="117" t="s">
        <v>573</v>
      </c>
      <c r="HB1308" s="117" t="s">
        <v>4429</v>
      </c>
      <c r="HC1308" s="117"/>
      <c r="HD1308" s="116" t="s">
        <v>1858</v>
      </c>
      <c r="HE1308" s="116">
        <v>8.3380883049999994</v>
      </c>
      <c r="HF1308" s="116">
        <v>30.193256949999999</v>
      </c>
    </row>
    <row r="1309" spans="209:214" x14ac:dyDescent="0.25">
      <c r="HA1309" s="117" t="s">
        <v>573</v>
      </c>
      <c r="HB1309" s="117" t="s">
        <v>4431</v>
      </c>
      <c r="HC1309" s="117"/>
      <c r="HD1309" s="116" t="s">
        <v>1858</v>
      </c>
      <c r="HE1309" s="116">
        <v>8.3499300000000005</v>
      </c>
      <c r="HF1309" s="116">
        <v>30.191199999999998</v>
      </c>
    </row>
    <row r="1310" spans="209:214" x14ac:dyDescent="0.25">
      <c r="HA1310" s="117" t="s">
        <v>573</v>
      </c>
      <c r="HB1310" s="117" t="s">
        <v>4433</v>
      </c>
      <c r="HC1310" s="117"/>
      <c r="HD1310" s="116" t="s">
        <v>1858</v>
      </c>
      <c r="HE1310" s="116">
        <v>8.3274970509999999</v>
      </c>
      <c r="HF1310" s="116">
        <v>30.170723207000002</v>
      </c>
    </row>
    <row r="1311" spans="209:214" x14ac:dyDescent="0.25">
      <c r="HA1311" s="117" t="s">
        <v>573</v>
      </c>
      <c r="HB1311" s="117" t="s">
        <v>4435</v>
      </c>
      <c r="HC1311" s="117"/>
      <c r="HD1311" s="116" t="s">
        <v>1858</v>
      </c>
      <c r="HE1311" s="116">
        <v>8.3418299999999999</v>
      </c>
      <c r="HF1311" s="116">
        <v>30.190750000000001</v>
      </c>
    </row>
    <row r="1312" spans="209:214" x14ac:dyDescent="0.25">
      <c r="HA1312" s="117" t="s">
        <v>573</v>
      </c>
      <c r="HB1312" s="117" t="s">
        <v>4437</v>
      </c>
      <c r="HC1312" s="117"/>
      <c r="HD1312" s="116" t="s">
        <v>1858</v>
      </c>
      <c r="HE1312" s="116">
        <v>8.3391199999999994</v>
      </c>
      <c r="HF1312" s="116">
        <v>30.202300000000001</v>
      </c>
    </row>
    <row r="1313" spans="209:214" x14ac:dyDescent="0.25">
      <c r="HA1313" s="117" t="s">
        <v>573</v>
      </c>
      <c r="HB1313" s="117" t="s">
        <v>4439</v>
      </c>
      <c r="HC1313" s="117"/>
      <c r="HD1313" s="116" t="s">
        <v>1858</v>
      </c>
      <c r="HE1313" s="116">
        <v>8.3351699999999997</v>
      </c>
      <c r="HF1313" s="116">
        <v>30.200510000000001</v>
      </c>
    </row>
    <row r="1314" spans="209:214" x14ac:dyDescent="0.25">
      <c r="HA1314" s="117" t="s">
        <v>573</v>
      </c>
      <c r="HB1314" s="117" t="s">
        <v>4441</v>
      </c>
      <c r="HC1314" s="117"/>
      <c r="HD1314" s="116" t="s">
        <v>1858</v>
      </c>
      <c r="HE1314" s="116">
        <v>8.3000950000000007</v>
      </c>
      <c r="HF1314" s="116">
        <v>30.199987</v>
      </c>
    </row>
    <row r="1315" spans="209:214" x14ac:dyDescent="0.25">
      <c r="HA1315" s="117" t="s">
        <v>573</v>
      </c>
      <c r="HB1315" s="117" t="s">
        <v>4443</v>
      </c>
      <c r="HC1315" s="117"/>
      <c r="HD1315" s="116" t="s">
        <v>1858</v>
      </c>
      <c r="HE1315" s="116">
        <v>8.3336400000000008</v>
      </c>
      <c r="HF1315" s="116">
        <v>30.1938</v>
      </c>
    </row>
    <row r="1316" spans="209:214" x14ac:dyDescent="0.25">
      <c r="HA1316" s="117" t="s">
        <v>573</v>
      </c>
      <c r="HB1316" s="117" t="s">
        <v>4445</v>
      </c>
      <c r="HC1316" s="117"/>
      <c r="HD1316" s="116" t="s">
        <v>1858</v>
      </c>
      <c r="HE1316" s="116">
        <v>8.330057</v>
      </c>
      <c r="HF1316" s="116">
        <v>30.17999</v>
      </c>
    </row>
    <row r="1317" spans="209:214" x14ac:dyDescent="0.25">
      <c r="HA1317" s="117" t="s">
        <v>573</v>
      </c>
      <c r="HB1317" s="117" t="s">
        <v>4447</v>
      </c>
      <c r="HC1317" s="117"/>
      <c r="HD1317" s="116" t="s">
        <v>1858</v>
      </c>
      <c r="HE1317" s="116">
        <v>8.37561</v>
      </c>
      <c r="HF1317" s="116">
        <v>30.18308</v>
      </c>
    </row>
    <row r="1318" spans="209:214" x14ac:dyDescent="0.25">
      <c r="HA1318" s="117" t="s">
        <v>564</v>
      </c>
      <c r="HB1318" s="117" t="s">
        <v>564</v>
      </c>
      <c r="HC1318" s="117"/>
      <c r="HD1318" s="116" t="s">
        <v>1858</v>
      </c>
      <c r="HE1318" s="116">
        <v>8.3922500000000007</v>
      </c>
      <c r="HF1318" s="116">
        <v>30.150632999999999</v>
      </c>
    </row>
    <row r="1319" spans="209:214" x14ac:dyDescent="0.25">
      <c r="HA1319" s="117" t="s">
        <v>564</v>
      </c>
      <c r="HB1319" s="117" t="s">
        <v>943</v>
      </c>
      <c r="HC1319" s="117"/>
      <c r="HD1319" s="116" t="s">
        <v>1858</v>
      </c>
      <c r="HE1319" s="116">
        <v>8.3863330000000005</v>
      </c>
      <c r="HF1319" s="116">
        <v>30.142482999999999</v>
      </c>
    </row>
    <row r="1320" spans="209:214" x14ac:dyDescent="0.25">
      <c r="HA1320" s="117" t="s">
        <v>564</v>
      </c>
      <c r="HB1320" s="117" t="s">
        <v>4451</v>
      </c>
      <c r="HC1320" s="117"/>
      <c r="HD1320" s="116" t="s">
        <v>1858</v>
      </c>
      <c r="HE1320" s="116">
        <v>8.3471528700000004</v>
      </c>
      <c r="HF1320" s="116">
        <v>30.153966979</v>
      </c>
    </row>
    <row r="1321" spans="209:214" x14ac:dyDescent="0.25">
      <c r="HA1321" s="117" t="s">
        <v>564</v>
      </c>
      <c r="HB1321" s="117" t="s">
        <v>4453</v>
      </c>
      <c r="HC1321" s="117"/>
      <c r="HD1321" s="116" t="s">
        <v>1858</v>
      </c>
      <c r="HE1321" s="116">
        <v>8.3387170000000008</v>
      </c>
      <c r="HF1321" s="116">
        <v>30.134699999999999</v>
      </c>
    </row>
    <row r="1322" spans="209:214" x14ac:dyDescent="0.25">
      <c r="HA1322" s="117" t="s">
        <v>564</v>
      </c>
      <c r="HB1322" s="117" t="s">
        <v>4455</v>
      </c>
      <c r="HC1322" s="117"/>
      <c r="HD1322" s="116" t="s">
        <v>1858</v>
      </c>
      <c r="HE1322" s="116">
        <v>8.3349170000000008</v>
      </c>
      <c r="HF1322" s="116">
        <v>30.125917000000001</v>
      </c>
    </row>
    <row r="1323" spans="209:214" x14ac:dyDescent="0.25">
      <c r="HA1323" s="117" t="s">
        <v>564</v>
      </c>
      <c r="HB1323" s="117" t="s">
        <v>4457</v>
      </c>
      <c r="HC1323" s="117"/>
      <c r="HD1323" s="116" t="s">
        <v>1858</v>
      </c>
      <c r="HE1323" s="116">
        <v>8.3343330000000009</v>
      </c>
      <c r="HF1323" s="116">
        <v>30.147349999999999</v>
      </c>
    </row>
    <row r="1324" spans="209:214" x14ac:dyDescent="0.25">
      <c r="HA1324" s="117" t="s">
        <v>564</v>
      </c>
      <c r="HB1324" s="117" t="s">
        <v>4459</v>
      </c>
      <c r="HC1324" s="117"/>
      <c r="HD1324" s="116" t="s">
        <v>1858</v>
      </c>
      <c r="HE1324" s="116">
        <v>8.4123955010000007</v>
      </c>
      <c r="HF1324" s="116">
        <v>30.158641329999998</v>
      </c>
    </row>
    <row r="1325" spans="209:214" x14ac:dyDescent="0.25">
      <c r="HA1325" s="117" t="s">
        <v>564</v>
      </c>
      <c r="HB1325" s="117" t="s">
        <v>4461</v>
      </c>
      <c r="HC1325" s="117"/>
      <c r="HD1325" s="116" t="s">
        <v>1858</v>
      </c>
      <c r="HE1325" s="116">
        <v>8.223001</v>
      </c>
      <c r="HF1325" s="116">
        <v>30.236339999999998</v>
      </c>
    </row>
    <row r="1326" spans="209:214" x14ac:dyDescent="0.25">
      <c r="HA1326" s="117" t="s">
        <v>564</v>
      </c>
      <c r="HB1326" s="117" t="s">
        <v>4463</v>
      </c>
      <c r="HC1326" s="117"/>
      <c r="HD1326" s="116" t="s">
        <v>1858</v>
      </c>
      <c r="HE1326" s="116">
        <v>8.3331569999999999</v>
      </c>
      <c r="HF1326" s="116">
        <v>30.137309999999999</v>
      </c>
    </row>
    <row r="1327" spans="209:214" x14ac:dyDescent="0.25">
      <c r="HA1327" s="117" t="s">
        <v>564</v>
      </c>
      <c r="HB1327" s="117" t="s">
        <v>4465</v>
      </c>
      <c r="HC1327" s="117" t="s">
        <v>4466</v>
      </c>
      <c r="HD1327" s="116" t="s">
        <v>1858</v>
      </c>
      <c r="HE1327" s="116">
        <v>8.3471530000000005</v>
      </c>
      <c r="HF1327" s="116">
        <v>30.153970000000001</v>
      </c>
    </row>
    <row r="1328" spans="209:214" x14ac:dyDescent="0.25">
      <c r="HA1328" s="117" t="s">
        <v>564</v>
      </c>
      <c r="HB1328" s="117" t="s">
        <v>4468</v>
      </c>
      <c r="HC1328" s="117"/>
      <c r="HD1328" s="116" t="s">
        <v>1858</v>
      </c>
      <c r="HE1328" s="116">
        <v>8.3404070000000008</v>
      </c>
      <c r="HF1328" s="116">
        <v>30.12621</v>
      </c>
    </row>
    <row r="1329" spans="209:214" x14ac:dyDescent="0.25">
      <c r="HA1329" s="117" t="s">
        <v>520</v>
      </c>
      <c r="HB1329" s="117" t="s">
        <v>520</v>
      </c>
      <c r="HC1329" s="117"/>
      <c r="HD1329" s="116" t="s">
        <v>1858</v>
      </c>
      <c r="HE1329" s="116">
        <v>8.3331582070000003</v>
      </c>
      <c r="HF1329" s="116">
        <v>30.153939810000001</v>
      </c>
    </row>
    <row r="1330" spans="209:214" x14ac:dyDescent="0.25">
      <c r="HA1330" s="117" t="s">
        <v>520</v>
      </c>
      <c r="HB1330" s="117" t="s">
        <v>4471</v>
      </c>
      <c r="HC1330" s="117"/>
      <c r="HD1330" s="116" t="s">
        <v>1858</v>
      </c>
      <c r="HE1330" s="116">
        <v>8.3258132180000004</v>
      </c>
      <c r="HF1330" s="116">
        <v>30.138511789999999</v>
      </c>
    </row>
    <row r="1331" spans="209:214" x14ac:dyDescent="0.25">
      <c r="HA1331" s="117" t="s">
        <v>520</v>
      </c>
      <c r="HB1331" s="117" t="s">
        <v>4473</v>
      </c>
      <c r="HC1331" s="117"/>
      <c r="HD1331" s="116" t="s">
        <v>1858</v>
      </c>
      <c r="HE1331" s="116">
        <v>8.3282625120000002</v>
      </c>
      <c r="HF1331" s="116">
        <v>30.147559179999998</v>
      </c>
    </row>
    <row r="1332" spans="209:214" x14ac:dyDescent="0.25">
      <c r="HA1332" s="117" t="s">
        <v>520</v>
      </c>
      <c r="HB1332" s="117" t="s">
        <v>4475</v>
      </c>
      <c r="HC1332" s="117"/>
      <c r="HD1332" s="116" t="s">
        <v>1858</v>
      </c>
      <c r="HE1332" s="116">
        <v>8.3325364919999991</v>
      </c>
      <c r="HF1332" s="116">
        <v>30.116464870000001</v>
      </c>
    </row>
    <row r="1333" spans="209:214" x14ac:dyDescent="0.25">
      <c r="HA1333" s="117" t="s">
        <v>520</v>
      </c>
      <c r="HB1333" s="117" t="s">
        <v>4477</v>
      </c>
      <c r="HC1333" s="117"/>
      <c r="HD1333" s="116" t="s">
        <v>1858</v>
      </c>
      <c r="HE1333" s="116">
        <v>8.3336550030000005</v>
      </c>
      <c r="HF1333" s="116">
        <v>30.108966760000001</v>
      </c>
    </row>
    <row r="1334" spans="209:214" x14ac:dyDescent="0.25">
      <c r="HA1334" s="117" t="s">
        <v>520</v>
      </c>
      <c r="HB1334" s="117" t="s">
        <v>4479</v>
      </c>
      <c r="HC1334" s="117"/>
      <c r="HD1334" s="116" t="s">
        <v>1858</v>
      </c>
      <c r="HE1334" s="116">
        <v>8.3253830359999998</v>
      </c>
      <c r="HF1334" s="116">
        <v>30.14883519</v>
      </c>
    </row>
    <row r="1335" spans="209:214" x14ac:dyDescent="0.25">
      <c r="HA1335" s="118" t="s">
        <v>394</v>
      </c>
      <c r="HB1335" s="118" t="s">
        <v>4481</v>
      </c>
      <c r="HC1335" s="118"/>
      <c r="HD1335" s="118" t="s">
        <v>1885</v>
      </c>
      <c r="HE1335" s="119">
        <v>8.2970000000000006</v>
      </c>
      <c r="HF1335" s="119">
        <v>30.126999999999999</v>
      </c>
    </row>
    <row r="1336" spans="209:214" x14ac:dyDescent="0.25">
      <c r="HA1336" s="117" t="s">
        <v>394</v>
      </c>
      <c r="HB1336" s="117" t="s">
        <v>4483</v>
      </c>
      <c r="HC1336" s="117"/>
      <c r="HD1336" s="116" t="s">
        <v>1858</v>
      </c>
      <c r="HE1336" s="116">
        <v>8.2840000000000007</v>
      </c>
      <c r="HF1336" s="116">
        <v>30.13</v>
      </c>
    </row>
    <row r="1337" spans="209:214" x14ac:dyDescent="0.25">
      <c r="HA1337" s="117" t="s">
        <v>394</v>
      </c>
      <c r="HB1337" s="117" t="s">
        <v>4485</v>
      </c>
      <c r="HC1337" s="117"/>
      <c r="HD1337" s="116" t="s">
        <v>1858</v>
      </c>
      <c r="HE1337" s="116">
        <v>8.2959999999999994</v>
      </c>
      <c r="HF1337" s="116">
        <v>30.125</v>
      </c>
    </row>
    <row r="1338" spans="209:214" x14ac:dyDescent="0.25">
      <c r="HA1338" s="117" t="s">
        <v>394</v>
      </c>
      <c r="HB1338" s="117" t="s">
        <v>4487</v>
      </c>
      <c r="HC1338" s="117"/>
      <c r="HD1338" s="116" t="s">
        <v>1858</v>
      </c>
      <c r="HE1338" s="116">
        <v>8.31</v>
      </c>
      <c r="HF1338" s="116">
        <v>30.132000000000001</v>
      </c>
    </row>
    <row r="1339" spans="209:214" x14ac:dyDescent="0.25">
      <c r="HA1339" s="117" t="s">
        <v>394</v>
      </c>
      <c r="HB1339" s="117" t="s">
        <v>4489</v>
      </c>
      <c r="HC1339" s="117"/>
      <c r="HD1339" s="116" t="s">
        <v>1858</v>
      </c>
      <c r="HE1339" s="116">
        <v>8.3119999999999994</v>
      </c>
      <c r="HF1339" s="116">
        <v>30.129000000000001</v>
      </c>
    </row>
    <row r="1340" spans="209:214" x14ac:dyDescent="0.25">
      <c r="HA1340" s="117" t="s">
        <v>394</v>
      </c>
      <c r="HB1340" s="117" t="s">
        <v>4491</v>
      </c>
      <c r="HC1340" s="117"/>
      <c r="HD1340" s="116" t="s">
        <v>1858</v>
      </c>
      <c r="HE1340" s="116">
        <v>8.2024439999999998</v>
      </c>
      <c r="HF1340" s="116">
        <v>30.160077000000001</v>
      </c>
    </row>
    <row r="1341" spans="209:214" x14ac:dyDescent="0.25">
      <c r="HA1341" s="117" t="s">
        <v>603</v>
      </c>
      <c r="HB1341" s="117" t="s">
        <v>4493</v>
      </c>
      <c r="HC1341" s="117"/>
      <c r="HD1341" s="116" t="s">
        <v>1858</v>
      </c>
      <c r="HE1341" s="116">
        <v>8.4056800000000003</v>
      </c>
      <c r="HF1341" s="116">
        <v>30.185490000000001</v>
      </c>
    </row>
    <row r="1342" spans="209:214" x14ac:dyDescent="0.25">
      <c r="HA1342" s="117" t="s">
        <v>603</v>
      </c>
      <c r="HB1342" s="117" t="s">
        <v>603</v>
      </c>
      <c r="HC1342" s="117"/>
      <c r="HD1342" s="116" t="s">
        <v>1858</v>
      </c>
      <c r="HE1342" s="116">
        <v>8.3977199999999996</v>
      </c>
      <c r="HF1342" s="116">
        <v>30.195160000000001</v>
      </c>
    </row>
    <row r="1343" spans="209:214" x14ac:dyDescent="0.25">
      <c r="HA1343" s="117" t="s">
        <v>603</v>
      </c>
      <c r="HB1343" s="117" t="s">
        <v>4496</v>
      </c>
      <c r="HC1343" s="117"/>
      <c r="HD1343" s="116" t="s">
        <v>1858</v>
      </c>
      <c r="HE1343" s="116">
        <v>8.3825900000000004</v>
      </c>
      <c r="HF1343" s="116">
        <v>30.19492</v>
      </c>
    </row>
    <row r="1344" spans="209:214" x14ac:dyDescent="0.25">
      <c r="HA1344" s="117" t="s">
        <v>603</v>
      </c>
      <c r="HB1344" s="117" t="s">
        <v>4498</v>
      </c>
      <c r="HC1344" s="117"/>
      <c r="HD1344" s="116" t="s">
        <v>1858</v>
      </c>
      <c r="HE1344" s="116">
        <v>8.3722899999999996</v>
      </c>
      <c r="HF1344" s="116">
        <v>30.198789999999999</v>
      </c>
    </row>
    <row r="1345" spans="209:214" x14ac:dyDescent="0.25">
      <c r="HA1345" s="117" t="s">
        <v>603</v>
      </c>
      <c r="HB1345" s="117" t="s">
        <v>164</v>
      </c>
      <c r="HC1345" s="117"/>
      <c r="HD1345" s="116" t="s">
        <v>1858</v>
      </c>
      <c r="HE1345" s="116">
        <v>8.3477999999999994</v>
      </c>
      <c r="HF1345" s="116">
        <v>30.202529999999999</v>
      </c>
    </row>
    <row r="1346" spans="209:214" x14ac:dyDescent="0.25">
      <c r="HA1346" s="117" t="s">
        <v>603</v>
      </c>
      <c r="HB1346" s="117" t="s">
        <v>4341</v>
      </c>
      <c r="HC1346" s="117"/>
      <c r="HD1346" s="116" t="s">
        <v>1858</v>
      </c>
      <c r="HE1346" s="116">
        <v>8.3622499999999995</v>
      </c>
      <c r="HF1346" s="116">
        <v>30.254290000000001</v>
      </c>
    </row>
    <row r="1347" spans="209:214" x14ac:dyDescent="0.25">
      <c r="HA1347" s="117" t="s">
        <v>603</v>
      </c>
      <c r="HB1347" s="117" t="s">
        <v>4502</v>
      </c>
      <c r="HC1347" s="117"/>
      <c r="HD1347" s="116" t="s">
        <v>1858</v>
      </c>
      <c r="HE1347" s="116">
        <v>8.3856199999999994</v>
      </c>
      <c r="HF1347" s="116">
        <v>30.197970000000002</v>
      </c>
    </row>
    <row r="1348" spans="209:214" x14ac:dyDescent="0.25">
      <c r="HA1348" s="117" t="s">
        <v>475</v>
      </c>
      <c r="HB1348" s="117" t="s">
        <v>4504</v>
      </c>
      <c r="HC1348" s="117"/>
      <c r="HD1348" s="116" t="s">
        <v>1858</v>
      </c>
      <c r="HE1348" s="116">
        <v>8.3083299999999998</v>
      </c>
      <c r="HF1348" s="116">
        <v>30.1084</v>
      </c>
    </row>
    <row r="1349" spans="209:214" x14ac:dyDescent="0.25">
      <c r="HA1349" s="117" t="s">
        <v>475</v>
      </c>
      <c r="HB1349" s="117" t="s">
        <v>4506</v>
      </c>
      <c r="HC1349" s="117"/>
      <c r="HD1349" s="116" t="s">
        <v>1858</v>
      </c>
      <c r="HE1349" s="116">
        <v>8.2827330000000003</v>
      </c>
      <c r="HF1349" s="116">
        <v>30.174600000000002</v>
      </c>
    </row>
    <row r="1350" spans="209:214" x14ac:dyDescent="0.25">
      <c r="HA1350" s="117" t="s">
        <v>475</v>
      </c>
      <c r="HB1350" s="117" t="s">
        <v>4508</v>
      </c>
      <c r="HC1350" s="117"/>
      <c r="HD1350" s="116" t="s">
        <v>1858</v>
      </c>
      <c r="HE1350" s="116">
        <v>8.3111910000000009</v>
      </c>
      <c r="HF1350" s="116">
        <v>30.106645</v>
      </c>
    </row>
    <row r="1351" spans="209:214" x14ac:dyDescent="0.25">
      <c r="HA1351" s="117" t="s">
        <v>475</v>
      </c>
      <c r="HB1351" s="117" t="s">
        <v>4510</v>
      </c>
      <c r="HC1351" s="117"/>
      <c r="HD1351" s="116" t="s">
        <v>1858</v>
      </c>
      <c r="HE1351" s="116">
        <v>8.320317996</v>
      </c>
      <c r="HF1351" s="116">
        <v>30.130007379999999</v>
      </c>
    </row>
    <row r="1352" spans="209:214" x14ac:dyDescent="0.25">
      <c r="HA1352" s="117" t="s">
        <v>475</v>
      </c>
      <c r="HB1352" s="117" t="s">
        <v>4512</v>
      </c>
      <c r="HC1352" s="117"/>
      <c r="HD1352" s="116" t="s">
        <v>1858</v>
      </c>
      <c r="HE1352" s="116">
        <v>8.3195298409999996</v>
      </c>
      <c r="HF1352" s="116">
        <v>30.16878741</v>
      </c>
    </row>
    <row r="1353" spans="209:214" x14ac:dyDescent="0.25">
      <c r="HA1353" s="117" t="s">
        <v>475</v>
      </c>
      <c r="HB1353" s="117" t="s">
        <v>475</v>
      </c>
      <c r="HC1353" s="117"/>
      <c r="HD1353" s="116" t="s">
        <v>1858</v>
      </c>
      <c r="HE1353" s="116">
        <v>8.3076966189999997</v>
      </c>
      <c r="HF1353" s="116">
        <v>30.117560439999998</v>
      </c>
    </row>
    <row r="1354" spans="209:214" x14ac:dyDescent="0.25">
      <c r="HA1354" s="117" t="s">
        <v>475</v>
      </c>
      <c r="HB1354" s="117" t="s">
        <v>4515</v>
      </c>
      <c r="HC1354" s="117"/>
      <c r="HD1354" s="116" t="s">
        <v>1858</v>
      </c>
      <c r="HE1354" s="116">
        <v>8.3126999999999995</v>
      </c>
      <c r="HF1354" s="116">
        <v>30.104533332999999</v>
      </c>
    </row>
    <row r="1355" spans="209:214" x14ac:dyDescent="0.25">
      <c r="HA1355" s="117" t="s">
        <v>475</v>
      </c>
      <c r="HB1355" s="117" t="s">
        <v>4517</v>
      </c>
      <c r="HC1355" s="117"/>
      <c r="HD1355" s="116" t="s">
        <v>1858</v>
      </c>
      <c r="HE1355" s="116">
        <v>8.3188417000000001</v>
      </c>
      <c r="HF1355" s="116">
        <v>30.0975331</v>
      </c>
    </row>
    <row r="1356" spans="209:214" x14ac:dyDescent="0.25">
      <c r="HA1356" s="117" t="s">
        <v>475</v>
      </c>
      <c r="HB1356" s="117" t="s">
        <v>4519</v>
      </c>
      <c r="HC1356" s="117"/>
      <c r="HD1356" s="116" t="s">
        <v>1858</v>
      </c>
      <c r="HE1356" s="116">
        <v>8.3175879160000008</v>
      </c>
      <c r="HF1356" s="116">
        <v>30.099538129999999</v>
      </c>
    </row>
    <row r="1357" spans="209:214" x14ac:dyDescent="0.25">
      <c r="HA1357" s="117" t="s">
        <v>475</v>
      </c>
      <c r="HB1357" s="117" t="s">
        <v>4521</v>
      </c>
      <c r="HC1357" s="117"/>
      <c r="HD1357" s="116" t="s">
        <v>1858</v>
      </c>
      <c r="HE1357" s="116">
        <v>8.2867739500000006</v>
      </c>
      <c r="HF1357" s="116">
        <v>30.128151857999999</v>
      </c>
    </row>
    <row r="1358" spans="209:214" x14ac:dyDescent="0.25">
      <c r="HA1358" s="117" t="s">
        <v>870</v>
      </c>
      <c r="HB1358" s="117" t="s">
        <v>358</v>
      </c>
      <c r="HC1358" s="117"/>
      <c r="HD1358" s="116" t="s">
        <v>1858</v>
      </c>
      <c r="HE1358" s="116">
        <v>8.2550500000000007</v>
      </c>
      <c r="HF1358" s="116">
        <v>30.194966666999999</v>
      </c>
    </row>
    <row r="1359" spans="209:214" x14ac:dyDescent="0.25">
      <c r="HA1359" s="117" t="s">
        <v>870</v>
      </c>
      <c r="HB1359" s="117" t="s">
        <v>4524</v>
      </c>
      <c r="HC1359" s="117"/>
      <c r="HD1359" s="116" t="s">
        <v>1858</v>
      </c>
      <c r="HE1359" s="116">
        <v>8.1020680489999997</v>
      </c>
      <c r="HF1359" s="116">
        <v>30.134324379999999</v>
      </c>
    </row>
    <row r="1360" spans="209:214" x14ac:dyDescent="0.25">
      <c r="HA1360" s="117" t="s">
        <v>870</v>
      </c>
      <c r="HB1360" s="117" t="s">
        <v>4526</v>
      </c>
      <c r="HC1360" s="117"/>
      <c r="HD1360" s="116" t="s">
        <v>1858</v>
      </c>
      <c r="HE1360" s="116">
        <v>8.2681369999999994</v>
      </c>
      <c r="HF1360" s="116">
        <v>30.183441999999999</v>
      </c>
    </row>
    <row r="1361" spans="209:214" x14ac:dyDescent="0.25">
      <c r="HA1361" s="117" t="s">
        <v>870</v>
      </c>
      <c r="HB1361" s="117" t="s">
        <v>870</v>
      </c>
      <c r="HC1361" s="117"/>
      <c r="HD1361" s="116" t="s">
        <v>1858</v>
      </c>
      <c r="HE1361" s="116">
        <v>8.1020699999999994</v>
      </c>
      <c r="HF1361" s="116">
        <v>30.134319999999999</v>
      </c>
    </row>
    <row r="1362" spans="209:214" x14ac:dyDescent="0.25">
      <c r="HA1362" s="117" t="s">
        <v>870</v>
      </c>
      <c r="HB1362" s="117" t="s">
        <v>4529</v>
      </c>
      <c r="HC1362" s="117"/>
      <c r="HD1362" s="116" t="s">
        <v>1858</v>
      </c>
      <c r="HE1362" s="116">
        <v>8.1020680489999997</v>
      </c>
      <c r="HF1362" s="116">
        <v>30.134324379999999</v>
      </c>
    </row>
    <row r="1363" spans="209:214" x14ac:dyDescent="0.25">
      <c r="HA1363" s="117" t="s">
        <v>870</v>
      </c>
      <c r="HB1363" s="117" t="s">
        <v>4531</v>
      </c>
      <c r="HC1363" s="117" t="s">
        <v>4532</v>
      </c>
      <c r="HD1363" s="116" t="s">
        <v>1858</v>
      </c>
      <c r="HE1363" s="116">
        <v>8.2867739500000006</v>
      </c>
      <c r="HF1363" s="116">
        <v>30.128151857999999</v>
      </c>
    </row>
    <row r="1364" spans="209:214" x14ac:dyDescent="0.25">
      <c r="HA1364" s="117" t="s">
        <v>517</v>
      </c>
      <c r="HB1364" s="117" t="s">
        <v>4534</v>
      </c>
      <c r="HC1364" s="117"/>
      <c r="HD1364" s="116" t="s">
        <v>1858</v>
      </c>
      <c r="HE1364" s="116">
        <v>8.2943499999999997</v>
      </c>
      <c r="HF1364" s="116">
        <v>30.153816670000001</v>
      </c>
    </row>
    <row r="1365" spans="209:214" x14ac:dyDescent="0.25">
      <c r="HA1365" s="117" t="s">
        <v>517</v>
      </c>
      <c r="HB1365" s="117" t="s">
        <v>4536</v>
      </c>
      <c r="HC1365" s="117"/>
      <c r="HD1365" s="116" t="s">
        <v>1858</v>
      </c>
      <c r="HE1365" s="116">
        <v>8.2995850000000004</v>
      </c>
      <c r="HF1365" s="116">
        <v>30.153293999999999</v>
      </c>
    </row>
    <row r="1366" spans="209:214" x14ac:dyDescent="0.25">
      <c r="HA1366" s="117" t="s">
        <v>517</v>
      </c>
      <c r="HB1366" s="117" t="s">
        <v>4538</v>
      </c>
      <c r="HC1366" s="117"/>
      <c r="HD1366" s="116" t="s">
        <v>1858</v>
      </c>
      <c r="HE1366" s="116">
        <v>8.2943499999999997</v>
      </c>
      <c r="HF1366" s="116">
        <v>30.153816670000001</v>
      </c>
    </row>
    <row r="1367" spans="209:214" x14ac:dyDescent="0.25">
      <c r="HA1367" s="117" t="s">
        <v>517</v>
      </c>
      <c r="HB1367" s="117" t="s">
        <v>4540</v>
      </c>
      <c r="HC1367" s="117"/>
      <c r="HD1367" s="116" t="s">
        <v>1858</v>
      </c>
      <c r="HE1367" s="116">
        <v>8.2978500000000004</v>
      </c>
      <c r="HF1367" s="116">
        <v>30.147449999999999</v>
      </c>
    </row>
    <row r="1368" spans="209:214" x14ac:dyDescent="0.25">
      <c r="HA1368" s="117" t="s">
        <v>517</v>
      </c>
      <c r="HB1368" s="117" t="s">
        <v>4542</v>
      </c>
      <c r="HC1368" s="117"/>
      <c r="HD1368" s="116" t="s">
        <v>1858</v>
      </c>
      <c r="HE1368" s="116">
        <v>8.2937790000000007</v>
      </c>
      <c r="HF1368" s="116">
        <v>30.147345000000001</v>
      </c>
    </row>
    <row r="1369" spans="209:214" x14ac:dyDescent="0.25">
      <c r="HA1369" s="117" t="s">
        <v>517</v>
      </c>
      <c r="HB1369" s="117" t="s">
        <v>4544</v>
      </c>
      <c r="HC1369" s="117"/>
      <c r="HD1369" s="116" t="s">
        <v>1858</v>
      </c>
      <c r="HE1369" s="116">
        <v>8.2898289999999992</v>
      </c>
      <c r="HF1369" s="116">
        <v>30.151437999999999</v>
      </c>
    </row>
    <row r="1370" spans="209:214" x14ac:dyDescent="0.25">
      <c r="HA1370" s="117" t="s">
        <v>517</v>
      </c>
      <c r="HB1370" s="117" t="s">
        <v>4546</v>
      </c>
      <c r="HC1370" s="117"/>
      <c r="HD1370" s="116" t="s">
        <v>1858</v>
      </c>
      <c r="HE1370" s="116">
        <v>8.2876329999999996</v>
      </c>
      <c r="HF1370" s="116">
        <v>30.112967000000001</v>
      </c>
    </row>
    <row r="1371" spans="209:214" x14ac:dyDescent="0.25">
      <c r="HA1371" s="117" t="s">
        <v>517</v>
      </c>
      <c r="HB1371" s="117" t="s">
        <v>4548</v>
      </c>
      <c r="HC1371" s="117"/>
      <c r="HD1371" s="116" t="s">
        <v>1858</v>
      </c>
      <c r="HE1371" s="116">
        <v>8.1986830000000008</v>
      </c>
      <c r="HF1371" s="116">
        <v>30.120533333000001</v>
      </c>
    </row>
    <row r="1372" spans="209:214" x14ac:dyDescent="0.25">
      <c r="HA1372" s="118" t="s">
        <v>517</v>
      </c>
      <c r="HB1372" s="118" t="s">
        <v>4550</v>
      </c>
      <c r="HC1372" s="118"/>
      <c r="HD1372" s="118" t="s">
        <v>1885</v>
      </c>
      <c r="HE1372" s="119">
        <v>8.3082999999999991</v>
      </c>
      <c r="HF1372" s="119">
        <v>30.139266667000001</v>
      </c>
    </row>
    <row r="1373" spans="209:214" x14ac:dyDescent="0.25">
      <c r="HA1373" s="118" t="s">
        <v>517</v>
      </c>
      <c r="HB1373" s="118" t="s">
        <v>4552</v>
      </c>
      <c r="HC1373" s="118"/>
      <c r="HD1373" s="118" t="s">
        <v>1885</v>
      </c>
      <c r="HE1373" s="119">
        <v>8.3086500000000001</v>
      </c>
      <c r="HF1373" s="119">
        <v>30.115200000000002</v>
      </c>
    </row>
    <row r="1374" spans="209:214" x14ac:dyDescent="0.25">
      <c r="HA1374" s="118" t="s">
        <v>517</v>
      </c>
      <c r="HB1374" s="118" t="s">
        <v>4554</v>
      </c>
      <c r="HC1374" s="118"/>
      <c r="HD1374" s="118" t="s">
        <v>1885</v>
      </c>
      <c r="HE1374" s="119">
        <v>8.2974701070000005</v>
      </c>
      <c r="HF1374" s="119">
        <v>30.121357003</v>
      </c>
    </row>
    <row r="1375" spans="209:214" x14ac:dyDescent="0.25">
      <c r="HA1375" s="117" t="s">
        <v>531</v>
      </c>
      <c r="HB1375" s="117" t="s">
        <v>782</v>
      </c>
      <c r="HC1375" s="117" t="s">
        <v>4556</v>
      </c>
      <c r="HD1375" s="116" t="s">
        <v>1858</v>
      </c>
      <c r="HE1375" s="116">
        <v>8.2170100000000001</v>
      </c>
      <c r="HF1375" s="116">
        <v>30.243040000000001</v>
      </c>
    </row>
    <row r="1376" spans="209:214" x14ac:dyDescent="0.25">
      <c r="HA1376" s="117" t="s">
        <v>531</v>
      </c>
      <c r="HB1376" s="117" t="s">
        <v>4558</v>
      </c>
      <c r="HC1376" s="117"/>
      <c r="HD1376" s="116" t="s">
        <v>1858</v>
      </c>
      <c r="HE1376" s="116">
        <v>8.2464399999999998</v>
      </c>
      <c r="HF1376" s="116">
        <v>30.209444000000001</v>
      </c>
    </row>
    <row r="1377" spans="209:214" x14ac:dyDescent="0.25">
      <c r="HA1377" s="117" t="s">
        <v>531</v>
      </c>
      <c r="HB1377" s="117" t="s">
        <v>531</v>
      </c>
      <c r="HC1377" s="117"/>
      <c r="HD1377" s="116" t="s">
        <v>1858</v>
      </c>
      <c r="HE1377" s="116">
        <v>8.2051999999999996</v>
      </c>
      <c r="HF1377" s="116">
        <v>30.230550000000001</v>
      </c>
    </row>
    <row r="1378" spans="209:214" x14ac:dyDescent="0.25">
      <c r="HA1378" s="117" t="s">
        <v>531</v>
      </c>
      <c r="HB1378" s="117" t="s">
        <v>4561</v>
      </c>
      <c r="HC1378" s="117"/>
      <c r="HD1378" s="116" t="s">
        <v>1858</v>
      </c>
      <c r="HE1378" s="116">
        <v>8.2148099999999999</v>
      </c>
      <c r="HF1378" s="116">
        <v>30.231000000000002</v>
      </c>
    </row>
    <row r="1379" spans="209:214" x14ac:dyDescent="0.25">
      <c r="HA1379" s="117" t="s">
        <v>531</v>
      </c>
      <c r="HB1379" s="117" t="s">
        <v>4563</v>
      </c>
      <c r="HC1379" s="117"/>
      <c r="HD1379" s="116" t="s">
        <v>1858</v>
      </c>
      <c r="HE1379" s="116">
        <v>8.2079599999999999</v>
      </c>
      <c r="HF1379" s="116">
        <v>30.23629</v>
      </c>
    </row>
    <row r="1380" spans="209:214" x14ac:dyDescent="0.25">
      <c r="HA1380" s="117" t="s">
        <v>531</v>
      </c>
      <c r="HB1380" s="117" t="s">
        <v>4565</v>
      </c>
      <c r="HC1380" s="117"/>
      <c r="HD1380" s="116" t="s">
        <v>1858</v>
      </c>
      <c r="HE1380" s="116">
        <v>8.2188835309999995</v>
      </c>
      <c r="HF1380" s="116">
        <v>30.227707469999999</v>
      </c>
    </row>
    <row r="1381" spans="209:214" x14ac:dyDescent="0.25">
      <c r="HA1381" s="117" t="s">
        <v>531</v>
      </c>
      <c r="HB1381" s="117" t="s">
        <v>4567</v>
      </c>
      <c r="HC1381" s="117"/>
      <c r="HD1381" s="116" t="s">
        <v>1858</v>
      </c>
      <c r="HE1381" s="116">
        <v>8.2014899999999997</v>
      </c>
      <c r="HF1381" s="116">
        <v>30.227709999999998</v>
      </c>
    </row>
    <row r="1382" spans="209:214" x14ac:dyDescent="0.25">
      <c r="HA1382" s="117" t="s">
        <v>514</v>
      </c>
      <c r="HB1382" s="117" t="s">
        <v>4569</v>
      </c>
      <c r="HC1382" s="117"/>
      <c r="HD1382" s="116" t="s">
        <v>1858</v>
      </c>
      <c r="HE1382" s="116">
        <v>8.0824099999999994</v>
      </c>
      <c r="HF1382" s="116">
        <v>30.02206</v>
      </c>
    </row>
    <row r="1383" spans="209:214" x14ac:dyDescent="0.25">
      <c r="HA1383" s="117" t="s">
        <v>472</v>
      </c>
      <c r="HB1383" s="117" t="s">
        <v>4571</v>
      </c>
      <c r="HC1383" s="117"/>
      <c r="HD1383" s="116" t="s">
        <v>1858</v>
      </c>
      <c r="HE1383" s="116">
        <v>8.1201799999999995</v>
      </c>
      <c r="HF1383" s="116">
        <v>30.024529999999999</v>
      </c>
    </row>
    <row r="1384" spans="209:214" x14ac:dyDescent="0.25">
      <c r="HA1384" s="117" t="s">
        <v>472</v>
      </c>
      <c r="HB1384" s="117" t="s">
        <v>4573</v>
      </c>
      <c r="HC1384" s="117"/>
      <c r="HD1384" s="116" t="s">
        <v>1858</v>
      </c>
      <c r="HE1384" s="116">
        <v>8.1381669999999993</v>
      </c>
      <c r="HF1384" s="116">
        <v>30.03115</v>
      </c>
    </row>
    <row r="1385" spans="209:214" x14ac:dyDescent="0.25">
      <c r="HA1385" s="117" t="s">
        <v>472</v>
      </c>
      <c r="HB1385" s="117" t="s">
        <v>4575</v>
      </c>
      <c r="HC1385" s="117"/>
      <c r="HD1385" s="116" t="s">
        <v>1858</v>
      </c>
      <c r="HE1385" s="116">
        <v>8.1892499999999995</v>
      </c>
      <c r="HF1385" s="116">
        <v>30.08597</v>
      </c>
    </row>
    <row r="1386" spans="209:214" x14ac:dyDescent="0.25">
      <c r="HA1386" s="117" t="s">
        <v>472</v>
      </c>
      <c r="HB1386" s="117" t="s">
        <v>4577</v>
      </c>
      <c r="HC1386" s="117"/>
      <c r="HD1386" s="116" t="s">
        <v>1858</v>
      </c>
      <c r="HE1386" s="116">
        <v>8.1166666999999997</v>
      </c>
      <c r="HF1386" s="116">
        <v>30.033333299999999</v>
      </c>
    </row>
    <row r="1387" spans="209:214" x14ac:dyDescent="0.25">
      <c r="HA1387" s="117" t="s">
        <v>472</v>
      </c>
      <c r="HB1387" s="117" t="s">
        <v>4579</v>
      </c>
      <c r="HC1387" s="117"/>
      <c r="HD1387" s="116" t="s">
        <v>1858</v>
      </c>
      <c r="HE1387" s="116">
        <v>8.1349999999999998</v>
      </c>
      <c r="HF1387" s="116">
        <v>30.005330000000001</v>
      </c>
    </row>
    <row r="1388" spans="209:214" x14ac:dyDescent="0.25">
      <c r="HA1388" s="117" t="s">
        <v>472</v>
      </c>
      <c r="HB1388" s="117" t="s">
        <v>4581</v>
      </c>
      <c r="HC1388" s="117"/>
      <c r="HD1388" s="116" t="s">
        <v>1858</v>
      </c>
      <c r="HE1388" s="116">
        <v>8.1348699999999994</v>
      </c>
      <c r="HF1388" s="116">
        <v>30.00534</v>
      </c>
    </row>
    <row r="1389" spans="209:214" x14ac:dyDescent="0.25">
      <c r="HA1389" s="117" t="s">
        <v>494</v>
      </c>
      <c r="HB1389" s="117" t="s">
        <v>4583</v>
      </c>
      <c r="HC1389" s="117"/>
      <c r="HD1389" s="116" t="s">
        <v>1858</v>
      </c>
      <c r="HE1389" s="116">
        <v>8.3395670000000006</v>
      </c>
      <c r="HF1389" s="116">
        <v>30.070599999999999</v>
      </c>
    </row>
    <row r="1390" spans="209:214" x14ac:dyDescent="0.25">
      <c r="HA1390" s="117" t="s">
        <v>494</v>
      </c>
      <c r="HB1390" s="117" t="s">
        <v>1582</v>
      </c>
      <c r="HC1390" s="117"/>
      <c r="HD1390" s="116" t="s">
        <v>1858</v>
      </c>
      <c r="HE1390" s="116">
        <v>8.3219169999999991</v>
      </c>
      <c r="HF1390" s="116">
        <v>30.011633</v>
      </c>
    </row>
    <row r="1391" spans="209:214" x14ac:dyDescent="0.25">
      <c r="HA1391" s="117" t="s">
        <v>494</v>
      </c>
      <c r="HB1391" s="117" t="s">
        <v>4586</v>
      </c>
      <c r="HC1391" s="117"/>
      <c r="HD1391" s="116" t="s">
        <v>1858</v>
      </c>
      <c r="HE1391" s="116">
        <v>8.3122670000000003</v>
      </c>
      <c r="HF1391" s="116">
        <v>30.039750000000002</v>
      </c>
    </row>
    <row r="1392" spans="209:214" x14ac:dyDescent="0.25">
      <c r="HA1392" s="117" t="s">
        <v>494</v>
      </c>
      <c r="HB1392" s="117" t="s">
        <v>4588</v>
      </c>
      <c r="HC1392" s="117"/>
      <c r="HD1392" s="116" t="s">
        <v>1858</v>
      </c>
      <c r="HE1392" s="116">
        <v>8.3206669000000009</v>
      </c>
      <c r="HF1392" s="116">
        <v>30.0105</v>
      </c>
    </row>
    <row r="1393" spans="209:214" x14ac:dyDescent="0.25">
      <c r="HA1393" s="117" t="s">
        <v>494</v>
      </c>
      <c r="HB1393" s="117" t="s">
        <v>4590</v>
      </c>
      <c r="HC1393" s="117"/>
      <c r="HD1393" s="116" t="s">
        <v>1858</v>
      </c>
      <c r="HE1393" s="116">
        <v>8.2049000000000003</v>
      </c>
      <c r="HF1393" s="116">
        <v>30.001809999999999</v>
      </c>
    </row>
    <row r="1394" spans="209:214" x14ac:dyDescent="0.25">
      <c r="HA1394" s="117" t="s">
        <v>494</v>
      </c>
      <c r="HB1394" s="117" t="s">
        <v>4592</v>
      </c>
      <c r="HC1394" s="117"/>
      <c r="HD1394" s="116" t="s">
        <v>1858</v>
      </c>
      <c r="HE1394" s="116">
        <v>8.2165300000000006</v>
      </c>
      <c r="HF1394" s="116">
        <v>30.022629999999999</v>
      </c>
    </row>
    <row r="1395" spans="209:214" x14ac:dyDescent="0.25">
      <c r="HA1395" s="117" t="s">
        <v>494</v>
      </c>
      <c r="HB1395" s="117" t="s">
        <v>4594</v>
      </c>
      <c r="HC1395" s="117"/>
      <c r="HD1395" s="116" t="s">
        <v>1858</v>
      </c>
      <c r="HE1395" s="116">
        <v>8.2054799999999997</v>
      </c>
      <c r="HF1395" s="116">
        <v>30.01183</v>
      </c>
    </row>
    <row r="1396" spans="209:214" x14ac:dyDescent="0.25">
      <c r="HA1396" s="117" t="s">
        <v>494</v>
      </c>
      <c r="HB1396" s="117" t="s">
        <v>1509</v>
      </c>
      <c r="HC1396" s="117"/>
      <c r="HD1396" s="116" t="s">
        <v>1858</v>
      </c>
      <c r="HE1396" s="116">
        <v>8.365119</v>
      </c>
      <c r="HF1396" s="116">
        <v>30.001428000000001</v>
      </c>
    </row>
    <row r="1397" spans="209:214" x14ac:dyDescent="0.25">
      <c r="HA1397" s="117" t="s">
        <v>494</v>
      </c>
      <c r="HB1397" s="117" t="s">
        <v>4597</v>
      </c>
      <c r="HC1397" s="117"/>
      <c r="HD1397" s="116" t="s">
        <v>1858</v>
      </c>
      <c r="HE1397" s="116">
        <v>8.1868400000000001</v>
      </c>
      <c r="HF1397" s="116">
        <v>30.016999999999999</v>
      </c>
    </row>
    <row r="1398" spans="209:214" x14ac:dyDescent="0.25">
      <c r="HA1398" s="117" t="s">
        <v>494</v>
      </c>
      <c r="HB1398" s="117" t="s">
        <v>4599</v>
      </c>
      <c r="HC1398" s="117"/>
      <c r="HD1398" s="116" t="s">
        <v>1858</v>
      </c>
      <c r="HE1398" s="116">
        <v>8.2939522760000006</v>
      </c>
      <c r="HF1398" s="116">
        <v>30.028622670000001</v>
      </c>
    </row>
    <row r="1399" spans="209:214" x14ac:dyDescent="0.25">
      <c r="HA1399" s="117" t="s">
        <v>494</v>
      </c>
      <c r="HB1399" s="117" t="s">
        <v>4375</v>
      </c>
      <c r="HC1399" s="117"/>
      <c r="HD1399" s="116" t="s">
        <v>1858</v>
      </c>
      <c r="HE1399" s="116">
        <v>8.1832589999999996</v>
      </c>
      <c r="HF1399" s="116">
        <v>30.012857</v>
      </c>
    </row>
    <row r="1400" spans="209:214" x14ac:dyDescent="0.25">
      <c r="HA1400" s="117" t="s">
        <v>494</v>
      </c>
      <c r="HB1400" s="117" t="s">
        <v>4602</v>
      </c>
      <c r="HC1400" s="117"/>
      <c r="HD1400" s="116" t="s">
        <v>1858</v>
      </c>
      <c r="HE1400" s="116">
        <v>8.1848569999999992</v>
      </c>
      <c r="HF1400" s="116">
        <v>30.02965</v>
      </c>
    </row>
    <row r="1401" spans="209:214" x14ac:dyDescent="0.25">
      <c r="HA1401" s="117" t="s">
        <v>494</v>
      </c>
      <c r="HB1401" s="117" t="s">
        <v>4604</v>
      </c>
      <c r="HC1401" s="117"/>
      <c r="HD1401" s="116" t="s">
        <v>1858</v>
      </c>
      <c r="HE1401" s="116">
        <v>8.3218999999999994</v>
      </c>
      <c r="HF1401" s="116">
        <v>30.076032999999999</v>
      </c>
    </row>
    <row r="1402" spans="209:214" x14ac:dyDescent="0.25">
      <c r="HA1402" s="117" t="s">
        <v>494</v>
      </c>
      <c r="HB1402" s="117" t="s">
        <v>4606</v>
      </c>
      <c r="HC1402" s="117"/>
      <c r="HD1402" s="116" t="s">
        <v>1858</v>
      </c>
      <c r="HE1402" s="116">
        <v>8.3193560089999998</v>
      </c>
      <c r="HF1402" s="116">
        <v>30.044989730000001</v>
      </c>
    </row>
    <row r="1403" spans="209:214" x14ac:dyDescent="0.25">
      <c r="HA1403" s="117" t="s">
        <v>494</v>
      </c>
      <c r="HB1403" s="117" t="s">
        <v>4608</v>
      </c>
      <c r="HC1403" s="117"/>
      <c r="HD1403" s="116" t="s">
        <v>1858</v>
      </c>
      <c r="HE1403" s="116">
        <v>8.2812450000000002</v>
      </c>
      <c r="HF1403" s="116">
        <v>30.051410000000001</v>
      </c>
    </row>
    <row r="1404" spans="209:214" x14ac:dyDescent="0.25">
      <c r="HA1404" s="117" t="s">
        <v>937</v>
      </c>
      <c r="HB1404" s="117" t="s">
        <v>4610</v>
      </c>
      <c r="HC1404" s="117"/>
      <c r="HD1404" s="116" t="s">
        <v>1858</v>
      </c>
      <c r="HE1404" s="116">
        <v>8.3849999999999998</v>
      </c>
      <c r="HF1404" s="116">
        <v>30.117083000000001</v>
      </c>
    </row>
    <row r="1405" spans="209:214" x14ac:dyDescent="0.25">
      <c r="HA1405" s="117" t="s">
        <v>937</v>
      </c>
      <c r="HB1405" s="117" t="s">
        <v>4612</v>
      </c>
      <c r="HC1405" s="117"/>
      <c r="HD1405" s="116" t="s">
        <v>1858</v>
      </c>
      <c r="HE1405" s="116">
        <v>8.3872389999999992</v>
      </c>
      <c r="HF1405" s="116">
        <v>30.123256999999999</v>
      </c>
    </row>
    <row r="1406" spans="209:214" x14ac:dyDescent="0.25">
      <c r="HA1406" s="117" t="s">
        <v>937</v>
      </c>
      <c r="HB1406" s="117" t="s">
        <v>4614</v>
      </c>
      <c r="HC1406" s="117"/>
      <c r="HD1406" s="116" t="s">
        <v>1858</v>
      </c>
      <c r="HE1406" s="116">
        <v>8.3872389999999992</v>
      </c>
      <c r="HF1406" s="116">
        <v>30.132223</v>
      </c>
    </row>
    <row r="1407" spans="209:214" x14ac:dyDescent="0.25">
      <c r="HA1407" s="117" t="s">
        <v>937</v>
      </c>
      <c r="HB1407" s="117" t="s">
        <v>4616</v>
      </c>
      <c r="HC1407" s="117"/>
      <c r="HD1407" s="116" t="s">
        <v>1858</v>
      </c>
      <c r="HE1407" s="116">
        <v>8.3520830000000004</v>
      </c>
      <c r="HF1407" s="116">
        <v>30.105149999999998</v>
      </c>
    </row>
    <row r="1408" spans="209:214" x14ac:dyDescent="0.25">
      <c r="HA1408" s="117" t="s">
        <v>937</v>
      </c>
      <c r="HB1408" s="117" t="s">
        <v>4618</v>
      </c>
      <c r="HC1408" s="117"/>
      <c r="HD1408" s="116" t="s">
        <v>1858</v>
      </c>
      <c r="HE1408" s="116">
        <v>8.4659405069999991</v>
      </c>
      <c r="HF1408" s="116">
        <v>30.225460290000001</v>
      </c>
    </row>
    <row r="1409" spans="209:214" x14ac:dyDescent="0.25">
      <c r="HA1409" s="117" t="s">
        <v>937</v>
      </c>
      <c r="HB1409" s="117" t="s">
        <v>4620</v>
      </c>
      <c r="HC1409" s="117"/>
      <c r="HD1409" s="116" t="s">
        <v>1858</v>
      </c>
      <c r="HE1409" s="116">
        <v>8.4659405069999991</v>
      </c>
      <c r="HF1409" s="116">
        <v>30.225460290000001</v>
      </c>
    </row>
    <row r="1410" spans="209:214" x14ac:dyDescent="0.25">
      <c r="HA1410" s="117" t="s">
        <v>937</v>
      </c>
      <c r="HB1410" s="117" t="s">
        <v>4622</v>
      </c>
      <c r="HC1410" s="117"/>
      <c r="HD1410" s="116" t="s">
        <v>1858</v>
      </c>
      <c r="HE1410" s="116">
        <v>8.3872389999999992</v>
      </c>
      <c r="HF1410" s="116">
        <v>30.136030000000002</v>
      </c>
    </row>
    <row r="1411" spans="209:214" x14ac:dyDescent="0.25">
      <c r="HA1411" s="117" t="s">
        <v>937</v>
      </c>
      <c r="HB1411" s="117" t="s">
        <v>937</v>
      </c>
      <c r="HC1411" s="117"/>
      <c r="HD1411" s="116" t="s">
        <v>1858</v>
      </c>
      <c r="HE1411" s="116">
        <v>8.3872389999999992</v>
      </c>
      <c r="HF1411" s="116">
        <v>30.122647000000001</v>
      </c>
    </row>
    <row r="1412" spans="209:214" x14ac:dyDescent="0.25">
      <c r="HA1412" s="117" t="s">
        <v>937</v>
      </c>
      <c r="HB1412" s="117" t="s">
        <v>1310</v>
      </c>
      <c r="HC1412" s="117"/>
      <c r="HD1412" s="116" t="s">
        <v>1858</v>
      </c>
      <c r="HE1412" s="116">
        <v>8.3872389999999992</v>
      </c>
      <c r="HF1412" s="116">
        <v>30.112057</v>
      </c>
    </row>
    <row r="1413" spans="209:214" x14ac:dyDescent="0.25">
      <c r="HA1413" s="117" t="s">
        <v>937</v>
      </c>
      <c r="HB1413" s="117" t="s">
        <v>4626</v>
      </c>
      <c r="HC1413" s="117"/>
      <c r="HD1413" s="116" t="s">
        <v>1858</v>
      </c>
      <c r="HE1413" s="116">
        <v>8.4022750150000007</v>
      </c>
      <c r="HF1413" s="116">
        <v>30.114431436</v>
      </c>
    </row>
    <row r="1414" spans="209:214" x14ac:dyDescent="0.25">
      <c r="HA1414" s="117" t="s">
        <v>937</v>
      </c>
      <c r="HB1414" s="117" t="s">
        <v>4628</v>
      </c>
      <c r="HC1414" s="117"/>
      <c r="HD1414" s="116" t="s">
        <v>1858</v>
      </c>
      <c r="HE1414" s="116">
        <v>8.4503559999999993</v>
      </c>
      <c r="HF1414" s="116">
        <v>30.232386000000002</v>
      </c>
    </row>
    <row r="1415" spans="209:214" x14ac:dyDescent="0.25">
      <c r="HA1415" s="117" t="s">
        <v>937</v>
      </c>
      <c r="HB1415" s="117" t="s">
        <v>4630</v>
      </c>
      <c r="HC1415" s="117"/>
      <c r="HD1415" s="116" t="s">
        <v>1858</v>
      </c>
      <c r="HE1415" s="116">
        <v>8.4586970000000008</v>
      </c>
      <c r="HF1415" s="116">
        <v>30.222106</v>
      </c>
    </row>
    <row r="1416" spans="209:214" x14ac:dyDescent="0.25">
      <c r="HA1416" s="117" t="s">
        <v>937</v>
      </c>
      <c r="HB1416" s="117" t="s">
        <v>4632</v>
      </c>
      <c r="HC1416" s="117"/>
      <c r="HD1416" s="116" t="s">
        <v>1858</v>
      </c>
      <c r="HE1416" s="116">
        <v>8.4474999999999998</v>
      </c>
      <c r="HF1416" s="116">
        <v>30.182816670000001</v>
      </c>
    </row>
    <row r="1417" spans="209:214" x14ac:dyDescent="0.25">
      <c r="HA1417" s="117" t="s">
        <v>937</v>
      </c>
      <c r="HB1417" s="117" t="s">
        <v>4634</v>
      </c>
      <c r="HC1417" s="117"/>
      <c r="HD1417" s="116" t="s">
        <v>1858</v>
      </c>
      <c r="HE1417" s="116">
        <v>8.4779999999999998</v>
      </c>
      <c r="HF1417" s="116">
        <v>30.195</v>
      </c>
    </row>
    <row r="1418" spans="209:214" x14ac:dyDescent="0.25">
      <c r="HA1418" s="117" t="s">
        <v>937</v>
      </c>
      <c r="HB1418" s="117" t="s">
        <v>997</v>
      </c>
      <c r="HC1418" s="117"/>
      <c r="HD1418" s="116" t="s">
        <v>1858</v>
      </c>
      <c r="HE1418" s="116">
        <v>8.4329999999999998</v>
      </c>
      <c r="HF1418" s="116">
        <v>30.193000000000001</v>
      </c>
    </row>
    <row r="1419" spans="209:214" x14ac:dyDescent="0.25">
      <c r="HA1419" s="117" t="s">
        <v>937</v>
      </c>
      <c r="HB1419" s="117" t="s">
        <v>4637</v>
      </c>
      <c r="HC1419" s="117"/>
      <c r="HD1419" s="116" t="s">
        <v>1858</v>
      </c>
      <c r="HE1419" s="116">
        <v>8.4534252999999993</v>
      </c>
      <c r="HF1419" s="116">
        <v>30.2170275</v>
      </c>
    </row>
    <row r="1420" spans="209:214" x14ac:dyDescent="0.25">
      <c r="HA1420" s="117" t="s">
        <v>937</v>
      </c>
      <c r="HB1420" s="117" t="s">
        <v>4639</v>
      </c>
      <c r="HC1420" s="117"/>
      <c r="HD1420" s="116" t="s">
        <v>1858</v>
      </c>
      <c r="HE1420" s="116">
        <v>8.4489999999999998</v>
      </c>
      <c r="HF1420" s="116">
        <v>30.202000000000002</v>
      </c>
    </row>
    <row r="1421" spans="209:214" x14ac:dyDescent="0.25">
      <c r="HA1421" s="117" t="s">
        <v>526</v>
      </c>
      <c r="HB1421" s="117" t="s">
        <v>4641</v>
      </c>
      <c r="HC1421" s="117"/>
      <c r="HD1421" s="116" t="s">
        <v>1858</v>
      </c>
      <c r="HE1421" s="116">
        <v>8.1493300000000009</v>
      </c>
      <c r="HF1421" s="116">
        <v>29.967390000000002</v>
      </c>
    </row>
    <row r="1422" spans="209:214" x14ac:dyDescent="0.25">
      <c r="HA1422" s="117" t="s">
        <v>526</v>
      </c>
      <c r="HB1422" s="117" t="s">
        <v>4643</v>
      </c>
      <c r="HC1422" s="117"/>
      <c r="HD1422" s="116" t="s">
        <v>1858</v>
      </c>
      <c r="HE1422" s="116">
        <v>8.1493599999999997</v>
      </c>
      <c r="HF1422" s="116">
        <v>29.96754</v>
      </c>
    </row>
    <row r="1423" spans="209:214" x14ac:dyDescent="0.25">
      <c r="HA1423" s="117" t="s">
        <v>526</v>
      </c>
      <c r="HB1423" s="117" t="s">
        <v>4645</v>
      </c>
      <c r="HC1423" s="117"/>
      <c r="HD1423" s="116" t="s">
        <v>1858</v>
      </c>
      <c r="HE1423" s="116">
        <v>8.1425199999999993</v>
      </c>
      <c r="HF1423" s="116">
        <v>29.982500000000002</v>
      </c>
    </row>
    <row r="1424" spans="209:214" x14ac:dyDescent="0.25">
      <c r="HA1424" s="117" t="s">
        <v>526</v>
      </c>
      <c r="HB1424" s="117" t="s">
        <v>4647</v>
      </c>
      <c r="HC1424" s="117"/>
      <c r="HD1424" s="116" t="s">
        <v>1858</v>
      </c>
      <c r="HE1424" s="116">
        <v>8.1516800000000007</v>
      </c>
      <c r="HF1424" s="116">
        <v>29.97289</v>
      </c>
    </row>
    <row r="1425" spans="209:214" x14ac:dyDescent="0.25">
      <c r="HA1425" s="117" t="s">
        <v>526</v>
      </c>
      <c r="HB1425" s="117" t="s">
        <v>4649</v>
      </c>
      <c r="HC1425" s="117"/>
      <c r="HD1425" s="116" t="s">
        <v>1858</v>
      </c>
      <c r="HE1425" s="116">
        <v>8.1536360000000005</v>
      </c>
      <c r="HF1425" s="116">
        <v>29.871302</v>
      </c>
    </row>
    <row r="1426" spans="209:214" x14ac:dyDescent="0.25">
      <c r="HA1426" s="117" t="s">
        <v>526</v>
      </c>
      <c r="HB1426" s="117" t="s">
        <v>4651</v>
      </c>
      <c r="HC1426" s="117"/>
      <c r="HD1426" s="116" t="s">
        <v>1858</v>
      </c>
      <c r="HE1426" s="116">
        <v>8.1454660000000008</v>
      </c>
      <c r="HF1426" s="116">
        <v>29.902350999999999</v>
      </c>
    </row>
    <row r="1427" spans="209:214" x14ac:dyDescent="0.25">
      <c r="HA1427" s="117" t="s">
        <v>497</v>
      </c>
      <c r="HB1427" s="117" t="s">
        <v>4384</v>
      </c>
      <c r="HC1427" s="117"/>
      <c r="HD1427" s="116" t="s">
        <v>1858</v>
      </c>
      <c r="HE1427" s="116">
        <v>8.4032589709999996</v>
      </c>
      <c r="HF1427" s="116">
        <v>30.087506189999999</v>
      </c>
    </row>
    <row r="1428" spans="209:214" x14ac:dyDescent="0.25">
      <c r="HA1428" s="117" t="s">
        <v>497</v>
      </c>
      <c r="HB1428" s="117" t="s">
        <v>4654</v>
      </c>
      <c r="HC1428" s="117"/>
      <c r="HD1428" s="116" t="s">
        <v>1858</v>
      </c>
      <c r="HE1428" s="116">
        <v>8.3871199999999995</v>
      </c>
      <c r="HF1428" s="116">
        <v>30.051770000000001</v>
      </c>
    </row>
    <row r="1429" spans="209:214" x14ac:dyDescent="0.25">
      <c r="HA1429" s="117" t="s">
        <v>497</v>
      </c>
      <c r="HB1429" s="117" t="s">
        <v>4656</v>
      </c>
      <c r="HC1429" s="117"/>
      <c r="HD1429" s="116" t="s">
        <v>1858</v>
      </c>
      <c r="HE1429" s="116">
        <v>8.3885670000000001</v>
      </c>
      <c r="HF1429" s="116">
        <v>30.094532999999998</v>
      </c>
    </row>
    <row r="1430" spans="209:214" x14ac:dyDescent="0.25">
      <c r="HA1430" s="117" t="s">
        <v>497</v>
      </c>
      <c r="HB1430" s="117" t="s">
        <v>4658</v>
      </c>
      <c r="HC1430" s="117"/>
      <c r="HD1430" s="116" t="s">
        <v>1858</v>
      </c>
      <c r="HE1430" s="116">
        <v>8.4074670000000005</v>
      </c>
      <c r="HF1430" s="116">
        <v>30.077076000000002</v>
      </c>
    </row>
    <row r="1431" spans="209:214" x14ac:dyDescent="0.25">
      <c r="HA1431" s="117" t="s">
        <v>497</v>
      </c>
      <c r="HB1431" s="117" t="s">
        <v>943</v>
      </c>
      <c r="HC1431" s="117"/>
      <c r="HD1431" s="116" t="s">
        <v>1858</v>
      </c>
      <c r="HE1431" s="116">
        <v>8.3839888039999995</v>
      </c>
      <c r="HF1431" s="116">
        <v>30.084954410000002</v>
      </c>
    </row>
    <row r="1432" spans="209:214" x14ac:dyDescent="0.25">
      <c r="HA1432" s="117" t="s">
        <v>497</v>
      </c>
      <c r="HB1432" s="117" t="s">
        <v>4661</v>
      </c>
      <c r="HC1432" s="117"/>
      <c r="HD1432" s="116" t="s">
        <v>1858</v>
      </c>
      <c r="HE1432" s="116">
        <v>8.3872210000000003</v>
      </c>
      <c r="HF1432" s="116">
        <v>30.073129000000002</v>
      </c>
    </row>
    <row r="1433" spans="209:214" x14ac:dyDescent="0.25">
      <c r="HA1433" s="117" t="s">
        <v>497</v>
      </c>
      <c r="HB1433" s="117" t="s">
        <v>497</v>
      </c>
      <c r="HC1433" s="117"/>
      <c r="HD1433" s="116" t="s">
        <v>1858</v>
      </c>
      <c r="HE1433" s="116">
        <v>8.3798100000000009</v>
      </c>
      <c r="HF1433" s="116">
        <v>30.080307000000001</v>
      </c>
    </row>
    <row r="1434" spans="209:214" x14ac:dyDescent="0.25">
      <c r="HA1434" s="117" t="s">
        <v>497</v>
      </c>
      <c r="HB1434" s="117" t="s">
        <v>4664</v>
      </c>
      <c r="HC1434" s="117"/>
      <c r="HD1434" s="116" t="s">
        <v>1858</v>
      </c>
      <c r="HE1434" s="116">
        <v>8.4245230000000006</v>
      </c>
      <c r="HF1434" s="116">
        <v>30.119250000000001</v>
      </c>
    </row>
    <row r="1435" spans="209:214" x14ac:dyDescent="0.25">
      <c r="HA1435" s="117" t="s">
        <v>497</v>
      </c>
      <c r="HB1435" s="117" t="s">
        <v>4666</v>
      </c>
      <c r="HC1435" s="117"/>
      <c r="HD1435" s="116" t="s">
        <v>1858</v>
      </c>
      <c r="HE1435" s="116">
        <v>8.3885670000000001</v>
      </c>
      <c r="HF1435" s="116">
        <v>30.094533333000001</v>
      </c>
    </row>
    <row r="1436" spans="209:214" x14ac:dyDescent="0.25">
      <c r="HA1436" s="117" t="s">
        <v>497</v>
      </c>
      <c r="HB1436" s="117" t="s">
        <v>4668</v>
      </c>
      <c r="HC1436" s="117"/>
      <c r="HD1436" s="116" t="s">
        <v>1858</v>
      </c>
      <c r="HE1436" s="116">
        <v>8.4222669999999997</v>
      </c>
      <c r="HF1436" s="116">
        <v>30.074400000000001</v>
      </c>
    </row>
    <row r="1437" spans="209:214" x14ac:dyDescent="0.25">
      <c r="HA1437" s="117" t="s">
        <v>497</v>
      </c>
      <c r="HB1437" s="117" t="s">
        <v>4670</v>
      </c>
      <c r="HC1437" s="117"/>
      <c r="HD1437" s="116" t="s">
        <v>1858</v>
      </c>
      <c r="HE1437" s="116">
        <v>8.3870000000000005</v>
      </c>
      <c r="HF1437" s="116">
        <v>30.05545</v>
      </c>
    </row>
    <row r="1438" spans="209:214" x14ac:dyDescent="0.25">
      <c r="HA1438" s="117" t="s">
        <v>497</v>
      </c>
      <c r="HB1438" s="117" t="s">
        <v>4672</v>
      </c>
      <c r="HC1438" s="117"/>
      <c r="HD1438" s="116" t="s">
        <v>1858</v>
      </c>
      <c r="HE1438" s="116">
        <v>8.4289170000000002</v>
      </c>
      <c r="HF1438" s="116">
        <v>30.111616667</v>
      </c>
    </row>
    <row r="1439" spans="209:214" x14ac:dyDescent="0.25">
      <c r="HA1439" s="117" t="s">
        <v>497</v>
      </c>
      <c r="HB1439" s="117" t="s">
        <v>4674</v>
      </c>
      <c r="HC1439" s="117"/>
      <c r="HD1439" s="116" t="s">
        <v>1858</v>
      </c>
      <c r="HE1439" s="116">
        <v>8.4116312519999994</v>
      </c>
      <c r="HF1439" s="116">
        <v>30.101232190000001</v>
      </c>
    </row>
    <row r="1440" spans="209:214" x14ac:dyDescent="0.25">
      <c r="HA1440" s="117" t="s">
        <v>497</v>
      </c>
      <c r="HB1440" s="117" t="s">
        <v>4676</v>
      </c>
      <c r="HC1440" s="117"/>
      <c r="HD1440" s="116" t="s">
        <v>1858</v>
      </c>
      <c r="HE1440" s="116">
        <v>8.4148329999999998</v>
      </c>
      <c r="HF1440" s="116">
        <v>30.103316667000001</v>
      </c>
    </row>
    <row r="1441" spans="209:214" x14ac:dyDescent="0.25">
      <c r="HA1441" s="117" t="s">
        <v>497</v>
      </c>
      <c r="HB1441" s="117" t="s">
        <v>4678</v>
      </c>
      <c r="HC1441" s="117"/>
      <c r="HD1441" s="116" t="s">
        <v>1858</v>
      </c>
      <c r="HE1441" s="116">
        <v>8.4126324920000002</v>
      </c>
      <c r="HF1441" s="116">
        <v>30.117017189999999</v>
      </c>
    </row>
    <row r="1442" spans="209:214" x14ac:dyDescent="0.25">
      <c r="HA1442" s="117" t="s">
        <v>497</v>
      </c>
      <c r="HB1442" s="117" t="s">
        <v>4680</v>
      </c>
      <c r="HC1442" s="117"/>
      <c r="HD1442" s="116" t="s">
        <v>1858</v>
      </c>
      <c r="HE1442" s="116">
        <v>8.4208499999999997</v>
      </c>
      <c r="HF1442" s="116">
        <v>30.116433000000001</v>
      </c>
    </row>
    <row r="1443" spans="209:214" x14ac:dyDescent="0.25">
      <c r="HA1443" s="117" t="s">
        <v>497</v>
      </c>
      <c r="HB1443" s="117" t="s">
        <v>4682</v>
      </c>
      <c r="HC1443" s="117"/>
      <c r="HD1443" s="116" t="s">
        <v>1858</v>
      </c>
      <c r="HE1443" s="116">
        <v>8.3989890000000003</v>
      </c>
      <c r="HF1443" s="116">
        <v>30.073156999999998</v>
      </c>
    </row>
    <row r="1444" spans="209:214" x14ac:dyDescent="0.25">
      <c r="HA1444" s="117" t="s">
        <v>882</v>
      </c>
      <c r="HB1444" s="117" t="s">
        <v>4684</v>
      </c>
      <c r="HC1444" s="117"/>
      <c r="HD1444" s="116" t="s">
        <v>1858</v>
      </c>
      <c r="HE1444" s="116">
        <v>8.4283000000000001</v>
      </c>
      <c r="HF1444" s="116">
        <v>30.046852000000001</v>
      </c>
    </row>
    <row r="1445" spans="209:214" x14ac:dyDescent="0.25">
      <c r="HA1445" s="117" t="s">
        <v>882</v>
      </c>
      <c r="HB1445" s="117" t="s">
        <v>4686</v>
      </c>
      <c r="HC1445" s="117"/>
      <c r="HD1445" s="116" t="s">
        <v>1858</v>
      </c>
      <c r="HE1445" s="116">
        <v>8.4093800000000005</v>
      </c>
      <c r="HF1445" s="116">
        <v>30.028562999999998</v>
      </c>
    </row>
    <row r="1446" spans="209:214" x14ac:dyDescent="0.25">
      <c r="HA1446" s="117" t="s">
        <v>882</v>
      </c>
      <c r="HB1446" s="117" t="s">
        <v>4688</v>
      </c>
      <c r="HC1446" s="117"/>
      <c r="HD1446" s="116" t="s">
        <v>1858</v>
      </c>
      <c r="HE1446" s="116">
        <v>8.4408169999999991</v>
      </c>
      <c r="HF1446" s="116">
        <v>30.071033332999999</v>
      </c>
    </row>
    <row r="1447" spans="209:214" x14ac:dyDescent="0.25">
      <c r="HA1447" s="117" t="s">
        <v>882</v>
      </c>
      <c r="HB1447" s="117" t="s">
        <v>4690</v>
      </c>
      <c r="HC1447" s="117"/>
      <c r="HD1447" s="116" t="s">
        <v>1858</v>
      </c>
      <c r="HE1447" s="116">
        <v>8.4293999999999993</v>
      </c>
      <c r="HF1447" s="116">
        <v>30.046299999999999</v>
      </c>
    </row>
    <row r="1448" spans="209:214" x14ac:dyDescent="0.25">
      <c r="HA1448" s="117" t="s">
        <v>882</v>
      </c>
      <c r="HB1448" s="117" t="s">
        <v>4692</v>
      </c>
      <c r="HC1448" s="117"/>
      <c r="HD1448" s="116" t="s">
        <v>1858</v>
      </c>
      <c r="HE1448" s="116">
        <v>8.4309999999999992</v>
      </c>
      <c r="HF1448" s="116">
        <v>30.016999999999999</v>
      </c>
    </row>
    <row r="1449" spans="209:214" x14ac:dyDescent="0.25">
      <c r="HA1449" s="117" t="s">
        <v>882</v>
      </c>
      <c r="HB1449" s="117" t="s">
        <v>4694</v>
      </c>
      <c r="HC1449" s="117"/>
      <c r="HD1449" s="116" t="s">
        <v>1858</v>
      </c>
      <c r="HE1449" s="116">
        <v>8.4075039999999994</v>
      </c>
      <c r="HF1449" s="116">
        <v>30.027056000000002</v>
      </c>
    </row>
    <row r="1450" spans="209:214" x14ac:dyDescent="0.25">
      <c r="HA1450" s="117" t="s">
        <v>882</v>
      </c>
      <c r="HB1450" s="117" t="s">
        <v>4696</v>
      </c>
      <c r="HC1450" s="117"/>
      <c r="HD1450" s="116" t="s">
        <v>1858</v>
      </c>
      <c r="HE1450" s="116">
        <v>8.3901540000000008</v>
      </c>
      <c r="HF1450" s="116">
        <v>30.050013</v>
      </c>
    </row>
    <row r="1451" spans="209:214" x14ac:dyDescent="0.25">
      <c r="HA1451" s="117" t="s">
        <v>882</v>
      </c>
      <c r="HB1451" s="117" t="s">
        <v>882</v>
      </c>
      <c r="HC1451" s="117"/>
      <c r="HD1451" s="116" t="s">
        <v>1858</v>
      </c>
      <c r="HE1451" s="116">
        <v>8.3936519999999994</v>
      </c>
      <c r="HF1451" s="116">
        <v>30.044827000000002</v>
      </c>
    </row>
    <row r="1452" spans="209:214" x14ac:dyDescent="0.25">
      <c r="HA1452" s="117" t="s">
        <v>882</v>
      </c>
      <c r="HB1452" s="117" t="s">
        <v>4699</v>
      </c>
      <c r="HC1452" s="117"/>
      <c r="HD1452" s="116" t="s">
        <v>1858</v>
      </c>
      <c r="HE1452" s="116">
        <v>8.4371827059999998</v>
      </c>
      <c r="HF1452" s="116">
        <v>30.061785869000001</v>
      </c>
    </row>
    <row r="1453" spans="209:214" x14ac:dyDescent="0.25">
      <c r="HA1453" s="117" t="s">
        <v>882</v>
      </c>
      <c r="HB1453" s="117" t="s">
        <v>4701</v>
      </c>
      <c r="HC1453" s="117"/>
      <c r="HD1453" s="116" t="s">
        <v>1858</v>
      </c>
      <c r="HE1453" s="116">
        <v>8.3927169999999993</v>
      </c>
      <c r="HF1453" s="116">
        <v>30.048616667000001</v>
      </c>
    </row>
    <row r="1454" spans="209:214" x14ac:dyDescent="0.25">
      <c r="HA1454" s="117" t="s">
        <v>882</v>
      </c>
      <c r="HB1454" s="117" t="s">
        <v>4703</v>
      </c>
      <c r="HC1454" s="117"/>
      <c r="HD1454" s="116" t="s">
        <v>1858</v>
      </c>
      <c r="HE1454" s="116">
        <v>8.4369669999999992</v>
      </c>
      <c r="HF1454" s="116">
        <v>30.083349999999999</v>
      </c>
    </row>
    <row r="1455" spans="209:214" x14ac:dyDescent="0.25">
      <c r="HA1455" s="117" t="s">
        <v>488</v>
      </c>
      <c r="HB1455" s="117" t="s">
        <v>4705</v>
      </c>
      <c r="HC1455" s="117"/>
      <c r="HD1455" s="116" t="s">
        <v>1858</v>
      </c>
      <c r="HE1455" s="116">
        <v>8.3000849999999993</v>
      </c>
      <c r="HF1455" s="116">
        <v>29.949985000000002</v>
      </c>
    </row>
    <row r="1456" spans="209:214" x14ac:dyDescent="0.25">
      <c r="HA1456" s="117" t="s">
        <v>488</v>
      </c>
      <c r="HB1456" s="117" t="s">
        <v>4707</v>
      </c>
      <c r="HC1456" s="117"/>
      <c r="HD1456" s="116" t="s">
        <v>1858</v>
      </c>
      <c r="HE1456" s="116">
        <v>8.2995998849999992</v>
      </c>
      <c r="HF1456" s="116">
        <v>29.894608899000001</v>
      </c>
    </row>
    <row r="1457" spans="209:214" x14ac:dyDescent="0.25">
      <c r="HA1457" s="117" t="s">
        <v>488</v>
      </c>
      <c r="HB1457" s="117" t="s">
        <v>4709</v>
      </c>
      <c r="HC1457" s="117"/>
      <c r="HD1457" s="116" t="s">
        <v>1858</v>
      </c>
      <c r="HE1457" s="116">
        <v>8.2995998849999992</v>
      </c>
      <c r="HF1457" s="116">
        <v>29.894608899000001</v>
      </c>
    </row>
    <row r="1458" spans="209:214" x14ac:dyDescent="0.25">
      <c r="HA1458" s="117" t="s">
        <v>488</v>
      </c>
      <c r="HB1458" s="117" t="s">
        <v>4711</v>
      </c>
      <c r="HC1458" s="117"/>
      <c r="HD1458" s="116" t="s">
        <v>1858</v>
      </c>
      <c r="HE1458" s="116">
        <v>8.2995998849999992</v>
      </c>
      <c r="HF1458" s="116">
        <v>29.894608899000001</v>
      </c>
    </row>
    <row r="1459" spans="209:214" x14ac:dyDescent="0.25">
      <c r="HA1459" s="117" t="s">
        <v>488</v>
      </c>
      <c r="HB1459" s="117" t="s">
        <v>4713</v>
      </c>
      <c r="HC1459" s="117"/>
      <c r="HD1459" s="116" t="s">
        <v>1858</v>
      </c>
      <c r="HE1459" s="116">
        <v>8.3117099999999997</v>
      </c>
      <c r="HF1459" s="116">
        <v>29.950132</v>
      </c>
    </row>
    <row r="1460" spans="209:214" x14ac:dyDescent="0.25">
      <c r="HA1460" s="117" t="s">
        <v>488</v>
      </c>
      <c r="HB1460" s="117" t="s">
        <v>4715</v>
      </c>
      <c r="HC1460" s="117"/>
      <c r="HD1460" s="116" t="s">
        <v>1858</v>
      </c>
      <c r="HE1460" s="116">
        <v>8.3167025799999994</v>
      </c>
      <c r="HF1460" s="116">
        <v>29.948528048</v>
      </c>
    </row>
    <row r="1461" spans="209:214" x14ac:dyDescent="0.25">
      <c r="HA1461" s="117" t="s">
        <v>488</v>
      </c>
      <c r="HB1461" s="117" t="s">
        <v>4717</v>
      </c>
      <c r="HC1461" s="117"/>
      <c r="HD1461" s="116" t="s">
        <v>1858</v>
      </c>
      <c r="HE1461" s="116">
        <v>8.2692329999999998</v>
      </c>
      <c r="HF1461" s="116">
        <v>29.838927000000002</v>
      </c>
    </row>
    <row r="1462" spans="209:214" x14ac:dyDescent="0.25">
      <c r="HA1462" s="117" t="s">
        <v>488</v>
      </c>
      <c r="HB1462" s="117" t="s">
        <v>4719</v>
      </c>
      <c r="HC1462" s="117"/>
      <c r="HD1462" s="116" t="s">
        <v>1858</v>
      </c>
      <c r="HE1462" s="116">
        <v>8.2692329999999998</v>
      </c>
      <c r="HF1462" s="116">
        <v>29.838927000000002</v>
      </c>
    </row>
    <row r="1463" spans="209:214" x14ac:dyDescent="0.25">
      <c r="HA1463" s="117" t="s">
        <v>488</v>
      </c>
      <c r="HB1463" s="117" t="s">
        <v>4721</v>
      </c>
      <c r="HC1463" s="117"/>
      <c r="HD1463" s="116" t="s">
        <v>1858</v>
      </c>
      <c r="HE1463" s="116">
        <v>8.2701998850000003</v>
      </c>
      <c r="HF1463" s="116">
        <v>29.913942232</v>
      </c>
    </row>
    <row r="1464" spans="209:214" x14ac:dyDescent="0.25">
      <c r="HA1464" s="117" t="s">
        <v>884</v>
      </c>
      <c r="HB1464" s="117" t="s">
        <v>4723</v>
      </c>
      <c r="HC1464" s="117"/>
      <c r="HD1464" s="116" t="s">
        <v>1858</v>
      </c>
      <c r="HE1464" s="116">
        <v>9.0813670000000002</v>
      </c>
      <c r="HF1464" s="116">
        <v>28.793035</v>
      </c>
    </row>
    <row r="1465" spans="209:214" x14ac:dyDescent="0.25">
      <c r="HA1465" s="117" t="s">
        <v>884</v>
      </c>
      <c r="HB1465" s="117" t="s">
        <v>4725</v>
      </c>
      <c r="HC1465" s="117"/>
      <c r="HD1465" s="116" t="s">
        <v>1858</v>
      </c>
      <c r="HE1465" s="116">
        <v>9.1902950000000008</v>
      </c>
      <c r="HF1465" s="116">
        <v>28.814609999999998</v>
      </c>
    </row>
    <row r="1466" spans="209:214" x14ac:dyDescent="0.25">
      <c r="HA1466" s="117" t="s">
        <v>884</v>
      </c>
      <c r="HB1466" s="117" t="s">
        <v>4727</v>
      </c>
      <c r="HC1466" s="117" t="s">
        <v>4728</v>
      </c>
      <c r="HD1466" s="116" t="s">
        <v>1858</v>
      </c>
      <c r="HE1466" s="116">
        <v>9.1696620000000006</v>
      </c>
      <c r="HF1466" s="116">
        <v>28.814758000000001</v>
      </c>
    </row>
    <row r="1467" spans="209:214" x14ac:dyDescent="0.25">
      <c r="HA1467" s="117" t="s">
        <v>884</v>
      </c>
      <c r="HB1467" s="117" t="s">
        <v>4730</v>
      </c>
      <c r="HC1467" s="117"/>
      <c r="HD1467" s="116" t="s">
        <v>1858</v>
      </c>
      <c r="HE1467" s="116">
        <v>9.1410820000000008</v>
      </c>
      <c r="HF1467" s="116">
        <v>28.803388000000002</v>
      </c>
    </row>
    <row r="1468" spans="209:214" x14ac:dyDescent="0.25">
      <c r="HA1468" s="117" t="s">
        <v>884</v>
      </c>
      <c r="HB1468" s="117" t="s">
        <v>4732</v>
      </c>
      <c r="HC1468" s="117"/>
      <c r="HD1468" s="116" t="s">
        <v>1858</v>
      </c>
      <c r="HE1468" s="116">
        <v>9.1413820000000001</v>
      </c>
      <c r="HF1468" s="116">
        <v>28.807217999999999</v>
      </c>
    </row>
    <row r="1469" spans="209:214" x14ac:dyDescent="0.25">
      <c r="HA1469" s="117" t="s">
        <v>884</v>
      </c>
      <c r="HB1469" s="117" t="s">
        <v>4256</v>
      </c>
      <c r="HC1469" s="117"/>
      <c r="HD1469" s="116" t="s">
        <v>1858</v>
      </c>
      <c r="HE1469" s="116">
        <v>9.0535510000000006</v>
      </c>
      <c r="HF1469" s="116">
        <v>28.783612999999999</v>
      </c>
    </row>
    <row r="1470" spans="209:214" x14ac:dyDescent="0.25">
      <c r="HA1470" s="117" t="s">
        <v>884</v>
      </c>
      <c r="HB1470" s="117" t="s">
        <v>4735</v>
      </c>
      <c r="HC1470" s="117" t="s">
        <v>4736</v>
      </c>
      <c r="HD1470" s="116" t="s">
        <v>1858</v>
      </c>
      <c r="HE1470" s="116">
        <v>9.1670750000000005</v>
      </c>
      <c r="HF1470" s="116">
        <v>28.808451999999999</v>
      </c>
    </row>
    <row r="1471" spans="209:214" x14ac:dyDescent="0.25">
      <c r="HA1471" s="117" t="s">
        <v>884</v>
      </c>
      <c r="HB1471" s="117" t="s">
        <v>4538</v>
      </c>
      <c r="HC1471" s="117"/>
      <c r="HD1471" s="116" t="s">
        <v>1858</v>
      </c>
      <c r="HE1471" s="116">
        <v>9.1544019999999993</v>
      </c>
      <c r="HF1471" s="116">
        <v>28.811427999999999</v>
      </c>
    </row>
    <row r="1472" spans="209:214" x14ac:dyDescent="0.25">
      <c r="HA1472" s="117" t="s">
        <v>884</v>
      </c>
      <c r="HB1472" s="117" t="s">
        <v>4739</v>
      </c>
      <c r="HC1472" s="117"/>
      <c r="HD1472" s="116" t="s">
        <v>1858</v>
      </c>
      <c r="HE1472" s="116">
        <v>9.1353501510000008</v>
      </c>
      <c r="HF1472" s="116">
        <v>28.803580199999999</v>
      </c>
    </row>
    <row r="1473" spans="209:214" x14ac:dyDescent="0.25">
      <c r="HA1473" s="117" t="s">
        <v>884</v>
      </c>
      <c r="HB1473" s="117" t="s">
        <v>4741</v>
      </c>
      <c r="HC1473" s="117"/>
      <c r="HD1473" s="116" t="s">
        <v>1858</v>
      </c>
      <c r="HE1473" s="116">
        <v>9.0993569999999995</v>
      </c>
      <c r="HF1473" s="116">
        <v>28.807005</v>
      </c>
    </row>
    <row r="1474" spans="209:214" x14ac:dyDescent="0.25">
      <c r="HA1474" s="117" t="s">
        <v>884</v>
      </c>
      <c r="HB1474" s="117" t="s">
        <v>4743</v>
      </c>
      <c r="HC1474" s="117"/>
      <c r="HD1474" s="116" t="s">
        <v>1858</v>
      </c>
      <c r="HE1474" s="116">
        <v>9.1755468360000005</v>
      </c>
      <c r="HF1474" s="116">
        <v>28.820542329999999</v>
      </c>
    </row>
    <row r="1475" spans="209:214" x14ac:dyDescent="0.25">
      <c r="HA1475" s="117" t="s">
        <v>884</v>
      </c>
      <c r="HB1475" s="117" t="s">
        <v>4745</v>
      </c>
      <c r="HC1475" s="117"/>
      <c r="HD1475" s="116" t="s">
        <v>1858</v>
      </c>
      <c r="HE1475" s="116">
        <v>9.1196004080000002</v>
      </c>
      <c r="HF1475" s="116">
        <v>28.800854940000001</v>
      </c>
    </row>
    <row r="1476" spans="209:214" x14ac:dyDescent="0.25">
      <c r="HA1476" s="117" t="s">
        <v>884</v>
      </c>
      <c r="HB1476" s="117" t="s">
        <v>4747</v>
      </c>
      <c r="HC1476" s="117"/>
      <c r="HD1476" s="116" t="s">
        <v>1858</v>
      </c>
      <c r="HE1476" s="116">
        <v>9.1102107619999995</v>
      </c>
      <c r="HF1476" s="116">
        <v>28.796785450000002</v>
      </c>
    </row>
    <row r="1477" spans="209:214" x14ac:dyDescent="0.25">
      <c r="HA1477" s="117" t="s">
        <v>884</v>
      </c>
      <c r="HB1477" s="117" t="s">
        <v>4749</v>
      </c>
      <c r="HC1477" s="117"/>
      <c r="HD1477" s="116" t="s">
        <v>1858</v>
      </c>
      <c r="HE1477" s="116">
        <v>9.0777400000000004</v>
      </c>
      <c r="HF1477" s="116">
        <v>28.849150999999999</v>
      </c>
    </row>
    <row r="1478" spans="209:214" x14ac:dyDescent="0.25">
      <c r="HA1478" s="117" t="s">
        <v>500</v>
      </c>
      <c r="HB1478" s="117" t="s">
        <v>4751</v>
      </c>
      <c r="HC1478" s="117"/>
      <c r="HD1478" s="116" t="s">
        <v>1858</v>
      </c>
      <c r="HE1478" s="116">
        <v>9.2245098470000002</v>
      </c>
      <c r="HF1478" s="116">
        <v>29.163148459999999</v>
      </c>
    </row>
    <row r="1479" spans="209:214" x14ac:dyDescent="0.25">
      <c r="HA1479" s="117" t="s">
        <v>500</v>
      </c>
      <c r="HB1479" s="117" t="s">
        <v>4753</v>
      </c>
      <c r="HC1479" s="117" t="s">
        <v>4754</v>
      </c>
      <c r="HD1479" s="116" t="s">
        <v>1858</v>
      </c>
      <c r="HE1479" s="116">
        <v>9.2243698849999998</v>
      </c>
      <c r="HF1479" s="116">
        <v>29.17321875</v>
      </c>
    </row>
    <row r="1480" spans="209:214" x14ac:dyDescent="0.25">
      <c r="HA1480" s="117" t="s">
        <v>500</v>
      </c>
      <c r="HB1480" s="117" t="s">
        <v>4756</v>
      </c>
      <c r="HC1480" s="117"/>
      <c r="HD1480" s="116" t="s">
        <v>1858</v>
      </c>
      <c r="HE1480" s="116">
        <v>9.2256200160000006</v>
      </c>
      <c r="HF1480" s="116">
        <v>29.16576422</v>
      </c>
    </row>
    <row r="1481" spans="209:214" x14ac:dyDescent="0.25">
      <c r="HA1481" s="117" t="s">
        <v>500</v>
      </c>
      <c r="HB1481" s="117" t="s">
        <v>4758</v>
      </c>
      <c r="HC1481" s="117"/>
      <c r="HD1481" s="116" t="s">
        <v>1858</v>
      </c>
      <c r="HE1481" s="116">
        <v>9.2258931159999999</v>
      </c>
      <c r="HF1481" s="116">
        <v>29.168305419999999</v>
      </c>
    </row>
    <row r="1482" spans="209:214" x14ac:dyDescent="0.25">
      <c r="HA1482" s="117" t="s">
        <v>500</v>
      </c>
      <c r="HB1482" s="117" t="s">
        <v>4760</v>
      </c>
      <c r="HC1482" s="117"/>
      <c r="HD1482" s="116" t="s">
        <v>1858</v>
      </c>
      <c r="HE1482" s="116">
        <v>9.2292619990000002</v>
      </c>
      <c r="HF1482" s="116">
        <v>29.16405318</v>
      </c>
    </row>
    <row r="1483" spans="209:214" x14ac:dyDescent="0.25">
      <c r="HA1483" s="117" t="s">
        <v>500</v>
      </c>
      <c r="HB1483" s="117" t="s">
        <v>4762</v>
      </c>
      <c r="HC1483" s="117"/>
      <c r="HD1483" s="116" t="s">
        <v>1858</v>
      </c>
      <c r="HE1483" s="116">
        <v>9.2178063839999993</v>
      </c>
      <c r="HF1483" s="116">
        <v>29.18097607</v>
      </c>
    </row>
    <row r="1484" spans="209:214" x14ac:dyDescent="0.25">
      <c r="HA1484" s="117" t="s">
        <v>500</v>
      </c>
      <c r="HB1484" s="117" t="s">
        <v>4764</v>
      </c>
      <c r="HC1484" s="117" t="s">
        <v>4765</v>
      </c>
      <c r="HD1484" s="116" t="s">
        <v>1858</v>
      </c>
      <c r="HE1484" s="116">
        <v>9.2128515929999999</v>
      </c>
      <c r="HF1484" s="116">
        <v>29.060614789999999</v>
      </c>
    </row>
    <row r="1485" spans="209:214" x14ac:dyDescent="0.25">
      <c r="HA1485" s="117" t="s">
        <v>500</v>
      </c>
      <c r="HB1485" s="117" t="s">
        <v>4767</v>
      </c>
      <c r="HC1485" s="117"/>
      <c r="HD1485" s="116" t="s">
        <v>1858</v>
      </c>
      <c r="HE1485" s="116">
        <v>9.1736913110000007</v>
      </c>
      <c r="HF1485" s="116">
        <v>29.150681930000001</v>
      </c>
    </row>
    <row r="1486" spans="209:214" x14ac:dyDescent="0.25">
      <c r="HA1486" s="117" t="s">
        <v>500</v>
      </c>
      <c r="HB1486" s="117" t="s">
        <v>4769</v>
      </c>
      <c r="HC1486" s="117"/>
      <c r="HD1486" s="116" t="s">
        <v>1858</v>
      </c>
      <c r="HE1486" s="116">
        <v>9.2280981559999997</v>
      </c>
      <c r="HF1486" s="116">
        <v>29.174250239999999</v>
      </c>
    </row>
    <row r="1487" spans="209:214" x14ac:dyDescent="0.25">
      <c r="HA1487" s="117" t="s">
        <v>500</v>
      </c>
      <c r="HB1487" s="117" t="s">
        <v>4771</v>
      </c>
      <c r="HC1487" s="117"/>
      <c r="HD1487" s="116" t="s">
        <v>1858</v>
      </c>
      <c r="HE1487" s="116">
        <v>9.2372575470000005</v>
      </c>
      <c r="HF1487" s="116">
        <v>29.140834869999999</v>
      </c>
    </row>
    <row r="1488" spans="209:214" x14ac:dyDescent="0.25">
      <c r="HA1488" s="117" t="s">
        <v>500</v>
      </c>
      <c r="HB1488" s="117" t="s">
        <v>4773</v>
      </c>
      <c r="HC1488" s="117"/>
      <c r="HD1488" s="116" t="s">
        <v>1858</v>
      </c>
      <c r="HE1488" s="116">
        <v>9.2155050729999992</v>
      </c>
      <c r="HF1488" s="116">
        <v>29.173666860000001</v>
      </c>
    </row>
    <row r="1489" spans="209:214" x14ac:dyDescent="0.25">
      <c r="HA1489" s="117" t="s">
        <v>533</v>
      </c>
      <c r="HB1489" s="117" t="s">
        <v>4775</v>
      </c>
      <c r="HC1489" s="117"/>
      <c r="HD1489" s="116" t="s">
        <v>1858</v>
      </c>
      <c r="HE1489" s="116">
        <v>9.1181319260000002</v>
      </c>
      <c r="HF1489" s="116">
        <v>28.833714530000002</v>
      </c>
    </row>
    <row r="1490" spans="209:214" x14ac:dyDescent="0.25">
      <c r="HA1490" s="117" t="s">
        <v>533</v>
      </c>
      <c r="HB1490" s="117" t="s">
        <v>4777</v>
      </c>
      <c r="HC1490" s="117"/>
      <c r="HD1490" s="116" t="s">
        <v>1858</v>
      </c>
      <c r="HE1490" s="116">
        <v>9.0332699999999999</v>
      </c>
      <c r="HF1490" s="116">
        <v>28.857800000000001</v>
      </c>
    </row>
    <row r="1491" spans="209:214" x14ac:dyDescent="0.25">
      <c r="HA1491" s="117" t="s">
        <v>533</v>
      </c>
      <c r="HB1491" s="117" t="s">
        <v>4779</v>
      </c>
      <c r="HC1491" s="117"/>
      <c r="HD1491" s="116" t="s">
        <v>1858</v>
      </c>
      <c r="HE1491" s="116">
        <v>9.1252840000000006</v>
      </c>
      <c r="HF1491" s="116">
        <v>28.853608999999999</v>
      </c>
    </row>
    <row r="1492" spans="209:214" x14ac:dyDescent="0.25">
      <c r="HA1492" s="117" t="s">
        <v>533</v>
      </c>
      <c r="HB1492" s="117" t="s">
        <v>4781</v>
      </c>
      <c r="HC1492" s="117"/>
      <c r="HD1492" s="116" t="s">
        <v>1858</v>
      </c>
      <c r="HE1492" s="116">
        <v>9.1068379999999998</v>
      </c>
      <c r="HF1492" s="116">
        <v>28.840693000000002</v>
      </c>
    </row>
    <row r="1493" spans="209:214" x14ac:dyDescent="0.25">
      <c r="HA1493" s="117" t="s">
        <v>533</v>
      </c>
      <c r="HB1493" s="117" t="s">
        <v>533</v>
      </c>
      <c r="HC1493" s="117"/>
      <c r="HD1493" s="116" t="s">
        <v>1858</v>
      </c>
      <c r="HE1493" s="116">
        <v>9.0473413849999993</v>
      </c>
      <c r="HF1493" s="116">
        <v>28.852353595</v>
      </c>
    </row>
    <row r="1494" spans="209:214" x14ac:dyDescent="0.25">
      <c r="HA1494" s="117" t="s">
        <v>533</v>
      </c>
      <c r="HB1494" s="117" t="s">
        <v>4784</v>
      </c>
      <c r="HC1494" s="117"/>
      <c r="HD1494" s="116" t="s">
        <v>1858</v>
      </c>
      <c r="HE1494" s="116">
        <v>9.2085257009999992</v>
      </c>
      <c r="HF1494" s="116">
        <v>28.878572918</v>
      </c>
    </row>
    <row r="1495" spans="209:214" x14ac:dyDescent="0.25">
      <c r="HA1495" s="117" t="s">
        <v>533</v>
      </c>
      <c r="HB1495" s="117" t="s">
        <v>4786</v>
      </c>
      <c r="HC1495" s="117"/>
      <c r="HD1495" s="116" t="s">
        <v>1858</v>
      </c>
      <c r="HE1495" s="116">
        <v>9.1181319260000002</v>
      </c>
      <c r="HF1495" s="116">
        <v>28.833714530000002</v>
      </c>
    </row>
    <row r="1496" spans="209:214" x14ac:dyDescent="0.25">
      <c r="HA1496" s="117" t="s">
        <v>533</v>
      </c>
      <c r="HB1496" s="117" t="s">
        <v>4788</v>
      </c>
      <c r="HC1496" s="117"/>
      <c r="HD1496" s="116" t="s">
        <v>1858</v>
      </c>
      <c r="HE1496" s="116">
        <v>9.0403534000000008</v>
      </c>
      <c r="HF1496" s="116">
        <v>28.766537</v>
      </c>
    </row>
    <row r="1497" spans="209:214" x14ac:dyDescent="0.25">
      <c r="HA1497" s="117" t="s">
        <v>533</v>
      </c>
      <c r="HB1497" s="117" t="s">
        <v>4790</v>
      </c>
      <c r="HC1497" s="117"/>
      <c r="HD1497" s="116" t="s">
        <v>1858</v>
      </c>
      <c r="HE1497" s="116">
        <v>9.0850190000000008</v>
      </c>
      <c r="HF1497" s="116">
        <v>28.856912000000001</v>
      </c>
    </row>
    <row r="1498" spans="209:214" x14ac:dyDescent="0.25">
      <c r="HA1498" s="117" t="s">
        <v>533</v>
      </c>
      <c r="HB1498" s="117" t="s">
        <v>4792</v>
      </c>
      <c r="HC1498" s="117"/>
      <c r="HD1498" s="116" t="s">
        <v>1858</v>
      </c>
      <c r="HE1498" s="116">
        <v>9.1056519999999992</v>
      </c>
      <c r="HF1498" s="116">
        <v>28.852846</v>
      </c>
    </row>
    <row r="1499" spans="209:214" x14ac:dyDescent="0.25">
      <c r="HA1499" s="117" t="s">
        <v>533</v>
      </c>
      <c r="HB1499" s="117" t="s">
        <v>4794</v>
      </c>
      <c r="HC1499" s="117"/>
      <c r="HD1499" s="116" t="s">
        <v>1858</v>
      </c>
      <c r="HE1499" s="116">
        <v>9.1181319260000002</v>
      </c>
      <c r="HF1499" s="116">
        <v>28.833714530000002</v>
      </c>
    </row>
    <row r="1500" spans="209:214" x14ac:dyDescent="0.25">
      <c r="HA1500" s="117" t="s">
        <v>533</v>
      </c>
      <c r="HB1500" s="117" t="s">
        <v>4796</v>
      </c>
      <c r="HC1500" s="117"/>
      <c r="HD1500" s="116" t="s">
        <v>1858</v>
      </c>
      <c r="HE1500" s="116">
        <v>9.1181319260000002</v>
      </c>
      <c r="HF1500" s="116">
        <v>28.833714530000002</v>
      </c>
    </row>
    <row r="1501" spans="209:214" x14ac:dyDescent="0.25">
      <c r="HA1501" s="117" t="s">
        <v>533</v>
      </c>
      <c r="HB1501" s="117" t="s">
        <v>4798</v>
      </c>
      <c r="HC1501" s="117"/>
      <c r="HD1501" s="116" t="s">
        <v>1858</v>
      </c>
      <c r="HE1501" s="116">
        <v>9.1059020000000004</v>
      </c>
      <c r="HF1501" s="116">
        <v>28.855096</v>
      </c>
    </row>
    <row r="1502" spans="209:214" x14ac:dyDescent="0.25">
      <c r="HA1502" s="117" t="s">
        <v>533</v>
      </c>
      <c r="HB1502" s="117" t="s">
        <v>4800</v>
      </c>
      <c r="HC1502" s="117"/>
      <c r="HD1502" s="116" t="s">
        <v>1858</v>
      </c>
      <c r="HE1502" s="116">
        <v>9.1181319260000002</v>
      </c>
      <c r="HF1502" s="116">
        <v>28.833714530000002</v>
      </c>
    </row>
    <row r="1503" spans="209:214" x14ac:dyDescent="0.25">
      <c r="HA1503" s="117" t="s">
        <v>533</v>
      </c>
      <c r="HB1503" s="117" t="s">
        <v>4802</v>
      </c>
      <c r="HC1503" s="117"/>
      <c r="HD1503" s="116" t="s">
        <v>1858</v>
      </c>
      <c r="HE1503" s="116">
        <v>9.0429905000000002</v>
      </c>
      <c r="HF1503" s="116">
        <v>28.865645900000001</v>
      </c>
    </row>
    <row r="1504" spans="209:214" x14ac:dyDescent="0.25">
      <c r="HA1504" s="117" t="s">
        <v>533</v>
      </c>
      <c r="HB1504" s="117" t="s">
        <v>4804</v>
      </c>
      <c r="HC1504" s="117"/>
      <c r="HD1504" s="116" t="s">
        <v>1858</v>
      </c>
      <c r="HE1504" s="116">
        <v>9.0403534000000008</v>
      </c>
      <c r="HF1504" s="116">
        <v>28.766537</v>
      </c>
    </row>
    <row r="1505" spans="209:214" x14ac:dyDescent="0.25">
      <c r="HA1505" s="117" t="s">
        <v>523</v>
      </c>
      <c r="HB1505" s="117" t="s">
        <v>4806</v>
      </c>
      <c r="HC1505" s="117"/>
      <c r="HD1505" s="116" t="s">
        <v>1858</v>
      </c>
      <c r="HE1505" s="116">
        <v>9.0684034550000003</v>
      </c>
      <c r="HF1505" s="116">
        <v>29.064079410000002</v>
      </c>
    </row>
    <row r="1506" spans="209:214" x14ac:dyDescent="0.25">
      <c r="HA1506" s="117" t="s">
        <v>523</v>
      </c>
      <c r="HB1506" s="117" t="s">
        <v>4808</v>
      </c>
      <c r="HC1506" s="117"/>
      <c r="HD1506" s="116" t="s">
        <v>1858</v>
      </c>
      <c r="HE1506" s="116">
        <v>9.0684034550000003</v>
      </c>
      <c r="HF1506" s="116">
        <v>29.064079410000002</v>
      </c>
    </row>
    <row r="1507" spans="209:214" x14ac:dyDescent="0.25">
      <c r="HA1507" s="117" t="s">
        <v>523</v>
      </c>
      <c r="HB1507" s="117" t="s">
        <v>4810</v>
      </c>
      <c r="HC1507" s="117"/>
      <c r="HD1507" s="116" t="s">
        <v>1858</v>
      </c>
      <c r="HE1507" s="116">
        <v>9.0684034550000003</v>
      </c>
      <c r="HF1507" s="116">
        <v>29.064079410000002</v>
      </c>
    </row>
    <row r="1508" spans="209:214" x14ac:dyDescent="0.25">
      <c r="HA1508" s="117" t="s">
        <v>523</v>
      </c>
      <c r="HB1508" s="117" t="s">
        <v>4812</v>
      </c>
      <c r="HC1508" s="117" t="s">
        <v>4813</v>
      </c>
      <c r="HD1508" s="116" t="s">
        <v>1858</v>
      </c>
      <c r="HE1508" s="116">
        <v>9.0531647559999993</v>
      </c>
      <c r="HF1508" s="116">
        <v>29.094204000000001</v>
      </c>
    </row>
    <row r="1509" spans="209:214" x14ac:dyDescent="0.25">
      <c r="HA1509" s="117" t="s">
        <v>523</v>
      </c>
      <c r="HB1509" s="117" t="s">
        <v>4815</v>
      </c>
      <c r="HC1509" s="117"/>
      <c r="HD1509" s="116" t="s">
        <v>1858</v>
      </c>
      <c r="HE1509" s="116">
        <v>9.0684034550000003</v>
      </c>
      <c r="HF1509" s="116">
        <v>29.064079410000002</v>
      </c>
    </row>
    <row r="1510" spans="209:214" x14ac:dyDescent="0.25">
      <c r="HA1510" s="117" t="s">
        <v>523</v>
      </c>
      <c r="HB1510" s="117" t="s">
        <v>4817</v>
      </c>
      <c r="HC1510" s="117"/>
      <c r="HD1510" s="116" t="s">
        <v>1858</v>
      </c>
      <c r="HE1510" s="116">
        <v>9.1073459999999997</v>
      </c>
      <c r="HF1510" s="116">
        <v>29.068570999999999</v>
      </c>
    </row>
    <row r="1511" spans="209:214" x14ac:dyDescent="0.25">
      <c r="HA1511" s="117" t="s">
        <v>523</v>
      </c>
      <c r="HB1511" s="117" t="s">
        <v>4819</v>
      </c>
      <c r="HC1511" s="117" t="s">
        <v>4820</v>
      </c>
      <c r="HD1511" s="116" t="s">
        <v>1858</v>
      </c>
      <c r="HE1511" s="116">
        <v>9.0684034550000003</v>
      </c>
      <c r="HF1511" s="116">
        <v>29.064079410000002</v>
      </c>
    </row>
    <row r="1512" spans="209:214" x14ac:dyDescent="0.25">
      <c r="HA1512" s="117" t="s">
        <v>523</v>
      </c>
      <c r="HB1512" s="117" t="s">
        <v>4822</v>
      </c>
      <c r="HC1512" s="117"/>
      <c r="HD1512" s="116" t="s">
        <v>1858</v>
      </c>
      <c r="HE1512" s="116">
        <v>9.1127260000000003</v>
      </c>
      <c r="HF1512" s="116">
        <v>29.070350999999999</v>
      </c>
    </row>
    <row r="1513" spans="209:214" x14ac:dyDescent="0.25">
      <c r="HA1513" s="117" t="s">
        <v>523</v>
      </c>
      <c r="HB1513" s="117" t="s">
        <v>4824</v>
      </c>
      <c r="HC1513" s="117"/>
      <c r="HD1513" s="116" t="s">
        <v>1858</v>
      </c>
      <c r="HE1513" s="116">
        <v>9.0426629999999992</v>
      </c>
      <c r="HF1513" s="116">
        <v>29.114156000000001</v>
      </c>
    </row>
    <row r="1514" spans="209:214" x14ac:dyDescent="0.25">
      <c r="HA1514" s="117" t="s">
        <v>523</v>
      </c>
      <c r="HB1514" s="117" t="s">
        <v>4826</v>
      </c>
      <c r="HC1514" s="117"/>
      <c r="HD1514" s="116" t="s">
        <v>1858</v>
      </c>
      <c r="HE1514" s="116">
        <v>9.0531939999999995</v>
      </c>
      <c r="HF1514" s="116">
        <v>29.094711</v>
      </c>
    </row>
    <row r="1515" spans="209:214" x14ac:dyDescent="0.25">
      <c r="HA1515" s="117" t="s">
        <v>371</v>
      </c>
      <c r="HB1515" s="117" t="s">
        <v>4828</v>
      </c>
      <c r="HC1515" s="117"/>
      <c r="HD1515" s="116" t="s">
        <v>1858</v>
      </c>
      <c r="HE1515" s="116">
        <v>9.20472</v>
      </c>
      <c r="HF1515" s="116">
        <v>28.910160000000001</v>
      </c>
    </row>
    <row r="1516" spans="209:214" x14ac:dyDescent="0.25">
      <c r="HA1516" s="117" t="s">
        <v>371</v>
      </c>
      <c r="HB1516" s="117" t="s">
        <v>4830</v>
      </c>
      <c r="HC1516" s="117"/>
      <c r="HD1516" s="116" t="s">
        <v>1858</v>
      </c>
      <c r="HE1516" s="116">
        <v>9.138776</v>
      </c>
      <c r="HF1516" s="116">
        <v>28.993932000000001</v>
      </c>
    </row>
    <row r="1517" spans="209:214" x14ac:dyDescent="0.25">
      <c r="HA1517" s="117" t="s">
        <v>371</v>
      </c>
      <c r="HB1517" s="117" t="s">
        <v>4832</v>
      </c>
      <c r="HC1517" s="117"/>
      <c r="HD1517" s="116" t="s">
        <v>1858</v>
      </c>
      <c r="HE1517" s="116">
        <v>9.1186299999999996</v>
      </c>
      <c r="HF1517" s="116">
        <v>28.953130000000002</v>
      </c>
    </row>
    <row r="1518" spans="209:214" x14ac:dyDescent="0.25">
      <c r="HA1518" s="117" t="s">
        <v>371</v>
      </c>
      <c r="HB1518" s="117" t="s">
        <v>4834</v>
      </c>
      <c r="HC1518" s="117"/>
      <c r="HD1518" s="116" t="s">
        <v>1858</v>
      </c>
      <c r="HE1518" s="116">
        <v>9.1369600000000002</v>
      </c>
      <c r="HF1518" s="116">
        <v>29.030049999999999</v>
      </c>
    </row>
    <row r="1519" spans="209:214" x14ac:dyDescent="0.25">
      <c r="HA1519" s="117" t="s">
        <v>371</v>
      </c>
      <c r="HB1519" s="117" t="s">
        <v>4836</v>
      </c>
      <c r="HC1519" s="117"/>
      <c r="HD1519" s="116" t="s">
        <v>1858</v>
      </c>
      <c r="HE1519" s="116">
        <v>9.15</v>
      </c>
      <c r="HF1519" s="116">
        <v>29.016666699999998</v>
      </c>
    </row>
    <row r="1520" spans="209:214" x14ac:dyDescent="0.25">
      <c r="HA1520" s="117" t="s">
        <v>371</v>
      </c>
      <c r="HB1520" s="117" t="s">
        <v>4838</v>
      </c>
      <c r="HC1520" s="117"/>
      <c r="HD1520" s="116" t="s">
        <v>1858</v>
      </c>
      <c r="HE1520" s="116">
        <v>9.1375100000000007</v>
      </c>
      <c r="HF1520" s="116">
        <v>28.97465</v>
      </c>
    </row>
    <row r="1521" spans="209:214" x14ac:dyDescent="0.25">
      <c r="HA1521" s="117" t="s">
        <v>371</v>
      </c>
      <c r="HB1521" s="117" t="s">
        <v>4840</v>
      </c>
      <c r="HC1521" s="117"/>
      <c r="HD1521" s="116" t="s">
        <v>1858</v>
      </c>
      <c r="HE1521" s="116">
        <v>9.1659437940000004</v>
      </c>
      <c r="HF1521" s="116">
        <v>28.9988554</v>
      </c>
    </row>
    <row r="1522" spans="209:214" x14ac:dyDescent="0.25">
      <c r="HA1522" s="117" t="s">
        <v>371</v>
      </c>
      <c r="HB1522" s="117" t="s">
        <v>371</v>
      </c>
      <c r="HC1522" s="117"/>
      <c r="HD1522" s="116" t="s">
        <v>1858</v>
      </c>
      <c r="HE1522" s="116">
        <v>9.1496099999999991</v>
      </c>
      <c r="HF1522" s="116">
        <v>29.031659999999999</v>
      </c>
    </row>
    <row r="1523" spans="209:214" x14ac:dyDescent="0.25">
      <c r="HA1523" s="117" t="s">
        <v>371</v>
      </c>
      <c r="HB1523" s="117" t="s">
        <v>4843</v>
      </c>
      <c r="HC1523" s="117"/>
      <c r="HD1523" s="116" t="s">
        <v>1858</v>
      </c>
      <c r="HE1523" s="116">
        <v>9.1518300000000004</v>
      </c>
      <c r="HF1523" s="116">
        <v>28.98807</v>
      </c>
    </row>
    <row r="1524" spans="209:214" x14ac:dyDescent="0.25">
      <c r="HA1524" s="117" t="s">
        <v>371</v>
      </c>
      <c r="HB1524" s="117" t="s">
        <v>4845</v>
      </c>
      <c r="HC1524" s="117"/>
      <c r="HD1524" s="116" t="s">
        <v>1858</v>
      </c>
      <c r="HE1524" s="116">
        <v>9.1402142830000006</v>
      </c>
      <c r="HF1524" s="116">
        <v>28.954027880000002</v>
      </c>
    </row>
    <row r="1525" spans="209:214" x14ac:dyDescent="0.25">
      <c r="HA1525" s="117" t="s">
        <v>371</v>
      </c>
      <c r="HB1525" s="117" t="s">
        <v>4847</v>
      </c>
      <c r="HC1525" s="117"/>
      <c r="HD1525" s="116" t="s">
        <v>1858</v>
      </c>
      <c r="HE1525" s="116">
        <v>9.1416000000000004</v>
      </c>
      <c r="HF1525" s="116">
        <v>28.936</v>
      </c>
    </row>
    <row r="1526" spans="209:214" x14ac:dyDescent="0.25">
      <c r="HA1526" s="117" t="s">
        <v>371</v>
      </c>
      <c r="HB1526" s="117" t="s">
        <v>4849</v>
      </c>
      <c r="HC1526" s="117"/>
      <c r="HD1526" s="116" t="s">
        <v>1858</v>
      </c>
      <c r="HE1526" s="116">
        <v>9.2039899999999992</v>
      </c>
      <c r="HF1526" s="116">
        <v>28.907599999999999</v>
      </c>
    </row>
    <row r="1527" spans="209:214" x14ac:dyDescent="0.25">
      <c r="HA1527" s="117" t="s">
        <v>371</v>
      </c>
      <c r="HB1527" s="117" t="s">
        <v>4851</v>
      </c>
      <c r="HC1527" s="117"/>
      <c r="HD1527" s="116" t="s">
        <v>1858</v>
      </c>
      <c r="HE1527" s="116">
        <v>9.2087500000000002</v>
      </c>
      <c r="HF1527" s="116">
        <v>28.911899999999999</v>
      </c>
    </row>
    <row r="1528" spans="209:214" x14ac:dyDescent="0.25">
      <c r="HA1528" s="117" t="s">
        <v>371</v>
      </c>
      <c r="HB1528" s="117" t="s">
        <v>4853</v>
      </c>
      <c r="HC1528" s="117"/>
      <c r="HD1528" s="116" t="s">
        <v>1858</v>
      </c>
      <c r="HE1528" s="116">
        <v>9.1406799999999997</v>
      </c>
      <c r="HF1528" s="116">
        <v>28.94219</v>
      </c>
    </row>
    <row r="1529" spans="209:214" x14ac:dyDescent="0.25">
      <c r="HA1529" s="117" t="s">
        <v>371</v>
      </c>
      <c r="HB1529" s="117" t="s">
        <v>4855</v>
      </c>
      <c r="HC1529" s="117"/>
      <c r="HD1529" s="116" t="s">
        <v>1858</v>
      </c>
      <c r="HE1529" s="116">
        <v>9.1324900000000007</v>
      </c>
      <c r="HF1529" s="116">
        <v>28.935659999999999</v>
      </c>
    </row>
    <row r="1530" spans="209:214" x14ac:dyDescent="0.25">
      <c r="HA1530" s="117" t="s">
        <v>371</v>
      </c>
      <c r="HB1530" s="117" t="s">
        <v>4857</v>
      </c>
      <c r="HC1530" s="117"/>
      <c r="HD1530" s="116" t="s">
        <v>1858</v>
      </c>
      <c r="HE1530" s="116">
        <v>9.1396359999999994</v>
      </c>
      <c r="HF1530" s="116">
        <v>28.992372</v>
      </c>
    </row>
    <row r="1531" spans="209:214" x14ac:dyDescent="0.25">
      <c r="HA1531" s="117" t="s">
        <v>371</v>
      </c>
      <c r="HB1531" s="117" t="s">
        <v>4859</v>
      </c>
      <c r="HC1531" s="117"/>
      <c r="HD1531" s="116" t="s">
        <v>1858</v>
      </c>
      <c r="HE1531" s="116">
        <v>9.1880799999999994</v>
      </c>
      <c r="HF1531" s="116">
        <v>28.910160000000001</v>
      </c>
    </row>
    <row r="1532" spans="209:214" x14ac:dyDescent="0.25">
      <c r="HA1532" s="117" t="s">
        <v>371</v>
      </c>
      <c r="HB1532" s="117" t="s">
        <v>4861</v>
      </c>
      <c r="HC1532" s="117"/>
      <c r="HD1532" s="116" t="s">
        <v>1858</v>
      </c>
      <c r="HE1532" s="116">
        <v>9.1894100000000005</v>
      </c>
      <c r="HF1532" s="116">
        <v>28.938369999999999</v>
      </c>
    </row>
    <row r="1533" spans="209:214" x14ac:dyDescent="0.25">
      <c r="HA1533" s="117" t="s">
        <v>396</v>
      </c>
      <c r="HB1533" s="117" t="s">
        <v>4863</v>
      </c>
      <c r="HC1533" s="117"/>
      <c r="HD1533" s="116" t="s">
        <v>1858</v>
      </c>
      <c r="HE1533" s="116">
        <v>9.2215100000000003</v>
      </c>
      <c r="HF1533" s="116">
        <v>28.94651</v>
      </c>
    </row>
    <row r="1534" spans="209:214" x14ac:dyDescent="0.25">
      <c r="HA1534" s="117" t="s">
        <v>396</v>
      </c>
      <c r="HB1534" s="117" t="s">
        <v>4865</v>
      </c>
      <c r="HC1534" s="117"/>
      <c r="HD1534" s="116" t="s">
        <v>1858</v>
      </c>
      <c r="HE1534" s="116">
        <v>9.2159999999999993</v>
      </c>
      <c r="HF1534" s="116">
        <v>29.037929999999999</v>
      </c>
    </row>
    <row r="1535" spans="209:214" x14ac:dyDescent="0.25">
      <c r="HA1535" s="117" t="s">
        <v>396</v>
      </c>
      <c r="HB1535" s="117" t="s">
        <v>4867</v>
      </c>
      <c r="HC1535" s="117"/>
      <c r="HD1535" s="116" t="s">
        <v>1858</v>
      </c>
      <c r="HE1535" s="116">
        <v>9.1942799999999991</v>
      </c>
      <c r="HF1535" s="116">
        <v>28.953990000000001</v>
      </c>
    </row>
    <row r="1536" spans="209:214" x14ac:dyDescent="0.25">
      <c r="HA1536" s="117" t="s">
        <v>396</v>
      </c>
      <c r="HB1536" s="117" t="s">
        <v>4869</v>
      </c>
      <c r="HC1536" s="117" t="s">
        <v>4870</v>
      </c>
      <c r="HD1536" s="116" t="s">
        <v>1858</v>
      </c>
      <c r="HE1536" s="116">
        <v>9.2237899999999993</v>
      </c>
      <c r="HF1536" s="116">
        <v>28.97738</v>
      </c>
    </row>
    <row r="1537" spans="209:214" x14ac:dyDescent="0.25">
      <c r="HA1537" s="117" t="s">
        <v>396</v>
      </c>
      <c r="HB1537" s="117" t="s">
        <v>4872</v>
      </c>
      <c r="HC1537" s="117"/>
      <c r="HD1537" s="116" t="s">
        <v>1858</v>
      </c>
      <c r="HE1537" s="116">
        <v>9.2177830000000007</v>
      </c>
      <c r="HF1537" s="116">
        <v>29.003668000000001</v>
      </c>
    </row>
    <row r="1538" spans="209:214" x14ac:dyDescent="0.25">
      <c r="HA1538" s="117" t="s">
        <v>396</v>
      </c>
      <c r="HB1538" s="117" t="s">
        <v>3102</v>
      </c>
      <c r="HC1538" s="117"/>
      <c r="HD1538" s="116" t="s">
        <v>1858</v>
      </c>
      <c r="HE1538" s="116">
        <v>9.1977799999999998</v>
      </c>
      <c r="HF1538" s="116">
        <v>28.998619999999999</v>
      </c>
    </row>
    <row r="1539" spans="209:214" x14ac:dyDescent="0.25">
      <c r="HA1539" s="117" t="s">
        <v>396</v>
      </c>
      <c r="HB1539" s="117" t="s">
        <v>4875</v>
      </c>
      <c r="HC1539" s="117"/>
      <c r="HD1539" s="116" t="s">
        <v>1858</v>
      </c>
      <c r="HE1539" s="116">
        <v>9.2279599999999995</v>
      </c>
      <c r="HF1539" s="116">
        <v>29.003309999999999</v>
      </c>
    </row>
    <row r="1540" spans="209:214" x14ac:dyDescent="0.25">
      <c r="HA1540" s="117" t="s">
        <v>396</v>
      </c>
      <c r="HB1540" s="117" t="s">
        <v>4877</v>
      </c>
      <c r="HC1540" s="117"/>
      <c r="HD1540" s="116" t="s">
        <v>1858</v>
      </c>
      <c r="HE1540" s="116">
        <v>9.2067499999999995</v>
      </c>
      <c r="HF1540" s="116">
        <v>29.068650000000002</v>
      </c>
    </row>
    <row r="1541" spans="209:214" x14ac:dyDescent="0.25">
      <c r="HA1541" s="117" t="s">
        <v>396</v>
      </c>
      <c r="HB1541" s="117" t="s">
        <v>4879</v>
      </c>
      <c r="HC1541" s="117" t="s">
        <v>4880</v>
      </c>
      <c r="HD1541" s="116" t="s">
        <v>1858</v>
      </c>
      <c r="HE1541" s="116">
        <v>9.2275100000000005</v>
      </c>
      <c r="HF1541" s="116">
        <v>28.965900000000001</v>
      </c>
    </row>
    <row r="1542" spans="209:214" x14ac:dyDescent="0.25">
      <c r="HA1542" s="117" t="s">
        <v>396</v>
      </c>
      <c r="HB1542" s="117" t="s">
        <v>4882</v>
      </c>
      <c r="HC1542" s="117"/>
      <c r="HD1542" s="116" t="s">
        <v>1858</v>
      </c>
      <c r="HE1542" s="116">
        <v>9.2209000000000003</v>
      </c>
      <c r="HF1542" s="116">
        <v>29.002009999999999</v>
      </c>
    </row>
    <row r="1543" spans="209:214" x14ac:dyDescent="0.25">
      <c r="HA1543" s="117" t="s">
        <v>396</v>
      </c>
      <c r="HB1543" s="117" t="s">
        <v>4884</v>
      </c>
      <c r="HC1543" s="117"/>
      <c r="HD1543" s="116" t="s">
        <v>1858</v>
      </c>
      <c r="HE1543" s="116">
        <v>9.2279599999999995</v>
      </c>
      <c r="HF1543" s="116">
        <v>29.00206</v>
      </c>
    </row>
    <row r="1544" spans="209:214" x14ac:dyDescent="0.25">
      <c r="HA1544" s="117" t="s">
        <v>396</v>
      </c>
      <c r="HB1544" s="117" t="s">
        <v>4886</v>
      </c>
      <c r="HC1544" s="117"/>
      <c r="HD1544" s="116" t="s">
        <v>1858</v>
      </c>
      <c r="HE1544" s="116">
        <v>9.22058</v>
      </c>
      <c r="HF1544" s="116">
        <v>29.002089999999999</v>
      </c>
    </row>
    <row r="1545" spans="209:214" x14ac:dyDescent="0.25">
      <c r="HA1545" s="117" t="s">
        <v>396</v>
      </c>
      <c r="HB1545" s="117" t="s">
        <v>4888</v>
      </c>
      <c r="HC1545" s="117"/>
      <c r="HD1545" s="116" t="s">
        <v>1858</v>
      </c>
      <c r="HE1545" s="116">
        <v>9.1966699999999992</v>
      </c>
      <c r="HF1545" s="116">
        <v>29.101949999999999</v>
      </c>
    </row>
    <row r="1546" spans="209:214" x14ac:dyDescent="0.25">
      <c r="HA1546" s="117" t="s">
        <v>396</v>
      </c>
      <c r="HB1546" s="117" t="s">
        <v>4890</v>
      </c>
      <c r="HC1546" s="117" t="s">
        <v>4891</v>
      </c>
      <c r="HD1546" s="116" t="s">
        <v>1858</v>
      </c>
      <c r="HE1546" s="116">
        <v>9.2324000000000002</v>
      </c>
      <c r="HF1546" s="116">
        <v>29.004090000000001</v>
      </c>
    </row>
    <row r="1547" spans="209:214" x14ac:dyDescent="0.25">
      <c r="HA1547" s="117" t="s">
        <v>365</v>
      </c>
      <c r="HB1547" s="117" t="s">
        <v>4893</v>
      </c>
      <c r="HC1547" s="117"/>
      <c r="HD1547" s="116" t="s">
        <v>1858</v>
      </c>
      <c r="HE1547" s="116">
        <v>9.0273400000000006</v>
      </c>
      <c r="HF1547" s="116">
        <v>29.15953</v>
      </c>
    </row>
    <row r="1548" spans="209:214" x14ac:dyDescent="0.25">
      <c r="HA1548" s="117" t="s">
        <v>365</v>
      </c>
      <c r="HB1548" s="117" t="s">
        <v>4895</v>
      </c>
      <c r="HC1548" s="117"/>
      <c r="HD1548" s="116" t="s">
        <v>1858</v>
      </c>
      <c r="HE1548" s="116">
        <v>8.9651499999999995</v>
      </c>
      <c r="HF1548" s="116">
        <v>29.257480000000001</v>
      </c>
    </row>
    <row r="1549" spans="209:214" x14ac:dyDescent="0.25">
      <c r="HA1549" s="117" t="s">
        <v>365</v>
      </c>
      <c r="HB1549" s="117" t="s">
        <v>4897</v>
      </c>
      <c r="HC1549" s="117"/>
      <c r="HD1549" s="116" t="s">
        <v>1858</v>
      </c>
      <c r="HE1549" s="116">
        <v>8.9144900000000007</v>
      </c>
      <c r="HF1549" s="116">
        <v>29.283670000000001</v>
      </c>
    </row>
    <row r="1550" spans="209:214" x14ac:dyDescent="0.25">
      <c r="HA1550" s="117" t="s">
        <v>365</v>
      </c>
      <c r="HB1550" s="117" t="s">
        <v>4899</v>
      </c>
      <c r="HC1550" s="117"/>
      <c r="HD1550" s="116" t="s">
        <v>1858</v>
      </c>
      <c r="HE1550" s="116">
        <v>8.9463000000000008</v>
      </c>
      <c r="HF1550" s="116">
        <v>29.26606</v>
      </c>
    </row>
    <row r="1551" spans="209:214" x14ac:dyDescent="0.25">
      <c r="HA1551" s="117" t="s">
        <v>365</v>
      </c>
      <c r="HB1551" s="117" t="s">
        <v>4901</v>
      </c>
      <c r="HC1551" s="117"/>
      <c r="HD1551" s="116" t="s">
        <v>1858</v>
      </c>
      <c r="HE1551" s="116">
        <v>8.9144900000000007</v>
      </c>
      <c r="HF1551" s="116">
        <v>29.28368</v>
      </c>
    </row>
    <row r="1552" spans="209:214" x14ac:dyDescent="0.25">
      <c r="HA1552" s="117" t="s">
        <v>365</v>
      </c>
      <c r="HB1552" s="117" t="s">
        <v>4903</v>
      </c>
      <c r="HC1552" s="117"/>
      <c r="HD1552" s="116" t="s">
        <v>1858</v>
      </c>
      <c r="HE1552" s="116">
        <v>8.9315899999999999</v>
      </c>
      <c r="HF1552" s="116">
        <v>29.273689999999998</v>
      </c>
    </row>
    <row r="1553" spans="209:214" x14ac:dyDescent="0.25">
      <c r="HA1553" s="117" t="s">
        <v>365</v>
      </c>
      <c r="HB1553" s="117" t="s">
        <v>4905</v>
      </c>
      <c r="HC1553" s="117"/>
      <c r="HD1553" s="116" t="s">
        <v>1858</v>
      </c>
      <c r="HE1553" s="116">
        <v>9.0254999900000001</v>
      </c>
      <c r="HF1553" s="116">
        <v>29.161833300000001</v>
      </c>
    </row>
    <row r="1554" spans="209:214" x14ac:dyDescent="0.25">
      <c r="HA1554" s="117" t="s">
        <v>536</v>
      </c>
      <c r="HB1554" s="117" t="s">
        <v>4907</v>
      </c>
      <c r="HC1554" s="117"/>
      <c r="HD1554" s="116" t="s">
        <v>1858</v>
      </c>
      <c r="HE1554" s="116">
        <v>9.0705749000000004</v>
      </c>
      <c r="HF1554" s="116">
        <v>28.943359399999999</v>
      </c>
    </row>
    <row r="1555" spans="209:214" x14ac:dyDescent="0.25">
      <c r="HA1555" s="117" t="s">
        <v>536</v>
      </c>
      <c r="HB1555" s="117" t="s">
        <v>4909</v>
      </c>
      <c r="HC1555" s="117"/>
      <c r="HD1555" s="116" t="s">
        <v>1858</v>
      </c>
      <c r="HE1555" s="116">
        <v>9.0736810000000006</v>
      </c>
      <c r="HF1555" s="116">
        <v>28.941925000000001</v>
      </c>
    </row>
    <row r="1556" spans="209:214" x14ac:dyDescent="0.25">
      <c r="HA1556" s="117" t="s">
        <v>536</v>
      </c>
      <c r="HB1556" s="117" t="s">
        <v>4911</v>
      </c>
      <c r="HC1556" s="117"/>
      <c r="HD1556" s="116" t="s">
        <v>1858</v>
      </c>
      <c r="HE1556" s="116">
        <v>9.0620602360000007</v>
      </c>
      <c r="HF1556" s="116">
        <v>28.919930010000002</v>
      </c>
    </row>
    <row r="1557" spans="209:214" x14ac:dyDescent="0.25">
      <c r="HA1557" s="117" t="s">
        <v>536</v>
      </c>
      <c r="HB1557" s="117" t="s">
        <v>4913</v>
      </c>
      <c r="HC1557" s="117"/>
      <c r="HD1557" s="116" t="s">
        <v>1858</v>
      </c>
      <c r="HE1557" s="116">
        <v>9.0907750000000007</v>
      </c>
      <c r="HF1557" s="116">
        <v>28.893989999999999</v>
      </c>
    </row>
    <row r="1558" spans="209:214" x14ac:dyDescent="0.25">
      <c r="HA1558" s="117" t="s">
        <v>536</v>
      </c>
      <c r="HB1558" s="117" t="s">
        <v>4915</v>
      </c>
      <c r="HC1558" s="117"/>
      <c r="HD1558" s="116" t="s">
        <v>1858</v>
      </c>
      <c r="HE1558" s="116">
        <v>9.0755510000000008</v>
      </c>
      <c r="HF1558" s="116">
        <v>28.932925000000001</v>
      </c>
    </row>
    <row r="1559" spans="209:214" x14ac:dyDescent="0.25">
      <c r="HA1559" s="117" t="s">
        <v>536</v>
      </c>
      <c r="HB1559" s="117" t="s">
        <v>3163</v>
      </c>
      <c r="HC1559" s="117"/>
      <c r="HD1559" s="116" t="s">
        <v>1858</v>
      </c>
      <c r="HE1559" s="116">
        <v>9.0740210000000001</v>
      </c>
      <c r="HF1559" s="116">
        <v>28.942385000000002</v>
      </c>
    </row>
    <row r="1560" spans="209:214" x14ac:dyDescent="0.25">
      <c r="HA1560" s="117" t="s">
        <v>536</v>
      </c>
      <c r="HB1560" s="117" t="s">
        <v>4918</v>
      </c>
      <c r="HC1560" s="117"/>
      <c r="HD1560" s="116" t="s">
        <v>1858</v>
      </c>
      <c r="HE1560" s="116">
        <v>9.0620602360000007</v>
      </c>
      <c r="HF1560" s="116">
        <v>28.919930010000002</v>
      </c>
    </row>
    <row r="1561" spans="209:214" x14ac:dyDescent="0.25">
      <c r="HA1561" s="117" t="s">
        <v>536</v>
      </c>
      <c r="HB1561" s="117" t="s">
        <v>4920</v>
      </c>
      <c r="HC1561" s="117"/>
      <c r="HD1561" s="116" t="s">
        <v>1858</v>
      </c>
      <c r="HE1561" s="116">
        <v>9.0939021540000002</v>
      </c>
      <c r="HF1561" s="116">
        <v>28.910102934000001</v>
      </c>
    </row>
    <row r="1562" spans="209:214" x14ac:dyDescent="0.25">
      <c r="HA1562" s="117" t="s">
        <v>536</v>
      </c>
      <c r="HB1562" s="117" t="s">
        <v>4922</v>
      </c>
      <c r="HC1562" s="117"/>
      <c r="HD1562" s="116" t="s">
        <v>1858</v>
      </c>
      <c r="HE1562" s="116">
        <v>9.0340969999999992</v>
      </c>
      <c r="HF1562" s="116">
        <v>28.933962000000001</v>
      </c>
    </row>
    <row r="1563" spans="209:214" x14ac:dyDescent="0.25">
      <c r="HA1563" s="117" t="s">
        <v>536</v>
      </c>
      <c r="HB1563" s="117" t="s">
        <v>4924</v>
      </c>
      <c r="HC1563" s="117"/>
      <c r="HD1563" s="116" t="s">
        <v>1858</v>
      </c>
      <c r="HE1563" s="116">
        <v>9.0567436449999992</v>
      </c>
      <c r="HF1563" s="116">
        <v>28.93824201</v>
      </c>
    </row>
    <row r="1564" spans="209:214" x14ac:dyDescent="0.25">
      <c r="HA1564" s="117" t="s">
        <v>536</v>
      </c>
      <c r="HB1564" s="117" t="s">
        <v>4926</v>
      </c>
      <c r="HC1564" s="117"/>
      <c r="HD1564" s="116" t="s">
        <v>1858</v>
      </c>
      <c r="HE1564" s="116">
        <v>9.0734309999999994</v>
      </c>
      <c r="HF1564" s="116">
        <v>28.926280999999999</v>
      </c>
    </row>
    <row r="1565" spans="209:214" x14ac:dyDescent="0.25">
      <c r="HA1565" s="117" t="s">
        <v>368</v>
      </c>
      <c r="HB1565" s="117" t="s">
        <v>4928</v>
      </c>
      <c r="HC1565" s="117"/>
      <c r="HD1565" s="116" t="s">
        <v>1858</v>
      </c>
      <c r="HE1565" s="116">
        <v>9.1218866129999991</v>
      </c>
      <c r="HF1565" s="116">
        <v>29.236793118000001</v>
      </c>
    </row>
    <row r="1566" spans="209:214" x14ac:dyDescent="0.25">
      <c r="HA1566" s="117" t="s">
        <v>368</v>
      </c>
      <c r="HB1566" s="117" t="s">
        <v>4186</v>
      </c>
      <c r="HC1566" s="117"/>
      <c r="HD1566" s="116" t="s">
        <v>1858</v>
      </c>
      <c r="HE1566" s="116">
        <v>9.1314361999999996</v>
      </c>
      <c r="HF1566" s="116">
        <v>29.115772799999998</v>
      </c>
    </row>
    <row r="1567" spans="209:214" x14ac:dyDescent="0.25">
      <c r="HA1567" s="117" t="s">
        <v>368</v>
      </c>
      <c r="HB1567" s="117" t="s">
        <v>4931</v>
      </c>
      <c r="HC1567" s="117"/>
      <c r="HD1567" s="116" t="s">
        <v>1858</v>
      </c>
      <c r="HE1567" s="116">
        <v>9.1476050999999998</v>
      </c>
      <c r="HF1567" s="116">
        <v>29.134623699999999</v>
      </c>
    </row>
    <row r="1568" spans="209:214" x14ac:dyDescent="0.25">
      <c r="HA1568" s="117" t="s">
        <v>368</v>
      </c>
      <c r="HB1568" s="117" t="s">
        <v>4933</v>
      </c>
      <c r="HC1568" s="117"/>
      <c r="HD1568" s="116" t="s">
        <v>1858</v>
      </c>
      <c r="HE1568" s="116">
        <v>8.8105840999999998</v>
      </c>
      <c r="HF1568" s="116">
        <v>29.603264299999999</v>
      </c>
    </row>
    <row r="1569" spans="209:214" x14ac:dyDescent="0.25">
      <c r="HA1569" s="117" t="s">
        <v>368</v>
      </c>
      <c r="HB1569" s="117" t="s">
        <v>4935</v>
      </c>
      <c r="HC1569" s="117"/>
      <c r="HD1569" s="116" t="s">
        <v>1858</v>
      </c>
      <c r="HE1569" s="116">
        <v>9.1882547999999993</v>
      </c>
      <c r="HF1569" s="116">
        <v>29.250482000000002</v>
      </c>
    </row>
    <row r="1570" spans="209:214" x14ac:dyDescent="0.25">
      <c r="HA1570" s="117" t="s">
        <v>368</v>
      </c>
      <c r="HB1570" s="117" t="s">
        <v>4937</v>
      </c>
      <c r="HC1570" s="117"/>
      <c r="HD1570" s="116" t="s">
        <v>1858</v>
      </c>
      <c r="HE1570" s="116">
        <v>9.20688</v>
      </c>
      <c r="HF1570" s="116">
        <v>29.263780000000001</v>
      </c>
    </row>
    <row r="1571" spans="209:214" x14ac:dyDescent="0.25">
      <c r="HA1571" s="117" t="s">
        <v>368</v>
      </c>
      <c r="HB1571" s="117" t="s">
        <v>4939</v>
      </c>
      <c r="HC1571" s="117"/>
      <c r="HD1571" s="116" t="s">
        <v>1858</v>
      </c>
      <c r="HE1571" s="116">
        <v>9.1021948659999996</v>
      </c>
      <c r="HF1571" s="116">
        <v>29.191228373000001</v>
      </c>
    </row>
    <row r="1572" spans="209:214" x14ac:dyDescent="0.25">
      <c r="HA1572" s="117" t="s">
        <v>368</v>
      </c>
      <c r="HB1572" s="117" t="s">
        <v>3047</v>
      </c>
      <c r="HC1572" s="117"/>
      <c r="HD1572" s="116" t="s">
        <v>1858</v>
      </c>
      <c r="HE1572" s="116">
        <v>9.1333333000000003</v>
      </c>
      <c r="HF1572" s="116">
        <v>29.183333300000001</v>
      </c>
    </row>
    <row r="1573" spans="209:214" x14ac:dyDescent="0.25">
      <c r="HA1573" s="117" t="s">
        <v>368</v>
      </c>
      <c r="HB1573" s="117" t="s">
        <v>4942</v>
      </c>
      <c r="HC1573" s="117"/>
      <c r="HD1573" s="116" t="s">
        <v>1858</v>
      </c>
      <c r="HE1573" s="116">
        <v>9.1808169999999993</v>
      </c>
      <c r="HF1573" s="116">
        <v>29.213333299999999</v>
      </c>
    </row>
    <row r="1574" spans="209:214" x14ac:dyDescent="0.25">
      <c r="HA1574" s="117" t="s">
        <v>506</v>
      </c>
      <c r="HB1574" s="117" t="s">
        <v>4944</v>
      </c>
      <c r="HC1574" s="117" t="s">
        <v>4945</v>
      </c>
      <c r="HD1574" s="116" t="s">
        <v>1858</v>
      </c>
      <c r="HE1574" s="116">
        <v>9.0921065530000007</v>
      </c>
      <c r="HF1574" s="116">
        <v>29.374104800000001</v>
      </c>
    </row>
    <row r="1575" spans="209:214" x14ac:dyDescent="0.25">
      <c r="HA1575" s="117" t="s">
        <v>506</v>
      </c>
      <c r="HB1575" s="117" t="s">
        <v>4947</v>
      </c>
      <c r="HC1575" s="117"/>
      <c r="HD1575" s="116" t="s">
        <v>1858</v>
      </c>
      <c r="HE1575" s="116">
        <v>9.0884537000000005</v>
      </c>
      <c r="HF1575" s="116">
        <v>29.457105800000001</v>
      </c>
    </row>
    <row r="1576" spans="209:214" x14ac:dyDescent="0.25">
      <c r="HA1576" s="117" t="s">
        <v>506</v>
      </c>
      <c r="HB1576" s="117" t="s">
        <v>4949</v>
      </c>
      <c r="HC1576" s="117"/>
      <c r="HD1576" s="116" t="s">
        <v>1858</v>
      </c>
      <c r="HE1576" s="116">
        <v>9.1108638729999996</v>
      </c>
      <c r="HF1576" s="116">
        <v>29.28428774</v>
      </c>
    </row>
    <row r="1577" spans="209:214" x14ac:dyDescent="0.25">
      <c r="HA1577" s="117" t="s">
        <v>506</v>
      </c>
      <c r="HB1577" s="117" t="s">
        <v>4951</v>
      </c>
      <c r="HC1577" s="117"/>
      <c r="HD1577" s="116" t="s">
        <v>1858</v>
      </c>
      <c r="HE1577" s="116">
        <v>9.1473036000000008</v>
      </c>
      <c r="HF1577" s="116">
        <v>29.3105774</v>
      </c>
    </row>
    <row r="1578" spans="209:214" x14ac:dyDescent="0.25">
      <c r="HA1578" s="117" t="s">
        <v>506</v>
      </c>
      <c r="HB1578" s="117" t="s">
        <v>4953</v>
      </c>
      <c r="HC1578" s="117"/>
      <c r="HD1578" s="116" t="s">
        <v>1858</v>
      </c>
      <c r="HE1578" s="116">
        <v>9.2652776580000005</v>
      </c>
      <c r="HF1578" s="116">
        <v>29.34235816</v>
      </c>
    </row>
    <row r="1579" spans="209:214" x14ac:dyDescent="0.25">
      <c r="HA1579" s="117" t="s">
        <v>506</v>
      </c>
      <c r="HB1579" s="117" t="s">
        <v>4955</v>
      </c>
      <c r="HC1579" s="117"/>
      <c r="HD1579" s="116" t="s">
        <v>1858</v>
      </c>
      <c r="HE1579" s="116">
        <v>9.0731999999999999</v>
      </c>
      <c r="HF1579" s="116">
        <v>29.197700000000001</v>
      </c>
    </row>
    <row r="1580" spans="209:214" x14ac:dyDescent="0.25">
      <c r="HA1580" s="117" t="s">
        <v>506</v>
      </c>
      <c r="HB1580" s="117" t="s">
        <v>4957</v>
      </c>
      <c r="HC1580" s="117"/>
      <c r="HD1580" s="116" t="s">
        <v>1858</v>
      </c>
      <c r="HE1580" s="116">
        <v>9.1444245179999992</v>
      </c>
      <c r="HF1580" s="116">
        <v>29.326760159999999</v>
      </c>
    </row>
    <row r="1581" spans="209:214" x14ac:dyDescent="0.25">
      <c r="HA1581" s="117" t="s">
        <v>506</v>
      </c>
      <c r="HB1581" s="117" t="s">
        <v>4959</v>
      </c>
      <c r="HC1581" s="117"/>
      <c r="HD1581" s="116" t="s">
        <v>1858</v>
      </c>
      <c r="HE1581" s="116">
        <v>9.1574418380000004</v>
      </c>
      <c r="HF1581" s="116">
        <v>29.405962850000002</v>
      </c>
    </row>
    <row r="1582" spans="209:214" x14ac:dyDescent="0.25">
      <c r="HA1582" s="117" t="s">
        <v>506</v>
      </c>
      <c r="HB1582" s="117" t="s">
        <v>4961</v>
      </c>
      <c r="HC1582" s="117"/>
      <c r="HD1582" s="116" t="s">
        <v>1858</v>
      </c>
      <c r="HE1582" s="116">
        <v>9.1272588540000008</v>
      </c>
      <c r="HF1582" s="116">
        <v>29.32840805</v>
      </c>
    </row>
    <row r="1583" spans="209:214" x14ac:dyDescent="0.25">
      <c r="HA1583" s="117" t="s">
        <v>506</v>
      </c>
      <c r="HB1583" s="117" t="s">
        <v>4963</v>
      </c>
      <c r="HC1583" s="117"/>
      <c r="HD1583" s="116" t="s">
        <v>1858</v>
      </c>
      <c r="HE1583" s="116">
        <v>9.1208459689999994</v>
      </c>
      <c r="HF1583" s="116">
        <v>29.278957420000001</v>
      </c>
    </row>
    <row r="1584" spans="209:214" x14ac:dyDescent="0.25">
      <c r="HA1584" s="117" t="s">
        <v>506</v>
      </c>
      <c r="HB1584" s="117" t="s">
        <v>4965</v>
      </c>
      <c r="HC1584" s="117"/>
      <c r="HD1584" s="116" t="s">
        <v>1858</v>
      </c>
      <c r="HE1584" s="116">
        <v>9.1208561429999992</v>
      </c>
      <c r="HF1584" s="116">
        <v>29.326907370000001</v>
      </c>
    </row>
    <row r="1585" spans="209:214" x14ac:dyDescent="0.25">
      <c r="HA1585" s="117" t="s">
        <v>903</v>
      </c>
      <c r="HB1585" s="117" t="s">
        <v>4967</v>
      </c>
      <c r="HC1585" s="117"/>
      <c r="HD1585" s="116" t="s">
        <v>1858</v>
      </c>
      <c r="HE1585" s="116">
        <v>7.3576829999999998</v>
      </c>
      <c r="HF1585" s="116">
        <v>30.454367000000001</v>
      </c>
    </row>
    <row r="1586" spans="209:214" x14ac:dyDescent="0.25">
      <c r="HA1586" s="117" t="s">
        <v>903</v>
      </c>
      <c r="HB1586" s="117" t="s">
        <v>4969</v>
      </c>
      <c r="HC1586" s="117"/>
      <c r="HD1586" s="116" t="s">
        <v>1858</v>
      </c>
      <c r="HE1586" s="116">
        <v>7.4020000000000001</v>
      </c>
      <c r="HF1586" s="116">
        <v>30.459433000000001</v>
      </c>
    </row>
    <row r="1587" spans="209:214" x14ac:dyDescent="0.25">
      <c r="HA1587" s="117" t="s">
        <v>903</v>
      </c>
      <c r="HB1587" s="117" t="s">
        <v>4971</v>
      </c>
      <c r="HC1587" s="117"/>
      <c r="HD1587" s="116" t="s">
        <v>1858</v>
      </c>
      <c r="HE1587" s="116">
        <v>7.407667</v>
      </c>
      <c r="HF1587" s="116">
        <v>30.491083</v>
      </c>
    </row>
    <row r="1588" spans="209:214" x14ac:dyDescent="0.25">
      <c r="HA1588" s="117" t="s">
        <v>903</v>
      </c>
      <c r="HB1588" s="117" t="s">
        <v>4538</v>
      </c>
      <c r="HC1588" s="117"/>
      <c r="HD1588" s="116" t="s">
        <v>1858</v>
      </c>
      <c r="HE1588" s="116">
        <v>7.4080830000000004</v>
      </c>
      <c r="HF1588" s="116">
        <v>30.4725</v>
      </c>
    </row>
    <row r="1589" spans="209:214" x14ac:dyDescent="0.25">
      <c r="HA1589" s="117" t="s">
        <v>903</v>
      </c>
      <c r="HB1589" s="117" t="s">
        <v>4974</v>
      </c>
      <c r="HC1589" s="117"/>
      <c r="HD1589" s="116" t="s">
        <v>1858</v>
      </c>
      <c r="HE1589" s="116">
        <v>7.404217</v>
      </c>
      <c r="HF1589" s="116">
        <v>30.4739</v>
      </c>
    </row>
    <row r="1590" spans="209:214" x14ac:dyDescent="0.25">
      <c r="HA1590" s="117" t="s">
        <v>903</v>
      </c>
      <c r="HB1590" s="117" t="s">
        <v>4976</v>
      </c>
      <c r="HC1590" s="117"/>
      <c r="HD1590" s="116" t="s">
        <v>1858</v>
      </c>
      <c r="HE1590" s="116">
        <v>7.3830503119999999</v>
      </c>
      <c r="HF1590" s="116">
        <v>30.475940319999999</v>
      </c>
    </row>
    <row r="1591" spans="209:214" x14ac:dyDescent="0.25">
      <c r="HA1591" s="117" t="s">
        <v>903</v>
      </c>
      <c r="HB1591" s="117" t="s">
        <v>4978</v>
      </c>
      <c r="HC1591" s="117"/>
      <c r="HD1591" s="116" t="s">
        <v>1858</v>
      </c>
      <c r="HE1591" s="116">
        <v>7.4031754760000004</v>
      </c>
      <c r="HF1591" s="116">
        <v>30.507949719999999</v>
      </c>
    </row>
    <row r="1592" spans="209:214" x14ac:dyDescent="0.25">
      <c r="HA1592" s="117" t="s">
        <v>903</v>
      </c>
      <c r="HB1592" s="117" t="s">
        <v>4980</v>
      </c>
      <c r="HC1592" s="117"/>
      <c r="HD1592" s="116" t="s">
        <v>1858</v>
      </c>
      <c r="HE1592" s="116">
        <v>7.39405</v>
      </c>
      <c r="HF1592" s="116">
        <v>30.468933329999999</v>
      </c>
    </row>
    <row r="1593" spans="209:214" x14ac:dyDescent="0.25">
      <c r="HA1593" s="117" t="s">
        <v>903</v>
      </c>
      <c r="HB1593" s="117" t="s">
        <v>4982</v>
      </c>
      <c r="HC1593" s="117"/>
      <c r="HD1593" s="116" t="s">
        <v>1858</v>
      </c>
      <c r="HE1593" s="116">
        <v>7.4080830000000004</v>
      </c>
      <c r="HF1593" s="116">
        <v>30.4725</v>
      </c>
    </row>
    <row r="1594" spans="209:214" x14ac:dyDescent="0.25">
      <c r="HA1594" s="117" t="s">
        <v>1568</v>
      </c>
      <c r="HB1594" s="117" t="s">
        <v>4984</v>
      </c>
      <c r="HC1594" s="117"/>
      <c r="HD1594" s="116" t="s">
        <v>1858</v>
      </c>
      <c r="HE1594" s="116">
        <v>7.6334809999999997</v>
      </c>
      <c r="HF1594" s="116">
        <v>30.220573999999999</v>
      </c>
    </row>
    <row r="1595" spans="209:214" x14ac:dyDescent="0.25">
      <c r="HA1595" s="117" t="s">
        <v>1568</v>
      </c>
      <c r="HB1595" s="117" t="s">
        <v>1568</v>
      </c>
      <c r="HC1595" s="117"/>
      <c r="HD1595" s="116" t="s">
        <v>1858</v>
      </c>
      <c r="HE1595" s="116">
        <v>7.5483109879999999</v>
      </c>
      <c r="HF1595" s="116">
        <v>30.221999409999999</v>
      </c>
    </row>
    <row r="1596" spans="209:214" x14ac:dyDescent="0.25">
      <c r="HA1596" s="117" t="s">
        <v>1568</v>
      </c>
      <c r="HB1596" s="117" t="s">
        <v>4987</v>
      </c>
      <c r="HC1596" s="117"/>
      <c r="HD1596" s="116" t="s">
        <v>1858</v>
      </c>
      <c r="HE1596" s="116">
        <v>7.5870670000000002</v>
      </c>
      <c r="HF1596" s="116">
        <v>30.240717</v>
      </c>
    </row>
    <row r="1597" spans="209:214" x14ac:dyDescent="0.25">
      <c r="HA1597" s="117" t="s">
        <v>1568</v>
      </c>
      <c r="HB1597" s="117" t="s">
        <v>4204</v>
      </c>
      <c r="HC1597" s="117"/>
      <c r="HD1597" s="116" t="s">
        <v>1858</v>
      </c>
      <c r="HE1597" s="116">
        <v>7.5731209880000003</v>
      </c>
      <c r="HF1597" s="116">
        <v>30.210069409999999</v>
      </c>
    </row>
    <row r="1598" spans="209:214" x14ac:dyDescent="0.25">
      <c r="HA1598" s="117" t="s">
        <v>1568</v>
      </c>
      <c r="HB1598" s="117" t="s">
        <v>4990</v>
      </c>
      <c r="HC1598" s="117"/>
      <c r="HD1598" s="116" t="s">
        <v>1858</v>
      </c>
      <c r="HE1598" s="116">
        <v>7.5998109999999999</v>
      </c>
      <c r="HF1598" s="116">
        <v>30.250646</v>
      </c>
    </row>
    <row r="1599" spans="209:214" x14ac:dyDescent="0.25">
      <c r="HA1599" s="117" t="s">
        <v>1568</v>
      </c>
      <c r="HB1599" s="117" t="s">
        <v>4747</v>
      </c>
      <c r="HC1599" s="117"/>
      <c r="HD1599" s="116" t="s">
        <v>1858</v>
      </c>
      <c r="HE1599" s="116">
        <v>7.5470290000000002</v>
      </c>
      <c r="HF1599" s="116">
        <v>30.269917</v>
      </c>
    </row>
    <row r="1600" spans="209:214" x14ac:dyDescent="0.25">
      <c r="HA1600" s="117" t="s">
        <v>1568</v>
      </c>
      <c r="HB1600" s="117" t="s">
        <v>4993</v>
      </c>
      <c r="HC1600" s="117"/>
      <c r="HD1600" s="116" t="s">
        <v>1858</v>
      </c>
      <c r="HE1600" s="116">
        <v>7.6131000000000002</v>
      </c>
      <c r="HF1600" s="116">
        <v>30.173449999999999</v>
      </c>
    </row>
    <row r="1601" spans="209:214" x14ac:dyDescent="0.25">
      <c r="HA1601" s="117" t="s">
        <v>1568</v>
      </c>
      <c r="HB1601" s="117" t="s">
        <v>3102</v>
      </c>
      <c r="HC1601" s="117"/>
      <c r="HD1601" s="116" t="s">
        <v>1858</v>
      </c>
      <c r="HE1601" s="116">
        <v>7.5327159999999997</v>
      </c>
      <c r="HF1601" s="116">
        <v>30.333269999999999</v>
      </c>
    </row>
    <row r="1602" spans="209:214" x14ac:dyDescent="0.25">
      <c r="HA1602" s="117" t="s">
        <v>1568</v>
      </c>
      <c r="HB1602" s="117" t="s">
        <v>3982</v>
      </c>
      <c r="HC1602" s="117"/>
      <c r="HD1602" s="116" t="s">
        <v>1858</v>
      </c>
      <c r="HE1602" s="116">
        <v>7.6419144169999997</v>
      </c>
      <c r="HF1602" s="116">
        <v>30.23891467</v>
      </c>
    </row>
    <row r="1603" spans="209:214" x14ac:dyDescent="0.25">
      <c r="HA1603" s="117" t="s">
        <v>1568</v>
      </c>
      <c r="HB1603" s="117" t="s">
        <v>4997</v>
      </c>
      <c r="HC1603" s="117"/>
      <c r="HD1603" s="116" t="s">
        <v>1858</v>
      </c>
      <c r="HE1603" s="116">
        <v>7.5898808080000002</v>
      </c>
      <c r="HF1603" s="116">
        <v>30.24345976</v>
      </c>
    </row>
    <row r="1604" spans="209:214" x14ac:dyDescent="0.25">
      <c r="HA1604" s="117" t="s">
        <v>176</v>
      </c>
      <c r="HB1604" s="117" t="s">
        <v>4999</v>
      </c>
      <c r="HC1604" s="117"/>
      <c r="HD1604" s="116" t="s">
        <v>1858</v>
      </c>
      <c r="HE1604" s="116">
        <v>7.7719170000000002</v>
      </c>
      <c r="HF1604" s="116">
        <v>30.1294</v>
      </c>
    </row>
    <row r="1605" spans="209:214" x14ac:dyDescent="0.25">
      <c r="HA1605" s="117" t="s">
        <v>176</v>
      </c>
      <c r="HB1605" s="117" t="s">
        <v>5001</v>
      </c>
      <c r="HC1605" s="117"/>
      <c r="HD1605" s="116" t="s">
        <v>1858</v>
      </c>
      <c r="HE1605" s="116">
        <v>7.7467499999999996</v>
      </c>
      <c r="HF1605" s="116">
        <v>30.1511</v>
      </c>
    </row>
    <row r="1606" spans="209:214" x14ac:dyDescent="0.25">
      <c r="HA1606" s="117" t="s">
        <v>176</v>
      </c>
      <c r="HB1606" s="117" t="s">
        <v>4186</v>
      </c>
      <c r="HC1606" s="117"/>
      <c r="HD1606" s="116" t="s">
        <v>1858</v>
      </c>
      <c r="HE1606" s="116">
        <v>7.7467499999999996</v>
      </c>
      <c r="HF1606" s="116">
        <v>30.151109999999999</v>
      </c>
    </row>
    <row r="1607" spans="209:214" x14ac:dyDescent="0.25">
      <c r="HA1607" s="117" t="s">
        <v>176</v>
      </c>
      <c r="HB1607" s="117" t="s">
        <v>5004</v>
      </c>
      <c r="HC1607" s="117"/>
      <c r="HD1607" s="116" t="s">
        <v>1858</v>
      </c>
      <c r="HE1607" s="116">
        <v>7.6705812209999999</v>
      </c>
      <c r="HF1607" s="116">
        <v>30.058546199999999</v>
      </c>
    </row>
    <row r="1608" spans="209:214" x14ac:dyDescent="0.25">
      <c r="HA1608" s="117" t="s">
        <v>1310</v>
      </c>
      <c r="HB1608" s="117" t="s">
        <v>5006</v>
      </c>
      <c r="HC1608" s="117"/>
      <c r="HD1608" s="116" t="s">
        <v>1858</v>
      </c>
      <c r="HE1608" s="116">
        <v>7.7270158709999999</v>
      </c>
      <c r="HF1608" s="116">
        <v>30.236905572000001</v>
      </c>
    </row>
    <row r="1609" spans="209:214" x14ac:dyDescent="0.25">
      <c r="HA1609" s="117" t="s">
        <v>1310</v>
      </c>
      <c r="HB1609" s="117" t="s">
        <v>5008</v>
      </c>
      <c r="HC1609" s="117"/>
      <c r="HD1609" s="116" t="s">
        <v>1858</v>
      </c>
      <c r="HE1609" s="116">
        <v>7.7097100000000003</v>
      </c>
      <c r="HF1609" s="116">
        <v>30.25198</v>
      </c>
    </row>
    <row r="1610" spans="209:214" x14ac:dyDescent="0.25">
      <c r="HA1610" s="118" t="s">
        <v>1310</v>
      </c>
      <c r="HB1610" s="118" t="s">
        <v>5010</v>
      </c>
      <c r="HC1610" s="118"/>
      <c r="HD1610" s="118" t="s">
        <v>1885</v>
      </c>
      <c r="HE1610" s="119">
        <v>7.7241799999999996</v>
      </c>
      <c r="HF1610" s="119">
        <v>30.2532</v>
      </c>
    </row>
    <row r="1611" spans="209:214" x14ac:dyDescent="0.25">
      <c r="HA1611" s="117" t="s">
        <v>1310</v>
      </c>
      <c r="HB1611" s="117" t="s">
        <v>4498</v>
      </c>
      <c r="HC1611" s="117"/>
      <c r="HD1611" s="116" t="s">
        <v>1858</v>
      </c>
      <c r="HE1611" s="116">
        <v>7.7126669999999997</v>
      </c>
      <c r="HF1611" s="116">
        <v>30.249742000000001</v>
      </c>
    </row>
    <row r="1612" spans="209:214" x14ac:dyDescent="0.25">
      <c r="HA1612" s="117" t="s">
        <v>1310</v>
      </c>
      <c r="HB1612" s="117" t="s">
        <v>1310</v>
      </c>
      <c r="HC1612" s="117"/>
      <c r="HD1612" s="116" t="s">
        <v>1858</v>
      </c>
      <c r="HE1612" s="116">
        <v>7.6812968069999998</v>
      </c>
      <c r="HF1612" s="116">
        <v>30.180200670000001</v>
      </c>
    </row>
    <row r="1613" spans="209:214" x14ac:dyDescent="0.25">
      <c r="HA1613" s="118" t="s">
        <v>1310</v>
      </c>
      <c r="HB1613" s="118" t="s">
        <v>5014</v>
      </c>
      <c r="HC1613" s="118"/>
      <c r="HD1613" s="118" t="s">
        <v>1885</v>
      </c>
      <c r="HE1613" s="119">
        <v>7.7018329999999997</v>
      </c>
      <c r="HF1613" s="119">
        <v>30.246449999999999</v>
      </c>
    </row>
    <row r="1614" spans="209:214" x14ac:dyDescent="0.25">
      <c r="HA1614" s="117" t="s">
        <v>552</v>
      </c>
      <c r="HB1614" s="117" t="s">
        <v>5016</v>
      </c>
      <c r="HC1614" s="117"/>
      <c r="HD1614" s="116" t="s">
        <v>1858</v>
      </c>
      <c r="HE1614" s="116">
        <v>7.265638697</v>
      </c>
      <c r="HF1614" s="116">
        <v>30.42860997</v>
      </c>
    </row>
    <row r="1615" spans="209:214" x14ac:dyDescent="0.25">
      <c r="HA1615" s="117" t="s">
        <v>552</v>
      </c>
      <c r="HB1615" s="117" t="s">
        <v>5018</v>
      </c>
      <c r="HC1615" s="117"/>
      <c r="HD1615" s="116" t="s">
        <v>1858</v>
      </c>
      <c r="HE1615" s="116">
        <v>7.29034491</v>
      </c>
      <c r="HF1615" s="116">
        <v>30.445092039999999</v>
      </c>
    </row>
    <row r="1616" spans="209:214" x14ac:dyDescent="0.25">
      <c r="HA1616" s="117" t="s">
        <v>552</v>
      </c>
      <c r="HB1616" s="117" t="s">
        <v>552</v>
      </c>
      <c r="HC1616" s="117"/>
      <c r="HD1616" s="116" t="s">
        <v>1858</v>
      </c>
      <c r="HE1616" s="116">
        <v>7.1753799999999996</v>
      </c>
      <c r="HF1616" s="116">
        <v>30.267430000000001</v>
      </c>
    </row>
    <row r="1617" spans="209:214" x14ac:dyDescent="0.25">
      <c r="HA1617" s="117" t="s">
        <v>552</v>
      </c>
      <c r="HB1617" s="117" t="s">
        <v>5021</v>
      </c>
      <c r="HC1617" s="117"/>
      <c r="HD1617" s="116" t="s">
        <v>1858</v>
      </c>
      <c r="HE1617" s="116">
        <v>7.1631099999999996</v>
      </c>
      <c r="HF1617" s="116">
        <v>30.259620000000002</v>
      </c>
    </row>
    <row r="1618" spans="209:214" x14ac:dyDescent="0.25">
      <c r="HA1618" s="117" t="s">
        <v>552</v>
      </c>
      <c r="HB1618" s="117" t="s">
        <v>5023</v>
      </c>
      <c r="HC1618" s="117"/>
      <c r="HD1618" s="116" t="s">
        <v>1858</v>
      </c>
      <c r="HE1618" s="116">
        <v>7.28018491</v>
      </c>
      <c r="HF1618" s="116">
        <v>30.451292039999998</v>
      </c>
    </row>
    <row r="1619" spans="209:214" x14ac:dyDescent="0.25">
      <c r="HA1619" s="117" t="s">
        <v>552</v>
      </c>
      <c r="HB1619" s="117" t="s">
        <v>5025</v>
      </c>
      <c r="HC1619" s="117"/>
      <c r="HD1619" s="116" t="s">
        <v>1858</v>
      </c>
      <c r="HE1619" s="116">
        <v>7.1694599999999999</v>
      </c>
      <c r="HF1619" s="116">
        <v>30.273520000000001</v>
      </c>
    </row>
    <row r="1620" spans="209:214" x14ac:dyDescent="0.25">
      <c r="HA1620" s="117" t="s">
        <v>552</v>
      </c>
      <c r="HB1620" s="117" t="s">
        <v>5027</v>
      </c>
      <c r="HC1620" s="117"/>
      <c r="HD1620" s="116" t="s">
        <v>1858</v>
      </c>
      <c r="HE1620" s="116">
        <v>7.15259</v>
      </c>
      <c r="HF1620" s="116">
        <v>30.247979999999998</v>
      </c>
    </row>
    <row r="1621" spans="209:214" x14ac:dyDescent="0.25">
      <c r="HA1621" s="117" t="s">
        <v>552</v>
      </c>
      <c r="HB1621" s="117" t="s">
        <v>5029</v>
      </c>
      <c r="HC1621" s="117"/>
      <c r="HD1621" s="116" t="s">
        <v>1858</v>
      </c>
      <c r="HE1621" s="116">
        <v>7.1525600000000003</v>
      </c>
      <c r="HF1621" s="116">
        <v>30.246420000000001</v>
      </c>
    </row>
    <row r="1622" spans="209:214" x14ac:dyDescent="0.25">
      <c r="HA1622" s="117" t="s">
        <v>552</v>
      </c>
      <c r="HB1622" s="117" t="s">
        <v>5031</v>
      </c>
      <c r="HC1622" s="117"/>
      <c r="HD1622" s="116" t="s">
        <v>1858</v>
      </c>
      <c r="HE1622" s="116">
        <v>7.2743549099999996</v>
      </c>
      <c r="HF1622" s="116">
        <v>30.451492040000002</v>
      </c>
    </row>
    <row r="1623" spans="209:214" x14ac:dyDescent="0.25">
      <c r="HA1623" s="117" t="s">
        <v>1417</v>
      </c>
      <c r="HB1623" s="117" t="s">
        <v>4736</v>
      </c>
      <c r="HC1623" s="117"/>
      <c r="HD1623" s="116" t="s">
        <v>1858</v>
      </c>
      <c r="HE1623" s="116">
        <v>7.1962400000000004</v>
      </c>
      <c r="HF1623" s="116">
        <v>30.257909999999999</v>
      </c>
    </row>
    <row r="1624" spans="209:214" x14ac:dyDescent="0.25">
      <c r="HA1624" s="117" t="s">
        <v>1417</v>
      </c>
      <c r="HB1624" s="117" t="s">
        <v>5034</v>
      </c>
      <c r="HC1624" s="117"/>
      <c r="HD1624" s="116" t="s">
        <v>1858</v>
      </c>
      <c r="HE1624" s="116">
        <v>7.1712400000000001</v>
      </c>
      <c r="HF1624" s="116">
        <v>30.237259999999999</v>
      </c>
    </row>
    <row r="1625" spans="209:214" x14ac:dyDescent="0.25">
      <c r="HA1625" s="117" t="s">
        <v>1417</v>
      </c>
      <c r="HB1625" s="117" t="s">
        <v>3447</v>
      </c>
      <c r="HC1625" s="117"/>
      <c r="HD1625" s="116" t="s">
        <v>1858</v>
      </c>
      <c r="HE1625" s="116">
        <v>7.3061499999999997</v>
      </c>
      <c r="HF1625" s="116">
        <v>30.4346</v>
      </c>
    </row>
    <row r="1626" spans="209:214" x14ac:dyDescent="0.25">
      <c r="HA1626" s="117" t="s">
        <v>1417</v>
      </c>
      <c r="HB1626" s="117" t="s">
        <v>1417</v>
      </c>
      <c r="HC1626" s="117"/>
      <c r="HD1626" s="116" t="s">
        <v>1858</v>
      </c>
      <c r="HE1626" s="116">
        <v>7.3169199999999996</v>
      </c>
      <c r="HF1626" s="116">
        <v>30.42126</v>
      </c>
    </row>
    <row r="1627" spans="209:214" x14ac:dyDescent="0.25">
      <c r="HA1627" s="117" t="s">
        <v>1417</v>
      </c>
      <c r="HB1627" s="117" t="s">
        <v>5038</v>
      </c>
      <c r="HC1627" s="117"/>
      <c r="HD1627" s="116" t="s">
        <v>1858</v>
      </c>
      <c r="HE1627" s="116">
        <v>7.2979399999999996</v>
      </c>
      <c r="HF1627" s="116">
        <v>30.41104</v>
      </c>
    </row>
    <row r="1628" spans="209:214" x14ac:dyDescent="0.25">
      <c r="HA1628" s="117" t="s">
        <v>1417</v>
      </c>
      <c r="HB1628" s="117" t="s">
        <v>5040</v>
      </c>
      <c r="HC1628" s="117"/>
      <c r="HD1628" s="116" t="s">
        <v>1858</v>
      </c>
      <c r="HE1628" s="116">
        <v>7.2856829999999997</v>
      </c>
      <c r="HF1628" s="116">
        <v>30.404266667000002</v>
      </c>
    </row>
    <row r="1629" spans="209:214" x14ac:dyDescent="0.25">
      <c r="HA1629" s="117" t="s">
        <v>1417</v>
      </c>
      <c r="HB1629" s="117" t="s">
        <v>5042</v>
      </c>
      <c r="HC1629" s="117"/>
      <c r="HD1629" s="116" t="s">
        <v>1858</v>
      </c>
      <c r="HE1629" s="116">
        <v>7.2176799999999997</v>
      </c>
      <c r="HF1629" s="116">
        <v>30.258669999999999</v>
      </c>
    </row>
    <row r="1630" spans="209:214" x14ac:dyDescent="0.25">
      <c r="HA1630" s="117" t="s">
        <v>1417</v>
      </c>
      <c r="HB1630" s="117" t="s">
        <v>1666</v>
      </c>
      <c r="HC1630" s="117"/>
      <c r="HD1630" s="116" t="s">
        <v>1858</v>
      </c>
      <c r="HE1630" s="116">
        <v>7.1643600000000003</v>
      </c>
      <c r="HF1630" s="116">
        <v>30.230979999999999</v>
      </c>
    </row>
    <row r="1631" spans="209:214" x14ac:dyDescent="0.25">
      <c r="HA1631" s="117" t="s">
        <v>1417</v>
      </c>
      <c r="HB1631" s="117" t="s">
        <v>5045</v>
      </c>
      <c r="HC1631" s="117"/>
      <c r="HD1631" s="116" t="s">
        <v>1858</v>
      </c>
      <c r="HE1631" s="116">
        <v>7.1972699999999996</v>
      </c>
      <c r="HF1631" s="116">
        <v>30.249790000000001</v>
      </c>
    </row>
    <row r="1632" spans="209:214" x14ac:dyDescent="0.25">
      <c r="HA1632" s="117" t="s">
        <v>1417</v>
      </c>
      <c r="HB1632" s="117" t="s">
        <v>3604</v>
      </c>
      <c r="HC1632" s="117"/>
      <c r="HD1632" s="116" t="s">
        <v>1858</v>
      </c>
      <c r="HE1632" s="116">
        <v>7.18133</v>
      </c>
      <c r="HF1632" s="116">
        <v>30.25478</v>
      </c>
    </row>
    <row r="1633" spans="209:214" x14ac:dyDescent="0.25">
      <c r="HA1633" s="117" t="s">
        <v>880</v>
      </c>
      <c r="HB1633" s="117" t="s">
        <v>5048</v>
      </c>
      <c r="HC1633" s="117"/>
      <c r="HD1633" s="116" t="s">
        <v>1858</v>
      </c>
      <c r="HE1633" s="116">
        <v>7.3039399999999999</v>
      </c>
      <c r="HF1633" s="116">
        <v>30.457940000000001</v>
      </c>
    </row>
    <row r="1634" spans="209:214" x14ac:dyDescent="0.25">
      <c r="HA1634" s="117" t="s">
        <v>880</v>
      </c>
      <c r="HB1634" s="117" t="s">
        <v>5050</v>
      </c>
      <c r="HC1634" s="117"/>
      <c r="HD1634" s="116" t="s">
        <v>1858</v>
      </c>
      <c r="HE1634" s="116">
        <v>7.3037599999999996</v>
      </c>
      <c r="HF1634" s="116">
        <v>30.474450000000001</v>
      </c>
    </row>
    <row r="1635" spans="209:214" x14ac:dyDescent="0.25">
      <c r="HA1635" s="117" t="s">
        <v>880</v>
      </c>
      <c r="HB1635" s="117" t="s">
        <v>5052</v>
      </c>
      <c r="HC1635" s="117"/>
      <c r="HD1635" s="116" t="s">
        <v>1858</v>
      </c>
      <c r="HE1635" s="116">
        <v>7.3122535810000002</v>
      </c>
      <c r="HF1635" s="116">
        <v>30.484300136000002</v>
      </c>
    </row>
    <row r="1636" spans="209:214" x14ac:dyDescent="0.25">
      <c r="HA1636" s="117" t="s">
        <v>880</v>
      </c>
      <c r="HB1636" s="117" t="s">
        <v>5054</v>
      </c>
      <c r="HC1636" s="117"/>
      <c r="HD1636" s="116" t="s">
        <v>1858</v>
      </c>
      <c r="HE1636" s="116">
        <v>7.3122990000000003</v>
      </c>
      <c r="HF1636" s="116">
        <v>30.456645000000002</v>
      </c>
    </row>
    <row r="1637" spans="209:214" x14ac:dyDescent="0.25">
      <c r="HA1637" s="117" t="s">
        <v>880</v>
      </c>
      <c r="HB1637" s="117" t="s">
        <v>5056</v>
      </c>
      <c r="HC1637" s="117"/>
      <c r="HD1637" s="116" t="s">
        <v>1858</v>
      </c>
      <c r="HE1637" s="116">
        <v>7.3233100000000002</v>
      </c>
      <c r="HF1637" s="116">
        <v>30.491579999999999</v>
      </c>
    </row>
    <row r="1638" spans="209:214" x14ac:dyDescent="0.25">
      <c r="HA1638" s="117" t="s">
        <v>240</v>
      </c>
      <c r="HB1638" s="117" t="s">
        <v>5058</v>
      </c>
      <c r="HC1638" s="117"/>
      <c r="HD1638" s="116" t="s">
        <v>1858</v>
      </c>
      <c r="HE1638" s="116">
        <v>7.4271085870000002</v>
      </c>
      <c r="HF1638" s="116">
        <v>30.28681795</v>
      </c>
    </row>
    <row r="1639" spans="209:214" x14ac:dyDescent="0.25">
      <c r="HA1639" s="117" t="s">
        <v>1482</v>
      </c>
      <c r="HB1639" s="117" t="s">
        <v>5060</v>
      </c>
      <c r="HC1639" s="117"/>
      <c r="HD1639" s="116" t="s">
        <v>1858</v>
      </c>
      <c r="HE1639" s="116">
        <v>7.3809967519999997</v>
      </c>
      <c r="HF1639" s="116">
        <v>30.440391554000001</v>
      </c>
    </row>
    <row r="1640" spans="209:214" x14ac:dyDescent="0.25">
      <c r="HA1640" s="117" t="s">
        <v>1482</v>
      </c>
      <c r="HB1640" s="117" t="s">
        <v>5062</v>
      </c>
      <c r="HC1640" s="117"/>
      <c r="HD1640" s="116" t="s">
        <v>1858</v>
      </c>
      <c r="HE1640" s="116">
        <v>7.3939170000000001</v>
      </c>
      <c r="HF1640" s="116">
        <v>30.395116667</v>
      </c>
    </row>
    <row r="1641" spans="209:214" x14ac:dyDescent="0.25">
      <c r="HA1641" s="117" t="s">
        <v>1482</v>
      </c>
      <c r="HB1641" s="117" t="s">
        <v>5064</v>
      </c>
      <c r="HC1641" s="117"/>
      <c r="HD1641" s="116" t="s">
        <v>1858</v>
      </c>
      <c r="HE1641" s="116">
        <v>7.428267</v>
      </c>
      <c r="HF1641" s="116">
        <v>30.464700000000001</v>
      </c>
    </row>
    <row r="1642" spans="209:214" x14ac:dyDescent="0.25">
      <c r="HA1642" s="117" t="s">
        <v>1482</v>
      </c>
      <c r="HB1642" s="117" t="s">
        <v>5066</v>
      </c>
      <c r="HC1642" s="117" t="s">
        <v>1482</v>
      </c>
      <c r="HD1642" s="116" t="s">
        <v>1858</v>
      </c>
      <c r="HE1642" s="116">
        <v>7.4153500000000001</v>
      </c>
      <c r="HF1642" s="116">
        <v>30.464433</v>
      </c>
    </row>
    <row r="1643" spans="209:214" x14ac:dyDescent="0.25">
      <c r="HA1643" s="117" t="s">
        <v>1482</v>
      </c>
      <c r="HB1643" s="117" t="s">
        <v>5068</v>
      </c>
      <c r="HC1643" s="117"/>
      <c r="HD1643" s="116" t="s">
        <v>1858</v>
      </c>
      <c r="HE1643" s="116">
        <v>7.4249330000000002</v>
      </c>
      <c r="HF1643" s="116">
        <v>30.460383</v>
      </c>
    </row>
    <row r="1644" spans="209:214" x14ac:dyDescent="0.25">
      <c r="HA1644" s="117" t="s">
        <v>1482</v>
      </c>
      <c r="HB1644" s="117" t="s">
        <v>5070</v>
      </c>
      <c r="HC1644" s="117"/>
      <c r="HD1644" s="116" t="s">
        <v>1858</v>
      </c>
      <c r="HE1644" s="116">
        <v>7.3747499999999997</v>
      </c>
      <c r="HF1644" s="116">
        <v>30.453633</v>
      </c>
    </row>
    <row r="1645" spans="209:214" x14ac:dyDescent="0.25">
      <c r="HA1645" s="117" t="s">
        <v>1482</v>
      </c>
      <c r="HB1645" s="117" t="s">
        <v>1164</v>
      </c>
      <c r="HC1645" s="117"/>
      <c r="HD1645" s="116" t="s">
        <v>1858</v>
      </c>
      <c r="HE1645" s="116">
        <v>7.408792</v>
      </c>
      <c r="HF1645" s="116">
        <v>30.398890999999999</v>
      </c>
    </row>
    <row r="1646" spans="209:214" x14ac:dyDescent="0.25">
      <c r="HA1646" s="117" t="s">
        <v>1482</v>
      </c>
      <c r="HB1646" s="117" t="s">
        <v>1370</v>
      </c>
      <c r="HC1646" s="117"/>
      <c r="HD1646" s="116" t="s">
        <v>1858</v>
      </c>
      <c r="HE1646" s="116">
        <v>7.4015590480000002</v>
      </c>
      <c r="HF1646" s="116">
        <v>30.377305310000001</v>
      </c>
    </row>
    <row r="1647" spans="209:214" x14ac:dyDescent="0.25">
      <c r="HA1647" s="117" t="s">
        <v>915</v>
      </c>
      <c r="HB1647" s="117" t="s">
        <v>375</v>
      </c>
      <c r="HC1647" s="117"/>
      <c r="HD1647" s="116" t="s">
        <v>1858</v>
      </c>
      <c r="HE1647" s="116">
        <v>7.4366250000000003</v>
      </c>
      <c r="HF1647" s="116">
        <v>30.4176</v>
      </c>
    </row>
    <row r="1648" spans="209:214" x14ac:dyDescent="0.25">
      <c r="HA1648" s="117" t="s">
        <v>915</v>
      </c>
      <c r="HB1648" s="117" t="s">
        <v>915</v>
      </c>
      <c r="HC1648" s="117"/>
      <c r="HD1648" s="116" t="s">
        <v>1858</v>
      </c>
      <c r="HE1648" s="116">
        <v>7.4366250000000003</v>
      </c>
      <c r="HF1648" s="116">
        <v>30.423432999999999</v>
      </c>
    </row>
    <row r="1649" spans="209:214" x14ac:dyDescent="0.25">
      <c r="HA1649" s="117" t="s">
        <v>915</v>
      </c>
      <c r="HB1649" s="117" t="s">
        <v>5076</v>
      </c>
      <c r="HC1649" s="117"/>
      <c r="HD1649" s="116" t="s">
        <v>1858</v>
      </c>
      <c r="HE1649" s="116">
        <v>7.4621057259999999</v>
      </c>
      <c r="HF1649" s="116">
        <v>30.44855729</v>
      </c>
    </row>
    <row r="1650" spans="209:214" x14ac:dyDescent="0.25">
      <c r="HA1650" s="117" t="s">
        <v>915</v>
      </c>
      <c r="HB1650" s="117" t="s">
        <v>5078</v>
      </c>
      <c r="HC1650" s="117"/>
      <c r="HD1650" s="116" t="s">
        <v>1858</v>
      </c>
      <c r="HE1650" s="116">
        <v>7.4516712180000004</v>
      </c>
      <c r="HF1650" s="116">
        <v>30.407799050000001</v>
      </c>
    </row>
    <row r="1651" spans="209:214" x14ac:dyDescent="0.25">
      <c r="HA1651" s="117" t="s">
        <v>972</v>
      </c>
      <c r="HB1651" s="117" t="s">
        <v>5080</v>
      </c>
      <c r="HC1651" s="117"/>
      <c r="HD1651" s="116" t="s">
        <v>1858</v>
      </c>
      <c r="HE1651" s="116">
        <v>9.7680140000000009</v>
      </c>
      <c r="HF1651" s="116">
        <v>29.772300000000001</v>
      </c>
    </row>
    <row r="1652" spans="209:214" x14ac:dyDescent="0.25">
      <c r="HA1652" s="117" t="s">
        <v>972</v>
      </c>
      <c r="HB1652" s="117" t="s">
        <v>5082</v>
      </c>
      <c r="HC1652" s="117"/>
      <c r="HD1652" s="116" t="s">
        <v>1858</v>
      </c>
      <c r="HE1652" s="116">
        <v>10.016146450000001</v>
      </c>
      <c r="HF1652" s="116">
        <v>29.881258620000001</v>
      </c>
    </row>
    <row r="1653" spans="209:214" x14ac:dyDescent="0.25">
      <c r="HA1653" s="117" t="s">
        <v>972</v>
      </c>
      <c r="HB1653" s="117" t="s">
        <v>5084</v>
      </c>
      <c r="HC1653" s="117"/>
      <c r="HD1653" s="116" t="s">
        <v>1858</v>
      </c>
      <c r="HE1653" s="116">
        <v>9.9565190000000001</v>
      </c>
      <c r="HF1653" s="116">
        <v>29.827604000000001</v>
      </c>
    </row>
    <row r="1654" spans="209:214" x14ac:dyDescent="0.25">
      <c r="HA1654" s="117" t="s">
        <v>972</v>
      </c>
      <c r="HB1654" s="117" t="s">
        <v>5086</v>
      </c>
      <c r="HC1654" s="117"/>
      <c r="HD1654" s="116" t="s">
        <v>1858</v>
      </c>
      <c r="HE1654" s="116">
        <v>10.022307619999999</v>
      </c>
      <c r="HF1654" s="116">
        <v>29.813950160000001</v>
      </c>
    </row>
    <row r="1655" spans="209:214" x14ac:dyDescent="0.25">
      <c r="HA1655" s="117" t="s">
        <v>972</v>
      </c>
      <c r="HB1655" s="117" t="s">
        <v>5088</v>
      </c>
      <c r="HC1655" s="117"/>
      <c r="HD1655" s="116" t="s">
        <v>1858</v>
      </c>
      <c r="HE1655" s="116">
        <v>10.0114646</v>
      </c>
      <c r="HF1655" s="116">
        <v>29.781923500000001</v>
      </c>
    </row>
    <row r="1656" spans="209:214" x14ac:dyDescent="0.25">
      <c r="HA1656" s="117" t="s">
        <v>972</v>
      </c>
      <c r="HB1656" s="117" t="s">
        <v>5090</v>
      </c>
      <c r="HC1656" s="117"/>
      <c r="HD1656" s="116" t="s">
        <v>1858</v>
      </c>
      <c r="HE1656" s="116">
        <v>9.9463600000000003</v>
      </c>
      <c r="HF1656" s="116">
        <v>29.981639999999999</v>
      </c>
    </row>
    <row r="1657" spans="209:214" x14ac:dyDescent="0.25">
      <c r="HA1657" s="117" t="s">
        <v>972</v>
      </c>
      <c r="HB1657" s="117" t="s">
        <v>3045</v>
      </c>
      <c r="HC1657" s="117"/>
      <c r="HD1657" s="116" t="s">
        <v>1858</v>
      </c>
      <c r="HE1657" s="116">
        <v>9.9166944499999996</v>
      </c>
      <c r="HF1657" s="116">
        <v>29.715297249999999</v>
      </c>
    </row>
    <row r="1658" spans="209:214" x14ac:dyDescent="0.25">
      <c r="HA1658" s="117" t="s">
        <v>969</v>
      </c>
      <c r="HB1658" s="117" t="s">
        <v>1115</v>
      </c>
      <c r="HC1658" s="117"/>
      <c r="HD1658" s="116" t="s">
        <v>1858</v>
      </c>
      <c r="HE1658" s="116">
        <v>9.5800307349999994</v>
      </c>
      <c r="HF1658" s="116">
        <v>30.214510449999999</v>
      </c>
    </row>
    <row r="1659" spans="209:214" x14ac:dyDescent="0.25">
      <c r="HA1659" s="117" t="s">
        <v>969</v>
      </c>
      <c r="HB1659" s="117" t="s">
        <v>5094</v>
      </c>
      <c r="HC1659" s="117"/>
      <c r="HD1659" s="116" t="s">
        <v>1858</v>
      </c>
      <c r="HE1659" s="116">
        <v>9.7130476770000005</v>
      </c>
      <c r="HF1659" s="116">
        <v>30.084190176</v>
      </c>
    </row>
    <row r="1660" spans="209:214" x14ac:dyDescent="0.25">
      <c r="HA1660" s="117" t="s">
        <v>969</v>
      </c>
      <c r="HB1660" s="117" t="s">
        <v>5096</v>
      </c>
      <c r="HC1660" s="117"/>
      <c r="HD1660" s="116" t="s">
        <v>1858</v>
      </c>
      <c r="HE1660" s="116">
        <v>9.5800307349999994</v>
      </c>
      <c r="HF1660" s="116">
        <v>30.214510449999999</v>
      </c>
    </row>
    <row r="1661" spans="209:214" x14ac:dyDescent="0.25">
      <c r="HA1661" s="117" t="s">
        <v>969</v>
      </c>
      <c r="HB1661" s="117" t="s">
        <v>969</v>
      </c>
      <c r="HC1661" s="117"/>
      <c r="HD1661" s="116" t="s">
        <v>1858</v>
      </c>
      <c r="HE1661" s="116">
        <v>9.5800307349999994</v>
      </c>
      <c r="HF1661" s="116">
        <v>30.214510449999999</v>
      </c>
    </row>
    <row r="1662" spans="209:214" x14ac:dyDescent="0.25">
      <c r="HA1662" s="117" t="s">
        <v>969</v>
      </c>
      <c r="HB1662" s="117" t="s">
        <v>5099</v>
      </c>
      <c r="HC1662" s="117"/>
      <c r="HD1662" s="116" t="s">
        <v>1858</v>
      </c>
      <c r="HE1662" s="116">
        <v>9.5800307349999994</v>
      </c>
      <c r="HF1662" s="116">
        <v>30.214510449999999</v>
      </c>
    </row>
    <row r="1663" spans="209:214" x14ac:dyDescent="0.25">
      <c r="HA1663" s="117" t="s">
        <v>969</v>
      </c>
      <c r="HB1663" s="117" t="s">
        <v>5101</v>
      </c>
      <c r="HC1663" s="117"/>
      <c r="HD1663" s="116" t="s">
        <v>1858</v>
      </c>
      <c r="HE1663" s="116">
        <v>9.7552599999999998</v>
      </c>
      <c r="HF1663" s="116">
        <v>30.126750000000001</v>
      </c>
    </row>
    <row r="1664" spans="209:214" x14ac:dyDescent="0.25">
      <c r="HA1664" s="117" t="s">
        <v>976</v>
      </c>
      <c r="HB1664" s="117" t="s">
        <v>5103</v>
      </c>
      <c r="HC1664" s="117"/>
      <c r="HD1664" s="116" t="s">
        <v>1858</v>
      </c>
      <c r="HE1664" s="116">
        <v>9.8773599999999995</v>
      </c>
      <c r="HF1664" s="116">
        <v>30.072423000000001</v>
      </c>
    </row>
    <row r="1665" spans="209:214" x14ac:dyDescent="0.25">
      <c r="HA1665" s="117" t="s">
        <v>976</v>
      </c>
      <c r="HB1665" s="117" t="s">
        <v>5105</v>
      </c>
      <c r="HC1665" s="117"/>
      <c r="HD1665" s="116" t="s">
        <v>1858</v>
      </c>
      <c r="HE1665" s="116">
        <v>9.9346300000000003</v>
      </c>
      <c r="HF1665" s="116">
        <v>30.000599999999999</v>
      </c>
    </row>
    <row r="1666" spans="209:214" x14ac:dyDescent="0.25">
      <c r="HA1666" s="117" t="s">
        <v>976</v>
      </c>
      <c r="HB1666" s="117" t="s">
        <v>5107</v>
      </c>
      <c r="HC1666" s="117"/>
      <c r="HD1666" s="116" t="s">
        <v>1858</v>
      </c>
      <c r="HE1666" s="116">
        <v>9.8467400000000005</v>
      </c>
      <c r="HF1666" s="116">
        <v>30.158609999999999</v>
      </c>
    </row>
    <row r="1667" spans="209:214" x14ac:dyDescent="0.25">
      <c r="HA1667" s="117" t="s">
        <v>976</v>
      </c>
      <c r="HB1667" s="117" t="s">
        <v>976</v>
      </c>
      <c r="HC1667" s="117"/>
      <c r="HD1667" s="116" t="s">
        <v>1858</v>
      </c>
      <c r="HE1667" s="116">
        <v>9.8933499999999999</v>
      </c>
      <c r="HF1667" s="116">
        <v>30.262560000000001</v>
      </c>
    </row>
    <row r="1668" spans="209:214" x14ac:dyDescent="0.25">
      <c r="HA1668" s="117" t="s">
        <v>976</v>
      </c>
      <c r="HB1668" s="117" t="s">
        <v>5110</v>
      </c>
      <c r="HC1668" s="117"/>
      <c r="HD1668" s="116" t="s">
        <v>1858</v>
      </c>
      <c r="HE1668" s="116">
        <v>9.8921299999999999</v>
      </c>
      <c r="HF1668" s="116">
        <v>30.061810000000001</v>
      </c>
    </row>
    <row r="1669" spans="209:214" x14ac:dyDescent="0.25">
      <c r="HA1669" s="117" t="s">
        <v>976</v>
      </c>
      <c r="HB1669" s="117" t="s">
        <v>5112</v>
      </c>
      <c r="HC1669" s="117"/>
      <c r="HD1669" s="116" t="s">
        <v>1858</v>
      </c>
      <c r="HE1669" s="116">
        <v>9.8534500000000005</v>
      </c>
      <c r="HF1669" s="116">
        <v>30.226420000000001</v>
      </c>
    </row>
    <row r="1670" spans="209:214" x14ac:dyDescent="0.25">
      <c r="HA1670" s="117" t="s">
        <v>976</v>
      </c>
      <c r="HB1670" s="117" t="s">
        <v>5114</v>
      </c>
      <c r="HC1670" s="117" t="s">
        <v>5114</v>
      </c>
      <c r="HD1670" s="116" t="s">
        <v>1858</v>
      </c>
      <c r="HE1670" s="116">
        <v>10.0444</v>
      </c>
      <c r="HF1670" s="116">
        <v>30.037500000000001</v>
      </c>
    </row>
    <row r="1671" spans="209:214" x14ac:dyDescent="0.25">
      <c r="HA1671" s="117" t="s">
        <v>976</v>
      </c>
      <c r="HB1671" s="117" t="s">
        <v>5116</v>
      </c>
      <c r="HC1671" s="117"/>
      <c r="HD1671" s="116" t="s">
        <v>1858</v>
      </c>
      <c r="HE1671" s="116">
        <v>10.044</v>
      </c>
      <c r="HF1671" s="116">
        <v>30.037400000000002</v>
      </c>
    </row>
    <row r="1672" spans="209:214" x14ac:dyDescent="0.25">
      <c r="HA1672" s="117" t="s">
        <v>976</v>
      </c>
      <c r="HB1672" s="117" t="s">
        <v>5118</v>
      </c>
      <c r="HC1672" s="117"/>
      <c r="HD1672" s="116" t="s">
        <v>1858</v>
      </c>
      <c r="HE1672" s="116">
        <v>9.9708100000000002</v>
      </c>
      <c r="HF1672" s="116">
        <v>30.01511</v>
      </c>
    </row>
    <row r="1673" spans="209:214" x14ac:dyDescent="0.25">
      <c r="HA1673" s="117" t="s">
        <v>976</v>
      </c>
      <c r="HB1673" s="117" t="s">
        <v>5120</v>
      </c>
      <c r="HC1673" s="117" t="s">
        <v>5120</v>
      </c>
      <c r="HD1673" s="116" t="s">
        <v>1858</v>
      </c>
      <c r="HE1673" s="116">
        <v>9.93459</v>
      </c>
      <c r="HF1673" s="116">
        <v>30.000640000000001</v>
      </c>
    </row>
    <row r="1674" spans="209:214" x14ac:dyDescent="0.25">
      <c r="HA1674" s="117" t="s">
        <v>893</v>
      </c>
      <c r="HB1674" s="117" t="s">
        <v>5122</v>
      </c>
      <c r="HC1674" s="117"/>
      <c r="HD1674" s="116" t="s">
        <v>1858</v>
      </c>
      <c r="HE1674" s="116">
        <v>9.5729348299999995</v>
      </c>
      <c r="HF1674" s="116">
        <v>29.903227399999999</v>
      </c>
    </row>
    <row r="1675" spans="209:214" x14ac:dyDescent="0.25">
      <c r="HA1675" s="117" t="s">
        <v>893</v>
      </c>
      <c r="HB1675" s="117" t="s">
        <v>5124</v>
      </c>
      <c r="HC1675" s="117"/>
      <c r="HD1675" s="116" t="s">
        <v>1858</v>
      </c>
      <c r="HE1675" s="116">
        <v>9.8220859380000007</v>
      </c>
      <c r="HF1675" s="116">
        <v>30.032247779999999</v>
      </c>
    </row>
    <row r="1676" spans="209:214" x14ac:dyDescent="0.25">
      <c r="HA1676" s="117" t="s">
        <v>893</v>
      </c>
      <c r="HB1676" s="117" t="s">
        <v>5126</v>
      </c>
      <c r="HC1676" s="117"/>
      <c r="HD1676" s="116" t="s">
        <v>1858</v>
      </c>
      <c r="HE1676" s="116">
        <v>9.637397</v>
      </c>
      <c r="HF1676" s="116">
        <v>29.617934000000002</v>
      </c>
    </row>
    <row r="1677" spans="209:214" x14ac:dyDescent="0.25">
      <c r="HA1677" s="117" t="s">
        <v>893</v>
      </c>
      <c r="HB1677" s="117" t="s">
        <v>5128</v>
      </c>
      <c r="HC1677" s="117" t="s">
        <v>5129</v>
      </c>
      <c r="HD1677" s="116" t="s">
        <v>1858</v>
      </c>
      <c r="HE1677" s="116">
        <v>9.5480490000000007</v>
      </c>
      <c r="HF1677" s="116">
        <v>29.692748000000002</v>
      </c>
    </row>
    <row r="1678" spans="209:214" x14ac:dyDescent="0.25">
      <c r="HA1678" s="117" t="s">
        <v>974</v>
      </c>
      <c r="HB1678" s="117" t="s">
        <v>5131</v>
      </c>
      <c r="HC1678" s="117"/>
      <c r="HD1678" s="116" t="s">
        <v>1858</v>
      </c>
      <c r="HE1678" s="116">
        <v>9.9189500000000006</v>
      </c>
      <c r="HF1678" s="116">
        <v>29.983750000000001</v>
      </c>
    </row>
    <row r="1679" spans="209:214" x14ac:dyDescent="0.25">
      <c r="HA1679" s="117" t="s">
        <v>974</v>
      </c>
      <c r="HB1679" s="117" t="s">
        <v>5133</v>
      </c>
      <c r="HC1679" s="117"/>
      <c r="HD1679" s="116" t="s">
        <v>1858</v>
      </c>
      <c r="HE1679" s="116">
        <v>9.9125599999999991</v>
      </c>
      <c r="HF1679" s="116">
        <v>29.982659999999999</v>
      </c>
    </row>
    <row r="1680" spans="209:214" x14ac:dyDescent="0.25">
      <c r="HA1680" s="117" t="s">
        <v>974</v>
      </c>
      <c r="HB1680" s="117" t="s">
        <v>5135</v>
      </c>
      <c r="HC1680" s="117"/>
      <c r="HD1680" s="116" t="s">
        <v>1858</v>
      </c>
      <c r="HE1680" s="116">
        <v>9.9189100000000003</v>
      </c>
      <c r="HF1680" s="116">
        <v>29.983609999999999</v>
      </c>
    </row>
    <row r="1681" spans="209:214" x14ac:dyDescent="0.25">
      <c r="HA1681" s="117" t="s">
        <v>974</v>
      </c>
      <c r="HB1681" s="117" t="s">
        <v>5137</v>
      </c>
      <c r="HC1681" s="117"/>
      <c r="HD1681" s="116" t="s">
        <v>1858</v>
      </c>
      <c r="HE1681" s="116">
        <v>9.9183000000000003</v>
      </c>
      <c r="HF1681" s="116">
        <v>29.989599999999999</v>
      </c>
    </row>
    <row r="1682" spans="209:214" x14ac:dyDescent="0.25">
      <c r="HA1682" s="117" t="s">
        <v>974</v>
      </c>
      <c r="HB1682" s="117" t="s">
        <v>1064</v>
      </c>
      <c r="HC1682" s="117"/>
      <c r="HD1682" s="116" t="s">
        <v>1858</v>
      </c>
      <c r="HE1682" s="116">
        <v>9.9140499999999996</v>
      </c>
      <c r="HF1682" s="116">
        <v>29.97974</v>
      </c>
    </row>
    <row r="1683" spans="209:214" x14ac:dyDescent="0.25">
      <c r="HA1683" s="117" t="s">
        <v>957</v>
      </c>
      <c r="HB1683" s="117" t="s">
        <v>5140</v>
      </c>
      <c r="HC1683" s="117"/>
      <c r="HD1683" s="116" t="s">
        <v>1858</v>
      </c>
      <c r="HE1683" s="116">
        <v>10.0395</v>
      </c>
      <c r="HF1683" s="116">
        <v>29.990659999999998</v>
      </c>
    </row>
    <row r="1684" spans="209:214" x14ac:dyDescent="0.25">
      <c r="HA1684" s="117" t="s">
        <v>957</v>
      </c>
      <c r="HB1684" s="117" t="s">
        <v>5142</v>
      </c>
      <c r="HC1684" s="117"/>
      <c r="HD1684" s="116" t="s">
        <v>1858</v>
      </c>
      <c r="HE1684" s="116">
        <v>10.061170000000001</v>
      </c>
      <c r="HF1684" s="116">
        <v>29.922910000000002</v>
      </c>
    </row>
    <row r="1685" spans="209:214" x14ac:dyDescent="0.25">
      <c r="HA1685" s="117" t="s">
        <v>957</v>
      </c>
      <c r="HB1685" s="117" t="s">
        <v>5144</v>
      </c>
      <c r="HC1685" s="117"/>
      <c r="HD1685" s="116" t="s">
        <v>1858</v>
      </c>
      <c r="HE1685" s="116">
        <v>10.052060000000001</v>
      </c>
      <c r="HF1685" s="116">
        <v>29.925840000000001</v>
      </c>
    </row>
    <row r="1686" spans="209:214" x14ac:dyDescent="0.25">
      <c r="HA1686" s="117" t="s">
        <v>957</v>
      </c>
      <c r="HB1686" s="117" t="s">
        <v>5146</v>
      </c>
      <c r="HC1686" s="117"/>
      <c r="HD1686" s="116" t="s">
        <v>1858</v>
      </c>
      <c r="HE1686" s="116">
        <v>10.03984</v>
      </c>
      <c r="HF1686" s="116">
        <v>29.955269999999999</v>
      </c>
    </row>
    <row r="1687" spans="209:214" x14ac:dyDescent="0.25">
      <c r="HA1687" s="117" t="s">
        <v>957</v>
      </c>
      <c r="HB1687" s="117" t="s">
        <v>5148</v>
      </c>
      <c r="HC1687" s="117" t="s">
        <v>5149</v>
      </c>
      <c r="HD1687" s="116" t="s">
        <v>1858</v>
      </c>
      <c r="HE1687" s="116">
        <v>10.050039999999999</v>
      </c>
      <c r="HF1687" s="116">
        <v>29.9434</v>
      </c>
    </row>
    <row r="1688" spans="209:214" x14ac:dyDescent="0.25">
      <c r="HA1688" s="117" t="s">
        <v>957</v>
      </c>
      <c r="HB1688" s="117" t="s">
        <v>632</v>
      </c>
      <c r="HC1688" s="117"/>
      <c r="HD1688" s="116" t="s">
        <v>1858</v>
      </c>
      <c r="HE1688" s="116">
        <v>10.04322</v>
      </c>
      <c r="HF1688" s="116">
        <v>29.92651</v>
      </c>
    </row>
    <row r="1689" spans="209:214" x14ac:dyDescent="0.25">
      <c r="HA1689" s="117" t="s">
        <v>957</v>
      </c>
      <c r="HB1689" s="117" t="s">
        <v>5152</v>
      </c>
      <c r="HC1689" s="117" t="s">
        <v>5153</v>
      </c>
      <c r="HD1689" s="116" t="s">
        <v>1858</v>
      </c>
      <c r="HE1689" s="116">
        <v>10.071963999999999</v>
      </c>
      <c r="HF1689" s="116">
        <v>30.048532000000002</v>
      </c>
    </row>
    <row r="1690" spans="209:214" x14ac:dyDescent="0.25">
      <c r="HA1690" s="117" t="s">
        <v>957</v>
      </c>
      <c r="HB1690" s="117" t="s">
        <v>5155</v>
      </c>
      <c r="HC1690" s="117"/>
      <c r="HD1690" s="116" t="s">
        <v>1858</v>
      </c>
      <c r="HE1690" s="116">
        <v>10.10211</v>
      </c>
      <c r="HF1690" s="116">
        <v>30.09225</v>
      </c>
    </row>
    <row r="1691" spans="209:214" x14ac:dyDescent="0.25">
      <c r="HA1691" s="117" t="s">
        <v>1084</v>
      </c>
      <c r="HB1691" s="117" t="s">
        <v>5157</v>
      </c>
      <c r="HC1691" s="117"/>
      <c r="HD1691" s="116" t="s">
        <v>1858</v>
      </c>
      <c r="HE1691" s="116">
        <v>9.6117229999999996</v>
      </c>
      <c r="HF1691" s="116">
        <v>30.542957999999999</v>
      </c>
    </row>
    <row r="1692" spans="209:214" x14ac:dyDescent="0.25">
      <c r="HA1692" s="117" t="s">
        <v>1084</v>
      </c>
      <c r="HB1692" s="117" t="s">
        <v>5159</v>
      </c>
      <c r="HC1692" s="117"/>
      <c r="HD1692" s="116" t="s">
        <v>1858</v>
      </c>
      <c r="HE1692" s="116">
        <v>9.6117229999999996</v>
      </c>
      <c r="HF1692" s="116">
        <v>30.742104000000001</v>
      </c>
    </row>
    <row r="1693" spans="209:214" x14ac:dyDescent="0.25">
      <c r="HA1693" s="117" t="s">
        <v>1084</v>
      </c>
      <c r="HB1693" s="117" t="s">
        <v>5161</v>
      </c>
      <c r="HC1693" s="117"/>
      <c r="HD1693" s="116" t="s">
        <v>1858</v>
      </c>
      <c r="HE1693" s="116">
        <v>9.6117229999999996</v>
      </c>
      <c r="HF1693" s="116">
        <v>30.655584000000001</v>
      </c>
    </row>
    <row r="1694" spans="209:214" x14ac:dyDescent="0.25">
      <c r="HA1694" s="117" t="s">
        <v>1084</v>
      </c>
      <c r="HB1694" s="117" t="s">
        <v>5163</v>
      </c>
      <c r="HC1694" s="117"/>
      <c r="HD1694" s="116" t="s">
        <v>1858</v>
      </c>
      <c r="HE1694" s="116">
        <v>9.6117229999999996</v>
      </c>
      <c r="HF1694" s="116">
        <v>30.670068000000001</v>
      </c>
    </row>
    <row r="1695" spans="209:214" x14ac:dyDescent="0.25">
      <c r="HA1695" s="117" t="s">
        <v>1084</v>
      </c>
      <c r="HB1695" s="117" t="s">
        <v>5165</v>
      </c>
      <c r="HC1695" s="117"/>
      <c r="HD1695" s="116" t="s">
        <v>1858</v>
      </c>
      <c r="HE1695" s="116">
        <v>9.6117229999999996</v>
      </c>
      <c r="HF1695" s="116">
        <v>30.738866999999999</v>
      </c>
    </row>
    <row r="1696" spans="209:214" x14ac:dyDescent="0.25">
      <c r="HA1696" s="117" t="s">
        <v>393</v>
      </c>
      <c r="HB1696" s="117" t="s">
        <v>5167</v>
      </c>
      <c r="HC1696" s="117"/>
      <c r="HD1696" s="116" t="s">
        <v>1858</v>
      </c>
      <c r="HE1696" s="116">
        <v>9.2610499999999991</v>
      </c>
      <c r="HF1696" s="116">
        <v>29.8141</v>
      </c>
    </row>
    <row r="1697" spans="209:214" x14ac:dyDescent="0.25">
      <c r="HA1697" s="117" t="s">
        <v>393</v>
      </c>
      <c r="HB1697" s="117" t="s">
        <v>5169</v>
      </c>
      <c r="HC1697" s="117"/>
      <c r="HD1697" s="116" t="s">
        <v>1858</v>
      </c>
      <c r="HE1697" s="116">
        <v>9.2400800000000007</v>
      </c>
      <c r="HF1697" s="116">
        <v>29.782699999999998</v>
      </c>
    </row>
    <row r="1698" spans="209:214" x14ac:dyDescent="0.25">
      <c r="HA1698" s="117" t="s">
        <v>393</v>
      </c>
      <c r="HB1698" s="117" t="s">
        <v>5171</v>
      </c>
      <c r="HC1698" s="117"/>
      <c r="HD1698" s="116" t="s">
        <v>1858</v>
      </c>
      <c r="HE1698" s="116">
        <v>9.2611799999999995</v>
      </c>
      <c r="HF1698" s="116">
        <v>29.7988</v>
      </c>
    </row>
    <row r="1699" spans="209:214" x14ac:dyDescent="0.25">
      <c r="HA1699" s="118" t="s">
        <v>393</v>
      </c>
      <c r="HB1699" s="118" t="s">
        <v>5173</v>
      </c>
      <c r="HC1699" s="118"/>
      <c r="HD1699" s="118" t="s">
        <v>1885</v>
      </c>
      <c r="HE1699" s="119">
        <v>9.2521280000000008</v>
      </c>
      <c r="HF1699" s="119">
        <v>29.786505999999999</v>
      </c>
    </row>
    <row r="1700" spans="209:214" x14ac:dyDescent="0.25">
      <c r="HA1700" s="117" t="s">
        <v>393</v>
      </c>
      <c r="HB1700" s="117" t="s">
        <v>5175</v>
      </c>
      <c r="HC1700" s="117"/>
      <c r="HD1700" s="116" t="s">
        <v>1858</v>
      </c>
      <c r="HE1700" s="116">
        <v>9.2410300000000003</v>
      </c>
      <c r="HF1700" s="116">
        <v>29.775300000000001</v>
      </c>
    </row>
    <row r="1701" spans="209:214" x14ac:dyDescent="0.25">
      <c r="HA1701" s="117" t="s">
        <v>393</v>
      </c>
      <c r="HB1701" s="117" t="s">
        <v>5177</v>
      </c>
      <c r="HC1701" s="117"/>
      <c r="HD1701" s="116" t="s">
        <v>1858</v>
      </c>
      <c r="HE1701" s="116">
        <v>9.2633600000000005</v>
      </c>
      <c r="HF1701" s="116">
        <v>29.803799999999999</v>
      </c>
    </row>
    <row r="1702" spans="209:214" x14ac:dyDescent="0.25">
      <c r="HA1702" s="117" t="s">
        <v>393</v>
      </c>
      <c r="HB1702" s="117" t="s">
        <v>5179</v>
      </c>
      <c r="HC1702" s="117"/>
      <c r="HD1702" s="116" t="s">
        <v>1858</v>
      </c>
      <c r="HE1702" s="116">
        <v>9.2053820000000002</v>
      </c>
      <c r="HF1702" s="116">
        <v>29.748379</v>
      </c>
    </row>
    <row r="1703" spans="209:214" x14ac:dyDescent="0.25">
      <c r="HA1703" s="117" t="s">
        <v>393</v>
      </c>
      <c r="HB1703" s="117" t="s">
        <v>5181</v>
      </c>
      <c r="HC1703" s="117" t="s">
        <v>5182</v>
      </c>
      <c r="HD1703" s="116" t="s">
        <v>1858</v>
      </c>
      <c r="HE1703" s="116">
        <v>9.2508549999999996</v>
      </c>
      <c r="HF1703" s="116">
        <v>29.808253000000001</v>
      </c>
    </row>
    <row r="1704" spans="209:214" x14ac:dyDescent="0.25">
      <c r="HA1704" s="117" t="s">
        <v>393</v>
      </c>
      <c r="HB1704" s="117" t="s">
        <v>5184</v>
      </c>
      <c r="HC1704" s="117"/>
      <c r="HD1704" s="116" t="s">
        <v>1858</v>
      </c>
      <c r="HE1704" s="116">
        <v>9.1730730000000005</v>
      </c>
      <c r="HF1704" s="116">
        <v>29.794854999999998</v>
      </c>
    </row>
    <row r="1705" spans="209:214" x14ac:dyDescent="0.25">
      <c r="HA1705" s="117" t="s">
        <v>393</v>
      </c>
      <c r="HB1705" s="117" t="s">
        <v>5186</v>
      </c>
      <c r="HC1705" s="117"/>
      <c r="HD1705" s="116" t="s">
        <v>1858</v>
      </c>
      <c r="HE1705" s="116">
        <v>9.1730730000000005</v>
      </c>
      <c r="HF1705" s="116">
        <v>29.786643000000002</v>
      </c>
    </row>
    <row r="1706" spans="209:214" x14ac:dyDescent="0.25">
      <c r="HA1706" s="117" t="s">
        <v>393</v>
      </c>
      <c r="HB1706" s="117" t="s">
        <v>5188</v>
      </c>
      <c r="HC1706" s="117"/>
      <c r="HD1706" s="116" t="s">
        <v>1858</v>
      </c>
      <c r="HE1706" s="116">
        <v>9.1730730000000005</v>
      </c>
      <c r="HF1706" s="116">
        <v>29.797535</v>
      </c>
    </row>
    <row r="1707" spans="209:214" x14ac:dyDescent="0.25">
      <c r="HA1707" s="117" t="s">
        <v>393</v>
      </c>
      <c r="HB1707" s="117" t="s">
        <v>5190</v>
      </c>
      <c r="HC1707" s="117"/>
      <c r="HD1707" s="116" t="s">
        <v>1858</v>
      </c>
      <c r="HE1707" s="116">
        <v>9.1730730000000005</v>
      </c>
      <c r="HF1707" s="116">
        <v>29.785529</v>
      </c>
    </row>
    <row r="1708" spans="209:214" x14ac:dyDescent="0.25">
      <c r="HA1708" s="117" t="s">
        <v>393</v>
      </c>
      <c r="HB1708" s="117" t="s">
        <v>5192</v>
      </c>
      <c r="HC1708" s="117"/>
      <c r="HD1708" s="116" t="s">
        <v>1858</v>
      </c>
      <c r="HE1708" s="116">
        <v>9.2400789999999997</v>
      </c>
      <c r="HF1708" s="116">
        <v>29.790006000000002</v>
      </c>
    </row>
    <row r="1709" spans="209:214" x14ac:dyDescent="0.25">
      <c r="HA1709" s="117" t="s">
        <v>393</v>
      </c>
      <c r="HB1709" s="117" t="s">
        <v>5194</v>
      </c>
      <c r="HC1709" s="117"/>
      <c r="HD1709" s="116" t="s">
        <v>1858</v>
      </c>
      <c r="HE1709" s="116">
        <v>9.2633600000000005</v>
      </c>
      <c r="HF1709" s="116">
        <v>29.803799999999999</v>
      </c>
    </row>
    <row r="1710" spans="209:214" x14ac:dyDescent="0.25">
      <c r="HA1710" s="117" t="s">
        <v>393</v>
      </c>
      <c r="HB1710" s="117" t="s">
        <v>5196</v>
      </c>
      <c r="HC1710" s="117"/>
      <c r="HD1710" s="116" t="s">
        <v>1858</v>
      </c>
      <c r="HE1710" s="116">
        <v>9.241384</v>
      </c>
      <c r="HF1710" s="116">
        <v>29.788201999999998</v>
      </c>
    </row>
    <row r="1711" spans="209:214" x14ac:dyDescent="0.25">
      <c r="HA1711" s="117" t="s">
        <v>393</v>
      </c>
      <c r="HB1711" s="117" t="s">
        <v>5198</v>
      </c>
      <c r="HC1711" s="117"/>
      <c r="HD1711" s="116" t="s">
        <v>1858</v>
      </c>
      <c r="HE1711" s="116">
        <v>9.2314108000000008</v>
      </c>
      <c r="HF1711" s="116">
        <v>29.781112199999999</v>
      </c>
    </row>
    <row r="1712" spans="209:214" x14ac:dyDescent="0.25">
      <c r="HA1712" s="117" t="s">
        <v>393</v>
      </c>
      <c r="HB1712" s="117" t="s">
        <v>5200</v>
      </c>
      <c r="HC1712" s="117"/>
      <c r="HD1712" s="116" t="s">
        <v>1858</v>
      </c>
      <c r="HE1712" s="116">
        <v>9.2439800000000005</v>
      </c>
      <c r="HF1712" s="116">
        <v>29.799859999999999</v>
      </c>
    </row>
    <row r="1713" spans="209:214" x14ac:dyDescent="0.25">
      <c r="HA1713" s="117" t="s">
        <v>393</v>
      </c>
      <c r="HB1713" s="117" t="s">
        <v>5202</v>
      </c>
      <c r="HC1713" s="117"/>
      <c r="HD1713" s="116" t="s">
        <v>1858</v>
      </c>
      <c r="HE1713" s="116">
        <v>9.2400789999999997</v>
      </c>
      <c r="HF1713" s="116">
        <v>29.790006000000002</v>
      </c>
    </row>
    <row r="1714" spans="209:214" x14ac:dyDescent="0.25">
      <c r="HA1714" s="117" t="s">
        <v>393</v>
      </c>
      <c r="HB1714" s="117" t="s">
        <v>5204</v>
      </c>
      <c r="HC1714" s="117"/>
      <c r="HD1714" s="116" t="s">
        <v>1858</v>
      </c>
      <c r="HE1714" s="116">
        <v>9.2400789999999997</v>
      </c>
      <c r="HF1714" s="116">
        <v>29.79006</v>
      </c>
    </row>
    <row r="1715" spans="209:214" x14ac:dyDescent="0.25">
      <c r="HA1715" s="117" t="s">
        <v>388</v>
      </c>
      <c r="HB1715" s="117" t="s">
        <v>5206</v>
      </c>
      <c r="HC1715" s="117"/>
      <c r="HD1715" s="116" t="s">
        <v>1858</v>
      </c>
      <c r="HE1715" s="116">
        <v>9.28322</v>
      </c>
      <c r="HF1715" s="116">
        <v>29.714919999999999</v>
      </c>
    </row>
    <row r="1716" spans="209:214" x14ac:dyDescent="0.25">
      <c r="HA1716" s="117" t="s">
        <v>388</v>
      </c>
      <c r="HB1716" s="117" t="s">
        <v>5208</v>
      </c>
      <c r="HC1716" s="117"/>
      <c r="HD1716" s="116" t="s">
        <v>1858</v>
      </c>
      <c r="HE1716" s="116">
        <v>9.2840799999999994</v>
      </c>
      <c r="HF1716" s="116">
        <v>29.67576</v>
      </c>
    </row>
    <row r="1717" spans="209:214" x14ac:dyDescent="0.25">
      <c r="HA1717" s="117" t="s">
        <v>388</v>
      </c>
      <c r="HB1717" s="117" t="s">
        <v>5210</v>
      </c>
      <c r="HC1717" s="117"/>
      <c r="HD1717" s="116" t="s">
        <v>1858</v>
      </c>
      <c r="HE1717" s="116">
        <v>9.2665100000000002</v>
      </c>
      <c r="HF1717" s="116">
        <v>29.726299999999998</v>
      </c>
    </row>
    <row r="1718" spans="209:214" x14ac:dyDescent="0.25">
      <c r="HA1718" s="117" t="s">
        <v>388</v>
      </c>
      <c r="HB1718" s="117" t="s">
        <v>5212</v>
      </c>
      <c r="HC1718" s="117"/>
      <c r="HD1718" s="116" t="s">
        <v>1858</v>
      </c>
      <c r="HE1718" s="116">
        <v>9.2850699999999993</v>
      </c>
      <c r="HF1718" s="116">
        <v>29.678999999999998</v>
      </c>
    </row>
    <row r="1719" spans="209:214" x14ac:dyDescent="0.25">
      <c r="HA1719" s="117" t="s">
        <v>388</v>
      </c>
      <c r="HB1719" s="117" t="s">
        <v>5214</v>
      </c>
      <c r="HC1719" s="117"/>
      <c r="HD1719" s="116" t="s">
        <v>1858</v>
      </c>
      <c r="HE1719" s="116">
        <v>9.2725000000000009</v>
      </c>
      <c r="HF1719" s="116">
        <v>29.725519999999999</v>
      </c>
    </row>
    <row r="1720" spans="209:214" x14ac:dyDescent="0.25">
      <c r="HA1720" s="117" t="s">
        <v>388</v>
      </c>
      <c r="HB1720" s="117" t="s">
        <v>5216</v>
      </c>
      <c r="HC1720" s="117"/>
      <c r="HD1720" s="116" t="s">
        <v>1858</v>
      </c>
      <c r="HE1720" s="116">
        <v>9.2573299999999996</v>
      </c>
      <c r="HF1720" s="116">
        <v>29.696000000000002</v>
      </c>
    </row>
    <row r="1721" spans="209:214" x14ac:dyDescent="0.25">
      <c r="HA1721" s="117" t="s">
        <v>388</v>
      </c>
      <c r="HB1721" s="117" t="s">
        <v>5218</v>
      </c>
      <c r="HC1721" s="117"/>
      <c r="HD1721" s="116" t="s">
        <v>1858</v>
      </c>
      <c r="HE1721" s="116">
        <v>9.2460900000000006</v>
      </c>
      <c r="HF1721" s="116">
        <v>29.698029999999999</v>
      </c>
    </row>
    <row r="1722" spans="209:214" x14ac:dyDescent="0.25">
      <c r="HA1722" s="117" t="s">
        <v>1574</v>
      </c>
      <c r="HB1722" s="117" t="s">
        <v>5220</v>
      </c>
      <c r="HC1722" s="117"/>
      <c r="HD1722" s="116" t="s">
        <v>1858</v>
      </c>
      <c r="HE1722" s="116">
        <v>9.2747189999999993</v>
      </c>
      <c r="HF1722" s="116">
        <v>29.527730999999999</v>
      </c>
    </row>
    <row r="1723" spans="209:214" x14ac:dyDescent="0.25">
      <c r="HA1723" s="117" t="s">
        <v>1547</v>
      </c>
      <c r="HB1723" s="117" t="s">
        <v>5222</v>
      </c>
      <c r="HC1723" s="117" t="s">
        <v>5222</v>
      </c>
      <c r="HD1723" s="116" t="s">
        <v>1858</v>
      </c>
      <c r="HE1723" s="116">
        <v>8.9459300000000006</v>
      </c>
      <c r="HF1723" s="116">
        <v>29.6189</v>
      </c>
    </row>
    <row r="1724" spans="209:214" x14ac:dyDescent="0.25">
      <c r="HA1724" s="117" t="s">
        <v>1547</v>
      </c>
      <c r="HB1724" s="117" t="s">
        <v>5224</v>
      </c>
      <c r="HC1724" s="117"/>
      <c r="HD1724" s="116" t="s">
        <v>1858</v>
      </c>
      <c r="HE1724" s="116">
        <v>9.0158299999999993</v>
      </c>
      <c r="HF1724" s="116">
        <v>29.69172</v>
      </c>
    </row>
    <row r="1725" spans="209:214" x14ac:dyDescent="0.25">
      <c r="HA1725" s="117" t="s">
        <v>1547</v>
      </c>
      <c r="HB1725" s="117" t="s">
        <v>5226</v>
      </c>
      <c r="HC1725" s="117"/>
      <c r="HD1725" s="116" t="s">
        <v>1858</v>
      </c>
      <c r="HE1725" s="116">
        <v>8.9446700000000003</v>
      </c>
      <c r="HF1725" s="116">
        <v>29.624580000000002</v>
      </c>
    </row>
    <row r="1726" spans="209:214" x14ac:dyDescent="0.25">
      <c r="HA1726" s="117" t="s">
        <v>1547</v>
      </c>
      <c r="HB1726" s="117" t="s">
        <v>5228</v>
      </c>
      <c r="HC1726" s="117"/>
      <c r="HD1726" s="116" t="s">
        <v>1858</v>
      </c>
      <c r="HE1726" s="116">
        <v>8.9803599999999992</v>
      </c>
      <c r="HF1726" s="116">
        <v>29.623010000000001</v>
      </c>
    </row>
    <row r="1727" spans="209:214" x14ac:dyDescent="0.25">
      <c r="HA1727" s="117" t="s">
        <v>1547</v>
      </c>
      <c r="HB1727" s="117" t="s">
        <v>5230</v>
      </c>
      <c r="HC1727" s="117"/>
      <c r="HD1727" s="116" t="s">
        <v>1858</v>
      </c>
      <c r="HE1727" s="116">
        <v>8.9137450000000005</v>
      </c>
      <c r="HF1727" s="116">
        <v>29.648149</v>
      </c>
    </row>
    <row r="1728" spans="209:214" x14ac:dyDescent="0.25">
      <c r="HA1728" s="117" t="s">
        <v>1547</v>
      </c>
      <c r="HB1728" s="117" t="s">
        <v>5233</v>
      </c>
      <c r="HC1728" s="117"/>
      <c r="HD1728" s="116" t="s">
        <v>1858</v>
      </c>
      <c r="HE1728" s="116">
        <v>8.9150050000000007</v>
      </c>
      <c r="HF1728" s="116">
        <v>29.658749</v>
      </c>
    </row>
    <row r="1729" spans="209:214" x14ac:dyDescent="0.25">
      <c r="HA1729" s="117" t="s">
        <v>1547</v>
      </c>
      <c r="HB1729" s="117" t="s">
        <v>1370</v>
      </c>
      <c r="HC1729" s="117"/>
      <c r="HD1729" s="116" t="s">
        <v>1858</v>
      </c>
      <c r="HE1729" s="116">
        <v>8.9475928220000007</v>
      </c>
      <c r="HF1729" s="116">
        <v>29.683246799999999</v>
      </c>
    </row>
    <row r="1730" spans="209:214" x14ac:dyDescent="0.25">
      <c r="HA1730" s="117" t="s">
        <v>1547</v>
      </c>
      <c r="HB1730" s="117" t="s">
        <v>5236</v>
      </c>
      <c r="HC1730" s="117"/>
      <c r="HD1730" s="116" t="s">
        <v>1858</v>
      </c>
      <c r="HE1730" s="116">
        <v>9.0211299999999994</v>
      </c>
      <c r="HF1730" s="116">
        <v>29.681719999999999</v>
      </c>
    </row>
    <row r="1731" spans="209:214" x14ac:dyDescent="0.25">
      <c r="HA1731" s="117" t="s">
        <v>1547</v>
      </c>
      <c r="HB1731" s="117" t="s">
        <v>5238</v>
      </c>
      <c r="HC1731" s="117"/>
      <c r="HD1731" s="116" t="s">
        <v>1858</v>
      </c>
      <c r="HE1731" s="116">
        <v>9.0278200000000002</v>
      </c>
      <c r="HF1731" s="116">
        <v>29.693449999999999</v>
      </c>
    </row>
    <row r="1732" spans="209:214" x14ac:dyDescent="0.25">
      <c r="HA1732" s="117" t="s">
        <v>1547</v>
      </c>
      <c r="HB1732" s="117" t="s">
        <v>5240</v>
      </c>
      <c r="HC1732" s="117"/>
      <c r="HD1732" s="116" t="s">
        <v>1858</v>
      </c>
      <c r="HE1732" s="116">
        <v>9.0014000000000003</v>
      </c>
      <c r="HF1732" s="116">
        <v>29.656269999999999</v>
      </c>
    </row>
    <row r="1733" spans="209:214" x14ac:dyDescent="0.25">
      <c r="HA1733" s="117" t="s">
        <v>1547</v>
      </c>
      <c r="HB1733" s="117" t="s">
        <v>5242</v>
      </c>
      <c r="HC1733" s="117"/>
      <c r="HD1733" s="116" t="s">
        <v>1858</v>
      </c>
      <c r="HE1733" s="116">
        <v>8.9149100000000008</v>
      </c>
      <c r="HF1733" s="116">
        <v>29.699137</v>
      </c>
    </row>
    <row r="1734" spans="209:214" x14ac:dyDescent="0.25">
      <c r="HA1734" s="117" t="s">
        <v>1547</v>
      </c>
      <c r="HB1734" s="117" t="s">
        <v>5244</v>
      </c>
      <c r="HC1734" s="117" t="s">
        <v>5245</v>
      </c>
      <c r="HD1734" s="116" t="s">
        <v>1858</v>
      </c>
      <c r="HE1734" s="116">
        <v>8.9510199999999998</v>
      </c>
      <c r="HF1734" s="116">
        <v>29.612439999999999</v>
      </c>
    </row>
    <row r="1735" spans="209:214" x14ac:dyDescent="0.25">
      <c r="HA1735" s="117" t="s">
        <v>1547</v>
      </c>
      <c r="HB1735" s="117" t="s">
        <v>5247</v>
      </c>
      <c r="HC1735" s="117"/>
      <c r="HD1735" s="116" t="s">
        <v>1858</v>
      </c>
      <c r="HE1735" s="116">
        <v>8.9475928220000007</v>
      </c>
      <c r="HF1735" s="116">
        <v>29.683246799999999</v>
      </c>
    </row>
    <row r="1736" spans="209:214" x14ac:dyDescent="0.25">
      <c r="HA1736" s="117" t="s">
        <v>1547</v>
      </c>
      <c r="HB1736" s="117" t="s">
        <v>5249</v>
      </c>
      <c r="HC1736" s="117"/>
      <c r="HD1736" s="116" t="s">
        <v>1858</v>
      </c>
      <c r="HE1736" s="116">
        <v>8.9475928220000007</v>
      </c>
      <c r="HF1736" s="116">
        <v>29.683246799999999</v>
      </c>
    </row>
    <row r="1737" spans="209:214" x14ac:dyDescent="0.25">
      <c r="HA1737" s="117" t="s">
        <v>1547</v>
      </c>
      <c r="HB1737" s="117" t="s">
        <v>5251</v>
      </c>
      <c r="HC1737" s="117" t="s">
        <v>5252</v>
      </c>
      <c r="HD1737" s="116" t="s">
        <v>1858</v>
      </c>
      <c r="HE1737" s="116">
        <v>8.9475928220000007</v>
      </c>
      <c r="HF1737" s="116">
        <v>29.683246799999999</v>
      </c>
    </row>
    <row r="1738" spans="209:214" x14ac:dyDescent="0.25">
      <c r="HA1738" s="117" t="s">
        <v>1547</v>
      </c>
      <c r="HB1738" s="117" t="s">
        <v>5254</v>
      </c>
      <c r="HC1738" s="117"/>
      <c r="HD1738" s="116" t="s">
        <v>1858</v>
      </c>
      <c r="HE1738" s="116">
        <v>8.9934499999999993</v>
      </c>
      <c r="HF1738" s="116">
        <v>29.678080000000001</v>
      </c>
    </row>
    <row r="1739" spans="209:214" x14ac:dyDescent="0.25">
      <c r="HA1739" s="117" t="s">
        <v>1547</v>
      </c>
      <c r="HB1739" s="117" t="s">
        <v>5256</v>
      </c>
      <c r="HC1739" s="117"/>
      <c r="HD1739" s="116" t="s">
        <v>1858</v>
      </c>
      <c r="HE1739" s="116">
        <v>9.0014000000000003</v>
      </c>
      <c r="HF1739" s="116">
        <v>29.68854</v>
      </c>
    </row>
    <row r="1740" spans="209:214" x14ac:dyDescent="0.25">
      <c r="HA1740" s="117" t="s">
        <v>1547</v>
      </c>
      <c r="HB1740" s="117" t="s">
        <v>5258</v>
      </c>
      <c r="HC1740" s="117"/>
      <c r="HD1740" s="116" t="s">
        <v>1858</v>
      </c>
      <c r="HE1740" s="116">
        <v>9.0323010000000004</v>
      </c>
      <c r="HF1740" s="116">
        <v>29.690480000000001</v>
      </c>
    </row>
    <row r="1741" spans="209:214" x14ac:dyDescent="0.25">
      <c r="HA1741" s="117" t="s">
        <v>332</v>
      </c>
      <c r="HB1741" s="117" t="s">
        <v>5260</v>
      </c>
      <c r="HC1741" s="117"/>
      <c r="HD1741" s="116" t="s">
        <v>1858</v>
      </c>
      <c r="HE1741" s="116">
        <v>9.2920660000000002</v>
      </c>
      <c r="HF1741" s="116">
        <v>29.791523999999999</v>
      </c>
    </row>
    <row r="1742" spans="209:214" x14ac:dyDescent="0.25">
      <c r="HA1742" s="117" t="s">
        <v>332</v>
      </c>
      <c r="HB1742" s="117" t="s">
        <v>5262</v>
      </c>
      <c r="HC1742" s="117"/>
      <c r="HD1742" s="116" t="s">
        <v>1858</v>
      </c>
      <c r="HE1742" s="116">
        <v>9.2817170000000004</v>
      </c>
      <c r="HF1742" s="116">
        <v>29.833817</v>
      </c>
    </row>
    <row r="1743" spans="209:214" x14ac:dyDescent="0.25">
      <c r="HA1743" s="117" t="s">
        <v>332</v>
      </c>
      <c r="HB1743" s="117" t="s">
        <v>5264</v>
      </c>
      <c r="HC1743" s="117"/>
      <c r="HD1743" s="116" t="s">
        <v>1858</v>
      </c>
      <c r="HE1743" s="116">
        <v>9.2050900000000002</v>
      </c>
      <c r="HF1743" s="116">
        <v>29.689050000000002</v>
      </c>
    </row>
    <row r="1744" spans="209:214" x14ac:dyDescent="0.25">
      <c r="HA1744" s="117" t="s">
        <v>332</v>
      </c>
      <c r="HB1744" s="117" t="s">
        <v>5266</v>
      </c>
      <c r="HC1744" s="117"/>
      <c r="HD1744" s="116" t="s">
        <v>1858</v>
      </c>
      <c r="HE1744" s="116">
        <v>9.2809144079999992</v>
      </c>
      <c r="HF1744" s="116">
        <v>29.779014714999999</v>
      </c>
    </row>
    <row r="1745" spans="209:214" x14ac:dyDescent="0.25">
      <c r="HA1745" s="117" t="s">
        <v>332</v>
      </c>
      <c r="HB1745" s="117" t="s">
        <v>5268</v>
      </c>
      <c r="HC1745" s="117"/>
      <c r="HD1745" s="116" t="s">
        <v>1858</v>
      </c>
      <c r="HE1745" s="116">
        <v>9.2578669999999992</v>
      </c>
      <c r="HF1745" s="116">
        <v>29.765167000000002</v>
      </c>
    </row>
    <row r="1746" spans="209:214" x14ac:dyDescent="0.25">
      <c r="HA1746" s="118" t="s">
        <v>332</v>
      </c>
      <c r="HB1746" s="118" t="s">
        <v>5270</v>
      </c>
      <c r="HC1746" s="118"/>
      <c r="HD1746" s="118" t="s">
        <v>1885</v>
      </c>
      <c r="HE1746" s="119">
        <v>9.3316400000000002</v>
      </c>
      <c r="HF1746" s="119">
        <v>29.793399999999998</v>
      </c>
    </row>
    <row r="1747" spans="209:214" x14ac:dyDescent="0.25">
      <c r="HA1747" s="117" t="s">
        <v>332</v>
      </c>
      <c r="HB1747" s="117" t="s">
        <v>5272</v>
      </c>
      <c r="HC1747" s="117"/>
      <c r="HD1747" s="116" t="s">
        <v>1858</v>
      </c>
      <c r="HE1747" s="116">
        <v>9.2739329999999995</v>
      </c>
      <c r="HF1747" s="116">
        <v>29.754100000000001</v>
      </c>
    </row>
    <row r="1748" spans="209:214" x14ac:dyDescent="0.25">
      <c r="HA1748" s="117" t="s">
        <v>332</v>
      </c>
      <c r="HB1748" s="117" t="s">
        <v>5274</v>
      </c>
      <c r="HC1748" s="117"/>
      <c r="HD1748" s="116" t="s">
        <v>1858</v>
      </c>
      <c r="HE1748" s="116">
        <v>9.2086483999999995</v>
      </c>
      <c r="HF1748" s="116">
        <v>29.711715600000002</v>
      </c>
    </row>
    <row r="1749" spans="209:214" x14ac:dyDescent="0.25">
      <c r="HA1749" s="118" t="s">
        <v>332</v>
      </c>
      <c r="HB1749" s="118" t="s">
        <v>5276</v>
      </c>
      <c r="HC1749" s="118"/>
      <c r="HD1749" s="118" t="s">
        <v>1885</v>
      </c>
      <c r="HE1749" s="119">
        <v>9.2986584000000008</v>
      </c>
      <c r="HF1749" s="119">
        <v>29.792870820000001</v>
      </c>
    </row>
    <row r="1750" spans="209:214" x14ac:dyDescent="0.25">
      <c r="HA1750" s="117" t="s">
        <v>332</v>
      </c>
      <c r="HB1750" s="117" t="s">
        <v>5278</v>
      </c>
      <c r="HC1750" s="117"/>
      <c r="HD1750" s="116" t="s">
        <v>1858</v>
      </c>
      <c r="HE1750" s="116">
        <v>9.3012845300000002</v>
      </c>
      <c r="HF1750" s="116">
        <v>29.790376210000002</v>
      </c>
    </row>
    <row r="1751" spans="209:214" x14ac:dyDescent="0.25">
      <c r="HA1751" s="117" t="s">
        <v>332</v>
      </c>
      <c r="HB1751" s="117" t="s">
        <v>5280</v>
      </c>
      <c r="HC1751" s="117"/>
      <c r="HD1751" s="116" t="s">
        <v>1858</v>
      </c>
      <c r="HE1751" s="116">
        <v>9.1806599999999996</v>
      </c>
      <c r="HF1751" s="116">
        <v>29.7346</v>
      </c>
    </row>
    <row r="1752" spans="209:214" x14ac:dyDescent="0.25">
      <c r="HA1752" s="117" t="s">
        <v>332</v>
      </c>
      <c r="HB1752" s="117" t="s">
        <v>371</v>
      </c>
      <c r="HC1752" s="117"/>
      <c r="HD1752" s="116" t="s">
        <v>1858</v>
      </c>
      <c r="HE1752" s="116">
        <v>9.3921030000000005</v>
      </c>
      <c r="HF1752" s="116">
        <v>29.753723000000001</v>
      </c>
    </row>
    <row r="1753" spans="209:214" x14ac:dyDescent="0.25">
      <c r="HA1753" s="117" t="s">
        <v>332</v>
      </c>
      <c r="HB1753" s="117" t="s">
        <v>5283</v>
      </c>
      <c r="HC1753" s="117"/>
      <c r="HD1753" s="116" t="s">
        <v>1858</v>
      </c>
      <c r="HE1753" s="116">
        <v>9.2201059999999995</v>
      </c>
      <c r="HF1753" s="116">
        <v>29.729994000000001</v>
      </c>
    </row>
    <row r="1754" spans="209:214" x14ac:dyDescent="0.25">
      <c r="HA1754" s="117" t="s">
        <v>332</v>
      </c>
      <c r="HB1754" s="117" t="s">
        <v>5285</v>
      </c>
      <c r="HC1754" s="117"/>
      <c r="HD1754" s="116" t="s">
        <v>1858</v>
      </c>
      <c r="HE1754" s="116">
        <v>9.3921030000000005</v>
      </c>
      <c r="HF1754" s="116">
        <v>29.753723000000001</v>
      </c>
    </row>
    <row r="1755" spans="209:214" x14ac:dyDescent="0.25">
      <c r="HA1755" s="117" t="s">
        <v>332</v>
      </c>
      <c r="HB1755" s="117" t="s">
        <v>5287</v>
      </c>
      <c r="HC1755" s="117"/>
      <c r="HD1755" s="116" t="s">
        <v>1858</v>
      </c>
      <c r="HE1755" s="116">
        <v>9.2399710000000006</v>
      </c>
      <c r="HF1755" s="116">
        <v>29.72889</v>
      </c>
    </row>
    <row r="1756" spans="209:214" x14ac:dyDescent="0.25">
      <c r="HA1756" s="117" t="s">
        <v>332</v>
      </c>
      <c r="HB1756" s="117" t="s">
        <v>5289</v>
      </c>
      <c r="HC1756" s="117"/>
      <c r="HD1756" s="116" t="s">
        <v>1858</v>
      </c>
      <c r="HE1756" s="116">
        <v>9.3921030000000005</v>
      </c>
      <c r="HF1756" s="116">
        <v>29.753723000000001</v>
      </c>
    </row>
    <row r="1757" spans="209:214" x14ac:dyDescent="0.25">
      <c r="HA1757" s="117" t="s">
        <v>332</v>
      </c>
      <c r="HB1757" s="117" t="s">
        <v>5291</v>
      </c>
      <c r="HC1757" s="117"/>
      <c r="HD1757" s="116" t="s">
        <v>1858</v>
      </c>
      <c r="HE1757" s="116">
        <v>9.2601790000000008</v>
      </c>
      <c r="HF1757" s="116">
        <v>29.770018</v>
      </c>
    </row>
    <row r="1758" spans="209:214" x14ac:dyDescent="0.25">
      <c r="HA1758" s="117" t="s">
        <v>332</v>
      </c>
      <c r="HB1758" s="117" t="s">
        <v>5293</v>
      </c>
      <c r="HC1758" s="117"/>
      <c r="HD1758" s="116" t="s">
        <v>1858</v>
      </c>
      <c r="HE1758" s="116">
        <v>9.2601790000000008</v>
      </c>
      <c r="HF1758" s="116">
        <v>29.770018</v>
      </c>
    </row>
    <row r="1759" spans="209:214" x14ac:dyDescent="0.25">
      <c r="HA1759" s="117" t="s">
        <v>332</v>
      </c>
      <c r="HB1759" s="117" t="s">
        <v>5295</v>
      </c>
      <c r="HC1759" s="117"/>
      <c r="HD1759" s="116" t="s">
        <v>1858</v>
      </c>
      <c r="HE1759" s="116">
        <v>9.2900290000000005</v>
      </c>
      <c r="HF1759" s="116">
        <v>29.790929999999999</v>
      </c>
    </row>
    <row r="1760" spans="209:214" x14ac:dyDescent="0.25">
      <c r="HA1760" s="117" t="s">
        <v>391</v>
      </c>
      <c r="HB1760" s="117" t="s">
        <v>5297</v>
      </c>
      <c r="HC1760" s="117"/>
      <c r="HD1760" s="116" t="s">
        <v>1858</v>
      </c>
      <c r="HE1760" s="116">
        <v>9.1206490000000002</v>
      </c>
      <c r="HF1760" s="116">
        <v>29.607213999999999</v>
      </c>
    </row>
    <row r="1761" spans="209:214" x14ac:dyDescent="0.25">
      <c r="HA1761" s="117" t="s">
        <v>391</v>
      </c>
      <c r="HB1761" s="117" t="s">
        <v>5299</v>
      </c>
      <c r="HC1761" s="117"/>
      <c r="HD1761" s="116" t="s">
        <v>1858</v>
      </c>
      <c r="HE1761" s="116">
        <v>9.1134598770000004</v>
      </c>
      <c r="HF1761" s="116">
        <v>29.610901080000001</v>
      </c>
    </row>
    <row r="1762" spans="209:214" x14ac:dyDescent="0.25">
      <c r="HA1762" s="117" t="s">
        <v>391</v>
      </c>
      <c r="HB1762" s="117" t="s">
        <v>5301</v>
      </c>
      <c r="HC1762" s="117"/>
      <c r="HD1762" s="116" t="s">
        <v>1858</v>
      </c>
      <c r="HE1762" s="116">
        <v>9.1134598770000004</v>
      </c>
      <c r="HF1762" s="116">
        <v>29.610901080000001</v>
      </c>
    </row>
    <row r="1763" spans="209:214" x14ac:dyDescent="0.25">
      <c r="HA1763" s="117" t="s">
        <v>391</v>
      </c>
      <c r="HB1763" s="117" t="s">
        <v>5303</v>
      </c>
      <c r="HC1763" s="117"/>
      <c r="HD1763" s="116" t="s">
        <v>1858</v>
      </c>
      <c r="HE1763" s="116">
        <v>9.1255269999999999</v>
      </c>
      <c r="HF1763" s="116">
        <v>29.614571000000002</v>
      </c>
    </row>
    <row r="1764" spans="209:214" x14ac:dyDescent="0.25">
      <c r="HA1764" s="117" t="s">
        <v>391</v>
      </c>
      <c r="HB1764" s="117" t="s">
        <v>5305</v>
      </c>
      <c r="HC1764" s="117"/>
      <c r="HD1764" s="116" t="s">
        <v>1858</v>
      </c>
      <c r="HE1764" s="116">
        <v>9.1157869999999992</v>
      </c>
      <c r="HF1764" s="116">
        <v>29.605001000000001</v>
      </c>
    </row>
    <row r="1765" spans="209:214" x14ac:dyDescent="0.25">
      <c r="HA1765" s="117" t="s">
        <v>391</v>
      </c>
      <c r="HB1765" s="117" t="s">
        <v>5307</v>
      </c>
      <c r="HC1765" s="117"/>
      <c r="HD1765" s="116" t="s">
        <v>1858</v>
      </c>
      <c r="HE1765" s="116">
        <v>9.119237</v>
      </c>
      <c r="HF1765" s="116">
        <v>29.603441</v>
      </c>
    </row>
    <row r="1766" spans="209:214" x14ac:dyDescent="0.25">
      <c r="HA1766" s="117" t="s">
        <v>391</v>
      </c>
      <c r="HB1766" s="117" t="s">
        <v>5309</v>
      </c>
      <c r="HC1766" s="117"/>
      <c r="HD1766" s="116" t="s">
        <v>1858</v>
      </c>
      <c r="HE1766" s="116">
        <v>9.1241269999999997</v>
      </c>
      <c r="HF1766" s="116">
        <v>29.614640999999999</v>
      </c>
    </row>
    <row r="1767" spans="209:214" x14ac:dyDescent="0.25">
      <c r="HA1767" s="117" t="s">
        <v>621</v>
      </c>
      <c r="HB1767" s="117" t="s">
        <v>5311</v>
      </c>
      <c r="HC1767" s="117"/>
      <c r="HD1767" s="116" t="s">
        <v>1858</v>
      </c>
      <c r="HE1767" s="116">
        <v>9.1563599999999994</v>
      </c>
      <c r="HF1767" s="116">
        <v>32.209789999999998</v>
      </c>
    </row>
    <row r="1768" spans="209:214" x14ac:dyDescent="0.25">
      <c r="HA1768" s="117" t="s">
        <v>621</v>
      </c>
      <c r="HB1768" s="117" t="s">
        <v>5313</v>
      </c>
      <c r="HC1768" s="117"/>
      <c r="HD1768" s="116" t="s">
        <v>1858</v>
      </c>
      <c r="HE1768" s="116">
        <v>9.1566799999999997</v>
      </c>
      <c r="HF1768" s="116">
        <v>32.208649999999999</v>
      </c>
    </row>
    <row r="1769" spans="209:214" x14ac:dyDescent="0.25">
      <c r="HA1769" s="117" t="s">
        <v>621</v>
      </c>
      <c r="HB1769" s="117" t="s">
        <v>5315</v>
      </c>
      <c r="HC1769" s="117"/>
      <c r="HD1769" s="116" t="s">
        <v>1858</v>
      </c>
      <c r="HE1769" s="116">
        <v>9.1589700000000001</v>
      </c>
      <c r="HF1769" s="116">
        <v>32.205219999999997</v>
      </c>
    </row>
    <row r="1770" spans="209:214" x14ac:dyDescent="0.25">
      <c r="HA1770" s="117" t="s">
        <v>589</v>
      </c>
      <c r="HB1770" s="117" t="s">
        <v>589</v>
      </c>
      <c r="HC1770" s="117"/>
      <c r="HD1770" s="116" t="s">
        <v>1858</v>
      </c>
      <c r="HE1770" s="116">
        <v>9.1925369999999997</v>
      </c>
      <c r="HF1770" s="116">
        <v>32.092652000000001</v>
      </c>
    </row>
    <row r="1771" spans="209:214" x14ac:dyDescent="0.25">
      <c r="HA1771" s="117" t="s">
        <v>589</v>
      </c>
      <c r="HB1771" s="117" t="s">
        <v>5318</v>
      </c>
      <c r="HC1771" s="117"/>
      <c r="HD1771" s="116" t="s">
        <v>1858</v>
      </c>
      <c r="HE1771" s="116">
        <v>9.2321500000000007</v>
      </c>
      <c r="HF1771" s="116">
        <v>32.161929999999998</v>
      </c>
    </row>
    <row r="1772" spans="209:214" x14ac:dyDescent="0.25">
      <c r="HA1772" s="117" t="s">
        <v>589</v>
      </c>
      <c r="HB1772" s="117" t="s">
        <v>5320</v>
      </c>
      <c r="HC1772" s="117"/>
      <c r="HD1772" s="116" t="s">
        <v>1858</v>
      </c>
      <c r="HE1772" s="116">
        <v>9.2462900000000001</v>
      </c>
      <c r="HF1772" s="116">
        <v>32.150289999999998</v>
      </c>
    </row>
    <row r="1773" spans="209:214" x14ac:dyDescent="0.25">
      <c r="HA1773" s="117" t="s">
        <v>589</v>
      </c>
      <c r="HB1773" s="117" t="s">
        <v>5322</v>
      </c>
      <c r="HC1773" s="117"/>
      <c r="HD1773" s="116" t="s">
        <v>1858</v>
      </c>
      <c r="HE1773" s="116">
        <v>9.2348499999999998</v>
      </c>
      <c r="HF1773" s="116">
        <v>32.161140000000003</v>
      </c>
    </row>
    <row r="1774" spans="209:214" x14ac:dyDescent="0.25">
      <c r="HA1774" s="117" t="s">
        <v>555</v>
      </c>
      <c r="HB1774" s="117" t="s">
        <v>555</v>
      </c>
      <c r="HC1774" s="117"/>
      <c r="HD1774" s="116" t="s">
        <v>1858</v>
      </c>
      <c r="HE1774" s="116">
        <v>9.5477699999999999</v>
      </c>
      <c r="HF1774" s="116">
        <v>32.103360000000002</v>
      </c>
    </row>
    <row r="1775" spans="209:214" x14ac:dyDescent="0.25">
      <c r="HA1775" s="117" t="s">
        <v>555</v>
      </c>
      <c r="HB1775" s="117" t="s">
        <v>5325</v>
      </c>
      <c r="HC1775" s="117"/>
      <c r="HD1775" s="116" t="s">
        <v>1858</v>
      </c>
      <c r="HE1775" s="116">
        <v>9.7102900000000005</v>
      </c>
      <c r="HF1775" s="116">
        <v>32.151400000000002</v>
      </c>
    </row>
    <row r="1776" spans="209:214" x14ac:dyDescent="0.25">
      <c r="HA1776" s="117" t="s">
        <v>555</v>
      </c>
      <c r="HB1776" s="117" t="s">
        <v>5327</v>
      </c>
      <c r="HC1776" s="117"/>
      <c r="HD1776" s="116" t="s">
        <v>1858</v>
      </c>
      <c r="HE1776" s="116">
        <v>9.7500699999999991</v>
      </c>
      <c r="HF1776" s="116">
        <v>32.161700000000003</v>
      </c>
    </row>
    <row r="1777" spans="209:214" x14ac:dyDescent="0.25">
      <c r="HA1777" s="117" t="s">
        <v>555</v>
      </c>
      <c r="HB1777" s="117" t="s">
        <v>5329</v>
      </c>
      <c r="HC1777" s="117"/>
      <c r="HD1777" s="116" t="s">
        <v>1858</v>
      </c>
      <c r="HE1777" s="116">
        <v>9.5906148939999998</v>
      </c>
      <c r="HF1777" s="116">
        <v>32.158970160000003</v>
      </c>
    </row>
    <row r="1778" spans="209:214" x14ac:dyDescent="0.25">
      <c r="HA1778" s="117" t="s">
        <v>555</v>
      </c>
      <c r="HB1778" s="117" t="s">
        <v>5331</v>
      </c>
      <c r="HC1778" s="117"/>
      <c r="HD1778" s="116" t="s">
        <v>1858</v>
      </c>
      <c r="HE1778" s="116">
        <v>9.5066500000000005</v>
      </c>
      <c r="HF1778" s="116">
        <v>32.067729999999997</v>
      </c>
    </row>
    <row r="1779" spans="209:214" x14ac:dyDescent="0.25">
      <c r="HA1779" s="117" t="s">
        <v>779</v>
      </c>
      <c r="HB1779" s="117" t="s">
        <v>5334</v>
      </c>
      <c r="HC1779" s="117"/>
      <c r="HD1779" s="116" t="s">
        <v>1858</v>
      </c>
      <c r="HE1779" s="116">
        <v>9.9200599999999994</v>
      </c>
      <c r="HF1779" s="116">
        <v>32.1738</v>
      </c>
    </row>
    <row r="1780" spans="209:214" x14ac:dyDescent="0.25">
      <c r="HA1780" s="117" t="s">
        <v>779</v>
      </c>
      <c r="HB1780" s="117" t="s">
        <v>5336</v>
      </c>
      <c r="HC1780" s="117"/>
      <c r="HD1780" s="116" t="s">
        <v>1858</v>
      </c>
      <c r="HE1780" s="116">
        <v>9.65</v>
      </c>
      <c r="HF1780" s="116">
        <v>32.316666699999999</v>
      </c>
    </row>
    <row r="1781" spans="209:214" x14ac:dyDescent="0.25">
      <c r="HA1781" s="117" t="s">
        <v>542</v>
      </c>
      <c r="HB1781" s="117" t="s">
        <v>5338</v>
      </c>
      <c r="HC1781" s="117"/>
      <c r="HD1781" s="116" t="s">
        <v>1858</v>
      </c>
      <c r="HE1781" s="116">
        <v>9.1067256790000002</v>
      </c>
      <c r="HF1781" s="116">
        <v>32.310834886999999</v>
      </c>
    </row>
    <row r="1782" spans="209:214" x14ac:dyDescent="0.25">
      <c r="HA1782" s="118" t="s">
        <v>542</v>
      </c>
      <c r="HB1782" s="118" t="s">
        <v>542</v>
      </c>
      <c r="HC1782" s="118"/>
      <c r="HD1782" s="118" t="s">
        <v>1885</v>
      </c>
      <c r="HE1782" s="119">
        <v>9.0901269169999992</v>
      </c>
      <c r="HF1782" s="119">
        <v>32.399134248000003</v>
      </c>
    </row>
    <row r="1783" spans="209:214" x14ac:dyDescent="0.25">
      <c r="HA1783" s="117" t="s">
        <v>542</v>
      </c>
      <c r="HB1783" s="117" t="s">
        <v>5341</v>
      </c>
      <c r="HC1783" s="117"/>
      <c r="HD1783" s="116" t="s">
        <v>1858</v>
      </c>
      <c r="HE1783" s="116">
        <v>9.10351</v>
      </c>
      <c r="HF1783" s="116">
        <v>32.373010000000001</v>
      </c>
    </row>
    <row r="1784" spans="209:214" x14ac:dyDescent="0.25">
      <c r="HA1784" s="117" t="s">
        <v>542</v>
      </c>
      <c r="HB1784" s="117" t="s">
        <v>1361</v>
      </c>
      <c r="HC1784" s="117"/>
      <c r="HD1784" s="116" t="s">
        <v>1858</v>
      </c>
      <c r="HE1784" s="116">
        <v>9.1025899999999993</v>
      </c>
      <c r="HF1784" s="116">
        <v>32.371740000000003</v>
      </c>
    </row>
    <row r="1785" spans="209:214" x14ac:dyDescent="0.25">
      <c r="HA1785" s="117" t="s">
        <v>542</v>
      </c>
      <c r="HB1785" s="117" t="s">
        <v>5344</v>
      </c>
      <c r="HC1785" s="117"/>
      <c r="HD1785" s="116" t="s">
        <v>1858</v>
      </c>
      <c r="HE1785" s="116">
        <v>9.1008300000000002</v>
      </c>
      <c r="HF1785" s="116">
        <v>32.370620000000002</v>
      </c>
    </row>
    <row r="1786" spans="209:214" x14ac:dyDescent="0.25">
      <c r="HA1786" s="117" t="s">
        <v>145</v>
      </c>
      <c r="HB1786" s="117" t="s">
        <v>5346</v>
      </c>
      <c r="HC1786" s="117"/>
      <c r="HD1786" s="116" t="s">
        <v>1858</v>
      </c>
      <c r="HE1786" s="116">
        <v>9.2960899999999995</v>
      </c>
      <c r="HF1786" s="116">
        <v>32.069189999999999</v>
      </c>
    </row>
    <row r="1787" spans="209:214" x14ac:dyDescent="0.25">
      <c r="HA1787" s="117" t="s">
        <v>145</v>
      </c>
      <c r="HB1787" s="117" t="s">
        <v>887</v>
      </c>
      <c r="HC1787" s="117"/>
      <c r="HD1787" s="116" t="s">
        <v>1858</v>
      </c>
      <c r="HE1787" s="116">
        <v>9.2949099999999998</v>
      </c>
      <c r="HF1787" s="116">
        <v>32.058439999999997</v>
      </c>
    </row>
    <row r="1788" spans="209:214" x14ac:dyDescent="0.25">
      <c r="HA1788" s="117" t="s">
        <v>145</v>
      </c>
      <c r="HB1788" s="117" t="s">
        <v>5349</v>
      </c>
      <c r="HC1788" s="117"/>
      <c r="HD1788" s="116" t="s">
        <v>1858</v>
      </c>
      <c r="HE1788" s="116">
        <v>9.2971000000000004</v>
      </c>
      <c r="HF1788" s="116">
        <v>32.065950000000001</v>
      </c>
    </row>
    <row r="1789" spans="209:214" x14ac:dyDescent="0.25">
      <c r="HA1789" s="117" t="s">
        <v>468</v>
      </c>
      <c r="HB1789" s="117" t="s">
        <v>5351</v>
      </c>
      <c r="HC1789" s="117"/>
      <c r="HD1789" s="116" t="s">
        <v>1858</v>
      </c>
      <c r="HE1789" s="116">
        <v>9.3379477309999999</v>
      </c>
      <c r="HF1789" s="116">
        <v>31.882683412999999</v>
      </c>
    </row>
    <row r="1790" spans="209:214" x14ac:dyDescent="0.25">
      <c r="HA1790" s="117" t="s">
        <v>468</v>
      </c>
      <c r="HB1790" s="117" t="s">
        <v>4084</v>
      </c>
      <c r="HC1790" s="117"/>
      <c r="HD1790" s="116" t="s">
        <v>1858</v>
      </c>
      <c r="HE1790" s="116">
        <v>9.3083100000000005</v>
      </c>
      <c r="HF1790" s="116">
        <v>31.99858</v>
      </c>
    </row>
    <row r="1791" spans="209:214" x14ac:dyDescent="0.25">
      <c r="HA1791" s="118" t="s">
        <v>468</v>
      </c>
      <c r="HB1791" s="118" t="s">
        <v>5354</v>
      </c>
      <c r="HC1791" s="118"/>
      <c r="HD1791" s="118" t="s">
        <v>1885</v>
      </c>
      <c r="HE1791" s="119">
        <v>9.4524193519999997</v>
      </c>
      <c r="HF1791" s="119">
        <v>31.8785688</v>
      </c>
    </row>
    <row r="1792" spans="209:214" x14ac:dyDescent="0.25">
      <c r="HA1792" s="117" t="s">
        <v>468</v>
      </c>
      <c r="HB1792" s="117" t="s">
        <v>5356</v>
      </c>
      <c r="HC1792" s="117"/>
      <c r="HD1792" s="116" t="s">
        <v>1858</v>
      </c>
      <c r="HE1792" s="116">
        <v>9.3083200000000001</v>
      </c>
      <c r="HF1792" s="116">
        <v>32.000889999999998</v>
      </c>
    </row>
    <row r="1793" spans="209:214" x14ac:dyDescent="0.25">
      <c r="HA1793" s="117" t="s">
        <v>782</v>
      </c>
      <c r="HB1793" s="117" t="s">
        <v>5358</v>
      </c>
      <c r="HC1793" s="117"/>
      <c r="HD1793" s="116" t="s">
        <v>1858</v>
      </c>
      <c r="HE1793" s="116">
        <v>9.7559299999999993</v>
      </c>
      <c r="HF1793" s="116">
        <v>32.165230000000001</v>
      </c>
    </row>
    <row r="1794" spans="209:214" x14ac:dyDescent="0.25">
      <c r="HA1794" s="117" t="s">
        <v>782</v>
      </c>
      <c r="HB1794" s="117" t="s">
        <v>782</v>
      </c>
      <c r="HC1794" s="117"/>
      <c r="HD1794" s="116" t="s">
        <v>1858</v>
      </c>
      <c r="HE1794" s="116">
        <v>9.8834199999999992</v>
      </c>
      <c r="HF1794" s="116">
        <v>32.154200000000003</v>
      </c>
    </row>
    <row r="1795" spans="209:214" x14ac:dyDescent="0.25">
      <c r="HA1795" s="117" t="s">
        <v>180</v>
      </c>
      <c r="HB1795" s="117" t="s">
        <v>5361</v>
      </c>
      <c r="HC1795" s="117"/>
      <c r="HD1795" s="116" t="s">
        <v>1858</v>
      </c>
      <c r="HE1795" s="116">
        <v>9.8475999999999999</v>
      </c>
      <c r="HF1795" s="116">
        <v>32.1372</v>
      </c>
    </row>
    <row r="1796" spans="209:214" x14ac:dyDescent="0.25">
      <c r="HA1796" s="117" t="s">
        <v>180</v>
      </c>
      <c r="HB1796" s="117" t="s">
        <v>3367</v>
      </c>
      <c r="HC1796" s="117"/>
      <c r="HD1796" s="116" t="s">
        <v>1858</v>
      </c>
      <c r="HE1796" s="116">
        <v>9.7333333</v>
      </c>
      <c r="HF1796" s="116">
        <v>32.233333299999998</v>
      </c>
    </row>
    <row r="1797" spans="209:214" x14ac:dyDescent="0.25">
      <c r="HA1797" s="118" t="s">
        <v>769</v>
      </c>
      <c r="HB1797" s="118" t="s">
        <v>5364</v>
      </c>
      <c r="HC1797" s="118"/>
      <c r="HD1797" s="118" t="s">
        <v>1885</v>
      </c>
      <c r="HE1797" s="119">
        <v>10.126810085000001</v>
      </c>
      <c r="HF1797" s="119">
        <v>32.093223821000002</v>
      </c>
    </row>
    <row r="1798" spans="209:214" x14ac:dyDescent="0.25">
      <c r="HA1798" s="117" t="s">
        <v>769</v>
      </c>
      <c r="HB1798" s="117" t="s">
        <v>769</v>
      </c>
      <c r="HC1798" s="117"/>
      <c r="HD1798" s="116" t="s">
        <v>1858</v>
      </c>
      <c r="HE1798" s="116">
        <v>10.006869999999999</v>
      </c>
      <c r="HF1798" s="116">
        <v>32.178879999999999</v>
      </c>
    </row>
    <row r="1799" spans="209:214" x14ac:dyDescent="0.25">
      <c r="HA1799" s="117" t="s">
        <v>769</v>
      </c>
      <c r="HB1799" s="117" t="s">
        <v>1323</v>
      </c>
      <c r="HC1799" s="117"/>
      <c r="HD1799" s="116" t="s">
        <v>1858</v>
      </c>
      <c r="HE1799" s="116">
        <v>10.06244</v>
      </c>
      <c r="HF1799" s="116">
        <v>32.050339999999998</v>
      </c>
    </row>
    <row r="1800" spans="209:214" x14ac:dyDescent="0.25">
      <c r="HA1800" s="117" t="s">
        <v>769</v>
      </c>
      <c r="HB1800" s="117" t="s">
        <v>5368</v>
      </c>
      <c r="HC1800" s="117"/>
      <c r="HD1800" s="116" t="s">
        <v>1858</v>
      </c>
      <c r="HE1800" s="116">
        <v>9.9941300000000002</v>
      </c>
      <c r="HF1800" s="116">
        <v>32.163760000000003</v>
      </c>
    </row>
    <row r="1801" spans="209:214" x14ac:dyDescent="0.25">
      <c r="HA1801" s="117" t="s">
        <v>769</v>
      </c>
      <c r="HB1801" s="117" t="s">
        <v>5370</v>
      </c>
      <c r="HC1801" s="117"/>
      <c r="HD1801" s="116" t="s">
        <v>1858</v>
      </c>
      <c r="HE1801" s="116">
        <v>10.006869999999999</v>
      </c>
      <c r="HF1801" s="116">
        <v>32.178879999999999</v>
      </c>
    </row>
    <row r="1802" spans="209:214" x14ac:dyDescent="0.25">
      <c r="HA1802" s="117" t="s">
        <v>769</v>
      </c>
      <c r="HB1802" s="117" t="s">
        <v>5372</v>
      </c>
      <c r="HC1802" s="117"/>
      <c r="HD1802" s="116" t="s">
        <v>1858</v>
      </c>
      <c r="HE1802" s="116">
        <v>9.9827899999999996</v>
      </c>
      <c r="HF1802" s="116">
        <v>32.157510000000002</v>
      </c>
    </row>
    <row r="1803" spans="209:214" x14ac:dyDescent="0.25">
      <c r="HA1803" s="117" t="s">
        <v>769</v>
      </c>
      <c r="HB1803" s="117" t="s">
        <v>5374</v>
      </c>
      <c r="HC1803" s="117"/>
      <c r="HD1803" s="116" t="s">
        <v>1858</v>
      </c>
      <c r="HE1803" s="116">
        <v>10.085950001</v>
      </c>
      <c r="HF1803" s="116">
        <v>32.24691</v>
      </c>
    </row>
    <row r="1804" spans="209:214" x14ac:dyDescent="0.25">
      <c r="HA1804" s="117" t="s">
        <v>769</v>
      </c>
      <c r="HB1804" s="117" t="s">
        <v>5376</v>
      </c>
      <c r="HC1804" s="117"/>
      <c r="HD1804" s="116" t="s">
        <v>1858</v>
      </c>
      <c r="HE1804" s="116">
        <v>10.02228115</v>
      </c>
      <c r="HF1804" s="116">
        <v>32.202038559999998</v>
      </c>
    </row>
    <row r="1805" spans="209:214" x14ac:dyDescent="0.25">
      <c r="HA1805" s="117" t="s">
        <v>769</v>
      </c>
      <c r="HB1805" s="117" t="s">
        <v>5378</v>
      </c>
      <c r="HC1805" s="117"/>
      <c r="HD1805" s="116" t="s">
        <v>1858</v>
      </c>
      <c r="HE1805" s="116">
        <v>10.064209999999999</v>
      </c>
      <c r="HF1805" s="116">
        <v>32.22298</v>
      </c>
    </row>
    <row r="1806" spans="209:214" x14ac:dyDescent="0.25">
      <c r="HA1806" s="117" t="s">
        <v>769</v>
      </c>
      <c r="HB1806" s="117" t="s">
        <v>5380</v>
      </c>
      <c r="HC1806" s="117"/>
      <c r="HD1806" s="116" t="s">
        <v>1858</v>
      </c>
      <c r="HE1806" s="116">
        <v>10.01216</v>
      </c>
      <c r="HF1806" s="116">
        <v>32.188099999999999</v>
      </c>
    </row>
    <row r="1807" spans="209:214" x14ac:dyDescent="0.25">
      <c r="HA1807" s="117" t="s">
        <v>1670</v>
      </c>
      <c r="HB1807" s="117" t="s">
        <v>5382</v>
      </c>
      <c r="HC1807" s="117"/>
      <c r="HD1807" s="116" t="s">
        <v>1858</v>
      </c>
      <c r="HE1807" s="116">
        <v>9.8572500000000005</v>
      </c>
      <c r="HF1807" s="116">
        <v>32.027189999999997</v>
      </c>
    </row>
    <row r="1808" spans="209:214" x14ac:dyDescent="0.25">
      <c r="HA1808" s="117" t="s">
        <v>1670</v>
      </c>
      <c r="HB1808" s="117" t="s">
        <v>5384</v>
      </c>
      <c r="HC1808" s="117"/>
      <c r="HD1808" s="116" t="s">
        <v>1858</v>
      </c>
      <c r="HE1808" s="116">
        <v>9.9762199999999996</v>
      </c>
      <c r="HF1808" s="116">
        <v>32.076120000000003</v>
      </c>
    </row>
    <row r="1809" spans="209:214" x14ac:dyDescent="0.25">
      <c r="HA1809" s="117" t="s">
        <v>1670</v>
      </c>
      <c r="HB1809" s="117" t="s">
        <v>5386</v>
      </c>
      <c r="HC1809" s="117"/>
      <c r="HD1809" s="116" t="s">
        <v>1858</v>
      </c>
      <c r="HE1809" s="116">
        <v>9.9066159549999995</v>
      </c>
      <c r="HF1809" s="116">
        <v>32.106711279999999</v>
      </c>
    </row>
    <row r="1810" spans="209:214" x14ac:dyDescent="0.25">
      <c r="HA1810" s="117" t="s">
        <v>1670</v>
      </c>
      <c r="HB1810" s="117" t="s">
        <v>5388</v>
      </c>
      <c r="HC1810" s="117"/>
      <c r="HD1810" s="116" t="s">
        <v>1858</v>
      </c>
      <c r="HE1810" s="116">
        <v>9.938693679</v>
      </c>
      <c r="HF1810" s="116">
        <v>32.103637364000001</v>
      </c>
    </row>
    <row r="1811" spans="209:214" x14ac:dyDescent="0.25">
      <c r="HA1811" s="117" t="s">
        <v>1670</v>
      </c>
      <c r="HB1811" s="117" t="s">
        <v>5390</v>
      </c>
      <c r="HC1811" s="117"/>
      <c r="HD1811" s="116" t="s">
        <v>1858</v>
      </c>
      <c r="HE1811" s="116">
        <v>10.05283614</v>
      </c>
      <c r="HF1811" s="116">
        <v>32.070896070000003</v>
      </c>
    </row>
    <row r="1812" spans="209:214" x14ac:dyDescent="0.25">
      <c r="HA1812" s="117" t="s">
        <v>1670</v>
      </c>
      <c r="HB1812" s="117" t="s">
        <v>1670</v>
      </c>
      <c r="HC1812" s="117"/>
      <c r="HD1812" s="116" t="s">
        <v>1858</v>
      </c>
      <c r="HE1812" s="116">
        <v>9.8878599999999999</v>
      </c>
      <c r="HF1812" s="116">
        <v>32.107700000000001</v>
      </c>
    </row>
    <row r="1813" spans="209:214" x14ac:dyDescent="0.25">
      <c r="HA1813" s="117" t="s">
        <v>1670</v>
      </c>
      <c r="HB1813" s="117" t="s">
        <v>5393</v>
      </c>
      <c r="HC1813" s="117"/>
      <c r="HD1813" s="116" t="s">
        <v>1858</v>
      </c>
      <c r="HE1813" s="116">
        <v>9.9925510000000006</v>
      </c>
      <c r="HF1813" s="116">
        <v>32.056590999999997</v>
      </c>
    </row>
    <row r="1814" spans="209:214" x14ac:dyDescent="0.25">
      <c r="HA1814" s="117" t="s">
        <v>1670</v>
      </c>
      <c r="HB1814" s="117" t="s">
        <v>5395</v>
      </c>
      <c r="HC1814" s="117"/>
      <c r="HD1814" s="116" t="s">
        <v>1858</v>
      </c>
      <c r="HE1814" s="116">
        <v>9.9593910000000001</v>
      </c>
      <c r="HF1814" s="116">
        <v>32.061779999999999</v>
      </c>
    </row>
    <row r="1815" spans="209:214" x14ac:dyDescent="0.25">
      <c r="HA1815" s="117" t="s">
        <v>1670</v>
      </c>
      <c r="HB1815" s="117" t="s">
        <v>5397</v>
      </c>
      <c r="HC1815" s="117"/>
      <c r="HD1815" s="116" t="s">
        <v>1858</v>
      </c>
      <c r="HE1815" s="116">
        <v>9.9427516950000001</v>
      </c>
      <c r="HF1815" s="116">
        <v>32.144759579999999</v>
      </c>
    </row>
    <row r="1816" spans="209:214" x14ac:dyDescent="0.25">
      <c r="HA1816" s="117" t="s">
        <v>1670</v>
      </c>
      <c r="HB1816" s="117" t="s">
        <v>5399</v>
      </c>
      <c r="HC1816" s="117"/>
      <c r="HD1816" s="116" t="s">
        <v>1858</v>
      </c>
      <c r="HE1816" s="116">
        <v>9.8856830000000002</v>
      </c>
      <c r="HF1816" s="116">
        <v>32.049100000000003</v>
      </c>
    </row>
    <row r="1817" spans="209:214" x14ac:dyDescent="0.25">
      <c r="HA1817" s="117" t="s">
        <v>1670</v>
      </c>
      <c r="HB1817" s="117" t="s">
        <v>5401</v>
      </c>
      <c r="HC1817" s="117"/>
      <c r="HD1817" s="116" t="s">
        <v>1858</v>
      </c>
      <c r="HE1817" s="116">
        <v>10.03786</v>
      </c>
      <c r="HF1817" s="116">
        <v>32.073810000000002</v>
      </c>
    </row>
    <row r="1818" spans="209:214" x14ac:dyDescent="0.25">
      <c r="HA1818" s="117" t="s">
        <v>1670</v>
      </c>
      <c r="HB1818" s="117" t="s">
        <v>5403</v>
      </c>
      <c r="HC1818" s="117"/>
      <c r="HD1818" s="116" t="s">
        <v>1858</v>
      </c>
      <c r="HE1818" s="116">
        <v>9.8371399999999998</v>
      </c>
      <c r="HF1818" s="116">
        <v>32.009169999999997</v>
      </c>
    </row>
    <row r="1819" spans="209:214" x14ac:dyDescent="0.25">
      <c r="HA1819" s="117" t="s">
        <v>1670</v>
      </c>
      <c r="HB1819" s="117" t="s">
        <v>5405</v>
      </c>
      <c r="HC1819" s="117"/>
      <c r="HD1819" s="116" t="s">
        <v>1858</v>
      </c>
      <c r="HE1819" s="116">
        <v>9.9210200000000004</v>
      </c>
      <c r="HF1819" s="116">
        <v>32.048490000000001</v>
      </c>
    </row>
    <row r="1820" spans="209:214" x14ac:dyDescent="0.25">
      <c r="HA1820" s="117" t="s">
        <v>1670</v>
      </c>
      <c r="HB1820" s="117" t="s">
        <v>5407</v>
      </c>
      <c r="HC1820" s="117"/>
      <c r="HD1820" s="116" t="s">
        <v>1858</v>
      </c>
      <c r="HE1820" s="116">
        <v>9.8690300000000004</v>
      </c>
      <c r="HF1820" s="116">
        <v>32.058169999999997</v>
      </c>
    </row>
    <row r="1821" spans="209:214" x14ac:dyDescent="0.25">
      <c r="HA1821" s="117" t="s">
        <v>1670</v>
      </c>
      <c r="HB1821" s="117" t="s">
        <v>5409</v>
      </c>
      <c r="HC1821" s="117"/>
      <c r="HD1821" s="116" t="s">
        <v>1858</v>
      </c>
      <c r="HE1821" s="116">
        <v>10.00304</v>
      </c>
      <c r="HF1821" s="116">
        <v>32.071179999999998</v>
      </c>
    </row>
    <row r="1822" spans="209:214" x14ac:dyDescent="0.25">
      <c r="HA1822" s="117" t="s">
        <v>1670</v>
      </c>
      <c r="HB1822" s="117" t="s">
        <v>5411</v>
      </c>
      <c r="HC1822" s="117"/>
      <c r="HD1822" s="116" t="s">
        <v>1858</v>
      </c>
      <c r="HE1822" s="116">
        <v>9.8834169999999997</v>
      </c>
      <c r="HF1822" s="116">
        <v>32.028100000000002</v>
      </c>
    </row>
    <row r="1823" spans="209:214" x14ac:dyDescent="0.25">
      <c r="HA1823" s="117" t="s">
        <v>1670</v>
      </c>
      <c r="HB1823" s="117" t="s">
        <v>5413</v>
      </c>
      <c r="HC1823" s="117"/>
      <c r="HD1823" s="116" t="s">
        <v>1858</v>
      </c>
      <c r="HE1823" s="116">
        <v>9.9261529999999993</v>
      </c>
      <c r="HF1823" s="116">
        <v>32.138100000000001</v>
      </c>
    </row>
    <row r="1824" spans="209:214" x14ac:dyDescent="0.25">
      <c r="HA1824" s="117" t="s">
        <v>1670</v>
      </c>
      <c r="HB1824" s="117" t="s">
        <v>5415</v>
      </c>
      <c r="HC1824" s="117"/>
      <c r="HD1824" s="116" t="s">
        <v>1858</v>
      </c>
      <c r="HE1824" s="116">
        <v>9.9451199999999993</v>
      </c>
      <c r="HF1824" s="116">
        <v>32.149839999999998</v>
      </c>
    </row>
    <row r="1825" spans="209:214" x14ac:dyDescent="0.25">
      <c r="HA1825" s="117" t="s">
        <v>1415</v>
      </c>
      <c r="HB1825" s="117" t="s">
        <v>5417</v>
      </c>
      <c r="HC1825" s="117"/>
      <c r="HD1825" s="116" t="s">
        <v>1858</v>
      </c>
      <c r="HE1825" s="116">
        <v>9.8858200000000007</v>
      </c>
      <c r="HF1825" s="116">
        <v>32.109879999999997</v>
      </c>
    </row>
    <row r="1826" spans="209:214" x14ac:dyDescent="0.25">
      <c r="HA1826" s="117" t="s">
        <v>1415</v>
      </c>
      <c r="HB1826" s="117" t="s">
        <v>5419</v>
      </c>
      <c r="HC1826" s="117"/>
      <c r="HD1826" s="116" t="s">
        <v>1858</v>
      </c>
      <c r="HE1826" s="116">
        <v>9.8891200000000001</v>
      </c>
      <c r="HF1826" s="116">
        <v>32.108649999999997</v>
      </c>
    </row>
    <row r="1827" spans="209:214" x14ac:dyDescent="0.25">
      <c r="HA1827" s="117" t="s">
        <v>1415</v>
      </c>
      <c r="HB1827" s="117" t="s">
        <v>5421</v>
      </c>
      <c r="HC1827" s="117"/>
      <c r="HD1827" s="116" t="s">
        <v>1858</v>
      </c>
      <c r="HE1827" s="116">
        <v>9.8872</v>
      </c>
      <c r="HF1827" s="116">
        <v>32.102930000000001</v>
      </c>
    </row>
    <row r="1828" spans="209:214" x14ac:dyDescent="0.25">
      <c r="HA1828" s="117" t="s">
        <v>1415</v>
      </c>
      <c r="HB1828" s="117" t="s">
        <v>5423</v>
      </c>
      <c r="HC1828" s="117"/>
      <c r="HD1828" s="116" t="s">
        <v>1858</v>
      </c>
      <c r="HE1828" s="116">
        <v>9.8891200000000001</v>
      </c>
      <c r="HF1828" s="116">
        <v>32.108649999999997</v>
      </c>
    </row>
    <row r="1829" spans="209:214" x14ac:dyDescent="0.25">
      <c r="HA1829" s="117" t="s">
        <v>1415</v>
      </c>
      <c r="HB1829" s="117" t="s">
        <v>5425</v>
      </c>
      <c r="HC1829" s="117"/>
      <c r="HD1829" s="116" t="s">
        <v>1858</v>
      </c>
      <c r="HE1829" s="116">
        <v>9.8854600000000001</v>
      </c>
      <c r="HF1829" s="116">
        <v>32.108359999999998</v>
      </c>
    </row>
    <row r="1830" spans="209:214" x14ac:dyDescent="0.25">
      <c r="HA1830" s="117" t="s">
        <v>1415</v>
      </c>
      <c r="HB1830" s="117" t="s">
        <v>5427</v>
      </c>
      <c r="HC1830" s="117"/>
      <c r="HD1830" s="116" t="s">
        <v>1858</v>
      </c>
      <c r="HE1830" s="116">
        <v>9.8976199999999999</v>
      </c>
      <c r="HF1830" s="116">
        <v>32.112189999999998</v>
      </c>
    </row>
    <row r="1831" spans="209:214" x14ac:dyDescent="0.25">
      <c r="HA1831" s="117" t="s">
        <v>1415</v>
      </c>
      <c r="HB1831" s="117" t="s">
        <v>5429</v>
      </c>
      <c r="HC1831" s="117"/>
      <c r="HD1831" s="116" t="s">
        <v>1858</v>
      </c>
      <c r="HE1831" s="116">
        <v>9.8908600010000001</v>
      </c>
      <c r="HF1831" s="116">
        <v>32.110790000000001</v>
      </c>
    </row>
    <row r="1832" spans="209:214" x14ac:dyDescent="0.25">
      <c r="HA1832" s="117" t="s">
        <v>1695</v>
      </c>
      <c r="HB1832" s="117" t="s">
        <v>1695</v>
      </c>
      <c r="HC1832" s="117"/>
      <c r="HD1832" s="116" t="s">
        <v>1858</v>
      </c>
      <c r="HE1832" s="116">
        <v>9.7651299999999992</v>
      </c>
      <c r="HF1832" s="116">
        <v>31.956489999999999</v>
      </c>
    </row>
    <row r="1833" spans="209:214" x14ac:dyDescent="0.25">
      <c r="HA1833" s="117" t="s">
        <v>1695</v>
      </c>
      <c r="HB1833" s="117" t="s">
        <v>5432</v>
      </c>
      <c r="HC1833" s="117"/>
      <c r="HD1833" s="116" t="s">
        <v>1858</v>
      </c>
      <c r="HE1833" s="116">
        <v>9.7596100000000003</v>
      </c>
      <c r="HF1833" s="116">
        <v>31.891110000000001</v>
      </c>
    </row>
    <row r="1834" spans="209:214" x14ac:dyDescent="0.25">
      <c r="HA1834" s="117" t="s">
        <v>1695</v>
      </c>
      <c r="HB1834" s="117" t="s">
        <v>5434</v>
      </c>
      <c r="HC1834" s="117"/>
      <c r="HD1834" s="116" t="s">
        <v>1858</v>
      </c>
      <c r="HE1834" s="116">
        <v>9.7473399999999994</v>
      </c>
      <c r="HF1834" s="116">
        <v>31.87941</v>
      </c>
    </row>
    <row r="1835" spans="209:214" x14ac:dyDescent="0.25">
      <c r="HA1835" s="117" t="s">
        <v>1695</v>
      </c>
      <c r="HB1835" s="117" t="s">
        <v>5436</v>
      </c>
      <c r="HC1835" s="117"/>
      <c r="HD1835" s="116" t="s">
        <v>1858</v>
      </c>
      <c r="HE1835" s="116">
        <v>9.7550000000000008</v>
      </c>
      <c r="HF1835" s="116">
        <v>31.88701</v>
      </c>
    </row>
    <row r="1836" spans="209:214" x14ac:dyDescent="0.25">
      <c r="HA1836" s="117" t="s">
        <v>1695</v>
      </c>
      <c r="HB1836" s="117" t="s">
        <v>5438</v>
      </c>
      <c r="HC1836" s="117"/>
      <c r="HD1836" s="116" t="s">
        <v>1858</v>
      </c>
      <c r="HE1836" s="116">
        <v>9.7265219999999992</v>
      </c>
      <c r="HF1836" s="116">
        <v>31.857714000000001</v>
      </c>
    </row>
    <row r="1837" spans="209:214" x14ac:dyDescent="0.25">
      <c r="HA1837" s="117" t="s">
        <v>1695</v>
      </c>
      <c r="HB1837" s="117" t="s">
        <v>5440</v>
      </c>
      <c r="HC1837" s="117"/>
      <c r="HD1837" s="116" t="s">
        <v>1858</v>
      </c>
      <c r="HE1837" s="116">
        <v>9.7681699999999996</v>
      </c>
      <c r="HF1837" s="116">
        <v>31.901199999999999</v>
      </c>
    </row>
    <row r="1838" spans="209:214" x14ac:dyDescent="0.25">
      <c r="HA1838" s="117" t="s">
        <v>1695</v>
      </c>
      <c r="HB1838" s="117" t="s">
        <v>5442</v>
      </c>
      <c r="HC1838" s="117"/>
      <c r="HD1838" s="116" t="s">
        <v>1858</v>
      </c>
      <c r="HE1838" s="116">
        <v>9.7651299999999992</v>
      </c>
      <c r="HF1838" s="116">
        <v>31.956410000000002</v>
      </c>
    </row>
    <row r="1839" spans="209:214" x14ac:dyDescent="0.25">
      <c r="HA1839" s="117" t="s">
        <v>1695</v>
      </c>
      <c r="HB1839" s="117" t="s">
        <v>5444</v>
      </c>
      <c r="HC1839" s="117"/>
      <c r="HD1839" s="116" t="s">
        <v>1858</v>
      </c>
      <c r="HE1839" s="116">
        <v>9.7930100000000007</v>
      </c>
      <c r="HF1839" s="116">
        <v>31.957039999999999</v>
      </c>
    </row>
    <row r="1840" spans="209:214" x14ac:dyDescent="0.25">
      <c r="HA1840" s="117" t="s">
        <v>1695</v>
      </c>
      <c r="HB1840" s="117" t="s">
        <v>5446</v>
      </c>
      <c r="HC1840" s="117"/>
      <c r="HD1840" s="116" t="s">
        <v>1858</v>
      </c>
      <c r="HE1840" s="116">
        <v>9.8076299999999996</v>
      </c>
      <c r="HF1840" s="116">
        <v>31.980129999999999</v>
      </c>
    </row>
    <row r="1841" spans="209:214" x14ac:dyDescent="0.25">
      <c r="HA1841" s="117" t="s">
        <v>1695</v>
      </c>
      <c r="HB1841" s="117" t="s">
        <v>5448</v>
      </c>
      <c r="HC1841" s="117"/>
      <c r="HD1841" s="116" t="s">
        <v>1858</v>
      </c>
      <c r="HE1841" s="116">
        <v>9.8236299999999996</v>
      </c>
      <c r="HF1841" s="116">
        <v>31.934049999999999</v>
      </c>
    </row>
    <row r="1842" spans="209:214" x14ac:dyDescent="0.25">
      <c r="HA1842" s="117" t="s">
        <v>1695</v>
      </c>
      <c r="HB1842" s="117" t="s">
        <v>5450</v>
      </c>
      <c r="HC1842" s="117"/>
      <c r="HD1842" s="116" t="s">
        <v>1858</v>
      </c>
      <c r="HE1842" s="116">
        <v>9.7473500000000008</v>
      </c>
      <c r="HF1842" s="116">
        <v>31.871410000000001</v>
      </c>
    </row>
    <row r="1843" spans="209:214" x14ac:dyDescent="0.25">
      <c r="HA1843" s="117" t="s">
        <v>1695</v>
      </c>
      <c r="HB1843" s="117" t="s">
        <v>5452</v>
      </c>
      <c r="HC1843" s="117"/>
      <c r="HD1843" s="116" t="s">
        <v>1858</v>
      </c>
      <c r="HE1843" s="116">
        <v>9.7812900010000003</v>
      </c>
      <c r="HF1843" s="116">
        <v>31.928619999999999</v>
      </c>
    </row>
    <row r="1844" spans="209:214" x14ac:dyDescent="0.25">
      <c r="HA1844" s="117" t="s">
        <v>1695</v>
      </c>
      <c r="HB1844" s="117" t="s">
        <v>5454</v>
      </c>
      <c r="HC1844" s="117"/>
      <c r="HD1844" s="116" t="s">
        <v>1858</v>
      </c>
      <c r="HE1844" s="116">
        <v>9.7668099999999995</v>
      </c>
      <c r="HF1844" s="116">
        <v>31.898060000000001</v>
      </c>
    </row>
    <row r="1845" spans="209:214" x14ac:dyDescent="0.25">
      <c r="HA1845" s="117" t="s">
        <v>1695</v>
      </c>
      <c r="HB1845" s="117" t="s">
        <v>5456</v>
      </c>
      <c r="HC1845" s="117"/>
      <c r="HD1845" s="116" t="s">
        <v>1858</v>
      </c>
      <c r="HE1845" s="116">
        <v>9.7833333000000007</v>
      </c>
      <c r="HF1845" s="116">
        <v>31.9166667</v>
      </c>
    </row>
    <row r="1846" spans="209:214" x14ac:dyDescent="0.25">
      <c r="HA1846" s="117" t="s">
        <v>1695</v>
      </c>
      <c r="HB1846" s="117" t="s">
        <v>5458</v>
      </c>
      <c r="HC1846" s="117"/>
      <c r="HD1846" s="116" t="s">
        <v>1858</v>
      </c>
      <c r="HE1846" s="116">
        <v>9.7790999999999997</v>
      </c>
      <c r="HF1846" s="116">
        <v>31.919899999999998</v>
      </c>
    </row>
    <row r="1847" spans="209:214" x14ac:dyDescent="0.25">
      <c r="HA1847" s="117" t="s">
        <v>1666</v>
      </c>
      <c r="HB1847" s="117" t="s">
        <v>5460</v>
      </c>
      <c r="HC1847" s="117"/>
      <c r="HD1847" s="116" t="s">
        <v>1858</v>
      </c>
      <c r="HE1847" s="116">
        <v>9.0117499999999993</v>
      </c>
      <c r="HF1847" s="116">
        <v>33.297069999999998</v>
      </c>
    </row>
    <row r="1848" spans="209:214" x14ac:dyDescent="0.25">
      <c r="HA1848" s="117" t="s">
        <v>1666</v>
      </c>
      <c r="HB1848" s="117" t="s">
        <v>5462</v>
      </c>
      <c r="HC1848" s="117"/>
      <c r="HD1848" s="116" t="s">
        <v>1858</v>
      </c>
      <c r="HE1848" s="116">
        <v>9.0179100000000005</v>
      </c>
      <c r="HF1848" s="116">
        <v>33.291080000000001</v>
      </c>
    </row>
    <row r="1849" spans="209:214" x14ac:dyDescent="0.25">
      <c r="HA1849" s="117" t="s">
        <v>1666</v>
      </c>
      <c r="HB1849" s="117" t="s">
        <v>5464</v>
      </c>
      <c r="HC1849" s="117"/>
      <c r="HD1849" s="116" t="s">
        <v>1858</v>
      </c>
      <c r="HE1849" s="116">
        <v>9.1864899999999992</v>
      </c>
      <c r="HF1849" s="116">
        <v>33.407290000000003</v>
      </c>
    </row>
    <row r="1850" spans="209:214" x14ac:dyDescent="0.25">
      <c r="HA1850" s="117" t="s">
        <v>1029</v>
      </c>
      <c r="HB1850" s="117" t="s">
        <v>5466</v>
      </c>
      <c r="HC1850" s="117"/>
      <c r="HD1850" s="116" t="s">
        <v>1858</v>
      </c>
      <c r="HE1850" s="116">
        <v>9.0206700000000009</v>
      </c>
      <c r="HF1850" s="116">
        <v>33.506779999999999</v>
      </c>
    </row>
    <row r="1851" spans="209:214" x14ac:dyDescent="0.25">
      <c r="HA1851" s="117" t="s">
        <v>1029</v>
      </c>
      <c r="HB1851" s="117" t="s">
        <v>5468</v>
      </c>
      <c r="HC1851" s="117"/>
      <c r="HD1851" s="116" t="s">
        <v>1858</v>
      </c>
      <c r="HE1851" s="116">
        <v>9.0194799999999997</v>
      </c>
      <c r="HF1851" s="116">
        <v>33.564430000000002</v>
      </c>
    </row>
    <row r="1852" spans="209:214" x14ac:dyDescent="0.25">
      <c r="HA1852" s="117" t="s">
        <v>1029</v>
      </c>
      <c r="HB1852" s="117" t="s">
        <v>180</v>
      </c>
      <c r="HC1852" s="117"/>
      <c r="HD1852" s="116" t="s">
        <v>1858</v>
      </c>
      <c r="HE1852" s="116">
        <v>9.0117499999999993</v>
      </c>
      <c r="HF1852" s="116">
        <v>33.297069999999998</v>
      </c>
    </row>
    <row r="1853" spans="209:214" x14ac:dyDescent="0.25">
      <c r="HA1853" s="117" t="s">
        <v>1029</v>
      </c>
      <c r="HB1853" s="117" t="s">
        <v>5471</v>
      </c>
      <c r="HC1853" s="117"/>
      <c r="HD1853" s="116" t="s">
        <v>1858</v>
      </c>
      <c r="HE1853" s="116">
        <v>9.0179100000000005</v>
      </c>
      <c r="HF1853" s="116">
        <v>33.291080000000001</v>
      </c>
    </row>
    <row r="1854" spans="209:214" x14ac:dyDescent="0.25">
      <c r="HA1854" s="117" t="s">
        <v>1361</v>
      </c>
      <c r="HB1854" s="117" t="s">
        <v>5473</v>
      </c>
      <c r="HC1854" s="117"/>
      <c r="HD1854" s="116" t="s">
        <v>1858</v>
      </c>
      <c r="HE1854" s="116">
        <v>8.9966373950000005</v>
      </c>
      <c r="HF1854" s="116">
        <v>33.506170189999999</v>
      </c>
    </row>
    <row r="1855" spans="209:214" x14ac:dyDescent="0.25">
      <c r="HA1855" s="117" t="s">
        <v>1361</v>
      </c>
      <c r="HB1855" s="117" t="s">
        <v>5475</v>
      </c>
      <c r="HC1855" s="117"/>
      <c r="HD1855" s="116" t="s">
        <v>1858</v>
      </c>
      <c r="HE1855" s="116">
        <v>8.9809311679999997</v>
      </c>
      <c r="HF1855" s="116">
        <v>33.512810360000003</v>
      </c>
    </row>
    <row r="1856" spans="209:214" x14ac:dyDescent="0.25">
      <c r="HA1856" s="117" t="s">
        <v>1361</v>
      </c>
      <c r="HB1856" s="117" t="s">
        <v>5477</v>
      </c>
      <c r="HC1856" s="117"/>
      <c r="HD1856" s="116" t="s">
        <v>1858</v>
      </c>
      <c r="HE1856" s="116">
        <v>8.9503476360000001</v>
      </c>
      <c r="HF1856" s="116">
        <v>33.526644099999999</v>
      </c>
    </row>
    <row r="1857" spans="209:214" x14ac:dyDescent="0.25">
      <c r="HA1857" s="117" t="s">
        <v>1361</v>
      </c>
      <c r="HB1857" s="117" t="s">
        <v>5479</v>
      </c>
      <c r="HC1857" s="117"/>
      <c r="HD1857" s="116" t="s">
        <v>1858</v>
      </c>
      <c r="HE1857" s="116">
        <v>8.9290030260000002</v>
      </c>
      <c r="HF1857" s="116">
        <v>33.536205510000002</v>
      </c>
    </row>
    <row r="1858" spans="209:214" x14ac:dyDescent="0.25">
      <c r="HA1858" s="117" t="s">
        <v>1370</v>
      </c>
      <c r="HB1858" s="117" t="s">
        <v>5481</v>
      </c>
      <c r="HC1858" s="117"/>
      <c r="HD1858" s="116" t="s">
        <v>1858</v>
      </c>
      <c r="HE1858" s="116">
        <v>8.9263401000000009</v>
      </c>
      <c r="HF1858" s="116">
        <v>33.598613999999998</v>
      </c>
    </row>
    <row r="1859" spans="209:214" x14ac:dyDescent="0.25">
      <c r="HA1859" s="117" t="s">
        <v>1370</v>
      </c>
      <c r="HB1859" s="117" t="s">
        <v>5483</v>
      </c>
      <c r="HC1859" s="117"/>
      <c r="HD1859" s="116" t="s">
        <v>1858</v>
      </c>
      <c r="HE1859" s="116">
        <v>8.7512229999999995</v>
      </c>
      <c r="HF1859" s="116">
        <v>33.600200999999998</v>
      </c>
    </row>
    <row r="1860" spans="209:214" x14ac:dyDescent="0.25">
      <c r="HA1860" s="117" t="s">
        <v>1370</v>
      </c>
      <c r="HB1860" s="117" t="s">
        <v>5485</v>
      </c>
      <c r="HC1860" s="117"/>
      <c r="HD1860" s="116" t="s">
        <v>1858</v>
      </c>
      <c r="HE1860" s="116">
        <v>8.9201099999999993</v>
      </c>
      <c r="HF1860" s="116">
        <v>33.548209999999997</v>
      </c>
    </row>
    <row r="1861" spans="209:214" x14ac:dyDescent="0.25">
      <c r="HA1861" s="117" t="s">
        <v>1370</v>
      </c>
      <c r="HB1861" s="117" t="s">
        <v>5487</v>
      </c>
      <c r="HC1861" s="117"/>
      <c r="HD1861" s="116" t="s">
        <v>1858</v>
      </c>
      <c r="HE1861" s="116">
        <v>8.9444800000000004</v>
      </c>
      <c r="HF1861" s="116">
        <v>33.530267000000002</v>
      </c>
    </row>
    <row r="1862" spans="209:214" x14ac:dyDescent="0.25">
      <c r="HA1862" s="117" t="s">
        <v>1479</v>
      </c>
      <c r="HB1862" s="117" t="s">
        <v>5489</v>
      </c>
      <c r="HC1862" s="117"/>
      <c r="HD1862" s="116" t="s">
        <v>1858</v>
      </c>
      <c r="HE1862" s="116">
        <v>9.0520560759999995</v>
      </c>
      <c r="HF1862" s="116">
        <v>33.576591530000002</v>
      </c>
    </row>
    <row r="1863" spans="209:214" x14ac:dyDescent="0.25">
      <c r="HA1863" s="117" t="s">
        <v>1479</v>
      </c>
      <c r="HB1863" s="117" t="s">
        <v>5491</v>
      </c>
      <c r="HC1863" s="117"/>
      <c r="HD1863" s="116" t="s">
        <v>1858</v>
      </c>
      <c r="HE1863" s="116">
        <v>9.0520560759999995</v>
      </c>
      <c r="HF1863" s="116">
        <v>33.576591530000002</v>
      </c>
    </row>
    <row r="1864" spans="209:214" x14ac:dyDescent="0.25">
      <c r="HA1864" s="117" t="s">
        <v>1479</v>
      </c>
      <c r="HB1864" s="117" t="s">
        <v>5493</v>
      </c>
      <c r="HC1864" s="117"/>
      <c r="HD1864" s="116" t="s">
        <v>1858</v>
      </c>
      <c r="HE1864" s="116">
        <v>9.0520560759999995</v>
      </c>
      <c r="HF1864" s="116">
        <v>33.576591530000002</v>
      </c>
    </row>
    <row r="1865" spans="209:214" x14ac:dyDescent="0.25">
      <c r="HA1865" s="117" t="s">
        <v>1479</v>
      </c>
      <c r="HB1865" s="117" t="s">
        <v>5495</v>
      </c>
      <c r="HC1865" s="117"/>
      <c r="HD1865" s="116" t="s">
        <v>1858</v>
      </c>
      <c r="HE1865" s="116">
        <v>8.9302472999999996</v>
      </c>
      <c r="HF1865" s="116">
        <v>33.678067599999999</v>
      </c>
    </row>
    <row r="1866" spans="209:214" x14ac:dyDescent="0.25">
      <c r="HA1866" s="117" t="s">
        <v>1590</v>
      </c>
      <c r="HB1866" s="117" t="s">
        <v>5497</v>
      </c>
      <c r="HC1866" s="117"/>
      <c r="HD1866" s="116" t="s">
        <v>1858</v>
      </c>
      <c r="HE1866" s="116">
        <v>9.3316932329999993</v>
      </c>
      <c r="HF1866" s="116">
        <v>33.695919150000002</v>
      </c>
    </row>
    <row r="1867" spans="209:214" x14ac:dyDescent="0.25">
      <c r="HA1867" s="117" t="s">
        <v>1590</v>
      </c>
      <c r="HB1867" s="117" t="s">
        <v>5499</v>
      </c>
      <c r="HC1867" s="117"/>
      <c r="HD1867" s="116" t="s">
        <v>1858</v>
      </c>
      <c r="HE1867" s="116">
        <v>9.3113411129999992</v>
      </c>
      <c r="HF1867" s="116">
        <v>33.685518809999998</v>
      </c>
    </row>
    <row r="1868" spans="209:214" x14ac:dyDescent="0.25">
      <c r="HA1868" s="117" t="s">
        <v>1590</v>
      </c>
      <c r="HB1868" s="117" t="s">
        <v>5501</v>
      </c>
      <c r="HC1868" s="117"/>
      <c r="HD1868" s="116" t="s">
        <v>1858</v>
      </c>
      <c r="HE1868" s="116">
        <v>9.31067</v>
      </c>
      <c r="HF1868" s="116">
        <v>33.677011999999998</v>
      </c>
    </row>
    <row r="1869" spans="209:214" x14ac:dyDescent="0.25">
      <c r="HA1869" s="117" t="s">
        <v>1590</v>
      </c>
      <c r="HB1869" s="117" t="s">
        <v>5503</v>
      </c>
      <c r="HC1869" s="117"/>
      <c r="HD1869" s="116" t="s">
        <v>1858</v>
      </c>
      <c r="HE1869" s="116">
        <v>9.2971549479999993</v>
      </c>
      <c r="HF1869" s="116">
        <v>33.714219819999997</v>
      </c>
    </row>
    <row r="1870" spans="209:214" x14ac:dyDescent="0.25">
      <c r="HA1870" s="117" t="s">
        <v>1590</v>
      </c>
      <c r="HB1870" s="117" t="s">
        <v>5505</v>
      </c>
      <c r="HC1870" s="117"/>
      <c r="HD1870" s="116" t="s">
        <v>1858</v>
      </c>
      <c r="HE1870" s="116">
        <v>9.3272169999999992</v>
      </c>
      <c r="HF1870" s="116">
        <v>33.757905000000001</v>
      </c>
    </row>
    <row r="1871" spans="209:214" x14ac:dyDescent="0.25">
      <c r="HA1871" s="117" t="s">
        <v>1590</v>
      </c>
      <c r="HB1871" s="117" t="s">
        <v>5507</v>
      </c>
      <c r="HC1871" s="117"/>
      <c r="HD1871" s="116" t="s">
        <v>1858</v>
      </c>
      <c r="HE1871" s="116">
        <v>9.3383500000000002</v>
      </c>
      <c r="HF1871" s="116">
        <v>33.683264999999999</v>
      </c>
    </row>
    <row r="1872" spans="209:214" x14ac:dyDescent="0.25">
      <c r="HA1872" s="117" t="s">
        <v>1565</v>
      </c>
      <c r="HB1872" s="117" t="s">
        <v>5509</v>
      </c>
      <c r="HC1872" s="117"/>
      <c r="HD1872" s="116" t="s">
        <v>1858</v>
      </c>
      <c r="HE1872" s="116">
        <v>9.0942799999999995</v>
      </c>
      <c r="HF1872" s="116">
        <v>33.384129999999999</v>
      </c>
    </row>
    <row r="1873" spans="209:214" x14ac:dyDescent="0.25">
      <c r="HA1873" s="117" t="s">
        <v>1565</v>
      </c>
      <c r="HB1873" s="117" t="s">
        <v>5511</v>
      </c>
      <c r="HC1873" s="117"/>
      <c r="HD1873" s="116" t="s">
        <v>1858</v>
      </c>
      <c r="HE1873" s="116">
        <v>9.0792199999999994</v>
      </c>
      <c r="HF1873" s="116">
        <v>33.402419999999999</v>
      </c>
    </row>
    <row r="1874" spans="209:214" x14ac:dyDescent="0.25">
      <c r="HA1874" s="117" t="s">
        <v>1565</v>
      </c>
      <c r="HB1874" s="117" t="s">
        <v>5513</v>
      </c>
      <c r="HC1874" s="117"/>
      <c r="HD1874" s="116" t="s">
        <v>1858</v>
      </c>
      <c r="HE1874" s="116">
        <v>9.0902700000000003</v>
      </c>
      <c r="HF1874" s="116">
        <v>33.3874</v>
      </c>
    </row>
    <row r="1875" spans="209:214" x14ac:dyDescent="0.25">
      <c r="HA1875" s="117" t="s">
        <v>1565</v>
      </c>
      <c r="HB1875" s="117" t="s">
        <v>5515</v>
      </c>
      <c r="HC1875" s="117"/>
      <c r="HD1875" s="116" t="s">
        <v>1858</v>
      </c>
      <c r="HE1875" s="116">
        <v>9.0917999999999992</v>
      </c>
      <c r="HF1875" s="116">
        <v>33.38767</v>
      </c>
    </row>
    <row r="1876" spans="209:214" x14ac:dyDescent="0.25">
      <c r="HA1876" s="117" t="s">
        <v>1565</v>
      </c>
      <c r="HB1876" s="117" t="s">
        <v>5517</v>
      </c>
      <c r="HC1876" s="117"/>
      <c r="HD1876" s="116" t="s">
        <v>1858</v>
      </c>
      <c r="HE1876" s="116">
        <v>8.9356299999999997</v>
      </c>
      <c r="HF1876" s="116">
        <v>33.573259999999998</v>
      </c>
    </row>
    <row r="1877" spans="209:214" x14ac:dyDescent="0.25">
      <c r="HA1877" s="117" t="s">
        <v>991</v>
      </c>
      <c r="HB1877" s="117" t="s">
        <v>3982</v>
      </c>
      <c r="HC1877" s="117"/>
      <c r="HD1877" s="116" t="s">
        <v>1858</v>
      </c>
      <c r="HE1877" s="116">
        <v>8.6293644569999994</v>
      </c>
      <c r="HF1877" s="116">
        <v>33.049400380000002</v>
      </c>
    </row>
    <row r="1878" spans="209:214" x14ac:dyDescent="0.25">
      <c r="HA1878" s="117" t="s">
        <v>991</v>
      </c>
      <c r="HB1878" s="117" t="s">
        <v>5520</v>
      </c>
      <c r="HC1878" s="117"/>
      <c r="HD1878" s="116" t="s">
        <v>1858</v>
      </c>
      <c r="HE1878" s="116">
        <v>8.5816359999999996</v>
      </c>
      <c r="HF1878" s="116">
        <v>33.036535000000001</v>
      </c>
    </row>
    <row r="1879" spans="209:214" x14ac:dyDescent="0.25">
      <c r="HA1879" s="117" t="s">
        <v>991</v>
      </c>
      <c r="HB1879" s="117" t="s">
        <v>5522</v>
      </c>
      <c r="HC1879" s="117"/>
      <c r="HD1879" s="116" t="s">
        <v>1858</v>
      </c>
      <c r="HE1879" s="116">
        <v>8.6046046999999994</v>
      </c>
      <c r="HF1879" s="116">
        <v>33.036539500000003</v>
      </c>
    </row>
    <row r="1880" spans="209:214" x14ac:dyDescent="0.25">
      <c r="HA1880" s="117" t="s">
        <v>1477</v>
      </c>
      <c r="HB1880" s="117" t="s">
        <v>5524</v>
      </c>
      <c r="HC1880" s="117" t="s">
        <v>5525</v>
      </c>
      <c r="HD1880" s="116" t="s">
        <v>1858</v>
      </c>
      <c r="HE1880" s="116">
        <v>8.7855249999999998</v>
      </c>
      <c r="HF1880" s="116">
        <v>33.041956999999996</v>
      </c>
    </row>
    <row r="1881" spans="209:214" x14ac:dyDescent="0.25">
      <c r="HA1881" s="117" t="s">
        <v>1477</v>
      </c>
      <c r="HB1881" s="117" t="s">
        <v>2776</v>
      </c>
      <c r="HC1881" s="117"/>
      <c r="HD1881" s="116" t="s">
        <v>1858</v>
      </c>
      <c r="HE1881" s="116">
        <v>8.7624650000000006</v>
      </c>
      <c r="HF1881" s="116">
        <v>32.977459000000003</v>
      </c>
    </row>
    <row r="1882" spans="209:214" x14ac:dyDescent="0.25">
      <c r="HA1882" s="117" t="s">
        <v>912</v>
      </c>
      <c r="HB1882" s="117" t="s">
        <v>5528</v>
      </c>
      <c r="HC1882" s="117"/>
      <c r="HD1882" s="116" t="s">
        <v>1858</v>
      </c>
      <c r="HE1882" s="116">
        <v>8.4958600000000004</v>
      </c>
      <c r="HF1882" s="116">
        <v>33.171999999999997</v>
      </c>
    </row>
    <row r="1883" spans="209:214" x14ac:dyDescent="0.25">
      <c r="HA1883" s="117" t="s">
        <v>912</v>
      </c>
      <c r="HB1883" s="117" t="s">
        <v>5530</v>
      </c>
      <c r="HC1883" s="117"/>
      <c r="HD1883" s="116" t="s">
        <v>1858</v>
      </c>
      <c r="HE1883" s="116">
        <v>8.5289979999999996</v>
      </c>
      <c r="HF1883" s="116">
        <v>33.167264000000003</v>
      </c>
    </row>
    <row r="1884" spans="209:214" x14ac:dyDescent="0.25">
      <c r="HA1884" s="117" t="s">
        <v>912</v>
      </c>
      <c r="HB1884" s="117" t="s">
        <v>5532</v>
      </c>
      <c r="HC1884" s="117"/>
      <c r="HD1884" s="116" t="s">
        <v>1858</v>
      </c>
      <c r="HE1884" s="116">
        <v>8.52</v>
      </c>
      <c r="HF1884" s="116">
        <v>33.182000000000002</v>
      </c>
    </row>
    <row r="1885" spans="209:214" x14ac:dyDescent="0.25">
      <c r="HA1885" s="117" t="s">
        <v>912</v>
      </c>
      <c r="HB1885" s="117" t="s">
        <v>5534</v>
      </c>
      <c r="HC1885" s="117"/>
      <c r="HD1885" s="116" t="s">
        <v>1858</v>
      </c>
      <c r="HE1885" s="116">
        <v>8.5489999999999995</v>
      </c>
      <c r="HF1885" s="116">
        <v>33.274000000000001</v>
      </c>
    </row>
    <row r="1886" spans="209:214" x14ac:dyDescent="0.25">
      <c r="HA1886" s="117" t="s">
        <v>1616</v>
      </c>
      <c r="HB1886" s="117" t="s">
        <v>5536</v>
      </c>
      <c r="HC1886" s="117"/>
      <c r="HD1886" s="116" t="s">
        <v>1858</v>
      </c>
      <c r="HE1886" s="116">
        <v>8.952591</v>
      </c>
      <c r="HF1886" s="116">
        <v>32.929640999999997</v>
      </c>
    </row>
    <row r="1887" spans="209:214" x14ac:dyDescent="0.25">
      <c r="HA1887" s="117" t="s">
        <v>1616</v>
      </c>
      <c r="HB1887" s="117" t="s">
        <v>5538</v>
      </c>
      <c r="HC1887" s="117"/>
      <c r="HD1887" s="116" t="s">
        <v>1858</v>
      </c>
      <c r="HE1887" s="116">
        <v>8.8823329999999991</v>
      </c>
      <c r="HF1887" s="116">
        <v>32.92924</v>
      </c>
    </row>
    <row r="1888" spans="209:214" x14ac:dyDescent="0.25">
      <c r="HA1888" s="117" t="s">
        <v>1616</v>
      </c>
      <c r="HB1888" s="117" t="s">
        <v>5540</v>
      </c>
      <c r="HC1888" s="117"/>
      <c r="HD1888" s="116" t="s">
        <v>1858</v>
      </c>
      <c r="HE1888" s="116">
        <v>9.0310600000000001</v>
      </c>
      <c r="HF1888" s="116">
        <v>32.909529999999997</v>
      </c>
    </row>
    <row r="1889" spans="209:214" x14ac:dyDescent="0.25">
      <c r="HA1889" s="117" t="s">
        <v>943</v>
      </c>
      <c r="HB1889" s="117" t="s">
        <v>5542</v>
      </c>
      <c r="HC1889" s="117"/>
      <c r="HD1889" s="116" t="s">
        <v>1858</v>
      </c>
      <c r="HE1889" s="116">
        <v>9.0587664350000008</v>
      </c>
      <c r="HF1889" s="116">
        <v>32.883923789000001</v>
      </c>
    </row>
    <row r="1890" spans="209:214" x14ac:dyDescent="0.25">
      <c r="HA1890" s="117" t="s">
        <v>943</v>
      </c>
      <c r="HB1890" s="117" t="s">
        <v>5544</v>
      </c>
      <c r="HC1890" s="117"/>
      <c r="HD1890" s="116" t="s">
        <v>1858</v>
      </c>
      <c r="HE1890" s="116">
        <v>9.2812540000000006</v>
      </c>
      <c r="HF1890" s="116">
        <v>32.931531</v>
      </c>
    </row>
    <row r="1891" spans="209:214" x14ac:dyDescent="0.25">
      <c r="HA1891" s="117" t="s">
        <v>943</v>
      </c>
      <c r="HB1891" s="117" t="s">
        <v>5546</v>
      </c>
      <c r="HC1891" s="117"/>
      <c r="HD1891" s="116" t="s">
        <v>1858</v>
      </c>
      <c r="HE1891" s="116">
        <v>9.1419999999999995</v>
      </c>
      <c r="HF1891" s="116">
        <v>32.884</v>
      </c>
    </row>
    <row r="1892" spans="209:214" x14ac:dyDescent="0.25">
      <c r="HA1892" s="117" t="s">
        <v>1048</v>
      </c>
      <c r="HB1892" s="117" t="s">
        <v>5548</v>
      </c>
      <c r="HC1892" s="117" t="s">
        <v>414</v>
      </c>
      <c r="HD1892" s="116" t="s">
        <v>1858</v>
      </c>
      <c r="HE1892" s="116">
        <v>8.5490770000000005</v>
      </c>
      <c r="HF1892" s="116">
        <v>33.073385000000002</v>
      </c>
    </row>
    <row r="1893" spans="209:214" x14ac:dyDescent="0.25">
      <c r="HA1893" s="117" t="s">
        <v>1048</v>
      </c>
      <c r="HB1893" s="117" t="s">
        <v>1048</v>
      </c>
      <c r="HC1893" s="117"/>
      <c r="HD1893" s="116" t="s">
        <v>1858</v>
      </c>
      <c r="HE1893" s="116">
        <v>8.5616959999999995</v>
      </c>
      <c r="HF1893" s="116">
        <v>33.074984000000001</v>
      </c>
    </row>
    <row r="1894" spans="209:214" x14ac:dyDescent="0.25">
      <c r="HA1894" s="117" t="s">
        <v>1048</v>
      </c>
      <c r="HB1894" s="117" t="s">
        <v>5551</v>
      </c>
      <c r="HC1894" s="117"/>
      <c r="HD1894" s="116" t="s">
        <v>1858</v>
      </c>
      <c r="HE1894" s="116">
        <v>8.4522876080000007</v>
      </c>
      <c r="HF1894" s="116">
        <v>33.19498652</v>
      </c>
    </row>
    <row r="1895" spans="209:214" x14ac:dyDescent="0.25">
      <c r="HA1895" s="117" t="s">
        <v>1048</v>
      </c>
      <c r="HB1895" s="117" t="s">
        <v>5553</v>
      </c>
      <c r="HC1895" s="117"/>
      <c r="HD1895" s="116" t="s">
        <v>1858</v>
      </c>
      <c r="HE1895" s="116">
        <v>8.581944</v>
      </c>
      <c r="HF1895" s="116">
        <v>33.19</v>
      </c>
    </row>
    <row r="1896" spans="209:214" x14ac:dyDescent="0.25">
      <c r="HA1896" s="117" t="s">
        <v>1048</v>
      </c>
      <c r="HB1896" s="117" t="s">
        <v>5555</v>
      </c>
      <c r="HC1896" s="117"/>
      <c r="HD1896" s="116" t="s">
        <v>1858</v>
      </c>
      <c r="HE1896" s="116">
        <v>8.5180000000000007</v>
      </c>
      <c r="HF1896" s="116">
        <v>33.118000000000002</v>
      </c>
    </row>
    <row r="1897" spans="209:214" x14ac:dyDescent="0.25">
      <c r="HA1897" s="117" t="s">
        <v>1048</v>
      </c>
      <c r="HB1897" s="117" t="s">
        <v>5557</v>
      </c>
      <c r="HC1897" s="117" t="s">
        <v>5558</v>
      </c>
      <c r="HD1897" s="116" t="s">
        <v>1858</v>
      </c>
      <c r="HE1897" s="116">
        <v>8.5</v>
      </c>
      <c r="HF1897" s="116">
        <v>33.159999999999997</v>
      </c>
    </row>
    <row r="1898" spans="209:214" x14ac:dyDescent="0.25">
      <c r="HA1898" s="117" t="s">
        <v>1048</v>
      </c>
      <c r="HB1898" s="117" t="s">
        <v>5560</v>
      </c>
      <c r="HC1898" s="117"/>
      <c r="HD1898" s="116" t="s">
        <v>1858</v>
      </c>
      <c r="HE1898" s="116">
        <v>8.9</v>
      </c>
      <c r="HF1898" s="116">
        <v>33.020000000000003</v>
      </c>
    </row>
    <row r="1899" spans="209:214" x14ac:dyDescent="0.25">
      <c r="HA1899" s="117" t="s">
        <v>1048</v>
      </c>
      <c r="HB1899" s="117" t="s">
        <v>5562</v>
      </c>
      <c r="HC1899" s="117" t="s">
        <v>5563</v>
      </c>
      <c r="HD1899" s="116" t="s">
        <v>1858</v>
      </c>
      <c r="HE1899" s="116">
        <v>8.5490770000000005</v>
      </c>
      <c r="HF1899" s="116">
        <v>33.073385000000002</v>
      </c>
    </row>
    <row r="1900" spans="209:214" x14ac:dyDescent="0.25">
      <c r="HA1900" s="117" t="s">
        <v>1048</v>
      </c>
      <c r="HB1900" s="117" t="s">
        <v>5565</v>
      </c>
      <c r="HC1900" s="117"/>
      <c r="HD1900" s="116" t="s">
        <v>1858</v>
      </c>
      <c r="HE1900" s="116">
        <v>8.5396348579999994</v>
      </c>
      <c r="HF1900" s="116">
        <v>33.098949949999998</v>
      </c>
    </row>
    <row r="1901" spans="209:214" x14ac:dyDescent="0.25">
      <c r="HA1901" s="117" t="s">
        <v>1048</v>
      </c>
      <c r="HB1901" s="117" t="s">
        <v>5567</v>
      </c>
      <c r="HC1901" s="117"/>
      <c r="HD1901" s="116" t="s">
        <v>1858</v>
      </c>
      <c r="HE1901" s="116">
        <v>8.4822586710000003</v>
      </c>
      <c r="HF1901" s="116">
        <v>33.141614160000003</v>
      </c>
    </row>
    <row r="1902" spans="209:214" x14ac:dyDescent="0.25">
      <c r="HA1902" s="117" t="s">
        <v>1048</v>
      </c>
      <c r="HB1902" s="117" t="s">
        <v>5569</v>
      </c>
      <c r="HC1902" s="117"/>
      <c r="HD1902" s="116" t="s">
        <v>1858</v>
      </c>
      <c r="HE1902" s="116">
        <v>8.57</v>
      </c>
      <c r="HF1902" s="116">
        <v>33.11</v>
      </c>
    </row>
    <row r="1903" spans="209:214" x14ac:dyDescent="0.25">
      <c r="HA1903" s="117" t="s">
        <v>1048</v>
      </c>
      <c r="HB1903" s="117" t="s">
        <v>5571</v>
      </c>
      <c r="HC1903" s="117"/>
      <c r="HD1903" s="116" t="s">
        <v>1858</v>
      </c>
      <c r="HE1903" s="116">
        <v>8.5490770000000005</v>
      </c>
      <c r="HF1903" s="116">
        <v>33.073385000000002</v>
      </c>
    </row>
    <row r="1904" spans="209:214" x14ac:dyDescent="0.25">
      <c r="HA1904" s="117" t="s">
        <v>1048</v>
      </c>
      <c r="HB1904" s="117" t="s">
        <v>5573</v>
      </c>
      <c r="HC1904" s="117"/>
      <c r="HD1904" s="116" t="s">
        <v>1858</v>
      </c>
      <c r="HE1904" s="116">
        <v>8.5169999999999995</v>
      </c>
      <c r="HF1904" s="116">
        <v>33.090000000000003</v>
      </c>
    </row>
    <row r="1905" spans="209:214" x14ac:dyDescent="0.25">
      <c r="HA1905" s="117" t="s">
        <v>994</v>
      </c>
      <c r="HB1905" s="117" t="s">
        <v>994</v>
      </c>
      <c r="HC1905" s="117"/>
      <c r="HD1905" s="116" t="s">
        <v>1858</v>
      </c>
      <c r="HE1905" s="116">
        <v>8.77</v>
      </c>
      <c r="HF1905" s="116">
        <v>33.32</v>
      </c>
    </row>
    <row r="1906" spans="209:214" x14ac:dyDescent="0.25">
      <c r="HA1906" s="117" t="s">
        <v>1248</v>
      </c>
      <c r="HB1906" s="117" t="s">
        <v>5576</v>
      </c>
      <c r="HC1906" s="117"/>
      <c r="HD1906" s="116" t="s">
        <v>1858</v>
      </c>
      <c r="HE1906" s="116">
        <v>8.7061999360000009</v>
      </c>
      <c r="HF1906" s="116">
        <v>33.398578944999997</v>
      </c>
    </row>
    <row r="1907" spans="209:214" x14ac:dyDescent="0.25">
      <c r="HA1907" s="117" t="s">
        <v>1248</v>
      </c>
      <c r="HB1907" s="117" t="s">
        <v>5578</v>
      </c>
      <c r="HC1907" s="117"/>
      <c r="HD1907" s="116" t="s">
        <v>1858</v>
      </c>
      <c r="HE1907" s="116">
        <v>8.7354596999999998</v>
      </c>
      <c r="HF1907" s="116">
        <v>33.280272099999998</v>
      </c>
    </row>
    <row r="1908" spans="209:214" x14ac:dyDescent="0.25">
      <c r="HA1908" s="117" t="s">
        <v>1248</v>
      </c>
      <c r="HB1908" s="117" t="s">
        <v>1248</v>
      </c>
      <c r="HC1908" s="117"/>
      <c r="HD1908" s="116" t="s">
        <v>1858</v>
      </c>
      <c r="HE1908" s="116">
        <v>8.4730120000000007</v>
      </c>
      <c r="HF1908" s="116">
        <v>33.310758</v>
      </c>
    </row>
    <row r="1909" spans="209:214" x14ac:dyDescent="0.25">
      <c r="HA1909" s="117" t="s">
        <v>1248</v>
      </c>
      <c r="HB1909" s="117" t="s">
        <v>5581</v>
      </c>
      <c r="HC1909" s="117"/>
      <c r="HD1909" s="116" t="s">
        <v>1858</v>
      </c>
      <c r="HE1909" s="116">
        <v>8.6102629999999998</v>
      </c>
      <c r="HF1909" s="116">
        <v>33.444648999999998</v>
      </c>
    </row>
    <row r="1910" spans="209:214" x14ac:dyDescent="0.25">
      <c r="HA1910" s="117" t="s">
        <v>1248</v>
      </c>
      <c r="HB1910" s="117" t="s">
        <v>5583</v>
      </c>
      <c r="HC1910" s="117"/>
      <c r="HD1910" s="116" t="s">
        <v>1858</v>
      </c>
      <c r="HE1910" s="116">
        <v>8.7022332910000006</v>
      </c>
      <c r="HF1910" s="116">
        <v>33.391416700000001</v>
      </c>
    </row>
    <row r="1911" spans="209:214" x14ac:dyDescent="0.25">
      <c r="HA1911" s="117" t="s">
        <v>1248</v>
      </c>
      <c r="HB1911" s="117" t="s">
        <v>5585</v>
      </c>
      <c r="HC1911" s="117"/>
      <c r="HD1911" s="116" t="s">
        <v>1858</v>
      </c>
      <c r="HE1911" s="116">
        <v>8.5980000000000008</v>
      </c>
      <c r="HF1911" s="116">
        <v>33.478000000000002</v>
      </c>
    </row>
    <row r="1912" spans="209:214" x14ac:dyDescent="0.25">
      <c r="HA1912" s="117" t="s">
        <v>1562</v>
      </c>
      <c r="HB1912" s="117" t="s">
        <v>1562</v>
      </c>
      <c r="HC1912" s="117"/>
      <c r="HD1912" s="116" t="s">
        <v>1858</v>
      </c>
      <c r="HE1912" s="116">
        <v>8.625</v>
      </c>
      <c r="HF1912" s="116">
        <v>33.058</v>
      </c>
    </row>
    <row r="1913" spans="209:214" x14ac:dyDescent="0.25">
      <c r="HA1913" s="117" t="s">
        <v>1562</v>
      </c>
      <c r="HB1913" s="117" t="s">
        <v>5588</v>
      </c>
      <c r="HC1913" s="117"/>
      <c r="HD1913" s="116" t="s">
        <v>1858</v>
      </c>
      <c r="HE1913" s="116">
        <v>8.637651</v>
      </c>
      <c r="HF1913" s="116">
        <v>33.020595999999998</v>
      </c>
    </row>
    <row r="1914" spans="209:214" x14ac:dyDescent="0.25">
      <c r="HA1914" s="117" t="s">
        <v>945</v>
      </c>
      <c r="HB1914" s="117" t="s">
        <v>5590</v>
      </c>
      <c r="HC1914" s="117"/>
      <c r="HD1914" s="116" t="s">
        <v>1858</v>
      </c>
      <c r="HE1914" s="116">
        <v>8.8272519999999997</v>
      </c>
      <c r="HF1914" s="116">
        <v>33.103693999999997</v>
      </c>
    </row>
    <row r="1915" spans="209:214" x14ac:dyDescent="0.25">
      <c r="HA1915" s="117" t="s">
        <v>945</v>
      </c>
      <c r="HB1915" s="117" t="s">
        <v>5592</v>
      </c>
      <c r="HC1915" s="117"/>
      <c r="HD1915" s="116" t="s">
        <v>1858</v>
      </c>
      <c r="HE1915" s="116">
        <v>8.8991699999999998</v>
      </c>
      <c r="HF1915" s="116">
        <v>33.023000000000003</v>
      </c>
    </row>
    <row r="1916" spans="209:214" x14ac:dyDescent="0.25">
      <c r="HA1916" s="117" t="s">
        <v>945</v>
      </c>
      <c r="HB1916" s="117" t="s">
        <v>945</v>
      </c>
      <c r="HC1916" s="117"/>
      <c r="HD1916" s="116" t="s">
        <v>1858</v>
      </c>
      <c r="HE1916" s="116">
        <v>8.906072</v>
      </c>
      <c r="HF1916" s="116">
        <v>33.102504000000003</v>
      </c>
    </row>
    <row r="1917" spans="209:214" x14ac:dyDescent="0.25">
      <c r="HA1917" s="117" t="s">
        <v>945</v>
      </c>
      <c r="HB1917" s="117" t="s">
        <v>5595</v>
      </c>
      <c r="HC1917" s="117"/>
      <c r="HD1917" s="116" t="s">
        <v>1858</v>
      </c>
      <c r="HE1917" s="116">
        <v>8.9489999999999998</v>
      </c>
      <c r="HF1917" s="116">
        <v>33.149000000000001</v>
      </c>
    </row>
    <row r="1918" spans="209:214" x14ac:dyDescent="0.25">
      <c r="HA1918" s="117" t="s">
        <v>948</v>
      </c>
      <c r="HB1918" s="117" t="s">
        <v>4277</v>
      </c>
      <c r="HC1918" s="117"/>
      <c r="HD1918" s="116" t="s">
        <v>1858</v>
      </c>
      <c r="HE1918" s="116">
        <v>8.7128410540000001</v>
      </c>
      <c r="HF1918" s="116">
        <v>33.210524470000003</v>
      </c>
    </row>
    <row r="1919" spans="209:214" x14ac:dyDescent="0.25">
      <c r="HA1919" s="117" t="s">
        <v>948</v>
      </c>
      <c r="HB1919" s="117" t="s">
        <v>5598</v>
      </c>
      <c r="HC1919" s="117"/>
      <c r="HD1919" s="116" t="s">
        <v>1858</v>
      </c>
      <c r="HE1919" s="116">
        <v>8.7230727360000007</v>
      </c>
      <c r="HF1919" s="116">
        <v>33.222659720000003</v>
      </c>
    </row>
    <row r="1920" spans="209:214" x14ac:dyDescent="0.25">
      <c r="HA1920" s="117" t="s">
        <v>948</v>
      </c>
      <c r="HB1920" s="117" t="s">
        <v>824</v>
      </c>
      <c r="HC1920" s="117"/>
      <c r="HD1920" s="116" t="s">
        <v>1858</v>
      </c>
      <c r="HE1920" s="116">
        <v>8.7110000000000003</v>
      </c>
      <c r="HF1920" s="116">
        <v>33.332999999999998</v>
      </c>
    </row>
    <row r="1921" spans="209:214" x14ac:dyDescent="0.25">
      <c r="HA1921" s="117" t="s">
        <v>948</v>
      </c>
      <c r="HB1921" s="117" t="s">
        <v>5601</v>
      </c>
      <c r="HC1921" s="117"/>
      <c r="HD1921" s="116" t="s">
        <v>1858</v>
      </c>
      <c r="HE1921" s="116">
        <v>8.7520000000000007</v>
      </c>
      <c r="HF1921" s="116">
        <v>33.323</v>
      </c>
    </row>
    <row r="1922" spans="209:214" x14ac:dyDescent="0.25">
      <c r="HA1922" s="117" t="s">
        <v>1484</v>
      </c>
      <c r="HB1922" s="117" t="s">
        <v>5603</v>
      </c>
      <c r="HC1922" s="117"/>
      <c r="HD1922" s="116" t="s">
        <v>1858</v>
      </c>
      <c r="HE1922" s="116">
        <v>9.7192220000000002</v>
      </c>
      <c r="HF1922" s="116">
        <v>33.433034999999997</v>
      </c>
    </row>
    <row r="1923" spans="209:214" x14ac:dyDescent="0.25">
      <c r="HA1923" s="117" t="s">
        <v>1484</v>
      </c>
      <c r="HB1923" s="117" t="s">
        <v>5605</v>
      </c>
      <c r="HC1923" s="117"/>
      <c r="HD1923" s="116" t="s">
        <v>1858</v>
      </c>
      <c r="HE1923" s="116">
        <v>9.9334100000000003</v>
      </c>
      <c r="HF1923" s="116">
        <v>33.663400000000003</v>
      </c>
    </row>
    <row r="1924" spans="209:214" x14ac:dyDescent="0.25">
      <c r="HA1924" s="117" t="s">
        <v>1484</v>
      </c>
      <c r="HB1924" s="117" t="s">
        <v>5607</v>
      </c>
      <c r="HC1924" s="117"/>
      <c r="HD1924" s="116" t="s">
        <v>1858</v>
      </c>
      <c r="HE1924" s="116">
        <v>9.9278700000000004</v>
      </c>
      <c r="HF1924" s="116">
        <v>33.662300000000002</v>
      </c>
    </row>
    <row r="1925" spans="209:214" x14ac:dyDescent="0.25">
      <c r="HA1925" s="117" t="s">
        <v>1484</v>
      </c>
      <c r="HB1925" s="117" t="s">
        <v>5609</v>
      </c>
      <c r="HC1925" s="117"/>
      <c r="HD1925" s="116" t="s">
        <v>1858</v>
      </c>
      <c r="HE1925" s="116">
        <v>9.6625569999999996</v>
      </c>
      <c r="HF1925" s="116">
        <v>33.523986000000001</v>
      </c>
    </row>
    <row r="1926" spans="209:214" x14ac:dyDescent="0.25">
      <c r="HA1926" s="117" t="s">
        <v>1484</v>
      </c>
      <c r="HB1926" s="117" t="s">
        <v>5611</v>
      </c>
      <c r="HC1926" s="117"/>
      <c r="HD1926" s="116" t="s">
        <v>1858</v>
      </c>
      <c r="HE1926" s="116">
        <v>9.9250000000000007</v>
      </c>
      <c r="HF1926" s="116">
        <v>33.656388890000002</v>
      </c>
    </row>
    <row r="1927" spans="209:214" x14ac:dyDescent="0.25">
      <c r="HA1927" s="117" t="s">
        <v>1484</v>
      </c>
      <c r="HB1927" s="117" t="s">
        <v>5613</v>
      </c>
      <c r="HC1927" s="117"/>
      <c r="HD1927" s="116" t="s">
        <v>1858</v>
      </c>
      <c r="HE1927" s="116">
        <v>9.9259380000000004</v>
      </c>
      <c r="HF1927" s="116">
        <v>33.661143000000003</v>
      </c>
    </row>
    <row r="1928" spans="209:214" x14ac:dyDescent="0.25">
      <c r="HA1928" s="117" t="s">
        <v>1484</v>
      </c>
      <c r="HB1928" s="117" t="s">
        <v>5615</v>
      </c>
      <c r="HC1928" s="117"/>
      <c r="HD1928" s="116" t="s">
        <v>1858</v>
      </c>
      <c r="HE1928" s="116">
        <v>9.8672400000000007</v>
      </c>
      <c r="HF1928" s="116">
        <v>33.605319999999999</v>
      </c>
    </row>
    <row r="1929" spans="209:214" x14ac:dyDescent="0.25">
      <c r="HA1929" s="117" t="s">
        <v>1484</v>
      </c>
      <c r="HB1929" s="117" t="s">
        <v>5617</v>
      </c>
      <c r="HC1929" s="117"/>
      <c r="HD1929" s="116" t="s">
        <v>1858</v>
      </c>
      <c r="HE1929" s="116">
        <v>9.8075370829999997</v>
      </c>
      <c r="HF1929" s="116">
        <v>33.6053894</v>
      </c>
    </row>
    <row r="1930" spans="209:214" x14ac:dyDescent="0.25">
      <c r="HA1930" s="117" t="s">
        <v>1484</v>
      </c>
      <c r="HB1930" s="117" t="s">
        <v>5619</v>
      </c>
      <c r="HC1930" s="117"/>
      <c r="HD1930" s="116" t="s">
        <v>1858</v>
      </c>
      <c r="HE1930" s="116">
        <v>9.9514300000000002</v>
      </c>
      <c r="HF1930" s="116">
        <v>33.695945000000002</v>
      </c>
    </row>
    <row r="1931" spans="209:214" x14ac:dyDescent="0.25">
      <c r="HA1931" s="117" t="s">
        <v>1484</v>
      </c>
      <c r="HB1931" s="117" t="s">
        <v>5621</v>
      </c>
      <c r="HC1931" s="117"/>
      <c r="HD1931" s="116" t="s">
        <v>1858</v>
      </c>
      <c r="HE1931" s="116">
        <v>9.8659669999999995</v>
      </c>
      <c r="HF1931" s="116">
        <v>33.650604000000001</v>
      </c>
    </row>
    <row r="1932" spans="209:214" x14ac:dyDescent="0.25">
      <c r="HA1932" s="117" t="s">
        <v>1484</v>
      </c>
      <c r="HB1932" s="117" t="s">
        <v>5623</v>
      </c>
      <c r="HC1932" s="117"/>
      <c r="HD1932" s="116" t="s">
        <v>1858</v>
      </c>
      <c r="HE1932" s="116">
        <v>9.83</v>
      </c>
      <c r="HF1932" s="116">
        <v>33.619999999999997</v>
      </c>
    </row>
    <row r="1933" spans="209:214" x14ac:dyDescent="0.25">
      <c r="HA1933" s="117" t="s">
        <v>1484</v>
      </c>
      <c r="HB1933" s="117" t="s">
        <v>5625</v>
      </c>
      <c r="HC1933" s="117"/>
      <c r="HD1933" s="116" t="s">
        <v>1858</v>
      </c>
      <c r="HE1933" s="116">
        <v>9.8044899999999995</v>
      </c>
      <c r="HF1933" s="116">
        <v>33.564419999999998</v>
      </c>
    </row>
    <row r="1934" spans="209:214" x14ac:dyDescent="0.25">
      <c r="HA1934" s="117" t="s">
        <v>1028</v>
      </c>
      <c r="HB1934" s="117" t="s">
        <v>5627</v>
      </c>
      <c r="HC1934" s="117"/>
      <c r="HD1934" s="116" t="s">
        <v>1858</v>
      </c>
      <c r="HE1934" s="116">
        <v>9.9742999999999995</v>
      </c>
      <c r="HF1934" s="116">
        <v>33.80104</v>
      </c>
    </row>
    <row r="1935" spans="209:214" x14ac:dyDescent="0.25">
      <c r="HA1935" s="117" t="s">
        <v>1028</v>
      </c>
      <c r="HB1935" s="117" t="s">
        <v>5629</v>
      </c>
      <c r="HC1935" s="117"/>
      <c r="HD1935" s="116" t="s">
        <v>1858</v>
      </c>
      <c r="HE1935" s="116">
        <v>9.9743099999999991</v>
      </c>
      <c r="HF1935" s="116">
        <v>33.80104</v>
      </c>
    </row>
    <row r="1936" spans="209:214" x14ac:dyDescent="0.25">
      <c r="HA1936" s="118" t="s">
        <v>1028</v>
      </c>
      <c r="HB1936" s="118" t="s">
        <v>5631</v>
      </c>
      <c r="HC1936" s="118"/>
      <c r="HD1936" s="118" t="s">
        <v>1885</v>
      </c>
      <c r="HE1936" s="119">
        <v>9.9656800000000008</v>
      </c>
      <c r="HF1936" s="119">
        <v>33.809049999999999</v>
      </c>
    </row>
    <row r="1937" spans="209:214" x14ac:dyDescent="0.25">
      <c r="HA1937" s="117" t="s">
        <v>1028</v>
      </c>
      <c r="HB1937" s="117" t="s">
        <v>5633</v>
      </c>
      <c r="HC1937" s="117"/>
      <c r="HD1937" s="116" t="s">
        <v>1858</v>
      </c>
      <c r="HE1937" s="116">
        <v>9.4257299999999997</v>
      </c>
      <c r="HF1937" s="116">
        <v>33.925199999999997</v>
      </c>
    </row>
    <row r="1938" spans="209:214" x14ac:dyDescent="0.25">
      <c r="HA1938" s="117" t="s">
        <v>935</v>
      </c>
      <c r="HB1938" s="117" t="s">
        <v>935</v>
      </c>
      <c r="HC1938" s="117"/>
      <c r="HD1938" s="116" t="s">
        <v>1858</v>
      </c>
      <c r="HE1938" s="116">
        <v>10.11333333</v>
      </c>
      <c r="HF1938" s="116">
        <v>33.460500000000003</v>
      </c>
    </row>
    <row r="1939" spans="209:214" x14ac:dyDescent="0.25">
      <c r="HA1939" s="118" t="s">
        <v>935</v>
      </c>
      <c r="HB1939" s="118" t="s">
        <v>5636</v>
      </c>
      <c r="HC1939" s="118"/>
      <c r="HD1939" s="118" t="s">
        <v>1885</v>
      </c>
      <c r="HE1939" s="119">
        <v>9.9402291330000008</v>
      </c>
      <c r="HF1939" s="119">
        <v>33.516311000000002</v>
      </c>
    </row>
    <row r="1940" spans="209:214" x14ac:dyDescent="0.25">
      <c r="HA1940" s="117" t="s">
        <v>935</v>
      </c>
      <c r="HB1940" s="117" t="s">
        <v>5638</v>
      </c>
      <c r="HC1940" s="117"/>
      <c r="HD1940" s="116" t="s">
        <v>1858</v>
      </c>
      <c r="HE1940" s="116">
        <v>10.050000000000001</v>
      </c>
      <c r="HF1940" s="116">
        <v>33.71</v>
      </c>
    </row>
    <row r="1941" spans="209:214" x14ac:dyDescent="0.25">
      <c r="HA1941" s="118" t="s">
        <v>935</v>
      </c>
      <c r="HB1941" s="118" t="s">
        <v>5640</v>
      </c>
      <c r="HC1941" s="118"/>
      <c r="HD1941" s="118" t="s">
        <v>1885</v>
      </c>
      <c r="HE1941" s="119">
        <v>9.9402291330000008</v>
      </c>
      <c r="HF1941" s="119">
        <v>33.516311000000002</v>
      </c>
    </row>
    <row r="1942" spans="209:214" x14ac:dyDescent="0.25">
      <c r="HA1942" s="118" t="s">
        <v>935</v>
      </c>
      <c r="HB1942" s="118" t="s">
        <v>5642</v>
      </c>
      <c r="HC1942" s="118"/>
      <c r="HD1942" s="118" t="s">
        <v>1885</v>
      </c>
      <c r="HE1942" s="119">
        <v>10.082585999999999</v>
      </c>
      <c r="HF1942" s="119">
        <v>33.549554000000001</v>
      </c>
    </row>
    <row r="1943" spans="209:214" x14ac:dyDescent="0.25">
      <c r="HA1943" s="117" t="s">
        <v>935</v>
      </c>
      <c r="HB1943" s="117" t="s">
        <v>5644</v>
      </c>
      <c r="HC1943" s="117"/>
      <c r="HD1943" s="116" t="s">
        <v>1858</v>
      </c>
      <c r="HE1943" s="116">
        <v>10.08262</v>
      </c>
      <c r="HF1943" s="116">
        <v>33.55077</v>
      </c>
    </row>
    <row r="1944" spans="209:214" x14ac:dyDescent="0.25">
      <c r="HA1944" s="117" t="s">
        <v>935</v>
      </c>
      <c r="HB1944" s="117" t="s">
        <v>5646</v>
      </c>
      <c r="HC1944" s="117"/>
      <c r="HD1944" s="116" t="s">
        <v>1858</v>
      </c>
      <c r="HE1944" s="116">
        <v>9.9648400000000006</v>
      </c>
      <c r="HF1944" s="116">
        <v>33.712806999999998</v>
      </c>
    </row>
    <row r="1945" spans="209:214" x14ac:dyDescent="0.25">
      <c r="HA1945" s="117" t="s">
        <v>751</v>
      </c>
      <c r="HB1945" s="117" t="s">
        <v>5648</v>
      </c>
      <c r="HC1945" s="117"/>
      <c r="HD1945" s="116" t="s">
        <v>1858</v>
      </c>
      <c r="HE1945" s="116">
        <v>10.050556</v>
      </c>
      <c r="HF1945" s="116">
        <v>32.996667000000002</v>
      </c>
    </row>
    <row r="1946" spans="209:214" x14ac:dyDescent="0.25">
      <c r="HA1946" s="117" t="s">
        <v>751</v>
      </c>
      <c r="HB1946" s="117" t="s">
        <v>5650</v>
      </c>
      <c r="HC1946" s="117"/>
      <c r="HD1946" s="116" t="s">
        <v>1858</v>
      </c>
      <c r="HE1946" s="116">
        <v>9.981833</v>
      </c>
      <c r="HF1946" s="116">
        <v>33.058608999999997</v>
      </c>
    </row>
    <row r="1947" spans="209:214" x14ac:dyDescent="0.25">
      <c r="HA1947" s="117" t="s">
        <v>751</v>
      </c>
      <c r="HB1947" s="117" t="s">
        <v>751</v>
      </c>
      <c r="HC1947" s="117"/>
      <c r="HD1947" s="116" t="s">
        <v>1858</v>
      </c>
      <c r="HE1947" s="116">
        <v>10.357204184</v>
      </c>
      <c r="HF1947" s="116">
        <v>33.231863138999998</v>
      </c>
    </row>
    <row r="1948" spans="209:214" x14ac:dyDescent="0.25">
      <c r="HA1948" s="117" t="s">
        <v>751</v>
      </c>
      <c r="HB1948" s="117" t="s">
        <v>5653</v>
      </c>
      <c r="HC1948" s="117"/>
      <c r="HD1948" s="116" t="s">
        <v>1858</v>
      </c>
      <c r="HE1948" s="116">
        <v>10.030385000000001</v>
      </c>
      <c r="HF1948" s="116">
        <v>33.204332000000001</v>
      </c>
    </row>
    <row r="1949" spans="209:214" x14ac:dyDescent="0.25">
      <c r="HA1949" s="117" t="s">
        <v>751</v>
      </c>
      <c r="HB1949" s="117" t="s">
        <v>5655</v>
      </c>
      <c r="HC1949" s="117"/>
      <c r="HD1949" s="116" t="s">
        <v>1858</v>
      </c>
      <c r="HE1949" s="116">
        <v>10.000277779999999</v>
      </c>
      <c r="HF1949" s="116">
        <v>32.988333330000003</v>
      </c>
    </row>
    <row r="1950" spans="209:214" x14ac:dyDescent="0.25">
      <c r="HA1950" s="117" t="s">
        <v>319</v>
      </c>
      <c r="HB1950" s="117" t="s">
        <v>5657</v>
      </c>
      <c r="HC1950" s="117"/>
      <c r="HD1950" s="116" t="s">
        <v>1858</v>
      </c>
      <c r="HE1950" s="116">
        <v>10.073202999999999</v>
      </c>
      <c r="HF1950" s="116">
        <v>33.799405999999998</v>
      </c>
    </row>
    <row r="1951" spans="209:214" x14ac:dyDescent="0.25">
      <c r="HA1951" s="117" t="s">
        <v>319</v>
      </c>
      <c r="HB1951" s="117" t="s">
        <v>5659</v>
      </c>
      <c r="HC1951" s="117"/>
      <c r="HD1951" s="116" t="s">
        <v>1858</v>
      </c>
      <c r="HE1951" s="116">
        <v>10.206068999999999</v>
      </c>
      <c r="HF1951" s="116">
        <v>33.747166</v>
      </c>
    </row>
    <row r="1952" spans="209:214" x14ac:dyDescent="0.25">
      <c r="HA1952" s="117" t="s">
        <v>319</v>
      </c>
      <c r="HB1952" s="117" t="s">
        <v>5661</v>
      </c>
      <c r="HC1952" s="117"/>
      <c r="HD1952" s="116" t="s">
        <v>1858</v>
      </c>
      <c r="HE1952" s="116">
        <v>10.066545849000001</v>
      </c>
      <c r="HF1952" s="116">
        <v>33.761207783000003</v>
      </c>
    </row>
    <row r="1953" spans="209:214" x14ac:dyDescent="0.25">
      <c r="HA1953" s="117" t="s">
        <v>319</v>
      </c>
      <c r="HB1953" s="117" t="s">
        <v>5663</v>
      </c>
      <c r="HC1953" s="117"/>
      <c r="HD1953" s="116" t="s">
        <v>1858</v>
      </c>
      <c r="HE1953" s="116">
        <v>10.319699999999999</v>
      </c>
      <c r="HF1953" s="116">
        <v>33.775799999999997</v>
      </c>
    </row>
    <row r="1954" spans="209:214" x14ac:dyDescent="0.25">
      <c r="HA1954" s="117" t="s">
        <v>319</v>
      </c>
      <c r="HB1954" s="117" t="s">
        <v>5665</v>
      </c>
      <c r="HC1954" s="117"/>
      <c r="HD1954" s="116" t="s">
        <v>1858</v>
      </c>
      <c r="HE1954" s="116">
        <v>10.206068999999999</v>
      </c>
      <c r="HF1954" s="116">
        <v>33.747166</v>
      </c>
    </row>
    <row r="1955" spans="209:214" x14ac:dyDescent="0.25">
      <c r="HA1955" s="117" t="s">
        <v>319</v>
      </c>
      <c r="HB1955" s="117" t="s">
        <v>5667</v>
      </c>
      <c r="HC1955" s="117"/>
      <c r="HD1955" s="116" t="s">
        <v>1858</v>
      </c>
      <c r="HE1955" s="116">
        <v>10.012</v>
      </c>
      <c r="HF1955" s="116">
        <v>33.72824</v>
      </c>
    </row>
    <row r="1956" spans="209:214" x14ac:dyDescent="0.25">
      <c r="HA1956" s="117" t="s">
        <v>1676</v>
      </c>
      <c r="HB1956" s="117" t="s">
        <v>5669</v>
      </c>
      <c r="HC1956" s="117"/>
      <c r="HD1956" s="116" t="s">
        <v>1858</v>
      </c>
      <c r="HE1956" s="116">
        <v>8.4469999999999992</v>
      </c>
      <c r="HF1956" s="116">
        <v>33.852623999999999</v>
      </c>
    </row>
    <row r="1957" spans="209:214" x14ac:dyDescent="0.25">
      <c r="HA1957" s="117" t="s">
        <v>1676</v>
      </c>
      <c r="HB1957" s="117" t="s">
        <v>5671</v>
      </c>
      <c r="HC1957" s="117"/>
      <c r="HD1957" s="116" t="s">
        <v>1858</v>
      </c>
      <c r="HE1957" s="116">
        <v>8.3808019999999992</v>
      </c>
      <c r="HF1957" s="116">
        <v>33.775174</v>
      </c>
    </row>
    <row r="1958" spans="209:214" x14ac:dyDescent="0.25">
      <c r="HA1958" s="117" t="s">
        <v>1676</v>
      </c>
      <c r="HB1958" s="117" t="s">
        <v>5673</v>
      </c>
      <c r="HC1958" s="117"/>
      <c r="HD1958" s="116" t="s">
        <v>1858</v>
      </c>
      <c r="HE1958" s="116">
        <v>8.4862059999999992</v>
      </c>
      <c r="HF1958" s="116">
        <v>33.850357000000002</v>
      </c>
    </row>
    <row r="1959" spans="209:214" x14ac:dyDescent="0.25">
      <c r="HA1959" s="117" t="s">
        <v>1676</v>
      </c>
      <c r="HB1959" s="117" t="s">
        <v>5675</v>
      </c>
      <c r="HC1959" s="117"/>
      <c r="HD1959" s="116" t="s">
        <v>1858</v>
      </c>
      <c r="HE1959" s="116">
        <v>8.3808019999999992</v>
      </c>
      <c r="HF1959" s="116">
        <v>33.698911000000003</v>
      </c>
    </row>
    <row r="1960" spans="209:214" x14ac:dyDescent="0.25">
      <c r="HA1960" s="117" t="s">
        <v>1676</v>
      </c>
      <c r="HB1960" s="117" t="s">
        <v>5677</v>
      </c>
      <c r="HC1960" s="117"/>
      <c r="HD1960" s="116" t="s">
        <v>1858</v>
      </c>
      <c r="HE1960" s="116">
        <v>8.5002589999999998</v>
      </c>
      <c r="HF1960" s="116">
        <v>33.891258000000001</v>
      </c>
    </row>
    <row r="1961" spans="209:214" x14ac:dyDescent="0.25">
      <c r="HA1961" s="117" t="s">
        <v>1676</v>
      </c>
      <c r="HB1961" s="117" t="s">
        <v>5679</v>
      </c>
      <c r="HC1961" s="117"/>
      <c r="HD1961" s="116" t="s">
        <v>1858</v>
      </c>
      <c r="HE1961" s="116">
        <v>8.4311299999999996</v>
      </c>
      <c r="HF1961" s="116">
        <v>33.798099999999998</v>
      </c>
    </row>
    <row r="1962" spans="209:214" x14ac:dyDescent="0.25">
      <c r="HA1962" s="117" t="s">
        <v>1676</v>
      </c>
      <c r="HB1962" s="117" t="s">
        <v>5681</v>
      </c>
      <c r="HC1962" s="117"/>
      <c r="HD1962" s="116" t="s">
        <v>1858</v>
      </c>
      <c r="HE1962" s="116">
        <v>8.5263010000000001</v>
      </c>
      <c r="HF1962" s="116">
        <v>33.842204000000002</v>
      </c>
    </row>
    <row r="1963" spans="209:214" x14ac:dyDescent="0.25">
      <c r="HA1963" s="117" t="s">
        <v>1676</v>
      </c>
      <c r="HB1963" s="117" t="s">
        <v>5683</v>
      </c>
      <c r="HC1963" s="117"/>
      <c r="HD1963" s="116" t="s">
        <v>1858</v>
      </c>
      <c r="HE1963" s="116">
        <v>8.4390800000000006</v>
      </c>
      <c r="HF1963" s="116">
        <v>33.781500999999999</v>
      </c>
    </row>
    <row r="1964" spans="209:214" x14ac:dyDescent="0.25">
      <c r="HA1964" s="117" t="s">
        <v>1619</v>
      </c>
      <c r="HB1964" s="117" t="s">
        <v>5685</v>
      </c>
      <c r="HC1964" s="117"/>
      <c r="HD1964" s="116" t="s">
        <v>1858</v>
      </c>
      <c r="HE1964" s="116">
        <v>8.6792379999999998</v>
      </c>
      <c r="HF1964" s="116">
        <v>33.725613000000003</v>
      </c>
    </row>
    <row r="1965" spans="209:214" x14ac:dyDescent="0.25">
      <c r="HA1965" s="117" t="s">
        <v>1619</v>
      </c>
      <c r="HB1965" s="117" t="s">
        <v>859</v>
      </c>
      <c r="HC1965" s="117"/>
      <c r="HD1965" s="116" t="s">
        <v>1858</v>
      </c>
      <c r="HE1965" s="116">
        <v>8.6733441530000004</v>
      </c>
      <c r="HF1965" s="116">
        <v>33.776278937000001</v>
      </c>
    </row>
    <row r="1966" spans="209:214" x14ac:dyDescent="0.25">
      <c r="HA1966" s="117" t="s">
        <v>1619</v>
      </c>
      <c r="HB1966" s="117" t="s">
        <v>5688</v>
      </c>
      <c r="HC1966" s="117"/>
      <c r="HD1966" s="116" t="s">
        <v>1858</v>
      </c>
      <c r="HE1966" s="116">
        <v>8.6473899999999997</v>
      </c>
      <c r="HF1966" s="116">
        <v>33.848509999999997</v>
      </c>
    </row>
    <row r="1967" spans="209:214" x14ac:dyDescent="0.25">
      <c r="HA1967" s="117" t="s">
        <v>1619</v>
      </c>
      <c r="HB1967" s="117" t="s">
        <v>5690</v>
      </c>
      <c r="HC1967" s="117"/>
      <c r="HD1967" s="116" t="s">
        <v>1858</v>
      </c>
      <c r="HE1967" s="116">
        <v>8.4528700000000008</v>
      </c>
      <c r="HF1967" s="116">
        <v>33.678910000000002</v>
      </c>
    </row>
    <row r="1968" spans="209:214" x14ac:dyDescent="0.25">
      <c r="HA1968" s="117" t="s">
        <v>1619</v>
      </c>
      <c r="HB1968" s="117" t="s">
        <v>5692</v>
      </c>
      <c r="HC1968" s="117"/>
      <c r="HD1968" s="116" t="s">
        <v>1858</v>
      </c>
      <c r="HE1968" s="116">
        <v>8.6450244999999999</v>
      </c>
      <c r="HF1968" s="116">
        <v>33.851131700000003</v>
      </c>
    </row>
    <row r="1969" spans="209:214" x14ac:dyDescent="0.25">
      <c r="HA1969" s="117" t="s">
        <v>1619</v>
      </c>
      <c r="HB1969" s="117" t="s">
        <v>3367</v>
      </c>
      <c r="HC1969" s="117"/>
      <c r="HD1969" s="116" t="s">
        <v>1858</v>
      </c>
      <c r="HE1969" s="116">
        <v>8.4063099999999995</v>
      </c>
      <c r="HF1969" s="116">
        <v>33.687910000000002</v>
      </c>
    </row>
    <row r="1970" spans="209:214" x14ac:dyDescent="0.25">
      <c r="HA1970" s="117" t="s">
        <v>1619</v>
      </c>
      <c r="HB1970" s="117" t="s">
        <v>5101</v>
      </c>
      <c r="HC1970" s="117"/>
      <c r="HD1970" s="116" t="s">
        <v>1858</v>
      </c>
      <c r="HE1970" s="116">
        <v>8.6324576850000003</v>
      </c>
      <c r="HF1970" s="116">
        <v>33.827851180000003</v>
      </c>
    </row>
    <row r="1971" spans="209:214" x14ac:dyDescent="0.25">
      <c r="HA1971" s="117" t="s">
        <v>1619</v>
      </c>
      <c r="HB1971" s="117" t="s">
        <v>5696</v>
      </c>
      <c r="HC1971" s="117"/>
      <c r="HD1971" s="116" t="s">
        <v>1858</v>
      </c>
      <c r="HE1971" s="116">
        <v>8.6360924229999991</v>
      </c>
      <c r="HF1971" s="116">
        <v>33.809261096999997</v>
      </c>
    </row>
    <row r="1972" spans="209:214" x14ac:dyDescent="0.25">
      <c r="HA1972" s="117" t="s">
        <v>1619</v>
      </c>
      <c r="HB1972" s="117" t="s">
        <v>5698</v>
      </c>
      <c r="HC1972" s="117"/>
      <c r="HD1972" s="116" t="s">
        <v>1858</v>
      </c>
      <c r="HE1972" s="116">
        <v>8.6428200000000004</v>
      </c>
      <c r="HF1972" s="116">
        <v>33.842621999999999</v>
      </c>
    </row>
    <row r="1973" spans="209:214" x14ac:dyDescent="0.25">
      <c r="HA1973" s="117" t="s">
        <v>1619</v>
      </c>
      <c r="HB1973" s="117" t="s">
        <v>5700</v>
      </c>
      <c r="HC1973" s="117"/>
      <c r="HD1973" s="116" t="s">
        <v>1858</v>
      </c>
      <c r="HE1973" s="116">
        <v>8.9062005519999996</v>
      </c>
      <c r="HF1973" s="116">
        <v>34.104943564000003</v>
      </c>
    </row>
    <row r="1974" spans="209:214" x14ac:dyDescent="0.25">
      <c r="HA1974" s="117" t="s">
        <v>1619</v>
      </c>
      <c r="HB1974" s="117" t="s">
        <v>5702</v>
      </c>
      <c r="HC1974" s="117"/>
      <c r="HD1974" s="116" t="s">
        <v>1858</v>
      </c>
      <c r="HE1974" s="116">
        <v>8.6362819999999996</v>
      </c>
      <c r="HF1974" s="116">
        <v>33.833089999999999</v>
      </c>
    </row>
    <row r="1975" spans="209:214" x14ac:dyDescent="0.25">
      <c r="HA1975" s="117" t="s">
        <v>1619</v>
      </c>
      <c r="HB1975" s="117" t="s">
        <v>5704</v>
      </c>
      <c r="HC1975" s="117"/>
      <c r="HD1975" s="116" t="s">
        <v>1858</v>
      </c>
      <c r="HE1975" s="116">
        <v>8.5997299999999992</v>
      </c>
      <c r="HF1975" s="116">
        <v>33.833730000000003</v>
      </c>
    </row>
    <row r="1976" spans="209:214" x14ac:dyDescent="0.25">
      <c r="HA1976" s="117" t="s">
        <v>181</v>
      </c>
      <c r="HB1976" s="117" t="s">
        <v>5706</v>
      </c>
      <c r="HC1976" s="117"/>
      <c r="HD1976" s="116" t="s">
        <v>1858</v>
      </c>
      <c r="HE1976" s="116">
        <v>8.6050550000000001</v>
      </c>
      <c r="HF1976" s="116">
        <v>33.922074000000002</v>
      </c>
    </row>
    <row r="1977" spans="209:214" x14ac:dyDescent="0.25">
      <c r="HA1977" s="117" t="s">
        <v>181</v>
      </c>
      <c r="HB1977" s="117" t="s">
        <v>5708</v>
      </c>
      <c r="HC1977" s="117" t="s">
        <v>5709</v>
      </c>
      <c r="HD1977" s="116" t="s">
        <v>1858</v>
      </c>
      <c r="HE1977" s="116">
        <v>8.6050550000000001</v>
      </c>
      <c r="HF1977" s="116">
        <v>33.930725000000002</v>
      </c>
    </row>
    <row r="1978" spans="209:214" x14ac:dyDescent="0.25">
      <c r="HA1978" s="117" t="s">
        <v>181</v>
      </c>
      <c r="HB1978" s="117" t="s">
        <v>5501</v>
      </c>
      <c r="HC1978" s="117"/>
      <c r="HD1978" s="116" t="s">
        <v>1858</v>
      </c>
      <c r="HE1978" s="116">
        <v>8.859064</v>
      </c>
      <c r="HF1978" s="116">
        <v>33.967179000000002</v>
      </c>
    </row>
    <row r="1979" spans="209:214" x14ac:dyDescent="0.25">
      <c r="HA1979" s="117" t="s">
        <v>181</v>
      </c>
      <c r="HB1979" s="117" t="s">
        <v>5712</v>
      </c>
      <c r="HC1979" s="117"/>
      <c r="HD1979" s="116" t="s">
        <v>1858</v>
      </c>
      <c r="HE1979" s="116">
        <v>8.6636439999999997</v>
      </c>
      <c r="HF1979" s="116">
        <v>33.965618999999997</v>
      </c>
    </row>
    <row r="1980" spans="209:214" x14ac:dyDescent="0.25">
      <c r="HA1980" s="117" t="s">
        <v>181</v>
      </c>
      <c r="HB1980" s="117" t="s">
        <v>5520</v>
      </c>
      <c r="HC1980" s="117"/>
      <c r="HD1980" s="116" t="s">
        <v>1858</v>
      </c>
      <c r="HE1980" s="116">
        <v>8.8181689999999993</v>
      </c>
      <c r="HF1980" s="116">
        <v>33.939973000000002</v>
      </c>
    </row>
    <row r="1981" spans="209:214" x14ac:dyDescent="0.25">
      <c r="HA1981" s="117" t="s">
        <v>181</v>
      </c>
      <c r="HB1981" s="117" t="s">
        <v>5715</v>
      </c>
      <c r="HC1981" s="117"/>
      <c r="HD1981" s="116" t="s">
        <v>1858</v>
      </c>
      <c r="HE1981" s="116">
        <v>8.796386</v>
      </c>
      <c r="HF1981" s="116">
        <v>33.991978000000003</v>
      </c>
    </row>
    <row r="1982" spans="209:214" x14ac:dyDescent="0.25">
      <c r="HA1982" s="117" t="s">
        <v>887</v>
      </c>
      <c r="HB1982" s="117" t="s">
        <v>4455</v>
      </c>
      <c r="HC1982" s="117"/>
      <c r="HD1982" s="116" t="s">
        <v>1858</v>
      </c>
      <c r="HE1982" s="116">
        <v>9.1333699999999993</v>
      </c>
      <c r="HF1982" s="116">
        <v>33.995809999999999</v>
      </c>
    </row>
    <row r="1983" spans="209:214" x14ac:dyDescent="0.25">
      <c r="HA1983" s="117" t="s">
        <v>887</v>
      </c>
      <c r="HB1983" s="117" t="s">
        <v>5718</v>
      </c>
      <c r="HC1983" s="117"/>
      <c r="HD1983" s="116" t="s">
        <v>1858</v>
      </c>
      <c r="HE1983" s="116">
        <v>8.6833332999999993</v>
      </c>
      <c r="HF1983" s="116">
        <v>34.116666700000003</v>
      </c>
    </row>
    <row r="1984" spans="209:214" x14ac:dyDescent="0.25">
      <c r="HA1984" s="117" t="s">
        <v>887</v>
      </c>
      <c r="HB1984" s="117" t="s">
        <v>5720</v>
      </c>
      <c r="HC1984" s="117"/>
      <c r="HD1984" s="116" t="s">
        <v>1858</v>
      </c>
      <c r="HE1984" s="116">
        <v>8.5960251109999994</v>
      </c>
      <c r="HF1984" s="116">
        <v>33.962597606999999</v>
      </c>
    </row>
    <row r="1985" spans="209:214" x14ac:dyDescent="0.25">
      <c r="HA1985" s="117" t="s">
        <v>887</v>
      </c>
      <c r="HB1985" s="117" t="s">
        <v>5722</v>
      </c>
      <c r="HC1985" s="117"/>
      <c r="HD1985" s="116" t="s">
        <v>1858</v>
      </c>
      <c r="HE1985" s="116">
        <v>8.5096480000000003</v>
      </c>
      <c r="HF1985" s="116">
        <v>33.994864</v>
      </c>
    </row>
    <row r="1986" spans="209:214" x14ac:dyDescent="0.25">
      <c r="HA1986" s="117" t="s">
        <v>353</v>
      </c>
      <c r="HB1986" s="117" t="s">
        <v>353</v>
      </c>
      <c r="HC1986" s="117"/>
      <c r="HD1986" s="116" t="s">
        <v>1858</v>
      </c>
      <c r="HE1986" s="116">
        <v>8.7194400000000005</v>
      </c>
      <c r="HF1986" s="116">
        <v>33.733330000000002</v>
      </c>
    </row>
    <row r="1987" spans="209:214" x14ac:dyDescent="0.25">
      <c r="HA1987" s="117" t="s">
        <v>353</v>
      </c>
      <c r="HB1987" s="117" t="s">
        <v>859</v>
      </c>
      <c r="HC1987" s="117"/>
      <c r="HD1987" s="116" t="s">
        <v>1858</v>
      </c>
      <c r="HE1987" s="116">
        <v>8.6764500000000009</v>
      </c>
      <c r="HF1987" s="116">
        <v>33.713839999999998</v>
      </c>
    </row>
    <row r="1988" spans="209:214" x14ac:dyDescent="0.25">
      <c r="HA1988" s="117" t="s">
        <v>353</v>
      </c>
      <c r="HB1988" s="117" t="s">
        <v>4747</v>
      </c>
      <c r="HC1988" s="117"/>
      <c r="HD1988" s="116" t="s">
        <v>1858</v>
      </c>
      <c r="HE1988" s="116">
        <v>8.5078999999999994</v>
      </c>
      <c r="HF1988" s="116">
        <v>33.647500000000001</v>
      </c>
    </row>
    <row r="1989" spans="209:214" x14ac:dyDescent="0.25">
      <c r="HA1989" s="117" t="s">
        <v>353</v>
      </c>
      <c r="HB1989" s="117" t="s">
        <v>5501</v>
      </c>
      <c r="HC1989" s="117"/>
      <c r="HD1989" s="116" t="s">
        <v>1858</v>
      </c>
      <c r="HE1989" s="116">
        <v>8.6868300000000005</v>
      </c>
      <c r="HF1989" s="116">
        <v>33.598019999999998</v>
      </c>
    </row>
    <row r="1990" spans="209:214" x14ac:dyDescent="0.25">
      <c r="HA1990" s="117" t="s">
        <v>1320</v>
      </c>
      <c r="HB1990" s="117" t="s">
        <v>1320</v>
      </c>
      <c r="HC1990" s="117"/>
      <c r="HD1990" s="116" t="s">
        <v>1858</v>
      </c>
      <c r="HE1990" s="116">
        <v>9.5218129999999999</v>
      </c>
      <c r="HF1990" s="116">
        <v>31.631316000000002</v>
      </c>
    </row>
    <row r="1991" spans="209:214" x14ac:dyDescent="0.25">
      <c r="HA1991" s="117" t="s">
        <v>1320</v>
      </c>
      <c r="HB1991" s="117" t="s">
        <v>5729</v>
      </c>
      <c r="HC1991" s="117"/>
      <c r="HD1991" s="116" t="s">
        <v>1858</v>
      </c>
      <c r="HE1991" s="116">
        <v>9.5904429090000001</v>
      </c>
      <c r="HF1991" s="116">
        <v>31.6739557</v>
      </c>
    </row>
    <row r="1992" spans="209:214" x14ac:dyDescent="0.25">
      <c r="HA1992" s="117" t="s">
        <v>1320</v>
      </c>
      <c r="HB1992" s="117" t="s">
        <v>5731</v>
      </c>
      <c r="HC1992" s="117"/>
      <c r="HD1992" s="116" t="s">
        <v>1858</v>
      </c>
      <c r="HE1992" s="116">
        <v>9.5566041819999992</v>
      </c>
      <c r="HF1992" s="116">
        <v>31.615758155999998</v>
      </c>
    </row>
    <row r="1993" spans="209:214" x14ac:dyDescent="0.25">
      <c r="HA1993" s="117" t="s">
        <v>1320</v>
      </c>
      <c r="HB1993" s="117" t="s">
        <v>5733</v>
      </c>
      <c r="HC1993" s="117"/>
      <c r="HD1993" s="116" t="s">
        <v>1858</v>
      </c>
      <c r="HE1993" s="116">
        <v>9.5681399999999996</v>
      </c>
      <c r="HF1993" s="116">
        <v>31.640999999999998</v>
      </c>
    </row>
    <row r="1994" spans="209:214" x14ac:dyDescent="0.25">
      <c r="HA1994" s="117" t="s">
        <v>1320</v>
      </c>
      <c r="HB1994" s="117" t="s">
        <v>5735</v>
      </c>
      <c r="HC1994" s="117"/>
      <c r="HD1994" s="116" t="s">
        <v>1858</v>
      </c>
      <c r="HE1994" s="116">
        <v>9.6033600000000003</v>
      </c>
      <c r="HF1994" s="116">
        <v>31.66141</v>
      </c>
    </row>
    <row r="1995" spans="209:214" x14ac:dyDescent="0.25">
      <c r="HA1995" s="117" t="s">
        <v>1320</v>
      </c>
      <c r="HB1995" s="117" t="s">
        <v>5737</v>
      </c>
      <c r="HC1995" s="117"/>
      <c r="HD1995" s="116" t="s">
        <v>1858</v>
      </c>
      <c r="HE1995" s="116">
        <v>9.5025099999999991</v>
      </c>
      <c r="HF1995" s="116">
        <v>31.636469999999999</v>
      </c>
    </row>
    <row r="1996" spans="209:214" x14ac:dyDescent="0.25">
      <c r="HA1996" s="117" t="s">
        <v>1320</v>
      </c>
      <c r="HB1996" s="117" t="s">
        <v>5409</v>
      </c>
      <c r="HC1996" s="117"/>
      <c r="HD1996" s="116" t="s">
        <v>1858</v>
      </c>
      <c r="HE1996" s="116">
        <v>9.6369520000000009</v>
      </c>
      <c r="HF1996" s="116">
        <v>31.673189000000001</v>
      </c>
    </row>
    <row r="1997" spans="209:214" x14ac:dyDescent="0.25">
      <c r="HA1997" s="117" t="s">
        <v>1320</v>
      </c>
      <c r="HB1997" s="117" t="s">
        <v>5740</v>
      </c>
      <c r="HC1997" s="117"/>
      <c r="HD1997" s="116" t="s">
        <v>1858</v>
      </c>
      <c r="HE1997" s="116">
        <v>9.6229309999999995</v>
      </c>
      <c r="HF1997" s="116">
        <v>31.652695999999999</v>
      </c>
    </row>
    <row r="1998" spans="209:214" x14ac:dyDescent="0.25">
      <c r="HA1998" s="117" t="s">
        <v>1320</v>
      </c>
      <c r="HB1998" s="117" t="s">
        <v>5742</v>
      </c>
      <c r="HC1998" s="117"/>
      <c r="HD1998" s="116" t="s">
        <v>1858</v>
      </c>
      <c r="HE1998" s="116">
        <v>9.5190680000000008</v>
      </c>
      <c r="HF1998" s="116">
        <v>31.633507000000002</v>
      </c>
    </row>
    <row r="1999" spans="209:214" x14ac:dyDescent="0.25">
      <c r="HA1999" s="117" t="s">
        <v>1320</v>
      </c>
      <c r="HB1999" s="117" t="s">
        <v>5744</v>
      </c>
      <c r="HC1999" s="117"/>
      <c r="HD1999" s="116" t="s">
        <v>1858</v>
      </c>
      <c r="HE1999" s="116">
        <v>9.5189819999999994</v>
      </c>
      <c r="HF1999" s="116">
        <v>31.633531000000001</v>
      </c>
    </row>
    <row r="2000" spans="209:214" x14ac:dyDescent="0.25">
      <c r="HA2000" s="117" t="s">
        <v>1320</v>
      </c>
      <c r="HB2000" s="117" t="s">
        <v>5746</v>
      </c>
      <c r="HC2000" s="117"/>
      <c r="HD2000" s="116" t="s">
        <v>1858</v>
      </c>
      <c r="HE2000" s="116">
        <v>9.5673429999999993</v>
      </c>
      <c r="HF2000" s="116">
        <v>31.639927</v>
      </c>
    </row>
    <row r="2001" spans="209:214" x14ac:dyDescent="0.25">
      <c r="HA2001" s="117" t="s">
        <v>1320</v>
      </c>
      <c r="HB2001" s="117" t="s">
        <v>5748</v>
      </c>
      <c r="HC2001" s="117"/>
      <c r="HD2001" s="116" t="s">
        <v>1858</v>
      </c>
      <c r="HE2001" s="116">
        <v>9.5791559999999993</v>
      </c>
      <c r="HF2001" s="116">
        <v>31.643311000000001</v>
      </c>
    </row>
    <row r="2002" spans="209:214" x14ac:dyDescent="0.25">
      <c r="HA2002" s="117" t="s">
        <v>1320</v>
      </c>
      <c r="HB2002" s="117" t="s">
        <v>5750</v>
      </c>
      <c r="HC2002" s="117"/>
      <c r="HD2002" s="116" t="s">
        <v>1858</v>
      </c>
      <c r="HE2002" s="116">
        <v>9.6060280000000002</v>
      </c>
      <c r="HF2002" s="116">
        <v>31.662901000000002</v>
      </c>
    </row>
    <row r="2003" spans="209:214" x14ac:dyDescent="0.25">
      <c r="HA2003" s="117" t="s">
        <v>1231</v>
      </c>
      <c r="HB2003" s="117" t="s">
        <v>5752</v>
      </c>
      <c r="HC2003" s="117"/>
      <c r="HD2003" s="116" t="s">
        <v>1858</v>
      </c>
      <c r="HE2003" s="116">
        <v>9.53294</v>
      </c>
      <c r="HF2003" s="116">
        <v>31.655110000000001</v>
      </c>
    </row>
    <row r="2004" spans="209:214" x14ac:dyDescent="0.25">
      <c r="HA2004" s="117" t="s">
        <v>1231</v>
      </c>
      <c r="HB2004" s="117" t="s">
        <v>5754</v>
      </c>
      <c r="HC2004" s="117"/>
      <c r="HD2004" s="116" t="s">
        <v>1858</v>
      </c>
      <c r="HE2004" s="116">
        <v>9.5228900000000003</v>
      </c>
      <c r="HF2004" s="116">
        <v>31.65634</v>
      </c>
    </row>
    <row r="2005" spans="209:214" x14ac:dyDescent="0.25">
      <c r="HA2005" s="117" t="s">
        <v>1231</v>
      </c>
      <c r="HB2005" s="117" t="s">
        <v>5756</v>
      </c>
      <c r="HC2005" s="117"/>
      <c r="HD2005" s="116" t="s">
        <v>1858</v>
      </c>
      <c r="HE2005" s="116">
        <v>9.5318500000000004</v>
      </c>
      <c r="HF2005" s="116">
        <v>31.651199999999999</v>
      </c>
    </row>
    <row r="2006" spans="209:214" x14ac:dyDescent="0.25">
      <c r="HA2006" s="117" t="s">
        <v>1231</v>
      </c>
      <c r="HB2006" s="117" t="s">
        <v>5758</v>
      </c>
      <c r="HC2006" s="117" t="s">
        <v>5758</v>
      </c>
      <c r="HD2006" s="116" t="s">
        <v>1858</v>
      </c>
      <c r="HE2006" s="116">
        <v>9.5354600000000005</v>
      </c>
      <c r="HF2006" s="116">
        <v>31.65802</v>
      </c>
    </row>
    <row r="2007" spans="209:214" x14ac:dyDescent="0.25">
      <c r="HA2007" s="118" t="s">
        <v>1231</v>
      </c>
      <c r="HB2007" s="118" t="s">
        <v>5760</v>
      </c>
      <c r="HC2007" s="118"/>
      <c r="HD2007" s="118" t="s">
        <v>1885</v>
      </c>
      <c r="HE2007" s="119">
        <v>9.5340000000000007</v>
      </c>
      <c r="HF2007" s="119">
        <v>31.652249999999999</v>
      </c>
    </row>
    <row r="2008" spans="209:214" x14ac:dyDescent="0.25">
      <c r="HA2008" s="118" t="s">
        <v>1231</v>
      </c>
      <c r="HB2008" s="118" t="s">
        <v>5762</v>
      </c>
      <c r="HC2008" s="118"/>
      <c r="HD2008" s="118" t="s">
        <v>1885</v>
      </c>
      <c r="HE2008" s="119">
        <v>9.5181000000000004</v>
      </c>
      <c r="HF2008" s="119">
        <v>31.659189999999999</v>
      </c>
    </row>
    <row r="2009" spans="209:214" x14ac:dyDescent="0.25">
      <c r="HA2009" s="117" t="s">
        <v>1318</v>
      </c>
      <c r="HB2009" s="117" t="s">
        <v>5764</v>
      </c>
      <c r="HC2009" s="117"/>
      <c r="HD2009" s="116" t="s">
        <v>1858</v>
      </c>
      <c r="HE2009" s="116">
        <v>9.5260999999999996</v>
      </c>
      <c r="HF2009" s="116">
        <v>31.664259999999999</v>
      </c>
    </row>
    <row r="2010" spans="209:214" x14ac:dyDescent="0.25">
      <c r="HA2010" s="117" t="s">
        <v>1318</v>
      </c>
      <c r="HB2010" s="117" t="s">
        <v>5766</v>
      </c>
      <c r="HC2010" s="117"/>
      <c r="HD2010" s="116" t="s">
        <v>1858</v>
      </c>
      <c r="HE2010" s="116">
        <v>9.5211299999999994</v>
      </c>
      <c r="HF2010" s="116">
        <v>31.665199999999999</v>
      </c>
    </row>
    <row r="2011" spans="209:214" x14ac:dyDescent="0.25">
      <c r="HA2011" s="117" t="s">
        <v>1318</v>
      </c>
      <c r="HB2011" s="117" t="s">
        <v>5768</v>
      </c>
      <c r="HC2011" s="117"/>
      <c r="HD2011" s="116" t="s">
        <v>1858</v>
      </c>
      <c r="HE2011" s="116">
        <v>9.5312700009999993</v>
      </c>
      <c r="HF2011" s="116">
        <v>31.666679999999999</v>
      </c>
    </row>
    <row r="2012" spans="209:214" x14ac:dyDescent="0.25">
      <c r="HA2012" s="117" t="s">
        <v>1318</v>
      </c>
      <c r="HB2012" s="117" t="s">
        <v>5770</v>
      </c>
      <c r="HC2012" s="117"/>
      <c r="HD2012" s="116" t="s">
        <v>1858</v>
      </c>
      <c r="HE2012" s="116">
        <v>9.5268119999999996</v>
      </c>
      <c r="HF2012" s="116">
        <v>31.668680999999999</v>
      </c>
    </row>
    <row r="2013" spans="209:214" x14ac:dyDescent="0.25">
      <c r="HA2013" s="117" t="s">
        <v>1072</v>
      </c>
      <c r="HB2013" s="117" t="s">
        <v>5772</v>
      </c>
      <c r="HC2013" s="117"/>
      <c r="HD2013" s="116" t="s">
        <v>1858</v>
      </c>
      <c r="HE2013" s="116">
        <v>9.5377600010000005</v>
      </c>
      <c r="HF2013" s="116">
        <v>31.651160001000001</v>
      </c>
    </row>
    <row r="2014" spans="209:214" x14ac:dyDescent="0.25">
      <c r="HA2014" s="117" t="s">
        <v>1072</v>
      </c>
      <c r="HB2014" s="117" t="s">
        <v>5774</v>
      </c>
      <c r="HC2014" s="117"/>
      <c r="HD2014" s="116" t="s">
        <v>1858</v>
      </c>
      <c r="HE2014" s="116">
        <v>9.5280500000000004</v>
      </c>
      <c r="HF2014" s="116">
        <v>31.655249999999999</v>
      </c>
    </row>
    <row r="2015" spans="209:214" x14ac:dyDescent="0.25">
      <c r="HA2015" s="118" t="s">
        <v>1072</v>
      </c>
      <c r="HB2015" s="118" t="s">
        <v>5776</v>
      </c>
      <c r="HC2015" s="118"/>
      <c r="HD2015" s="118" t="s">
        <v>1885</v>
      </c>
      <c r="HE2015" s="119">
        <v>9.5656700000000008</v>
      </c>
      <c r="HF2015" s="119">
        <v>31.680686000000001</v>
      </c>
    </row>
    <row r="2016" spans="209:214" x14ac:dyDescent="0.25">
      <c r="HA2016" s="117" t="s">
        <v>1072</v>
      </c>
      <c r="HB2016" s="117" t="s">
        <v>5778</v>
      </c>
      <c r="HC2016" s="117"/>
      <c r="HD2016" s="116" t="s">
        <v>1858</v>
      </c>
      <c r="HE2016" s="116">
        <v>9.5384399999999996</v>
      </c>
      <c r="HF2016" s="116">
        <v>31.646100000000001</v>
      </c>
    </row>
    <row r="2017" spans="209:214" x14ac:dyDescent="0.25">
      <c r="HA2017" s="117" t="s">
        <v>1072</v>
      </c>
      <c r="HB2017" s="117" t="s">
        <v>5780</v>
      </c>
      <c r="HC2017" s="117" t="s">
        <v>5781</v>
      </c>
      <c r="HD2017" s="116" t="s">
        <v>1858</v>
      </c>
      <c r="HE2017" s="116">
        <v>9.5426700009999994</v>
      </c>
      <c r="HF2017" s="116">
        <v>31.654990001000002</v>
      </c>
    </row>
    <row r="2018" spans="209:214" x14ac:dyDescent="0.25">
      <c r="HA2018" s="118" t="s">
        <v>1072</v>
      </c>
      <c r="HB2018" s="118" t="s">
        <v>5783</v>
      </c>
      <c r="HC2018" s="118"/>
      <c r="HD2018" s="118" t="s">
        <v>1885</v>
      </c>
      <c r="HE2018" s="119">
        <v>9.5493459999999999</v>
      </c>
      <c r="HF2018" s="119">
        <v>31.652353000000002</v>
      </c>
    </row>
    <row r="2019" spans="209:214" x14ac:dyDescent="0.25">
      <c r="HA2019" s="117" t="s">
        <v>1431</v>
      </c>
      <c r="HB2019" s="117" t="s">
        <v>5785</v>
      </c>
      <c r="HC2019" s="117"/>
      <c r="HD2019" s="116" t="s">
        <v>1858</v>
      </c>
      <c r="HE2019" s="116">
        <v>9.5143599999999999</v>
      </c>
      <c r="HF2019" s="116">
        <v>31.663979999999999</v>
      </c>
    </row>
    <row r="2020" spans="209:214" x14ac:dyDescent="0.25">
      <c r="HA2020" s="117" t="s">
        <v>1431</v>
      </c>
      <c r="HB2020" s="117" t="s">
        <v>5787</v>
      </c>
      <c r="HC2020" s="117" t="s">
        <v>5787</v>
      </c>
      <c r="HD2020" s="116" t="s">
        <v>1858</v>
      </c>
      <c r="HE2020" s="116">
        <v>9.5083400000000005</v>
      </c>
      <c r="HF2020" s="116">
        <v>31.661919999999999</v>
      </c>
    </row>
    <row r="2021" spans="209:214" x14ac:dyDescent="0.25">
      <c r="HA2021" s="118" t="s">
        <v>1431</v>
      </c>
      <c r="HB2021" s="118" t="s">
        <v>5789</v>
      </c>
      <c r="HC2021" s="118"/>
      <c r="HD2021" s="118" t="s">
        <v>1885</v>
      </c>
      <c r="HE2021" s="119">
        <v>9.5123599999999993</v>
      </c>
      <c r="HF2021" s="119">
        <v>31.663720000000001</v>
      </c>
    </row>
    <row r="2022" spans="209:214" x14ac:dyDescent="0.25">
      <c r="HA2022" s="117" t="s">
        <v>1431</v>
      </c>
      <c r="HB2022" s="117" t="s">
        <v>5791</v>
      </c>
      <c r="HC2022" s="117"/>
      <c r="HD2022" s="116" t="s">
        <v>1858</v>
      </c>
      <c r="HE2022" s="116">
        <v>9.5089400000000008</v>
      </c>
      <c r="HF2022" s="116">
        <v>31.664819999999999</v>
      </c>
    </row>
    <row r="2023" spans="209:214" x14ac:dyDescent="0.25">
      <c r="HA2023" s="118" t="s">
        <v>702</v>
      </c>
      <c r="HB2023" s="118" t="s">
        <v>5793</v>
      </c>
      <c r="HC2023" s="118"/>
      <c r="HD2023" s="118" t="s">
        <v>1885</v>
      </c>
      <c r="HE2023" s="119">
        <v>9.6623364309999999</v>
      </c>
      <c r="HF2023" s="119">
        <v>31.749950259999999</v>
      </c>
    </row>
    <row r="2024" spans="209:214" x14ac:dyDescent="0.25">
      <c r="HA2024" s="117" t="s">
        <v>702</v>
      </c>
      <c r="HB2024" s="117" t="s">
        <v>5795</v>
      </c>
      <c r="HC2024" s="117"/>
      <c r="HD2024" s="116" t="s">
        <v>1858</v>
      </c>
      <c r="HE2024" s="116">
        <v>9.6775500000000001</v>
      </c>
      <c r="HF2024" s="116">
        <v>31.768820000000002</v>
      </c>
    </row>
    <row r="2025" spans="209:214" x14ac:dyDescent="0.25">
      <c r="HA2025" s="117" t="s">
        <v>702</v>
      </c>
      <c r="HB2025" s="117" t="s">
        <v>5797</v>
      </c>
      <c r="HC2025" s="117"/>
      <c r="HD2025" s="116" t="s">
        <v>1858</v>
      </c>
      <c r="HE2025" s="116">
        <v>9.6435139999999997</v>
      </c>
      <c r="HF2025" s="116">
        <v>31.682784000000002</v>
      </c>
    </row>
    <row r="2026" spans="209:214" x14ac:dyDescent="0.25">
      <c r="HA2026" s="117" t="s">
        <v>702</v>
      </c>
      <c r="HB2026" s="117" t="s">
        <v>5799</v>
      </c>
      <c r="HC2026" s="117"/>
      <c r="HD2026" s="116" t="s">
        <v>1858</v>
      </c>
      <c r="HE2026" s="116">
        <v>9.6641300000000001</v>
      </c>
      <c r="HF2026" s="116">
        <v>31.742916999999998</v>
      </c>
    </row>
    <row r="2027" spans="209:214" x14ac:dyDescent="0.25">
      <c r="HA2027" s="117" t="s">
        <v>702</v>
      </c>
      <c r="HB2027" s="117" t="s">
        <v>5801</v>
      </c>
      <c r="HC2027" s="117"/>
      <c r="HD2027" s="116" t="s">
        <v>1858</v>
      </c>
      <c r="HE2027" s="116">
        <v>9.6516699999999993</v>
      </c>
      <c r="HF2027" s="116">
        <v>31.708192</v>
      </c>
    </row>
    <row r="2028" spans="209:214" x14ac:dyDescent="0.25">
      <c r="HA2028" s="117" t="s">
        <v>702</v>
      </c>
      <c r="HB2028" s="117" t="s">
        <v>5803</v>
      </c>
      <c r="HC2028" s="117"/>
      <c r="HD2028" s="116" t="s">
        <v>1858</v>
      </c>
      <c r="HE2028" s="116">
        <v>9.660971</v>
      </c>
      <c r="HF2028" s="116">
        <v>31.744603999999999</v>
      </c>
    </row>
    <row r="2029" spans="209:214" x14ac:dyDescent="0.25">
      <c r="HA2029" s="117" t="s">
        <v>702</v>
      </c>
      <c r="HB2029" s="117" t="s">
        <v>5805</v>
      </c>
      <c r="HC2029" s="117"/>
      <c r="HD2029" s="116" t="s">
        <v>1858</v>
      </c>
      <c r="HE2029" s="116">
        <v>9.6205639999999999</v>
      </c>
      <c r="HF2029" s="116">
        <v>31.711095</v>
      </c>
    </row>
    <row r="2030" spans="209:214" x14ac:dyDescent="0.25">
      <c r="HA2030" s="117" t="s">
        <v>702</v>
      </c>
      <c r="HB2030" s="117" t="s">
        <v>5807</v>
      </c>
      <c r="HC2030" s="117"/>
      <c r="HD2030" s="116" t="s">
        <v>1858</v>
      </c>
      <c r="HE2030" s="116">
        <v>9.6115630000000003</v>
      </c>
      <c r="HF2030" s="116">
        <v>31.792947999999999</v>
      </c>
    </row>
    <row r="2031" spans="209:214" x14ac:dyDescent="0.25">
      <c r="HA2031" s="117" t="s">
        <v>702</v>
      </c>
      <c r="HB2031" s="117" t="s">
        <v>5809</v>
      </c>
      <c r="HC2031" s="117"/>
      <c r="HD2031" s="116" t="s">
        <v>1858</v>
      </c>
      <c r="HE2031" s="116">
        <v>9.6164249999999996</v>
      </c>
      <c r="HF2031" s="116">
        <v>31.699469000000001</v>
      </c>
    </row>
    <row r="2032" spans="209:214" x14ac:dyDescent="0.25">
      <c r="HA2032" s="117" t="s">
        <v>702</v>
      </c>
      <c r="HB2032" s="117" t="s">
        <v>5811</v>
      </c>
      <c r="HC2032" s="117"/>
      <c r="HD2032" s="116" t="s">
        <v>1858</v>
      </c>
      <c r="HE2032" s="116">
        <v>9.6559980000000003</v>
      </c>
      <c r="HF2032" s="116">
        <v>31.722897</v>
      </c>
    </row>
    <row r="2033" spans="209:214" x14ac:dyDescent="0.25">
      <c r="HA2033" s="117" t="s">
        <v>702</v>
      </c>
      <c r="HB2033" s="117" t="s">
        <v>5813</v>
      </c>
      <c r="HC2033" s="117"/>
      <c r="HD2033" s="116" t="s">
        <v>1858</v>
      </c>
      <c r="HE2033" s="116">
        <v>9.6576799999999992</v>
      </c>
      <c r="HF2033" s="116">
        <v>31.725339999999999</v>
      </c>
    </row>
    <row r="2034" spans="209:214" x14ac:dyDescent="0.25">
      <c r="HA2034" s="117" t="s">
        <v>702</v>
      </c>
      <c r="HB2034" s="117" t="s">
        <v>5815</v>
      </c>
      <c r="HC2034" s="117"/>
      <c r="HD2034" s="116" t="s">
        <v>1858</v>
      </c>
      <c r="HE2034" s="116">
        <v>9.652863</v>
      </c>
      <c r="HF2034" s="116">
        <v>31.711504999999999</v>
      </c>
    </row>
    <row r="2035" spans="209:214" x14ac:dyDescent="0.25">
      <c r="HA2035" s="117" t="s">
        <v>702</v>
      </c>
      <c r="HB2035" s="117" t="s">
        <v>5817</v>
      </c>
      <c r="HC2035" s="117"/>
      <c r="HD2035" s="116" t="s">
        <v>1858</v>
      </c>
      <c r="HE2035" s="116">
        <v>9.6501180000000009</v>
      </c>
      <c r="HF2035" s="116">
        <v>31.702638</v>
      </c>
    </row>
    <row r="2036" spans="209:214" x14ac:dyDescent="0.25">
      <c r="HA2036" s="117" t="s">
        <v>702</v>
      </c>
      <c r="HB2036" s="117" t="s">
        <v>5819</v>
      </c>
      <c r="HC2036" s="117"/>
      <c r="HD2036" s="116" t="s">
        <v>1858</v>
      </c>
      <c r="HE2036" s="116">
        <v>9.6501420000000007</v>
      </c>
      <c r="HF2036" s="116">
        <v>31.702947000000002</v>
      </c>
    </row>
    <row r="2037" spans="209:214" x14ac:dyDescent="0.25">
      <c r="HA2037" s="117" t="s">
        <v>702</v>
      </c>
      <c r="HB2037" s="117" t="s">
        <v>5821</v>
      </c>
      <c r="HC2037" s="117"/>
      <c r="HD2037" s="116" t="s">
        <v>1858</v>
      </c>
      <c r="HE2037" s="116">
        <v>9.6744810000000001</v>
      </c>
      <c r="HF2037" s="116">
        <v>31.763238000000001</v>
      </c>
    </row>
    <row r="2038" spans="209:214" x14ac:dyDescent="0.25">
      <c r="HA2038" s="117" t="s">
        <v>702</v>
      </c>
      <c r="HB2038" s="117" t="s">
        <v>5823</v>
      </c>
      <c r="HC2038" s="117"/>
      <c r="HD2038" s="116" t="s">
        <v>1858</v>
      </c>
      <c r="HE2038" s="116">
        <v>9.674213</v>
      </c>
      <c r="HF2038" s="116">
        <v>31.761201</v>
      </c>
    </row>
    <row r="2039" spans="209:214" x14ac:dyDescent="0.25">
      <c r="HA2039" s="117" t="s">
        <v>702</v>
      </c>
      <c r="HB2039" s="117" t="s">
        <v>5825</v>
      </c>
      <c r="HC2039" s="117"/>
      <c r="HD2039" s="116" t="s">
        <v>1858</v>
      </c>
      <c r="HE2039" s="116">
        <v>9.6638110000000008</v>
      </c>
      <c r="HF2039" s="116">
        <v>31.754715000000001</v>
      </c>
    </row>
    <row r="2040" spans="209:214" x14ac:dyDescent="0.25">
      <c r="HA2040" s="117" t="s">
        <v>702</v>
      </c>
      <c r="HB2040" s="117" t="s">
        <v>5827</v>
      </c>
      <c r="HC2040" s="117"/>
      <c r="HD2040" s="116" t="s">
        <v>1858</v>
      </c>
      <c r="HE2040" s="116">
        <v>9.659046</v>
      </c>
      <c r="HF2040" s="116">
        <v>31.740299</v>
      </c>
    </row>
    <row r="2041" spans="209:214" x14ac:dyDescent="0.25">
      <c r="HA2041" s="117" t="s">
        <v>832</v>
      </c>
      <c r="HB2041" s="117" t="s">
        <v>5829</v>
      </c>
      <c r="HC2041" s="117"/>
      <c r="HD2041" s="116" t="s">
        <v>1858</v>
      </c>
      <c r="HE2041" s="116">
        <v>10.268940654</v>
      </c>
      <c r="HF2041" s="116">
        <v>32.230445920000001</v>
      </c>
    </row>
    <row r="2042" spans="209:214" x14ac:dyDescent="0.25">
      <c r="HA2042" s="117" t="s">
        <v>832</v>
      </c>
      <c r="HB2042" s="117" t="s">
        <v>5831</v>
      </c>
      <c r="HC2042" s="117"/>
      <c r="HD2042" s="116" t="s">
        <v>1858</v>
      </c>
      <c r="HE2042" s="116">
        <v>10.397518539</v>
      </c>
      <c r="HF2042" s="116">
        <v>32.213022641000002</v>
      </c>
    </row>
    <row r="2043" spans="209:214" x14ac:dyDescent="0.25">
      <c r="HA2043" s="117" t="s">
        <v>832</v>
      </c>
      <c r="HB2043" s="117" t="s">
        <v>5833</v>
      </c>
      <c r="HC2043" s="117"/>
      <c r="HD2043" s="116" t="s">
        <v>1858</v>
      </c>
      <c r="HE2043" s="116">
        <v>10.210000000000001</v>
      </c>
      <c r="HF2043" s="116">
        <v>32.25</v>
      </c>
    </row>
    <row r="2044" spans="209:214" x14ac:dyDescent="0.25">
      <c r="HA2044" s="117" t="s">
        <v>1599</v>
      </c>
      <c r="HB2044" s="117" t="s">
        <v>5835</v>
      </c>
      <c r="HC2044" s="117"/>
      <c r="HD2044" s="116" t="s">
        <v>1858</v>
      </c>
      <c r="HE2044" s="116">
        <v>10.548769999999999</v>
      </c>
      <c r="HF2044" s="116">
        <v>32.104489999999998</v>
      </c>
    </row>
    <row r="2045" spans="209:214" x14ac:dyDescent="0.25">
      <c r="HA2045" s="117" t="s">
        <v>1599</v>
      </c>
      <c r="HB2045" s="117" t="s">
        <v>1599</v>
      </c>
      <c r="HC2045" s="117"/>
      <c r="HD2045" s="116" t="s">
        <v>1858</v>
      </c>
      <c r="HE2045" s="116">
        <v>10.576949076</v>
      </c>
      <c r="HF2045" s="116">
        <v>32.152748735000003</v>
      </c>
    </row>
    <row r="2046" spans="209:214" x14ac:dyDescent="0.25">
      <c r="HA2046" s="117" t="s">
        <v>1599</v>
      </c>
      <c r="HB2046" s="117" t="s">
        <v>177</v>
      </c>
      <c r="HC2046" s="117"/>
      <c r="HD2046" s="116" t="s">
        <v>1858</v>
      </c>
      <c r="HE2046" s="116">
        <v>10.74019</v>
      </c>
      <c r="HF2046" s="116">
        <v>32.240093000000002</v>
      </c>
    </row>
    <row r="2047" spans="209:214" x14ac:dyDescent="0.25">
      <c r="HA2047" s="117" t="s">
        <v>1599</v>
      </c>
      <c r="HB2047" s="117" t="s">
        <v>5839</v>
      </c>
      <c r="HC2047" s="117"/>
      <c r="HD2047" s="116" t="s">
        <v>1858</v>
      </c>
      <c r="HE2047" s="116">
        <v>10.508929999999999</v>
      </c>
      <c r="HF2047" s="116">
        <v>32.096110000000003</v>
      </c>
    </row>
    <row r="2048" spans="209:214" x14ac:dyDescent="0.25">
      <c r="HA2048" s="117" t="s">
        <v>1599</v>
      </c>
      <c r="HB2048" s="117" t="s">
        <v>5841</v>
      </c>
      <c r="HC2048" s="117"/>
      <c r="HD2048" s="116" t="s">
        <v>1858</v>
      </c>
      <c r="HE2048" s="116">
        <v>10.583024</v>
      </c>
      <c r="HF2048" s="116">
        <v>32.062978000000001</v>
      </c>
    </row>
    <row r="2049" spans="209:214" x14ac:dyDescent="0.25">
      <c r="HA2049" s="117" t="s">
        <v>607</v>
      </c>
      <c r="HB2049" s="117" t="s">
        <v>5843</v>
      </c>
      <c r="HC2049" s="117"/>
      <c r="HD2049" s="116" t="s">
        <v>1858</v>
      </c>
      <c r="HE2049" s="116">
        <v>11.680099999999999</v>
      </c>
      <c r="HF2049" s="116">
        <v>32.768500000000003</v>
      </c>
    </row>
    <row r="2050" spans="209:214" x14ac:dyDescent="0.25">
      <c r="HA2050" s="117" t="s">
        <v>607</v>
      </c>
      <c r="HB2050" s="117" t="s">
        <v>5845</v>
      </c>
      <c r="HC2050" s="117"/>
      <c r="HD2050" s="116" t="s">
        <v>1858</v>
      </c>
      <c r="HE2050" s="116">
        <v>11.725199999999999</v>
      </c>
      <c r="HF2050" s="116">
        <v>32.782299999999999</v>
      </c>
    </row>
    <row r="2051" spans="209:214" x14ac:dyDescent="0.25">
      <c r="HA2051" s="117" t="s">
        <v>607</v>
      </c>
      <c r="HB2051" s="117" t="s">
        <v>607</v>
      </c>
      <c r="HC2051" s="117"/>
      <c r="HD2051" s="116" t="s">
        <v>1858</v>
      </c>
      <c r="HE2051" s="116">
        <v>11.60859</v>
      </c>
      <c r="HF2051" s="116">
        <v>32.725476999999998</v>
      </c>
    </row>
    <row r="2052" spans="209:214" x14ac:dyDescent="0.25">
      <c r="HA2052" s="117" t="s">
        <v>607</v>
      </c>
      <c r="HB2052" s="117" t="s">
        <v>5848</v>
      </c>
      <c r="HC2052" s="117"/>
      <c r="HD2052" s="116" t="s">
        <v>1858</v>
      </c>
      <c r="HE2052" s="116">
        <v>11.296167799999999</v>
      </c>
      <c r="HF2052" s="116">
        <v>32.620750899999997</v>
      </c>
    </row>
    <row r="2053" spans="209:214" x14ac:dyDescent="0.25">
      <c r="HA2053" s="117" t="s">
        <v>607</v>
      </c>
      <c r="HB2053" s="117" t="s">
        <v>5850</v>
      </c>
      <c r="HC2053" s="117"/>
      <c r="HD2053" s="116" t="s">
        <v>1858</v>
      </c>
      <c r="HE2053" s="116">
        <v>11.6009788</v>
      </c>
      <c r="HF2053" s="116">
        <v>32.722602799999997</v>
      </c>
    </row>
    <row r="2054" spans="209:214" x14ac:dyDescent="0.25">
      <c r="HA2054" s="117" t="s">
        <v>659</v>
      </c>
      <c r="HB2054" s="117" t="s">
        <v>659</v>
      </c>
      <c r="HC2054" s="117"/>
      <c r="HD2054" s="116" t="s">
        <v>1858</v>
      </c>
      <c r="HE2054" s="116">
        <v>10.55762</v>
      </c>
      <c r="HF2054" s="116">
        <v>32.551600000000001</v>
      </c>
    </row>
    <row r="2055" spans="209:214" x14ac:dyDescent="0.25">
      <c r="HA2055" s="118" t="s">
        <v>659</v>
      </c>
      <c r="HB2055" s="118" t="s">
        <v>5853</v>
      </c>
      <c r="HC2055" s="118"/>
      <c r="HD2055" s="118" t="s">
        <v>1885</v>
      </c>
      <c r="HE2055" s="119">
        <v>10.520027616</v>
      </c>
      <c r="HF2055" s="119">
        <v>32.415897319999999</v>
      </c>
    </row>
    <row r="2056" spans="209:214" x14ac:dyDescent="0.25">
      <c r="HA2056" s="117" t="s">
        <v>655</v>
      </c>
      <c r="HB2056" s="117" t="s">
        <v>5855</v>
      </c>
      <c r="HC2056" s="117"/>
      <c r="HD2056" s="116" t="s">
        <v>1858</v>
      </c>
      <c r="HE2056" s="116">
        <v>10.26576</v>
      </c>
      <c r="HF2056" s="116">
        <v>32.453699999999998</v>
      </c>
    </row>
    <row r="2057" spans="209:214" x14ac:dyDescent="0.25">
      <c r="HA2057" s="118" t="s">
        <v>655</v>
      </c>
      <c r="HB2057" s="118" t="s">
        <v>5857</v>
      </c>
      <c r="HC2057" s="118"/>
      <c r="HD2057" s="118" t="s">
        <v>1885</v>
      </c>
      <c r="HE2057" s="119">
        <v>10.27277778</v>
      </c>
      <c r="HF2057" s="119">
        <v>32.459166670000002</v>
      </c>
    </row>
    <row r="2058" spans="209:214" x14ac:dyDescent="0.25">
      <c r="HA2058" s="117" t="s">
        <v>655</v>
      </c>
      <c r="HB2058" s="117" t="s">
        <v>859</v>
      </c>
      <c r="HC2058" s="117"/>
      <c r="HD2058" s="116" t="s">
        <v>1858</v>
      </c>
      <c r="HE2058" s="116">
        <v>10.382099999999999</v>
      </c>
      <c r="HF2058" s="116">
        <v>32.495800000000003</v>
      </c>
    </row>
    <row r="2059" spans="209:214" x14ac:dyDescent="0.25">
      <c r="HA2059" s="118" t="s">
        <v>655</v>
      </c>
      <c r="HB2059" s="118" t="s">
        <v>5860</v>
      </c>
      <c r="HC2059" s="118"/>
      <c r="HD2059" s="118" t="s">
        <v>1885</v>
      </c>
      <c r="HE2059" s="119">
        <v>10.382192088</v>
      </c>
      <c r="HF2059" s="119">
        <v>32.496395816000003</v>
      </c>
    </row>
    <row r="2060" spans="209:214" x14ac:dyDescent="0.25">
      <c r="HA2060" s="118" t="s">
        <v>352</v>
      </c>
      <c r="HB2060" s="118" t="s">
        <v>5862</v>
      </c>
      <c r="HC2060" s="118"/>
      <c r="HD2060" s="118" t="s">
        <v>1885</v>
      </c>
      <c r="HE2060" s="119">
        <v>10.43244</v>
      </c>
      <c r="HF2060" s="119">
        <v>32.249690000000001</v>
      </c>
    </row>
    <row r="2061" spans="209:214" x14ac:dyDescent="0.25">
      <c r="HA2061" s="118" t="s">
        <v>352</v>
      </c>
      <c r="HB2061" s="118" t="s">
        <v>5864</v>
      </c>
      <c r="HC2061" s="118"/>
      <c r="HD2061" s="118" t="s">
        <v>1885</v>
      </c>
      <c r="HE2061" s="119">
        <v>10.42109</v>
      </c>
      <c r="HF2061" s="119">
        <v>32.258150000000001</v>
      </c>
    </row>
    <row r="2062" spans="209:214" x14ac:dyDescent="0.25">
      <c r="HA2062" s="117" t="s">
        <v>352</v>
      </c>
      <c r="HB2062" s="117" t="s">
        <v>352</v>
      </c>
      <c r="HC2062" s="117"/>
      <c r="HD2062" s="116" t="s">
        <v>1858</v>
      </c>
      <c r="HE2062" s="116">
        <v>10.44689</v>
      </c>
      <c r="HF2062" s="116">
        <v>32.208759999999998</v>
      </c>
    </row>
    <row r="2063" spans="209:214" x14ac:dyDescent="0.25">
      <c r="HA2063" s="117" t="s">
        <v>1210</v>
      </c>
      <c r="HB2063" s="117" t="s">
        <v>5867</v>
      </c>
      <c r="HC2063" s="117"/>
      <c r="HD2063" s="116" t="s">
        <v>1858</v>
      </c>
      <c r="HE2063" s="116">
        <v>10.38663</v>
      </c>
      <c r="HF2063" s="116">
        <v>32.547910000000002</v>
      </c>
    </row>
    <row r="2064" spans="209:214" x14ac:dyDescent="0.25">
      <c r="HA2064" s="117" t="s">
        <v>1210</v>
      </c>
      <c r="HB2064" s="117" t="s">
        <v>5869</v>
      </c>
      <c r="HC2064" s="117"/>
      <c r="HD2064" s="116" t="s">
        <v>1858</v>
      </c>
      <c r="HE2064" s="116">
        <v>10.46208</v>
      </c>
      <c r="HF2064" s="116">
        <v>32.548645</v>
      </c>
    </row>
    <row r="2065" spans="209:214" x14ac:dyDescent="0.25">
      <c r="HA2065" s="117" t="s">
        <v>1210</v>
      </c>
      <c r="HB2065" s="117" t="s">
        <v>1210</v>
      </c>
      <c r="HC2065" s="117"/>
      <c r="HD2065" s="116" t="s">
        <v>1858</v>
      </c>
      <c r="HE2065" s="116">
        <v>10.45919</v>
      </c>
      <c r="HF2065" s="116">
        <v>32.540170000000003</v>
      </c>
    </row>
    <row r="2066" spans="209:214" x14ac:dyDescent="0.25">
      <c r="HA2066" s="117" t="s">
        <v>1179</v>
      </c>
      <c r="HB2066" s="117" t="s">
        <v>5872</v>
      </c>
      <c r="HC2066" s="117"/>
      <c r="HD2066" s="116" t="s">
        <v>1858</v>
      </c>
      <c r="HE2066" s="116">
        <v>10.31472222</v>
      </c>
      <c r="HF2066" s="116">
        <v>32.652222219999999</v>
      </c>
    </row>
    <row r="2067" spans="209:214" x14ac:dyDescent="0.25">
      <c r="HA2067" s="117" t="s">
        <v>408</v>
      </c>
      <c r="HB2067" s="117" t="s">
        <v>5874</v>
      </c>
      <c r="HC2067" s="117"/>
      <c r="HD2067" s="116" t="s">
        <v>1858</v>
      </c>
      <c r="HE2067" s="116">
        <v>9.4235299999999995</v>
      </c>
      <c r="HF2067" s="116">
        <v>31.56944</v>
      </c>
    </row>
    <row r="2068" spans="209:214" x14ac:dyDescent="0.25">
      <c r="HA2068" s="117" t="s">
        <v>408</v>
      </c>
      <c r="HB2068" s="117" t="s">
        <v>5876</v>
      </c>
      <c r="HC2068" s="117"/>
      <c r="HD2068" s="116" t="s">
        <v>1858</v>
      </c>
      <c r="HE2068" s="116">
        <v>9.4546700000000001</v>
      </c>
      <c r="HF2068" s="116">
        <v>31.59862</v>
      </c>
    </row>
    <row r="2069" spans="209:214" x14ac:dyDescent="0.25">
      <c r="HA2069" s="117" t="s">
        <v>408</v>
      </c>
      <c r="HB2069" s="117" t="s">
        <v>5878</v>
      </c>
      <c r="HC2069" s="117"/>
      <c r="HD2069" s="116" t="s">
        <v>1858</v>
      </c>
      <c r="HE2069" s="116">
        <v>9.4235299999999995</v>
      </c>
      <c r="HF2069" s="116">
        <v>31.56944</v>
      </c>
    </row>
    <row r="2070" spans="209:214" x14ac:dyDescent="0.25">
      <c r="HA2070" s="117" t="s">
        <v>408</v>
      </c>
      <c r="HB2070" s="117" t="s">
        <v>5880</v>
      </c>
      <c r="HC2070" s="117"/>
      <c r="HD2070" s="116" t="s">
        <v>1858</v>
      </c>
      <c r="HE2070" s="116">
        <v>9.4346399999999999</v>
      </c>
      <c r="HF2070" s="116">
        <v>31.578199999999999</v>
      </c>
    </row>
    <row r="2071" spans="209:214" x14ac:dyDescent="0.25">
      <c r="HA2071" s="117" t="s">
        <v>408</v>
      </c>
      <c r="HB2071" s="117" t="s">
        <v>5882</v>
      </c>
      <c r="HC2071" s="117"/>
      <c r="HD2071" s="116" t="s">
        <v>1858</v>
      </c>
      <c r="HE2071" s="116">
        <v>9.39480191</v>
      </c>
      <c r="HF2071" s="116">
        <v>31.605001345000002</v>
      </c>
    </row>
    <row r="2072" spans="209:214" x14ac:dyDescent="0.25">
      <c r="HA2072" s="118" t="s">
        <v>408</v>
      </c>
      <c r="HB2072" s="118" t="s">
        <v>5884</v>
      </c>
      <c r="HC2072" s="118"/>
      <c r="HD2072" s="118" t="s">
        <v>1885</v>
      </c>
      <c r="HE2072" s="119">
        <v>9.4046934929999999</v>
      </c>
      <c r="HF2072" s="119">
        <v>31.609834409000001</v>
      </c>
    </row>
    <row r="2073" spans="209:214" x14ac:dyDescent="0.25">
      <c r="HA2073" s="118" t="s">
        <v>408</v>
      </c>
      <c r="HB2073" s="118" t="s">
        <v>5886</v>
      </c>
      <c r="HC2073" s="118"/>
      <c r="HD2073" s="118" t="s">
        <v>1885</v>
      </c>
      <c r="HE2073" s="119">
        <v>9.4432749670000007</v>
      </c>
      <c r="HF2073" s="119">
        <v>31.640800110000001</v>
      </c>
    </row>
    <row r="2074" spans="209:214" x14ac:dyDescent="0.25">
      <c r="HA2074" s="117" t="s">
        <v>1514</v>
      </c>
      <c r="HB2074" s="117" t="s">
        <v>5888</v>
      </c>
      <c r="HC2074" s="117"/>
      <c r="HD2074" s="116" t="s">
        <v>1858</v>
      </c>
      <c r="HE2074" s="116">
        <v>9.3641400000000008</v>
      </c>
      <c r="HF2074" s="116">
        <v>31.480229999999999</v>
      </c>
    </row>
    <row r="2075" spans="209:214" x14ac:dyDescent="0.25">
      <c r="HA2075" s="117" t="s">
        <v>1514</v>
      </c>
      <c r="HB2075" s="117" t="s">
        <v>5890</v>
      </c>
      <c r="HC2075" s="117"/>
      <c r="HD2075" s="116" t="s">
        <v>1858</v>
      </c>
      <c r="HE2075" s="116">
        <v>9.3672199999999997</v>
      </c>
      <c r="HF2075" s="116">
        <v>31.462039999999998</v>
      </c>
    </row>
    <row r="2076" spans="209:214" x14ac:dyDescent="0.25">
      <c r="HA2076" s="117" t="s">
        <v>1514</v>
      </c>
      <c r="HB2076" s="117" t="s">
        <v>5892</v>
      </c>
      <c r="HC2076" s="117"/>
      <c r="HD2076" s="116" t="s">
        <v>1858</v>
      </c>
      <c r="HE2076" s="116">
        <v>9.3651199999999992</v>
      </c>
      <c r="HF2076" s="116">
        <v>31.43404</v>
      </c>
    </row>
    <row r="2077" spans="209:214" x14ac:dyDescent="0.25">
      <c r="HA2077" s="117" t="s">
        <v>1514</v>
      </c>
      <c r="HB2077" s="117" t="s">
        <v>5894</v>
      </c>
      <c r="HC2077" s="117"/>
      <c r="HD2077" s="116" t="s">
        <v>1858</v>
      </c>
      <c r="HE2077" s="116">
        <v>9.3697099999999995</v>
      </c>
      <c r="HF2077" s="116">
        <v>31.468299999999999</v>
      </c>
    </row>
    <row r="2078" spans="209:214" x14ac:dyDescent="0.25">
      <c r="HA2078" s="117" t="s">
        <v>1514</v>
      </c>
      <c r="HB2078" s="117" t="s">
        <v>5896</v>
      </c>
      <c r="HC2078" s="117"/>
      <c r="HD2078" s="116" t="s">
        <v>1858</v>
      </c>
      <c r="HE2078" s="116">
        <v>9.3623399999999997</v>
      </c>
      <c r="HF2078" s="116">
        <v>31.453520000000001</v>
      </c>
    </row>
    <row r="2079" spans="209:214" x14ac:dyDescent="0.25">
      <c r="HA2079" s="117" t="s">
        <v>1514</v>
      </c>
      <c r="HB2079" s="117" t="s">
        <v>5898</v>
      </c>
      <c r="HC2079" s="117"/>
      <c r="HD2079" s="116" t="s">
        <v>1858</v>
      </c>
      <c r="HE2079" s="116">
        <v>9.3880599999999994</v>
      </c>
      <c r="HF2079" s="116">
        <v>31.515409999999999</v>
      </c>
    </row>
    <row r="2080" spans="209:214" x14ac:dyDescent="0.25">
      <c r="HA2080" s="117" t="s">
        <v>1514</v>
      </c>
      <c r="HB2080" s="117" t="s">
        <v>5900</v>
      </c>
      <c r="HC2080" s="117"/>
      <c r="HD2080" s="116" t="s">
        <v>1858</v>
      </c>
      <c r="HE2080" s="116">
        <v>9.3685799999999997</v>
      </c>
      <c r="HF2080" s="116">
        <v>31.492460000000001</v>
      </c>
    </row>
    <row r="2081" spans="209:214" x14ac:dyDescent="0.25">
      <c r="HA2081" s="117" t="s">
        <v>1514</v>
      </c>
      <c r="HB2081" s="117" t="s">
        <v>5902</v>
      </c>
      <c r="HC2081" s="117"/>
      <c r="HD2081" s="116" t="s">
        <v>1858</v>
      </c>
      <c r="HE2081" s="116">
        <v>9.3634599999999999</v>
      </c>
      <c r="HF2081" s="116">
        <v>31.464580000000002</v>
      </c>
    </row>
    <row r="2082" spans="209:214" x14ac:dyDescent="0.25">
      <c r="HA2082" s="117" t="s">
        <v>732</v>
      </c>
      <c r="HB2082" s="117" t="s">
        <v>5904</v>
      </c>
      <c r="HC2082" s="117"/>
      <c r="HD2082" s="116" t="s">
        <v>1858</v>
      </c>
      <c r="HE2082" s="116">
        <v>9.3662638170000001</v>
      </c>
      <c r="HF2082" s="116">
        <v>31.590305950000001</v>
      </c>
    </row>
    <row r="2083" spans="209:214" x14ac:dyDescent="0.25">
      <c r="HA2083" s="117" t="s">
        <v>732</v>
      </c>
      <c r="HB2083" s="117" t="s">
        <v>3082</v>
      </c>
      <c r="HC2083" s="117" t="s">
        <v>5906</v>
      </c>
      <c r="HD2083" s="116" t="s">
        <v>1858</v>
      </c>
      <c r="HE2083" s="116">
        <v>9.3994</v>
      </c>
      <c r="HF2083" s="116">
        <v>31.548480000000001</v>
      </c>
    </row>
    <row r="2084" spans="209:214" x14ac:dyDescent="0.25">
      <c r="HA2084" s="118" t="s">
        <v>732</v>
      </c>
      <c r="HB2084" s="118" t="s">
        <v>5908</v>
      </c>
      <c r="HC2084" s="118"/>
      <c r="HD2084" s="118" t="s">
        <v>1885</v>
      </c>
      <c r="HE2084" s="119">
        <v>9.4029662219999999</v>
      </c>
      <c r="HF2084" s="119">
        <v>31.544846659000001</v>
      </c>
    </row>
    <row r="2085" spans="209:214" x14ac:dyDescent="0.25">
      <c r="HA2085" s="118" t="s">
        <v>732</v>
      </c>
      <c r="HB2085" s="118" t="s">
        <v>5910</v>
      </c>
      <c r="HC2085" s="118"/>
      <c r="HD2085" s="118" t="s">
        <v>1885</v>
      </c>
      <c r="HE2085" s="119">
        <v>9.4029662219999999</v>
      </c>
      <c r="HF2085" s="119">
        <v>31.544846659000001</v>
      </c>
    </row>
    <row r="2086" spans="209:214" x14ac:dyDescent="0.25">
      <c r="HA2086" s="117" t="s">
        <v>732</v>
      </c>
      <c r="HB2086" s="117" t="s">
        <v>5912</v>
      </c>
      <c r="HC2086" s="117"/>
      <c r="HD2086" s="116" t="s">
        <v>1858</v>
      </c>
      <c r="HE2086" s="116">
        <v>9.3960699999999999</v>
      </c>
      <c r="HF2086" s="116">
        <v>31.538260000000001</v>
      </c>
    </row>
    <row r="2087" spans="209:214" x14ac:dyDescent="0.25">
      <c r="HA2087" s="117" t="s">
        <v>732</v>
      </c>
      <c r="HB2087" s="117" t="s">
        <v>5914</v>
      </c>
      <c r="HC2087" s="117"/>
      <c r="HD2087" s="116" t="s">
        <v>1858</v>
      </c>
      <c r="HE2087" s="116">
        <v>9.4047900000000002</v>
      </c>
      <c r="HF2087" s="116">
        <v>31.545544</v>
      </c>
    </row>
    <row r="2088" spans="209:214" x14ac:dyDescent="0.25">
      <c r="HA2088" s="117" t="s">
        <v>732</v>
      </c>
      <c r="HB2088" s="117" t="s">
        <v>5916</v>
      </c>
      <c r="HC2088" s="117"/>
      <c r="HD2088" s="116" t="s">
        <v>1858</v>
      </c>
      <c r="HE2088" s="116">
        <v>9.4103080000000006</v>
      </c>
      <c r="HF2088" s="116">
        <v>31.559467999999999</v>
      </c>
    </row>
    <row r="2089" spans="209:214" x14ac:dyDescent="0.25">
      <c r="HA2089" s="117" t="s">
        <v>407</v>
      </c>
      <c r="HB2089" s="117" t="s">
        <v>5918</v>
      </c>
      <c r="HC2089" s="117"/>
      <c r="HD2089" s="116" t="s">
        <v>1858</v>
      </c>
      <c r="HE2089" s="116">
        <v>9.3720359999999996</v>
      </c>
      <c r="HF2089" s="116">
        <v>31.401385000000001</v>
      </c>
    </row>
    <row r="2090" spans="209:214" x14ac:dyDescent="0.25">
      <c r="HA2090" s="117" t="s">
        <v>407</v>
      </c>
      <c r="HB2090" s="117" t="s">
        <v>5920</v>
      </c>
      <c r="HC2090" s="117"/>
      <c r="HD2090" s="116" t="s">
        <v>1858</v>
      </c>
      <c r="HE2090" s="116">
        <v>9.3861650000000001</v>
      </c>
      <c r="HF2090" s="116">
        <v>31.363053000000001</v>
      </c>
    </row>
    <row r="2091" spans="209:214" x14ac:dyDescent="0.25">
      <c r="HA2091" s="117" t="s">
        <v>407</v>
      </c>
      <c r="HB2091" s="117" t="s">
        <v>5922</v>
      </c>
      <c r="HC2091" s="117"/>
      <c r="HD2091" s="116" t="s">
        <v>1858</v>
      </c>
      <c r="HE2091" s="116">
        <v>9.3915740000000003</v>
      </c>
      <c r="HF2091" s="116">
        <v>31.354527000000001</v>
      </c>
    </row>
    <row r="2092" spans="209:214" x14ac:dyDescent="0.25">
      <c r="HA2092" s="117" t="s">
        <v>407</v>
      </c>
      <c r="HB2092" s="117" t="s">
        <v>5924</v>
      </c>
      <c r="HC2092" s="117"/>
      <c r="HD2092" s="116" t="s">
        <v>1858</v>
      </c>
      <c r="HE2092" s="116">
        <v>9.3758820000000007</v>
      </c>
      <c r="HF2092" s="116">
        <v>31.363719</v>
      </c>
    </row>
    <row r="2093" spans="209:214" x14ac:dyDescent="0.25">
      <c r="HA2093" s="117" t="s">
        <v>407</v>
      </c>
      <c r="HB2093" s="117" t="s">
        <v>1582</v>
      </c>
      <c r="HC2093" s="117"/>
      <c r="HD2093" s="116" t="s">
        <v>1858</v>
      </c>
      <c r="HE2093" s="116">
        <v>9.4098290000000002</v>
      </c>
      <c r="HF2093" s="116">
        <v>31.314926</v>
      </c>
    </row>
    <row r="2094" spans="209:214" x14ac:dyDescent="0.25">
      <c r="HA2094" s="117" t="s">
        <v>407</v>
      </c>
      <c r="HB2094" s="117" t="s">
        <v>5927</v>
      </c>
      <c r="HC2094" s="117"/>
      <c r="HD2094" s="116" t="s">
        <v>1858</v>
      </c>
      <c r="HE2094" s="116">
        <v>9.4252389999999995</v>
      </c>
      <c r="HF2094" s="116">
        <v>31.259613000000002</v>
      </c>
    </row>
    <row r="2095" spans="209:214" x14ac:dyDescent="0.25">
      <c r="HA2095" s="117" t="s">
        <v>407</v>
      </c>
      <c r="HB2095" s="117" t="s">
        <v>4212</v>
      </c>
      <c r="HC2095" s="117"/>
      <c r="HD2095" s="116" t="s">
        <v>1858</v>
      </c>
      <c r="HE2095" s="116">
        <v>9.4145749999999992</v>
      </c>
      <c r="HF2095" s="116">
        <v>31.260878999999999</v>
      </c>
    </row>
    <row r="2096" spans="209:214" x14ac:dyDescent="0.25">
      <c r="HA2096" s="117" t="s">
        <v>407</v>
      </c>
      <c r="HB2096" s="117" t="s">
        <v>5930</v>
      </c>
      <c r="HC2096" s="117"/>
      <c r="HD2096" s="116" t="s">
        <v>1858</v>
      </c>
      <c r="HE2096" s="116">
        <v>9.4185409999999994</v>
      </c>
      <c r="HF2096" s="116">
        <v>31.27251</v>
      </c>
    </row>
    <row r="2097" spans="209:214" x14ac:dyDescent="0.25">
      <c r="HA2097" s="117" t="s">
        <v>407</v>
      </c>
      <c r="HB2097" s="117" t="s">
        <v>5932</v>
      </c>
      <c r="HC2097" s="117"/>
      <c r="HD2097" s="116" t="s">
        <v>1858</v>
      </c>
      <c r="HE2097" s="116">
        <v>9.4189139999999991</v>
      </c>
      <c r="HF2097" s="116">
        <v>31.291187999999998</v>
      </c>
    </row>
    <row r="2098" spans="209:214" x14ac:dyDescent="0.25">
      <c r="HA2098" s="117" t="s">
        <v>407</v>
      </c>
      <c r="HB2098" s="117" t="s">
        <v>5934</v>
      </c>
      <c r="HC2098" s="117"/>
      <c r="HD2098" s="116" t="s">
        <v>1858</v>
      </c>
      <c r="HE2098" s="116">
        <v>9.4300040000000003</v>
      </c>
      <c r="HF2098" s="116">
        <v>31.365008</v>
      </c>
    </row>
    <row r="2099" spans="209:214" x14ac:dyDescent="0.25">
      <c r="HA2099" s="117" t="s">
        <v>407</v>
      </c>
      <c r="HB2099" s="117" t="s">
        <v>5936</v>
      </c>
      <c r="HC2099" s="117"/>
      <c r="HD2099" s="116" t="s">
        <v>1858</v>
      </c>
      <c r="HE2099" s="116">
        <v>9.4297179999999994</v>
      </c>
      <c r="HF2099" s="116">
        <v>31.348151000000001</v>
      </c>
    </row>
    <row r="2100" spans="209:214" x14ac:dyDescent="0.25">
      <c r="HA2100" s="117" t="s">
        <v>407</v>
      </c>
      <c r="HB2100" s="117" t="s">
        <v>5938</v>
      </c>
      <c r="HC2100" s="117"/>
      <c r="HD2100" s="116" t="s">
        <v>1858</v>
      </c>
      <c r="HE2100" s="116">
        <v>9.4273989999999994</v>
      </c>
      <c r="HF2100" s="116">
        <v>31.246065999999999</v>
      </c>
    </row>
    <row r="2101" spans="209:214" x14ac:dyDescent="0.25">
      <c r="HA2101" s="117" t="s">
        <v>407</v>
      </c>
      <c r="HB2101" s="117" t="s">
        <v>5940</v>
      </c>
      <c r="HC2101" s="117"/>
      <c r="HD2101" s="116" t="s">
        <v>1858</v>
      </c>
      <c r="HE2101" s="116">
        <v>9.4320430000000002</v>
      </c>
      <c r="HF2101" s="116">
        <v>31.22082</v>
      </c>
    </row>
    <row r="2102" spans="209:214" x14ac:dyDescent="0.25">
      <c r="HA2102" s="117" t="s">
        <v>742</v>
      </c>
      <c r="HB2102" s="117" t="s">
        <v>5942</v>
      </c>
      <c r="HC2102" s="117"/>
      <c r="HD2102" s="116" t="s">
        <v>1858</v>
      </c>
      <c r="HE2102" s="116">
        <v>9.4828960000000002</v>
      </c>
      <c r="HF2102" s="116">
        <v>31.047832</v>
      </c>
    </row>
    <row r="2103" spans="209:214" x14ac:dyDescent="0.25">
      <c r="HA2103" s="117" t="s">
        <v>742</v>
      </c>
      <c r="HB2103" s="117" t="s">
        <v>5944</v>
      </c>
      <c r="HC2103" s="117"/>
      <c r="HD2103" s="116" t="s">
        <v>1858</v>
      </c>
      <c r="HE2103" s="116">
        <v>9.4907419999999991</v>
      </c>
      <c r="HF2103" s="116">
        <v>30.995255</v>
      </c>
    </row>
    <row r="2104" spans="209:214" x14ac:dyDescent="0.25">
      <c r="HA2104" s="117" t="s">
        <v>742</v>
      </c>
      <c r="HB2104" s="117" t="s">
        <v>5946</v>
      </c>
      <c r="HC2104" s="117"/>
      <c r="HD2104" s="116" t="s">
        <v>1858</v>
      </c>
      <c r="HE2104" s="116">
        <v>9.5868669999999998</v>
      </c>
      <c r="HF2104" s="116">
        <v>30.949452999999998</v>
      </c>
    </row>
    <row r="2105" spans="209:214" x14ac:dyDescent="0.25">
      <c r="HA2105" s="117" t="s">
        <v>742</v>
      </c>
      <c r="HB2105" s="117" t="s">
        <v>5894</v>
      </c>
      <c r="HC2105" s="117"/>
      <c r="HD2105" s="116" t="s">
        <v>1858</v>
      </c>
      <c r="HE2105" s="116">
        <v>9.6429837630000002</v>
      </c>
      <c r="HF2105" s="116">
        <v>30.904353445999998</v>
      </c>
    </row>
    <row r="2106" spans="209:214" x14ac:dyDescent="0.25">
      <c r="HA2106" s="117" t="s">
        <v>742</v>
      </c>
      <c r="HB2106" s="117" t="s">
        <v>5949</v>
      </c>
      <c r="HC2106" s="117"/>
      <c r="HD2106" s="116" t="s">
        <v>1858</v>
      </c>
      <c r="HE2106" s="116">
        <v>9.6845499999999998</v>
      </c>
      <c r="HF2106" s="116">
        <v>30.847398999999999</v>
      </c>
    </row>
    <row r="2107" spans="209:214" x14ac:dyDescent="0.25">
      <c r="HA2107" s="117" t="s">
        <v>742</v>
      </c>
      <c r="HB2107" s="117" t="s">
        <v>5951</v>
      </c>
      <c r="HC2107" s="117"/>
      <c r="HD2107" s="116" t="s">
        <v>1858</v>
      </c>
      <c r="HE2107" s="116">
        <v>9.5820749999999997</v>
      </c>
      <c r="HF2107" s="116">
        <v>30.807727</v>
      </c>
    </row>
    <row r="2108" spans="209:214" x14ac:dyDescent="0.25">
      <c r="HA2108" s="117" t="s">
        <v>742</v>
      </c>
      <c r="HB2108" s="117" t="s">
        <v>5953</v>
      </c>
      <c r="HC2108" s="117"/>
      <c r="HD2108" s="116" t="s">
        <v>1858</v>
      </c>
      <c r="HE2108" s="116">
        <v>9.7120787039999996</v>
      </c>
      <c r="HF2108" s="116">
        <v>30.832934717000001</v>
      </c>
    </row>
    <row r="2109" spans="209:214" x14ac:dyDescent="0.25">
      <c r="HA2109" s="117" t="s">
        <v>742</v>
      </c>
      <c r="HB2109" s="117" t="s">
        <v>5955</v>
      </c>
      <c r="HC2109" s="117"/>
      <c r="HD2109" s="116" t="s">
        <v>1858</v>
      </c>
      <c r="HE2109" s="116">
        <v>9.5538171869999999</v>
      </c>
      <c r="HF2109" s="116">
        <v>30.902387613999998</v>
      </c>
    </row>
    <row r="2110" spans="209:214" x14ac:dyDescent="0.25">
      <c r="HA2110" s="117" t="s">
        <v>1401</v>
      </c>
      <c r="HB2110" s="117" t="s">
        <v>1401</v>
      </c>
      <c r="HC2110" s="117"/>
      <c r="HD2110" s="116" t="s">
        <v>1858</v>
      </c>
      <c r="HE2110" s="116">
        <v>12.072279999999999</v>
      </c>
      <c r="HF2110" s="116">
        <v>32.780119999999997</v>
      </c>
    </row>
    <row r="2111" spans="209:214" x14ac:dyDescent="0.25">
      <c r="HA2111" s="117" t="s">
        <v>1401</v>
      </c>
      <c r="HB2111" s="117" t="s">
        <v>5958</v>
      </c>
      <c r="HC2111" s="117"/>
      <c r="HD2111" s="116" t="s">
        <v>1858</v>
      </c>
      <c r="HE2111" s="116">
        <v>12.167759999999999</v>
      </c>
      <c r="HF2111" s="116">
        <v>32.784759999999999</v>
      </c>
    </row>
    <row r="2112" spans="209:214" x14ac:dyDescent="0.25">
      <c r="HA2112" s="118" t="s">
        <v>1401</v>
      </c>
      <c r="HB2112" s="118" t="s">
        <v>5960</v>
      </c>
      <c r="HC2112" s="118"/>
      <c r="HD2112" s="118" t="s">
        <v>1885</v>
      </c>
      <c r="HE2112" s="119">
        <v>12.175306000000001</v>
      </c>
      <c r="HF2112" s="119">
        <v>32.786901999999998</v>
      </c>
    </row>
    <row r="2113" spans="209:214" x14ac:dyDescent="0.25">
      <c r="HA2113" s="117" t="s">
        <v>1401</v>
      </c>
      <c r="HB2113" s="117" t="s">
        <v>5962</v>
      </c>
      <c r="HC2113" s="117"/>
      <c r="HD2113" s="116" t="s">
        <v>1858</v>
      </c>
      <c r="HE2113" s="116">
        <v>12.072279999999999</v>
      </c>
      <c r="HF2113" s="116">
        <v>32.780119999999997</v>
      </c>
    </row>
    <row r="2114" spans="209:214" x14ac:dyDescent="0.25">
      <c r="HA2114" s="117" t="s">
        <v>1401</v>
      </c>
      <c r="HB2114" s="117" t="s">
        <v>5964</v>
      </c>
      <c r="HC2114" s="117"/>
      <c r="HD2114" s="116" t="s">
        <v>1858</v>
      </c>
      <c r="HE2114" s="116">
        <v>12.14387</v>
      </c>
      <c r="HF2114" s="116">
        <v>32.786380000000001</v>
      </c>
    </row>
    <row r="2115" spans="209:214" x14ac:dyDescent="0.25">
      <c r="HA2115" s="117" t="s">
        <v>1401</v>
      </c>
      <c r="HB2115" s="117" t="s">
        <v>5966</v>
      </c>
      <c r="HC2115" s="117"/>
      <c r="HD2115" s="116" t="s">
        <v>1858</v>
      </c>
      <c r="HE2115" s="116">
        <v>11.92109</v>
      </c>
      <c r="HF2115" s="116">
        <v>32.873840000000001</v>
      </c>
    </row>
    <row r="2116" spans="209:214" x14ac:dyDescent="0.25">
      <c r="HA2116" s="117" t="s">
        <v>1401</v>
      </c>
      <c r="HB2116" s="117" t="s">
        <v>5968</v>
      </c>
      <c r="HC2116" s="117"/>
      <c r="HD2116" s="116" t="s">
        <v>1858</v>
      </c>
      <c r="HE2116" s="116">
        <v>12.03927</v>
      </c>
      <c r="HF2116" s="116">
        <v>33.032330000000002</v>
      </c>
    </row>
    <row r="2117" spans="209:214" x14ac:dyDescent="0.25">
      <c r="HA2117" s="117" t="s">
        <v>1401</v>
      </c>
      <c r="HB2117" s="117" t="s">
        <v>5970</v>
      </c>
      <c r="HC2117" s="117"/>
      <c r="HD2117" s="116" t="s">
        <v>1858</v>
      </c>
      <c r="HE2117" s="116">
        <v>12.038220000000001</v>
      </c>
      <c r="HF2117" s="116">
        <v>33.001235999999999</v>
      </c>
    </row>
    <row r="2118" spans="209:214" x14ac:dyDescent="0.25">
      <c r="HA2118" s="134" t="s">
        <v>1401</v>
      </c>
      <c r="HB2118" s="134" t="s">
        <v>5972</v>
      </c>
      <c r="HC2118" s="117"/>
      <c r="HD2118" s="116" t="s">
        <v>1858</v>
      </c>
      <c r="HE2118" s="116">
        <v>11.996589999999999</v>
      </c>
      <c r="HF2118" s="116">
        <v>32.983669999999996</v>
      </c>
    </row>
    <row r="2119" spans="209:214" x14ac:dyDescent="0.25">
      <c r="HA2119" s="117" t="s">
        <v>1401</v>
      </c>
      <c r="HB2119" s="117" t="s">
        <v>5974</v>
      </c>
      <c r="HC2119" s="117"/>
      <c r="HD2119" s="116" t="s">
        <v>1858</v>
      </c>
      <c r="HE2119" s="116">
        <v>12.109349999999999</v>
      </c>
      <c r="HF2119" s="116">
        <v>32.784689999999998</v>
      </c>
    </row>
    <row r="2120" spans="209:214" x14ac:dyDescent="0.25">
      <c r="HA2120" s="117" t="s">
        <v>1246</v>
      </c>
      <c r="HB2120" s="117" t="s">
        <v>5976</v>
      </c>
      <c r="HC2120" s="117"/>
      <c r="HD2120" s="116" t="s">
        <v>1858</v>
      </c>
      <c r="HE2120" s="116">
        <v>11.1541</v>
      </c>
      <c r="HF2120" s="116">
        <v>32.681100000000001</v>
      </c>
    </row>
    <row r="2121" spans="209:214" x14ac:dyDescent="0.25">
      <c r="HA2121" s="117" t="s">
        <v>1246</v>
      </c>
      <c r="HB2121" s="117" t="s">
        <v>1246</v>
      </c>
      <c r="HC2121" s="117"/>
      <c r="HD2121" s="116" t="s">
        <v>1858</v>
      </c>
      <c r="HE2121" s="116">
        <v>11.0426</v>
      </c>
      <c r="HF2121" s="116">
        <v>32.694299999999998</v>
      </c>
    </row>
    <row r="2122" spans="209:214" x14ac:dyDescent="0.25">
      <c r="HA2122" s="118" t="s">
        <v>1246</v>
      </c>
      <c r="HB2122" s="118" t="s">
        <v>5979</v>
      </c>
      <c r="HC2122" s="117"/>
      <c r="HD2122" s="116" t="s">
        <v>1858</v>
      </c>
      <c r="HE2122" s="116">
        <v>11.025598159999999</v>
      </c>
      <c r="HF2122" s="116">
        <v>32.945792990000001</v>
      </c>
    </row>
    <row r="2123" spans="209:214" x14ac:dyDescent="0.25">
      <c r="HA2123" s="117" t="s">
        <v>1246</v>
      </c>
      <c r="HB2123" s="117" t="s">
        <v>5981</v>
      </c>
      <c r="HC2123" s="117"/>
      <c r="HD2123" s="116" t="s">
        <v>1858</v>
      </c>
      <c r="HE2123" s="116">
        <v>11.238725000000001</v>
      </c>
      <c r="HF2123" s="116">
        <v>32.669404999999998</v>
      </c>
    </row>
    <row r="2124" spans="209:214" x14ac:dyDescent="0.25">
      <c r="HA2124" s="117" t="s">
        <v>1246</v>
      </c>
      <c r="HB2124" s="117" t="s">
        <v>5983</v>
      </c>
      <c r="HC2124" s="117"/>
      <c r="HD2124" s="116" t="s">
        <v>1858</v>
      </c>
      <c r="HE2124" s="116">
        <v>11.300980000999999</v>
      </c>
      <c r="HF2124" s="116">
        <v>32.687759999999997</v>
      </c>
    </row>
    <row r="2125" spans="209:214" x14ac:dyDescent="0.25">
      <c r="HA2125" s="117" t="s">
        <v>1246</v>
      </c>
      <c r="HB2125" s="117" t="s">
        <v>3316</v>
      </c>
      <c r="HC2125" s="117"/>
      <c r="HD2125" s="116" t="s">
        <v>1858</v>
      </c>
      <c r="HE2125" s="116">
        <v>10.90286</v>
      </c>
      <c r="HF2125" s="116">
        <v>32.825949999999999</v>
      </c>
    </row>
    <row r="2126" spans="209:214" x14ac:dyDescent="0.25">
      <c r="HA2126" s="117" t="s">
        <v>1246</v>
      </c>
      <c r="HB2126" s="117" t="s">
        <v>3982</v>
      </c>
      <c r="HC2126" s="117"/>
      <c r="HD2126" s="116" t="s">
        <v>1858</v>
      </c>
      <c r="HE2126" s="116">
        <v>11.4084</v>
      </c>
      <c r="HF2126" s="116">
        <v>32.719200000000001</v>
      </c>
    </row>
    <row r="2127" spans="209:214" x14ac:dyDescent="0.25">
      <c r="HA2127" s="117" t="s">
        <v>1246</v>
      </c>
      <c r="HB2127" s="117" t="s">
        <v>5987</v>
      </c>
      <c r="HC2127" s="117"/>
      <c r="HD2127" s="116" t="s">
        <v>1858</v>
      </c>
      <c r="HE2127" s="116">
        <v>11.051909999999999</v>
      </c>
      <c r="HF2127" s="116">
        <v>32.694769999999998</v>
      </c>
    </row>
    <row r="2128" spans="209:214" x14ac:dyDescent="0.25">
      <c r="HA2128" s="117" t="s">
        <v>1246</v>
      </c>
      <c r="HB2128" s="117" t="s">
        <v>5989</v>
      </c>
      <c r="HC2128" s="117"/>
      <c r="HD2128" s="116" t="s">
        <v>1858</v>
      </c>
      <c r="HE2128" s="116">
        <v>11.37331</v>
      </c>
      <c r="HF2128" s="116">
        <v>32.712859999999999</v>
      </c>
    </row>
    <row r="2129" spans="209:214" x14ac:dyDescent="0.25">
      <c r="HA2129" s="117" t="s">
        <v>1246</v>
      </c>
      <c r="HB2129" s="117" t="s">
        <v>5991</v>
      </c>
      <c r="HC2129" s="117"/>
      <c r="HD2129" s="116" t="s">
        <v>1858</v>
      </c>
      <c r="HE2129" s="116">
        <v>11.255708</v>
      </c>
      <c r="HF2129" s="116">
        <v>32.664391000000002</v>
      </c>
    </row>
    <row r="2130" spans="209:214" x14ac:dyDescent="0.25">
      <c r="HA2130" s="117" t="s">
        <v>1246</v>
      </c>
      <c r="HB2130" s="117" t="s">
        <v>5993</v>
      </c>
      <c r="HC2130" s="117"/>
      <c r="HD2130" s="116" t="s">
        <v>1858</v>
      </c>
      <c r="HE2130" s="116">
        <v>10.852912999999999</v>
      </c>
      <c r="HF2130" s="116">
        <v>32.483454000000002</v>
      </c>
    </row>
    <row r="2131" spans="209:214" x14ac:dyDescent="0.25">
      <c r="HA2131" s="118" t="s">
        <v>1246</v>
      </c>
      <c r="HB2131" s="118" t="s">
        <v>5995</v>
      </c>
      <c r="HC2131" s="118"/>
      <c r="HD2131" s="118" t="s">
        <v>1885</v>
      </c>
      <c r="HE2131" s="119">
        <v>11.046545</v>
      </c>
      <c r="HF2131" s="119">
        <v>32.695937999999998</v>
      </c>
    </row>
    <row r="2132" spans="209:214" x14ac:dyDescent="0.25">
      <c r="HA2132" s="117" t="s">
        <v>636</v>
      </c>
      <c r="HB2132" s="117" t="s">
        <v>5997</v>
      </c>
      <c r="HC2132" s="117" t="s">
        <v>5997</v>
      </c>
      <c r="HD2132" s="116" t="s">
        <v>1858</v>
      </c>
      <c r="HE2132" s="116">
        <v>11.75587</v>
      </c>
      <c r="HF2132" s="116">
        <v>32.810040000000001</v>
      </c>
    </row>
    <row r="2133" spans="209:214" x14ac:dyDescent="0.25">
      <c r="HA2133" s="117" t="s">
        <v>636</v>
      </c>
      <c r="HB2133" s="117" t="s">
        <v>5999</v>
      </c>
      <c r="HC2133" s="117" t="s">
        <v>6000</v>
      </c>
      <c r="HD2133" s="116" t="s">
        <v>1858</v>
      </c>
      <c r="HE2133" s="116">
        <v>11.83193</v>
      </c>
      <c r="HF2133" s="116">
        <v>32.797110000000004</v>
      </c>
    </row>
    <row r="2134" spans="209:214" x14ac:dyDescent="0.25">
      <c r="HA2134" s="117" t="s">
        <v>1295</v>
      </c>
      <c r="HB2134" s="117" t="s">
        <v>6002</v>
      </c>
      <c r="HC2134" s="117" t="s">
        <v>6003</v>
      </c>
      <c r="HD2134" s="116" t="s">
        <v>1858</v>
      </c>
      <c r="HE2134" s="116">
        <v>11.645901</v>
      </c>
      <c r="HF2134" s="116">
        <v>32.920093999999999</v>
      </c>
    </row>
    <row r="2135" spans="209:214" x14ac:dyDescent="0.25">
      <c r="HA2135" s="117" t="s">
        <v>1295</v>
      </c>
      <c r="HB2135" s="117" t="s">
        <v>6005</v>
      </c>
      <c r="HC2135" s="117"/>
      <c r="HD2135" s="116" t="s">
        <v>1858</v>
      </c>
      <c r="HE2135" s="116">
        <v>11.493835000000001</v>
      </c>
      <c r="HF2135" s="116">
        <v>32.976585</v>
      </c>
    </row>
    <row r="2136" spans="209:214" x14ac:dyDescent="0.25">
      <c r="HA2136" s="117" t="s">
        <v>1295</v>
      </c>
      <c r="HB2136" s="117" t="s">
        <v>6007</v>
      </c>
      <c r="HC2136" s="117"/>
      <c r="HD2136" s="116" t="s">
        <v>1858</v>
      </c>
      <c r="HE2136" s="116">
        <v>11.493835000000001</v>
      </c>
      <c r="HF2136" s="116">
        <v>32.757021000000002</v>
      </c>
    </row>
    <row r="2137" spans="209:214" x14ac:dyDescent="0.25">
      <c r="HA2137" s="117" t="s">
        <v>1295</v>
      </c>
      <c r="HB2137" s="117" t="s">
        <v>6009</v>
      </c>
      <c r="HC2137" s="117"/>
      <c r="HD2137" s="116" t="s">
        <v>1858</v>
      </c>
      <c r="HE2137" s="116">
        <v>11.513693999999999</v>
      </c>
      <c r="HF2137" s="116">
        <v>32.966941900000002</v>
      </c>
    </row>
    <row r="2138" spans="209:214" x14ac:dyDescent="0.25">
      <c r="HA2138" s="117" t="s">
        <v>1295</v>
      </c>
      <c r="HB2138" s="117" t="s">
        <v>6011</v>
      </c>
      <c r="HC2138" s="117"/>
      <c r="HD2138" s="116" t="s">
        <v>1858</v>
      </c>
      <c r="HE2138" s="116">
        <v>11.493835000000001</v>
      </c>
      <c r="HF2138" s="116">
        <v>32.966942000000003</v>
      </c>
    </row>
    <row r="2139" spans="209:214" x14ac:dyDescent="0.25">
      <c r="HA2139" s="117" t="s">
        <v>1295</v>
      </c>
      <c r="HB2139" s="117" t="s">
        <v>6013</v>
      </c>
      <c r="HC2139" s="117"/>
      <c r="HD2139" s="116" t="s">
        <v>1858</v>
      </c>
      <c r="HE2139" s="116">
        <v>11.689723000000001</v>
      </c>
      <c r="HF2139" s="116">
        <v>32.897677999999999</v>
      </c>
    </row>
    <row r="2140" spans="209:214" x14ac:dyDescent="0.25">
      <c r="HA2140" s="117" t="s">
        <v>1295</v>
      </c>
      <c r="HB2140" s="117" t="s">
        <v>6015</v>
      </c>
      <c r="HC2140" s="117"/>
      <c r="HD2140" s="116" t="s">
        <v>1858</v>
      </c>
      <c r="HE2140" s="116">
        <v>11.700516</v>
      </c>
      <c r="HF2140" s="116">
        <v>32.876168</v>
      </c>
    </row>
    <row r="2141" spans="209:214" x14ac:dyDescent="0.25">
      <c r="HA2141" s="117" t="s">
        <v>1295</v>
      </c>
      <c r="HB2141" s="117" t="s">
        <v>6017</v>
      </c>
      <c r="HC2141" s="117"/>
      <c r="HD2141" s="116" t="s">
        <v>1858</v>
      </c>
      <c r="HE2141" s="116">
        <v>11.684448</v>
      </c>
      <c r="HF2141" s="116">
        <v>32.868222000000003</v>
      </c>
    </row>
    <row r="2142" spans="209:214" x14ac:dyDescent="0.25">
      <c r="HA2142" s="117" t="s">
        <v>1295</v>
      </c>
      <c r="HB2142" s="117" t="s">
        <v>6019</v>
      </c>
      <c r="HC2142" s="117"/>
      <c r="HD2142" s="116" t="s">
        <v>1858</v>
      </c>
      <c r="HE2142" s="116">
        <v>11.493835000000001</v>
      </c>
      <c r="HF2142" s="116">
        <v>32.805174999999998</v>
      </c>
    </row>
    <row r="2143" spans="209:214" x14ac:dyDescent="0.25">
      <c r="HA2143" s="117" t="s">
        <v>1295</v>
      </c>
      <c r="HB2143" s="117" t="s">
        <v>1064</v>
      </c>
      <c r="HC2143" s="117"/>
      <c r="HD2143" s="116" t="s">
        <v>1858</v>
      </c>
      <c r="HE2143" s="116">
        <v>11.485759219</v>
      </c>
      <c r="HF2143" s="116">
        <v>32.939275821000003</v>
      </c>
    </row>
    <row r="2144" spans="209:214" x14ac:dyDescent="0.25">
      <c r="HA2144" s="117" t="s">
        <v>1295</v>
      </c>
      <c r="HB2144" s="117" t="s">
        <v>6022</v>
      </c>
      <c r="HC2144" s="117"/>
      <c r="HD2144" s="116" t="s">
        <v>1858</v>
      </c>
      <c r="HE2144" s="116">
        <v>11.45635489</v>
      </c>
      <c r="HF2144" s="116">
        <v>32.888369574999999</v>
      </c>
    </row>
    <row r="2145" spans="209:214" x14ac:dyDescent="0.25">
      <c r="HA2145" s="118" t="s">
        <v>1347</v>
      </c>
      <c r="HB2145" s="118" t="s">
        <v>6024</v>
      </c>
      <c r="HC2145" s="118"/>
      <c r="HD2145" s="118" t="s">
        <v>1885</v>
      </c>
      <c r="HE2145" s="119">
        <v>11.692460000000001</v>
      </c>
      <c r="HF2145" s="119">
        <v>32.894010000000002</v>
      </c>
    </row>
    <row r="2146" spans="209:214" x14ac:dyDescent="0.25">
      <c r="HA2146" s="117" t="s">
        <v>1347</v>
      </c>
      <c r="HB2146" s="117" t="s">
        <v>5262</v>
      </c>
      <c r="HC2146" s="117"/>
      <c r="HD2146" s="116" t="s">
        <v>1858</v>
      </c>
      <c r="HE2146" s="116">
        <v>11.7225</v>
      </c>
      <c r="HF2146" s="116">
        <v>32.8187</v>
      </c>
    </row>
    <row r="2147" spans="209:214" x14ac:dyDescent="0.25">
      <c r="HA2147" s="118" t="s">
        <v>1347</v>
      </c>
      <c r="HB2147" s="118" t="s">
        <v>6027</v>
      </c>
      <c r="HC2147" s="118"/>
      <c r="HD2147" s="118" t="s">
        <v>1885</v>
      </c>
      <c r="HE2147" s="119">
        <v>11.69222222</v>
      </c>
      <c r="HF2147" s="119">
        <v>32.802500000000002</v>
      </c>
    </row>
    <row r="2148" spans="209:214" x14ac:dyDescent="0.25">
      <c r="HA2148" s="117" t="s">
        <v>978</v>
      </c>
      <c r="HB2148" s="117" t="s">
        <v>6029</v>
      </c>
      <c r="HC2148" s="117"/>
      <c r="HD2148" s="116" t="s">
        <v>1858</v>
      </c>
      <c r="HE2148" s="116">
        <v>8.8817245239999991</v>
      </c>
      <c r="HF2148" s="116">
        <v>32.645999541000002</v>
      </c>
    </row>
    <row r="2149" spans="209:214" x14ac:dyDescent="0.25">
      <c r="HA2149" s="117" t="s">
        <v>978</v>
      </c>
      <c r="HB2149" s="117" t="s">
        <v>258</v>
      </c>
      <c r="HC2149" s="117"/>
      <c r="HD2149" s="116" t="s">
        <v>1858</v>
      </c>
      <c r="HE2149" s="116">
        <v>8.8803000000000001</v>
      </c>
      <c r="HF2149" s="116">
        <v>32.571899999999999</v>
      </c>
    </row>
    <row r="2150" spans="209:214" x14ac:dyDescent="0.25">
      <c r="HA2150" s="117" t="s">
        <v>978</v>
      </c>
      <c r="HB2150" s="117" t="s">
        <v>6032</v>
      </c>
      <c r="HC2150" s="117"/>
      <c r="HD2150" s="116" t="s">
        <v>1858</v>
      </c>
      <c r="HE2150" s="116">
        <v>8.9417956059999995</v>
      </c>
      <c r="HF2150" s="116">
        <v>32.476134770000002</v>
      </c>
    </row>
    <row r="2151" spans="209:214" x14ac:dyDescent="0.25">
      <c r="HA2151" s="117" t="s">
        <v>978</v>
      </c>
      <c r="HB2151" s="117" t="s">
        <v>3367</v>
      </c>
      <c r="HC2151" s="117"/>
      <c r="HD2151" s="116" t="s">
        <v>1858</v>
      </c>
      <c r="HE2151" s="116">
        <v>9.0924999999999994</v>
      </c>
      <c r="HF2151" s="116">
        <v>32.745669999999997</v>
      </c>
    </row>
    <row r="2152" spans="209:214" x14ac:dyDescent="0.25">
      <c r="HA2152" s="117" t="s">
        <v>978</v>
      </c>
      <c r="HB2152" s="117" t="s">
        <v>6035</v>
      </c>
      <c r="HC2152" s="117"/>
      <c r="HD2152" s="116" t="s">
        <v>1858</v>
      </c>
      <c r="HE2152" s="116">
        <v>8.9359705129999991</v>
      </c>
      <c r="HF2152" s="116">
        <v>32.516387219999999</v>
      </c>
    </row>
    <row r="2153" spans="209:214" x14ac:dyDescent="0.25">
      <c r="HA2153" s="117" t="s">
        <v>978</v>
      </c>
      <c r="HB2153" s="117" t="s">
        <v>6037</v>
      </c>
      <c r="HC2153" s="117"/>
      <c r="HD2153" s="116" t="s">
        <v>1858</v>
      </c>
      <c r="HE2153" s="116">
        <v>8.9359663000000005</v>
      </c>
      <c r="HF2153" s="116">
        <v>32.681407200000002</v>
      </c>
    </row>
    <row r="2154" spans="209:214" x14ac:dyDescent="0.25">
      <c r="HA2154" s="117" t="s">
        <v>978</v>
      </c>
      <c r="HB2154" s="117" t="s">
        <v>6039</v>
      </c>
      <c r="HC2154" s="117"/>
      <c r="HD2154" s="116" t="s">
        <v>1858</v>
      </c>
      <c r="HE2154" s="116">
        <v>9.0181799999999992</v>
      </c>
      <c r="HF2154" s="116">
        <v>32.589089999999999</v>
      </c>
    </row>
    <row r="2155" spans="209:214" x14ac:dyDescent="0.25">
      <c r="HA2155" s="117" t="s">
        <v>1010</v>
      </c>
      <c r="HB2155" s="117" t="s">
        <v>6041</v>
      </c>
      <c r="HC2155" s="117"/>
      <c r="HD2155" s="116" t="s">
        <v>1858</v>
      </c>
      <c r="HE2155" s="116">
        <v>8.2429199999999998</v>
      </c>
      <c r="HF2155" s="116">
        <v>33.112099999999998</v>
      </c>
    </row>
    <row r="2156" spans="209:214" x14ac:dyDescent="0.25">
      <c r="HA2156" s="117" t="s">
        <v>1010</v>
      </c>
      <c r="HB2156" s="117" t="s">
        <v>6043</v>
      </c>
      <c r="HC2156" s="117"/>
      <c r="HD2156" s="116" t="s">
        <v>1858</v>
      </c>
      <c r="HE2156" s="116">
        <v>8.3835829999999998</v>
      </c>
      <c r="HF2156" s="116">
        <v>32.843766000000002</v>
      </c>
    </row>
    <row r="2157" spans="209:214" x14ac:dyDescent="0.25">
      <c r="HA2157" s="117" t="s">
        <v>1010</v>
      </c>
      <c r="HB2157" s="117" t="s">
        <v>6045</v>
      </c>
      <c r="HC2157" s="117"/>
      <c r="HD2157" s="116" t="s">
        <v>1858</v>
      </c>
      <c r="HE2157" s="116">
        <v>8.5983199999999993</v>
      </c>
      <c r="HF2157" s="116">
        <v>32.884450000000001</v>
      </c>
    </row>
    <row r="2158" spans="209:214" x14ac:dyDescent="0.25">
      <c r="HA2158" s="117" t="s">
        <v>1010</v>
      </c>
      <c r="HB2158" s="117" t="s">
        <v>6047</v>
      </c>
      <c r="HC2158" s="117"/>
      <c r="HD2158" s="116" t="s">
        <v>1858</v>
      </c>
      <c r="HE2158" s="116">
        <v>8.4367000000000001</v>
      </c>
      <c r="HF2158" s="116">
        <v>33.158520000000003</v>
      </c>
    </row>
    <row r="2159" spans="209:214" x14ac:dyDescent="0.25">
      <c r="HA2159" s="117" t="s">
        <v>1010</v>
      </c>
      <c r="HB2159" s="117" t="s">
        <v>6049</v>
      </c>
      <c r="HC2159" s="117"/>
      <c r="HD2159" s="116" t="s">
        <v>1858</v>
      </c>
      <c r="HE2159" s="116">
        <v>8.6</v>
      </c>
      <c r="HF2159" s="116">
        <v>32.9</v>
      </c>
    </row>
    <row r="2160" spans="209:214" x14ac:dyDescent="0.25">
      <c r="HA2160" s="117" t="s">
        <v>1010</v>
      </c>
      <c r="HB2160" s="117" t="s">
        <v>6051</v>
      </c>
      <c r="HC2160" s="117"/>
      <c r="HD2160" s="116" t="s">
        <v>1858</v>
      </c>
      <c r="HE2160" s="116">
        <v>8.4226900750000002</v>
      </c>
      <c r="HF2160" s="116">
        <v>33.089357360000001</v>
      </c>
    </row>
    <row r="2161" spans="209:214" x14ac:dyDescent="0.25">
      <c r="HA2161" s="117" t="s">
        <v>981</v>
      </c>
      <c r="HB2161" s="117" t="s">
        <v>6053</v>
      </c>
      <c r="HC2161" s="117"/>
      <c r="HD2161" s="116" t="s">
        <v>1858</v>
      </c>
      <c r="HE2161" s="116">
        <v>8.3531600000000008</v>
      </c>
      <c r="HF2161" s="116">
        <v>33.188800000000001</v>
      </c>
    </row>
    <row r="2162" spans="209:214" x14ac:dyDescent="0.25">
      <c r="HA2162" s="117" t="s">
        <v>981</v>
      </c>
      <c r="HB2162" s="117" t="s">
        <v>6055</v>
      </c>
      <c r="HC2162" s="117"/>
      <c r="HD2162" s="116" t="s">
        <v>1858</v>
      </c>
      <c r="HE2162" s="116">
        <v>8.606180621</v>
      </c>
      <c r="HF2162" s="116">
        <v>32.897767109999997</v>
      </c>
    </row>
    <row r="2163" spans="209:214" x14ac:dyDescent="0.25">
      <c r="HA2163" s="117" t="s">
        <v>981</v>
      </c>
      <c r="HB2163" s="117" t="s">
        <v>6057</v>
      </c>
      <c r="HC2163" s="117"/>
      <c r="HD2163" s="116" t="s">
        <v>1858</v>
      </c>
      <c r="HE2163" s="116">
        <v>8.6197364800000003</v>
      </c>
      <c r="HF2163" s="116">
        <v>32.97136063</v>
      </c>
    </row>
    <row r="2164" spans="209:214" x14ac:dyDescent="0.25">
      <c r="HA2164" s="117" t="s">
        <v>981</v>
      </c>
      <c r="HB2164" s="117" t="s">
        <v>6059</v>
      </c>
      <c r="HC2164" s="117"/>
      <c r="HD2164" s="116" t="s">
        <v>1858</v>
      </c>
      <c r="HE2164" s="116">
        <v>8.4018700000000006</v>
      </c>
      <c r="HF2164" s="116">
        <v>33.097320000000003</v>
      </c>
    </row>
    <row r="2165" spans="209:214" x14ac:dyDescent="0.25">
      <c r="HA2165" s="117" t="s">
        <v>981</v>
      </c>
      <c r="HB2165" s="117" t="s">
        <v>6061</v>
      </c>
      <c r="HC2165" s="117"/>
      <c r="HD2165" s="116" t="s">
        <v>1858</v>
      </c>
      <c r="HE2165" s="116">
        <v>8.5685809959999997</v>
      </c>
      <c r="HF2165" s="116">
        <v>32.96362989</v>
      </c>
    </row>
    <row r="2166" spans="209:214" x14ac:dyDescent="0.25">
      <c r="HA2166" s="117" t="s">
        <v>981</v>
      </c>
      <c r="HB2166" s="117" t="s">
        <v>5551</v>
      </c>
      <c r="HC2166" s="117"/>
      <c r="HD2166" s="116" t="s">
        <v>1858</v>
      </c>
      <c r="HE2166" s="116">
        <v>8.5821114999999999</v>
      </c>
      <c r="HF2166" s="116">
        <v>32.999490199999997</v>
      </c>
    </row>
    <row r="2167" spans="209:214" x14ac:dyDescent="0.25">
      <c r="HA2167" s="117" t="s">
        <v>1672</v>
      </c>
      <c r="HB2167" s="117" t="s">
        <v>1672</v>
      </c>
      <c r="HC2167" s="117"/>
      <c r="HD2167" s="116" t="s">
        <v>1858</v>
      </c>
      <c r="HE2167" s="116">
        <v>8.6511519920000008</v>
      </c>
      <c r="HF2167" s="116">
        <v>32.71632915</v>
      </c>
    </row>
    <row r="2168" spans="209:214" x14ac:dyDescent="0.25">
      <c r="HA2168" s="117" t="s">
        <v>1672</v>
      </c>
      <c r="HB2168" s="117" t="s">
        <v>6065</v>
      </c>
      <c r="HC2168" s="117"/>
      <c r="HD2168" s="116" t="s">
        <v>1858</v>
      </c>
      <c r="HE2168" s="116">
        <v>8.5183873170000002</v>
      </c>
      <c r="HF2168" s="116">
        <v>32.704214180000001</v>
      </c>
    </row>
    <row r="2169" spans="209:214" x14ac:dyDescent="0.25">
      <c r="HA2169" s="117" t="s">
        <v>1672</v>
      </c>
      <c r="HB2169" s="117" t="s">
        <v>4622</v>
      </c>
      <c r="HC2169" s="117"/>
      <c r="HD2169" s="116" t="s">
        <v>1858</v>
      </c>
      <c r="HE2169" s="116">
        <v>8.5784149109999994</v>
      </c>
      <c r="HF2169" s="116">
        <v>32.651666249999998</v>
      </c>
    </row>
    <row r="2170" spans="209:214" x14ac:dyDescent="0.25">
      <c r="HA2170" s="117" t="s">
        <v>1672</v>
      </c>
      <c r="HB2170" s="117" t="s">
        <v>6068</v>
      </c>
      <c r="HC2170" s="117"/>
      <c r="HD2170" s="116" t="s">
        <v>1858</v>
      </c>
      <c r="HE2170" s="116">
        <v>8.8002409769999996</v>
      </c>
      <c r="HF2170" s="116">
        <v>32.655817829999997</v>
      </c>
    </row>
    <row r="2171" spans="209:214" x14ac:dyDescent="0.25">
      <c r="HA2171" s="117" t="s">
        <v>1672</v>
      </c>
      <c r="HB2171" s="117" t="s">
        <v>6070</v>
      </c>
      <c r="HC2171" s="117"/>
      <c r="HD2171" s="116" t="s">
        <v>1858</v>
      </c>
      <c r="HE2171" s="116">
        <v>8.8214075160000007</v>
      </c>
      <c r="HF2171" s="116">
        <v>32.679050158999999</v>
      </c>
    </row>
    <row r="2172" spans="209:214" x14ac:dyDescent="0.25">
      <c r="HA2172" s="117" t="s">
        <v>1672</v>
      </c>
      <c r="HB2172" s="117" t="s">
        <v>6072</v>
      </c>
      <c r="HC2172" s="117"/>
      <c r="HD2172" s="116" t="s">
        <v>1858</v>
      </c>
      <c r="HE2172" s="116">
        <v>8.5881699999999999</v>
      </c>
      <c r="HF2172" s="116">
        <v>32.653829999999999</v>
      </c>
    </row>
    <row r="2173" spans="209:214" x14ac:dyDescent="0.25">
      <c r="HA2173" s="117" t="s">
        <v>353</v>
      </c>
      <c r="HB2173" s="117" t="s">
        <v>6074</v>
      </c>
      <c r="HC2173" s="117"/>
      <c r="HD2173" s="116" t="s">
        <v>1858</v>
      </c>
      <c r="HE2173" s="116">
        <v>8.7519107419999997</v>
      </c>
      <c r="HF2173" s="116">
        <v>32.760627380000003</v>
      </c>
    </row>
    <row r="2174" spans="209:214" x14ac:dyDescent="0.25">
      <c r="HA2174" s="117" t="s">
        <v>353</v>
      </c>
      <c r="HB2174" s="117" t="s">
        <v>6076</v>
      </c>
      <c r="HC2174" s="117"/>
      <c r="HD2174" s="116" t="s">
        <v>1858</v>
      </c>
      <c r="HE2174" s="116">
        <v>8.6694511619999997</v>
      </c>
      <c r="HF2174" s="116">
        <v>32.739707950000003</v>
      </c>
    </row>
    <row r="2175" spans="209:214" x14ac:dyDescent="0.25">
      <c r="HA2175" s="117" t="s">
        <v>353</v>
      </c>
      <c r="HB2175" s="117" t="s">
        <v>6078</v>
      </c>
      <c r="HC2175" s="117"/>
      <c r="HD2175" s="116" t="s">
        <v>1858</v>
      </c>
      <c r="HE2175" s="116">
        <v>8.7250118140000001</v>
      </c>
      <c r="HF2175" s="116">
        <v>32.691977987000001</v>
      </c>
    </row>
    <row r="2176" spans="209:214" x14ac:dyDescent="0.25">
      <c r="HA2176" s="117" t="s">
        <v>353</v>
      </c>
      <c r="HB2176" s="117" t="s">
        <v>6080</v>
      </c>
      <c r="HC2176" s="117"/>
      <c r="HD2176" s="116" t="s">
        <v>1858</v>
      </c>
      <c r="HE2176" s="116">
        <v>8.8279999999999994</v>
      </c>
      <c r="HF2176" s="116">
        <v>32.609000000000002</v>
      </c>
    </row>
    <row r="2177" spans="209:214" x14ac:dyDescent="0.25">
      <c r="HA2177" s="117" t="s">
        <v>1571</v>
      </c>
      <c r="HB2177" s="117" t="s">
        <v>6082</v>
      </c>
      <c r="HC2177" s="117"/>
      <c r="HD2177" s="116" t="s">
        <v>1858</v>
      </c>
      <c r="HE2177" s="116">
        <v>8.802479774</v>
      </c>
      <c r="HF2177" s="116">
        <v>32.683145490000001</v>
      </c>
    </row>
    <row r="2178" spans="209:214" x14ac:dyDescent="0.25">
      <c r="HA2178" s="117" t="s">
        <v>1571</v>
      </c>
      <c r="HB2178" s="117" t="s">
        <v>6084</v>
      </c>
      <c r="HC2178" s="117"/>
      <c r="HD2178" s="116" t="s">
        <v>1858</v>
      </c>
      <c r="HE2178" s="116">
        <v>8.8019308990000003</v>
      </c>
      <c r="HF2178" s="116">
        <v>32.651876659999999</v>
      </c>
    </row>
    <row r="2179" spans="209:214" x14ac:dyDescent="0.25">
      <c r="HA2179" s="117" t="s">
        <v>1571</v>
      </c>
      <c r="HB2179" s="117" t="s">
        <v>6086</v>
      </c>
      <c r="HC2179" s="117"/>
      <c r="HD2179" s="116" t="s">
        <v>1858</v>
      </c>
      <c r="HE2179" s="116">
        <v>8.7174871530000004</v>
      </c>
      <c r="HF2179" s="116">
        <v>32.725755829999997</v>
      </c>
    </row>
    <row r="2180" spans="209:214" x14ac:dyDescent="0.25">
      <c r="HA2180" s="117" t="s">
        <v>1571</v>
      </c>
      <c r="HB2180" s="117" t="s">
        <v>6088</v>
      </c>
      <c r="HC2180" s="117"/>
      <c r="HD2180" s="116" t="s">
        <v>1858</v>
      </c>
      <c r="HE2180" s="116">
        <v>8.8559192000000007</v>
      </c>
      <c r="HF2180" s="116">
        <v>32.788354300000002</v>
      </c>
    </row>
    <row r="2181" spans="209:214" x14ac:dyDescent="0.25">
      <c r="HA2181" s="117" t="s">
        <v>1571</v>
      </c>
      <c r="HB2181" s="117" t="s">
        <v>6090</v>
      </c>
      <c r="HC2181" s="117"/>
      <c r="HD2181" s="116" t="s">
        <v>1858</v>
      </c>
      <c r="HE2181" s="116">
        <v>8.6944484840000005</v>
      </c>
      <c r="HF2181" s="116">
        <v>32.783400366000002</v>
      </c>
    </row>
    <row r="2182" spans="209:214" x14ac:dyDescent="0.25">
      <c r="HA2182" s="117" t="s">
        <v>1587</v>
      </c>
      <c r="HB2182" s="117" t="s">
        <v>6092</v>
      </c>
      <c r="HC2182" s="117"/>
      <c r="HD2182" s="116" t="s">
        <v>1858</v>
      </c>
      <c r="HE2182" s="116">
        <v>8.5862719999999992</v>
      </c>
      <c r="HF2182" s="116">
        <v>32.737313999999998</v>
      </c>
    </row>
    <row r="2183" spans="209:214" x14ac:dyDescent="0.25">
      <c r="HA2183" s="117" t="s">
        <v>1587</v>
      </c>
      <c r="HB2183" s="117" t="s">
        <v>1587</v>
      </c>
      <c r="HC2183" s="117"/>
      <c r="HD2183" s="116" t="s">
        <v>1858</v>
      </c>
      <c r="HE2183" s="116">
        <v>8.6332780000000007</v>
      </c>
      <c r="HF2183" s="116">
        <v>32.852521000000003</v>
      </c>
    </row>
    <row r="2184" spans="209:214" x14ac:dyDescent="0.25">
      <c r="HA2184" s="117" t="s">
        <v>1587</v>
      </c>
      <c r="HB2184" s="117" t="s">
        <v>6095</v>
      </c>
      <c r="HC2184" s="117"/>
      <c r="HD2184" s="116" t="s">
        <v>1858</v>
      </c>
      <c r="HE2184" s="116">
        <v>8.5901010000000007</v>
      </c>
      <c r="HF2184" s="116">
        <v>32.949984000000001</v>
      </c>
    </row>
    <row r="2185" spans="209:214" x14ac:dyDescent="0.25">
      <c r="HA2185" s="117" t="s">
        <v>1587</v>
      </c>
      <c r="HB2185" s="117" t="s">
        <v>6097</v>
      </c>
      <c r="HC2185" s="117"/>
      <c r="HD2185" s="116" t="s">
        <v>1858</v>
      </c>
      <c r="HE2185" s="116">
        <v>8.6168673380000005</v>
      </c>
      <c r="HF2185" s="116">
        <v>32.808164599999998</v>
      </c>
    </row>
    <row r="2186" spans="209:214" x14ac:dyDescent="0.25">
      <c r="HA2186" s="117" t="s">
        <v>1587</v>
      </c>
      <c r="HB2186" s="117" t="s">
        <v>6099</v>
      </c>
      <c r="HC2186" s="117"/>
      <c r="HD2186" s="116" t="s">
        <v>1858</v>
      </c>
      <c r="HE2186" s="116">
        <v>8.5429999999999993</v>
      </c>
      <c r="HF2186" s="116">
        <v>32.688000000000002</v>
      </c>
    </row>
    <row r="2187" spans="209:214" x14ac:dyDescent="0.25">
      <c r="HA2187" s="117" t="s">
        <v>1587</v>
      </c>
      <c r="HB2187" s="117" t="s">
        <v>6101</v>
      </c>
      <c r="HC2187" s="117"/>
      <c r="HD2187" s="116" t="s">
        <v>1858</v>
      </c>
      <c r="HE2187" s="116">
        <v>8.6215759999999992</v>
      </c>
      <c r="HF2187" s="116">
        <v>32.780951999999999</v>
      </c>
    </row>
    <row r="2188" spans="209:214" x14ac:dyDescent="0.25">
      <c r="HA2188" s="117" t="s">
        <v>1509</v>
      </c>
      <c r="HB2188" s="117" t="s">
        <v>3977</v>
      </c>
      <c r="HC2188" s="117"/>
      <c r="HD2188" s="116" t="s">
        <v>1858</v>
      </c>
      <c r="HE2188" s="116">
        <v>8.589601365</v>
      </c>
      <c r="HF2188" s="116">
        <v>28.594317559</v>
      </c>
    </row>
    <row r="2189" spans="209:214" x14ac:dyDescent="0.25">
      <c r="HA2189" s="117" t="s">
        <v>1509</v>
      </c>
      <c r="HB2189" s="117" t="s">
        <v>6104</v>
      </c>
      <c r="HC2189" s="117"/>
      <c r="HD2189" s="116" t="s">
        <v>1858</v>
      </c>
      <c r="HE2189" s="116">
        <v>8.5899699999999992</v>
      </c>
      <c r="HF2189" s="116">
        <v>28.609895999999999</v>
      </c>
    </row>
    <row r="2190" spans="209:214" x14ac:dyDescent="0.25">
      <c r="HA2190" s="117" t="s">
        <v>1509</v>
      </c>
      <c r="HB2190" s="117" t="s">
        <v>1509</v>
      </c>
      <c r="HC2190" s="117"/>
      <c r="HD2190" s="116" t="s">
        <v>1858</v>
      </c>
      <c r="HE2190" s="116">
        <v>8.59</v>
      </c>
      <c r="HF2190" s="116">
        <v>28.61</v>
      </c>
    </row>
    <row r="2191" spans="209:214" x14ac:dyDescent="0.25">
      <c r="HA2191" s="117" t="s">
        <v>1509</v>
      </c>
      <c r="HB2191" s="117" t="s">
        <v>6107</v>
      </c>
      <c r="HC2191" s="117"/>
      <c r="HD2191" s="116" t="s">
        <v>1858</v>
      </c>
      <c r="HE2191" s="116">
        <v>8.583202</v>
      </c>
      <c r="HF2191" s="116">
        <v>28.611758999999999</v>
      </c>
    </row>
    <row r="2192" spans="209:214" x14ac:dyDescent="0.25">
      <c r="HA2192" s="117" t="s">
        <v>1509</v>
      </c>
      <c r="HB2192" s="117" t="s">
        <v>6109</v>
      </c>
      <c r="HC2192" s="117"/>
      <c r="HD2192" s="116" t="s">
        <v>1858</v>
      </c>
      <c r="HE2192" s="116">
        <v>8.583202</v>
      </c>
      <c r="HF2192" s="116">
        <v>28.611758999999999</v>
      </c>
    </row>
    <row r="2193" spans="209:214" x14ac:dyDescent="0.25">
      <c r="HA2193" s="117" t="s">
        <v>1068</v>
      </c>
      <c r="HB2193" s="117" t="s">
        <v>6111</v>
      </c>
      <c r="HC2193" s="117"/>
      <c r="HD2193" s="116" t="s">
        <v>1858</v>
      </c>
      <c r="HE2193" s="116">
        <v>8.4552209999999999</v>
      </c>
      <c r="HF2193" s="116">
        <v>28.444057999999998</v>
      </c>
    </row>
    <row r="2194" spans="209:214" x14ac:dyDescent="0.25">
      <c r="HA2194" s="117" t="s">
        <v>1068</v>
      </c>
      <c r="HB2194" s="117" t="s">
        <v>6113</v>
      </c>
      <c r="HC2194" s="117"/>
      <c r="HD2194" s="116" t="s">
        <v>1858</v>
      </c>
      <c r="HE2194" s="116">
        <v>8.2652359999999998</v>
      </c>
      <c r="HF2194" s="116">
        <v>28.495353000000001</v>
      </c>
    </row>
    <row r="2195" spans="209:214" x14ac:dyDescent="0.25">
      <c r="HA2195" s="117" t="s">
        <v>1068</v>
      </c>
      <c r="HB2195" s="117" t="s">
        <v>6115</v>
      </c>
      <c r="HC2195" s="117"/>
      <c r="HD2195" s="116" t="s">
        <v>1858</v>
      </c>
      <c r="HE2195" s="116">
        <v>8.2243099999999991</v>
      </c>
      <c r="HF2195" s="116">
        <v>28.536716999999999</v>
      </c>
    </row>
    <row r="2196" spans="209:214" x14ac:dyDescent="0.25">
      <c r="HA2196" s="117" t="s">
        <v>1068</v>
      </c>
      <c r="HB2196" s="117" t="s">
        <v>6117</v>
      </c>
      <c r="HC2196" s="117"/>
      <c r="HD2196" s="116" t="s">
        <v>1858</v>
      </c>
      <c r="HE2196" s="116">
        <v>8.2243099999999991</v>
      </c>
      <c r="HF2196" s="116">
        <v>28.536716999999999</v>
      </c>
    </row>
    <row r="2197" spans="209:214" x14ac:dyDescent="0.25">
      <c r="HA2197" s="117" t="s">
        <v>1068</v>
      </c>
      <c r="HB2197" s="117" t="s">
        <v>1227</v>
      </c>
      <c r="HC2197" s="117"/>
      <c r="HD2197" s="116" t="s">
        <v>1858</v>
      </c>
      <c r="HE2197" s="116">
        <v>8.2723390000000006</v>
      </c>
      <c r="HF2197" s="116">
        <v>28.533031999999999</v>
      </c>
    </row>
    <row r="2198" spans="209:214" x14ac:dyDescent="0.25">
      <c r="HA2198" s="117" t="s">
        <v>1068</v>
      </c>
      <c r="HB2198" s="117" t="s">
        <v>6120</v>
      </c>
      <c r="HC2198" s="117"/>
      <c r="HD2198" s="116" t="s">
        <v>1858</v>
      </c>
      <c r="HE2198" s="116">
        <v>8.2443059999999999</v>
      </c>
      <c r="HF2198" s="116">
        <v>28.463878999999999</v>
      </c>
    </row>
    <row r="2199" spans="209:214" x14ac:dyDescent="0.25">
      <c r="HA2199" s="117" t="s">
        <v>1265</v>
      </c>
      <c r="HB2199" s="117" t="s">
        <v>6122</v>
      </c>
      <c r="HC2199" s="117"/>
      <c r="HD2199" s="116" t="s">
        <v>1858</v>
      </c>
      <c r="HE2199" s="116">
        <v>8.1354679999999995</v>
      </c>
      <c r="HF2199" s="116">
        <v>28.231071</v>
      </c>
    </row>
    <row r="2200" spans="209:214" x14ac:dyDescent="0.25">
      <c r="HA2200" s="117" t="s">
        <v>1265</v>
      </c>
      <c r="HB2200" s="117" t="s">
        <v>6124</v>
      </c>
      <c r="HC2200" s="117"/>
      <c r="HD2200" s="116" t="s">
        <v>1858</v>
      </c>
      <c r="HE2200" s="116">
        <v>8.1697425300000006</v>
      </c>
      <c r="HF2200" s="116">
        <v>28.301319450000001</v>
      </c>
    </row>
    <row r="2201" spans="209:214" x14ac:dyDescent="0.25">
      <c r="HA2201" s="117" t="s">
        <v>1265</v>
      </c>
      <c r="HB2201" s="117" t="s">
        <v>6126</v>
      </c>
      <c r="HC2201" s="117"/>
      <c r="HD2201" s="116" t="s">
        <v>1858</v>
      </c>
      <c r="HE2201" s="116">
        <v>8.07738142</v>
      </c>
      <c r="HF2201" s="116">
        <v>28.22144587</v>
      </c>
    </row>
    <row r="2202" spans="209:214" x14ac:dyDescent="0.25">
      <c r="HA2202" s="117" t="s">
        <v>1265</v>
      </c>
      <c r="HB2202" s="117" t="s">
        <v>6128</v>
      </c>
      <c r="HC2202" s="117"/>
      <c r="HD2202" s="116" t="s">
        <v>1858</v>
      </c>
      <c r="HE2202" s="116">
        <v>7.9960310000000003</v>
      </c>
      <c r="HF2202" s="116">
        <v>28.172681999999998</v>
      </c>
    </row>
    <row r="2203" spans="209:214" x14ac:dyDescent="0.25">
      <c r="HA2203" s="117" t="s">
        <v>1265</v>
      </c>
      <c r="HB2203" s="117" t="s">
        <v>6130</v>
      </c>
      <c r="HC2203" s="117"/>
      <c r="HD2203" s="116" t="s">
        <v>1858</v>
      </c>
      <c r="HE2203" s="116">
        <v>8.07738142</v>
      </c>
      <c r="HF2203" s="116">
        <v>28.22144587</v>
      </c>
    </row>
    <row r="2204" spans="209:214" x14ac:dyDescent="0.25">
      <c r="HA2204" s="117" t="s">
        <v>1265</v>
      </c>
      <c r="HB2204" s="117" t="s">
        <v>6132</v>
      </c>
      <c r="HC2204" s="117"/>
      <c r="HD2204" s="116" t="s">
        <v>1858</v>
      </c>
      <c r="HE2204" s="116">
        <v>8.2039510969999991</v>
      </c>
      <c r="HF2204" s="116">
        <v>28.435315939999999</v>
      </c>
    </row>
    <row r="2205" spans="209:214" x14ac:dyDescent="0.25">
      <c r="HA2205" s="117" t="s">
        <v>1265</v>
      </c>
      <c r="HB2205" s="117" t="s">
        <v>997</v>
      </c>
      <c r="HC2205" s="117"/>
      <c r="HD2205" s="116" t="s">
        <v>1858</v>
      </c>
      <c r="HE2205" s="116">
        <v>8.2697000000000003</v>
      </c>
      <c r="HF2205" s="116">
        <v>28.212599999999998</v>
      </c>
    </row>
    <row r="2206" spans="209:214" x14ac:dyDescent="0.25">
      <c r="HA2206" s="117" t="s">
        <v>1265</v>
      </c>
      <c r="HB2206" s="117" t="s">
        <v>6135</v>
      </c>
      <c r="HC2206" s="117"/>
      <c r="HD2206" s="116" t="s">
        <v>1858</v>
      </c>
      <c r="HE2206" s="116">
        <v>8.2022300000000001</v>
      </c>
      <c r="HF2206" s="116">
        <v>28.332999999999998</v>
      </c>
    </row>
    <row r="2207" spans="209:214" x14ac:dyDescent="0.25">
      <c r="HA2207" s="117" t="s">
        <v>1217</v>
      </c>
      <c r="HB2207" s="117" t="s">
        <v>6137</v>
      </c>
      <c r="HC2207" s="117"/>
      <c r="HD2207" s="116" t="s">
        <v>1858</v>
      </c>
      <c r="HE2207" s="116">
        <v>8.93</v>
      </c>
      <c r="HF2207" s="116">
        <v>28.74</v>
      </c>
    </row>
    <row r="2208" spans="209:214" x14ac:dyDescent="0.25">
      <c r="HA2208" s="117" t="s">
        <v>1217</v>
      </c>
      <c r="HB2208" s="117" t="s">
        <v>6139</v>
      </c>
      <c r="HC2208" s="117"/>
      <c r="HD2208" s="116" t="s">
        <v>1858</v>
      </c>
      <c r="HE2208" s="116">
        <v>8.3720800000000004</v>
      </c>
      <c r="HF2208" s="116">
        <v>28.515149999999998</v>
      </c>
    </row>
    <row r="2209" spans="209:214" x14ac:dyDescent="0.25">
      <c r="HA2209" s="117" t="s">
        <v>1217</v>
      </c>
      <c r="HB2209" s="117" t="s">
        <v>6141</v>
      </c>
      <c r="HC2209" s="117"/>
      <c r="HD2209" s="116" t="s">
        <v>1858</v>
      </c>
      <c r="HE2209" s="116">
        <v>8.6000370000000004</v>
      </c>
      <c r="HF2209" s="116">
        <v>28.490020000000001</v>
      </c>
    </row>
    <row r="2210" spans="209:214" x14ac:dyDescent="0.25">
      <c r="HA2210" s="117" t="s">
        <v>1217</v>
      </c>
      <c r="HB2210" s="117" t="s">
        <v>6143</v>
      </c>
      <c r="HC2210" s="117"/>
      <c r="HD2210" s="116" t="s">
        <v>1858</v>
      </c>
      <c r="HE2210" s="116">
        <v>8.3720800000000004</v>
      </c>
      <c r="HF2210" s="116">
        <v>28.515149999999998</v>
      </c>
    </row>
    <row r="2211" spans="209:214" x14ac:dyDescent="0.25">
      <c r="HA2211" s="117" t="s">
        <v>1217</v>
      </c>
      <c r="HB2211" s="117" t="s">
        <v>6145</v>
      </c>
      <c r="HC2211" s="117"/>
      <c r="HD2211" s="116" t="s">
        <v>1858</v>
      </c>
      <c r="HE2211" s="116">
        <v>8.6089300000000009</v>
      </c>
      <c r="HF2211" s="116">
        <v>28.574200000000001</v>
      </c>
    </row>
    <row r="2212" spans="209:214" x14ac:dyDescent="0.25">
      <c r="HA2212" s="117" t="s">
        <v>1078</v>
      </c>
      <c r="HB2212" s="117" t="s">
        <v>6147</v>
      </c>
      <c r="HC2212" s="117"/>
      <c r="HD2212" s="116" t="s">
        <v>1858</v>
      </c>
      <c r="HE2212" s="116">
        <v>8.3745200000000004</v>
      </c>
      <c r="HF2212" s="116">
        <v>28.399751999999999</v>
      </c>
    </row>
    <row r="2213" spans="209:214" x14ac:dyDescent="0.25">
      <c r="HA2213" s="117" t="s">
        <v>1078</v>
      </c>
      <c r="HB2213" s="117" t="s">
        <v>6149</v>
      </c>
      <c r="HC2213" s="117"/>
      <c r="HD2213" s="116" t="s">
        <v>1858</v>
      </c>
      <c r="HE2213" s="116">
        <v>8.7230000000000008</v>
      </c>
      <c r="HF2213" s="116">
        <v>28.456</v>
      </c>
    </row>
    <row r="2214" spans="209:214" x14ac:dyDescent="0.25">
      <c r="HA2214" s="117" t="s">
        <v>1078</v>
      </c>
      <c r="HB2214" s="117" t="s">
        <v>6151</v>
      </c>
      <c r="HC2214" s="117"/>
      <c r="HD2214" s="116" t="s">
        <v>1858</v>
      </c>
      <c r="HE2214" s="116">
        <v>8.3407409999999995</v>
      </c>
      <c r="HF2214" s="116">
        <v>28.395018</v>
      </c>
    </row>
    <row r="2215" spans="209:214" x14ac:dyDescent="0.25">
      <c r="HA2215" s="117" t="s">
        <v>1078</v>
      </c>
      <c r="HB2215" s="117" t="s">
        <v>6153</v>
      </c>
      <c r="HC2215" s="117"/>
      <c r="HD2215" s="116" t="s">
        <v>1858</v>
      </c>
      <c r="HE2215" s="116">
        <v>8.3496839999999999</v>
      </c>
      <c r="HF2215" s="116">
        <v>28.417038999999999</v>
      </c>
    </row>
    <row r="2216" spans="209:214" x14ac:dyDescent="0.25">
      <c r="HA2216" s="117" t="s">
        <v>1078</v>
      </c>
      <c r="HB2216" s="117" t="s">
        <v>6155</v>
      </c>
      <c r="HC2216" s="117"/>
      <c r="HD2216" s="116" t="s">
        <v>1858</v>
      </c>
      <c r="HE2216" s="116">
        <v>8.5546310000000005</v>
      </c>
      <c r="HF2216" s="116">
        <v>28.408114999999999</v>
      </c>
    </row>
    <row r="2217" spans="209:214" x14ac:dyDescent="0.25">
      <c r="HA2217" s="117" t="s">
        <v>1078</v>
      </c>
      <c r="HB2217" s="117" t="s">
        <v>6157</v>
      </c>
      <c r="HC2217" s="117"/>
      <c r="HD2217" s="116" t="s">
        <v>1858</v>
      </c>
      <c r="HE2217" s="116">
        <v>8.3638379999999994</v>
      </c>
      <c r="HF2217" s="116">
        <v>28.376615000000001</v>
      </c>
    </row>
    <row r="2218" spans="209:214" x14ac:dyDescent="0.25">
      <c r="HA2218" s="117" t="s">
        <v>1078</v>
      </c>
      <c r="HB2218" s="117" t="s">
        <v>6159</v>
      </c>
      <c r="HC2218" s="117"/>
      <c r="HD2218" s="116" t="s">
        <v>1858</v>
      </c>
      <c r="HE2218" s="116">
        <v>8.4870719999999995</v>
      </c>
      <c r="HF2218" s="116">
        <v>28.389714999999999</v>
      </c>
    </row>
    <row r="2219" spans="209:214" x14ac:dyDescent="0.25">
      <c r="HA2219" s="117" t="s">
        <v>1078</v>
      </c>
      <c r="HB2219" s="117" t="s">
        <v>6161</v>
      </c>
      <c r="HC2219" s="117"/>
      <c r="HD2219" s="116" t="s">
        <v>1858</v>
      </c>
      <c r="HE2219" s="116">
        <v>8.4112799999999996</v>
      </c>
      <c r="HF2219" s="116">
        <v>28.402799000000002</v>
      </c>
    </row>
    <row r="2220" spans="209:214" x14ac:dyDescent="0.25">
      <c r="HA2220" s="117" t="s">
        <v>1078</v>
      </c>
      <c r="HB2220" s="117" t="s">
        <v>6163</v>
      </c>
      <c r="HC2220" s="117"/>
      <c r="HD2220" s="116" t="s">
        <v>1858</v>
      </c>
      <c r="HE2220" s="116">
        <v>8.3788450000000001</v>
      </c>
      <c r="HF2220" s="116">
        <v>28.396332000000001</v>
      </c>
    </row>
    <row r="2221" spans="209:214" x14ac:dyDescent="0.25">
      <c r="HA2221" s="117" t="s">
        <v>1078</v>
      </c>
      <c r="HB2221" s="117" t="s">
        <v>6165</v>
      </c>
      <c r="HC2221" s="117"/>
      <c r="HD2221" s="116" t="s">
        <v>1858</v>
      </c>
      <c r="HE2221" s="116">
        <v>8.455527</v>
      </c>
      <c r="HF2221" s="116">
        <v>28.403907</v>
      </c>
    </row>
    <row r="2222" spans="209:214" x14ac:dyDescent="0.25">
      <c r="HA2222" s="117" t="s">
        <v>1461</v>
      </c>
      <c r="HB2222" s="117" t="s">
        <v>6167</v>
      </c>
      <c r="HC2222" s="117"/>
      <c r="HD2222" s="116" t="s">
        <v>1858</v>
      </c>
      <c r="HE2222" s="116">
        <v>8.4372729999999994</v>
      </c>
      <c r="HF2222" s="116">
        <v>28.273320999999999</v>
      </c>
    </row>
    <row r="2223" spans="209:214" x14ac:dyDescent="0.25">
      <c r="HA2223" s="117" t="s">
        <v>1461</v>
      </c>
      <c r="HB2223" s="117" t="s">
        <v>6169</v>
      </c>
      <c r="HC2223" s="117"/>
      <c r="HD2223" s="116" t="s">
        <v>1858</v>
      </c>
      <c r="HE2223" s="116">
        <v>8.4489400000000003</v>
      </c>
      <c r="HF2223" s="116">
        <v>28.298010000000001</v>
      </c>
    </row>
    <row r="2224" spans="209:214" x14ac:dyDescent="0.25">
      <c r="HA2224" s="117" t="s">
        <v>1461</v>
      </c>
      <c r="HB2224" s="117" t="s">
        <v>1237</v>
      </c>
      <c r="HC2224" s="117"/>
      <c r="HD2224" s="116" t="s">
        <v>1858</v>
      </c>
      <c r="HE2224" s="116">
        <v>8.4169830000000001</v>
      </c>
      <c r="HF2224" s="116">
        <v>28.344355</v>
      </c>
    </row>
    <row r="2225" spans="209:214" x14ac:dyDescent="0.25">
      <c r="HA2225" s="117" t="s">
        <v>1461</v>
      </c>
      <c r="HB2225" s="117" t="s">
        <v>6172</v>
      </c>
      <c r="HC2225" s="117"/>
      <c r="HD2225" s="116" t="s">
        <v>1858</v>
      </c>
      <c r="HE2225" s="116">
        <v>8.43</v>
      </c>
      <c r="HF2225" s="116">
        <v>28.378</v>
      </c>
    </row>
    <row r="2226" spans="209:214" x14ac:dyDescent="0.25">
      <c r="HA2226" s="117" t="s">
        <v>1461</v>
      </c>
      <c r="HB2226" s="117" t="s">
        <v>6174</v>
      </c>
      <c r="HC2226" s="117"/>
      <c r="HD2226" s="116" t="s">
        <v>1858</v>
      </c>
      <c r="HE2226" s="116">
        <v>8.61</v>
      </c>
      <c r="HF2226" s="116">
        <v>28.36</v>
      </c>
    </row>
    <row r="2227" spans="209:214" x14ac:dyDescent="0.25">
      <c r="HA2227" s="117" t="s">
        <v>1161</v>
      </c>
      <c r="HB2227" s="117" t="s">
        <v>6176</v>
      </c>
      <c r="HC2227" s="117"/>
      <c r="HD2227" s="116" t="s">
        <v>1858</v>
      </c>
      <c r="HE2227" s="116">
        <v>8.8800000000000008</v>
      </c>
      <c r="HF2227" s="116">
        <v>27.98</v>
      </c>
    </row>
    <row r="2228" spans="209:214" x14ac:dyDescent="0.25">
      <c r="HA2228" s="117" t="s">
        <v>1161</v>
      </c>
      <c r="HB2228" s="117" t="s">
        <v>6178</v>
      </c>
      <c r="HC2228" s="117"/>
      <c r="HD2228" s="116" t="s">
        <v>1858</v>
      </c>
      <c r="HE2228" s="116">
        <v>8.9592200000000002</v>
      </c>
      <c r="HF2228" s="116">
        <v>28.030163000000002</v>
      </c>
    </row>
    <row r="2229" spans="209:214" x14ac:dyDescent="0.25">
      <c r="HA2229" s="117" t="s">
        <v>1161</v>
      </c>
      <c r="HB2229" s="117" t="s">
        <v>6180</v>
      </c>
      <c r="HC2229" s="117"/>
      <c r="HD2229" s="116" t="s">
        <v>1858</v>
      </c>
      <c r="HE2229" s="116">
        <v>8.9</v>
      </c>
      <c r="HF2229" s="116">
        <v>27.97</v>
      </c>
    </row>
    <row r="2230" spans="209:214" x14ac:dyDescent="0.25">
      <c r="HA2230" s="117" t="s">
        <v>1161</v>
      </c>
      <c r="HB2230" s="117" t="s">
        <v>6182</v>
      </c>
      <c r="HC2230" s="117"/>
      <c r="HD2230" s="116" t="s">
        <v>1858</v>
      </c>
      <c r="HE2230" s="116">
        <v>8.9753139999999991</v>
      </c>
      <c r="HF2230" s="116">
        <v>28.023578000000001</v>
      </c>
    </row>
    <row r="2231" spans="209:214" x14ac:dyDescent="0.25">
      <c r="HA2231" s="117" t="s">
        <v>1161</v>
      </c>
      <c r="HB2231" s="117" t="s">
        <v>6184</v>
      </c>
      <c r="HC2231" s="117"/>
      <c r="HD2231" s="116" t="s">
        <v>1858</v>
      </c>
      <c r="HE2231" s="116">
        <v>8.94</v>
      </c>
      <c r="HF2231" s="116">
        <v>27.98</v>
      </c>
    </row>
    <row r="2232" spans="209:214" x14ac:dyDescent="0.25">
      <c r="HA2232" s="117" t="s">
        <v>1161</v>
      </c>
      <c r="HB2232" s="117" t="s">
        <v>6186</v>
      </c>
      <c r="HC2232" s="117" t="s">
        <v>6187</v>
      </c>
      <c r="HD2232" s="116" t="s">
        <v>1858</v>
      </c>
      <c r="HE2232" s="116">
        <v>8.9070680000000007</v>
      </c>
      <c r="HF2232" s="116">
        <v>27.933298000000001</v>
      </c>
    </row>
    <row r="2233" spans="209:214" x14ac:dyDescent="0.25">
      <c r="HA2233" s="117" t="s">
        <v>1161</v>
      </c>
      <c r="HB2233" s="117" t="s">
        <v>6189</v>
      </c>
      <c r="HC2233" s="117"/>
      <c r="HD2233" s="116" t="s">
        <v>1858</v>
      </c>
      <c r="HE2233" s="116">
        <v>8.9089690000000008</v>
      </c>
      <c r="HF2233" s="116">
        <v>27.940795000000001</v>
      </c>
    </row>
    <row r="2234" spans="209:214" x14ac:dyDescent="0.25">
      <c r="HA2234" s="117" t="s">
        <v>1161</v>
      </c>
      <c r="HB2234" s="117" t="s">
        <v>1338</v>
      </c>
      <c r="HC2234" s="117"/>
      <c r="HD2234" s="116" t="s">
        <v>1858</v>
      </c>
      <c r="HE2234" s="116">
        <v>8.8527539999999991</v>
      </c>
      <c r="HF2234" s="116">
        <v>28.012</v>
      </c>
    </row>
    <row r="2235" spans="209:214" x14ac:dyDescent="0.25">
      <c r="HA2235" s="117" t="s">
        <v>1468</v>
      </c>
      <c r="HB2235" s="117" t="s">
        <v>6192</v>
      </c>
      <c r="HC2235" s="117"/>
      <c r="HD2235" s="116" t="s">
        <v>1858</v>
      </c>
      <c r="HE2235" s="116">
        <v>9.1006280000000004</v>
      </c>
      <c r="HF2235" s="116">
        <v>27.931688000000001</v>
      </c>
    </row>
    <row r="2236" spans="209:214" x14ac:dyDescent="0.25">
      <c r="HA2236" s="117" t="s">
        <v>1468</v>
      </c>
      <c r="HB2236" s="117" t="s">
        <v>6194</v>
      </c>
      <c r="HC2236" s="117"/>
      <c r="HD2236" s="116" t="s">
        <v>1858</v>
      </c>
      <c r="HE2236" s="116">
        <v>9.0047350000000002</v>
      </c>
      <c r="HF2236" s="116">
        <v>27.895872000000001</v>
      </c>
    </row>
    <row r="2237" spans="209:214" x14ac:dyDescent="0.25">
      <c r="HA2237" s="117" t="s">
        <v>1468</v>
      </c>
      <c r="HB2237" s="117" t="s">
        <v>4747</v>
      </c>
      <c r="HC2237" s="117"/>
      <c r="HD2237" s="116" t="s">
        <v>1858</v>
      </c>
      <c r="HE2237" s="116">
        <v>9.0162289999999992</v>
      </c>
      <c r="HF2237" s="116">
        <v>27.931055000000001</v>
      </c>
    </row>
    <row r="2238" spans="209:214" x14ac:dyDescent="0.25">
      <c r="HA2238" s="117" t="s">
        <v>1468</v>
      </c>
      <c r="HB2238" s="117" t="s">
        <v>6197</v>
      </c>
      <c r="HC2238" s="117"/>
      <c r="HD2238" s="116" t="s">
        <v>1858</v>
      </c>
      <c r="HE2238" s="116">
        <v>9.0119199999999999</v>
      </c>
      <c r="HF2238" s="116">
        <v>27.924620000000001</v>
      </c>
    </row>
    <row r="2239" spans="209:214" x14ac:dyDescent="0.25">
      <c r="HA2239" s="117" t="s">
        <v>1468</v>
      </c>
      <c r="HB2239" s="117" t="s">
        <v>6199</v>
      </c>
      <c r="HC2239" s="117"/>
      <c r="HD2239" s="116" t="s">
        <v>1858</v>
      </c>
      <c r="HE2239" s="116">
        <v>9.0268610000000002</v>
      </c>
      <c r="HF2239" s="116">
        <v>27.940891000000001</v>
      </c>
    </row>
    <row r="2240" spans="209:214" x14ac:dyDescent="0.25">
      <c r="HA2240" s="117" t="s">
        <v>1468</v>
      </c>
      <c r="HB2240" s="117" t="s">
        <v>6201</v>
      </c>
      <c r="HC2240" s="117"/>
      <c r="HD2240" s="116" t="s">
        <v>1858</v>
      </c>
      <c r="HE2240" s="116">
        <v>8.9758285139999998</v>
      </c>
      <c r="HF2240" s="116">
        <v>27.894755565000001</v>
      </c>
    </row>
    <row r="2241" spans="209:214" x14ac:dyDescent="0.25">
      <c r="HA2241" s="117" t="s">
        <v>1468</v>
      </c>
      <c r="HB2241" s="117" t="s">
        <v>3604</v>
      </c>
      <c r="HC2241" s="117"/>
      <c r="HD2241" s="116" t="s">
        <v>1858</v>
      </c>
      <c r="HE2241" s="116">
        <v>8.9999570000000002</v>
      </c>
      <c r="HF2241" s="116">
        <v>27.892845999999999</v>
      </c>
    </row>
    <row r="2242" spans="209:214" x14ac:dyDescent="0.25">
      <c r="HA2242" s="117" t="s">
        <v>1468</v>
      </c>
      <c r="HB2242" s="117" t="s">
        <v>6204</v>
      </c>
      <c r="HC2242" s="117"/>
      <c r="HD2242" s="116" t="s">
        <v>1858</v>
      </c>
      <c r="HE2242" s="116">
        <v>8.9622740000000007</v>
      </c>
      <c r="HF2242" s="116">
        <v>27.894919000000002</v>
      </c>
    </row>
    <row r="2243" spans="209:214" x14ac:dyDescent="0.25">
      <c r="HA2243" s="117" t="s">
        <v>1289</v>
      </c>
      <c r="HB2243" s="117" t="s">
        <v>1019</v>
      </c>
      <c r="HC2243" s="117" t="s">
        <v>1240</v>
      </c>
      <c r="HD2243" s="116" t="s">
        <v>1858</v>
      </c>
      <c r="HE2243" s="116">
        <v>8.7942499999999999</v>
      </c>
      <c r="HF2243" s="116">
        <v>28.396383</v>
      </c>
    </row>
    <row r="2244" spans="209:214" x14ac:dyDescent="0.25">
      <c r="HA2244" s="117" t="s">
        <v>1289</v>
      </c>
      <c r="HB2244" s="117" t="s">
        <v>6207</v>
      </c>
      <c r="HC2244" s="117"/>
      <c r="HD2244" s="116" t="s">
        <v>1858</v>
      </c>
      <c r="HE2244" s="116">
        <v>8.6957970000000007</v>
      </c>
      <c r="HF2244" s="116">
        <v>28.227955000000001</v>
      </c>
    </row>
    <row r="2245" spans="209:214" x14ac:dyDescent="0.25">
      <c r="HA2245" s="117" t="s">
        <v>1289</v>
      </c>
      <c r="HB2245" s="117" t="s">
        <v>176</v>
      </c>
      <c r="HC2245" s="117"/>
      <c r="HD2245" s="116" t="s">
        <v>1858</v>
      </c>
      <c r="HE2245" s="116">
        <v>8.7358049999999992</v>
      </c>
      <c r="HF2245" s="116">
        <v>28.194254999999998</v>
      </c>
    </row>
    <row r="2246" spans="209:214" x14ac:dyDescent="0.25">
      <c r="HA2246" s="117" t="s">
        <v>1289</v>
      </c>
      <c r="HB2246" s="117" t="s">
        <v>6210</v>
      </c>
      <c r="HC2246" s="117" t="s">
        <v>6211</v>
      </c>
      <c r="HD2246" s="116" t="s">
        <v>1858</v>
      </c>
      <c r="HE2246" s="116">
        <v>8.7942499999999999</v>
      </c>
      <c r="HF2246" s="116">
        <v>28.396383</v>
      </c>
    </row>
    <row r="2247" spans="209:214" x14ac:dyDescent="0.25">
      <c r="HA2247" s="117" t="s">
        <v>1289</v>
      </c>
      <c r="HB2247" s="117" t="s">
        <v>6213</v>
      </c>
      <c r="HC2247" s="117"/>
      <c r="HD2247" s="116" t="s">
        <v>1858</v>
      </c>
      <c r="HE2247" s="116">
        <v>8.7343250000000001</v>
      </c>
      <c r="HF2247" s="116">
        <v>28.297132999999999</v>
      </c>
    </row>
    <row r="2248" spans="209:214" x14ac:dyDescent="0.25">
      <c r="HA2248" s="117" t="s">
        <v>1289</v>
      </c>
      <c r="HB2248" s="117" t="s">
        <v>6215</v>
      </c>
      <c r="HC2248" s="117"/>
      <c r="HD2248" s="116" t="s">
        <v>1858</v>
      </c>
      <c r="HE2248" s="116">
        <v>8.7364800000000002</v>
      </c>
      <c r="HF2248" s="116">
        <v>28.289155999999998</v>
      </c>
    </row>
    <row r="2249" spans="209:214" x14ac:dyDescent="0.25">
      <c r="HA2249" s="117" t="s">
        <v>1050</v>
      </c>
      <c r="HB2249" s="117" t="s">
        <v>6217</v>
      </c>
      <c r="HC2249" s="117"/>
      <c r="HD2249" s="116" t="s">
        <v>1858</v>
      </c>
      <c r="HE2249" s="116">
        <v>8.5513499999999993</v>
      </c>
      <c r="HF2249" s="116">
        <v>28.312899999999999</v>
      </c>
    </row>
    <row r="2250" spans="209:214" x14ac:dyDescent="0.25">
      <c r="HA2250" s="117" t="s">
        <v>1050</v>
      </c>
      <c r="HB2250" s="117" t="s">
        <v>6219</v>
      </c>
      <c r="HC2250" s="117"/>
      <c r="HD2250" s="116" t="s">
        <v>1858</v>
      </c>
      <c r="HE2250" s="116">
        <v>8.5523100000000003</v>
      </c>
      <c r="HF2250" s="116">
        <v>28.225683</v>
      </c>
    </row>
    <row r="2251" spans="209:214" x14ac:dyDescent="0.25">
      <c r="HA2251" s="117" t="s">
        <v>1050</v>
      </c>
      <c r="HB2251" s="117" t="s">
        <v>6221</v>
      </c>
      <c r="HC2251" s="117"/>
      <c r="HD2251" s="116" t="s">
        <v>1858</v>
      </c>
      <c r="HE2251" s="116">
        <v>8.624015</v>
      </c>
      <c r="HF2251" s="116">
        <v>28.119029999999999</v>
      </c>
    </row>
    <row r="2252" spans="209:214" x14ac:dyDescent="0.25">
      <c r="HA2252" s="117" t="s">
        <v>1050</v>
      </c>
      <c r="HB2252" s="117" t="s">
        <v>6223</v>
      </c>
      <c r="HC2252" s="117"/>
      <c r="HD2252" s="116" t="s">
        <v>1858</v>
      </c>
      <c r="HE2252" s="116">
        <v>8.6157649999999997</v>
      </c>
      <c r="HF2252" s="116">
        <v>28.187474000000002</v>
      </c>
    </row>
    <row r="2253" spans="209:214" x14ac:dyDescent="0.25">
      <c r="HA2253" s="117" t="s">
        <v>1050</v>
      </c>
      <c r="HB2253" s="117" t="s">
        <v>6225</v>
      </c>
      <c r="HC2253" s="117"/>
      <c r="HD2253" s="116" t="s">
        <v>1858</v>
      </c>
      <c r="HE2253" s="116">
        <v>8.6772200000000002</v>
      </c>
      <c r="HF2253" s="116">
        <v>28.154720000000001</v>
      </c>
    </row>
    <row r="2254" spans="209:214" x14ac:dyDescent="0.25">
      <c r="HA2254" s="117" t="s">
        <v>1050</v>
      </c>
      <c r="HB2254" s="117" t="s">
        <v>6227</v>
      </c>
      <c r="HC2254" s="117"/>
      <c r="HD2254" s="116" t="s">
        <v>1858</v>
      </c>
      <c r="HE2254" s="116">
        <v>8.593439</v>
      </c>
      <c r="HF2254" s="116">
        <v>28.118672</v>
      </c>
    </row>
    <row r="2255" spans="209:214" x14ac:dyDescent="0.25">
      <c r="HA2255" s="117" t="s">
        <v>773</v>
      </c>
      <c r="HB2255" s="117" t="s">
        <v>6229</v>
      </c>
      <c r="HC2255" s="117"/>
      <c r="HD2255" s="116" t="s">
        <v>1858</v>
      </c>
      <c r="HE2255" s="116">
        <v>8.8148099999999996</v>
      </c>
      <c r="HF2255" s="116">
        <v>28.068432999999999</v>
      </c>
    </row>
    <row r="2256" spans="209:214" x14ac:dyDescent="0.25">
      <c r="HA2256" s="117" t="s">
        <v>773</v>
      </c>
      <c r="HB2256" s="117" t="s">
        <v>4186</v>
      </c>
      <c r="HC2256" s="117"/>
      <c r="HD2256" s="116" t="s">
        <v>1858</v>
      </c>
      <c r="HE2256" s="116">
        <v>8.9635429999999996</v>
      </c>
      <c r="HF2256" s="116">
        <v>28.084788</v>
      </c>
    </row>
    <row r="2257" spans="209:214" x14ac:dyDescent="0.25">
      <c r="HA2257" s="117" t="s">
        <v>773</v>
      </c>
      <c r="HB2257" s="117" t="s">
        <v>6232</v>
      </c>
      <c r="HC2257" s="117"/>
      <c r="HD2257" s="116" t="s">
        <v>1858</v>
      </c>
      <c r="HE2257" s="116">
        <v>8.7176960000000001</v>
      </c>
      <c r="HF2257" s="116">
        <v>28.020856999999999</v>
      </c>
    </row>
    <row r="2258" spans="209:214" x14ac:dyDescent="0.25">
      <c r="HA2258" s="117" t="s">
        <v>773</v>
      </c>
      <c r="HB2258" s="117" t="s">
        <v>6234</v>
      </c>
      <c r="HC2258" s="117"/>
      <c r="HD2258" s="116" t="s">
        <v>1858</v>
      </c>
      <c r="HE2258" s="116">
        <v>8.6841340000000002</v>
      </c>
      <c r="HF2258" s="116">
        <v>27.999164</v>
      </c>
    </row>
    <row r="2259" spans="209:214" x14ac:dyDescent="0.25">
      <c r="HA2259" s="117" t="s">
        <v>773</v>
      </c>
      <c r="HB2259" s="117" t="s">
        <v>6236</v>
      </c>
      <c r="HC2259" s="117"/>
      <c r="HD2259" s="116" t="s">
        <v>1858</v>
      </c>
      <c r="HE2259" s="116">
        <v>8.7323090000000008</v>
      </c>
      <c r="HF2259" s="116">
        <v>28.019285</v>
      </c>
    </row>
    <row r="2260" spans="209:214" x14ac:dyDescent="0.25">
      <c r="HA2260" s="117" t="s">
        <v>773</v>
      </c>
      <c r="HB2260" s="117" t="s">
        <v>6238</v>
      </c>
      <c r="HC2260" s="117"/>
      <c r="HD2260" s="116" t="s">
        <v>1858</v>
      </c>
      <c r="HE2260" s="116">
        <v>8.7838689999999993</v>
      </c>
      <c r="HF2260" s="116">
        <v>28.017813</v>
      </c>
    </row>
    <row r="2261" spans="209:214" x14ac:dyDescent="0.25">
      <c r="HA2261" s="117" t="s">
        <v>773</v>
      </c>
      <c r="HB2261" s="117" t="s">
        <v>6240</v>
      </c>
      <c r="HC2261" s="117" t="s">
        <v>6241</v>
      </c>
      <c r="HD2261" s="116" t="s">
        <v>1858</v>
      </c>
      <c r="HE2261" s="116">
        <v>8.7848439999999997</v>
      </c>
      <c r="HF2261" s="116">
        <v>28.016504000000001</v>
      </c>
    </row>
    <row r="2262" spans="209:214" x14ac:dyDescent="0.25">
      <c r="HA2262" s="117" t="s">
        <v>773</v>
      </c>
      <c r="HB2262" s="117" t="s">
        <v>6243</v>
      </c>
      <c r="HC2262" s="117"/>
      <c r="HD2262" s="116" t="s">
        <v>1858</v>
      </c>
      <c r="HE2262" s="116">
        <v>8.7852870000000003</v>
      </c>
      <c r="HF2262" s="116">
        <v>28.018968999999998</v>
      </c>
    </row>
    <row r="2263" spans="209:214" x14ac:dyDescent="0.25">
      <c r="HA2263" s="117" t="s">
        <v>692</v>
      </c>
      <c r="HB2263" s="117" t="s">
        <v>6135</v>
      </c>
      <c r="HC2263" s="117"/>
      <c r="HD2263" s="116" t="s">
        <v>1858</v>
      </c>
      <c r="HE2263" s="116">
        <v>8.5935400000000008</v>
      </c>
      <c r="HF2263" s="116">
        <v>28.089683999999998</v>
      </c>
    </row>
    <row r="2264" spans="209:214" x14ac:dyDescent="0.25">
      <c r="HA2264" s="117" t="s">
        <v>692</v>
      </c>
      <c r="HB2264" s="117" t="s">
        <v>6246</v>
      </c>
      <c r="HC2264" s="117"/>
      <c r="HD2264" s="116" t="s">
        <v>1858</v>
      </c>
      <c r="HE2264" s="116">
        <v>8.4573820000000008</v>
      </c>
      <c r="HF2264" s="116">
        <v>28.065864999999999</v>
      </c>
    </row>
    <row r="2265" spans="209:214" x14ac:dyDescent="0.25">
      <c r="HA2265" s="117" t="s">
        <v>692</v>
      </c>
      <c r="HB2265" s="117" t="s">
        <v>6248</v>
      </c>
      <c r="HC2265" s="117"/>
      <c r="HD2265" s="116" t="s">
        <v>1858</v>
      </c>
      <c r="HE2265" s="116">
        <v>8.5306949999999997</v>
      </c>
      <c r="HF2265" s="116">
        <v>28.060853000000002</v>
      </c>
    </row>
    <row r="2266" spans="209:214" x14ac:dyDescent="0.25">
      <c r="HA2266" s="117" t="s">
        <v>692</v>
      </c>
      <c r="HB2266" s="117" t="s">
        <v>6250</v>
      </c>
      <c r="HC2266" s="117"/>
      <c r="HD2266" s="116" t="s">
        <v>1858</v>
      </c>
      <c r="HE2266" s="116">
        <v>8.5374510000000008</v>
      </c>
      <c r="HF2266" s="116">
        <v>28.098870000000002</v>
      </c>
    </row>
    <row r="2267" spans="209:214" x14ac:dyDescent="0.25">
      <c r="HA2267" s="117" t="s">
        <v>692</v>
      </c>
      <c r="HB2267" s="117" t="s">
        <v>6252</v>
      </c>
      <c r="HC2267" s="117"/>
      <c r="HD2267" s="116" t="s">
        <v>1858</v>
      </c>
      <c r="HE2267" s="116">
        <v>8.4164370000000002</v>
      </c>
      <c r="HF2267" s="116">
        <v>28.017695</v>
      </c>
    </row>
    <row r="2268" spans="209:214" x14ac:dyDescent="0.25">
      <c r="HA2268" s="117" t="s">
        <v>692</v>
      </c>
      <c r="HB2268" s="117" t="s">
        <v>994</v>
      </c>
      <c r="HC2268" s="117"/>
      <c r="HD2268" s="116" t="s">
        <v>1858</v>
      </c>
      <c r="HE2268" s="116">
        <v>8.5150210000000008</v>
      </c>
      <c r="HF2268" s="116">
        <v>28.121112</v>
      </c>
    </row>
    <row r="2269" spans="209:214" x14ac:dyDescent="0.25">
      <c r="HA2269" s="117" t="s">
        <v>692</v>
      </c>
      <c r="HB2269" s="117" t="s">
        <v>6255</v>
      </c>
      <c r="HC2269" s="117"/>
      <c r="HD2269" s="116" t="s">
        <v>1858</v>
      </c>
      <c r="HE2269" s="116">
        <v>8.5803779999999996</v>
      </c>
      <c r="HF2269" s="116">
        <v>27.988564</v>
      </c>
    </row>
    <row r="2270" spans="209:214" x14ac:dyDescent="0.25">
      <c r="HA2270" s="117" t="s">
        <v>692</v>
      </c>
      <c r="HB2270" s="117" t="s">
        <v>6257</v>
      </c>
      <c r="HC2270" s="117"/>
      <c r="HD2270" s="116" t="s">
        <v>1858</v>
      </c>
      <c r="HE2270" s="116">
        <v>8.5638070000000006</v>
      </c>
      <c r="HF2270" s="116">
        <v>27.995308000000001</v>
      </c>
    </row>
    <row r="2271" spans="209:214" x14ac:dyDescent="0.25">
      <c r="HA2271" s="117" t="s">
        <v>692</v>
      </c>
      <c r="HB2271" s="117" t="s">
        <v>6259</v>
      </c>
      <c r="HC2271" s="117"/>
      <c r="HD2271" s="116" t="s">
        <v>1858</v>
      </c>
      <c r="HE2271" s="116">
        <v>8.5487300000000008</v>
      </c>
      <c r="HF2271" s="116">
        <v>28.026888</v>
      </c>
    </row>
    <row r="2272" spans="209:214" x14ac:dyDescent="0.25">
      <c r="HA2272" s="117" t="s">
        <v>692</v>
      </c>
      <c r="HB2272" s="117" t="s">
        <v>6261</v>
      </c>
      <c r="HC2272" s="117"/>
      <c r="HD2272" s="116" t="s">
        <v>1858</v>
      </c>
      <c r="HE2272" s="116">
        <v>8.4581640720000006</v>
      </c>
      <c r="HF2272" s="116">
        <v>27.915558537999999</v>
      </c>
    </row>
    <row r="2273" spans="209:214" x14ac:dyDescent="0.25">
      <c r="HA2273" s="117" t="s">
        <v>692</v>
      </c>
      <c r="HB2273" s="117" t="s">
        <v>6263</v>
      </c>
      <c r="HC2273" s="117"/>
      <c r="HD2273" s="116" t="s">
        <v>1858</v>
      </c>
      <c r="HE2273" s="116">
        <v>8.5286430000000006</v>
      </c>
      <c r="HF2273" s="116">
        <v>27.975487999999999</v>
      </c>
    </row>
    <row r="2274" spans="209:214" x14ac:dyDescent="0.25">
      <c r="HA2274" s="117" t="s">
        <v>692</v>
      </c>
      <c r="HB2274" s="117" t="s">
        <v>6265</v>
      </c>
      <c r="HC2274" s="117"/>
      <c r="HD2274" s="116" t="s">
        <v>1858</v>
      </c>
      <c r="HE2274" s="116">
        <v>8.4561060000000001</v>
      </c>
      <c r="HF2274" s="116">
        <v>28.063666000000001</v>
      </c>
    </row>
    <row r="2275" spans="209:214" x14ac:dyDescent="0.25">
      <c r="HA2275" s="117" t="s">
        <v>692</v>
      </c>
      <c r="HB2275" s="117" t="s">
        <v>6267</v>
      </c>
      <c r="HC2275" s="117"/>
      <c r="HD2275" s="116" t="s">
        <v>1858</v>
      </c>
      <c r="HE2275" s="116">
        <v>8.5295799999999993</v>
      </c>
      <c r="HF2275" s="116">
        <v>27.97635</v>
      </c>
    </row>
    <row r="2276" spans="209:214" x14ac:dyDescent="0.25">
      <c r="HA2276" s="117" t="s">
        <v>1357</v>
      </c>
      <c r="HB2276" s="117" t="s">
        <v>6269</v>
      </c>
      <c r="HC2276" s="117"/>
      <c r="HD2276" s="116" t="s">
        <v>1858</v>
      </c>
      <c r="HE2276" s="116">
        <v>8.1864100000000004</v>
      </c>
      <c r="HF2276" s="116">
        <v>27.996400000000001</v>
      </c>
    </row>
    <row r="2277" spans="209:214" x14ac:dyDescent="0.25">
      <c r="HA2277" s="117" t="s">
        <v>1357</v>
      </c>
      <c r="HB2277" s="117" t="s">
        <v>6271</v>
      </c>
      <c r="HC2277" s="117"/>
      <c r="HD2277" s="116" t="s">
        <v>1858</v>
      </c>
      <c r="HE2277" s="116">
        <v>8.2662600000000008</v>
      </c>
      <c r="HF2277" s="116">
        <v>27.957032999999999</v>
      </c>
    </row>
    <row r="2278" spans="209:214" x14ac:dyDescent="0.25">
      <c r="HA2278" s="117" t="s">
        <v>1357</v>
      </c>
      <c r="HB2278" s="117" t="s">
        <v>6273</v>
      </c>
      <c r="HC2278" s="117"/>
      <c r="HD2278" s="116" t="s">
        <v>1858</v>
      </c>
      <c r="HE2278" s="116">
        <v>8.2509300000000003</v>
      </c>
      <c r="HF2278" s="116">
        <v>27.980716999999999</v>
      </c>
    </row>
    <row r="2279" spans="209:214" x14ac:dyDescent="0.25">
      <c r="HA2279" s="117" t="s">
        <v>1357</v>
      </c>
      <c r="HB2279" s="117" t="s">
        <v>6275</v>
      </c>
      <c r="HC2279" s="117"/>
      <c r="HD2279" s="116" t="s">
        <v>1858</v>
      </c>
      <c r="HE2279" s="116">
        <v>8.2604830000000007</v>
      </c>
      <c r="HF2279" s="116">
        <v>27.982097</v>
      </c>
    </row>
    <row r="2280" spans="209:214" x14ac:dyDescent="0.25">
      <c r="HA2280" s="117" t="s">
        <v>1357</v>
      </c>
      <c r="HB2280" s="117" t="s">
        <v>1370</v>
      </c>
      <c r="HC2280" s="117"/>
      <c r="HD2280" s="116" t="s">
        <v>1858</v>
      </c>
      <c r="HE2280" s="116">
        <v>8.3436299999999992</v>
      </c>
      <c r="HF2280" s="116">
        <v>27.950824999999998</v>
      </c>
    </row>
    <row r="2281" spans="209:214" x14ac:dyDescent="0.25">
      <c r="HA2281" s="117" t="s">
        <v>1357</v>
      </c>
      <c r="HB2281" s="117" t="s">
        <v>6278</v>
      </c>
      <c r="HC2281" s="117"/>
      <c r="HD2281" s="116" t="s">
        <v>1858</v>
      </c>
      <c r="HE2281" s="116">
        <v>8.3558000000000003</v>
      </c>
      <c r="HF2281" s="116">
        <v>27.932948</v>
      </c>
    </row>
    <row r="2282" spans="209:214" x14ac:dyDescent="0.25">
      <c r="HA2282" s="117" t="s">
        <v>1357</v>
      </c>
      <c r="HB2282" s="117" t="s">
        <v>6280</v>
      </c>
      <c r="HC2282" s="117"/>
      <c r="HD2282" s="116" t="s">
        <v>1858</v>
      </c>
      <c r="HE2282" s="116">
        <v>8.2590380000000003</v>
      </c>
      <c r="HF2282" s="116">
        <v>28.04588</v>
      </c>
    </row>
    <row r="2283" spans="209:214" x14ac:dyDescent="0.25">
      <c r="HA2283" s="117" t="s">
        <v>1357</v>
      </c>
      <c r="HB2283" s="117" t="s">
        <v>6282</v>
      </c>
      <c r="HC2283" s="117"/>
      <c r="HD2283" s="116" t="s">
        <v>1858</v>
      </c>
      <c r="HE2283" s="116">
        <v>8.4890000000000008</v>
      </c>
      <c r="HF2283" s="116">
        <v>28.199000000000002</v>
      </c>
    </row>
    <row r="2284" spans="209:214" x14ac:dyDescent="0.25">
      <c r="HA2284" s="117" t="s">
        <v>1463</v>
      </c>
      <c r="HB2284" s="117" t="s">
        <v>6284</v>
      </c>
      <c r="HC2284" s="117"/>
      <c r="HD2284" s="116" t="s">
        <v>1858</v>
      </c>
      <c r="HE2284" s="116">
        <v>8.0914870000000008</v>
      </c>
      <c r="HF2284" s="116">
        <v>28.030055999999998</v>
      </c>
    </row>
    <row r="2285" spans="209:214" x14ac:dyDescent="0.25">
      <c r="HA2285" s="117" t="s">
        <v>1463</v>
      </c>
      <c r="HB2285" s="117" t="s">
        <v>6286</v>
      </c>
      <c r="HC2285" s="117"/>
      <c r="HD2285" s="116" t="s">
        <v>1858</v>
      </c>
      <c r="HE2285" s="116">
        <v>8.0974360000000001</v>
      </c>
      <c r="HF2285" s="116">
        <v>28.009029999999999</v>
      </c>
    </row>
    <row r="2286" spans="209:214" x14ac:dyDescent="0.25">
      <c r="HA2286" s="117" t="s">
        <v>1463</v>
      </c>
      <c r="HB2286" s="117" t="s">
        <v>6288</v>
      </c>
      <c r="HC2286" s="117"/>
      <c r="HD2286" s="116" t="s">
        <v>1858</v>
      </c>
      <c r="HE2286" s="116">
        <v>8.13781</v>
      </c>
      <c r="HF2286" s="116">
        <v>28.156217000000002</v>
      </c>
    </row>
    <row r="2287" spans="209:214" x14ac:dyDescent="0.25">
      <c r="HA2287" s="117" t="s">
        <v>1463</v>
      </c>
      <c r="HB2287" s="117" t="s">
        <v>6290</v>
      </c>
      <c r="HC2287" s="117"/>
      <c r="HD2287" s="116" t="s">
        <v>1858</v>
      </c>
      <c r="HE2287" s="116">
        <v>8.1825500000000009</v>
      </c>
      <c r="HF2287" s="116">
        <v>27.998916999999999</v>
      </c>
    </row>
    <row r="2288" spans="209:214" x14ac:dyDescent="0.25">
      <c r="HA2288" s="117" t="s">
        <v>1463</v>
      </c>
      <c r="HB2288" s="117" t="s">
        <v>6139</v>
      </c>
      <c r="HC2288" s="117"/>
      <c r="HD2288" s="116" t="s">
        <v>1858</v>
      </c>
      <c r="HE2288" s="116">
        <v>8.0274641980000006</v>
      </c>
      <c r="HF2288" s="116">
        <v>28.137686996999999</v>
      </c>
    </row>
    <row r="2289" spans="209:214" x14ac:dyDescent="0.25">
      <c r="HA2289" s="117" t="s">
        <v>1463</v>
      </c>
      <c r="HB2289" s="117" t="s">
        <v>6293</v>
      </c>
      <c r="HC2289" s="117"/>
      <c r="HD2289" s="116" t="s">
        <v>1858</v>
      </c>
      <c r="HE2289" s="116">
        <v>8.14</v>
      </c>
      <c r="HF2289" s="116">
        <v>28.18</v>
      </c>
    </row>
    <row r="2290" spans="209:214" x14ac:dyDescent="0.25">
      <c r="HA2290" s="117" t="s">
        <v>1463</v>
      </c>
      <c r="HB2290" s="117" t="s">
        <v>6295</v>
      </c>
      <c r="HC2290" s="117"/>
      <c r="HD2290" s="116" t="s">
        <v>1858</v>
      </c>
      <c r="HE2290" s="116">
        <v>8.1268216540000004</v>
      </c>
      <c r="HF2290" s="116">
        <v>28.007994709999998</v>
      </c>
    </row>
    <row r="2291" spans="209:214" x14ac:dyDescent="0.25">
      <c r="HA2291" s="117" t="s">
        <v>1124</v>
      </c>
      <c r="HB2291" s="117" t="s">
        <v>6297</v>
      </c>
      <c r="HC2291" s="117"/>
      <c r="HD2291" s="116" t="s">
        <v>1858</v>
      </c>
      <c r="HE2291" s="116">
        <v>8.7621880000000001</v>
      </c>
      <c r="HF2291" s="116">
        <v>28.203052</v>
      </c>
    </row>
    <row r="2292" spans="209:214" x14ac:dyDescent="0.25">
      <c r="HA2292" s="117" t="s">
        <v>1124</v>
      </c>
      <c r="HB2292" s="117" t="s">
        <v>6299</v>
      </c>
      <c r="HC2292" s="117"/>
      <c r="HD2292" s="116" t="s">
        <v>1858</v>
      </c>
      <c r="HE2292" s="116">
        <v>8.8629909999999992</v>
      </c>
      <c r="HF2292" s="116">
        <v>28.206776999999999</v>
      </c>
    </row>
    <row r="2293" spans="209:214" x14ac:dyDescent="0.25">
      <c r="HA2293" s="117" t="s">
        <v>1124</v>
      </c>
      <c r="HB2293" s="117" t="s">
        <v>6301</v>
      </c>
      <c r="HC2293" s="117"/>
      <c r="HD2293" s="116" t="s">
        <v>1858</v>
      </c>
      <c r="HE2293" s="116">
        <v>8.8556100000000004</v>
      </c>
      <c r="HF2293" s="116">
        <v>28.329567000000001</v>
      </c>
    </row>
    <row r="2294" spans="209:214" x14ac:dyDescent="0.25">
      <c r="HA2294" s="117" t="s">
        <v>1124</v>
      </c>
      <c r="HB2294" s="117" t="s">
        <v>6303</v>
      </c>
      <c r="HC2294" s="117"/>
      <c r="HD2294" s="116" t="s">
        <v>1858</v>
      </c>
      <c r="HE2294" s="116">
        <v>8.83</v>
      </c>
      <c r="HF2294" s="116">
        <v>28.31</v>
      </c>
    </row>
    <row r="2295" spans="209:214" x14ac:dyDescent="0.25">
      <c r="HA2295" s="117" t="s">
        <v>1124</v>
      </c>
      <c r="HB2295" s="117" t="s">
        <v>632</v>
      </c>
      <c r="HC2295" s="117"/>
      <c r="HD2295" s="116" t="s">
        <v>1858</v>
      </c>
      <c r="HE2295" s="116">
        <v>8.8629909999999992</v>
      </c>
      <c r="HF2295" s="116">
        <v>28.206776999999999</v>
      </c>
    </row>
    <row r="2296" spans="209:214" x14ac:dyDescent="0.25">
      <c r="HA2296" s="117" t="s">
        <v>1124</v>
      </c>
      <c r="HB2296" s="117" t="s">
        <v>6306</v>
      </c>
      <c r="HC2296" s="117"/>
      <c r="HD2296" s="116" t="s">
        <v>1858</v>
      </c>
      <c r="HE2296" s="116">
        <v>8.8629909999999992</v>
      </c>
      <c r="HF2296" s="116">
        <v>28.206776999999999</v>
      </c>
    </row>
    <row r="2297" spans="209:214" x14ac:dyDescent="0.25">
      <c r="HA2297" s="117" t="s">
        <v>1124</v>
      </c>
      <c r="HB2297" s="117" t="s">
        <v>6308</v>
      </c>
      <c r="HC2297" s="117"/>
      <c r="HD2297" s="116" t="s">
        <v>1858</v>
      </c>
      <c r="HE2297" s="116">
        <v>8.7780170000000002</v>
      </c>
      <c r="HF2297" s="116">
        <v>28.199869</v>
      </c>
    </row>
    <row r="2298" spans="209:214" x14ac:dyDescent="0.25">
      <c r="HA2298" s="117" t="s">
        <v>1124</v>
      </c>
      <c r="HB2298" s="117" t="s">
        <v>6310</v>
      </c>
      <c r="HC2298" s="117"/>
      <c r="HD2298" s="116" t="s">
        <v>1858</v>
      </c>
      <c r="HE2298" s="116">
        <v>8.8426880000000008</v>
      </c>
      <c r="HF2298" s="116">
        <v>28.253108999999998</v>
      </c>
    </row>
    <row r="2299" spans="209:214" x14ac:dyDescent="0.25">
      <c r="HA2299" s="117" t="s">
        <v>1229</v>
      </c>
      <c r="HB2299" s="117" t="s">
        <v>6312</v>
      </c>
      <c r="HC2299" s="117"/>
      <c r="HD2299" s="116" t="s">
        <v>1858</v>
      </c>
      <c r="HE2299" s="116">
        <v>7.729421426</v>
      </c>
      <c r="HF2299" s="116">
        <v>29.023908166999998</v>
      </c>
    </row>
    <row r="2300" spans="209:214" x14ac:dyDescent="0.25">
      <c r="HA2300" s="117" t="s">
        <v>1229</v>
      </c>
      <c r="HB2300" s="117" t="s">
        <v>6314</v>
      </c>
      <c r="HC2300" s="117"/>
      <c r="HD2300" s="116" t="s">
        <v>1858</v>
      </c>
      <c r="HE2300" s="116">
        <v>7.7437950000000004</v>
      </c>
      <c r="HF2300" s="116">
        <v>29.048259000000002</v>
      </c>
    </row>
    <row r="2301" spans="209:214" x14ac:dyDescent="0.25">
      <c r="HA2301" s="117" t="s">
        <v>1229</v>
      </c>
      <c r="HB2301" s="117" t="s">
        <v>6316</v>
      </c>
      <c r="HC2301" s="117"/>
      <c r="HD2301" s="116" t="s">
        <v>1858</v>
      </c>
      <c r="HE2301" s="116">
        <v>7.7648450000000002</v>
      </c>
      <c r="HF2301" s="116">
        <v>29.070703999999999</v>
      </c>
    </row>
    <row r="2302" spans="209:214" x14ac:dyDescent="0.25">
      <c r="HA2302" s="117" t="s">
        <v>1229</v>
      </c>
      <c r="HB2302" s="117" t="s">
        <v>6318</v>
      </c>
      <c r="HC2302" s="117"/>
      <c r="HD2302" s="116" t="s">
        <v>1858</v>
      </c>
      <c r="HE2302" s="116">
        <v>7.8467010000000004</v>
      </c>
      <c r="HF2302" s="116">
        <v>29.094217</v>
      </c>
    </row>
    <row r="2303" spans="209:214" x14ac:dyDescent="0.25">
      <c r="HA2303" s="117" t="s">
        <v>1229</v>
      </c>
      <c r="HB2303" s="117" t="s">
        <v>6320</v>
      </c>
      <c r="HC2303" s="117"/>
      <c r="HD2303" s="116" t="s">
        <v>1858</v>
      </c>
      <c r="HE2303" s="116">
        <v>7.6451099999999999</v>
      </c>
      <c r="HF2303" s="116">
        <v>29.105589999999999</v>
      </c>
    </row>
    <row r="2304" spans="209:214" x14ac:dyDescent="0.25">
      <c r="HA2304" s="117" t="s">
        <v>1229</v>
      </c>
      <c r="HB2304" s="117" t="s">
        <v>6322</v>
      </c>
      <c r="HC2304" s="117"/>
      <c r="HD2304" s="116" t="s">
        <v>1858</v>
      </c>
      <c r="HE2304" s="116">
        <v>7.75</v>
      </c>
      <c r="HF2304" s="116">
        <v>29.1</v>
      </c>
    </row>
    <row r="2305" spans="209:214" x14ac:dyDescent="0.25">
      <c r="HA2305" s="117" t="s">
        <v>1229</v>
      </c>
      <c r="HB2305" s="117" t="s">
        <v>6324</v>
      </c>
      <c r="HC2305" s="117"/>
      <c r="HD2305" s="116" t="s">
        <v>1858</v>
      </c>
      <c r="HE2305" s="116">
        <v>7.61416</v>
      </c>
      <c r="HF2305" s="116">
        <v>29.146470000000001</v>
      </c>
    </row>
    <row r="2306" spans="209:214" x14ac:dyDescent="0.25">
      <c r="HA2306" s="117" t="s">
        <v>1229</v>
      </c>
      <c r="HB2306" s="117" t="s">
        <v>1229</v>
      </c>
      <c r="HC2306" s="117"/>
      <c r="HD2306" s="116" t="s">
        <v>1858</v>
      </c>
      <c r="HE2306" s="116">
        <v>7.6451099999999999</v>
      </c>
      <c r="HF2306" s="116">
        <v>29.105589999999999</v>
      </c>
    </row>
    <row r="2307" spans="209:214" x14ac:dyDescent="0.25">
      <c r="HA2307" s="117" t="s">
        <v>1240</v>
      </c>
      <c r="HB2307" s="117" t="s">
        <v>6327</v>
      </c>
      <c r="HC2307" s="117"/>
      <c r="HD2307" s="116" t="s">
        <v>1858</v>
      </c>
      <c r="HE2307" s="116">
        <v>7.933681</v>
      </c>
      <c r="HF2307" s="116">
        <v>29.545604000000001</v>
      </c>
    </row>
    <row r="2308" spans="209:214" x14ac:dyDescent="0.25">
      <c r="HA2308" s="117" t="s">
        <v>1240</v>
      </c>
      <c r="HB2308" s="117" t="s">
        <v>6329</v>
      </c>
      <c r="HC2308" s="117"/>
      <c r="HD2308" s="116" t="s">
        <v>1858</v>
      </c>
      <c r="HE2308" s="116">
        <v>7.933681</v>
      </c>
      <c r="HF2308" s="116">
        <v>29.545604000000001</v>
      </c>
    </row>
    <row r="2309" spans="209:214" x14ac:dyDescent="0.25">
      <c r="HA2309" s="117" t="s">
        <v>1240</v>
      </c>
      <c r="HB2309" s="117" t="s">
        <v>6331</v>
      </c>
      <c r="HC2309" s="117"/>
      <c r="HD2309" s="116" t="s">
        <v>1858</v>
      </c>
      <c r="HE2309" s="116">
        <v>7.9868119999999996</v>
      </c>
      <c r="HF2309" s="116">
        <v>29.481515000000002</v>
      </c>
    </row>
    <row r="2310" spans="209:214" x14ac:dyDescent="0.25">
      <c r="HA2310" s="117" t="s">
        <v>1240</v>
      </c>
      <c r="HB2310" s="117" t="s">
        <v>6333</v>
      </c>
      <c r="HC2310" s="117"/>
      <c r="HD2310" s="116" t="s">
        <v>1858</v>
      </c>
      <c r="HE2310" s="116">
        <v>7.9867970000000001</v>
      </c>
      <c r="HF2310" s="116">
        <v>29.43515</v>
      </c>
    </row>
    <row r="2311" spans="209:214" x14ac:dyDescent="0.25">
      <c r="HA2311" s="117" t="s">
        <v>1240</v>
      </c>
      <c r="HB2311" s="117" t="s">
        <v>1240</v>
      </c>
      <c r="HC2311" s="117"/>
      <c r="HD2311" s="116" t="s">
        <v>1858</v>
      </c>
      <c r="HE2311" s="116">
        <v>7.9948100000000002</v>
      </c>
      <c r="HF2311" s="116">
        <v>29.503409999999999</v>
      </c>
    </row>
    <row r="2312" spans="209:214" x14ac:dyDescent="0.25">
      <c r="HA2312" s="117" t="s">
        <v>1207</v>
      </c>
      <c r="HB2312" s="117" t="s">
        <v>6336</v>
      </c>
      <c r="HC2312" s="117"/>
      <c r="HD2312" s="116" t="s">
        <v>1858</v>
      </c>
      <c r="HE2312" s="116">
        <v>7.6778820000000003</v>
      </c>
      <c r="HF2312" s="116">
        <v>28.955195</v>
      </c>
    </row>
    <row r="2313" spans="209:214" x14ac:dyDescent="0.25">
      <c r="HA2313" s="117" t="s">
        <v>1207</v>
      </c>
      <c r="HB2313" s="117" t="s">
        <v>6338</v>
      </c>
      <c r="HC2313" s="117"/>
      <c r="HD2313" s="116" t="s">
        <v>1858</v>
      </c>
      <c r="HE2313" s="116">
        <v>7.6778820000000003</v>
      </c>
      <c r="HF2313" s="116">
        <v>28.955195</v>
      </c>
    </row>
    <row r="2314" spans="209:214" x14ac:dyDescent="0.25">
      <c r="HA2314" s="117" t="s">
        <v>1207</v>
      </c>
      <c r="HB2314" s="117" t="s">
        <v>6340</v>
      </c>
      <c r="HC2314" s="117"/>
      <c r="HD2314" s="116" t="s">
        <v>1858</v>
      </c>
      <c r="HE2314" s="116">
        <v>7.7155230000000001</v>
      </c>
      <c r="HF2314" s="116">
        <v>28.953797999999999</v>
      </c>
    </row>
    <row r="2315" spans="209:214" x14ac:dyDescent="0.25">
      <c r="HA2315" s="117" t="s">
        <v>1207</v>
      </c>
      <c r="HB2315" s="117" t="s">
        <v>3895</v>
      </c>
      <c r="HC2315" s="117"/>
      <c r="HD2315" s="116" t="s">
        <v>1858</v>
      </c>
      <c r="HE2315" s="116">
        <v>7.8426880240000001</v>
      </c>
      <c r="HF2315" s="116">
        <v>28.827967770000001</v>
      </c>
    </row>
    <row r="2316" spans="209:214" x14ac:dyDescent="0.25">
      <c r="HA2316" s="117" t="s">
        <v>1207</v>
      </c>
      <c r="HB2316" s="117" t="s">
        <v>1207</v>
      </c>
      <c r="HC2316" s="117"/>
      <c r="HD2316" s="116" t="s">
        <v>1858</v>
      </c>
      <c r="HE2316" s="116">
        <v>7.7063158270000001</v>
      </c>
      <c r="HF2316" s="116">
        <v>28.830494430000002</v>
      </c>
    </row>
    <row r="2317" spans="209:214" x14ac:dyDescent="0.25">
      <c r="HA2317" s="117" t="s">
        <v>1205</v>
      </c>
      <c r="HB2317" s="117" t="s">
        <v>6344</v>
      </c>
      <c r="HC2317" s="117"/>
      <c r="HD2317" s="116" t="s">
        <v>1858</v>
      </c>
      <c r="HE2317" s="116">
        <v>7.9791990000000004</v>
      </c>
      <c r="HF2317" s="116">
        <v>29.298811000000001</v>
      </c>
    </row>
    <row r="2318" spans="209:214" x14ac:dyDescent="0.25">
      <c r="HA2318" s="117" t="s">
        <v>1205</v>
      </c>
      <c r="HB2318" s="117" t="s">
        <v>2796</v>
      </c>
      <c r="HC2318" s="117"/>
      <c r="HD2318" s="116" t="s">
        <v>1858</v>
      </c>
      <c r="HE2318" s="116">
        <v>7.9856530000000001</v>
      </c>
      <c r="HF2318" s="116">
        <v>29.335946</v>
      </c>
    </row>
    <row r="2319" spans="209:214" x14ac:dyDescent="0.25">
      <c r="HA2319" s="117" t="s">
        <v>1205</v>
      </c>
      <c r="HB2319" s="117" t="s">
        <v>6347</v>
      </c>
      <c r="HC2319" s="117"/>
      <c r="HD2319" s="116" t="s">
        <v>1858</v>
      </c>
      <c r="HE2319" s="116">
        <v>7.9477500000000001</v>
      </c>
      <c r="HF2319" s="116">
        <v>29.343619</v>
      </c>
    </row>
    <row r="2320" spans="209:214" x14ac:dyDescent="0.25">
      <c r="HA2320" s="117" t="s">
        <v>1205</v>
      </c>
      <c r="HB2320" s="117" t="s">
        <v>6349</v>
      </c>
      <c r="HC2320" s="117"/>
      <c r="HD2320" s="116" t="s">
        <v>1858</v>
      </c>
      <c r="HE2320" s="116">
        <v>7.9916939999999999</v>
      </c>
      <c r="HF2320" s="116">
        <v>29.358015000000002</v>
      </c>
    </row>
    <row r="2321" spans="209:214" x14ac:dyDescent="0.25">
      <c r="HA2321" s="117" t="s">
        <v>1205</v>
      </c>
      <c r="HB2321" s="117" t="s">
        <v>6351</v>
      </c>
      <c r="HC2321" s="117"/>
      <c r="HD2321" s="116" t="s">
        <v>1858</v>
      </c>
      <c r="HE2321" s="116">
        <v>7.9697049980000001</v>
      </c>
      <c r="HF2321" s="116">
        <v>29.25930331</v>
      </c>
    </row>
    <row r="2322" spans="209:214" x14ac:dyDescent="0.25">
      <c r="HA2322" s="117" t="s">
        <v>1205</v>
      </c>
      <c r="HB2322" s="117" t="s">
        <v>1205</v>
      </c>
      <c r="HC2322" s="117"/>
      <c r="HD2322" s="116" t="s">
        <v>1858</v>
      </c>
      <c r="HE2322" s="116">
        <v>7.9805000000000001</v>
      </c>
      <c r="HF2322" s="116">
        <v>29.31983</v>
      </c>
    </row>
    <row r="2323" spans="209:214" x14ac:dyDescent="0.25">
      <c r="HA2323" s="117" t="s">
        <v>1195</v>
      </c>
      <c r="HB2323" s="117" t="s">
        <v>6354</v>
      </c>
      <c r="HC2323" s="117"/>
      <c r="HD2323" s="116" t="s">
        <v>1858</v>
      </c>
      <c r="HE2323" s="116">
        <v>8.1216460000000001</v>
      </c>
      <c r="HF2323" s="116">
        <v>29.391822999999999</v>
      </c>
    </row>
    <row r="2324" spans="209:214" x14ac:dyDescent="0.25">
      <c r="HA2324" s="117" t="s">
        <v>1195</v>
      </c>
      <c r="HB2324" s="117" t="s">
        <v>6356</v>
      </c>
      <c r="HC2324" s="117"/>
      <c r="HD2324" s="116" t="s">
        <v>1858</v>
      </c>
      <c r="HE2324" s="116">
        <v>8.1430000000000007</v>
      </c>
      <c r="HF2324" s="116">
        <v>29.452000000000002</v>
      </c>
    </row>
    <row r="2325" spans="209:214" x14ac:dyDescent="0.25">
      <c r="HA2325" s="117" t="s">
        <v>1195</v>
      </c>
      <c r="HB2325" s="117" t="s">
        <v>6358</v>
      </c>
      <c r="HC2325" s="117"/>
      <c r="HD2325" s="116" t="s">
        <v>1858</v>
      </c>
      <c r="HE2325" s="116">
        <v>8.0758559999999999</v>
      </c>
      <c r="HF2325" s="116">
        <v>29.431408999999999</v>
      </c>
    </row>
    <row r="2326" spans="209:214" x14ac:dyDescent="0.25">
      <c r="HA2326" s="117" t="s">
        <v>1195</v>
      </c>
      <c r="HB2326" s="117" t="s">
        <v>1195</v>
      </c>
      <c r="HC2326" s="117"/>
      <c r="HD2326" s="116" t="s">
        <v>1858</v>
      </c>
      <c r="HE2326" s="116">
        <v>8.1394000000000002</v>
      </c>
      <c r="HF2326" s="116">
        <v>29.303709999999999</v>
      </c>
    </row>
    <row r="2327" spans="209:214" x14ac:dyDescent="0.25">
      <c r="HA2327" s="117" t="s">
        <v>1227</v>
      </c>
      <c r="HB2327" s="117" t="s">
        <v>6361</v>
      </c>
      <c r="HC2327" s="117"/>
      <c r="HD2327" s="116" t="s">
        <v>1858</v>
      </c>
      <c r="HE2327" s="116">
        <v>7.7206390000000003</v>
      </c>
      <c r="HF2327" s="116">
        <v>29.138964999999999</v>
      </c>
    </row>
    <row r="2328" spans="209:214" x14ac:dyDescent="0.25">
      <c r="HA2328" s="117" t="s">
        <v>1227</v>
      </c>
      <c r="HB2328" s="117" t="s">
        <v>6363</v>
      </c>
      <c r="HC2328" s="117"/>
      <c r="HD2328" s="116" t="s">
        <v>1858</v>
      </c>
      <c r="HE2328" s="116">
        <v>7.6666667000000004</v>
      </c>
      <c r="HF2328" s="116">
        <v>29.183333300000001</v>
      </c>
    </row>
    <row r="2329" spans="209:214" x14ac:dyDescent="0.25">
      <c r="HA2329" s="117" t="s">
        <v>1227</v>
      </c>
      <c r="HB2329" s="117" t="s">
        <v>6365</v>
      </c>
      <c r="HC2329" s="117"/>
      <c r="HD2329" s="116" t="s">
        <v>1858</v>
      </c>
      <c r="HE2329" s="116">
        <v>7.7225979999999996</v>
      </c>
      <c r="HF2329" s="116">
        <v>29.242705000000001</v>
      </c>
    </row>
    <row r="2330" spans="209:214" x14ac:dyDescent="0.25">
      <c r="HA2330" s="117" t="s">
        <v>1227</v>
      </c>
      <c r="HB2330" s="117" t="s">
        <v>1227</v>
      </c>
      <c r="HC2330" s="117"/>
      <c r="HD2330" s="116" t="s">
        <v>1858</v>
      </c>
      <c r="HE2330" s="116">
        <v>7.6669439480000001</v>
      </c>
      <c r="HF2330" s="116">
        <v>29.179579140000001</v>
      </c>
    </row>
    <row r="2331" spans="209:214" x14ac:dyDescent="0.25">
      <c r="HA2331" s="117" t="s">
        <v>1227</v>
      </c>
      <c r="HB2331" s="117" t="s">
        <v>6368</v>
      </c>
      <c r="HC2331" s="117"/>
      <c r="HD2331" s="116" t="s">
        <v>1858</v>
      </c>
      <c r="HE2331" s="116">
        <v>7.7320359999999999</v>
      </c>
      <c r="HF2331" s="116">
        <v>29.206036000000001</v>
      </c>
    </row>
    <row r="2332" spans="209:214" x14ac:dyDescent="0.25">
      <c r="HA2332" s="117" t="s">
        <v>1227</v>
      </c>
      <c r="HB2332" s="117" t="s">
        <v>6370</v>
      </c>
      <c r="HC2332" s="117"/>
      <c r="HD2332" s="116" t="s">
        <v>1858</v>
      </c>
      <c r="HE2332" s="116">
        <v>7.6969250000000002</v>
      </c>
      <c r="HF2332" s="116">
        <v>29.261329</v>
      </c>
    </row>
    <row r="2333" spans="209:214" x14ac:dyDescent="0.25">
      <c r="HA2333" s="117" t="s">
        <v>1227</v>
      </c>
      <c r="HB2333" s="117" t="s">
        <v>887</v>
      </c>
      <c r="HC2333" s="117"/>
      <c r="HD2333" s="116" t="s">
        <v>1858</v>
      </c>
      <c r="HE2333" s="116">
        <v>7.7320359190000003</v>
      </c>
      <c r="HF2333" s="116">
        <v>29.206036220000001</v>
      </c>
    </row>
    <row r="2334" spans="209:214" x14ac:dyDescent="0.25">
      <c r="HA2334" s="117" t="s">
        <v>1227</v>
      </c>
      <c r="HB2334" s="117" t="s">
        <v>6373</v>
      </c>
      <c r="HC2334" s="117"/>
      <c r="HD2334" s="116" t="s">
        <v>1858</v>
      </c>
      <c r="HE2334" s="116">
        <v>7.6833299999999998</v>
      </c>
      <c r="HF2334" s="116">
        <v>29.275659999999998</v>
      </c>
    </row>
    <row r="2335" spans="209:214" x14ac:dyDescent="0.25">
      <c r="HA2335" s="117" t="s">
        <v>1271</v>
      </c>
      <c r="HB2335" s="117" t="s">
        <v>6375</v>
      </c>
      <c r="HC2335" s="117"/>
      <c r="HD2335" s="116" t="s">
        <v>1858</v>
      </c>
      <c r="HE2335" s="116">
        <v>8.3461870000000005</v>
      </c>
      <c r="HF2335" s="116">
        <v>29.107794999999999</v>
      </c>
    </row>
    <row r="2336" spans="209:214" x14ac:dyDescent="0.25">
      <c r="HA2336" s="117" t="s">
        <v>1271</v>
      </c>
      <c r="HB2336" s="117" t="s">
        <v>6377</v>
      </c>
      <c r="HC2336" s="117"/>
      <c r="HD2336" s="116" t="s">
        <v>1858</v>
      </c>
      <c r="HE2336" s="116">
        <v>8.4013089999999995</v>
      </c>
      <c r="HF2336" s="116">
        <v>29.267824000000001</v>
      </c>
    </row>
    <row r="2337" spans="209:214" x14ac:dyDescent="0.25">
      <c r="HA2337" s="117" t="s">
        <v>1271</v>
      </c>
      <c r="HB2337" s="117" t="s">
        <v>6379</v>
      </c>
      <c r="HC2337" s="117"/>
      <c r="HD2337" s="116" t="s">
        <v>1858</v>
      </c>
      <c r="HE2337" s="116">
        <v>8.4013089999999995</v>
      </c>
      <c r="HF2337" s="116">
        <v>29.267824000000001</v>
      </c>
    </row>
    <row r="2338" spans="209:214" x14ac:dyDescent="0.25">
      <c r="HA2338" s="117" t="s">
        <v>1271</v>
      </c>
      <c r="HB2338" s="117" t="s">
        <v>6338</v>
      </c>
      <c r="HC2338" s="117"/>
      <c r="HD2338" s="116" t="s">
        <v>1858</v>
      </c>
      <c r="HE2338" s="116">
        <v>8.4013089999999995</v>
      </c>
      <c r="HF2338" s="116">
        <v>29.267824000000001</v>
      </c>
    </row>
    <row r="2339" spans="209:214" x14ac:dyDescent="0.25">
      <c r="HA2339" s="117" t="s">
        <v>1271</v>
      </c>
      <c r="HB2339" s="117" t="s">
        <v>361</v>
      </c>
      <c r="HC2339" s="117"/>
      <c r="HD2339" s="116" t="s">
        <v>1858</v>
      </c>
      <c r="HE2339" s="116">
        <v>8.3608100000000007</v>
      </c>
      <c r="HF2339" s="116">
        <v>29.190532999999999</v>
      </c>
    </row>
    <row r="2340" spans="209:214" x14ac:dyDescent="0.25">
      <c r="HA2340" s="117" t="s">
        <v>1271</v>
      </c>
      <c r="HB2340" s="117" t="s">
        <v>6383</v>
      </c>
      <c r="HC2340" s="117"/>
      <c r="HD2340" s="116" t="s">
        <v>1858</v>
      </c>
      <c r="HE2340" s="116">
        <v>8.4064940000000004</v>
      </c>
      <c r="HF2340" s="116">
        <v>29.258223000000001</v>
      </c>
    </row>
    <row r="2341" spans="209:214" x14ac:dyDescent="0.25">
      <c r="HA2341" s="117" t="s">
        <v>1271</v>
      </c>
      <c r="HB2341" s="117" t="s">
        <v>6385</v>
      </c>
      <c r="HC2341" s="117"/>
      <c r="HD2341" s="116" t="s">
        <v>1858</v>
      </c>
      <c r="HE2341" s="116">
        <v>8.3579818469999996</v>
      </c>
      <c r="HF2341" s="116">
        <v>29.15774515</v>
      </c>
    </row>
    <row r="2342" spans="209:214" x14ac:dyDescent="0.25">
      <c r="HA2342" s="117" t="s">
        <v>1271</v>
      </c>
      <c r="HB2342" s="117" t="s">
        <v>6387</v>
      </c>
      <c r="HC2342" s="117"/>
      <c r="HD2342" s="116" t="s">
        <v>1858</v>
      </c>
      <c r="HE2342" s="116">
        <v>8.35</v>
      </c>
      <c r="HF2342" s="116">
        <v>29.08333</v>
      </c>
    </row>
    <row r="2343" spans="209:214" x14ac:dyDescent="0.25">
      <c r="HA2343" s="117" t="s">
        <v>1399</v>
      </c>
      <c r="HB2343" s="117" t="s">
        <v>6389</v>
      </c>
      <c r="HC2343" s="117"/>
      <c r="HD2343" s="116" t="s">
        <v>1858</v>
      </c>
      <c r="HE2343" s="116">
        <v>8.5233299999999996</v>
      </c>
      <c r="HF2343" s="116">
        <v>28.963283000000001</v>
      </c>
    </row>
    <row r="2344" spans="209:214" x14ac:dyDescent="0.25">
      <c r="HA2344" s="117" t="s">
        <v>1399</v>
      </c>
      <c r="HB2344" s="117" t="s">
        <v>6391</v>
      </c>
      <c r="HC2344" s="117"/>
      <c r="HD2344" s="116" t="s">
        <v>1858</v>
      </c>
      <c r="HE2344" s="116">
        <v>8.5841329999999996</v>
      </c>
      <c r="HF2344" s="116">
        <v>29.047692999999999</v>
      </c>
    </row>
    <row r="2345" spans="209:214" x14ac:dyDescent="0.25">
      <c r="HA2345" s="117" t="s">
        <v>1399</v>
      </c>
      <c r="HB2345" s="117" t="s">
        <v>6393</v>
      </c>
      <c r="HC2345" s="117"/>
      <c r="HD2345" s="116" t="s">
        <v>1858</v>
      </c>
      <c r="HE2345" s="116">
        <v>8.455228</v>
      </c>
      <c r="HF2345" s="116">
        <v>28.939478999999999</v>
      </c>
    </row>
    <row r="2346" spans="209:214" x14ac:dyDescent="0.25">
      <c r="HA2346" s="117" t="s">
        <v>1399</v>
      </c>
      <c r="HB2346" s="117" t="s">
        <v>6395</v>
      </c>
      <c r="HC2346" s="117"/>
      <c r="HD2346" s="116" t="s">
        <v>1858</v>
      </c>
      <c r="HE2346" s="116">
        <v>8.5625990000000005</v>
      </c>
      <c r="HF2346" s="116">
        <v>28.941687999999999</v>
      </c>
    </row>
    <row r="2347" spans="209:214" x14ac:dyDescent="0.25">
      <c r="HA2347" s="117" t="s">
        <v>1423</v>
      </c>
      <c r="HB2347" s="117" t="s">
        <v>6397</v>
      </c>
      <c r="HC2347" s="117"/>
      <c r="HD2347" s="116" t="s">
        <v>1858</v>
      </c>
      <c r="HE2347" s="116">
        <v>8.3545839999999991</v>
      </c>
      <c r="HF2347" s="116">
        <v>28.839265999999999</v>
      </c>
    </row>
    <row r="2348" spans="209:214" x14ac:dyDescent="0.25">
      <c r="HA2348" s="117" t="s">
        <v>1423</v>
      </c>
      <c r="HB2348" s="117" t="s">
        <v>6399</v>
      </c>
      <c r="HC2348" s="117"/>
      <c r="HD2348" s="116" t="s">
        <v>1858</v>
      </c>
      <c r="HE2348" s="116">
        <v>8.5180530000000001</v>
      </c>
      <c r="HF2348" s="116">
        <v>28.809284999999999</v>
      </c>
    </row>
    <row r="2349" spans="209:214" x14ac:dyDescent="0.25">
      <c r="HA2349" s="117" t="s">
        <v>1423</v>
      </c>
      <c r="HB2349" s="117" t="s">
        <v>6401</v>
      </c>
      <c r="HC2349" s="117"/>
      <c r="HD2349" s="116" t="s">
        <v>1858</v>
      </c>
      <c r="HE2349" s="116">
        <v>8.3375299999999992</v>
      </c>
      <c r="HF2349" s="116">
        <v>28.737133</v>
      </c>
    </row>
    <row r="2350" spans="209:214" x14ac:dyDescent="0.25">
      <c r="HA2350" s="117" t="s">
        <v>1423</v>
      </c>
      <c r="HB2350" s="117" t="s">
        <v>6403</v>
      </c>
      <c r="HC2350" s="117"/>
      <c r="HD2350" s="116" t="s">
        <v>1858</v>
      </c>
      <c r="HE2350" s="116">
        <v>8.5487479999999998</v>
      </c>
      <c r="HF2350" s="116">
        <v>28.800719000000001</v>
      </c>
    </row>
    <row r="2351" spans="209:214" x14ac:dyDescent="0.25">
      <c r="HA2351" s="117" t="s">
        <v>1423</v>
      </c>
      <c r="HB2351" s="117" t="s">
        <v>6405</v>
      </c>
      <c r="HC2351" s="117"/>
      <c r="HD2351" s="116" t="s">
        <v>1858</v>
      </c>
      <c r="HE2351" s="116">
        <v>8.5399999999999991</v>
      </c>
      <c r="HF2351" s="116">
        <v>28.79</v>
      </c>
    </row>
    <row r="2352" spans="209:214" x14ac:dyDescent="0.25">
      <c r="HA2352" s="117" t="s">
        <v>1423</v>
      </c>
      <c r="HB2352" s="117" t="s">
        <v>1237</v>
      </c>
      <c r="HC2352" s="117"/>
      <c r="HD2352" s="116" t="s">
        <v>1858</v>
      </c>
      <c r="HE2352" s="116">
        <v>8.3377300000000005</v>
      </c>
      <c r="HF2352" s="116">
        <v>28.763079999999999</v>
      </c>
    </row>
    <row r="2353" spans="209:214" x14ac:dyDescent="0.25">
      <c r="HA2353" s="117" t="s">
        <v>1279</v>
      </c>
      <c r="HB2353" s="117" t="s">
        <v>1279</v>
      </c>
      <c r="HC2353" s="117"/>
      <c r="HD2353" s="116" t="s">
        <v>1858</v>
      </c>
      <c r="HE2353" s="116">
        <v>8.15</v>
      </c>
      <c r="HF2353" s="116">
        <v>28.65</v>
      </c>
    </row>
    <row r="2354" spans="209:214" x14ac:dyDescent="0.25">
      <c r="HA2354" s="117" t="s">
        <v>1279</v>
      </c>
      <c r="HB2354" s="117" t="s">
        <v>4186</v>
      </c>
      <c r="HC2354" s="117"/>
      <c r="HD2354" s="116" t="s">
        <v>1858</v>
      </c>
      <c r="HE2354" s="116">
        <v>8.1036959999999993</v>
      </c>
      <c r="HF2354" s="116">
        <v>28.598773999999999</v>
      </c>
    </row>
    <row r="2355" spans="209:214" x14ac:dyDescent="0.25">
      <c r="HA2355" s="117" t="s">
        <v>1279</v>
      </c>
      <c r="HB2355" s="117" t="s">
        <v>6410</v>
      </c>
      <c r="HC2355" s="117"/>
      <c r="HD2355" s="116" t="s">
        <v>1858</v>
      </c>
      <c r="HE2355" s="116">
        <v>8.1906800000000004</v>
      </c>
      <c r="HF2355" s="116">
        <v>28.757166999999999</v>
      </c>
    </row>
    <row r="2356" spans="209:214" x14ac:dyDescent="0.25">
      <c r="HA2356" s="117" t="s">
        <v>1279</v>
      </c>
      <c r="HB2356" s="117" t="s">
        <v>6412</v>
      </c>
      <c r="HC2356" s="117"/>
      <c r="HD2356" s="116" t="s">
        <v>1858</v>
      </c>
      <c r="HE2356" s="116">
        <v>8.1783099999999997</v>
      </c>
      <c r="HF2356" s="116">
        <v>28.649132999999999</v>
      </c>
    </row>
    <row r="2357" spans="209:214" x14ac:dyDescent="0.25">
      <c r="HA2357" s="117" t="s">
        <v>1279</v>
      </c>
      <c r="HB2357" s="117" t="s">
        <v>6414</v>
      </c>
      <c r="HC2357" s="117"/>
      <c r="HD2357" s="116" t="s">
        <v>1858</v>
      </c>
      <c r="HE2357" s="116">
        <v>8.1538283089999997</v>
      </c>
      <c r="HF2357" s="116">
        <v>28.474719590999999</v>
      </c>
    </row>
    <row r="2358" spans="209:214" x14ac:dyDescent="0.25">
      <c r="HA2358" s="117" t="s">
        <v>1279</v>
      </c>
      <c r="HB2358" s="117" t="s">
        <v>6416</v>
      </c>
      <c r="HC2358" s="117"/>
      <c r="HD2358" s="116" t="s">
        <v>1858</v>
      </c>
      <c r="HE2358" s="116">
        <v>8.15</v>
      </c>
      <c r="HF2358" s="116">
        <v>28.54</v>
      </c>
    </row>
    <row r="2359" spans="209:214" x14ac:dyDescent="0.25">
      <c r="HA2359" s="117" t="s">
        <v>1279</v>
      </c>
      <c r="HB2359" s="117" t="s">
        <v>6418</v>
      </c>
      <c r="HC2359" s="117"/>
      <c r="HD2359" s="116" t="s">
        <v>1858</v>
      </c>
      <c r="HE2359" s="116">
        <v>8.0882539999999992</v>
      </c>
      <c r="HF2359" s="116">
        <v>28.636575000000001</v>
      </c>
    </row>
    <row r="2360" spans="209:214" x14ac:dyDescent="0.25">
      <c r="HA2360" s="117" t="s">
        <v>1036</v>
      </c>
      <c r="HB2360" s="117" t="s">
        <v>6420</v>
      </c>
      <c r="HC2360" s="117"/>
      <c r="HD2360" s="116" t="s">
        <v>1858</v>
      </c>
      <c r="HE2360" s="116">
        <v>7.8772409999999997</v>
      </c>
      <c r="HF2360" s="116">
        <v>28.816700999999998</v>
      </c>
    </row>
    <row r="2361" spans="209:214" x14ac:dyDescent="0.25">
      <c r="HA2361" s="117" t="s">
        <v>1036</v>
      </c>
      <c r="HB2361" s="117" t="s">
        <v>6422</v>
      </c>
      <c r="HC2361" s="117"/>
      <c r="HD2361" s="116" t="s">
        <v>1858</v>
      </c>
      <c r="HE2361" s="116">
        <v>7.9017999999999997</v>
      </c>
      <c r="HF2361" s="116">
        <v>28.868950000000002</v>
      </c>
    </row>
    <row r="2362" spans="209:214" x14ac:dyDescent="0.25">
      <c r="HA2362" s="117" t="s">
        <v>1036</v>
      </c>
      <c r="HB2362" s="117" t="s">
        <v>3895</v>
      </c>
      <c r="HC2362" s="117"/>
      <c r="HD2362" s="116" t="s">
        <v>1858</v>
      </c>
      <c r="HE2362" s="116">
        <v>7.8426879999999999</v>
      </c>
      <c r="HF2362" s="116">
        <v>28.827967999999998</v>
      </c>
    </row>
    <row r="2363" spans="209:214" x14ac:dyDescent="0.25">
      <c r="HA2363" s="117" t="s">
        <v>1036</v>
      </c>
      <c r="HB2363" s="117" t="s">
        <v>1036</v>
      </c>
      <c r="HC2363" s="117"/>
      <c r="HD2363" s="116" t="s">
        <v>1858</v>
      </c>
      <c r="HE2363" s="116">
        <v>7.8848070000000003</v>
      </c>
      <c r="HF2363" s="116">
        <v>28.817177999999998</v>
      </c>
    </row>
    <row r="2364" spans="209:214" x14ac:dyDescent="0.25">
      <c r="HA2364" s="117" t="s">
        <v>1036</v>
      </c>
      <c r="HB2364" s="117" t="s">
        <v>6426</v>
      </c>
      <c r="HC2364" s="117"/>
      <c r="HD2364" s="116" t="s">
        <v>1858</v>
      </c>
      <c r="HE2364" s="116">
        <v>7.9292829999999999</v>
      </c>
      <c r="HF2364" s="116">
        <v>28.829739</v>
      </c>
    </row>
    <row r="2365" spans="209:214" x14ac:dyDescent="0.25">
      <c r="HA2365" s="117" t="s">
        <v>1036</v>
      </c>
      <c r="HB2365" s="117" t="s">
        <v>6428</v>
      </c>
      <c r="HC2365" s="117"/>
      <c r="HD2365" s="116" t="s">
        <v>1858</v>
      </c>
      <c r="HE2365" s="116">
        <v>7.8402799999999999</v>
      </c>
      <c r="HF2365" s="116">
        <v>28.7118</v>
      </c>
    </row>
    <row r="2366" spans="209:214" x14ac:dyDescent="0.25">
      <c r="HA2366" s="117" t="s">
        <v>1036</v>
      </c>
      <c r="HB2366" s="117" t="s">
        <v>6141</v>
      </c>
      <c r="HC2366" s="117"/>
      <c r="HD2366" s="116" t="s">
        <v>1858</v>
      </c>
      <c r="HE2366" s="116">
        <v>7.8520000000000003</v>
      </c>
      <c r="HF2366" s="116">
        <v>28.838000000000001</v>
      </c>
    </row>
    <row r="2367" spans="209:214" x14ac:dyDescent="0.25">
      <c r="HA2367" s="117" t="s">
        <v>1426</v>
      </c>
      <c r="HB2367" s="117" t="s">
        <v>6431</v>
      </c>
      <c r="HC2367" s="117"/>
      <c r="HD2367" s="116" t="s">
        <v>1858</v>
      </c>
      <c r="HE2367" s="116">
        <v>8.114573</v>
      </c>
      <c r="HF2367" s="116">
        <v>28.395864</v>
      </c>
    </row>
    <row r="2368" spans="209:214" x14ac:dyDescent="0.25">
      <c r="HA2368" s="117" t="s">
        <v>1426</v>
      </c>
      <c r="HB2368" s="117" t="s">
        <v>6433</v>
      </c>
      <c r="HC2368" s="117"/>
      <c r="HD2368" s="116" t="s">
        <v>1858</v>
      </c>
      <c r="HE2368" s="116">
        <v>7.9013749999999998</v>
      </c>
      <c r="HF2368" s="116">
        <v>28.443467999999999</v>
      </c>
    </row>
    <row r="2369" spans="209:214" x14ac:dyDescent="0.25">
      <c r="HA2369" s="117" t="s">
        <v>1426</v>
      </c>
      <c r="HB2369" s="117" t="s">
        <v>6435</v>
      </c>
      <c r="HC2369" s="117"/>
      <c r="HD2369" s="116" t="s">
        <v>1858</v>
      </c>
      <c r="HE2369" s="116">
        <v>7.9699580000000001</v>
      </c>
      <c r="HF2369" s="116">
        <v>28.411815000000001</v>
      </c>
    </row>
    <row r="2370" spans="209:214" x14ac:dyDescent="0.25">
      <c r="HA2370" s="117" t="s">
        <v>1426</v>
      </c>
      <c r="HB2370" s="117" t="s">
        <v>6437</v>
      </c>
      <c r="HC2370" s="117"/>
      <c r="HD2370" s="116" t="s">
        <v>1858</v>
      </c>
      <c r="HE2370" s="116">
        <v>7.8771339999999999</v>
      </c>
      <c r="HF2370" s="116">
        <v>28.418248999999999</v>
      </c>
    </row>
    <row r="2371" spans="209:214" x14ac:dyDescent="0.25">
      <c r="HA2371" s="117" t="s">
        <v>1426</v>
      </c>
      <c r="HB2371" s="117" t="s">
        <v>6439</v>
      </c>
      <c r="HC2371" s="117"/>
      <c r="HD2371" s="116" t="s">
        <v>1858</v>
      </c>
      <c r="HE2371" s="116">
        <v>8.0856309999999993</v>
      </c>
      <c r="HF2371" s="116">
        <v>28.463805000000001</v>
      </c>
    </row>
    <row r="2372" spans="209:214" x14ac:dyDescent="0.25">
      <c r="HA2372" s="117" t="s">
        <v>1426</v>
      </c>
      <c r="HB2372" s="117" t="s">
        <v>6246</v>
      </c>
      <c r="HC2372" s="117"/>
      <c r="HD2372" s="116" t="s">
        <v>1858</v>
      </c>
      <c r="HE2372" s="116">
        <v>7.9785472610000001</v>
      </c>
      <c r="HF2372" s="116">
        <v>28.366091310000002</v>
      </c>
    </row>
    <row r="2373" spans="209:214" x14ac:dyDescent="0.25">
      <c r="HA2373" s="117" t="s">
        <v>1426</v>
      </c>
      <c r="HB2373" s="117" t="s">
        <v>6442</v>
      </c>
      <c r="HC2373" s="117"/>
      <c r="HD2373" s="116" t="s">
        <v>1858</v>
      </c>
      <c r="HE2373" s="116">
        <v>7.8689590000000003</v>
      </c>
      <c r="HF2373" s="116">
        <v>28.398913</v>
      </c>
    </row>
    <row r="2374" spans="209:214" x14ac:dyDescent="0.25">
      <c r="HA2374" s="117" t="s">
        <v>1410</v>
      </c>
      <c r="HB2374" s="117" t="s">
        <v>6444</v>
      </c>
      <c r="HC2374" s="117"/>
      <c r="HD2374" s="116" t="s">
        <v>1858</v>
      </c>
      <c r="HE2374" s="116">
        <v>8.2242789999999992</v>
      </c>
      <c r="HF2374" s="116">
        <v>29.390922</v>
      </c>
    </row>
    <row r="2375" spans="209:214" x14ac:dyDescent="0.25">
      <c r="HA2375" s="117" t="s">
        <v>1410</v>
      </c>
      <c r="HB2375" s="117" t="s">
        <v>6446</v>
      </c>
      <c r="HC2375" s="117"/>
      <c r="HD2375" s="116" t="s">
        <v>1858</v>
      </c>
      <c r="HE2375" s="116">
        <v>8.1944239999999997</v>
      </c>
      <c r="HF2375" s="116">
        <v>29.288195999999999</v>
      </c>
    </row>
    <row r="2376" spans="209:214" x14ac:dyDescent="0.25">
      <c r="HA2376" s="117" t="s">
        <v>1410</v>
      </c>
      <c r="HB2376" s="117" t="s">
        <v>6448</v>
      </c>
      <c r="HC2376" s="117"/>
      <c r="HD2376" s="116" t="s">
        <v>1858</v>
      </c>
      <c r="HE2376" s="116">
        <v>8.2677999999999994</v>
      </c>
      <c r="HF2376" s="116">
        <v>29.264949999999999</v>
      </c>
    </row>
    <row r="2377" spans="209:214" x14ac:dyDescent="0.25">
      <c r="HA2377" s="117" t="s">
        <v>1471</v>
      </c>
      <c r="HB2377" s="117" t="s">
        <v>1471</v>
      </c>
      <c r="HC2377" s="117"/>
      <c r="HD2377" s="116" t="s">
        <v>1858</v>
      </c>
      <c r="HE2377" s="116">
        <v>7.7135579999999999</v>
      </c>
      <c r="HF2377" s="116">
        <v>28.408218000000002</v>
      </c>
    </row>
    <row r="2378" spans="209:214" x14ac:dyDescent="0.25">
      <c r="HA2378" s="117" t="s">
        <v>1471</v>
      </c>
      <c r="HB2378" s="117" t="s">
        <v>6451</v>
      </c>
      <c r="HC2378" s="117"/>
      <c r="HD2378" s="116" t="s">
        <v>1858</v>
      </c>
      <c r="HE2378" s="116">
        <v>7.7895099999999999</v>
      </c>
      <c r="HF2378" s="116">
        <v>28.511071999999999</v>
      </c>
    </row>
    <row r="2379" spans="209:214" x14ac:dyDescent="0.25">
      <c r="HA2379" s="117" t="s">
        <v>1471</v>
      </c>
      <c r="HB2379" s="117" t="s">
        <v>3796</v>
      </c>
      <c r="HC2379" s="117"/>
      <c r="HD2379" s="116" t="s">
        <v>1858</v>
      </c>
      <c r="HE2379" s="116">
        <v>7.7351979999999996</v>
      </c>
      <c r="HF2379" s="116">
        <v>28.432666999999999</v>
      </c>
    </row>
    <row r="2380" spans="209:214" x14ac:dyDescent="0.25">
      <c r="HA2380" s="117" t="s">
        <v>1471</v>
      </c>
      <c r="HB2380" s="117" t="s">
        <v>6454</v>
      </c>
      <c r="HC2380" s="117"/>
      <c r="HD2380" s="116" t="s">
        <v>1858</v>
      </c>
      <c r="HE2380" s="116">
        <v>7.7895099999999999</v>
      </c>
      <c r="HF2380" s="116">
        <v>28.511071999999999</v>
      </c>
    </row>
    <row r="2381" spans="209:214" x14ac:dyDescent="0.25">
      <c r="HA2381" s="117" t="s">
        <v>1471</v>
      </c>
      <c r="HB2381" s="117" t="s">
        <v>6456</v>
      </c>
      <c r="HC2381" s="117"/>
      <c r="HD2381" s="116" t="s">
        <v>1858</v>
      </c>
      <c r="HE2381" s="116">
        <v>7.8254060000000001</v>
      </c>
      <c r="HF2381" s="116">
        <v>28.453451000000001</v>
      </c>
    </row>
    <row r="2382" spans="209:214" x14ac:dyDescent="0.25">
      <c r="HA2382" s="117" t="s">
        <v>1471</v>
      </c>
      <c r="HB2382" s="117" t="s">
        <v>6458</v>
      </c>
      <c r="HC2382" s="117"/>
      <c r="HD2382" s="116" t="s">
        <v>1858</v>
      </c>
      <c r="HE2382" s="116">
        <v>7.7002540000000002</v>
      </c>
      <c r="HF2382" s="116">
        <v>28.579905</v>
      </c>
    </row>
    <row r="2383" spans="209:214" x14ac:dyDescent="0.25">
      <c r="HA2383" s="117" t="s">
        <v>1471</v>
      </c>
      <c r="HB2383" s="117" t="s">
        <v>6460</v>
      </c>
      <c r="HC2383" s="117"/>
      <c r="HD2383" s="116" t="s">
        <v>1858</v>
      </c>
      <c r="HE2383" s="116">
        <v>7.7538299999999998</v>
      </c>
      <c r="HF2383" s="116">
        <v>28.539033329999999</v>
      </c>
    </row>
    <row r="2384" spans="209:214" x14ac:dyDescent="0.25">
      <c r="HA2384" s="117" t="s">
        <v>1500</v>
      </c>
      <c r="HB2384" s="117" t="s">
        <v>6462</v>
      </c>
      <c r="HC2384" s="117"/>
      <c r="HD2384" s="116" t="s">
        <v>1858</v>
      </c>
      <c r="HE2384" s="116">
        <v>8.0531579999999998</v>
      </c>
      <c r="HF2384" s="116">
        <v>28.906396999999998</v>
      </c>
    </row>
    <row r="2385" spans="209:214" x14ac:dyDescent="0.25">
      <c r="HA2385" s="117" t="s">
        <v>1500</v>
      </c>
      <c r="HB2385" s="117" t="s">
        <v>6464</v>
      </c>
      <c r="HC2385" s="117"/>
      <c r="HD2385" s="116" t="s">
        <v>1858</v>
      </c>
      <c r="HE2385" s="116">
        <v>8.1384600000000002</v>
      </c>
      <c r="HF2385" s="116">
        <v>28.981717</v>
      </c>
    </row>
    <row r="2386" spans="209:214" x14ac:dyDescent="0.25">
      <c r="HA2386" s="117" t="s">
        <v>1500</v>
      </c>
      <c r="HB2386" s="117" t="s">
        <v>6466</v>
      </c>
      <c r="HC2386" s="117" t="s">
        <v>6467</v>
      </c>
      <c r="HD2386" s="116" t="s">
        <v>1858</v>
      </c>
      <c r="HE2386" s="116">
        <v>8.154655</v>
      </c>
      <c r="HF2386" s="116">
        <v>28.954121000000001</v>
      </c>
    </row>
    <row r="2387" spans="209:214" x14ac:dyDescent="0.25">
      <c r="HA2387" s="117" t="s">
        <v>1500</v>
      </c>
      <c r="HB2387" s="117" t="s">
        <v>6469</v>
      </c>
      <c r="HC2387" s="117"/>
      <c r="HD2387" s="116" t="s">
        <v>1858</v>
      </c>
      <c r="HE2387" s="116">
        <v>8.0714500000000005</v>
      </c>
      <c r="HF2387" s="116">
        <v>28.913433333</v>
      </c>
    </row>
    <row r="2388" spans="209:214" x14ac:dyDescent="0.25">
      <c r="HA2388" s="117" t="s">
        <v>1500</v>
      </c>
      <c r="HB2388" s="117" t="s">
        <v>6471</v>
      </c>
      <c r="HC2388" s="117"/>
      <c r="HD2388" s="116" t="s">
        <v>1858</v>
      </c>
      <c r="HE2388" s="116">
        <v>8.3095569999999999</v>
      </c>
      <c r="HF2388" s="116">
        <v>28.841294999999999</v>
      </c>
    </row>
    <row r="2389" spans="209:214" x14ac:dyDescent="0.25">
      <c r="HA2389" s="117" t="s">
        <v>1500</v>
      </c>
      <c r="HB2389" s="117" t="s">
        <v>6473</v>
      </c>
      <c r="HC2389" s="117"/>
      <c r="HD2389" s="116" t="s">
        <v>1858</v>
      </c>
      <c r="HE2389" s="116">
        <v>8.2163179999999993</v>
      </c>
      <c r="HF2389" s="116">
        <v>28.862765</v>
      </c>
    </row>
    <row r="2390" spans="209:214" x14ac:dyDescent="0.25">
      <c r="HA2390" s="117" t="s">
        <v>1500</v>
      </c>
      <c r="HB2390" s="117" t="s">
        <v>6475</v>
      </c>
      <c r="HC2390" s="117"/>
      <c r="HD2390" s="116" t="s">
        <v>1858</v>
      </c>
      <c r="HE2390" s="116">
        <v>8.1463300000000007</v>
      </c>
      <c r="HF2390" s="116">
        <v>28.966583</v>
      </c>
    </row>
    <row r="2391" spans="209:214" x14ac:dyDescent="0.25">
      <c r="HA2391" s="117" t="s">
        <v>997</v>
      </c>
      <c r="HB2391" s="117" t="s">
        <v>3796</v>
      </c>
      <c r="HC2391" s="117"/>
      <c r="HD2391" s="116" t="s">
        <v>1858</v>
      </c>
      <c r="HE2391" s="116">
        <v>7.64818</v>
      </c>
      <c r="HF2391" s="116">
        <v>28.641341000000001</v>
      </c>
    </row>
    <row r="2392" spans="209:214" x14ac:dyDescent="0.25">
      <c r="HA2392" s="117" t="s">
        <v>997</v>
      </c>
      <c r="HB2392" s="117" t="s">
        <v>3895</v>
      </c>
      <c r="HC2392" s="117"/>
      <c r="HD2392" s="116" t="s">
        <v>1858</v>
      </c>
      <c r="HE2392" s="116">
        <v>7.6557729999999999</v>
      </c>
      <c r="HF2392" s="116">
        <v>28.640927999999999</v>
      </c>
    </row>
    <row r="2393" spans="209:214" x14ac:dyDescent="0.25">
      <c r="HA2393" s="117" t="s">
        <v>997</v>
      </c>
      <c r="HB2393" s="117" t="s">
        <v>6479</v>
      </c>
      <c r="HC2393" s="117"/>
      <c r="HD2393" s="116" t="s">
        <v>1858</v>
      </c>
      <c r="HE2393" s="116">
        <v>7.6301509999999997</v>
      </c>
      <c r="HF2393" s="116">
        <v>28.691068999999999</v>
      </c>
    </row>
    <row r="2394" spans="209:214" x14ac:dyDescent="0.25">
      <c r="HA2394" s="117" t="s">
        <v>997</v>
      </c>
      <c r="HB2394" s="117" t="s">
        <v>997</v>
      </c>
      <c r="HC2394" s="117"/>
      <c r="HD2394" s="116" t="s">
        <v>1858</v>
      </c>
      <c r="HE2394" s="116">
        <v>7.6543599999999996</v>
      </c>
      <c r="HF2394" s="116">
        <v>28.702909999999999</v>
      </c>
    </row>
    <row r="2395" spans="209:214" x14ac:dyDescent="0.25">
      <c r="HA2395" s="117" t="s">
        <v>1004</v>
      </c>
      <c r="HB2395" s="117" t="s">
        <v>6482</v>
      </c>
      <c r="HC2395" s="117"/>
      <c r="HD2395" s="116" t="s">
        <v>1858</v>
      </c>
      <c r="HE2395" s="116">
        <v>7.258</v>
      </c>
      <c r="HF2395" s="116">
        <v>28.821618000000001</v>
      </c>
    </row>
    <row r="2396" spans="209:214" x14ac:dyDescent="0.25">
      <c r="HA2396" s="117" t="s">
        <v>1004</v>
      </c>
      <c r="HB2396" s="117" t="s">
        <v>6484</v>
      </c>
      <c r="HC2396" s="117"/>
      <c r="HD2396" s="116" t="s">
        <v>1858</v>
      </c>
      <c r="HE2396" s="116">
        <v>7.2270000000000003</v>
      </c>
      <c r="HF2396" s="116">
        <v>28.960999999999999</v>
      </c>
    </row>
    <row r="2397" spans="209:214" x14ac:dyDescent="0.25">
      <c r="HA2397" s="117" t="s">
        <v>1004</v>
      </c>
      <c r="HB2397" s="117" t="s">
        <v>6486</v>
      </c>
      <c r="HC2397" s="117"/>
      <c r="HD2397" s="116" t="s">
        <v>1858</v>
      </c>
      <c r="HE2397" s="116">
        <v>7.4531530000000004</v>
      </c>
      <c r="HF2397" s="116">
        <v>28.843817999999999</v>
      </c>
    </row>
    <row r="2398" spans="209:214" x14ac:dyDescent="0.25">
      <c r="HA2398" s="117" t="s">
        <v>1004</v>
      </c>
      <c r="HB2398" s="117" t="s">
        <v>6488</v>
      </c>
      <c r="HC2398" s="117"/>
      <c r="HD2398" s="116" t="s">
        <v>1858</v>
      </c>
      <c r="HE2398" s="116">
        <v>7.3944130000000001</v>
      </c>
      <c r="HF2398" s="116">
        <v>28.794498000000001</v>
      </c>
    </row>
    <row r="2399" spans="209:214" x14ac:dyDescent="0.25">
      <c r="HA2399" s="117" t="s">
        <v>1004</v>
      </c>
      <c r="HB2399" s="117" t="s">
        <v>6490</v>
      </c>
      <c r="HC2399" s="117"/>
      <c r="HD2399" s="116" t="s">
        <v>1858</v>
      </c>
      <c r="HE2399" s="116">
        <v>7.4249999999999998</v>
      </c>
      <c r="HF2399" s="116">
        <v>28.960999999999999</v>
      </c>
    </row>
    <row r="2400" spans="209:214" x14ac:dyDescent="0.25">
      <c r="HA2400" s="117" t="s">
        <v>1004</v>
      </c>
      <c r="HB2400" s="117" t="s">
        <v>6492</v>
      </c>
      <c r="HC2400" s="117"/>
      <c r="HD2400" s="116" t="s">
        <v>1858</v>
      </c>
      <c r="HE2400" s="116">
        <v>7.4889999999999999</v>
      </c>
      <c r="HF2400" s="116">
        <v>28.893999999999998</v>
      </c>
    </row>
    <row r="2401" spans="209:214" x14ac:dyDescent="0.25">
      <c r="HA2401" s="117" t="s">
        <v>1004</v>
      </c>
      <c r="HB2401" s="117" t="s">
        <v>6494</v>
      </c>
      <c r="HC2401" s="117"/>
      <c r="HD2401" s="116" t="s">
        <v>1858</v>
      </c>
      <c r="HE2401" s="116">
        <v>7.5</v>
      </c>
      <c r="HF2401" s="116">
        <v>28.954999999999998</v>
      </c>
    </row>
    <row r="2402" spans="209:214" x14ac:dyDescent="0.25">
      <c r="HA2402" s="117" t="s">
        <v>1004</v>
      </c>
      <c r="HB2402" s="117" t="s">
        <v>6496</v>
      </c>
      <c r="HC2402" s="117"/>
      <c r="HD2402" s="116" t="s">
        <v>1858</v>
      </c>
      <c r="HE2402" s="116">
        <v>7.3609999999999998</v>
      </c>
      <c r="HF2402" s="116">
        <v>28.855</v>
      </c>
    </row>
    <row r="2403" spans="209:214" x14ac:dyDescent="0.25">
      <c r="HA2403" s="117" t="s">
        <v>1004</v>
      </c>
      <c r="HB2403" s="117" t="s">
        <v>1004</v>
      </c>
      <c r="HC2403" s="117"/>
      <c r="HD2403" s="116" t="s">
        <v>1858</v>
      </c>
      <c r="HE2403" s="116">
        <v>7.3609999999999998</v>
      </c>
      <c r="HF2403" s="116">
        <v>28.855</v>
      </c>
    </row>
    <row r="2404" spans="209:214" x14ac:dyDescent="0.25">
      <c r="HA2404" s="117" t="s">
        <v>985</v>
      </c>
      <c r="HB2404" s="117" t="s">
        <v>985</v>
      </c>
      <c r="HC2404" s="117"/>
      <c r="HD2404" s="116" t="s">
        <v>1858</v>
      </c>
      <c r="HE2404" s="116">
        <v>7.6068899999999999</v>
      </c>
      <c r="HF2404" s="116">
        <v>28.809519999999999</v>
      </c>
    </row>
    <row r="2405" spans="209:214" x14ac:dyDescent="0.25">
      <c r="HA2405" s="117" t="s">
        <v>985</v>
      </c>
      <c r="HB2405" s="117" t="s">
        <v>6500</v>
      </c>
      <c r="HC2405" s="117" t="s">
        <v>6501</v>
      </c>
      <c r="HD2405" s="116" t="s">
        <v>1858</v>
      </c>
      <c r="HE2405" s="116">
        <v>7.6441299999999996</v>
      </c>
      <c r="HF2405" s="116">
        <v>28.81915</v>
      </c>
    </row>
    <row r="2406" spans="209:214" x14ac:dyDescent="0.25">
      <c r="HA2406" s="117" t="s">
        <v>985</v>
      </c>
      <c r="HB2406" s="117" t="s">
        <v>6503</v>
      </c>
      <c r="HC2406" s="117"/>
      <c r="HD2406" s="116" t="s">
        <v>1858</v>
      </c>
      <c r="HE2406" s="116">
        <v>7.6033999999999997</v>
      </c>
      <c r="HF2406" s="116">
        <v>28.814209999999999</v>
      </c>
    </row>
    <row r="2407" spans="209:214" x14ac:dyDescent="0.25">
      <c r="HA2407" s="117" t="s">
        <v>985</v>
      </c>
      <c r="HB2407" s="117" t="s">
        <v>6320</v>
      </c>
      <c r="HC2407" s="117"/>
      <c r="HD2407" s="116" t="s">
        <v>1858</v>
      </c>
      <c r="HE2407" s="116">
        <v>7.5548999999999999</v>
      </c>
      <c r="HF2407" s="116">
        <v>28.798819999999999</v>
      </c>
    </row>
    <row r="2408" spans="209:214" x14ac:dyDescent="0.25">
      <c r="HA2408" s="117" t="s">
        <v>1007</v>
      </c>
      <c r="HB2408" s="117" t="s">
        <v>6506</v>
      </c>
      <c r="HC2408" s="117"/>
      <c r="HD2408" s="116" t="s">
        <v>1858</v>
      </c>
      <c r="HE2408" s="116">
        <v>7.2516299999999996</v>
      </c>
      <c r="HF2408" s="116">
        <v>28.658439999999999</v>
      </c>
    </row>
    <row r="2409" spans="209:214" x14ac:dyDescent="0.25">
      <c r="HA2409" s="117" t="s">
        <v>1007</v>
      </c>
      <c r="HB2409" s="117" t="s">
        <v>6508</v>
      </c>
      <c r="HC2409" s="117"/>
      <c r="HD2409" s="116" t="s">
        <v>1858</v>
      </c>
      <c r="HE2409" s="116">
        <v>7.2881900000000002</v>
      </c>
      <c r="HF2409" s="116">
        <v>28.662790999999999</v>
      </c>
    </row>
    <row r="2410" spans="209:214" x14ac:dyDescent="0.25">
      <c r="HA2410" s="117" t="s">
        <v>1007</v>
      </c>
      <c r="HB2410" s="117" t="s">
        <v>6510</v>
      </c>
      <c r="HC2410" s="117"/>
      <c r="HD2410" s="116" t="s">
        <v>1858</v>
      </c>
      <c r="HE2410" s="116">
        <v>7.2899469999999997</v>
      </c>
      <c r="HF2410" s="116">
        <v>28.677168000000002</v>
      </c>
    </row>
    <row r="2411" spans="209:214" x14ac:dyDescent="0.25">
      <c r="HA2411" s="117" t="s">
        <v>1007</v>
      </c>
      <c r="HB2411" s="117" t="s">
        <v>6512</v>
      </c>
      <c r="HC2411" s="117"/>
      <c r="HD2411" s="116" t="s">
        <v>1858</v>
      </c>
      <c r="HE2411" s="116">
        <v>7.2344730000000004</v>
      </c>
      <c r="HF2411" s="116">
        <v>28.688685</v>
      </c>
    </row>
    <row r="2412" spans="209:214" x14ac:dyDescent="0.25">
      <c r="HA2412" s="117" t="s">
        <v>1007</v>
      </c>
      <c r="HB2412" s="117" t="s">
        <v>893</v>
      </c>
      <c r="HC2412" s="117"/>
      <c r="HD2412" s="116" t="s">
        <v>1858</v>
      </c>
      <c r="HE2412" s="116">
        <v>7.3036079999999997</v>
      </c>
      <c r="HF2412" s="116">
        <v>28.663765999999999</v>
      </c>
    </row>
    <row r="2413" spans="209:214" x14ac:dyDescent="0.25">
      <c r="HA2413" s="117" t="s">
        <v>1007</v>
      </c>
      <c r="HB2413" s="117" t="s">
        <v>6515</v>
      </c>
      <c r="HC2413" s="117" t="s">
        <v>6516</v>
      </c>
      <c r="HD2413" s="116" t="s">
        <v>1858</v>
      </c>
      <c r="HE2413" s="116">
        <v>7.3210980000000001</v>
      </c>
      <c r="HF2413" s="116">
        <v>28.657169</v>
      </c>
    </row>
    <row r="2414" spans="209:214" x14ac:dyDescent="0.25">
      <c r="HA2414" s="118" t="s">
        <v>1007</v>
      </c>
      <c r="HB2414" s="118" t="s">
        <v>6518</v>
      </c>
      <c r="HC2414" s="118"/>
      <c r="HD2414" s="118" t="s">
        <v>1885</v>
      </c>
      <c r="HE2414" s="119">
        <v>7.2804099999999998</v>
      </c>
      <c r="HF2414" s="119">
        <v>28.65418</v>
      </c>
    </row>
    <row r="2415" spans="209:214" x14ac:dyDescent="0.25">
      <c r="HA2415" s="118" t="s">
        <v>1007</v>
      </c>
      <c r="HB2415" s="118" t="s">
        <v>6520</v>
      </c>
      <c r="HC2415" s="118"/>
      <c r="HD2415" s="118" t="s">
        <v>1885</v>
      </c>
      <c r="HE2415" s="119">
        <v>7.2711819999999996</v>
      </c>
      <c r="HF2415" s="119">
        <v>28.582853</v>
      </c>
    </row>
    <row r="2416" spans="209:214" x14ac:dyDescent="0.25">
      <c r="HA2416" s="118" t="s">
        <v>1007</v>
      </c>
      <c r="HB2416" s="118" t="s">
        <v>6522</v>
      </c>
      <c r="HC2416" s="118"/>
      <c r="HD2416" s="118" t="s">
        <v>1885</v>
      </c>
      <c r="HE2416" s="119">
        <v>7.2273579999999997</v>
      </c>
      <c r="HF2416" s="119">
        <v>28.619506000000001</v>
      </c>
    </row>
    <row r="2417" spans="209:214" x14ac:dyDescent="0.25">
      <c r="HA2417" s="117" t="s">
        <v>1007</v>
      </c>
      <c r="HB2417" s="117" t="s">
        <v>6524</v>
      </c>
      <c r="HC2417" s="117"/>
      <c r="HD2417" s="116" t="s">
        <v>1858</v>
      </c>
      <c r="HE2417" s="116">
        <v>7.4007500000000004</v>
      </c>
      <c r="HF2417" s="116">
        <v>28.74081</v>
      </c>
    </row>
    <row r="2418" spans="209:214" x14ac:dyDescent="0.25">
      <c r="HA2418" s="117" t="s">
        <v>1007</v>
      </c>
      <c r="HB2418" s="117" t="s">
        <v>6526</v>
      </c>
      <c r="HC2418" s="117"/>
      <c r="HD2418" s="116" t="s">
        <v>1858</v>
      </c>
      <c r="HE2418" s="116">
        <v>7.2563199999999997</v>
      </c>
      <c r="HF2418" s="116">
        <v>28.64386</v>
      </c>
    </row>
    <row r="2419" spans="209:214" x14ac:dyDescent="0.25">
      <c r="HA2419" s="117" t="s">
        <v>1007</v>
      </c>
      <c r="HB2419" s="117" t="s">
        <v>6528</v>
      </c>
      <c r="HC2419" s="117"/>
      <c r="HD2419" s="116" t="s">
        <v>1858</v>
      </c>
      <c r="HE2419" s="116">
        <v>7.3215599999999998</v>
      </c>
      <c r="HF2419" s="116">
        <v>28.72118</v>
      </c>
    </row>
    <row r="2420" spans="209:214" x14ac:dyDescent="0.25">
      <c r="HA2420" s="117" t="s">
        <v>1007</v>
      </c>
      <c r="HB2420" s="117" t="s">
        <v>6530</v>
      </c>
      <c r="HC2420" s="117"/>
      <c r="HD2420" s="116" t="s">
        <v>1858</v>
      </c>
      <c r="HE2420" s="116">
        <v>7.4432</v>
      </c>
      <c r="HF2420" s="116">
        <v>28.65099</v>
      </c>
    </row>
    <row r="2421" spans="209:214" x14ac:dyDescent="0.25">
      <c r="HA2421" s="117" t="s">
        <v>1007</v>
      </c>
      <c r="HB2421" s="117" t="s">
        <v>6532</v>
      </c>
      <c r="HC2421" s="117"/>
      <c r="HD2421" s="116" t="s">
        <v>1858</v>
      </c>
      <c r="HE2421" s="116">
        <v>7.3474000000000004</v>
      </c>
      <c r="HF2421" s="116">
        <v>28.728809999999999</v>
      </c>
    </row>
    <row r="2422" spans="209:214" x14ac:dyDescent="0.25">
      <c r="HA2422" s="117" t="s">
        <v>1007</v>
      </c>
      <c r="HB2422" s="117" t="s">
        <v>1007</v>
      </c>
      <c r="HC2422" s="117"/>
      <c r="HD2422" s="116" t="s">
        <v>1858</v>
      </c>
      <c r="HE2422" s="116">
        <v>7.2733333</v>
      </c>
      <c r="HF2422" s="116">
        <v>28.683888899999999</v>
      </c>
    </row>
    <row r="2423" spans="209:214" x14ac:dyDescent="0.25">
      <c r="HA2423" s="117" t="s">
        <v>1001</v>
      </c>
      <c r="HB2423" s="117" t="s">
        <v>6535</v>
      </c>
      <c r="HC2423" s="117" t="s">
        <v>6536</v>
      </c>
      <c r="HD2423" s="116" t="s">
        <v>1858</v>
      </c>
      <c r="HE2423" s="116">
        <v>7.4807100000000002</v>
      </c>
      <c r="HF2423" s="116">
        <v>28.783110000000001</v>
      </c>
    </row>
    <row r="2424" spans="209:214" x14ac:dyDescent="0.25">
      <c r="HA2424" s="117" t="s">
        <v>1001</v>
      </c>
      <c r="HB2424" s="117" t="s">
        <v>6538</v>
      </c>
      <c r="HC2424" s="117" t="s">
        <v>6539</v>
      </c>
      <c r="HD2424" s="116" t="s">
        <v>1858</v>
      </c>
      <c r="HE2424" s="116">
        <v>7.4957500000000001</v>
      </c>
      <c r="HF2424" s="116">
        <v>28.760439999999999</v>
      </c>
    </row>
    <row r="2425" spans="209:214" x14ac:dyDescent="0.25">
      <c r="HA2425" s="117" t="s">
        <v>1001</v>
      </c>
      <c r="HB2425" s="117" t="s">
        <v>6541</v>
      </c>
      <c r="HC2425" s="117"/>
      <c r="HD2425" s="116" t="s">
        <v>1858</v>
      </c>
      <c r="HE2425" s="116">
        <v>7.47689</v>
      </c>
      <c r="HF2425" s="116">
        <v>28.711790000000001</v>
      </c>
    </row>
    <row r="2426" spans="209:214" x14ac:dyDescent="0.25">
      <c r="HA2426" s="117" t="s">
        <v>1001</v>
      </c>
      <c r="HB2426" s="117" t="s">
        <v>1001</v>
      </c>
      <c r="HC2426" s="117"/>
      <c r="HD2426" s="116" t="s">
        <v>1858</v>
      </c>
      <c r="HE2426" s="116">
        <v>7.5147221999999996</v>
      </c>
      <c r="HF2426" s="116">
        <v>28.88</v>
      </c>
    </row>
    <row r="2427" spans="209:214" x14ac:dyDescent="0.25">
      <c r="HA2427" s="118" t="s">
        <v>174</v>
      </c>
      <c r="HB2427" s="118" t="s">
        <v>6544</v>
      </c>
      <c r="HC2427" s="118"/>
      <c r="HD2427" s="118" t="s">
        <v>1885</v>
      </c>
      <c r="HE2427" s="119">
        <v>9.2750039999999991</v>
      </c>
      <c r="HF2427" s="119">
        <v>28.673942</v>
      </c>
    </row>
    <row r="2428" spans="209:214" x14ac:dyDescent="0.25">
      <c r="HA2428" s="117" t="s">
        <v>174</v>
      </c>
      <c r="HB2428" s="117" t="s">
        <v>6546</v>
      </c>
      <c r="HC2428" s="117"/>
      <c r="HD2428" s="116" t="s">
        <v>1858</v>
      </c>
      <c r="HE2428" s="116">
        <v>9.2484099999999998</v>
      </c>
      <c r="HF2428" s="116">
        <v>28.613199999999999</v>
      </c>
    </row>
    <row r="2429" spans="209:214" x14ac:dyDescent="0.25">
      <c r="HA2429" s="117" t="s">
        <v>1174</v>
      </c>
      <c r="HB2429" s="117" t="s">
        <v>6548</v>
      </c>
      <c r="HC2429" s="117"/>
      <c r="HD2429" s="116" t="s">
        <v>1858</v>
      </c>
      <c r="HE2429" s="116">
        <v>9.1809379999999994</v>
      </c>
      <c r="HF2429" s="116">
        <v>28.014610000000001</v>
      </c>
    </row>
    <row r="2430" spans="209:214" x14ac:dyDescent="0.25">
      <c r="HA2430" s="117" t="s">
        <v>1174</v>
      </c>
      <c r="HB2430" s="117" t="s">
        <v>1277</v>
      </c>
      <c r="HC2430" s="117"/>
      <c r="HD2430" s="116" t="s">
        <v>1858</v>
      </c>
      <c r="HE2430" s="116">
        <v>9.0916099999999993</v>
      </c>
      <c r="HF2430" s="116">
        <v>28.000083</v>
      </c>
    </row>
    <row r="2431" spans="209:214" x14ac:dyDescent="0.25">
      <c r="HA2431" s="117" t="s">
        <v>1174</v>
      </c>
      <c r="HB2431" s="117" t="s">
        <v>6551</v>
      </c>
      <c r="HC2431" s="117"/>
      <c r="HD2431" s="116" t="s">
        <v>1858</v>
      </c>
      <c r="HE2431" s="116">
        <v>9.1312069999999999</v>
      </c>
      <c r="HF2431" s="116">
        <v>27.970085000000001</v>
      </c>
    </row>
    <row r="2432" spans="209:214" x14ac:dyDescent="0.25">
      <c r="HA2432" s="117" t="s">
        <v>1174</v>
      </c>
      <c r="HB2432" s="117" t="s">
        <v>6553</v>
      </c>
      <c r="HC2432" s="117"/>
      <c r="HD2432" s="116" t="s">
        <v>1858</v>
      </c>
      <c r="HE2432" s="116">
        <v>9.15</v>
      </c>
      <c r="HF2432" s="116">
        <v>28.01</v>
      </c>
    </row>
    <row r="2433" spans="209:214" x14ac:dyDescent="0.25">
      <c r="HA2433" s="118" t="s">
        <v>1335</v>
      </c>
      <c r="HB2433" s="118" t="s">
        <v>6555</v>
      </c>
      <c r="HC2433" s="118"/>
      <c r="HD2433" s="118" t="s">
        <v>1885</v>
      </c>
      <c r="HE2433" s="119">
        <v>9.09</v>
      </c>
      <c r="HF2433" s="119">
        <v>28.59</v>
      </c>
    </row>
    <row r="2434" spans="209:214" x14ac:dyDescent="0.25">
      <c r="HA2434" s="117" t="s">
        <v>1335</v>
      </c>
      <c r="HB2434" s="117" t="s">
        <v>6557</v>
      </c>
      <c r="HC2434" s="117"/>
      <c r="HD2434" s="116" t="s">
        <v>1858</v>
      </c>
      <c r="HE2434" s="116">
        <v>9.1973000000000003</v>
      </c>
      <c r="HF2434" s="116">
        <v>28.564</v>
      </c>
    </row>
    <row r="2435" spans="209:214" x14ac:dyDescent="0.25">
      <c r="HA2435" s="117" t="s">
        <v>1335</v>
      </c>
      <c r="HB2435" s="117" t="s">
        <v>6559</v>
      </c>
      <c r="HC2435" s="117"/>
      <c r="HD2435" s="116" t="s">
        <v>1858</v>
      </c>
      <c r="HE2435" s="116">
        <v>9.1371300000000009</v>
      </c>
      <c r="HF2435" s="116">
        <v>28.564150000000001</v>
      </c>
    </row>
    <row r="2436" spans="209:214" x14ac:dyDescent="0.25">
      <c r="HA2436" s="117" t="s">
        <v>1335</v>
      </c>
      <c r="HB2436" s="117" t="s">
        <v>6561</v>
      </c>
      <c r="HC2436" s="117"/>
      <c r="HD2436" s="116" t="s">
        <v>1858</v>
      </c>
      <c r="HE2436" s="116">
        <v>8.9568300000000001</v>
      </c>
      <c r="HF2436" s="116">
        <v>28.554200000000002</v>
      </c>
    </row>
    <row r="2437" spans="209:214" x14ac:dyDescent="0.25">
      <c r="HA2437" s="117" t="s">
        <v>1176</v>
      </c>
      <c r="HB2437" s="117" t="s">
        <v>6563</v>
      </c>
      <c r="HC2437" s="117"/>
      <c r="HD2437" s="116" t="s">
        <v>1858</v>
      </c>
      <c r="HE2437" s="116">
        <v>9.17</v>
      </c>
      <c r="HF2437" s="116">
        <v>28.23</v>
      </c>
    </row>
    <row r="2438" spans="209:214" x14ac:dyDescent="0.25">
      <c r="HA2438" s="117" t="s">
        <v>1176</v>
      </c>
      <c r="HB2438" s="117" t="s">
        <v>6565</v>
      </c>
      <c r="HC2438" s="117"/>
      <c r="HD2438" s="116" t="s">
        <v>1858</v>
      </c>
      <c r="HE2438" s="116">
        <v>9.07</v>
      </c>
      <c r="HF2438" s="116">
        <v>28.12</v>
      </c>
    </row>
    <row r="2439" spans="209:214" x14ac:dyDescent="0.25">
      <c r="HA2439" s="117" t="s">
        <v>1176</v>
      </c>
      <c r="HB2439" s="117" t="s">
        <v>6567</v>
      </c>
      <c r="HC2439" s="117"/>
      <c r="HD2439" s="116" t="s">
        <v>1858</v>
      </c>
      <c r="HE2439" s="116">
        <v>9.1199999999999992</v>
      </c>
      <c r="HF2439" s="116">
        <v>28.24</v>
      </c>
    </row>
    <row r="2440" spans="209:214" x14ac:dyDescent="0.25">
      <c r="HA2440" s="118" t="s">
        <v>1192</v>
      </c>
      <c r="HB2440" s="118" t="s">
        <v>1192</v>
      </c>
      <c r="HC2440" s="118" t="s">
        <v>1192</v>
      </c>
      <c r="HD2440" s="118" t="s">
        <v>1885</v>
      </c>
      <c r="HE2440" s="119">
        <v>9.09</v>
      </c>
      <c r="HF2440" s="119">
        <v>28.41</v>
      </c>
    </row>
    <row r="2441" spans="209:214" x14ac:dyDescent="0.25">
      <c r="HA2441" s="117" t="s">
        <v>1192</v>
      </c>
      <c r="HB2441" s="117" t="s">
        <v>6570</v>
      </c>
      <c r="HC2441" s="117"/>
      <c r="HD2441" s="116" t="s">
        <v>1858</v>
      </c>
      <c r="HE2441" s="116">
        <v>9.0103039999999996</v>
      </c>
      <c r="HF2441" s="116">
        <v>28.430579999999999</v>
      </c>
    </row>
    <row r="2442" spans="209:214" x14ac:dyDescent="0.25">
      <c r="HA2442" s="117" t="s">
        <v>1192</v>
      </c>
      <c r="HB2442" s="117" t="s">
        <v>6572</v>
      </c>
      <c r="HC2442" s="117"/>
      <c r="HD2442" s="116" t="s">
        <v>1858</v>
      </c>
      <c r="HE2442" s="116">
        <v>9.0399999999999991</v>
      </c>
      <c r="HF2442" s="116">
        <v>28.39</v>
      </c>
    </row>
    <row r="2443" spans="209:214" x14ac:dyDescent="0.25">
      <c r="HA2443" s="117" t="s">
        <v>1192</v>
      </c>
      <c r="HB2443" s="117" t="s">
        <v>6574</v>
      </c>
      <c r="HC2443" s="117"/>
      <c r="HD2443" s="116" t="s">
        <v>1858</v>
      </c>
      <c r="HE2443" s="116">
        <v>9.0786499999999997</v>
      </c>
      <c r="HF2443" s="116">
        <v>28.420233332999999</v>
      </c>
    </row>
    <row r="2444" spans="209:214" x14ac:dyDescent="0.25">
      <c r="HA2444" s="118" t="s">
        <v>906</v>
      </c>
      <c r="HB2444" s="118" t="s">
        <v>6576</v>
      </c>
      <c r="HC2444" s="118" t="s">
        <v>6577</v>
      </c>
      <c r="HD2444" s="118" t="s">
        <v>1885</v>
      </c>
      <c r="HE2444" s="119">
        <v>9.1654680000000006</v>
      </c>
      <c r="HF2444" s="119">
        <v>28.325914999999998</v>
      </c>
    </row>
    <row r="2445" spans="209:214" x14ac:dyDescent="0.25">
      <c r="HA2445" s="117" t="s">
        <v>906</v>
      </c>
      <c r="HB2445" s="117" t="s">
        <v>6579</v>
      </c>
      <c r="HC2445" s="117"/>
      <c r="HD2445" s="116" t="s">
        <v>1858</v>
      </c>
      <c r="HE2445" s="116">
        <v>9.1654680000000006</v>
      </c>
      <c r="HF2445" s="116">
        <v>28.325914999999998</v>
      </c>
    </row>
    <row r="2446" spans="209:214" x14ac:dyDescent="0.25">
      <c r="HA2446" s="117" t="s">
        <v>906</v>
      </c>
      <c r="HB2446" s="117" t="s">
        <v>6581</v>
      </c>
      <c r="HC2446" s="117"/>
      <c r="HD2446" s="116" t="s">
        <v>1858</v>
      </c>
      <c r="HE2446" s="116">
        <v>9.0302100000000003</v>
      </c>
      <c r="HF2446" s="116">
        <v>28.241171000000001</v>
      </c>
    </row>
    <row r="2447" spans="209:214" x14ac:dyDescent="0.25">
      <c r="HA2447" s="117" t="s">
        <v>906</v>
      </c>
      <c r="HB2447" s="117" t="s">
        <v>6583</v>
      </c>
      <c r="HC2447" s="117"/>
      <c r="HD2447" s="116" t="s">
        <v>1858</v>
      </c>
      <c r="HE2447" s="116">
        <v>9.068485678</v>
      </c>
      <c r="HF2447" s="116">
        <v>28.33538154</v>
      </c>
    </row>
    <row r="2448" spans="209:214" x14ac:dyDescent="0.25">
      <c r="HA2448" s="117" t="s">
        <v>1282</v>
      </c>
      <c r="HB2448" s="117" t="s">
        <v>6585</v>
      </c>
      <c r="HC2448" s="117"/>
      <c r="HD2448" s="116" t="s">
        <v>1858</v>
      </c>
      <c r="HE2448" s="116">
        <v>8.0740400000000001</v>
      </c>
      <c r="HF2448" s="116">
        <v>27.6219</v>
      </c>
    </row>
    <row r="2449" spans="209:214" x14ac:dyDescent="0.25">
      <c r="HA2449" s="117" t="s">
        <v>1282</v>
      </c>
      <c r="HB2449" s="117" t="s">
        <v>6587</v>
      </c>
      <c r="HC2449" s="117"/>
      <c r="HD2449" s="116" t="s">
        <v>1858</v>
      </c>
      <c r="HE2449" s="116">
        <v>8.2768200000000007</v>
      </c>
      <c r="HF2449" s="116">
        <v>27.8535</v>
      </c>
    </row>
    <row r="2450" spans="209:214" x14ac:dyDescent="0.25">
      <c r="HA2450" s="117" t="s">
        <v>1282</v>
      </c>
      <c r="HB2450" s="117" t="s">
        <v>6589</v>
      </c>
      <c r="HC2450" s="117"/>
      <c r="HD2450" s="116" t="s">
        <v>1858</v>
      </c>
      <c r="HE2450" s="116">
        <v>8.2429000000000006</v>
      </c>
      <c r="HF2450" s="116">
        <v>27.758500000000002</v>
      </c>
    </row>
    <row r="2451" spans="209:214" x14ac:dyDescent="0.25">
      <c r="HA2451" s="117" t="s">
        <v>1282</v>
      </c>
      <c r="HB2451" s="117" t="s">
        <v>6591</v>
      </c>
      <c r="HC2451" s="117"/>
      <c r="HD2451" s="116" t="s">
        <v>1858</v>
      </c>
      <c r="HE2451" s="116">
        <v>8.0236099999999997</v>
      </c>
      <c r="HF2451" s="116">
        <v>27.553339999999999</v>
      </c>
    </row>
    <row r="2452" spans="209:214" x14ac:dyDescent="0.25">
      <c r="HA2452" s="117" t="s">
        <v>1282</v>
      </c>
      <c r="HB2452" s="117" t="s">
        <v>6593</v>
      </c>
      <c r="HC2452" s="117"/>
      <c r="HD2452" s="116" t="s">
        <v>1858</v>
      </c>
      <c r="HE2452" s="116">
        <v>8.2675000000000001</v>
      </c>
      <c r="HF2452" s="116">
        <v>27.626359999999998</v>
      </c>
    </row>
    <row r="2453" spans="209:214" x14ac:dyDescent="0.25">
      <c r="HA2453" s="117" t="s">
        <v>1282</v>
      </c>
      <c r="HB2453" s="117" t="s">
        <v>6595</v>
      </c>
      <c r="HC2453" s="117"/>
      <c r="HD2453" s="116" t="s">
        <v>1858</v>
      </c>
      <c r="HE2453" s="116">
        <v>8.2993220000000001</v>
      </c>
      <c r="HF2453" s="116">
        <v>27.779239</v>
      </c>
    </row>
    <row r="2454" spans="209:214" x14ac:dyDescent="0.25">
      <c r="HA2454" s="117" t="s">
        <v>1282</v>
      </c>
      <c r="HB2454" s="117" t="s">
        <v>1282</v>
      </c>
      <c r="HC2454" s="117"/>
      <c r="HD2454" s="116" t="s">
        <v>1858</v>
      </c>
      <c r="HE2454" s="116">
        <v>8.1476100000000002</v>
      </c>
      <c r="HF2454" s="116">
        <v>27.663499999999999</v>
      </c>
    </row>
    <row r="2455" spans="209:214" x14ac:dyDescent="0.25">
      <c r="HA2455" s="117" t="s">
        <v>1282</v>
      </c>
      <c r="HB2455" s="117" t="s">
        <v>6598</v>
      </c>
      <c r="HC2455" s="117"/>
      <c r="HD2455" s="116" t="s">
        <v>1858</v>
      </c>
      <c r="HE2455" s="116">
        <v>8.2623949999999997</v>
      </c>
      <c r="HF2455" s="116">
        <v>27.795514000000001</v>
      </c>
    </row>
    <row r="2456" spans="209:214" x14ac:dyDescent="0.25">
      <c r="HA2456" s="117" t="s">
        <v>1282</v>
      </c>
      <c r="HB2456" s="117" t="s">
        <v>6600</v>
      </c>
      <c r="HC2456" s="117"/>
      <c r="HD2456" s="116" t="s">
        <v>1858</v>
      </c>
      <c r="HE2456" s="116">
        <v>8.1888400000000008</v>
      </c>
      <c r="HF2456" s="116">
        <v>27.439779999999999</v>
      </c>
    </row>
    <row r="2457" spans="209:214" x14ac:dyDescent="0.25">
      <c r="HA2457" s="117" t="s">
        <v>1282</v>
      </c>
      <c r="HB2457" s="117" t="s">
        <v>6602</v>
      </c>
      <c r="HC2457" s="117"/>
      <c r="HD2457" s="116" t="s">
        <v>1858</v>
      </c>
      <c r="HE2457" s="116">
        <v>8.1052599999999995</v>
      </c>
      <c r="HF2457" s="116">
        <v>27.416080000000001</v>
      </c>
    </row>
    <row r="2458" spans="209:214" x14ac:dyDescent="0.25">
      <c r="HA2458" s="117" t="s">
        <v>1282</v>
      </c>
      <c r="HB2458" s="117" t="s">
        <v>6604</v>
      </c>
      <c r="HC2458" s="117"/>
      <c r="HD2458" s="116" t="s">
        <v>1858</v>
      </c>
      <c r="HE2458" s="116">
        <v>8.2315699999999996</v>
      </c>
      <c r="HF2458" s="116">
        <v>27.636420000000001</v>
      </c>
    </row>
    <row r="2459" spans="209:214" x14ac:dyDescent="0.25">
      <c r="HA2459" s="117" t="s">
        <v>1282</v>
      </c>
      <c r="HB2459" s="117" t="s">
        <v>6606</v>
      </c>
      <c r="HC2459" s="117"/>
      <c r="HD2459" s="116" t="s">
        <v>1858</v>
      </c>
      <c r="HE2459" s="116">
        <v>8.1888299999999994</v>
      </c>
      <c r="HF2459" s="116">
        <v>27.439910000000001</v>
      </c>
    </row>
    <row r="2460" spans="209:214" x14ac:dyDescent="0.25">
      <c r="HA2460" s="117" t="s">
        <v>1282</v>
      </c>
      <c r="HB2460" s="117" t="s">
        <v>6608</v>
      </c>
      <c r="HC2460" s="117"/>
      <c r="HD2460" s="116" t="s">
        <v>1858</v>
      </c>
      <c r="HE2460" s="116">
        <v>8.1625219999999992</v>
      </c>
      <c r="HF2460" s="116">
        <v>27.497415</v>
      </c>
    </row>
    <row r="2461" spans="209:214" x14ac:dyDescent="0.25">
      <c r="HA2461" s="117" t="s">
        <v>1282</v>
      </c>
      <c r="HB2461" s="117" t="s">
        <v>6610</v>
      </c>
      <c r="HC2461" s="117"/>
      <c r="HD2461" s="116" t="s">
        <v>1858</v>
      </c>
      <c r="HE2461" s="116">
        <v>8.1845499999999998</v>
      </c>
      <c r="HF2461" s="116">
        <v>27.78275</v>
      </c>
    </row>
    <row r="2462" spans="209:214" x14ac:dyDescent="0.25">
      <c r="HA2462" s="117" t="s">
        <v>1282</v>
      </c>
      <c r="HB2462" s="117" t="s">
        <v>6612</v>
      </c>
      <c r="HC2462" s="117"/>
      <c r="HD2462" s="116" t="s">
        <v>1858</v>
      </c>
      <c r="HE2462" s="116">
        <v>8.1695600000000006</v>
      </c>
      <c r="HF2462" s="116">
        <v>27.645420000000001</v>
      </c>
    </row>
    <row r="2463" spans="209:214" x14ac:dyDescent="0.25">
      <c r="HA2463" s="117" t="s">
        <v>1282</v>
      </c>
      <c r="HB2463" s="117" t="s">
        <v>3316</v>
      </c>
      <c r="HC2463" s="117"/>
      <c r="HD2463" s="116" t="s">
        <v>1858</v>
      </c>
      <c r="HE2463" s="116">
        <v>8.2757299999999994</v>
      </c>
      <c r="HF2463" s="116">
        <v>27.884180000000001</v>
      </c>
    </row>
    <row r="2464" spans="209:214" x14ac:dyDescent="0.25">
      <c r="HA2464" s="117" t="s">
        <v>1282</v>
      </c>
      <c r="HB2464" s="117" t="s">
        <v>6615</v>
      </c>
      <c r="HC2464" s="117"/>
      <c r="HD2464" s="116" t="s">
        <v>1858</v>
      </c>
      <c r="HE2464" s="116">
        <v>8.1324699999999996</v>
      </c>
      <c r="HF2464" s="116">
        <v>27.596440000000001</v>
      </c>
    </row>
    <row r="2465" spans="209:214" x14ac:dyDescent="0.25">
      <c r="HA2465" s="117" t="s">
        <v>1282</v>
      </c>
      <c r="HB2465" s="117" t="s">
        <v>6617</v>
      </c>
      <c r="HC2465" s="117"/>
      <c r="HD2465" s="116" t="s">
        <v>1858</v>
      </c>
      <c r="HE2465" s="116">
        <v>8.1572200000000006</v>
      </c>
      <c r="HF2465" s="116">
        <v>27.47692</v>
      </c>
    </row>
    <row r="2466" spans="209:214" x14ac:dyDescent="0.25">
      <c r="HA2466" s="117" t="s">
        <v>1282</v>
      </c>
      <c r="HB2466" s="117" t="s">
        <v>6619</v>
      </c>
      <c r="HC2466" s="117"/>
      <c r="HD2466" s="116" t="s">
        <v>1858</v>
      </c>
      <c r="HE2466" s="116">
        <v>8.1290800000000001</v>
      </c>
      <c r="HF2466" s="116">
        <v>27.676200000000001</v>
      </c>
    </row>
    <row r="2467" spans="209:214" x14ac:dyDescent="0.25">
      <c r="HA2467" s="117" t="s">
        <v>1282</v>
      </c>
      <c r="HB2467" s="117" t="s">
        <v>6621</v>
      </c>
      <c r="HC2467" s="117"/>
      <c r="HD2467" s="116" t="s">
        <v>1858</v>
      </c>
      <c r="HE2467" s="116">
        <v>8.1195199999999996</v>
      </c>
      <c r="HF2467" s="116">
        <v>27.431789999999999</v>
      </c>
    </row>
    <row r="2468" spans="209:214" x14ac:dyDescent="0.25">
      <c r="HA2468" s="117" t="s">
        <v>1282</v>
      </c>
      <c r="HB2468" s="117" t="s">
        <v>6623</v>
      </c>
      <c r="HC2468" s="117"/>
      <c r="HD2468" s="116" t="s">
        <v>1858</v>
      </c>
      <c r="HE2468" s="116">
        <v>8.1020000000000003</v>
      </c>
      <c r="HF2468" s="116">
        <v>27.64772</v>
      </c>
    </row>
    <row r="2469" spans="209:214" x14ac:dyDescent="0.25">
      <c r="HA2469" s="117" t="s">
        <v>1282</v>
      </c>
      <c r="HB2469" s="117" t="s">
        <v>6625</v>
      </c>
      <c r="HC2469" s="117"/>
      <c r="HD2469" s="116" t="s">
        <v>1858</v>
      </c>
      <c r="HE2469" s="116">
        <v>8.1058900000000005</v>
      </c>
      <c r="HF2469" s="116">
        <v>27.696190000000001</v>
      </c>
    </row>
    <row r="2470" spans="209:214" x14ac:dyDescent="0.25">
      <c r="HA2470" s="117" t="s">
        <v>1282</v>
      </c>
      <c r="HB2470" s="117" t="s">
        <v>6627</v>
      </c>
      <c r="HC2470" s="117"/>
      <c r="HD2470" s="116" t="s">
        <v>1858</v>
      </c>
      <c r="HE2470" s="116">
        <v>8.1174300000000006</v>
      </c>
      <c r="HF2470" s="116">
        <v>27.548749999999998</v>
      </c>
    </row>
    <row r="2471" spans="209:214" x14ac:dyDescent="0.25">
      <c r="HA2471" s="117" t="s">
        <v>1282</v>
      </c>
      <c r="HB2471" s="117" t="s">
        <v>6629</v>
      </c>
      <c r="HC2471" s="117"/>
      <c r="HD2471" s="116" t="s">
        <v>1858</v>
      </c>
      <c r="HE2471" s="116">
        <v>8.1264199999999995</v>
      </c>
      <c r="HF2471" s="116">
        <v>27.389939999999999</v>
      </c>
    </row>
    <row r="2472" spans="209:214" x14ac:dyDescent="0.25">
      <c r="HA2472" s="118" t="s">
        <v>839</v>
      </c>
      <c r="HB2472" s="118" t="s">
        <v>6631</v>
      </c>
      <c r="HC2472" s="118"/>
      <c r="HD2472" s="118" t="s">
        <v>1885</v>
      </c>
      <c r="HE2472" s="119">
        <v>7.6932669999999996</v>
      </c>
      <c r="HF2472" s="119">
        <v>28.0579</v>
      </c>
    </row>
    <row r="2473" spans="209:214" x14ac:dyDescent="0.25">
      <c r="HA2473" s="117" t="s">
        <v>839</v>
      </c>
      <c r="HB2473" s="117" t="s">
        <v>1060</v>
      </c>
      <c r="HC2473" s="117"/>
      <c r="HD2473" s="116" t="s">
        <v>1858</v>
      </c>
      <c r="HE2473" s="116">
        <v>7.6475999999999997</v>
      </c>
      <c r="HF2473" s="116">
        <v>28.178249999999998</v>
      </c>
    </row>
    <row r="2474" spans="209:214" x14ac:dyDescent="0.25">
      <c r="HA2474" s="117" t="s">
        <v>839</v>
      </c>
      <c r="HB2474" s="117" t="s">
        <v>6634</v>
      </c>
      <c r="HC2474" s="117" t="s">
        <v>6634</v>
      </c>
      <c r="HD2474" s="116" t="s">
        <v>1858</v>
      </c>
      <c r="HE2474" s="116">
        <v>7.2906199999999997</v>
      </c>
      <c r="HF2474" s="116">
        <v>28.446999999999999</v>
      </c>
    </row>
    <row r="2475" spans="209:214" x14ac:dyDescent="0.25">
      <c r="HA2475" s="117" t="s">
        <v>839</v>
      </c>
      <c r="HB2475" s="117" t="s">
        <v>6636</v>
      </c>
      <c r="HC2475" s="117"/>
      <c r="HD2475" s="116" t="s">
        <v>1858</v>
      </c>
      <c r="HE2475" s="116">
        <v>7.3685999999999998</v>
      </c>
      <c r="HF2475" s="116">
        <v>28.4282</v>
      </c>
    </row>
    <row r="2476" spans="209:214" x14ac:dyDescent="0.25">
      <c r="HA2476" s="117" t="s">
        <v>839</v>
      </c>
      <c r="HB2476" s="117" t="s">
        <v>6638</v>
      </c>
      <c r="HC2476" s="117"/>
      <c r="HD2476" s="116" t="s">
        <v>1858</v>
      </c>
      <c r="HE2476" s="116">
        <v>7.4494199999999999</v>
      </c>
      <c r="HF2476" s="116">
        <v>28.152329999999999</v>
      </c>
    </row>
    <row r="2477" spans="209:214" x14ac:dyDescent="0.25">
      <c r="HA2477" s="117" t="s">
        <v>839</v>
      </c>
      <c r="HB2477" s="117" t="s">
        <v>6640</v>
      </c>
      <c r="HC2477" s="117"/>
      <c r="HD2477" s="116" t="s">
        <v>1858</v>
      </c>
      <c r="HE2477" s="116">
        <v>7.68954</v>
      </c>
      <c r="HF2477" s="116">
        <v>28.075050000000001</v>
      </c>
    </row>
    <row r="2478" spans="209:214" x14ac:dyDescent="0.25">
      <c r="HA2478" s="117" t="s">
        <v>839</v>
      </c>
      <c r="HB2478" s="117" t="s">
        <v>6642</v>
      </c>
      <c r="HC2478" s="117"/>
      <c r="HD2478" s="116" t="s">
        <v>1858</v>
      </c>
      <c r="HE2478" s="116">
        <v>7.3347199999999999</v>
      </c>
      <c r="HF2478" s="116">
        <v>28.224910000000001</v>
      </c>
    </row>
    <row r="2479" spans="209:214" x14ac:dyDescent="0.25">
      <c r="HA2479" s="117" t="s">
        <v>839</v>
      </c>
      <c r="HB2479" s="117" t="s">
        <v>6644</v>
      </c>
      <c r="HC2479" s="117"/>
      <c r="HD2479" s="116" t="s">
        <v>1858</v>
      </c>
      <c r="HE2479" s="116">
        <v>7.6259899999999998</v>
      </c>
      <c r="HF2479" s="116">
        <v>28.14132</v>
      </c>
    </row>
    <row r="2480" spans="209:214" x14ac:dyDescent="0.25">
      <c r="HA2480" s="117" t="s">
        <v>839</v>
      </c>
      <c r="HB2480" s="117" t="s">
        <v>6646</v>
      </c>
      <c r="HC2480" s="117"/>
      <c r="HD2480" s="116" t="s">
        <v>1858</v>
      </c>
      <c r="HE2480" s="116">
        <v>7.3171400000000002</v>
      </c>
      <c r="HF2480" s="116">
        <v>28.263300000000001</v>
      </c>
    </row>
    <row r="2481" spans="209:214" x14ac:dyDescent="0.25">
      <c r="HA2481" s="117" t="s">
        <v>839</v>
      </c>
      <c r="HB2481" s="117" t="s">
        <v>6648</v>
      </c>
      <c r="HC2481" s="117"/>
      <c r="HD2481" s="116" t="s">
        <v>1858</v>
      </c>
      <c r="HE2481" s="116">
        <v>7.1872119999999997</v>
      </c>
      <c r="HF2481" s="116">
        <v>28.298148999999999</v>
      </c>
    </row>
    <row r="2482" spans="209:214" x14ac:dyDescent="0.25">
      <c r="HA2482" s="117" t="s">
        <v>839</v>
      </c>
      <c r="HB2482" s="117" t="s">
        <v>6650</v>
      </c>
      <c r="HC2482" s="117"/>
      <c r="HD2482" s="116" t="s">
        <v>1858</v>
      </c>
      <c r="HE2482" s="116">
        <v>7.5045200000000003</v>
      </c>
      <c r="HF2482" s="116">
        <v>28.272010000000002</v>
      </c>
    </row>
    <row r="2483" spans="209:214" x14ac:dyDescent="0.25">
      <c r="HA2483" s="117" t="s">
        <v>839</v>
      </c>
      <c r="HB2483" s="117" t="s">
        <v>6652</v>
      </c>
      <c r="HC2483" s="117"/>
      <c r="HD2483" s="116" t="s">
        <v>1858</v>
      </c>
      <c r="HE2483" s="116">
        <v>7.7052800000000001</v>
      </c>
      <c r="HF2483" s="116">
        <v>28.209689999999998</v>
      </c>
    </row>
    <row r="2484" spans="209:214" x14ac:dyDescent="0.25">
      <c r="HA2484" s="117" t="s">
        <v>839</v>
      </c>
      <c r="HB2484" s="117" t="s">
        <v>6654</v>
      </c>
      <c r="HC2484" s="117"/>
      <c r="HD2484" s="116" t="s">
        <v>1858</v>
      </c>
      <c r="HE2484" s="116">
        <v>7.1872119999999997</v>
      </c>
      <c r="HF2484" s="116">
        <v>28.298148999999999</v>
      </c>
    </row>
    <row r="2485" spans="209:214" x14ac:dyDescent="0.25">
      <c r="HA2485" s="117" t="s">
        <v>839</v>
      </c>
      <c r="HB2485" s="117" t="s">
        <v>6656</v>
      </c>
      <c r="HC2485" s="117"/>
      <c r="HD2485" s="116" t="s">
        <v>1858</v>
      </c>
      <c r="HE2485" s="116">
        <v>7.2885999999999997</v>
      </c>
      <c r="HF2485" s="116">
        <v>28.448370000000001</v>
      </c>
    </row>
    <row r="2486" spans="209:214" x14ac:dyDescent="0.25">
      <c r="HA2486" s="117" t="s">
        <v>839</v>
      </c>
      <c r="HB2486" s="117" t="s">
        <v>6658</v>
      </c>
      <c r="HC2486" s="117"/>
      <c r="HD2486" s="116" t="s">
        <v>1858</v>
      </c>
      <c r="HE2486" s="116">
        <v>7.3810700000000002</v>
      </c>
      <c r="HF2486" s="116">
        <v>28.408300000000001</v>
      </c>
    </row>
    <row r="2487" spans="209:214" x14ac:dyDescent="0.25">
      <c r="HA2487" s="117" t="s">
        <v>839</v>
      </c>
      <c r="HB2487" s="117" t="s">
        <v>6660</v>
      </c>
      <c r="HC2487" s="117"/>
      <c r="HD2487" s="116" t="s">
        <v>1858</v>
      </c>
      <c r="HE2487" s="116">
        <v>7.5165899999999999</v>
      </c>
      <c r="HF2487" s="116">
        <v>28.1952</v>
      </c>
    </row>
    <row r="2488" spans="209:214" x14ac:dyDescent="0.25">
      <c r="HA2488" s="117" t="s">
        <v>839</v>
      </c>
      <c r="HB2488" s="117" t="s">
        <v>6662</v>
      </c>
      <c r="HC2488" s="117"/>
      <c r="HD2488" s="116" t="s">
        <v>1858</v>
      </c>
      <c r="HE2488" s="116">
        <v>7.5821899999999998</v>
      </c>
      <c r="HF2488" s="116">
        <v>28.21424</v>
      </c>
    </row>
    <row r="2489" spans="209:214" x14ac:dyDescent="0.25">
      <c r="HA2489" s="117" t="s">
        <v>839</v>
      </c>
      <c r="HB2489" s="117" t="s">
        <v>6664</v>
      </c>
      <c r="HC2489" s="117"/>
      <c r="HD2489" s="116" t="s">
        <v>1858</v>
      </c>
      <c r="HE2489" s="116">
        <v>7.1872119999999997</v>
      </c>
      <c r="HF2489" s="116">
        <v>28.298148999999999</v>
      </c>
    </row>
    <row r="2490" spans="209:214" x14ac:dyDescent="0.25">
      <c r="HA2490" s="117" t="s">
        <v>839</v>
      </c>
      <c r="HB2490" s="117" t="s">
        <v>6666</v>
      </c>
      <c r="HC2490" s="117"/>
      <c r="HD2490" s="116" t="s">
        <v>1858</v>
      </c>
      <c r="HE2490" s="116">
        <v>7.6396655000000004</v>
      </c>
      <c r="HF2490" s="116">
        <v>28.244888899999999</v>
      </c>
    </row>
    <row r="2491" spans="209:214" x14ac:dyDescent="0.25">
      <c r="HA2491" s="117" t="s">
        <v>839</v>
      </c>
      <c r="HB2491" s="117" t="s">
        <v>6668</v>
      </c>
      <c r="HC2491" s="117"/>
      <c r="HD2491" s="116" t="s">
        <v>1858</v>
      </c>
      <c r="HE2491" s="116">
        <v>7.6276970000000004</v>
      </c>
      <c r="HF2491" s="116">
        <v>28.149082</v>
      </c>
    </row>
    <row r="2492" spans="209:214" x14ac:dyDescent="0.25">
      <c r="HA2492" s="117" t="s">
        <v>839</v>
      </c>
      <c r="HB2492" s="117" t="s">
        <v>6670</v>
      </c>
      <c r="HC2492" s="117"/>
      <c r="HD2492" s="116" t="s">
        <v>1858</v>
      </c>
      <c r="HE2492" s="116">
        <v>7.5242399999999998</v>
      </c>
      <c r="HF2492" s="116">
        <v>28.383459999999999</v>
      </c>
    </row>
    <row r="2493" spans="209:214" x14ac:dyDescent="0.25">
      <c r="HA2493" s="117" t="s">
        <v>839</v>
      </c>
      <c r="HB2493" s="117" t="s">
        <v>6672</v>
      </c>
      <c r="HC2493" s="117"/>
      <c r="HD2493" s="116" t="s">
        <v>1858</v>
      </c>
      <c r="HE2493" s="116">
        <v>7.4506399999999999</v>
      </c>
      <c r="HF2493" s="116">
        <v>28.282240000000002</v>
      </c>
    </row>
    <row r="2494" spans="209:214" x14ac:dyDescent="0.25">
      <c r="HA2494" s="117" t="s">
        <v>1152</v>
      </c>
      <c r="HB2494" s="117" t="s">
        <v>6674</v>
      </c>
      <c r="HC2494" s="117"/>
      <c r="HD2494" s="116" t="s">
        <v>1858</v>
      </c>
      <c r="HE2494" s="116">
        <v>7.9203999999999999</v>
      </c>
      <c r="HF2494" s="116">
        <v>28.174983000000001</v>
      </c>
    </row>
    <row r="2495" spans="209:214" x14ac:dyDescent="0.25">
      <c r="HA2495" s="117" t="s">
        <v>1152</v>
      </c>
      <c r="HB2495" s="117" t="s">
        <v>6676</v>
      </c>
      <c r="HC2495" s="117"/>
      <c r="HD2495" s="116" t="s">
        <v>1858</v>
      </c>
      <c r="HE2495" s="116">
        <v>7.8784510000000001</v>
      </c>
      <c r="HF2495" s="116">
        <v>27.976621000000002</v>
      </c>
    </row>
    <row r="2496" spans="209:214" x14ac:dyDescent="0.25">
      <c r="HA2496" s="117" t="s">
        <v>1152</v>
      </c>
      <c r="HB2496" s="117" t="s">
        <v>6678</v>
      </c>
      <c r="HC2496" s="117"/>
      <c r="HD2496" s="116" t="s">
        <v>1858</v>
      </c>
      <c r="HE2496" s="116">
        <v>7.7770700000000001</v>
      </c>
      <c r="HF2496" s="116">
        <v>27.979700000000001</v>
      </c>
    </row>
    <row r="2497" spans="209:214" x14ac:dyDescent="0.25">
      <c r="HA2497" s="117" t="s">
        <v>1152</v>
      </c>
      <c r="HB2497" s="117" t="s">
        <v>6680</v>
      </c>
      <c r="HC2497" s="117"/>
      <c r="HD2497" s="116" t="s">
        <v>1858</v>
      </c>
      <c r="HE2497" s="116">
        <v>7.8997900000000003</v>
      </c>
      <c r="HF2497" s="116">
        <v>27.985119999999998</v>
      </c>
    </row>
    <row r="2498" spans="209:214" x14ac:dyDescent="0.25">
      <c r="HA2498" s="117" t="s">
        <v>1152</v>
      </c>
      <c r="HB2498" s="117" t="s">
        <v>6682</v>
      </c>
      <c r="HC2498" s="117"/>
      <c r="HD2498" s="116" t="s">
        <v>1858</v>
      </c>
      <c r="HE2498" s="116">
        <v>7.8458199999999998</v>
      </c>
      <c r="HF2498" s="116">
        <v>27.96041</v>
      </c>
    </row>
    <row r="2499" spans="209:214" x14ac:dyDescent="0.25">
      <c r="HA2499" s="117" t="s">
        <v>1152</v>
      </c>
      <c r="HB2499" s="117" t="s">
        <v>6684</v>
      </c>
      <c r="HC2499" s="117"/>
      <c r="HD2499" s="116" t="s">
        <v>1858</v>
      </c>
      <c r="HE2499" s="116">
        <v>7.7814329999999998</v>
      </c>
      <c r="HF2499" s="116">
        <v>28.027049999999999</v>
      </c>
    </row>
    <row r="2500" spans="209:214" x14ac:dyDescent="0.25">
      <c r="HA2500" s="117" t="s">
        <v>1152</v>
      </c>
      <c r="HB2500" s="117" t="s">
        <v>6686</v>
      </c>
      <c r="HC2500" s="117"/>
      <c r="HD2500" s="116" t="s">
        <v>1858</v>
      </c>
      <c r="HE2500" s="116">
        <v>7.8720400000000001</v>
      </c>
      <c r="HF2500" s="116">
        <v>27.967009999999998</v>
      </c>
    </row>
    <row r="2501" spans="209:214" x14ac:dyDescent="0.25">
      <c r="HA2501" s="117" t="s">
        <v>1152</v>
      </c>
      <c r="HB2501" s="117" t="s">
        <v>6688</v>
      </c>
      <c r="HC2501" s="117"/>
      <c r="HD2501" s="116" t="s">
        <v>1858</v>
      </c>
      <c r="HE2501" s="116">
        <v>7.8854800000000003</v>
      </c>
      <c r="HF2501" s="116">
        <v>27.966059999999999</v>
      </c>
    </row>
    <row r="2502" spans="209:214" x14ac:dyDescent="0.25">
      <c r="HA2502" s="117" t="s">
        <v>1152</v>
      </c>
      <c r="HB2502" s="117" t="s">
        <v>6690</v>
      </c>
      <c r="HC2502" s="117"/>
      <c r="HD2502" s="116" t="s">
        <v>1858</v>
      </c>
      <c r="HE2502" s="116">
        <v>7.7739000000000003</v>
      </c>
      <c r="HF2502" s="116">
        <v>27.992069999999998</v>
      </c>
    </row>
    <row r="2503" spans="209:214" x14ac:dyDescent="0.25">
      <c r="HA2503" s="117" t="s">
        <v>1152</v>
      </c>
      <c r="HB2503" s="117" t="s">
        <v>6692</v>
      </c>
      <c r="HC2503" s="117"/>
      <c r="HD2503" s="116" t="s">
        <v>1858</v>
      </c>
      <c r="HE2503" s="116">
        <v>7.8918900000000001</v>
      </c>
      <c r="HF2503" s="116">
        <v>27.97784</v>
      </c>
    </row>
    <row r="2504" spans="209:214" x14ac:dyDescent="0.25">
      <c r="HA2504" s="117" t="s">
        <v>1152</v>
      </c>
      <c r="HB2504" s="117" t="s">
        <v>6694</v>
      </c>
      <c r="HC2504" s="117"/>
      <c r="HD2504" s="116" t="s">
        <v>1858</v>
      </c>
      <c r="HE2504" s="116">
        <v>7.9017299999999997</v>
      </c>
      <c r="HF2504" s="116">
        <v>27.97307</v>
      </c>
    </row>
    <row r="2505" spans="209:214" x14ac:dyDescent="0.25">
      <c r="HA2505" s="117" t="s">
        <v>1152</v>
      </c>
      <c r="HB2505" s="117" t="s">
        <v>6696</v>
      </c>
      <c r="HC2505" s="117"/>
      <c r="HD2505" s="116" t="s">
        <v>1858</v>
      </c>
      <c r="HE2505" s="116">
        <v>7.8923100000000002</v>
      </c>
      <c r="HF2505" s="116">
        <v>27.989429999999999</v>
      </c>
    </row>
    <row r="2506" spans="209:214" x14ac:dyDescent="0.25">
      <c r="HA2506" s="117" t="s">
        <v>1152</v>
      </c>
      <c r="HB2506" s="117" t="s">
        <v>6698</v>
      </c>
      <c r="HC2506" s="117"/>
      <c r="HD2506" s="116" t="s">
        <v>1858</v>
      </c>
      <c r="HE2506" s="116">
        <v>7.7897400000000001</v>
      </c>
      <c r="HF2506" s="116">
        <v>28.02636</v>
      </c>
    </row>
    <row r="2507" spans="209:214" x14ac:dyDescent="0.25">
      <c r="HA2507" s="117" t="s">
        <v>1152</v>
      </c>
      <c r="HB2507" s="117" t="s">
        <v>6700</v>
      </c>
      <c r="HC2507" s="117"/>
      <c r="HD2507" s="116" t="s">
        <v>1858</v>
      </c>
      <c r="HE2507" s="116">
        <v>7.9195900000000004</v>
      </c>
      <c r="HF2507" s="116">
        <v>27.9846</v>
      </c>
    </row>
    <row r="2508" spans="209:214" x14ac:dyDescent="0.25">
      <c r="HA2508" s="117" t="s">
        <v>1152</v>
      </c>
      <c r="HB2508" s="117" t="s">
        <v>6702</v>
      </c>
      <c r="HC2508" s="117"/>
      <c r="HD2508" s="116" t="s">
        <v>1858</v>
      </c>
      <c r="HE2508" s="116">
        <v>7.8979229999999996</v>
      </c>
      <c r="HF2508" s="116">
        <v>27.993431000000001</v>
      </c>
    </row>
    <row r="2509" spans="209:214" x14ac:dyDescent="0.25">
      <c r="HA2509" s="117" t="s">
        <v>1152</v>
      </c>
      <c r="HB2509" s="117" t="s">
        <v>3977</v>
      </c>
      <c r="HC2509" s="117"/>
      <c r="HD2509" s="116" t="s">
        <v>1858</v>
      </c>
      <c r="HE2509" s="116">
        <v>7.8217100000000004</v>
      </c>
      <c r="HF2509" s="116">
        <v>27.966239999999999</v>
      </c>
    </row>
    <row r="2510" spans="209:214" x14ac:dyDescent="0.25">
      <c r="HA2510" s="118" t="s">
        <v>1152</v>
      </c>
      <c r="HB2510" s="118" t="s">
        <v>6705</v>
      </c>
      <c r="HC2510" s="118"/>
      <c r="HD2510" s="118" t="s">
        <v>1885</v>
      </c>
      <c r="HE2510" s="119">
        <v>7.8913500000000001</v>
      </c>
      <c r="HF2510" s="119">
        <v>27.978517</v>
      </c>
    </row>
    <row r="2511" spans="209:214" x14ac:dyDescent="0.25">
      <c r="HA2511" s="118" t="s">
        <v>1152</v>
      </c>
      <c r="HB2511" s="118" t="s">
        <v>6707</v>
      </c>
      <c r="HC2511" s="118"/>
      <c r="HD2511" s="118" t="s">
        <v>1885</v>
      </c>
      <c r="HE2511" s="119">
        <v>7.8499679999999996</v>
      </c>
      <c r="HF2511" s="119">
        <v>28.054887000000001</v>
      </c>
    </row>
    <row r="2512" spans="209:214" x14ac:dyDescent="0.25">
      <c r="HA2512" s="118" t="s">
        <v>1152</v>
      </c>
      <c r="HB2512" s="118" t="s">
        <v>6709</v>
      </c>
      <c r="HC2512" s="118"/>
      <c r="HD2512" s="118" t="s">
        <v>1885</v>
      </c>
      <c r="HE2512" s="119">
        <v>7.8499679999999996</v>
      </c>
      <c r="HF2512" s="119">
        <v>28.054887000000001</v>
      </c>
    </row>
    <row r="2513" spans="209:214" x14ac:dyDescent="0.25">
      <c r="HA2513" s="117" t="s">
        <v>792</v>
      </c>
      <c r="HB2513" s="117" t="s">
        <v>6711</v>
      </c>
      <c r="HC2513" s="117"/>
      <c r="HD2513" s="116" t="s">
        <v>1858</v>
      </c>
      <c r="HE2513" s="116">
        <v>7.706188</v>
      </c>
      <c r="HF2513" s="116">
        <v>28.117819999999998</v>
      </c>
    </row>
    <row r="2514" spans="209:214" x14ac:dyDescent="0.25">
      <c r="HA2514" s="117" t="s">
        <v>792</v>
      </c>
      <c r="HB2514" s="117" t="s">
        <v>6469</v>
      </c>
      <c r="HC2514" s="117"/>
      <c r="HD2514" s="116" t="s">
        <v>1858</v>
      </c>
      <c r="HE2514" s="116">
        <v>7.7065710000000003</v>
      </c>
      <c r="HF2514" s="116">
        <v>28.099150000000002</v>
      </c>
    </row>
    <row r="2515" spans="209:214" x14ac:dyDescent="0.25">
      <c r="HA2515" s="117" t="s">
        <v>792</v>
      </c>
      <c r="HB2515" s="117" t="s">
        <v>6714</v>
      </c>
      <c r="HC2515" s="117"/>
      <c r="HD2515" s="116" t="s">
        <v>1858</v>
      </c>
      <c r="HE2515" s="116">
        <v>7.666353</v>
      </c>
      <c r="HF2515" s="116">
        <v>28.141984000000001</v>
      </c>
    </row>
    <row r="2516" spans="209:214" x14ac:dyDescent="0.25">
      <c r="HA2516" s="117" t="s">
        <v>792</v>
      </c>
      <c r="HB2516" s="117" t="s">
        <v>6716</v>
      </c>
      <c r="HC2516" s="117"/>
      <c r="HD2516" s="116" t="s">
        <v>1858</v>
      </c>
      <c r="HE2516" s="116">
        <v>7.608492</v>
      </c>
      <c r="HF2516" s="116">
        <v>28.091946</v>
      </c>
    </row>
    <row r="2517" spans="209:214" x14ac:dyDescent="0.25">
      <c r="HA2517" s="117" t="s">
        <v>792</v>
      </c>
      <c r="HB2517" s="117" t="s">
        <v>6718</v>
      </c>
      <c r="HC2517" s="117"/>
      <c r="HD2517" s="116" t="s">
        <v>1858</v>
      </c>
      <c r="HE2517" s="116">
        <v>7.6867099999999997</v>
      </c>
      <c r="HF2517" s="116">
        <v>28.19867</v>
      </c>
    </row>
    <row r="2518" spans="209:214" x14ac:dyDescent="0.25">
      <c r="HA2518" s="117" t="s">
        <v>792</v>
      </c>
      <c r="HB2518" s="117" t="s">
        <v>6720</v>
      </c>
      <c r="HC2518" s="117"/>
      <c r="HD2518" s="116" t="s">
        <v>1858</v>
      </c>
      <c r="HE2518" s="116">
        <v>7.4915260000000004</v>
      </c>
      <c r="HF2518" s="116">
        <v>28.056087000000002</v>
      </c>
    </row>
    <row r="2519" spans="209:214" x14ac:dyDescent="0.25">
      <c r="HA2519" s="117" t="s">
        <v>792</v>
      </c>
      <c r="HB2519" s="117" t="s">
        <v>6722</v>
      </c>
      <c r="HC2519" s="117"/>
      <c r="HD2519" s="116" t="s">
        <v>1858</v>
      </c>
      <c r="HE2519" s="116">
        <v>7.67821</v>
      </c>
      <c r="HF2519" s="116">
        <v>28.08465</v>
      </c>
    </row>
    <row r="2520" spans="209:214" x14ac:dyDescent="0.25">
      <c r="HA2520" s="117" t="s">
        <v>792</v>
      </c>
      <c r="HB2520" s="117" t="s">
        <v>6724</v>
      </c>
      <c r="HC2520" s="117"/>
      <c r="HD2520" s="116" t="s">
        <v>1858</v>
      </c>
      <c r="HE2520" s="116">
        <v>7.5229910000000002</v>
      </c>
      <c r="HF2520" s="116">
        <v>28.106887</v>
      </c>
    </row>
    <row r="2521" spans="209:214" x14ac:dyDescent="0.25">
      <c r="HA2521" s="117" t="s">
        <v>792</v>
      </c>
      <c r="HB2521" s="117" t="s">
        <v>6726</v>
      </c>
      <c r="HC2521" s="117"/>
      <c r="HD2521" s="116" t="s">
        <v>1858</v>
      </c>
      <c r="HE2521" s="116">
        <v>7.7187200000000002</v>
      </c>
      <c r="HF2521" s="116">
        <v>28.071809999999999</v>
      </c>
    </row>
    <row r="2522" spans="209:214" x14ac:dyDescent="0.25">
      <c r="HA2522" s="117" t="s">
        <v>792</v>
      </c>
      <c r="HB2522" s="117" t="s">
        <v>6728</v>
      </c>
      <c r="HC2522" s="117"/>
      <c r="HD2522" s="116" t="s">
        <v>1858</v>
      </c>
      <c r="HE2522" s="116">
        <v>7.6570999999999998</v>
      </c>
      <c r="HF2522" s="116">
        <v>28.099150000000002</v>
      </c>
    </row>
    <row r="2523" spans="209:214" x14ac:dyDescent="0.25">
      <c r="HA2523" s="117" t="s">
        <v>792</v>
      </c>
      <c r="HB2523" s="117" t="s">
        <v>6730</v>
      </c>
      <c r="HC2523" s="117"/>
      <c r="HD2523" s="116" t="s">
        <v>1858</v>
      </c>
      <c r="HE2523" s="116">
        <v>7.7789099999999998</v>
      </c>
      <c r="HF2523" s="116">
        <v>28.10962</v>
      </c>
    </row>
    <row r="2524" spans="209:214" x14ac:dyDescent="0.25">
      <c r="HA2524" s="117" t="s">
        <v>792</v>
      </c>
      <c r="HB2524" s="117" t="s">
        <v>6732</v>
      </c>
      <c r="HC2524" s="117"/>
      <c r="HD2524" s="116" t="s">
        <v>1858</v>
      </c>
      <c r="HE2524" s="116">
        <v>7.6808899999999998</v>
      </c>
      <c r="HF2524" s="116">
        <v>28.16638</v>
      </c>
    </row>
    <row r="2525" spans="209:214" x14ac:dyDescent="0.25">
      <c r="HA2525" s="117" t="s">
        <v>792</v>
      </c>
      <c r="HB2525" s="117" t="s">
        <v>6734</v>
      </c>
      <c r="HC2525" s="117"/>
      <c r="HD2525" s="116" t="s">
        <v>1858</v>
      </c>
      <c r="HE2525" s="116">
        <v>7.5444060000000004</v>
      </c>
      <c r="HF2525" s="116">
        <v>28.111646</v>
      </c>
    </row>
    <row r="2526" spans="209:214" x14ac:dyDescent="0.25">
      <c r="HA2526" s="117" t="s">
        <v>792</v>
      </c>
      <c r="HB2526" s="117" t="s">
        <v>6736</v>
      </c>
      <c r="HC2526" s="117"/>
      <c r="HD2526" s="116" t="s">
        <v>1858</v>
      </c>
      <c r="HE2526" s="116">
        <v>7.7495000000000003</v>
      </c>
      <c r="HF2526" s="116">
        <v>28.143470000000001</v>
      </c>
    </row>
    <row r="2527" spans="209:214" x14ac:dyDescent="0.25">
      <c r="HA2527" s="117" t="s">
        <v>792</v>
      </c>
      <c r="HB2527" s="117" t="s">
        <v>6738</v>
      </c>
      <c r="HC2527" s="117"/>
      <c r="HD2527" s="116" t="s">
        <v>1858</v>
      </c>
      <c r="HE2527" s="116">
        <v>7.8036199999999996</v>
      </c>
      <c r="HF2527" s="116">
        <v>28.144390000000001</v>
      </c>
    </row>
    <row r="2528" spans="209:214" x14ac:dyDescent="0.25">
      <c r="HA2528" s="117" t="s">
        <v>748</v>
      </c>
      <c r="HB2528" s="117" t="s">
        <v>6740</v>
      </c>
      <c r="HC2528" s="117"/>
      <c r="HD2528" s="116" t="s">
        <v>1858</v>
      </c>
      <c r="HE2528" s="116">
        <v>7.8577300000000001</v>
      </c>
      <c r="HF2528" s="116">
        <v>27.899850000000001</v>
      </c>
    </row>
    <row r="2529" spans="209:214" x14ac:dyDescent="0.25">
      <c r="HA2529" s="117" t="s">
        <v>748</v>
      </c>
      <c r="HB2529" s="117" t="s">
        <v>6742</v>
      </c>
      <c r="HC2529" s="117"/>
      <c r="HD2529" s="116" t="s">
        <v>1858</v>
      </c>
      <c r="HE2529" s="116">
        <v>7.9431000000000003</v>
      </c>
      <c r="HF2529" s="116">
        <v>27.848459999999999</v>
      </c>
    </row>
    <row r="2530" spans="209:214" x14ac:dyDescent="0.25">
      <c r="HA2530" s="117" t="s">
        <v>748</v>
      </c>
      <c r="HB2530" s="117" t="s">
        <v>6744</v>
      </c>
      <c r="HC2530" s="117"/>
      <c r="HD2530" s="116" t="s">
        <v>1858</v>
      </c>
      <c r="HE2530" s="116">
        <v>7.9556100000000001</v>
      </c>
      <c r="HF2530" s="116">
        <v>27.673760000000001</v>
      </c>
    </row>
    <row r="2531" spans="209:214" x14ac:dyDescent="0.25">
      <c r="HA2531" s="117" t="s">
        <v>748</v>
      </c>
      <c r="HB2531" s="117" t="s">
        <v>748</v>
      </c>
      <c r="HC2531" s="117"/>
      <c r="HD2531" s="116" t="s">
        <v>1858</v>
      </c>
      <c r="HE2531" s="116">
        <v>8.0732199999999992</v>
      </c>
      <c r="HF2531" s="116">
        <v>27.724170000000001</v>
      </c>
    </row>
    <row r="2532" spans="209:214" x14ac:dyDescent="0.25">
      <c r="HA2532" s="117" t="s">
        <v>748</v>
      </c>
      <c r="HB2532" s="117" t="s">
        <v>6747</v>
      </c>
      <c r="HC2532" s="117"/>
      <c r="HD2532" s="116" t="s">
        <v>1858</v>
      </c>
      <c r="HE2532" s="116">
        <v>7.9511700000000003</v>
      </c>
      <c r="HF2532" s="116">
        <v>27.765609999999999</v>
      </c>
    </row>
    <row r="2533" spans="209:214" x14ac:dyDescent="0.25">
      <c r="HA2533" s="117" t="s">
        <v>748</v>
      </c>
      <c r="HB2533" s="117" t="s">
        <v>6749</v>
      </c>
      <c r="HC2533" s="117"/>
      <c r="HD2533" s="116" t="s">
        <v>1858</v>
      </c>
      <c r="HE2533" s="116">
        <v>7.95838</v>
      </c>
      <c r="HF2533" s="116">
        <v>27.522366999999999</v>
      </c>
    </row>
    <row r="2534" spans="209:214" x14ac:dyDescent="0.25">
      <c r="HA2534" s="117" t="s">
        <v>748</v>
      </c>
      <c r="HB2534" s="117" t="s">
        <v>6751</v>
      </c>
      <c r="HC2534" s="117"/>
      <c r="HD2534" s="116" t="s">
        <v>1858</v>
      </c>
      <c r="HE2534" s="116">
        <v>7.79514</v>
      </c>
      <c r="HF2534" s="116">
        <v>27.916399999999999</v>
      </c>
    </row>
    <row r="2535" spans="209:214" x14ac:dyDescent="0.25">
      <c r="HA2535" s="117" t="s">
        <v>748</v>
      </c>
      <c r="HB2535" s="117" t="s">
        <v>6753</v>
      </c>
      <c r="HC2535" s="117"/>
      <c r="HD2535" s="116" t="s">
        <v>1858</v>
      </c>
      <c r="HE2535" s="116">
        <v>7.8532599999999997</v>
      </c>
      <c r="HF2535" s="116">
        <v>27.533359999999998</v>
      </c>
    </row>
    <row r="2536" spans="209:214" x14ac:dyDescent="0.25">
      <c r="HA2536" s="117" t="s">
        <v>624</v>
      </c>
      <c r="HB2536" s="117" t="s">
        <v>6755</v>
      </c>
      <c r="HC2536" s="117"/>
      <c r="HD2536" s="116" t="s">
        <v>1858</v>
      </c>
      <c r="HE2536" s="116">
        <v>8.0046739999999996</v>
      </c>
      <c r="HF2536" s="116">
        <v>28.045072000000001</v>
      </c>
    </row>
    <row r="2537" spans="209:214" x14ac:dyDescent="0.25">
      <c r="HA2537" s="117" t="s">
        <v>624</v>
      </c>
      <c r="HB2537" s="117" t="s">
        <v>1019</v>
      </c>
      <c r="HC2537" s="117"/>
      <c r="HD2537" s="116" t="s">
        <v>1858</v>
      </c>
      <c r="HE2537" s="116">
        <v>7.9861630000000003</v>
      </c>
      <c r="HF2537" s="116">
        <v>27.991063</v>
      </c>
    </row>
    <row r="2538" spans="209:214" x14ac:dyDescent="0.25">
      <c r="HA2538" s="117" t="s">
        <v>624</v>
      </c>
      <c r="HB2538" s="117" t="s">
        <v>6758</v>
      </c>
      <c r="HC2538" s="117"/>
      <c r="HD2538" s="116" t="s">
        <v>1858</v>
      </c>
      <c r="HE2538" s="116">
        <v>7.9208210000000001</v>
      </c>
      <c r="HF2538" s="116">
        <v>28.027419999999999</v>
      </c>
    </row>
    <row r="2539" spans="209:214" x14ac:dyDescent="0.25">
      <c r="HA2539" s="117" t="s">
        <v>624</v>
      </c>
      <c r="HB2539" s="117" t="s">
        <v>6760</v>
      </c>
      <c r="HC2539" s="117"/>
      <c r="HD2539" s="116" t="s">
        <v>1858</v>
      </c>
      <c r="HE2539" s="116">
        <v>8.0131390000000007</v>
      </c>
      <c r="HF2539" s="116">
        <v>27.999406</v>
      </c>
    </row>
    <row r="2540" spans="209:214" x14ac:dyDescent="0.25">
      <c r="HA2540" s="117" t="s">
        <v>624</v>
      </c>
      <c r="HB2540" s="117" t="s">
        <v>6762</v>
      </c>
      <c r="HC2540" s="117"/>
      <c r="HD2540" s="116" t="s">
        <v>1858</v>
      </c>
      <c r="HE2540" s="116">
        <v>7.9636040000000001</v>
      </c>
      <c r="HF2540" s="116">
        <v>28.038409999999999</v>
      </c>
    </row>
    <row r="2541" spans="209:214" x14ac:dyDescent="0.25">
      <c r="HA2541" s="118" t="s">
        <v>624</v>
      </c>
      <c r="HB2541" s="118" t="s">
        <v>6764</v>
      </c>
      <c r="HC2541" s="118" t="s">
        <v>1947</v>
      </c>
      <c r="HD2541" s="118" t="s">
        <v>1885</v>
      </c>
      <c r="HE2541" s="119">
        <v>7.9241700000000002</v>
      </c>
      <c r="HF2541" s="119">
        <v>28.032779999999999</v>
      </c>
    </row>
    <row r="2542" spans="209:214" x14ac:dyDescent="0.25">
      <c r="HA2542" s="117" t="s">
        <v>1495</v>
      </c>
      <c r="HB2542" s="117" t="s">
        <v>6766</v>
      </c>
      <c r="HC2542" s="117" t="s">
        <v>6767</v>
      </c>
      <c r="HD2542" s="116" t="s">
        <v>1858</v>
      </c>
      <c r="HE2542" s="116">
        <v>9.5918340000000004</v>
      </c>
      <c r="HF2542" s="116">
        <v>25.397735999999998</v>
      </c>
    </row>
    <row r="2543" spans="209:214" x14ac:dyDescent="0.25">
      <c r="HA2543" s="117" t="s">
        <v>1495</v>
      </c>
      <c r="HB2543" s="117" t="s">
        <v>5262</v>
      </c>
      <c r="HC2543" s="117"/>
      <c r="HD2543" s="116" t="s">
        <v>1858</v>
      </c>
      <c r="HE2543" s="116">
        <v>9.5504339999999992</v>
      </c>
      <c r="HF2543" s="116">
        <v>25.483494</v>
      </c>
    </row>
    <row r="2544" spans="209:214" x14ac:dyDescent="0.25">
      <c r="HA2544" s="117" t="s">
        <v>1495</v>
      </c>
      <c r="HB2544" s="117" t="s">
        <v>6770</v>
      </c>
      <c r="HC2544" s="117" t="s">
        <v>6771</v>
      </c>
      <c r="HD2544" s="116" t="s">
        <v>1858</v>
      </c>
      <c r="HE2544" s="116">
        <v>9.5385340000000003</v>
      </c>
      <c r="HF2544" s="116">
        <v>25.616645999999999</v>
      </c>
    </row>
    <row r="2545" spans="209:214" x14ac:dyDescent="0.25">
      <c r="HA2545" s="117" t="s">
        <v>1495</v>
      </c>
      <c r="HB2545" s="117" t="s">
        <v>6773</v>
      </c>
      <c r="HC2545" s="117"/>
      <c r="HD2545" s="116" t="s">
        <v>1858</v>
      </c>
      <c r="HE2545" s="116">
        <v>9.3175310000000007</v>
      </c>
      <c r="HF2545" s="116">
        <v>25.485137000000002</v>
      </c>
    </row>
    <row r="2546" spans="209:214" x14ac:dyDescent="0.25">
      <c r="HA2546" s="117" t="s">
        <v>1495</v>
      </c>
      <c r="HB2546" s="117" t="s">
        <v>6775</v>
      </c>
      <c r="HC2546" s="117" t="s">
        <v>6776</v>
      </c>
      <c r="HD2546" s="116" t="s">
        <v>1858</v>
      </c>
      <c r="HE2546" s="116">
        <v>9.6698810000000002</v>
      </c>
      <c r="HF2546" s="116">
        <v>25.494817999999999</v>
      </c>
    </row>
    <row r="2547" spans="209:214" x14ac:dyDescent="0.25">
      <c r="HA2547" s="117" t="s">
        <v>1495</v>
      </c>
      <c r="HB2547" s="117" t="s">
        <v>6778</v>
      </c>
      <c r="HC2547" s="117"/>
      <c r="HD2547" s="116" t="s">
        <v>1858</v>
      </c>
      <c r="HE2547" s="116">
        <v>10.050000000000001</v>
      </c>
      <c r="HF2547" s="116">
        <v>25.25</v>
      </c>
    </row>
    <row r="2548" spans="209:214" x14ac:dyDescent="0.25">
      <c r="HA2548" s="117" t="s">
        <v>1495</v>
      </c>
      <c r="HB2548" s="117" t="s">
        <v>6780</v>
      </c>
      <c r="HC2548" s="117"/>
      <c r="HD2548" s="116" t="s">
        <v>1858</v>
      </c>
      <c r="HE2548" s="116">
        <v>9.4169444440000003</v>
      </c>
      <c r="HF2548" s="116">
        <v>24.676111110000001</v>
      </c>
    </row>
    <row r="2549" spans="209:214" x14ac:dyDescent="0.25">
      <c r="HA2549" s="117" t="s">
        <v>1495</v>
      </c>
      <c r="HB2549" s="117" t="s">
        <v>6782</v>
      </c>
      <c r="HC2549" s="117"/>
      <c r="HD2549" s="116" t="s">
        <v>1858</v>
      </c>
      <c r="HE2549" s="116">
        <v>9.3788888890000006</v>
      </c>
      <c r="HF2549" s="116">
        <v>25.02305556</v>
      </c>
    </row>
    <row r="2550" spans="209:214" x14ac:dyDescent="0.25">
      <c r="HA2550" s="117" t="s">
        <v>1489</v>
      </c>
      <c r="HB2550" s="117" t="s">
        <v>6784</v>
      </c>
      <c r="HC2550" s="117"/>
      <c r="HD2550" s="116" t="s">
        <v>1858</v>
      </c>
      <c r="HE2550" s="116">
        <v>8.4611070000000002</v>
      </c>
      <c r="HF2550" s="116">
        <v>25.683</v>
      </c>
    </row>
    <row r="2551" spans="209:214" x14ac:dyDescent="0.25">
      <c r="HA2551" s="117" t="s">
        <v>1489</v>
      </c>
      <c r="HB2551" s="117" t="s">
        <v>6786</v>
      </c>
      <c r="HC2551" s="117"/>
      <c r="HD2551" s="116" t="s">
        <v>1858</v>
      </c>
      <c r="HE2551" s="116">
        <v>8.4704200000000007</v>
      </c>
      <c r="HF2551" s="116">
        <v>25.670137</v>
      </c>
    </row>
    <row r="2552" spans="209:214" x14ac:dyDescent="0.25">
      <c r="HA2552" s="117" t="s">
        <v>1489</v>
      </c>
      <c r="HB2552" s="117" t="s">
        <v>6788</v>
      </c>
      <c r="HC2552" s="117"/>
      <c r="HD2552" s="116" t="s">
        <v>1858</v>
      </c>
      <c r="HE2552" s="116">
        <v>8.4653729999999996</v>
      </c>
      <c r="HF2552" s="116">
        <v>25.67306</v>
      </c>
    </row>
    <row r="2553" spans="209:214" x14ac:dyDescent="0.25">
      <c r="HA2553" s="117" t="s">
        <v>1489</v>
      </c>
      <c r="HB2553" s="117" t="s">
        <v>6790</v>
      </c>
      <c r="HC2553" s="117"/>
      <c r="HD2553" s="116" t="s">
        <v>1858</v>
      </c>
      <c r="HE2553" s="116">
        <v>8.4746469999999992</v>
      </c>
      <c r="HF2553" s="116">
        <v>25.675602999999999</v>
      </c>
    </row>
    <row r="2554" spans="209:214" x14ac:dyDescent="0.25">
      <c r="HA2554" s="117" t="s">
        <v>1489</v>
      </c>
      <c r="HB2554" s="117" t="s">
        <v>6792</v>
      </c>
      <c r="HC2554" s="117"/>
      <c r="HD2554" s="116" t="s">
        <v>1858</v>
      </c>
      <c r="HE2554" s="116">
        <v>8.4389570000000003</v>
      </c>
      <c r="HF2554" s="116">
        <v>25.696797</v>
      </c>
    </row>
    <row r="2555" spans="209:214" x14ac:dyDescent="0.25">
      <c r="HA2555" s="117" t="s">
        <v>1489</v>
      </c>
      <c r="HB2555" s="117" t="s">
        <v>6794</v>
      </c>
      <c r="HC2555" s="117"/>
      <c r="HD2555" s="116" t="s">
        <v>1858</v>
      </c>
      <c r="HE2555" s="116">
        <v>8.4589700000000008</v>
      </c>
      <c r="HF2555" s="116">
        <v>25.6844</v>
      </c>
    </row>
    <row r="2556" spans="209:214" x14ac:dyDescent="0.25">
      <c r="HA2556" s="117" t="s">
        <v>1489</v>
      </c>
      <c r="HB2556" s="117" t="s">
        <v>6796</v>
      </c>
      <c r="HC2556" s="117"/>
      <c r="HD2556" s="116" t="s">
        <v>1858</v>
      </c>
      <c r="HE2556" s="116">
        <v>8.4783089999999994</v>
      </c>
      <c r="HF2556" s="116">
        <v>25.682918000000001</v>
      </c>
    </row>
    <row r="2557" spans="209:214" x14ac:dyDescent="0.25">
      <c r="HA2557" s="117" t="s">
        <v>1489</v>
      </c>
      <c r="HB2557" s="117" t="s">
        <v>3011</v>
      </c>
      <c r="HC2557" s="117"/>
      <c r="HD2557" s="116" t="s">
        <v>1858</v>
      </c>
      <c r="HE2557" s="116">
        <v>8.4644100000000009</v>
      </c>
      <c r="HF2557" s="116">
        <v>25.678533000000002</v>
      </c>
    </row>
    <row r="2558" spans="209:214" x14ac:dyDescent="0.25">
      <c r="HA2558" s="117" t="s">
        <v>1489</v>
      </c>
      <c r="HB2558" s="117" t="s">
        <v>6799</v>
      </c>
      <c r="HC2558" s="117"/>
      <c r="HD2558" s="116" t="s">
        <v>1858</v>
      </c>
      <c r="HE2558" s="116">
        <v>8.4740500000000001</v>
      </c>
      <c r="HF2558" s="116">
        <v>25.681988</v>
      </c>
    </row>
    <row r="2559" spans="209:214" x14ac:dyDescent="0.25">
      <c r="HA2559" s="117" t="s">
        <v>1489</v>
      </c>
      <c r="HB2559" s="117" t="s">
        <v>6770</v>
      </c>
      <c r="HC2559" s="117"/>
      <c r="HD2559" s="116" t="s">
        <v>1858</v>
      </c>
      <c r="HE2559" s="116">
        <v>8.4698349999999998</v>
      </c>
      <c r="HF2559" s="116">
        <v>25.677589999999999</v>
      </c>
    </row>
    <row r="2560" spans="209:214" x14ac:dyDescent="0.25">
      <c r="HA2560" s="117" t="s">
        <v>1489</v>
      </c>
      <c r="HB2560" s="117" t="s">
        <v>6802</v>
      </c>
      <c r="HC2560" s="117"/>
      <c r="HD2560" s="116" t="s">
        <v>1858</v>
      </c>
      <c r="HE2560" s="116">
        <v>8.4677199999999999</v>
      </c>
      <c r="HF2560" s="116">
        <v>25.683067999999999</v>
      </c>
    </row>
    <row r="2561" spans="209:214" x14ac:dyDescent="0.25">
      <c r="HA2561" s="117" t="s">
        <v>1489</v>
      </c>
      <c r="HB2561" s="117" t="s">
        <v>6804</v>
      </c>
      <c r="HC2561" s="117"/>
      <c r="HD2561" s="116" t="s">
        <v>1858</v>
      </c>
      <c r="HE2561" s="116">
        <v>8.4693430000000003</v>
      </c>
      <c r="HF2561" s="116">
        <v>25.680073</v>
      </c>
    </row>
    <row r="2562" spans="209:214" x14ac:dyDescent="0.25">
      <c r="HA2562" s="117" t="s">
        <v>1489</v>
      </c>
      <c r="HB2562" s="117" t="s">
        <v>6806</v>
      </c>
      <c r="HC2562" s="117"/>
      <c r="HD2562" s="116" t="s">
        <v>1858</v>
      </c>
      <c r="HE2562" s="116">
        <v>8.4816800000000008</v>
      </c>
      <c r="HF2562" s="116">
        <v>25.666867</v>
      </c>
    </row>
    <row r="2563" spans="209:214" x14ac:dyDescent="0.25">
      <c r="HA2563" s="117" t="s">
        <v>1489</v>
      </c>
      <c r="HB2563" s="117" t="s">
        <v>6808</v>
      </c>
      <c r="HC2563" s="117"/>
      <c r="HD2563" s="116" t="s">
        <v>1858</v>
      </c>
      <c r="HE2563" s="116">
        <v>8.2836200000000009</v>
      </c>
      <c r="HF2563" s="116">
        <v>25.4056</v>
      </c>
    </row>
    <row r="2564" spans="209:214" x14ac:dyDescent="0.25">
      <c r="HA2564" s="117" t="s">
        <v>1489</v>
      </c>
      <c r="HB2564" s="117" t="s">
        <v>6810</v>
      </c>
      <c r="HC2564" s="117"/>
      <c r="HD2564" s="116" t="s">
        <v>1858</v>
      </c>
      <c r="HE2564" s="116">
        <v>8.4774750000000001</v>
      </c>
      <c r="HF2564" s="116">
        <v>25.694642000000002</v>
      </c>
    </row>
    <row r="2565" spans="209:214" x14ac:dyDescent="0.25">
      <c r="HA2565" s="117" t="s">
        <v>1489</v>
      </c>
      <c r="HB2565" s="117" t="s">
        <v>6812</v>
      </c>
      <c r="HC2565" s="117"/>
      <c r="HD2565" s="116" t="s">
        <v>1858</v>
      </c>
      <c r="HE2565" s="116">
        <v>8.45899</v>
      </c>
      <c r="HF2565" s="116">
        <v>25.678999999999998</v>
      </c>
    </row>
    <row r="2566" spans="209:214" x14ac:dyDescent="0.25">
      <c r="HA2566" s="117" t="s">
        <v>1489</v>
      </c>
      <c r="HB2566" s="117" t="s">
        <v>5262</v>
      </c>
      <c r="HC2566" s="117"/>
      <c r="HD2566" s="116" t="s">
        <v>1858</v>
      </c>
      <c r="HE2566" s="116">
        <v>8.4753000000000007</v>
      </c>
      <c r="HF2566" s="116">
        <v>25.6892</v>
      </c>
    </row>
    <row r="2567" spans="209:214" x14ac:dyDescent="0.25">
      <c r="HA2567" s="117" t="s">
        <v>1489</v>
      </c>
      <c r="HB2567" s="117" t="s">
        <v>6815</v>
      </c>
      <c r="HC2567" s="117"/>
      <c r="HD2567" s="116" t="s">
        <v>1858</v>
      </c>
      <c r="HE2567" s="116">
        <v>8.2775929999999995</v>
      </c>
      <c r="HF2567" s="116">
        <v>25.401323000000001</v>
      </c>
    </row>
    <row r="2568" spans="209:214" x14ac:dyDescent="0.25">
      <c r="HA2568" s="117" t="s">
        <v>1489</v>
      </c>
      <c r="HB2568" s="117" t="s">
        <v>6817</v>
      </c>
      <c r="HC2568" s="117"/>
      <c r="HD2568" s="116" t="s">
        <v>1858</v>
      </c>
      <c r="HE2568" s="116">
        <v>8.4896799999999999</v>
      </c>
      <c r="HF2568" s="116">
        <v>25.669440000000002</v>
      </c>
    </row>
    <row r="2569" spans="209:214" x14ac:dyDescent="0.25">
      <c r="HA2569" s="117" t="s">
        <v>875</v>
      </c>
      <c r="HB2569" s="117" t="s">
        <v>6819</v>
      </c>
      <c r="HC2569" s="117"/>
      <c r="HD2569" s="116" t="s">
        <v>1858</v>
      </c>
      <c r="HE2569" s="116">
        <v>8.4567709999999998</v>
      </c>
      <c r="HF2569" s="116">
        <v>24.786504000000001</v>
      </c>
    </row>
    <row r="2570" spans="209:214" x14ac:dyDescent="0.25">
      <c r="HA2570" s="117" t="s">
        <v>875</v>
      </c>
      <c r="HB2570" s="117" t="s">
        <v>6821</v>
      </c>
      <c r="HC2570" s="117"/>
      <c r="HD2570" s="116" t="s">
        <v>1858</v>
      </c>
      <c r="HE2570" s="116">
        <v>8.4816140000000004</v>
      </c>
      <c r="HF2570" s="116">
        <v>24.951982999999998</v>
      </c>
    </row>
    <row r="2571" spans="209:214" x14ac:dyDescent="0.25">
      <c r="HA2571" s="117" t="s">
        <v>875</v>
      </c>
      <c r="HB2571" s="117" t="s">
        <v>6823</v>
      </c>
      <c r="HC2571" s="117"/>
      <c r="HD2571" s="116" t="s">
        <v>1858</v>
      </c>
      <c r="HE2571" s="116">
        <v>8.4961780000000005</v>
      </c>
      <c r="HF2571" s="116">
        <v>24.877741</v>
      </c>
    </row>
    <row r="2572" spans="209:214" x14ac:dyDescent="0.25">
      <c r="HA2572" s="117" t="s">
        <v>875</v>
      </c>
      <c r="HB2572" s="117" t="s">
        <v>6825</v>
      </c>
      <c r="HC2572" s="117"/>
      <c r="HD2572" s="116" t="s">
        <v>1858</v>
      </c>
      <c r="HE2572" s="116">
        <v>8.4497900000000001</v>
      </c>
      <c r="HF2572" s="116">
        <v>25.01793</v>
      </c>
    </row>
    <row r="2573" spans="209:214" x14ac:dyDescent="0.25">
      <c r="HA2573" s="117" t="s">
        <v>875</v>
      </c>
      <c r="HB2573" s="117" t="s">
        <v>6827</v>
      </c>
      <c r="HC2573" s="117"/>
      <c r="HD2573" s="116" t="s">
        <v>1858</v>
      </c>
      <c r="HE2573" s="116">
        <v>8.4681800000000003</v>
      </c>
      <c r="HF2573" s="116">
        <v>25.10455</v>
      </c>
    </row>
    <row r="2574" spans="209:214" x14ac:dyDescent="0.25">
      <c r="HA2574" s="117" t="s">
        <v>875</v>
      </c>
      <c r="HB2574" s="117" t="s">
        <v>6829</v>
      </c>
      <c r="HC2574" s="117"/>
      <c r="HD2574" s="116" t="s">
        <v>1858</v>
      </c>
      <c r="HE2574" s="116">
        <v>8.4972089999999998</v>
      </c>
      <c r="HF2574" s="116">
        <v>25.191770000000002</v>
      </c>
    </row>
    <row r="2575" spans="209:214" x14ac:dyDescent="0.25">
      <c r="HA2575" s="117" t="s">
        <v>875</v>
      </c>
      <c r="HB2575" s="117" t="s">
        <v>6831</v>
      </c>
      <c r="HC2575" s="117"/>
      <c r="HD2575" s="116" t="s">
        <v>1858</v>
      </c>
      <c r="HE2575" s="116">
        <v>8.5284329999999997</v>
      </c>
      <c r="HF2575" s="116">
        <v>25.252312</v>
      </c>
    </row>
    <row r="2576" spans="209:214" x14ac:dyDescent="0.25">
      <c r="HA2576" s="117" t="s">
        <v>875</v>
      </c>
      <c r="HB2576" s="117" t="s">
        <v>6833</v>
      </c>
      <c r="HC2576" s="117"/>
      <c r="HD2576" s="116" t="s">
        <v>1858</v>
      </c>
      <c r="HE2576" s="116">
        <v>8.4633500000000002</v>
      </c>
      <c r="HF2576" s="116">
        <v>24.808949999999999</v>
      </c>
    </row>
    <row r="2577" spans="209:214" x14ac:dyDescent="0.25">
      <c r="HA2577" s="117" t="s">
        <v>875</v>
      </c>
      <c r="HB2577" s="117" t="s">
        <v>6835</v>
      </c>
      <c r="HC2577" s="117"/>
      <c r="HD2577" s="116" t="s">
        <v>1858</v>
      </c>
      <c r="HE2577" s="116">
        <v>8.4627999999999997</v>
      </c>
      <c r="HF2577" s="116">
        <v>24.806733000000001</v>
      </c>
    </row>
    <row r="2578" spans="209:214" x14ac:dyDescent="0.25">
      <c r="HA2578" s="117" t="s">
        <v>875</v>
      </c>
      <c r="HB2578" s="117" t="s">
        <v>6837</v>
      </c>
      <c r="HC2578" s="117"/>
      <c r="HD2578" s="116" t="s">
        <v>1858</v>
      </c>
      <c r="HE2578" s="116">
        <v>8.4325500000000009</v>
      </c>
      <c r="HF2578" s="116">
        <v>24.856133</v>
      </c>
    </row>
    <row r="2579" spans="209:214" x14ac:dyDescent="0.25">
      <c r="HA2579" s="117" t="s">
        <v>875</v>
      </c>
      <c r="HB2579" s="117" t="s">
        <v>6839</v>
      </c>
      <c r="HC2579" s="117"/>
      <c r="HD2579" s="116" t="s">
        <v>1858</v>
      </c>
      <c r="HE2579" s="116">
        <v>8.6720000000000006</v>
      </c>
      <c r="HF2579" s="116">
        <v>24.675000000000001</v>
      </c>
    </row>
    <row r="2580" spans="209:214" x14ac:dyDescent="0.25">
      <c r="HA2580" s="117" t="s">
        <v>875</v>
      </c>
      <c r="HB2580" s="117" t="s">
        <v>6841</v>
      </c>
      <c r="HC2580" s="117"/>
      <c r="HD2580" s="116" t="s">
        <v>1858</v>
      </c>
      <c r="HE2580" s="116">
        <v>8.4809999999999999</v>
      </c>
      <c r="HF2580" s="116">
        <v>25.3523</v>
      </c>
    </row>
    <row r="2581" spans="209:214" x14ac:dyDescent="0.25">
      <c r="HA2581" s="117" t="s">
        <v>585</v>
      </c>
      <c r="HB2581" s="117" t="s">
        <v>6843</v>
      </c>
      <c r="HC2581" s="117"/>
      <c r="HD2581" s="116" t="s">
        <v>1858</v>
      </c>
      <c r="HE2581" s="116">
        <v>7.7117599999999999</v>
      </c>
      <c r="HF2581" s="116">
        <v>26.193999999999999</v>
      </c>
    </row>
    <row r="2582" spans="209:214" x14ac:dyDescent="0.25">
      <c r="HA2582" s="117" t="s">
        <v>585</v>
      </c>
      <c r="HB2582" s="117" t="s">
        <v>6845</v>
      </c>
      <c r="HC2582" s="117"/>
      <c r="HD2582" s="116" t="s">
        <v>1858</v>
      </c>
      <c r="HE2582" s="116">
        <v>7.7209500000000002</v>
      </c>
      <c r="HF2582" s="116">
        <v>26.187467000000002</v>
      </c>
    </row>
    <row r="2583" spans="209:214" x14ac:dyDescent="0.25">
      <c r="HA2583" s="117" t="s">
        <v>585</v>
      </c>
      <c r="HB2583" s="117" t="s">
        <v>6847</v>
      </c>
      <c r="HC2583" s="117"/>
      <c r="HD2583" s="116" t="s">
        <v>1858</v>
      </c>
      <c r="HE2583" s="116">
        <v>7.7082629999999996</v>
      </c>
      <c r="HF2583" s="116">
        <v>26.218015000000001</v>
      </c>
    </row>
    <row r="2584" spans="209:214" x14ac:dyDescent="0.25">
      <c r="HA2584" s="117" t="s">
        <v>585</v>
      </c>
      <c r="HB2584" s="117" t="s">
        <v>6849</v>
      </c>
      <c r="HC2584" s="117"/>
      <c r="HD2584" s="116" t="s">
        <v>1858</v>
      </c>
      <c r="HE2584" s="116">
        <v>7.7166980000000001</v>
      </c>
      <c r="HF2584" s="116">
        <v>26.198225999999998</v>
      </c>
    </row>
    <row r="2585" spans="209:214" x14ac:dyDescent="0.25">
      <c r="HA2585" s="117" t="s">
        <v>585</v>
      </c>
      <c r="HB2585" s="117" t="s">
        <v>6851</v>
      </c>
      <c r="HC2585" s="117"/>
      <c r="HD2585" s="116" t="s">
        <v>1858</v>
      </c>
      <c r="HE2585" s="116">
        <v>7.722969</v>
      </c>
      <c r="HF2585" s="116">
        <v>26.184721</v>
      </c>
    </row>
    <row r="2586" spans="209:214" x14ac:dyDescent="0.25">
      <c r="HA2586" s="117" t="s">
        <v>585</v>
      </c>
      <c r="HB2586" s="117" t="s">
        <v>5774</v>
      </c>
      <c r="HC2586" s="117"/>
      <c r="HD2586" s="116" t="s">
        <v>1858</v>
      </c>
      <c r="HE2586" s="116">
        <v>7.7127999999999997</v>
      </c>
      <c r="HF2586" s="116">
        <v>26.197949999999999</v>
      </c>
    </row>
    <row r="2587" spans="209:214" x14ac:dyDescent="0.25">
      <c r="HA2587" s="117" t="s">
        <v>585</v>
      </c>
      <c r="HB2587" s="117" t="s">
        <v>6854</v>
      </c>
      <c r="HC2587" s="117"/>
      <c r="HD2587" s="116" t="s">
        <v>1858</v>
      </c>
      <c r="HE2587" s="116">
        <v>7.6625249999999996</v>
      </c>
      <c r="HF2587" s="116">
        <v>26.283508999999999</v>
      </c>
    </row>
    <row r="2588" spans="209:214" x14ac:dyDescent="0.25">
      <c r="HA2588" s="117" t="s">
        <v>585</v>
      </c>
      <c r="HB2588" s="117" t="s">
        <v>6856</v>
      </c>
      <c r="HC2588" s="117"/>
      <c r="HD2588" s="116" t="s">
        <v>1858</v>
      </c>
      <c r="HE2588" s="116">
        <v>8.0166450000000005</v>
      </c>
      <c r="HF2588" s="116">
        <v>26.057304999999999</v>
      </c>
    </row>
    <row r="2589" spans="209:214" x14ac:dyDescent="0.25">
      <c r="HA2589" s="117" t="s">
        <v>585</v>
      </c>
      <c r="HB2589" s="117" t="s">
        <v>6858</v>
      </c>
      <c r="HC2589" s="117"/>
      <c r="HD2589" s="116" t="s">
        <v>1858</v>
      </c>
      <c r="HE2589" s="116">
        <v>7.4362700000000004</v>
      </c>
      <c r="HF2589" s="116">
        <v>26.294195999999999</v>
      </c>
    </row>
    <row r="2590" spans="209:214" x14ac:dyDescent="0.25">
      <c r="HA2590" s="117" t="s">
        <v>830</v>
      </c>
      <c r="HB2590" s="117" t="s">
        <v>6860</v>
      </c>
      <c r="HC2590" s="117"/>
      <c r="HD2590" s="116" t="s">
        <v>1858</v>
      </c>
      <c r="HE2590" s="116">
        <v>7.2693199999999996</v>
      </c>
      <c r="HF2590" s="116">
        <v>27.420300000000001</v>
      </c>
    </row>
    <row r="2591" spans="209:214" x14ac:dyDescent="0.25">
      <c r="HA2591" s="117" t="s">
        <v>830</v>
      </c>
      <c r="HB2591" s="117" t="s">
        <v>6862</v>
      </c>
      <c r="HC2591" s="117" t="s">
        <v>6862</v>
      </c>
      <c r="HD2591" s="116" t="s">
        <v>1858</v>
      </c>
      <c r="HE2591" s="116">
        <v>7.5243359999999999</v>
      </c>
      <c r="HF2591" s="116">
        <v>27.770768</v>
      </c>
    </row>
    <row r="2592" spans="209:214" x14ac:dyDescent="0.25">
      <c r="HA2592" s="117" t="s">
        <v>830</v>
      </c>
      <c r="HB2592" s="117" t="s">
        <v>6864</v>
      </c>
      <c r="HC2592" s="117"/>
      <c r="HD2592" s="116" t="s">
        <v>1858</v>
      </c>
      <c r="HE2592" s="116">
        <v>7.2886600000000001</v>
      </c>
      <c r="HF2592" s="116">
        <v>27.413699999999999</v>
      </c>
    </row>
    <row r="2593" spans="209:214" x14ac:dyDescent="0.25">
      <c r="HA2593" s="117" t="s">
        <v>830</v>
      </c>
      <c r="HB2593" s="117" t="s">
        <v>6866</v>
      </c>
      <c r="HC2593" s="117"/>
      <c r="HD2593" s="116" t="s">
        <v>1858</v>
      </c>
      <c r="HE2593" s="116">
        <v>7.3344899999999997</v>
      </c>
      <c r="HF2593" s="116">
        <v>27.459700000000002</v>
      </c>
    </row>
    <row r="2594" spans="209:214" x14ac:dyDescent="0.25">
      <c r="HA2594" s="117" t="s">
        <v>830</v>
      </c>
      <c r="HB2594" s="117" t="s">
        <v>6868</v>
      </c>
      <c r="HC2594" s="117"/>
      <c r="HD2594" s="116" t="s">
        <v>1858</v>
      </c>
      <c r="HE2594" s="116">
        <v>7.5898899999999996</v>
      </c>
      <c r="HF2594" s="116">
        <v>27.7501</v>
      </c>
    </row>
    <row r="2595" spans="209:214" x14ac:dyDescent="0.25">
      <c r="HA2595" s="117" t="s">
        <v>830</v>
      </c>
      <c r="HB2595" s="117" t="s">
        <v>6870</v>
      </c>
      <c r="HC2595" s="117"/>
      <c r="HD2595" s="116" t="s">
        <v>1858</v>
      </c>
      <c r="HE2595" s="116">
        <v>7.3344899999999997</v>
      </c>
      <c r="HF2595" s="116">
        <v>27.456700000000001</v>
      </c>
    </row>
    <row r="2596" spans="209:214" x14ac:dyDescent="0.25">
      <c r="HA2596" s="117" t="s">
        <v>830</v>
      </c>
      <c r="HB2596" s="117" t="s">
        <v>6872</v>
      </c>
      <c r="HC2596" s="117"/>
      <c r="HD2596" s="116" t="s">
        <v>1858</v>
      </c>
      <c r="HE2596" s="116">
        <v>7.3277799999999997</v>
      </c>
      <c r="HF2596" s="116">
        <v>27.493400000000001</v>
      </c>
    </row>
    <row r="2597" spans="209:214" x14ac:dyDescent="0.25">
      <c r="HA2597" s="117" t="s">
        <v>830</v>
      </c>
      <c r="HB2597" s="117" t="s">
        <v>6874</v>
      </c>
      <c r="HC2597" s="117"/>
      <c r="HD2597" s="116" t="s">
        <v>1858</v>
      </c>
      <c r="HE2597" s="116">
        <v>7.3126600000000002</v>
      </c>
      <c r="HF2597" s="116">
        <v>27.435600000000001</v>
      </c>
    </row>
    <row r="2598" spans="209:214" x14ac:dyDescent="0.25">
      <c r="HA2598" s="117" t="s">
        <v>830</v>
      </c>
      <c r="HB2598" s="117" t="s">
        <v>6876</v>
      </c>
      <c r="HC2598" s="117"/>
      <c r="HD2598" s="116" t="s">
        <v>1858</v>
      </c>
      <c r="HE2598" s="116">
        <v>7.33589</v>
      </c>
      <c r="HF2598" s="116">
        <v>27.468</v>
      </c>
    </row>
    <row r="2599" spans="209:214" x14ac:dyDescent="0.25">
      <c r="HA2599" s="117" t="s">
        <v>830</v>
      </c>
      <c r="HB2599" s="117" t="s">
        <v>6878</v>
      </c>
      <c r="HC2599" s="117"/>
      <c r="HD2599" s="116" t="s">
        <v>1858</v>
      </c>
      <c r="HE2599" s="116">
        <v>7.2823900000000004</v>
      </c>
      <c r="HF2599" s="116">
        <v>27.403099999999998</v>
      </c>
    </row>
    <row r="2600" spans="209:214" x14ac:dyDescent="0.25">
      <c r="HA2600" s="117" t="s">
        <v>830</v>
      </c>
      <c r="HB2600" s="117" t="s">
        <v>6880</v>
      </c>
      <c r="HC2600" s="117"/>
      <c r="HD2600" s="116" t="s">
        <v>1858</v>
      </c>
      <c r="HE2600" s="116">
        <v>7.5362600000000004</v>
      </c>
      <c r="HF2600" s="116">
        <v>27.79955</v>
      </c>
    </row>
    <row r="2601" spans="209:214" x14ac:dyDescent="0.25">
      <c r="HA2601" s="117" t="s">
        <v>830</v>
      </c>
      <c r="HB2601" s="117" t="s">
        <v>6882</v>
      </c>
      <c r="HC2601" s="117"/>
      <c r="HD2601" s="116" t="s">
        <v>1858</v>
      </c>
      <c r="HE2601" s="116">
        <v>7.2811899999999996</v>
      </c>
      <c r="HF2601" s="116">
        <v>27.424299999999999</v>
      </c>
    </row>
    <row r="2602" spans="209:214" x14ac:dyDescent="0.25">
      <c r="HA2602" s="117" t="s">
        <v>830</v>
      </c>
      <c r="HB2602" s="117" t="s">
        <v>6884</v>
      </c>
      <c r="HC2602" s="117"/>
      <c r="HD2602" s="116" t="s">
        <v>1858</v>
      </c>
      <c r="HE2602" s="116">
        <v>7.5837519999999996</v>
      </c>
      <c r="HF2602" s="116">
        <v>27.728748</v>
      </c>
    </row>
    <row r="2603" spans="209:214" x14ac:dyDescent="0.25">
      <c r="HA2603" s="117" t="s">
        <v>830</v>
      </c>
      <c r="HB2603" s="117" t="s">
        <v>6886</v>
      </c>
      <c r="HC2603" s="117"/>
      <c r="HD2603" s="116" t="s">
        <v>1858</v>
      </c>
      <c r="HE2603" s="116">
        <v>7.5026137999999998</v>
      </c>
      <c r="HF2603" s="116">
        <v>27.720755499999999</v>
      </c>
    </row>
    <row r="2604" spans="209:214" x14ac:dyDescent="0.25">
      <c r="HA2604" s="117" t="s">
        <v>830</v>
      </c>
      <c r="HB2604" s="117" t="s">
        <v>6888</v>
      </c>
      <c r="HC2604" s="117"/>
      <c r="HD2604" s="116" t="s">
        <v>1858</v>
      </c>
      <c r="HE2604" s="116">
        <v>7.6279817999999997</v>
      </c>
      <c r="HF2604" s="116">
        <v>27.902048199999999</v>
      </c>
    </row>
    <row r="2605" spans="209:214" x14ac:dyDescent="0.25">
      <c r="HA2605" s="117" t="s">
        <v>673</v>
      </c>
      <c r="HB2605" s="117" t="s">
        <v>6890</v>
      </c>
      <c r="HC2605" s="117"/>
      <c r="HD2605" s="116" t="s">
        <v>1858</v>
      </c>
      <c r="HE2605" s="116">
        <v>7.6625769999999997</v>
      </c>
      <c r="HF2605" s="116">
        <v>27.725028999999999</v>
      </c>
    </row>
    <row r="2606" spans="209:214" x14ac:dyDescent="0.25">
      <c r="HA2606" s="117" t="s">
        <v>673</v>
      </c>
      <c r="HB2606" s="117" t="s">
        <v>6892</v>
      </c>
      <c r="HC2606" s="117"/>
      <c r="HD2606" s="116" t="s">
        <v>1858</v>
      </c>
      <c r="HE2606" s="116">
        <v>7.6504310000000002</v>
      </c>
      <c r="HF2606" s="116">
        <v>27.709059</v>
      </c>
    </row>
    <row r="2607" spans="209:214" x14ac:dyDescent="0.25">
      <c r="HA2607" s="117" t="s">
        <v>673</v>
      </c>
      <c r="HB2607" s="117" t="s">
        <v>6894</v>
      </c>
      <c r="HC2607" s="117"/>
      <c r="HD2607" s="116" t="s">
        <v>1858</v>
      </c>
      <c r="HE2607" s="116">
        <v>7.7043650000000001</v>
      </c>
      <c r="HF2607" s="116">
        <v>27.722408000000001</v>
      </c>
    </row>
    <row r="2608" spans="209:214" x14ac:dyDescent="0.25">
      <c r="HA2608" s="117" t="s">
        <v>673</v>
      </c>
      <c r="HB2608" s="117" t="s">
        <v>6896</v>
      </c>
      <c r="HC2608" s="117"/>
      <c r="HD2608" s="116" t="s">
        <v>1858</v>
      </c>
      <c r="HE2608" s="116">
        <v>7.6487995499999997</v>
      </c>
      <c r="HF2608" s="116">
        <v>27.795752180000001</v>
      </c>
    </row>
    <row r="2609" spans="209:214" x14ac:dyDescent="0.25">
      <c r="HA2609" s="117" t="s">
        <v>673</v>
      </c>
      <c r="HB2609" s="117" t="s">
        <v>6898</v>
      </c>
      <c r="HC2609" s="117"/>
      <c r="HD2609" s="116" t="s">
        <v>1858</v>
      </c>
      <c r="HE2609" s="116">
        <v>7.7616500000000004</v>
      </c>
      <c r="HF2609" s="116">
        <v>27.265000000000001</v>
      </c>
    </row>
    <row r="2610" spans="209:214" x14ac:dyDescent="0.25">
      <c r="HA2610" s="118" t="s">
        <v>866</v>
      </c>
      <c r="HB2610" s="118" t="s">
        <v>6900</v>
      </c>
      <c r="HC2610" s="118"/>
      <c r="HD2610" s="118" t="s">
        <v>1885</v>
      </c>
      <c r="HE2610" s="119">
        <v>7.6788400000000001</v>
      </c>
      <c r="HF2610" s="119">
        <v>27.99437</v>
      </c>
    </row>
    <row r="2611" spans="209:214" x14ac:dyDescent="0.25">
      <c r="HA2611" s="117" t="s">
        <v>866</v>
      </c>
      <c r="HB2611" s="117" t="s">
        <v>6902</v>
      </c>
      <c r="HC2611" s="117"/>
      <c r="HD2611" s="116" t="s">
        <v>1858</v>
      </c>
      <c r="HE2611" s="116">
        <v>7.1024830000000003</v>
      </c>
      <c r="HF2611" s="116">
        <v>27.936767</v>
      </c>
    </row>
    <row r="2612" spans="209:214" x14ac:dyDescent="0.25">
      <c r="HA2612" s="117" t="s">
        <v>866</v>
      </c>
      <c r="HB2612" s="117" t="s">
        <v>6904</v>
      </c>
      <c r="HC2612" s="117"/>
      <c r="HD2612" s="116" t="s">
        <v>1858</v>
      </c>
      <c r="HE2612" s="116">
        <v>7.2858099999999997</v>
      </c>
      <c r="HF2612" s="116">
        <v>27.94455</v>
      </c>
    </row>
    <row r="2613" spans="209:214" x14ac:dyDescent="0.25">
      <c r="HA2613" s="117" t="s">
        <v>866</v>
      </c>
      <c r="HB2613" s="117" t="s">
        <v>6906</v>
      </c>
      <c r="HC2613" s="117"/>
      <c r="HD2613" s="116" t="s">
        <v>1858</v>
      </c>
      <c r="HE2613" s="116">
        <v>7.07</v>
      </c>
      <c r="HF2613" s="116">
        <v>27.93</v>
      </c>
    </row>
    <row r="2614" spans="209:214" x14ac:dyDescent="0.25">
      <c r="HA2614" s="117" t="s">
        <v>866</v>
      </c>
      <c r="HB2614" s="117" t="s">
        <v>6908</v>
      </c>
      <c r="HC2614" s="117"/>
      <c r="HD2614" s="116" t="s">
        <v>1858</v>
      </c>
      <c r="HE2614" s="116">
        <v>7.0777330000000003</v>
      </c>
      <c r="HF2614" s="116">
        <v>27.929632999999999</v>
      </c>
    </row>
    <row r="2615" spans="209:214" x14ac:dyDescent="0.25">
      <c r="HA2615" s="117" t="s">
        <v>866</v>
      </c>
      <c r="HB2615" s="117" t="s">
        <v>6910</v>
      </c>
      <c r="HC2615" s="117"/>
      <c r="HD2615" s="116" t="s">
        <v>1858</v>
      </c>
      <c r="HE2615" s="116">
        <v>7.0777330000000003</v>
      </c>
      <c r="HF2615" s="116">
        <v>27.929632999999999</v>
      </c>
    </row>
    <row r="2616" spans="209:214" x14ac:dyDescent="0.25">
      <c r="HA2616" s="117" t="s">
        <v>866</v>
      </c>
      <c r="HB2616" s="117" t="s">
        <v>6912</v>
      </c>
      <c r="HC2616" s="117"/>
      <c r="HD2616" s="116" t="s">
        <v>1858</v>
      </c>
      <c r="HE2616" s="116">
        <v>7.0144900000000003</v>
      </c>
      <c r="HF2616" s="116">
        <v>27.561834000000001</v>
      </c>
    </row>
    <row r="2617" spans="209:214" x14ac:dyDescent="0.25">
      <c r="HA2617" s="117" t="s">
        <v>866</v>
      </c>
      <c r="HB2617" s="117" t="s">
        <v>6914</v>
      </c>
      <c r="HC2617" s="117"/>
      <c r="HD2617" s="116" t="s">
        <v>1858</v>
      </c>
      <c r="HE2617" s="116">
        <v>7.03</v>
      </c>
      <c r="HF2617" s="116">
        <v>27.93</v>
      </c>
    </row>
    <row r="2618" spans="209:214" x14ac:dyDescent="0.25">
      <c r="HA2618" s="117" t="s">
        <v>866</v>
      </c>
      <c r="HB2618" s="117" t="s">
        <v>6916</v>
      </c>
      <c r="HC2618" s="117"/>
      <c r="HD2618" s="116" t="s">
        <v>1858</v>
      </c>
      <c r="HE2618" s="116">
        <v>7.02</v>
      </c>
      <c r="HF2618" s="116">
        <v>27.93</v>
      </c>
    </row>
    <row r="2619" spans="209:214" x14ac:dyDescent="0.25">
      <c r="HA2619" s="117" t="s">
        <v>866</v>
      </c>
      <c r="HB2619" s="117" t="s">
        <v>6918</v>
      </c>
      <c r="HC2619" s="117"/>
      <c r="HD2619" s="116" t="s">
        <v>1858</v>
      </c>
      <c r="HE2619" s="116">
        <v>6.99</v>
      </c>
      <c r="HF2619" s="116">
        <v>27.93</v>
      </c>
    </row>
    <row r="2620" spans="209:214" x14ac:dyDescent="0.25">
      <c r="HA2620" s="117" t="s">
        <v>866</v>
      </c>
      <c r="HB2620" s="117" t="s">
        <v>6920</v>
      </c>
      <c r="HC2620" s="117"/>
      <c r="HD2620" s="116" t="s">
        <v>1858</v>
      </c>
      <c r="HE2620" s="116">
        <v>7.1955</v>
      </c>
      <c r="HF2620" s="116">
        <v>27.942917000000001</v>
      </c>
    </row>
    <row r="2621" spans="209:214" x14ac:dyDescent="0.25">
      <c r="HA2621" s="117" t="s">
        <v>866</v>
      </c>
      <c r="HB2621" s="117" t="s">
        <v>6922</v>
      </c>
      <c r="HC2621" s="117"/>
      <c r="HD2621" s="116" t="s">
        <v>1858</v>
      </c>
      <c r="HE2621" s="116">
        <v>7.1063549999999998</v>
      </c>
      <c r="HF2621" s="116">
        <v>27.936358999999999</v>
      </c>
    </row>
    <row r="2622" spans="209:214" x14ac:dyDescent="0.25">
      <c r="HA2622" s="117" t="s">
        <v>866</v>
      </c>
      <c r="HB2622" s="117" t="s">
        <v>6924</v>
      </c>
      <c r="HC2622" s="117"/>
      <c r="HD2622" s="116" t="s">
        <v>1858</v>
      </c>
      <c r="HE2622" s="116">
        <v>7.10785</v>
      </c>
      <c r="HF2622" s="116">
        <v>27.948083329999999</v>
      </c>
    </row>
    <row r="2623" spans="209:214" x14ac:dyDescent="0.25">
      <c r="HA2623" s="117" t="s">
        <v>866</v>
      </c>
      <c r="HB2623" s="117" t="s">
        <v>6926</v>
      </c>
      <c r="HC2623" s="117"/>
      <c r="HD2623" s="116" t="s">
        <v>1858</v>
      </c>
      <c r="HE2623" s="116">
        <v>7.2671000000000001</v>
      </c>
      <c r="HF2623" s="116">
        <v>27.95879</v>
      </c>
    </row>
    <row r="2624" spans="209:214" x14ac:dyDescent="0.25">
      <c r="HA2624" s="117" t="s">
        <v>866</v>
      </c>
      <c r="HB2624" s="117" t="s">
        <v>6928</v>
      </c>
      <c r="HC2624" s="117"/>
      <c r="HD2624" s="116" t="s">
        <v>1858</v>
      </c>
      <c r="HE2624" s="116">
        <v>6.9520499999999998</v>
      </c>
      <c r="HF2624" s="116">
        <v>27.911650000000002</v>
      </c>
    </row>
    <row r="2625" spans="209:214" x14ac:dyDescent="0.25">
      <c r="HA2625" s="117" t="s">
        <v>1486</v>
      </c>
      <c r="HB2625" s="117" t="s">
        <v>6930</v>
      </c>
      <c r="HC2625" s="117"/>
      <c r="HD2625" s="116" t="s">
        <v>1858</v>
      </c>
      <c r="HE2625" s="116">
        <v>7.7100099999999996</v>
      </c>
      <c r="HF2625" s="116">
        <v>27.976420000000001</v>
      </c>
    </row>
    <row r="2626" spans="209:214" x14ac:dyDescent="0.25">
      <c r="HA2626" s="118" t="s">
        <v>1486</v>
      </c>
      <c r="HB2626" s="118" t="s">
        <v>6932</v>
      </c>
      <c r="HC2626" s="118"/>
      <c r="HD2626" s="118" t="s">
        <v>1885</v>
      </c>
      <c r="HE2626" s="119">
        <v>7.7009999999999996</v>
      </c>
      <c r="HF2626" s="119">
        <v>27.998999999999999</v>
      </c>
    </row>
    <row r="2627" spans="209:214" x14ac:dyDescent="0.25">
      <c r="HA2627" s="117" t="s">
        <v>1486</v>
      </c>
      <c r="HB2627" s="117" t="s">
        <v>6934</v>
      </c>
      <c r="HC2627" s="117"/>
      <c r="HD2627" s="116" t="s">
        <v>1858</v>
      </c>
      <c r="HE2627" s="116">
        <v>7.7127179999999997</v>
      </c>
      <c r="HF2627" s="116">
        <v>27.994769000000002</v>
      </c>
    </row>
    <row r="2628" spans="209:214" x14ac:dyDescent="0.25">
      <c r="HA2628" s="117" t="s">
        <v>1486</v>
      </c>
      <c r="HB2628" s="117" t="s">
        <v>6936</v>
      </c>
      <c r="HC2628" s="117"/>
      <c r="HD2628" s="116" t="s">
        <v>1858</v>
      </c>
      <c r="HE2628" s="116">
        <v>7.7028299999999996</v>
      </c>
      <c r="HF2628" s="116">
        <v>27.978120000000001</v>
      </c>
    </row>
    <row r="2629" spans="209:214" x14ac:dyDescent="0.25">
      <c r="HA2629" s="117" t="s">
        <v>1486</v>
      </c>
      <c r="HB2629" s="117" t="s">
        <v>6938</v>
      </c>
      <c r="HC2629" s="117"/>
      <c r="HD2629" s="116" t="s">
        <v>1858</v>
      </c>
      <c r="HE2629" s="116">
        <v>7.7141900000000003</v>
      </c>
      <c r="HF2629" s="116">
        <v>27.999410000000001</v>
      </c>
    </row>
    <row r="2630" spans="209:214" x14ac:dyDescent="0.25">
      <c r="HA2630" s="117" t="s">
        <v>1486</v>
      </c>
      <c r="HB2630" s="117" t="s">
        <v>6940</v>
      </c>
      <c r="HC2630" s="117"/>
      <c r="HD2630" s="116" t="s">
        <v>1858</v>
      </c>
      <c r="HE2630" s="116">
        <v>7.7065400000000004</v>
      </c>
      <c r="HF2630" s="116">
        <v>27.99164</v>
      </c>
    </row>
    <row r="2631" spans="209:214" x14ac:dyDescent="0.25">
      <c r="HA2631" s="117" t="s">
        <v>1486</v>
      </c>
      <c r="HB2631" s="117" t="s">
        <v>6788</v>
      </c>
      <c r="HC2631" s="117"/>
      <c r="HD2631" s="116" t="s">
        <v>1858</v>
      </c>
      <c r="HE2631" s="116">
        <v>7.7206250000000001</v>
      </c>
      <c r="HF2631" s="116">
        <v>28.005624000000001</v>
      </c>
    </row>
    <row r="2632" spans="209:214" x14ac:dyDescent="0.25">
      <c r="HA2632" s="117" t="s">
        <v>1486</v>
      </c>
      <c r="HB2632" s="117" t="s">
        <v>6943</v>
      </c>
      <c r="HC2632" s="117"/>
      <c r="HD2632" s="116" t="s">
        <v>1858</v>
      </c>
      <c r="HE2632" s="116">
        <v>7.7037300000000002</v>
      </c>
      <c r="HF2632" s="116">
        <v>27.982060000000001</v>
      </c>
    </row>
    <row r="2633" spans="209:214" x14ac:dyDescent="0.25">
      <c r="HA2633" s="117" t="s">
        <v>1486</v>
      </c>
      <c r="HB2633" s="117" t="s">
        <v>6945</v>
      </c>
      <c r="HC2633" s="117"/>
      <c r="HD2633" s="116" t="s">
        <v>1858</v>
      </c>
      <c r="HE2633" s="116">
        <v>7.70716</v>
      </c>
      <c r="HF2633" s="116">
        <v>27.967199999999998</v>
      </c>
    </row>
    <row r="2634" spans="209:214" x14ac:dyDescent="0.25">
      <c r="HA2634" s="117" t="s">
        <v>1486</v>
      </c>
      <c r="HB2634" s="117" t="s">
        <v>6947</v>
      </c>
      <c r="HC2634" s="117"/>
      <c r="HD2634" s="116" t="s">
        <v>1858</v>
      </c>
      <c r="HE2634" s="116">
        <v>7.6958830000000003</v>
      </c>
      <c r="HF2634" s="116">
        <v>27.972987</v>
      </c>
    </row>
    <row r="2635" spans="209:214" x14ac:dyDescent="0.25">
      <c r="HA2635" s="117" t="s">
        <v>1486</v>
      </c>
      <c r="HB2635" s="117" t="s">
        <v>6949</v>
      </c>
      <c r="HC2635" s="117"/>
      <c r="HD2635" s="116" t="s">
        <v>1858</v>
      </c>
      <c r="HE2635" s="116">
        <v>7.7206299999999999</v>
      </c>
      <c r="HF2635" s="116">
        <v>27.983920000000001</v>
      </c>
    </row>
    <row r="2636" spans="209:214" x14ac:dyDescent="0.25">
      <c r="HA2636" s="117" t="s">
        <v>1486</v>
      </c>
      <c r="HB2636" s="117" t="s">
        <v>5774</v>
      </c>
      <c r="HC2636" s="117"/>
      <c r="HD2636" s="116" t="s">
        <v>1858</v>
      </c>
      <c r="HE2636" s="116">
        <v>7.70791</v>
      </c>
      <c r="HF2636" s="116">
        <v>27.9953</v>
      </c>
    </row>
    <row r="2637" spans="209:214" x14ac:dyDescent="0.25">
      <c r="HA2637" s="118" t="s">
        <v>1486</v>
      </c>
      <c r="HB2637" s="118" t="s">
        <v>6952</v>
      </c>
      <c r="HC2637" s="118"/>
      <c r="HD2637" s="118" t="s">
        <v>1885</v>
      </c>
      <c r="HE2637" s="119">
        <v>7.7134</v>
      </c>
      <c r="HF2637" s="119">
        <v>27.9878</v>
      </c>
    </row>
    <row r="2638" spans="209:214" x14ac:dyDescent="0.25">
      <c r="HA2638" s="118" t="s">
        <v>1486</v>
      </c>
      <c r="HB2638" s="118" t="s">
        <v>6954</v>
      </c>
      <c r="HC2638" s="118"/>
      <c r="HD2638" s="118" t="s">
        <v>1885</v>
      </c>
      <c r="HE2638" s="119">
        <v>7.7189500000000004</v>
      </c>
      <c r="HF2638" s="119">
        <v>27.960899999999999</v>
      </c>
    </row>
    <row r="2639" spans="209:214" x14ac:dyDescent="0.25">
      <c r="HA2639" s="117" t="s">
        <v>1486</v>
      </c>
      <c r="HB2639" s="117" t="s">
        <v>6956</v>
      </c>
      <c r="HC2639" s="117"/>
      <c r="HD2639" s="116" t="s">
        <v>1858</v>
      </c>
      <c r="HE2639" s="116">
        <v>7.7105300000000003</v>
      </c>
      <c r="HF2639" s="116">
        <v>27.99916</v>
      </c>
    </row>
    <row r="2640" spans="209:214" x14ac:dyDescent="0.25">
      <c r="HA2640" s="117" t="s">
        <v>1486</v>
      </c>
      <c r="HB2640" s="117" t="s">
        <v>6958</v>
      </c>
      <c r="HC2640" s="117"/>
      <c r="HD2640" s="116" t="s">
        <v>1858</v>
      </c>
      <c r="HE2640" s="116">
        <v>7.71</v>
      </c>
      <c r="HF2640" s="116">
        <v>27.99</v>
      </c>
    </row>
    <row r="2641" spans="209:214" x14ac:dyDescent="0.25">
      <c r="HA2641" s="117" t="s">
        <v>1486</v>
      </c>
      <c r="HB2641" s="117" t="s">
        <v>6960</v>
      </c>
      <c r="HC2641" s="117"/>
      <c r="HD2641" s="116" t="s">
        <v>1858</v>
      </c>
      <c r="HE2641" s="116">
        <v>7.7061609999999998</v>
      </c>
      <c r="HF2641" s="116">
        <v>27.961559000000001</v>
      </c>
    </row>
    <row r="2642" spans="209:214" x14ac:dyDescent="0.25">
      <c r="HA2642" s="117" t="s">
        <v>1486</v>
      </c>
      <c r="HB2642" s="117" t="s">
        <v>6962</v>
      </c>
      <c r="HC2642" s="117"/>
      <c r="HD2642" s="116" t="s">
        <v>1858</v>
      </c>
      <c r="HE2642" s="116">
        <v>7.7088279999999996</v>
      </c>
      <c r="HF2642" s="116">
        <v>27.961569999999998</v>
      </c>
    </row>
    <row r="2643" spans="209:214" x14ac:dyDescent="0.25">
      <c r="HA2643" s="117" t="s">
        <v>1486</v>
      </c>
      <c r="HB2643" s="117" t="s">
        <v>5417</v>
      </c>
      <c r="HC2643" s="117"/>
      <c r="HD2643" s="116" t="s">
        <v>1858</v>
      </c>
      <c r="HE2643" s="116">
        <v>7.7274770000000004</v>
      </c>
      <c r="HF2643" s="116">
        <v>27.980578000000001</v>
      </c>
    </row>
    <row r="2644" spans="209:214" x14ac:dyDescent="0.25">
      <c r="HA2644" s="117" t="s">
        <v>850</v>
      </c>
      <c r="HB2644" s="117" t="s">
        <v>6965</v>
      </c>
      <c r="HC2644" s="117"/>
      <c r="HD2644" s="116" t="s">
        <v>1858</v>
      </c>
      <c r="HE2644" s="116">
        <v>7.6279450000000004</v>
      </c>
      <c r="HF2644" s="116">
        <v>28.012588999999998</v>
      </c>
    </row>
    <row r="2645" spans="209:214" x14ac:dyDescent="0.25">
      <c r="HA2645" s="118" t="s">
        <v>850</v>
      </c>
      <c r="HB2645" s="118" t="s">
        <v>6967</v>
      </c>
      <c r="HC2645" s="118"/>
      <c r="HD2645" s="118" t="s">
        <v>1885</v>
      </c>
      <c r="HE2645" s="119">
        <v>7.6279452000000001</v>
      </c>
      <c r="HF2645" s="119">
        <v>28.0125894</v>
      </c>
    </row>
    <row r="2646" spans="209:214" x14ac:dyDescent="0.25">
      <c r="HA2646" s="117" t="s">
        <v>850</v>
      </c>
      <c r="HB2646" s="117" t="s">
        <v>6969</v>
      </c>
      <c r="HC2646" s="117"/>
      <c r="HD2646" s="116" t="s">
        <v>1858</v>
      </c>
      <c r="HE2646" s="116">
        <v>7.6778399999999998</v>
      </c>
      <c r="HF2646" s="116">
        <v>27.991759999999999</v>
      </c>
    </row>
    <row r="2647" spans="209:214" x14ac:dyDescent="0.25">
      <c r="HA2647" s="117" t="s">
        <v>850</v>
      </c>
      <c r="HB2647" s="117" t="s">
        <v>3219</v>
      </c>
      <c r="HC2647" s="117"/>
      <c r="HD2647" s="116" t="s">
        <v>1858</v>
      </c>
      <c r="HE2647" s="116">
        <v>7.7043629999999999</v>
      </c>
      <c r="HF2647" s="116">
        <v>28.000924000000001</v>
      </c>
    </row>
    <row r="2648" spans="209:214" x14ac:dyDescent="0.25">
      <c r="HA2648" s="117" t="s">
        <v>850</v>
      </c>
      <c r="HB2648" s="117" t="s">
        <v>6972</v>
      </c>
      <c r="HC2648" s="117"/>
      <c r="HD2648" s="116" t="s">
        <v>1858</v>
      </c>
      <c r="HE2648" s="116">
        <v>7.6887699999999999</v>
      </c>
      <c r="HF2648" s="116">
        <v>27.977512000000001</v>
      </c>
    </row>
    <row r="2649" spans="209:214" x14ac:dyDescent="0.25">
      <c r="HA2649" s="117" t="s">
        <v>850</v>
      </c>
      <c r="HB2649" s="117" t="s">
        <v>6974</v>
      </c>
      <c r="HC2649" s="117"/>
      <c r="HD2649" s="116" t="s">
        <v>1858</v>
      </c>
      <c r="HE2649" s="116">
        <v>7.6955299999999998</v>
      </c>
      <c r="HF2649" s="116">
        <v>27.992850000000001</v>
      </c>
    </row>
    <row r="2650" spans="209:214" x14ac:dyDescent="0.25">
      <c r="HA2650" s="117" t="s">
        <v>850</v>
      </c>
      <c r="HB2650" s="117" t="s">
        <v>6976</v>
      </c>
      <c r="HC2650" s="117"/>
      <c r="HD2650" s="116" t="s">
        <v>1858</v>
      </c>
      <c r="HE2650" s="116">
        <v>7.6982200000000001</v>
      </c>
      <c r="HF2650" s="116">
        <v>27.99532</v>
      </c>
    </row>
    <row r="2651" spans="209:214" x14ac:dyDescent="0.25">
      <c r="HA2651" s="117" t="s">
        <v>850</v>
      </c>
      <c r="HB2651" s="117" t="s">
        <v>6978</v>
      </c>
      <c r="HC2651" s="117"/>
      <c r="HD2651" s="116" t="s">
        <v>1858</v>
      </c>
      <c r="HE2651" s="116">
        <v>7.6851120000000002</v>
      </c>
      <c r="HF2651" s="116">
        <v>27.990158999999998</v>
      </c>
    </row>
    <row r="2652" spans="209:214" x14ac:dyDescent="0.25">
      <c r="HA2652" s="117" t="s">
        <v>850</v>
      </c>
      <c r="HB2652" s="117" t="s">
        <v>6980</v>
      </c>
      <c r="HC2652" s="117"/>
      <c r="HD2652" s="116" t="s">
        <v>1858</v>
      </c>
      <c r="HE2652" s="116">
        <v>7.690213</v>
      </c>
      <c r="HF2652" s="116">
        <v>27.993268</v>
      </c>
    </row>
    <row r="2653" spans="209:214" x14ac:dyDescent="0.25">
      <c r="HA2653" s="117" t="s">
        <v>850</v>
      </c>
      <c r="HB2653" s="117" t="s">
        <v>6982</v>
      </c>
      <c r="HC2653" s="117"/>
      <c r="HD2653" s="116" t="s">
        <v>1858</v>
      </c>
      <c r="HE2653" s="116">
        <v>7.6672279999999997</v>
      </c>
      <c r="HF2653" s="116">
        <v>28.014903</v>
      </c>
    </row>
    <row r="2654" spans="209:214" x14ac:dyDescent="0.25">
      <c r="HA2654" s="117" t="s">
        <v>850</v>
      </c>
      <c r="HB2654" s="117" t="s">
        <v>6984</v>
      </c>
      <c r="HC2654" s="117"/>
      <c r="HD2654" s="116" t="s">
        <v>1858</v>
      </c>
      <c r="HE2654" s="116">
        <v>7.6875499999999999</v>
      </c>
      <c r="HF2654" s="116">
        <v>27.987310000000001</v>
      </c>
    </row>
    <row r="2655" spans="209:214" x14ac:dyDescent="0.25">
      <c r="HA2655" s="117" t="s">
        <v>850</v>
      </c>
      <c r="HB2655" s="117" t="s">
        <v>6986</v>
      </c>
      <c r="HC2655" s="117"/>
      <c r="HD2655" s="116" t="s">
        <v>1858</v>
      </c>
      <c r="HE2655" s="116">
        <v>7.6801500000000003</v>
      </c>
      <c r="HF2655" s="116">
        <v>28.004069999999999</v>
      </c>
    </row>
    <row r="2656" spans="209:214" x14ac:dyDescent="0.25">
      <c r="HA2656" s="117" t="s">
        <v>850</v>
      </c>
      <c r="HB2656" s="117" t="s">
        <v>5262</v>
      </c>
      <c r="HC2656" s="117"/>
      <c r="HD2656" s="116" t="s">
        <v>1858</v>
      </c>
      <c r="HE2656" s="116">
        <v>7.6933170000000004</v>
      </c>
      <c r="HF2656" s="116">
        <v>27.989007999999998</v>
      </c>
    </row>
    <row r="2657" spans="209:214" x14ac:dyDescent="0.25">
      <c r="HA2657" s="117" t="s">
        <v>850</v>
      </c>
      <c r="HB2657" s="117" t="s">
        <v>6989</v>
      </c>
      <c r="HC2657" s="117"/>
      <c r="HD2657" s="116" t="s">
        <v>1858</v>
      </c>
      <c r="HE2657" s="116">
        <v>7.68337</v>
      </c>
      <c r="HF2657" s="116">
        <v>27.981870000000001</v>
      </c>
    </row>
    <row r="2658" spans="209:214" x14ac:dyDescent="0.25">
      <c r="HA2658" s="117" t="s">
        <v>850</v>
      </c>
      <c r="HB2658" s="117" t="s">
        <v>6991</v>
      </c>
      <c r="HC2658" s="117"/>
      <c r="HD2658" s="116" t="s">
        <v>1858</v>
      </c>
      <c r="HE2658" s="116">
        <v>7.69909</v>
      </c>
      <c r="HF2658" s="116">
        <v>27.99277</v>
      </c>
    </row>
    <row r="2659" spans="209:214" x14ac:dyDescent="0.25">
      <c r="HA2659" s="117" t="s">
        <v>850</v>
      </c>
      <c r="HB2659" s="117" t="s">
        <v>6993</v>
      </c>
      <c r="HC2659" s="117"/>
      <c r="HD2659" s="116" t="s">
        <v>1858</v>
      </c>
      <c r="HE2659" s="116">
        <v>7.6987199999999998</v>
      </c>
      <c r="HF2659" s="116">
        <v>27.987220000000001</v>
      </c>
    </row>
    <row r="2660" spans="209:214" x14ac:dyDescent="0.25">
      <c r="HA2660" s="118" t="s">
        <v>850</v>
      </c>
      <c r="HB2660" s="118" t="s">
        <v>6995</v>
      </c>
      <c r="HC2660" s="118"/>
      <c r="HD2660" s="118" t="s">
        <v>1885</v>
      </c>
      <c r="HE2660" s="119">
        <v>7.6947000000000001</v>
      </c>
      <c r="HF2660" s="119">
        <v>27.975300000000001</v>
      </c>
    </row>
    <row r="2661" spans="209:214" x14ac:dyDescent="0.25">
      <c r="HA2661" s="118" t="s">
        <v>850</v>
      </c>
      <c r="HB2661" s="118" t="s">
        <v>6997</v>
      </c>
      <c r="HC2661" s="118"/>
      <c r="HD2661" s="118" t="s">
        <v>1885</v>
      </c>
      <c r="HE2661" s="119">
        <v>7.6580000000000004</v>
      </c>
      <c r="HF2661" s="119">
        <v>28.027999999999999</v>
      </c>
    </row>
    <row r="2662" spans="209:214" x14ac:dyDescent="0.25">
      <c r="HA2662" s="117" t="s">
        <v>850</v>
      </c>
      <c r="HB2662" s="117" t="s">
        <v>6999</v>
      </c>
      <c r="HC2662" s="117"/>
      <c r="HD2662" s="116" t="s">
        <v>1858</v>
      </c>
      <c r="HE2662" s="116">
        <v>7.7001900000000001</v>
      </c>
      <c r="HF2662" s="116">
        <v>28.002870000000001</v>
      </c>
    </row>
    <row r="2663" spans="209:214" x14ac:dyDescent="0.25">
      <c r="HA2663" s="118" t="s">
        <v>850</v>
      </c>
      <c r="HB2663" s="118" t="s">
        <v>7001</v>
      </c>
      <c r="HC2663" s="118"/>
      <c r="HD2663" s="118" t="s">
        <v>1885</v>
      </c>
      <c r="HE2663" s="119">
        <v>7.6775000000000002</v>
      </c>
      <c r="HF2663" s="119">
        <v>28.000800000000002</v>
      </c>
    </row>
    <row r="2664" spans="209:214" x14ac:dyDescent="0.25">
      <c r="HA2664" s="117" t="s">
        <v>850</v>
      </c>
      <c r="HB2664" s="117" t="s">
        <v>7003</v>
      </c>
      <c r="HC2664" s="117"/>
      <c r="HD2664" s="116" t="s">
        <v>1858</v>
      </c>
      <c r="HE2664" s="116">
        <v>7.6699539999999997</v>
      </c>
      <c r="HF2664" s="116">
        <v>28.005607999999999</v>
      </c>
    </row>
    <row r="2665" spans="209:214" x14ac:dyDescent="0.25">
      <c r="HA2665" s="117" t="s">
        <v>850</v>
      </c>
      <c r="HB2665" s="117" t="s">
        <v>7005</v>
      </c>
      <c r="HC2665" s="117"/>
      <c r="HD2665" s="116" t="s">
        <v>1858</v>
      </c>
      <c r="HE2665" s="116">
        <v>7.6758899999999999</v>
      </c>
      <c r="HF2665" s="116">
        <v>27.982009999999999</v>
      </c>
    </row>
    <row r="2666" spans="209:214" x14ac:dyDescent="0.25">
      <c r="HA2666" s="117" t="s">
        <v>850</v>
      </c>
      <c r="HB2666" s="117" t="s">
        <v>7007</v>
      </c>
      <c r="HC2666" s="117"/>
      <c r="HD2666" s="116" t="s">
        <v>1858</v>
      </c>
      <c r="HE2666" s="116">
        <v>7.6945699999999997</v>
      </c>
      <c r="HF2666" s="116">
        <v>27.98433</v>
      </c>
    </row>
    <row r="2667" spans="209:214" x14ac:dyDescent="0.25">
      <c r="HA2667" s="117" t="s">
        <v>1304</v>
      </c>
      <c r="HB2667" s="117" t="s">
        <v>7009</v>
      </c>
      <c r="HC2667" s="117"/>
      <c r="HD2667" s="116" t="s">
        <v>1858</v>
      </c>
      <c r="HE2667" s="116">
        <v>4.9256425000000004</v>
      </c>
      <c r="HF2667" s="116">
        <v>27.719935499999998</v>
      </c>
    </row>
    <row r="2668" spans="209:214" x14ac:dyDescent="0.25">
      <c r="HA2668" s="117" t="s">
        <v>1304</v>
      </c>
      <c r="HB2668" s="117" t="s">
        <v>7011</v>
      </c>
      <c r="HC2668" s="117"/>
      <c r="HD2668" s="116" t="s">
        <v>1858</v>
      </c>
      <c r="HE2668" s="116">
        <v>4.9760309999999999</v>
      </c>
      <c r="HF2668" s="116">
        <v>27.691552999999999</v>
      </c>
    </row>
    <row r="2669" spans="209:214" x14ac:dyDescent="0.25">
      <c r="HA2669" s="117" t="s">
        <v>1304</v>
      </c>
      <c r="HB2669" s="117" t="s">
        <v>7013</v>
      </c>
      <c r="HC2669" s="117"/>
      <c r="HD2669" s="116" t="s">
        <v>1858</v>
      </c>
      <c r="HE2669" s="116">
        <v>4.9722150000000003</v>
      </c>
      <c r="HF2669" s="116">
        <v>27.769876</v>
      </c>
    </row>
    <row r="2670" spans="209:214" x14ac:dyDescent="0.25">
      <c r="HA2670" s="117" t="s">
        <v>1304</v>
      </c>
      <c r="HB2670" s="117" t="s">
        <v>2501</v>
      </c>
      <c r="HC2670" s="117"/>
      <c r="HD2670" s="116" t="s">
        <v>1858</v>
      </c>
      <c r="HE2670" s="116">
        <v>4.9905958110000004</v>
      </c>
      <c r="HF2670" s="116">
        <v>27.83405209</v>
      </c>
    </row>
    <row r="2671" spans="209:214" x14ac:dyDescent="0.25">
      <c r="HA2671" s="117" t="s">
        <v>1304</v>
      </c>
      <c r="HB2671" s="117" t="s">
        <v>7016</v>
      </c>
      <c r="HC2671" s="117"/>
      <c r="HD2671" s="116" t="s">
        <v>1858</v>
      </c>
      <c r="HE2671" s="116">
        <v>4.9478600000000004</v>
      </c>
      <c r="HF2671" s="116">
        <v>27.7258</v>
      </c>
    </row>
    <row r="2672" spans="209:214" x14ac:dyDescent="0.25">
      <c r="HA2672" s="117" t="s">
        <v>1108</v>
      </c>
      <c r="HB2672" s="117" t="s">
        <v>7018</v>
      </c>
      <c r="HC2672" s="117"/>
      <c r="HD2672" s="116" t="s">
        <v>1858</v>
      </c>
      <c r="HE2672" s="116">
        <v>5.1314399999999996</v>
      </c>
      <c r="HF2672" s="116">
        <v>27.515499999999999</v>
      </c>
    </row>
    <row r="2673" spans="209:214" x14ac:dyDescent="0.25">
      <c r="HA2673" s="117" t="s">
        <v>1108</v>
      </c>
      <c r="HB2673" s="117" t="s">
        <v>1108</v>
      </c>
      <c r="HC2673" s="117"/>
      <c r="HD2673" s="116" t="s">
        <v>1858</v>
      </c>
      <c r="HE2673" s="116">
        <v>5.1927300000000001</v>
      </c>
      <c r="HF2673" s="116">
        <v>27.680910000000001</v>
      </c>
    </row>
    <row r="2674" spans="209:214" x14ac:dyDescent="0.25">
      <c r="HA2674" s="117" t="s">
        <v>1108</v>
      </c>
      <c r="HB2674" s="117" t="s">
        <v>7021</v>
      </c>
      <c r="HC2674" s="117"/>
      <c r="HD2674" s="116" t="s">
        <v>1858</v>
      </c>
      <c r="HE2674" s="116">
        <v>5.1838699999999998</v>
      </c>
      <c r="HF2674" s="116">
        <v>27.527200000000001</v>
      </c>
    </row>
    <row r="2675" spans="209:214" x14ac:dyDescent="0.25">
      <c r="HA2675" s="117" t="s">
        <v>1108</v>
      </c>
      <c r="HB2675" s="117" t="s">
        <v>7023</v>
      </c>
      <c r="HC2675" s="117"/>
      <c r="HD2675" s="116" t="s">
        <v>1858</v>
      </c>
      <c r="HE2675" s="116">
        <v>5.1303700000000001</v>
      </c>
      <c r="HF2675" s="116">
        <v>27.515499999999999</v>
      </c>
    </row>
    <row r="2676" spans="209:214" x14ac:dyDescent="0.25">
      <c r="HA2676" s="117" t="s">
        <v>1108</v>
      </c>
      <c r="HB2676" s="117" t="s">
        <v>7025</v>
      </c>
      <c r="HC2676" s="117"/>
      <c r="HD2676" s="116" t="s">
        <v>1858</v>
      </c>
      <c r="HE2676" s="116">
        <v>5.1304400000000001</v>
      </c>
      <c r="HF2676" s="116">
        <v>27.515499999999999</v>
      </c>
    </row>
    <row r="2677" spans="209:214" x14ac:dyDescent="0.25">
      <c r="HA2677" s="117" t="s">
        <v>1108</v>
      </c>
      <c r="HB2677" s="117" t="s">
        <v>7027</v>
      </c>
      <c r="HC2677" s="117"/>
      <c r="HD2677" s="116" t="s">
        <v>1858</v>
      </c>
      <c r="HE2677" s="116">
        <v>5.1304499999999997</v>
      </c>
      <c r="HF2677" s="116">
        <v>27.5154</v>
      </c>
    </row>
    <row r="2678" spans="209:214" x14ac:dyDescent="0.25">
      <c r="HA2678" s="117" t="s">
        <v>1108</v>
      </c>
      <c r="HB2678" s="117" t="s">
        <v>7029</v>
      </c>
      <c r="HC2678" s="117"/>
      <c r="HD2678" s="116" t="s">
        <v>1858</v>
      </c>
      <c r="HE2678" s="116">
        <v>5.1820190000000004</v>
      </c>
      <c r="HF2678" s="116">
        <v>27.672695999999998</v>
      </c>
    </row>
    <row r="2679" spans="209:214" x14ac:dyDescent="0.25">
      <c r="HA2679" s="117" t="s">
        <v>721</v>
      </c>
      <c r="HB2679" s="117" t="s">
        <v>7031</v>
      </c>
      <c r="HC2679" s="117"/>
      <c r="HD2679" s="116" t="s">
        <v>1858</v>
      </c>
      <c r="HE2679" s="116">
        <v>5.1681650000000001</v>
      </c>
      <c r="HF2679" s="116">
        <v>27.441374</v>
      </c>
    </row>
    <row r="2680" spans="209:214" x14ac:dyDescent="0.25">
      <c r="HA2680" s="117" t="s">
        <v>721</v>
      </c>
      <c r="HB2680" s="117" t="s">
        <v>7033</v>
      </c>
      <c r="HC2680" s="117"/>
      <c r="HD2680" s="116" t="s">
        <v>1858</v>
      </c>
      <c r="HE2680" s="116">
        <v>5.2691309999999998</v>
      </c>
      <c r="HF2680" s="116">
        <v>27.305221</v>
      </c>
    </row>
    <row r="2681" spans="209:214" x14ac:dyDescent="0.25">
      <c r="HA2681" s="117" t="s">
        <v>721</v>
      </c>
      <c r="HB2681" s="117" t="s">
        <v>7035</v>
      </c>
      <c r="HC2681" s="117"/>
      <c r="HD2681" s="116" t="s">
        <v>1858</v>
      </c>
      <c r="HE2681" s="116">
        <v>5.2651380000000003</v>
      </c>
      <c r="HF2681" s="116">
        <v>27.364654999999999</v>
      </c>
    </row>
    <row r="2682" spans="209:214" x14ac:dyDescent="0.25">
      <c r="HA2682" s="117" t="s">
        <v>721</v>
      </c>
      <c r="HB2682" s="117" t="s">
        <v>7037</v>
      </c>
      <c r="HC2682" s="117"/>
      <c r="HD2682" s="116" t="s">
        <v>1858</v>
      </c>
      <c r="HE2682" s="116">
        <v>5.1769100000000003</v>
      </c>
      <c r="HF2682" s="116">
        <v>27.442174000000001</v>
      </c>
    </row>
    <row r="2683" spans="209:214" x14ac:dyDescent="0.25">
      <c r="HA2683" s="117" t="s">
        <v>797</v>
      </c>
      <c r="HB2683" s="117" t="s">
        <v>7039</v>
      </c>
      <c r="HC2683" s="117" t="s">
        <v>7039</v>
      </c>
      <c r="HD2683" s="116" t="s">
        <v>1858</v>
      </c>
      <c r="HE2683" s="116">
        <v>5.070608</v>
      </c>
      <c r="HF2683" s="116">
        <v>27.472176999999999</v>
      </c>
    </row>
    <row r="2684" spans="209:214" x14ac:dyDescent="0.25">
      <c r="HA2684" s="117" t="s">
        <v>797</v>
      </c>
      <c r="HB2684" s="117" t="s">
        <v>7041</v>
      </c>
      <c r="HC2684" s="117"/>
      <c r="HD2684" s="116" t="s">
        <v>1858</v>
      </c>
      <c r="HE2684" s="116">
        <v>5.0783719999999999</v>
      </c>
      <c r="HF2684" s="116">
        <v>27.473671</v>
      </c>
    </row>
    <row r="2685" spans="209:214" x14ac:dyDescent="0.25">
      <c r="HA2685" s="117" t="s">
        <v>797</v>
      </c>
      <c r="HB2685" s="117" t="s">
        <v>7043</v>
      </c>
      <c r="HC2685" s="117"/>
      <c r="HD2685" s="116" t="s">
        <v>1858</v>
      </c>
      <c r="HE2685" s="116">
        <v>5.0817829999999997</v>
      </c>
      <c r="HF2685" s="116">
        <v>27.467389000000001</v>
      </c>
    </row>
    <row r="2686" spans="209:214" x14ac:dyDescent="0.25">
      <c r="HA2686" s="117" t="s">
        <v>797</v>
      </c>
      <c r="HB2686" s="117" t="s">
        <v>7045</v>
      </c>
      <c r="HC2686" s="117"/>
      <c r="HD2686" s="116" t="s">
        <v>1858</v>
      </c>
      <c r="HE2686" s="116">
        <v>5.0688959999999996</v>
      </c>
      <c r="HF2686" s="116">
        <v>27.488423999999998</v>
      </c>
    </row>
    <row r="2687" spans="209:214" x14ac:dyDescent="0.25">
      <c r="HA2687" s="117" t="s">
        <v>797</v>
      </c>
      <c r="HB2687" s="117" t="s">
        <v>7047</v>
      </c>
      <c r="HC2687" s="117"/>
      <c r="HD2687" s="116" t="s">
        <v>1858</v>
      </c>
      <c r="HE2687" s="116">
        <v>5.0730199999999996</v>
      </c>
      <c r="HF2687" s="116">
        <v>27.473099999999999</v>
      </c>
    </row>
    <row r="2688" spans="209:214" x14ac:dyDescent="0.25">
      <c r="HA2688" s="117" t="s">
        <v>1298</v>
      </c>
      <c r="HB2688" s="117" t="s">
        <v>7049</v>
      </c>
      <c r="HC2688" s="117"/>
      <c r="HD2688" s="116" t="s">
        <v>1858</v>
      </c>
      <c r="HE2688" s="116">
        <v>4.962377086</v>
      </c>
      <c r="HF2688" s="116">
        <v>27.92478595</v>
      </c>
    </row>
    <row r="2689" spans="209:214" x14ac:dyDescent="0.25">
      <c r="HA2689" s="117" t="s">
        <v>1298</v>
      </c>
      <c r="HB2689" s="117" t="s">
        <v>7051</v>
      </c>
      <c r="HC2689" s="117"/>
      <c r="HD2689" s="116" t="s">
        <v>1858</v>
      </c>
      <c r="HE2689" s="116">
        <v>4.9046479999999999</v>
      </c>
      <c r="HF2689" s="116">
        <v>27.929168000000001</v>
      </c>
    </row>
    <row r="2690" spans="209:214" x14ac:dyDescent="0.25">
      <c r="HA2690" s="117" t="s">
        <v>1298</v>
      </c>
      <c r="HB2690" s="117" t="s">
        <v>7053</v>
      </c>
      <c r="HC2690" s="117"/>
      <c r="HD2690" s="116" t="s">
        <v>1858</v>
      </c>
      <c r="HE2690" s="116">
        <v>4.9656149999999997</v>
      </c>
      <c r="HF2690" s="116">
        <v>28.023384</v>
      </c>
    </row>
    <row r="2691" spans="209:214" x14ac:dyDescent="0.25">
      <c r="HA2691" s="117" t="s">
        <v>1298</v>
      </c>
      <c r="HB2691" s="117" t="s">
        <v>7055</v>
      </c>
      <c r="HC2691" s="117"/>
      <c r="HD2691" s="116" t="s">
        <v>1858</v>
      </c>
      <c r="HE2691" s="116">
        <v>4.9768629999999998</v>
      </c>
      <c r="HF2691" s="116">
        <v>27.989038999999998</v>
      </c>
    </row>
    <row r="2692" spans="209:214" x14ac:dyDescent="0.25">
      <c r="HA2692" s="117" t="s">
        <v>1298</v>
      </c>
      <c r="HB2692" s="117" t="s">
        <v>7057</v>
      </c>
      <c r="HC2692" s="117"/>
      <c r="HD2692" s="116" t="s">
        <v>1858</v>
      </c>
      <c r="HE2692" s="116">
        <v>4.8587749999999996</v>
      </c>
      <c r="HF2692" s="116">
        <v>27.909531999999999</v>
      </c>
    </row>
    <row r="2693" spans="209:214" x14ac:dyDescent="0.25">
      <c r="HA2693" s="117" t="s">
        <v>1633</v>
      </c>
      <c r="HB2693" s="117" t="s">
        <v>7059</v>
      </c>
      <c r="HC2693" s="117"/>
      <c r="HD2693" s="116" t="s">
        <v>1858</v>
      </c>
      <c r="HE2693" s="116">
        <v>5.1823100000000002</v>
      </c>
      <c r="HF2693" s="116">
        <v>27.954499999999999</v>
      </c>
    </row>
    <row r="2694" spans="209:214" x14ac:dyDescent="0.25">
      <c r="HA2694" s="117" t="s">
        <v>1633</v>
      </c>
      <c r="HB2694" s="117" t="s">
        <v>7061</v>
      </c>
      <c r="HC2694" s="117"/>
      <c r="HD2694" s="116" t="s">
        <v>1858</v>
      </c>
      <c r="HE2694" s="116">
        <v>5.1821799999999998</v>
      </c>
      <c r="HF2694" s="116">
        <v>27.9543</v>
      </c>
    </row>
    <row r="2695" spans="209:214" x14ac:dyDescent="0.25">
      <c r="HA2695" s="117" t="s">
        <v>1633</v>
      </c>
      <c r="HB2695" s="117" t="s">
        <v>7063</v>
      </c>
      <c r="HC2695" s="117"/>
      <c r="HD2695" s="116" t="s">
        <v>1858</v>
      </c>
      <c r="HE2695" s="116">
        <v>5.1821099999999998</v>
      </c>
      <c r="HF2695" s="116">
        <v>27.9543</v>
      </c>
    </row>
    <row r="2696" spans="209:214" x14ac:dyDescent="0.25">
      <c r="HA2696" s="117" t="s">
        <v>1633</v>
      </c>
      <c r="HB2696" s="117" t="s">
        <v>7065</v>
      </c>
      <c r="HC2696" s="117"/>
      <c r="HD2696" s="116" t="s">
        <v>1858</v>
      </c>
      <c r="HE2696" s="116">
        <v>5.1823399999999999</v>
      </c>
      <c r="HF2696" s="116">
        <v>27.954499999999999</v>
      </c>
    </row>
    <row r="2697" spans="209:214" x14ac:dyDescent="0.25">
      <c r="HA2697" s="117" t="s">
        <v>1633</v>
      </c>
      <c r="HB2697" s="117" t="s">
        <v>7067</v>
      </c>
      <c r="HC2697" s="117"/>
      <c r="HD2697" s="116" t="s">
        <v>1858</v>
      </c>
      <c r="HE2697" s="116">
        <v>5.1822100000000004</v>
      </c>
      <c r="HF2697" s="116">
        <v>27.9544</v>
      </c>
    </row>
    <row r="2698" spans="209:214" x14ac:dyDescent="0.25">
      <c r="HA2698" s="117" t="s">
        <v>1633</v>
      </c>
      <c r="HB2698" s="117" t="s">
        <v>7069</v>
      </c>
      <c r="HC2698" s="117"/>
      <c r="HD2698" s="116" t="s">
        <v>1858</v>
      </c>
      <c r="HE2698" s="116">
        <v>5.2007459999999996</v>
      </c>
      <c r="HF2698" s="116">
        <v>27.927799</v>
      </c>
    </row>
    <row r="2699" spans="209:214" x14ac:dyDescent="0.25">
      <c r="HA2699" s="117" t="s">
        <v>1633</v>
      </c>
      <c r="HB2699" s="117" t="s">
        <v>7071</v>
      </c>
      <c r="HC2699" s="117"/>
      <c r="HD2699" s="116" t="s">
        <v>1858</v>
      </c>
      <c r="HE2699" s="116">
        <v>5.2194240000000001</v>
      </c>
      <c r="HF2699" s="116">
        <v>27.957377999999999</v>
      </c>
    </row>
    <row r="2700" spans="209:214" x14ac:dyDescent="0.25">
      <c r="HA2700" s="117" t="s">
        <v>1633</v>
      </c>
      <c r="HB2700" s="117" t="s">
        <v>7073</v>
      </c>
      <c r="HC2700" s="117"/>
      <c r="HD2700" s="116" t="s">
        <v>1858</v>
      </c>
      <c r="HE2700" s="116">
        <v>5.191389</v>
      </c>
      <c r="HF2700" s="116">
        <v>27.945556</v>
      </c>
    </row>
    <row r="2701" spans="209:214" x14ac:dyDescent="0.25">
      <c r="HA2701" s="117" t="s">
        <v>1633</v>
      </c>
      <c r="HB2701" s="117" t="s">
        <v>7075</v>
      </c>
      <c r="HC2701" s="117"/>
      <c r="HD2701" s="116" t="s">
        <v>1858</v>
      </c>
      <c r="HE2701" s="116">
        <v>5.1788069999999999</v>
      </c>
      <c r="HF2701" s="116">
        <v>27.937932</v>
      </c>
    </row>
    <row r="2702" spans="209:214" x14ac:dyDescent="0.25">
      <c r="HA2702" s="117" t="s">
        <v>1373</v>
      </c>
      <c r="HB2702" s="117" t="s">
        <v>7077</v>
      </c>
      <c r="HC2702" s="117"/>
      <c r="HD2702" s="116" t="s">
        <v>1858</v>
      </c>
      <c r="HE2702" s="116">
        <v>4.7921300000000002</v>
      </c>
      <c r="HF2702" s="116">
        <v>29.142123000000002</v>
      </c>
    </row>
    <row r="2703" spans="209:214" x14ac:dyDescent="0.25">
      <c r="HA2703" s="117" t="s">
        <v>1373</v>
      </c>
      <c r="HB2703" s="117" t="s">
        <v>7079</v>
      </c>
      <c r="HC2703" s="117"/>
      <c r="HD2703" s="116" t="s">
        <v>1858</v>
      </c>
      <c r="HE2703" s="116">
        <v>4.7905850000000001</v>
      </c>
      <c r="HF2703" s="116">
        <v>29.116886000000001</v>
      </c>
    </row>
    <row r="2704" spans="209:214" x14ac:dyDescent="0.25">
      <c r="HA2704" s="117" t="s">
        <v>1341</v>
      </c>
      <c r="HB2704" s="117" t="s">
        <v>7081</v>
      </c>
      <c r="HC2704" s="117" t="s">
        <v>7082</v>
      </c>
      <c r="HD2704" s="116" t="s">
        <v>1858</v>
      </c>
      <c r="HE2704" s="116">
        <v>4.78</v>
      </c>
      <c r="HF2704" s="116">
        <v>28.984549999999999</v>
      </c>
    </row>
    <row r="2705" spans="209:214" x14ac:dyDescent="0.25">
      <c r="HA2705" s="118" t="s">
        <v>1341</v>
      </c>
      <c r="HB2705" s="118" t="s">
        <v>7084</v>
      </c>
      <c r="HC2705" s="118"/>
      <c r="HD2705" s="118" t="s">
        <v>1885</v>
      </c>
      <c r="HE2705" s="119">
        <v>4.7699999999999996</v>
      </c>
      <c r="HF2705" s="119">
        <v>28.99</v>
      </c>
    </row>
    <row r="2706" spans="209:214" x14ac:dyDescent="0.25">
      <c r="HA2706" s="117" t="s">
        <v>1341</v>
      </c>
      <c r="HB2706" s="117" t="s">
        <v>7086</v>
      </c>
      <c r="HC2706" s="117"/>
      <c r="HD2706" s="116" t="s">
        <v>1858</v>
      </c>
      <c r="HE2706" s="116">
        <v>4.8224429999999998</v>
      </c>
      <c r="HF2706" s="116">
        <v>28.998301999999999</v>
      </c>
    </row>
    <row r="2707" spans="209:214" x14ac:dyDescent="0.25">
      <c r="HA2707" s="117" t="s">
        <v>1341</v>
      </c>
      <c r="HB2707" s="117" t="s">
        <v>7088</v>
      </c>
      <c r="HC2707" s="117"/>
      <c r="HD2707" s="116" t="s">
        <v>1858</v>
      </c>
      <c r="HE2707" s="116">
        <v>4.8340009999999998</v>
      </c>
      <c r="HF2707" s="116">
        <v>28.99446</v>
      </c>
    </row>
    <row r="2708" spans="209:214" x14ac:dyDescent="0.25">
      <c r="HA2708" s="117" t="s">
        <v>1354</v>
      </c>
      <c r="HB2708" s="117" t="s">
        <v>1354</v>
      </c>
      <c r="HC2708" s="117"/>
      <c r="HD2708" s="116" t="s">
        <v>1858</v>
      </c>
      <c r="HE2708" s="116">
        <v>4.8467019999999996</v>
      </c>
      <c r="HF2708" s="116">
        <v>29.251909000000001</v>
      </c>
    </row>
    <row r="2709" spans="209:214" x14ac:dyDescent="0.25">
      <c r="HA2709" s="117" t="s">
        <v>1354</v>
      </c>
      <c r="HB2709" s="117" t="s">
        <v>7091</v>
      </c>
      <c r="HC2709" s="117"/>
      <c r="HD2709" s="116" t="s">
        <v>1858</v>
      </c>
      <c r="HE2709" s="116">
        <v>4.9060860000000002</v>
      </c>
      <c r="HF2709" s="116">
        <v>29.346633000000001</v>
      </c>
    </row>
    <row r="2710" spans="209:214" x14ac:dyDescent="0.25">
      <c r="HA2710" s="117" t="s">
        <v>1344</v>
      </c>
      <c r="HB2710" s="117" t="s">
        <v>7093</v>
      </c>
      <c r="HC2710" s="117"/>
      <c r="HD2710" s="116" t="s">
        <v>1858</v>
      </c>
      <c r="HE2710" s="116">
        <v>5.3010010000000003</v>
      </c>
      <c r="HF2710" s="116">
        <v>28.733015999999999</v>
      </c>
    </row>
    <row r="2711" spans="209:214" x14ac:dyDescent="0.25">
      <c r="HA2711" s="118" t="s">
        <v>1344</v>
      </c>
      <c r="HB2711" s="118" t="s">
        <v>7095</v>
      </c>
      <c r="HC2711" s="118"/>
      <c r="HD2711" s="118" t="s">
        <v>1885</v>
      </c>
      <c r="HE2711" s="119">
        <v>4.95</v>
      </c>
      <c r="HF2711" s="119">
        <v>28.946899999999999</v>
      </c>
    </row>
    <row r="2712" spans="209:214" x14ac:dyDescent="0.25">
      <c r="HA2712" s="117" t="s">
        <v>1344</v>
      </c>
      <c r="HB2712" s="117" t="s">
        <v>7097</v>
      </c>
      <c r="HC2712" s="117"/>
      <c r="HD2712" s="116" t="s">
        <v>1858</v>
      </c>
      <c r="HE2712" s="116">
        <v>5.2142239999999997</v>
      </c>
      <c r="HF2712" s="116">
        <v>28.848758</v>
      </c>
    </row>
    <row r="2713" spans="209:214" x14ac:dyDescent="0.25">
      <c r="HA2713" s="117" t="s">
        <v>766</v>
      </c>
      <c r="HB2713" s="117" t="s">
        <v>7099</v>
      </c>
      <c r="HC2713" s="117"/>
      <c r="HD2713" s="116" t="s">
        <v>1858</v>
      </c>
      <c r="HE2713" s="116">
        <v>4.542027</v>
      </c>
      <c r="HF2713" s="116">
        <v>29.172170999999999</v>
      </c>
    </row>
    <row r="2714" spans="209:214" x14ac:dyDescent="0.25">
      <c r="HA2714" s="117" t="s">
        <v>766</v>
      </c>
      <c r="HB2714" s="117" t="s">
        <v>7101</v>
      </c>
      <c r="HC2714" s="117"/>
      <c r="HD2714" s="116" t="s">
        <v>1858</v>
      </c>
      <c r="HE2714" s="116">
        <v>4.56447</v>
      </c>
      <c r="HF2714" s="116">
        <v>29.0488</v>
      </c>
    </row>
    <row r="2715" spans="209:214" x14ac:dyDescent="0.25">
      <c r="HA2715" s="117" t="s">
        <v>766</v>
      </c>
      <c r="HB2715" s="117" t="s">
        <v>766</v>
      </c>
      <c r="HC2715" s="117"/>
      <c r="HD2715" s="116" t="s">
        <v>1858</v>
      </c>
      <c r="HE2715" s="116">
        <v>4.492928</v>
      </c>
      <c r="HF2715" s="116">
        <v>29.084282999999999</v>
      </c>
    </row>
    <row r="2716" spans="209:214" x14ac:dyDescent="0.25">
      <c r="HA2716" s="117" t="s">
        <v>1630</v>
      </c>
      <c r="HB2716" s="117" t="s">
        <v>7104</v>
      </c>
      <c r="HC2716" s="117"/>
      <c r="HD2716" s="116" t="s">
        <v>1858</v>
      </c>
      <c r="HE2716" s="116">
        <v>5.4173210000000003</v>
      </c>
      <c r="HF2716" s="116">
        <v>29.473492</v>
      </c>
    </row>
    <row r="2717" spans="209:214" x14ac:dyDescent="0.25">
      <c r="HA2717" s="117" t="s">
        <v>1630</v>
      </c>
      <c r="HB2717" s="117" t="s">
        <v>1630</v>
      </c>
      <c r="HC2717" s="117"/>
      <c r="HD2717" s="116" t="s">
        <v>1858</v>
      </c>
      <c r="HE2717" s="116">
        <v>5.5038330000000002</v>
      </c>
      <c r="HF2717" s="116">
        <v>29.713982999999999</v>
      </c>
    </row>
    <row r="2718" spans="209:214" x14ac:dyDescent="0.25">
      <c r="HA2718" s="117" t="s">
        <v>1630</v>
      </c>
      <c r="HB2718" s="117" t="s">
        <v>7107</v>
      </c>
      <c r="HC2718" s="117"/>
      <c r="HD2718" s="116" t="s">
        <v>1858</v>
      </c>
      <c r="HE2718" s="116">
        <v>4.9379390000000001</v>
      </c>
      <c r="HF2718" s="116">
        <v>29.456973000000001</v>
      </c>
    </row>
    <row r="2719" spans="209:214" x14ac:dyDescent="0.25">
      <c r="HA2719" s="117" t="s">
        <v>1630</v>
      </c>
      <c r="HB2719" s="117" t="s">
        <v>3686</v>
      </c>
      <c r="HC2719" s="117"/>
      <c r="HD2719" s="116" t="s">
        <v>1858</v>
      </c>
      <c r="HE2719" s="116">
        <v>5.3368359999999999</v>
      </c>
      <c r="HF2719" s="116">
        <v>29.586411999999999</v>
      </c>
    </row>
    <row r="2720" spans="209:214" x14ac:dyDescent="0.25">
      <c r="HA2720" s="117" t="s">
        <v>1630</v>
      </c>
      <c r="HB2720" s="117" t="s">
        <v>7110</v>
      </c>
      <c r="HC2720" s="117"/>
      <c r="HD2720" s="116" t="s">
        <v>1858</v>
      </c>
      <c r="HE2720" s="116">
        <v>5.23</v>
      </c>
      <c r="HF2720" s="116">
        <v>29.52</v>
      </c>
    </row>
    <row r="2721" spans="209:214" x14ac:dyDescent="0.25">
      <c r="HA2721" s="117" t="s">
        <v>1630</v>
      </c>
      <c r="HB2721" s="117" t="s">
        <v>7112</v>
      </c>
      <c r="HC2721" s="117"/>
      <c r="HD2721" s="116" t="s">
        <v>1858</v>
      </c>
      <c r="HE2721" s="116">
        <v>5.22818</v>
      </c>
      <c r="HF2721" s="116">
        <v>29.518180000000001</v>
      </c>
    </row>
    <row r="2722" spans="209:214" x14ac:dyDescent="0.25">
      <c r="HA2722" s="117" t="s">
        <v>1637</v>
      </c>
      <c r="HB2722" s="117" t="s">
        <v>7114</v>
      </c>
      <c r="HC2722" s="117"/>
      <c r="HD2722" s="116" t="s">
        <v>1858</v>
      </c>
      <c r="HE2722" s="116">
        <v>4.6665999999999999</v>
      </c>
      <c r="HF2722" s="116">
        <v>29.7666</v>
      </c>
    </row>
    <row r="2723" spans="209:214" x14ac:dyDescent="0.25">
      <c r="HA2723" s="117" t="s">
        <v>1637</v>
      </c>
      <c r="HB2723" s="117" t="s">
        <v>7116</v>
      </c>
      <c r="HC2723" s="117"/>
      <c r="HD2723" s="116" t="s">
        <v>1858</v>
      </c>
      <c r="HE2723" s="116">
        <v>4.6733599999999997</v>
      </c>
      <c r="HF2723" s="116">
        <v>29.892199999999999</v>
      </c>
    </row>
    <row r="2724" spans="209:214" x14ac:dyDescent="0.25">
      <c r="HA2724" s="117" t="s">
        <v>1637</v>
      </c>
      <c r="HB2724" s="117" t="s">
        <v>7118</v>
      </c>
      <c r="HC2724" s="117"/>
      <c r="HD2724" s="116" t="s">
        <v>1858</v>
      </c>
      <c r="HE2724" s="116">
        <v>4.6364999999999998</v>
      </c>
      <c r="HF2724" s="116">
        <v>29.872800000000002</v>
      </c>
    </row>
    <row r="2725" spans="209:214" x14ac:dyDescent="0.25">
      <c r="HA2725" s="117" t="s">
        <v>1397</v>
      </c>
      <c r="HB2725" s="117" t="s">
        <v>7120</v>
      </c>
      <c r="HC2725" s="117"/>
      <c r="HD2725" s="116" t="s">
        <v>1858</v>
      </c>
      <c r="HE2725" s="116">
        <v>4.8865800000000004</v>
      </c>
      <c r="HF2725" s="116">
        <v>29.824179999999998</v>
      </c>
    </row>
    <row r="2726" spans="209:214" x14ac:dyDescent="0.25">
      <c r="HA2726" s="117" t="s">
        <v>1397</v>
      </c>
      <c r="HB2726" s="117" t="s">
        <v>7122</v>
      </c>
      <c r="HC2726" s="117"/>
      <c r="HD2726" s="116" t="s">
        <v>1858</v>
      </c>
      <c r="HE2726" s="116">
        <v>4.7412799999999997</v>
      </c>
      <c r="HF2726" s="116">
        <v>29.858560000000001</v>
      </c>
    </row>
    <row r="2727" spans="209:214" x14ac:dyDescent="0.25">
      <c r="HA2727" s="117" t="s">
        <v>1397</v>
      </c>
      <c r="HB2727" s="117" t="s">
        <v>7124</v>
      </c>
      <c r="HC2727" s="117"/>
      <c r="HD2727" s="116" t="s">
        <v>1858</v>
      </c>
      <c r="HE2727" s="116">
        <v>4.9808560000000002</v>
      </c>
      <c r="HF2727" s="116">
        <v>29.832509000000002</v>
      </c>
    </row>
    <row r="2728" spans="209:214" x14ac:dyDescent="0.25">
      <c r="HA2728" s="117" t="s">
        <v>422</v>
      </c>
      <c r="HB2728" s="117" t="s">
        <v>7126</v>
      </c>
      <c r="HC2728" s="117"/>
      <c r="HD2728" s="116" t="s">
        <v>1858</v>
      </c>
      <c r="HE2728" s="116">
        <v>4.8753019999999996</v>
      </c>
      <c r="HF2728" s="116">
        <v>29.442651999999999</v>
      </c>
    </row>
    <row r="2729" spans="209:214" x14ac:dyDescent="0.25">
      <c r="HA2729" s="117" t="s">
        <v>422</v>
      </c>
      <c r="HB2729" s="117" t="s">
        <v>7128</v>
      </c>
      <c r="HC2729" s="117"/>
      <c r="HD2729" s="116" t="s">
        <v>1858</v>
      </c>
      <c r="HE2729" s="116">
        <v>4.9055210000000002</v>
      </c>
      <c r="HF2729" s="116">
        <v>29.489526999999999</v>
      </c>
    </row>
    <row r="2730" spans="209:214" x14ac:dyDescent="0.25">
      <c r="HA2730" s="117" t="s">
        <v>422</v>
      </c>
      <c r="HB2730" s="117" t="s">
        <v>7130</v>
      </c>
      <c r="HC2730" s="117"/>
      <c r="HD2730" s="116" t="s">
        <v>1858</v>
      </c>
      <c r="HE2730" s="116">
        <v>4.8499999999999996</v>
      </c>
      <c r="HF2730" s="116">
        <v>29.433330000000002</v>
      </c>
    </row>
    <row r="2731" spans="209:214" x14ac:dyDescent="0.25">
      <c r="HA2731" s="117" t="s">
        <v>422</v>
      </c>
      <c r="HB2731" s="117" t="s">
        <v>7132</v>
      </c>
      <c r="HC2731" s="117"/>
      <c r="HD2731" s="116" t="s">
        <v>1858</v>
      </c>
      <c r="HE2731" s="116">
        <v>4.9538890000000002</v>
      </c>
      <c r="HF2731" s="116">
        <v>29.436944</v>
      </c>
    </row>
    <row r="2732" spans="209:214" x14ac:dyDescent="0.25">
      <c r="HA2732" s="117" t="s">
        <v>422</v>
      </c>
      <c r="HB2732" s="117" t="s">
        <v>7134</v>
      </c>
      <c r="HC2732" s="117"/>
      <c r="HD2732" s="116" t="s">
        <v>1858</v>
      </c>
      <c r="HE2732" s="116">
        <v>4.9045500000000004</v>
      </c>
      <c r="HF2732" s="116">
        <v>29.554549999999999</v>
      </c>
    </row>
    <row r="2733" spans="209:214" x14ac:dyDescent="0.25">
      <c r="HA2733" s="117" t="s">
        <v>422</v>
      </c>
      <c r="HB2733" s="117" t="s">
        <v>7136</v>
      </c>
      <c r="HC2733" s="117"/>
      <c r="HD2733" s="116" t="s">
        <v>1858</v>
      </c>
      <c r="HE2733" s="116">
        <v>4.8980560000000004</v>
      </c>
      <c r="HF2733" s="116">
        <v>29.520555999999999</v>
      </c>
    </row>
    <row r="2734" spans="209:214" x14ac:dyDescent="0.25">
      <c r="HA2734" s="117" t="s">
        <v>1262</v>
      </c>
      <c r="HB2734" s="117" t="s">
        <v>7138</v>
      </c>
      <c r="HC2734" s="117"/>
      <c r="HD2734" s="116" t="s">
        <v>1858</v>
      </c>
      <c r="HE2734" s="116">
        <v>4.7467499999999996</v>
      </c>
      <c r="HF2734" s="116">
        <v>29.538</v>
      </c>
    </row>
    <row r="2735" spans="209:214" x14ac:dyDescent="0.25">
      <c r="HA2735" s="117" t="s">
        <v>1262</v>
      </c>
      <c r="HB2735" s="117" t="s">
        <v>7140</v>
      </c>
      <c r="HC2735" s="117"/>
      <c r="HD2735" s="116" t="s">
        <v>1858</v>
      </c>
      <c r="HE2735" s="116">
        <v>4.8070700000000004</v>
      </c>
      <c r="HF2735" s="116">
        <v>29.547280000000001</v>
      </c>
    </row>
    <row r="2736" spans="209:214" x14ac:dyDescent="0.25">
      <c r="HA2736" s="117" t="s">
        <v>1262</v>
      </c>
      <c r="HB2736" s="117" t="s">
        <v>7142</v>
      </c>
      <c r="HC2736" s="117"/>
      <c r="HD2736" s="116" t="s">
        <v>1858</v>
      </c>
      <c r="HE2736" s="116">
        <v>4.7825959999999998</v>
      </c>
      <c r="HF2736" s="116">
        <v>29.720867999999999</v>
      </c>
    </row>
    <row r="2737" spans="209:214" x14ac:dyDescent="0.25">
      <c r="HA2737" s="117" t="s">
        <v>1262</v>
      </c>
      <c r="HB2737" s="117" t="s">
        <v>7144</v>
      </c>
      <c r="HC2737" s="117"/>
      <c r="HD2737" s="116" t="s">
        <v>1858</v>
      </c>
      <c r="HE2737" s="116">
        <v>4.7561111110000001</v>
      </c>
      <c r="HF2737" s="116">
        <v>29.433888888999999</v>
      </c>
    </row>
    <row r="2738" spans="209:214" x14ac:dyDescent="0.25">
      <c r="HA2738" s="117" t="s">
        <v>809</v>
      </c>
      <c r="HB2738" s="117" t="s">
        <v>7146</v>
      </c>
      <c r="HC2738" s="117"/>
      <c r="HD2738" s="116" t="s">
        <v>1858</v>
      </c>
      <c r="HE2738" s="116">
        <v>5.45906</v>
      </c>
      <c r="HF2738" s="116">
        <v>30.472719999999999</v>
      </c>
    </row>
    <row r="2739" spans="209:214" x14ac:dyDescent="0.25">
      <c r="HA2739" s="117" t="s">
        <v>809</v>
      </c>
      <c r="HB2739" s="117" t="s">
        <v>7148</v>
      </c>
      <c r="HC2739" s="117"/>
      <c r="HD2739" s="116" t="s">
        <v>1858</v>
      </c>
      <c r="HE2739" s="116">
        <v>5.4963829999999998</v>
      </c>
      <c r="HF2739" s="116">
        <v>30.643273000000001</v>
      </c>
    </row>
    <row r="2740" spans="209:214" x14ac:dyDescent="0.25">
      <c r="HA2740" s="117" t="s">
        <v>716</v>
      </c>
      <c r="HB2740" s="117" t="s">
        <v>7150</v>
      </c>
      <c r="HC2740" s="117"/>
      <c r="HD2740" s="116" t="s">
        <v>1858</v>
      </c>
      <c r="HE2740" s="116">
        <v>5.7454499999999999</v>
      </c>
      <c r="HF2740" s="116">
        <v>30.586359999999999</v>
      </c>
    </row>
    <row r="2741" spans="209:214" x14ac:dyDescent="0.25">
      <c r="HA2741" s="117" t="s">
        <v>716</v>
      </c>
      <c r="HB2741" s="117" t="s">
        <v>716</v>
      </c>
      <c r="HC2741" s="117"/>
      <c r="HD2741" s="116" t="s">
        <v>1858</v>
      </c>
      <c r="HE2741" s="116">
        <v>5.7454499999999999</v>
      </c>
      <c r="HF2741" s="116">
        <v>30.545635999999998</v>
      </c>
    </row>
    <row r="2742" spans="209:214" x14ac:dyDescent="0.25">
      <c r="HA2742" s="117" t="s">
        <v>716</v>
      </c>
      <c r="HB2742" s="117" t="s">
        <v>7153</v>
      </c>
      <c r="HC2742" s="117"/>
      <c r="HD2742" s="116" t="s">
        <v>1858</v>
      </c>
      <c r="HE2742" s="116">
        <v>5.6673299999999998</v>
      </c>
      <c r="HF2742" s="116">
        <v>30.488589999999999</v>
      </c>
    </row>
    <row r="2743" spans="209:214" x14ac:dyDescent="0.25">
      <c r="HA2743" s="117" t="s">
        <v>1535</v>
      </c>
      <c r="HB2743" s="117" t="s">
        <v>2586</v>
      </c>
      <c r="HC2743" s="117" t="s">
        <v>7155</v>
      </c>
      <c r="HD2743" s="116" t="s">
        <v>1858</v>
      </c>
      <c r="HE2743" s="116">
        <v>5.1619820000000001</v>
      </c>
      <c r="HF2743" s="116">
        <v>30.512623999999999</v>
      </c>
    </row>
    <row r="2744" spans="209:214" x14ac:dyDescent="0.25">
      <c r="HA2744" s="118" t="s">
        <v>1535</v>
      </c>
      <c r="HB2744" s="118" t="s">
        <v>7157</v>
      </c>
      <c r="HC2744" s="118"/>
      <c r="HD2744" s="118" t="s">
        <v>1885</v>
      </c>
      <c r="HE2744" s="119">
        <v>5.0216010000000004</v>
      </c>
      <c r="HF2744" s="119">
        <v>30.495176000000001</v>
      </c>
    </row>
    <row r="2745" spans="209:214" x14ac:dyDescent="0.25">
      <c r="HA2745" s="118" t="s">
        <v>1535</v>
      </c>
      <c r="HB2745" s="118" t="s">
        <v>7159</v>
      </c>
      <c r="HC2745" s="118"/>
      <c r="HD2745" s="118" t="s">
        <v>1885</v>
      </c>
      <c r="HE2745" s="119">
        <v>5.1598480000000002</v>
      </c>
      <c r="HF2745" s="119">
        <v>30.446873</v>
      </c>
    </row>
    <row r="2746" spans="209:214" x14ac:dyDescent="0.25">
      <c r="HA2746" s="118" t="s">
        <v>1535</v>
      </c>
      <c r="HB2746" s="118" t="s">
        <v>7161</v>
      </c>
      <c r="HC2746" s="118"/>
      <c r="HD2746" s="118" t="s">
        <v>1885</v>
      </c>
      <c r="HE2746" s="119">
        <v>5.2444499999999996</v>
      </c>
      <c r="HF2746" s="119">
        <v>30.5015</v>
      </c>
    </row>
    <row r="2747" spans="209:214" x14ac:dyDescent="0.25">
      <c r="HA2747" s="118" t="s">
        <v>1535</v>
      </c>
      <c r="HB2747" s="118" t="s">
        <v>7163</v>
      </c>
      <c r="HC2747" s="118"/>
      <c r="HD2747" s="118" t="s">
        <v>1885</v>
      </c>
      <c r="HE2747" s="119">
        <v>5.1981570000000001</v>
      </c>
      <c r="HF2747" s="119">
        <v>30.507788000000001</v>
      </c>
    </row>
    <row r="2748" spans="209:214" x14ac:dyDescent="0.25">
      <c r="HA2748" s="117" t="s">
        <v>806</v>
      </c>
      <c r="HB2748" s="117" t="s">
        <v>7165</v>
      </c>
      <c r="HC2748" s="117"/>
      <c r="HD2748" s="116" t="s">
        <v>1858</v>
      </c>
      <c r="HE2748" s="116">
        <v>5.2933000000000003</v>
      </c>
      <c r="HF2748" s="116">
        <v>30.433489999999999</v>
      </c>
    </row>
    <row r="2749" spans="209:214" x14ac:dyDescent="0.25">
      <c r="HA2749" s="117" t="s">
        <v>806</v>
      </c>
      <c r="HB2749" s="117" t="s">
        <v>2586</v>
      </c>
      <c r="HC2749" s="117"/>
      <c r="HD2749" s="116" t="s">
        <v>1858</v>
      </c>
      <c r="HE2749" s="116">
        <v>5.3434999999999997</v>
      </c>
      <c r="HF2749" s="116">
        <v>30.440999999999999</v>
      </c>
    </row>
    <row r="2750" spans="209:214" x14ac:dyDescent="0.25">
      <c r="HA2750" s="117" t="s">
        <v>806</v>
      </c>
      <c r="HB2750" s="117" t="s">
        <v>7168</v>
      </c>
      <c r="HC2750" s="117"/>
      <c r="HD2750" s="116" t="s">
        <v>1858</v>
      </c>
      <c r="HE2750" s="116">
        <v>5.3132200000000003</v>
      </c>
      <c r="HF2750" s="116">
        <v>30.440200000000001</v>
      </c>
    </row>
    <row r="2751" spans="209:214" x14ac:dyDescent="0.25">
      <c r="HA2751" s="117" t="s">
        <v>806</v>
      </c>
      <c r="HB2751" s="117" t="s">
        <v>7170</v>
      </c>
      <c r="HC2751" s="117"/>
      <c r="HD2751" s="116" t="s">
        <v>1858</v>
      </c>
      <c r="HE2751" s="116">
        <v>5.3772799999999998</v>
      </c>
      <c r="HF2751" s="116">
        <v>30.469899999999999</v>
      </c>
    </row>
    <row r="2752" spans="209:214" x14ac:dyDescent="0.25">
      <c r="HA2752" s="117" t="s">
        <v>821</v>
      </c>
      <c r="HB2752" s="117" t="s">
        <v>7172</v>
      </c>
      <c r="HC2752" s="117"/>
      <c r="HD2752" s="116" t="s">
        <v>1858</v>
      </c>
      <c r="HE2752" s="116">
        <v>5.1461099040000002</v>
      </c>
      <c r="HF2752" s="116">
        <v>30.695828723999998</v>
      </c>
    </row>
    <row r="2753" spans="209:214" x14ac:dyDescent="0.25">
      <c r="HA2753" s="117" t="s">
        <v>821</v>
      </c>
      <c r="HB2753" s="117" t="s">
        <v>7174</v>
      </c>
      <c r="HC2753" s="117"/>
      <c r="HD2753" s="116" t="s">
        <v>1858</v>
      </c>
      <c r="HE2753" s="116">
        <v>5.4269400000000001</v>
      </c>
      <c r="HF2753" s="116">
        <v>30.391950000000001</v>
      </c>
    </row>
    <row r="2754" spans="209:214" x14ac:dyDescent="0.25">
      <c r="HA2754" s="117" t="s">
        <v>821</v>
      </c>
      <c r="HB2754" s="117" t="s">
        <v>7176</v>
      </c>
      <c r="HC2754" s="117"/>
      <c r="HD2754" s="116" t="s">
        <v>1858</v>
      </c>
      <c r="HE2754" s="116">
        <v>5.0637999999999996</v>
      </c>
      <c r="HF2754" s="116">
        <v>30.7364</v>
      </c>
    </row>
    <row r="2755" spans="209:214" x14ac:dyDescent="0.25">
      <c r="HA2755" s="117" t="s">
        <v>420</v>
      </c>
      <c r="HB2755" s="117" t="s">
        <v>7178</v>
      </c>
      <c r="HC2755" s="117"/>
      <c r="HD2755" s="116" t="s">
        <v>1858</v>
      </c>
      <c r="HE2755" s="116">
        <v>5.5196899999999998</v>
      </c>
      <c r="HF2755" s="116">
        <v>30.344539999999999</v>
      </c>
    </row>
    <row r="2756" spans="209:214" x14ac:dyDescent="0.25">
      <c r="HA2756" s="117" t="s">
        <v>420</v>
      </c>
      <c r="HB2756" s="117" t="s">
        <v>1887</v>
      </c>
      <c r="HC2756" s="117"/>
      <c r="HD2756" s="116" t="s">
        <v>1858</v>
      </c>
      <c r="HE2756" s="116">
        <v>5.5192100000000002</v>
      </c>
      <c r="HF2756" s="116">
        <v>30.33991</v>
      </c>
    </row>
    <row r="2757" spans="209:214" x14ac:dyDescent="0.25">
      <c r="HA2757" s="117" t="s">
        <v>420</v>
      </c>
      <c r="HB2757" s="117" t="s">
        <v>7181</v>
      </c>
      <c r="HC2757" s="117"/>
      <c r="HD2757" s="116" t="s">
        <v>1858</v>
      </c>
      <c r="HE2757" s="116">
        <v>5.5149999999999997</v>
      </c>
      <c r="HF2757" s="116">
        <v>30.335000000000001</v>
      </c>
    </row>
    <row r="2758" spans="209:214" x14ac:dyDescent="0.25">
      <c r="HA2758" s="117" t="s">
        <v>1364</v>
      </c>
      <c r="HB2758" s="117" t="s">
        <v>7183</v>
      </c>
      <c r="HC2758" s="117"/>
      <c r="HD2758" s="116" t="s">
        <v>1858</v>
      </c>
      <c r="HE2758" s="116">
        <v>4.9485999999999999</v>
      </c>
      <c r="HF2758" s="116">
        <v>30.334267000000001</v>
      </c>
    </row>
    <row r="2759" spans="209:214" x14ac:dyDescent="0.25">
      <c r="HA2759" s="117" t="s">
        <v>1364</v>
      </c>
      <c r="HB2759" s="117" t="s">
        <v>7185</v>
      </c>
      <c r="HC2759" s="117"/>
      <c r="HD2759" s="116" t="s">
        <v>1858</v>
      </c>
      <c r="HE2759" s="116">
        <v>4.8412300000000004</v>
      </c>
      <c r="HF2759" s="116">
        <v>30.291779999999999</v>
      </c>
    </row>
    <row r="2760" spans="209:214" x14ac:dyDescent="0.25">
      <c r="HA2760" s="117" t="s">
        <v>618</v>
      </c>
      <c r="HB2760" s="117" t="s">
        <v>7187</v>
      </c>
      <c r="HC2760" s="117"/>
      <c r="HD2760" s="116" t="s">
        <v>1858</v>
      </c>
      <c r="HE2760" s="116">
        <v>5.3648199999999999</v>
      </c>
      <c r="HF2760" s="116">
        <v>30.157647999999998</v>
      </c>
    </row>
    <row r="2761" spans="209:214" x14ac:dyDescent="0.25">
      <c r="HA2761" s="117" t="s">
        <v>618</v>
      </c>
      <c r="HB2761" s="117" t="s">
        <v>618</v>
      </c>
      <c r="HC2761" s="117"/>
      <c r="HD2761" s="116" t="s">
        <v>1858</v>
      </c>
      <c r="HE2761" s="116">
        <v>5.3712299999999997</v>
      </c>
      <c r="HF2761" s="116">
        <v>30.159790000000001</v>
      </c>
    </row>
    <row r="2762" spans="209:214" x14ac:dyDescent="0.25">
      <c r="HA2762" s="117" t="s">
        <v>1512</v>
      </c>
      <c r="HB2762" s="117" t="s">
        <v>7190</v>
      </c>
      <c r="HC2762" s="117"/>
      <c r="HD2762" s="116" t="s">
        <v>1858</v>
      </c>
      <c r="HE2762" s="116">
        <v>5.24939</v>
      </c>
      <c r="HF2762" s="116">
        <v>30.204329999999999</v>
      </c>
    </row>
    <row r="2763" spans="209:214" x14ac:dyDescent="0.25">
      <c r="HA2763" s="117" t="s">
        <v>1512</v>
      </c>
      <c r="HB2763" s="117" t="s">
        <v>7192</v>
      </c>
      <c r="HC2763" s="117"/>
      <c r="HD2763" s="116" t="s">
        <v>1858</v>
      </c>
      <c r="HE2763" s="116">
        <v>5.2427400000000004</v>
      </c>
      <c r="HF2763" s="116">
        <v>30.201080000000001</v>
      </c>
    </row>
    <row r="2764" spans="209:214" x14ac:dyDescent="0.25">
      <c r="HA2764" s="117" t="s">
        <v>1386</v>
      </c>
      <c r="HB2764" s="117" t="s">
        <v>7194</v>
      </c>
      <c r="HC2764" s="117"/>
      <c r="HD2764" s="116" t="s">
        <v>1858</v>
      </c>
      <c r="HE2764" s="116">
        <v>5.3512500000000003</v>
      </c>
      <c r="HF2764" s="116">
        <v>30.304099999999998</v>
      </c>
    </row>
    <row r="2765" spans="209:214" x14ac:dyDescent="0.25">
      <c r="HA2765" s="118" t="s">
        <v>1386</v>
      </c>
      <c r="HB2765" s="118" t="s">
        <v>7196</v>
      </c>
      <c r="HC2765" s="118"/>
      <c r="HD2765" s="118" t="s">
        <v>1885</v>
      </c>
      <c r="HE2765" s="119">
        <v>5.3369999999999997</v>
      </c>
      <c r="HF2765" s="119">
        <v>30.295000000000002</v>
      </c>
    </row>
    <row r="2766" spans="209:214" x14ac:dyDescent="0.25">
      <c r="HA2766" s="117" t="s">
        <v>1386</v>
      </c>
      <c r="HB2766" s="117" t="s">
        <v>7198</v>
      </c>
      <c r="HC2766" s="117"/>
      <c r="HD2766" s="116" t="s">
        <v>1858</v>
      </c>
      <c r="HE2766" s="116">
        <v>5.3514499999999998</v>
      </c>
      <c r="HF2766" s="116">
        <v>30.314050000000002</v>
      </c>
    </row>
    <row r="2767" spans="209:214" x14ac:dyDescent="0.25">
      <c r="HA2767" s="117" t="s">
        <v>455</v>
      </c>
      <c r="HB2767" s="117" t="s">
        <v>7200</v>
      </c>
      <c r="HC2767" s="117"/>
      <c r="HD2767" s="116" t="s">
        <v>1858</v>
      </c>
      <c r="HE2767" s="116">
        <v>6.1492699999999996</v>
      </c>
      <c r="HF2767" s="116">
        <v>30.184999999999999</v>
      </c>
    </row>
    <row r="2768" spans="209:214" x14ac:dyDescent="0.25">
      <c r="HA2768" s="117" t="s">
        <v>455</v>
      </c>
      <c r="HB2768" s="117" t="s">
        <v>7202</v>
      </c>
      <c r="HC2768" s="117"/>
      <c r="HD2768" s="116" t="s">
        <v>1858</v>
      </c>
      <c r="HE2768" s="116">
        <v>6.07897</v>
      </c>
      <c r="HF2768" s="116">
        <v>29.960733000000001</v>
      </c>
    </row>
    <row r="2769" spans="209:214" x14ac:dyDescent="0.25">
      <c r="HA2769" s="117" t="s">
        <v>455</v>
      </c>
      <c r="HB2769" s="117" t="s">
        <v>7204</v>
      </c>
      <c r="HC2769" s="117"/>
      <c r="HD2769" s="116" t="s">
        <v>1858</v>
      </c>
      <c r="HE2769" s="116">
        <v>6.084009</v>
      </c>
      <c r="HF2769" s="116">
        <v>29.959942999999999</v>
      </c>
    </row>
    <row r="2770" spans="209:214" x14ac:dyDescent="0.25">
      <c r="HA2770" s="117" t="s">
        <v>455</v>
      </c>
      <c r="HB2770" s="117" t="s">
        <v>7206</v>
      </c>
      <c r="HC2770" s="117"/>
      <c r="HD2770" s="116" t="s">
        <v>1858</v>
      </c>
      <c r="HE2770" s="116">
        <v>6.0607699999999998</v>
      </c>
      <c r="HF2770" s="116">
        <v>29.954391000000001</v>
      </c>
    </row>
    <row r="2771" spans="209:214" x14ac:dyDescent="0.25">
      <c r="HA2771" s="117" t="s">
        <v>453</v>
      </c>
      <c r="HB2771" s="117" t="s">
        <v>2108</v>
      </c>
      <c r="HC2771" s="117"/>
      <c r="HD2771" s="116" t="s">
        <v>1858</v>
      </c>
      <c r="HE2771" s="116">
        <v>5.7468899999999996</v>
      </c>
      <c r="HF2771" s="116">
        <v>29.847300000000001</v>
      </c>
    </row>
    <row r="2772" spans="209:214" x14ac:dyDescent="0.25">
      <c r="HA2772" s="117" t="s">
        <v>453</v>
      </c>
      <c r="HB2772" s="117" t="s">
        <v>7209</v>
      </c>
      <c r="HC2772" s="117"/>
      <c r="HD2772" s="116" t="s">
        <v>1858</v>
      </c>
      <c r="HE2772" s="116">
        <v>5.8962300000000001</v>
      </c>
      <c r="HF2772" s="116">
        <v>29.895600000000002</v>
      </c>
    </row>
    <row r="2773" spans="209:214" x14ac:dyDescent="0.25">
      <c r="HA2773" s="117" t="s">
        <v>453</v>
      </c>
      <c r="HB2773" s="117" t="s">
        <v>7211</v>
      </c>
      <c r="HC2773" s="117"/>
      <c r="HD2773" s="116" t="s">
        <v>1858</v>
      </c>
      <c r="HE2773" s="116">
        <v>5.8548518029999999</v>
      </c>
      <c r="HF2773" s="116">
        <v>29.794499640000002</v>
      </c>
    </row>
    <row r="2774" spans="209:214" x14ac:dyDescent="0.25">
      <c r="HA2774" s="117" t="s">
        <v>451</v>
      </c>
      <c r="HB2774" s="117" t="s">
        <v>451</v>
      </c>
      <c r="HC2774" s="117"/>
      <c r="HD2774" s="116" t="s">
        <v>1858</v>
      </c>
      <c r="HE2774" s="116">
        <v>5.7168609999999997</v>
      </c>
      <c r="HF2774" s="116">
        <v>30.359235999999999</v>
      </c>
    </row>
    <row r="2775" spans="209:214" x14ac:dyDescent="0.25">
      <c r="HA2775" s="117" t="s">
        <v>451</v>
      </c>
      <c r="HB2775" s="117" t="s">
        <v>7214</v>
      </c>
      <c r="HC2775" s="117"/>
      <c r="HD2775" s="116" t="s">
        <v>1858</v>
      </c>
      <c r="HE2775" s="116">
        <v>5.7168609999999997</v>
      </c>
      <c r="HF2775" s="116">
        <v>30.422111999999998</v>
      </c>
    </row>
    <row r="2776" spans="209:214" x14ac:dyDescent="0.25">
      <c r="HA2776" s="117" t="s">
        <v>451</v>
      </c>
      <c r="HB2776" s="117" t="s">
        <v>7216</v>
      </c>
      <c r="HC2776" s="117"/>
      <c r="HD2776" s="116" t="s">
        <v>1858</v>
      </c>
      <c r="HE2776" s="116">
        <v>5.7168609999999997</v>
      </c>
      <c r="HF2776" s="116">
        <v>30.346073000000001</v>
      </c>
    </row>
    <row r="2777" spans="209:214" x14ac:dyDescent="0.25">
      <c r="HA2777" s="117" t="s">
        <v>451</v>
      </c>
      <c r="HB2777" s="117" t="s">
        <v>7218</v>
      </c>
      <c r="HC2777" s="117"/>
      <c r="HD2777" s="116" t="s">
        <v>1858</v>
      </c>
      <c r="HE2777" s="116">
        <v>5.7168609999999997</v>
      </c>
      <c r="HF2777" s="116">
        <v>30.320637000000001</v>
      </c>
    </row>
    <row r="2778" spans="209:214" x14ac:dyDescent="0.25">
      <c r="HA2778" s="117" t="s">
        <v>789</v>
      </c>
      <c r="HB2778" s="117" t="s">
        <v>7220</v>
      </c>
      <c r="HC2778" s="117"/>
      <c r="HD2778" s="116" t="s">
        <v>1858</v>
      </c>
      <c r="HE2778" s="116">
        <v>6.30457</v>
      </c>
      <c r="HF2778" s="116">
        <v>30.031600000000001</v>
      </c>
    </row>
    <row r="2779" spans="209:214" x14ac:dyDescent="0.25">
      <c r="HA2779" s="117" t="s">
        <v>789</v>
      </c>
      <c r="HB2779" s="117" t="s">
        <v>7222</v>
      </c>
      <c r="HC2779" s="117"/>
      <c r="HD2779" s="116" t="s">
        <v>1858</v>
      </c>
      <c r="HE2779" s="116">
        <v>6.3602699999999999</v>
      </c>
      <c r="HF2779" s="116">
        <v>29.986599999999999</v>
      </c>
    </row>
    <row r="2780" spans="209:214" x14ac:dyDescent="0.25">
      <c r="HA2780" s="117" t="s">
        <v>789</v>
      </c>
      <c r="HB2780" s="117" t="s">
        <v>3695</v>
      </c>
      <c r="HC2780" s="117"/>
      <c r="HD2780" s="116" t="s">
        <v>1858</v>
      </c>
      <c r="HE2780" s="116">
        <v>6.2899500000000002</v>
      </c>
      <c r="HF2780" s="116">
        <v>29.9373</v>
      </c>
    </row>
    <row r="2781" spans="209:214" x14ac:dyDescent="0.25">
      <c r="HA2781" s="117" t="s">
        <v>789</v>
      </c>
      <c r="HB2781" s="117" t="s">
        <v>7225</v>
      </c>
      <c r="HC2781" s="117"/>
      <c r="HD2781" s="116" t="s">
        <v>1858</v>
      </c>
      <c r="HE2781" s="116">
        <v>6.30457</v>
      </c>
      <c r="HF2781" s="116">
        <v>30.031600000000001</v>
      </c>
    </row>
    <row r="2782" spans="209:214" x14ac:dyDescent="0.25">
      <c r="HA2782" s="117" t="s">
        <v>789</v>
      </c>
      <c r="HB2782" s="117" t="s">
        <v>7227</v>
      </c>
      <c r="HC2782" s="117" t="s">
        <v>7228</v>
      </c>
      <c r="HD2782" s="116" t="s">
        <v>1858</v>
      </c>
      <c r="HE2782" s="116">
        <v>6.211961563</v>
      </c>
      <c r="HF2782" s="116">
        <v>29.858285616</v>
      </c>
    </row>
    <row r="2783" spans="209:214" x14ac:dyDescent="0.25">
      <c r="HA2783" s="117" t="s">
        <v>448</v>
      </c>
      <c r="HB2783" s="117" t="s">
        <v>451</v>
      </c>
      <c r="HC2783" s="117"/>
      <c r="HD2783" s="116" t="s">
        <v>1858</v>
      </c>
      <c r="HE2783" s="116">
        <v>5.9290620000000001</v>
      </c>
      <c r="HF2783" s="116">
        <v>30.327186999999999</v>
      </c>
    </row>
    <row r="2784" spans="209:214" x14ac:dyDescent="0.25">
      <c r="HA2784" s="117" t="s">
        <v>448</v>
      </c>
      <c r="HB2784" s="117" t="s">
        <v>7231</v>
      </c>
      <c r="HC2784" s="117"/>
      <c r="HD2784" s="116" t="s">
        <v>1858</v>
      </c>
      <c r="HE2784" s="116">
        <v>5.9290620000000001</v>
      </c>
      <c r="HF2784" s="116">
        <v>30.259582999999999</v>
      </c>
    </row>
    <row r="2785" spans="209:214" x14ac:dyDescent="0.25">
      <c r="HA2785" s="117" t="s">
        <v>448</v>
      </c>
      <c r="HB2785" s="117" t="s">
        <v>448</v>
      </c>
      <c r="HC2785" s="117"/>
      <c r="HD2785" s="116" t="s">
        <v>1858</v>
      </c>
      <c r="HE2785" s="116">
        <v>5.9270269999999998</v>
      </c>
      <c r="HF2785" s="116">
        <v>30.273389000000002</v>
      </c>
    </row>
    <row r="2786" spans="209:214" x14ac:dyDescent="0.25">
      <c r="HA2786" s="117" t="s">
        <v>212</v>
      </c>
      <c r="HB2786" s="117" t="s">
        <v>7234</v>
      </c>
      <c r="HC2786" s="117"/>
      <c r="HD2786" s="116" t="s">
        <v>1858</v>
      </c>
      <c r="HE2786" s="116">
        <v>6.0676899999999998</v>
      </c>
      <c r="HF2786" s="116">
        <v>29.959199999999999</v>
      </c>
    </row>
    <row r="2787" spans="209:214" x14ac:dyDescent="0.25">
      <c r="HA2787" s="117" t="s">
        <v>212</v>
      </c>
      <c r="HB2787" s="117" t="s">
        <v>7236</v>
      </c>
      <c r="HC2787" s="117"/>
      <c r="HD2787" s="116" t="s">
        <v>1858</v>
      </c>
      <c r="HE2787" s="116">
        <v>6.0509599999999999</v>
      </c>
      <c r="HF2787" s="116">
        <v>29.990500000000001</v>
      </c>
    </row>
    <row r="2788" spans="209:214" x14ac:dyDescent="0.25">
      <c r="HA2788" s="117" t="s">
        <v>212</v>
      </c>
      <c r="HB2788" s="117" t="s">
        <v>7238</v>
      </c>
      <c r="HC2788" s="117"/>
      <c r="HD2788" s="116" t="s">
        <v>1858</v>
      </c>
      <c r="HE2788" s="116">
        <v>6.0648</v>
      </c>
      <c r="HF2788" s="116">
        <v>29.978300000000001</v>
      </c>
    </row>
    <row r="2789" spans="209:214" x14ac:dyDescent="0.25">
      <c r="HA2789" s="117" t="s">
        <v>212</v>
      </c>
      <c r="HB2789" s="117" t="s">
        <v>212</v>
      </c>
      <c r="HC2789" s="117"/>
      <c r="HD2789" s="116" t="s">
        <v>1858</v>
      </c>
      <c r="HE2789" s="116">
        <v>6.05992</v>
      </c>
      <c r="HF2789" s="116">
        <v>29.952999999999999</v>
      </c>
    </row>
    <row r="2790" spans="209:214" x14ac:dyDescent="0.25">
      <c r="HA2790" s="117" t="s">
        <v>212</v>
      </c>
      <c r="HB2790" s="117" t="s">
        <v>7241</v>
      </c>
      <c r="HC2790" s="117"/>
      <c r="HD2790" s="116" t="s">
        <v>1858</v>
      </c>
      <c r="HE2790" s="116">
        <v>6.0409899999999999</v>
      </c>
      <c r="HF2790" s="116">
        <v>30.005099999999999</v>
      </c>
    </row>
    <row r="2791" spans="209:214" x14ac:dyDescent="0.25">
      <c r="HA2791" s="117" t="s">
        <v>458</v>
      </c>
      <c r="HB2791" s="117" t="s">
        <v>7243</v>
      </c>
      <c r="HC2791" s="117"/>
      <c r="HD2791" s="116" t="s">
        <v>1858</v>
      </c>
      <c r="HE2791" s="116">
        <v>5.79542</v>
      </c>
      <c r="HF2791" s="116">
        <v>30.114899999999999</v>
      </c>
    </row>
    <row r="2792" spans="209:214" x14ac:dyDescent="0.25">
      <c r="HA2792" s="117" t="s">
        <v>458</v>
      </c>
      <c r="HB2792" s="117" t="s">
        <v>7245</v>
      </c>
      <c r="HC2792" s="117"/>
      <c r="HD2792" s="116" t="s">
        <v>1858</v>
      </c>
      <c r="HE2792" s="116">
        <v>5.6848535849999999</v>
      </c>
      <c r="HF2792" s="116">
        <v>30.126441979999999</v>
      </c>
    </row>
    <row r="2793" spans="209:214" x14ac:dyDescent="0.25">
      <c r="HA2793" s="117" t="s">
        <v>458</v>
      </c>
      <c r="HB2793" s="117" t="s">
        <v>458</v>
      </c>
      <c r="HC2793" s="117"/>
      <c r="HD2793" s="116" t="s">
        <v>1858</v>
      </c>
      <c r="HE2793" s="116">
        <v>5.7819599999999998</v>
      </c>
      <c r="HF2793" s="116">
        <v>30.1068</v>
      </c>
    </row>
    <row r="2794" spans="209:214" x14ac:dyDescent="0.25">
      <c r="HA2794" s="117" t="s">
        <v>298</v>
      </c>
      <c r="HB2794" s="117" t="s">
        <v>298</v>
      </c>
      <c r="HC2794" s="117"/>
      <c r="HD2794" s="116" t="s">
        <v>1858</v>
      </c>
      <c r="HE2794" s="116">
        <v>6.4989220000000003</v>
      </c>
      <c r="HF2794" s="116">
        <v>28.100503</v>
      </c>
    </row>
    <row r="2795" spans="209:214" x14ac:dyDescent="0.25">
      <c r="HA2795" s="117" t="s">
        <v>297</v>
      </c>
      <c r="HB2795" s="117" t="s">
        <v>7249</v>
      </c>
      <c r="HC2795" s="117"/>
      <c r="HD2795" s="116" t="s">
        <v>1858</v>
      </c>
      <c r="HE2795" s="116">
        <v>6.3974200000000003</v>
      </c>
      <c r="HF2795" s="116">
        <v>27.790900000000001</v>
      </c>
    </row>
    <row r="2796" spans="209:214" x14ac:dyDescent="0.25">
      <c r="HA2796" s="117" t="s">
        <v>297</v>
      </c>
      <c r="HB2796" s="117" t="s">
        <v>7251</v>
      </c>
      <c r="HC2796" s="117"/>
      <c r="HD2796" s="116" t="s">
        <v>1858</v>
      </c>
      <c r="HE2796" s="116">
        <v>6.4247300000000003</v>
      </c>
      <c r="HF2796" s="116">
        <v>27.790880000000001</v>
      </c>
    </row>
    <row r="2797" spans="209:214" x14ac:dyDescent="0.25">
      <c r="HA2797" s="117" t="s">
        <v>297</v>
      </c>
      <c r="HB2797" s="117" t="s">
        <v>7253</v>
      </c>
      <c r="HC2797" s="117"/>
      <c r="HD2797" s="116" t="s">
        <v>1858</v>
      </c>
      <c r="HE2797" s="116">
        <v>6.6373923000000001</v>
      </c>
      <c r="HF2797" s="116">
        <v>27.917470399999999</v>
      </c>
    </row>
    <row r="2798" spans="209:214" x14ac:dyDescent="0.25">
      <c r="HA2798" s="117" t="s">
        <v>297</v>
      </c>
      <c r="HB2798" s="117" t="s">
        <v>7255</v>
      </c>
      <c r="HC2798" s="117"/>
      <c r="HD2798" s="116" t="s">
        <v>1858</v>
      </c>
      <c r="HE2798" s="116">
        <v>6.4855128000000004</v>
      </c>
      <c r="HF2798" s="116">
        <v>27.836698999999999</v>
      </c>
    </row>
    <row r="2799" spans="209:214" x14ac:dyDescent="0.25">
      <c r="HA2799" s="117" t="s">
        <v>297</v>
      </c>
      <c r="HB2799" s="117" t="s">
        <v>7257</v>
      </c>
      <c r="HC2799" s="117"/>
      <c r="HD2799" s="116" t="s">
        <v>1858</v>
      </c>
      <c r="HE2799" s="116">
        <v>6.17455</v>
      </c>
      <c r="HF2799" s="116">
        <v>27.690909999999999</v>
      </c>
    </row>
    <row r="2800" spans="209:214" x14ac:dyDescent="0.25">
      <c r="HA2800" s="117" t="s">
        <v>297</v>
      </c>
      <c r="HB2800" s="117" t="s">
        <v>7259</v>
      </c>
      <c r="HC2800" s="117"/>
      <c r="HD2800" s="116" t="s">
        <v>1858</v>
      </c>
      <c r="HE2800" s="116">
        <v>6.3891999999999998</v>
      </c>
      <c r="HF2800" s="116">
        <v>27.875</v>
      </c>
    </row>
    <row r="2801" spans="209:214" x14ac:dyDescent="0.25">
      <c r="HA2801" s="117" t="s">
        <v>736</v>
      </c>
      <c r="HB2801" s="117" t="s">
        <v>736</v>
      </c>
      <c r="HC2801" s="117"/>
      <c r="HD2801" s="116" t="s">
        <v>1858</v>
      </c>
      <c r="HE2801" s="116">
        <v>4.7117820000000004</v>
      </c>
      <c r="HF2801" s="116">
        <v>27.999963999999999</v>
      </c>
    </row>
    <row r="2802" spans="209:214" x14ac:dyDescent="0.25">
      <c r="HA2802" s="117" t="s">
        <v>736</v>
      </c>
      <c r="HB2802" s="117" t="s">
        <v>7262</v>
      </c>
      <c r="HC2802" s="117"/>
      <c r="HD2802" s="116" t="s">
        <v>1858</v>
      </c>
      <c r="HE2802" s="116">
        <v>4.6658400000000002</v>
      </c>
      <c r="HF2802" s="116">
        <v>28.075154999999999</v>
      </c>
    </row>
    <row r="2803" spans="209:214" x14ac:dyDescent="0.25">
      <c r="HA2803" s="117" t="s">
        <v>1377</v>
      </c>
      <c r="HB2803" s="117" t="s">
        <v>7264</v>
      </c>
      <c r="HC2803" s="117"/>
      <c r="HD2803" s="116" t="s">
        <v>1858</v>
      </c>
      <c r="HE2803" s="116">
        <v>4.7122149999999996</v>
      </c>
      <c r="HF2803" s="116">
        <v>28.229493999999999</v>
      </c>
    </row>
    <row r="2804" spans="209:214" x14ac:dyDescent="0.25">
      <c r="HA2804" s="117" t="s">
        <v>1377</v>
      </c>
      <c r="HB2804" s="117" t="s">
        <v>7266</v>
      </c>
      <c r="HC2804" s="117"/>
      <c r="HD2804" s="116" t="s">
        <v>1858</v>
      </c>
      <c r="HE2804" s="116">
        <v>4.6155400000000002</v>
      </c>
      <c r="HF2804" s="116">
        <v>28.179300000000001</v>
      </c>
    </row>
    <row r="2805" spans="209:214" x14ac:dyDescent="0.25">
      <c r="HA2805" s="117" t="s">
        <v>1377</v>
      </c>
      <c r="HB2805" s="117" t="s">
        <v>7268</v>
      </c>
      <c r="HC2805" s="117"/>
      <c r="HD2805" s="116" t="s">
        <v>1858</v>
      </c>
      <c r="HE2805" s="116">
        <v>4.6628410000000002</v>
      </c>
      <c r="HF2805" s="116">
        <v>28.252991000000002</v>
      </c>
    </row>
    <row r="2806" spans="209:214" x14ac:dyDescent="0.25">
      <c r="HA2806" s="117" t="s">
        <v>1377</v>
      </c>
      <c r="HB2806" s="117" t="s">
        <v>7270</v>
      </c>
      <c r="HC2806" s="117"/>
      <c r="HD2806" s="116" t="s">
        <v>1858</v>
      </c>
      <c r="HE2806" s="116">
        <v>4.6408426</v>
      </c>
      <c r="HF2806" s="116">
        <v>28.254176699999999</v>
      </c>
    </row>
    <row r="2807" spans="209:214" x14ac:dyDescent="0.25">
      <c r="HA2807" s="118" t="s">
        <v>1377</v>
      </c>
      <c r="HB2807" s="118" t="s">
        <v>7272</v>
      </c>
      <c r="HC2807" s="118"/>
      <c r="HD2807" s="118" t="s">
        <v>1885</v>
      </c>
      <c r="HE2807" s="119">
        <v>4.6174249999999999</v>
      </c>
      <c r="HF2807" s="119">
        <v>28.289178</v>
      </c>
    </row>
    <row r="2808" spans="209:214" x14ac:dyDescent="0.25">
      <c r="HA2808" s="117" t="s">
        <v>1380</v>
      </c>
      <c r="HB2808" s="117" t="s">
        <v>1380</v>
      </c>
      <c r="HC2808" s="117"/>
      <c r="HD2808" s="116" t="s">
        <v>1858</v>
      </c>
      <c r="HE2808" s="116">
        <v>4.92746</v>
      </c>
      <c r="HF2808" s="116">
        <v>28.1751</v>
      </c>
    </row>
    <row r="2809" spans="209:214" x14ac:dyDescent="0.25">
      <c r="HA2809" s="117" t="s">
        <v>1380</v>
      </c>
      <c r="HB2809" s="117" t="s">
        <v>7275</v>
      </c>
      <c r="HC2809" s="117"/>
      <c r="HD2809" s="116" t="s">
        <v>1858</v>
      </c>
      <c r="HE2809" s="116">
        <v>5.7107599999999996</v>
      </c>
      <c r="HF2809" s="116">
        <v>28.26313</v>
      </c>
    </row>
    <row r="2810" spans="209:214" x14ac:dyDescent="0.25">
      <c r="HA2810" s="117" t="s">
        <v>1380</v>
      </c>
      <c r="HB2810" s="117" t="s">
        <v>7277</v>
      </c>
      <c r="HC2810" s="117"/>
      <c r="HD2810" s="116" t="s">
        <v>1858</v>
      </c>
      <c r="HE2810" s="116">
        <v>5.6335899999999999</v>
      </c>
      <c r="HF2810" s="116">
        <v>28.255590000000002</v>
      </c>
    </row>
    <row r="2811" spans="209:214" x14ac:dyDescent="0.25">
      <c r="HA2811" s="117" t="s">
        <v>754</v>
      </c>
      <c r="HB2811" s="117" t="s">
        <v>754</v>
      </c>
      <c r="HC2811" s="117"/>
      <c r="HD2811" s="116" t="s">
        <v>1858</v>
      </c>
      <c r="HE2811" s="116">
        <v>4.3879999999999999</v>
      </c>
      <c r="HF2811" s="116">
        <v>28.21266</v>
      </c>
    </row>
    <row r="2812" spans="209:214" x14ac:dyDescent="0.25">
      <c r="HA2812" s="118" t="s">
        <v>754</v>
      </c>
      <c r="HB2812" s="118" t="s">
        <v>7280</v>
      </c>
      <c r="HC2812" s="118"/>
      <c r="HD2812" s="118" t="s">
        <v>1885</v>
      </c>
      <c r="HE2812" s="119">
        <v>4.4532040000000004</v>
      </c>
      <c r="HF2812" s="119">
        <v>28.212866000000002</v>
      </c>
    </row>
    <row r="2813" spans="209:214" x14ac:dyDescent="0.25">
      <c r="HA2813" s="117" t="s">
        <v>739</v>
      </c>
      <c r="HB2813" s="117" t="s">
        <v>739</v>
      </c>
      <c r="HC2813" s="117"/>
      <c r="HD2813" s="116" t="s">
        <v>1858</v>
      </c>
      <c r="HE2813" s="116">
        <v>4.5863100000000001</v>
      </c>
      <c r="HF2813" s="116">
        <v>28.12322</v>
      </c>
    </row>
    <row r="2814" spans="209:214" x14ac:dyDescent="0.25">
      <c r="HA2814" s="117" t="s">
        <v>815</v>
      </c>
      <c r="HB2814" s="117" t="s">
        <v>7283</v>
      </c>
      <c r="HC2814" s="117"/>
      <c r="HD2814" s="116" t="s">
        <v>1858</v>
      </c>
      <c r="HE2814" s="116">
        <v>5.7221299999999999</v>
      </c>
      <c r="HF2814" s="116">
        <v>27.726410000000001</v>
      </c>
    </row>
    <row r="2815" spans="209:214" x14ac:dyDescent="0.25">
      <c r="HA2815" s="117" t="s">
        <v>815</v>
      </c>
      <c r="HB2815" s="117" t="s">
        <v>7285</v>
      </c>
      <c r="HC2815" s="117" t="s">
        <v>815</v>
      </c>
      <c r="HD2815" s="116" t="s">
        <v>1858</v>
      </c>
      <c r="HE2815" s="116">
        <v>5.4675864489999997</v>
      </c>
      <c r="HF2815" s="116">
        <v>27.660095200000001</v>
      </c>
    </row>
    <row r="2816" spans="209:214" x14ac:dyDescent="0.25">
      <c r="HA2816" s="117" t="s">
        <v>815</v>
      </c>
      <c r="HB2816" s="117" t="s">
        <v>7095</v>
      </c>
      <c r="HC2816" s="117"/>
      <c r="HD2816" s="116" t="s">
        <v>1858</v>
      </c>
      <c r="HE2816" s="116">
        <v>5.4569992000000003</v>
      </c>
      <c r="HF2816" s="116">
        <v>27.6112511</v>
      </c>
    </row>
    <row r="2817" spans="209:214" x14ac:dyDescent="0.25">
      <c r="HA2817" s="118" t="s">
        <v>801</v>
      </c>
      <c r="HB2817" s="118" t="s">
        <v>7288</v>
      </c>
      <c r="HC2817" s="118"/>
      <c r="HD2817" s="118" t="s">
        <v>1885</v>
      </c>
      <c r="HE2817" s="119">
        <v>5.9250999999999996</v>
      </c>
      <c r="HF2817" s="119">
        <v>27.337869999999999</v>
      </c>
    </row>
    <row r="2818" spans="209:214" x14ac:dyDescent="0.25">
      <c r="HA2818" s="117" t="s">
        <v>801</v>
      </c>
      <c r="HB2818" s="117" t="s">
        <v>7291</v>
      </c>
      <c r="HC2818" s="117" t="s">
        <v>7292</v>
      </c>
      <c r="HD2818" s="116" t="s">
        <v>1858</v>
      </c>
      <c r="HE2818" s="116">
        <v>5.6066824400000002</v>
      </c>
      <c r="HF2818" s="116">
        <v>27.348302759999999</v>
      </c>
    </row>
    <row r="2819" spans="209:214" x14ac:dyDescent="0.25">
      <c r="HA2819" s="117" t="s">
        <v>801</v>
      </c>
      <c r="HB2819" s="117" t="s">
        <v>7294</v>
      </c>
      <c r="HC2819" s="117"/>
      <c r="HD2819" s="116" t="s">
        <v>1858</v>
      </c>
      <c r="HE2819" s="116">
        <v>5.6243699999999999</v>
      </c>
      <c r="HF2819" s="116">
        <v>27.424299000000001</v>
      </c>
    </row>
    <row r="2820" spans="209:214" x14ac:dyDescent="0.25">
      <c r="HA2820" s="117" t="s">
        <v>801</v>
      </c>
      <c r="HB2820" s="117" t="s">
        <v>7296</v>
      </c>
      <c r="HC2820" s="117"/>
      <c r="HD2820" s="116" t="s">
        <v>1858</v>
      </c>
      <c r="HE2820" s="116">
        <v>5.6257495000000004</v>
      </c>
      <c r="HF2820" s="116">
        <v>27.4060284</v>
      </c>
    </row>
    <row r="2821" spans="209:214" x14ac:dyDescent="0.25">
      <c r="HA2821" s="117" t="s">
        <v>786</v>
      </c>
      <c r="HB2821" s="117" t="s">
        <v>7298</v>
      </c>
      <c r="HC2821" s="117"/>
      <c r="HD2821" s="116" t="s">
        <v>1858</v>
      </c>
      <c r="HE2821" s="116">
        <v>5.3992870000000002</v>
      </c>
      <c r="HF2821" s="116">
        <v>27.268692999999999</v>
      </c>
    </row>
    <row r="2822" spans="209:214" x14ac:dyDescent="0.25">
      <c r="HA2822" s="117" t="s">
        <v>786</v>
      </c>
      <c r="HB2822" s="117" t="s">
        <v>3011</v>
      </c>
      <c r="HC2822" s="117"/>
      <c r="HD2822" s="116" t="s">
        <v>1858</v>
      </c>
      <c r="HE2822" s="116">
        <v>5.3746879999999999</v>
      </c>
      <c r="HF2822" s="116">
        <v>27.263380999999999</v>
      </c>
    </row>
    <row r="2823" spans="209:214" x14ac:dyDescent="0.25">
      <c r="HA2823" s="117" t="s">
        <v>786</v>
      </c>
      <c r="HB2823" s="117" t="s">
        <v>7301</v>
      </c>
      <c r="HC2823" s="117"/>
      <c r="HD2823" s="116" t="s">
        <v>1858</v>
      </c>
      <c r="HE2823" s="116">
        <v>5.4237090999999999</v>
      </c>
      <c r="HF2823" s="116">
        <v>27.2612284</v>
      </c>
    </row>
    <row r="2824" spans="209:214" x14ac:dyDescent="0.25">
      <c r="HA2824" s="117" t="s">
        <v>786</v>
      </c>
      <c r="HB2824" s="117" t="s">
        <v>7303</v>
      </c>
      <c r="HC2824" s="117"/>
      <c r="HD2824" s="116" t="s">
        <v>1858</v>
      </c>
      <c r="HE2824" s="116">
        <v>5.3917799999999998</v>
      </c>
      <c r="HF2824" s="116">
        <v>27.299330000000001</v>
      </c>
    </row>
    <row r="2825" spans="209:214" x14ac:dyDescent="0.25">
      <c r="HA2825" s="117" t="s">
        <v>786</v>
      </c>
      <c r="HB2825" s="117" t="s">
        <v>786</v>
      </c>
      <c r="HC2825" s="117"/>
      <c r="HD2825" s="116" t="s">
        <v>1858</v>
      </c>
      <c r="HE2825" s="116">
        <v>5.4</v>
      </c>
      <c r="HF2825" s="116">
        <v>27.25</v>
      </c>
    </row>
    <row r="2826" spans="209:214" x14ac:dyDescent="0.25">
      <c r="HA2826" s="117" t="s">
        <v>786</v>
      </c>
      <c r="HB2826" s="117" t="s">
        <v>7306</v>
      </c>
      <c r="HC2826" s="117"/>
      <c r="HD2826" s="116" t="s">
        <v>1858</v>
      </c>
      <c r="HE2826" s="116">
        <v>5.3805532500000002</v>
      </c>
      <c r="HF2826" s="116">
        <v>27.260984199999999</v>
      </c>
    </row>
    <row r="2827" spans="209:214" x14ac:dyDescent="0.25">
      <c r="HA2827" s="117" t="s">
        <v>299</v>
      </c>
      <c r="HB2827" s="117" t="s">
        <v>7308</v>
      </c>
      <c r="HC2827" s="117"/>
      <c r="HD2827" s="116" t="s">
        <v>1858</v>
      </c>
      <c r="HE2827" s="116">
        <v>5.7635810000000003</v>
      </c>
      <c r="HF2827" s="116">
        <v>27.600548</v>
      </c>
    </row>
    <row r="2828" spans="209:214" x14ac:dyDescent="0.25">
      <c r="HA2828" s="117" t="s">
        <v>299</v>
      </c>
      <c r="HB2828" s="117" t="s">
        <v>7310</v>
      </c>
      <c r="HC2828" s="117"/>
      <c r="HD2828" s="116" t="s">
        <v>1858</v>
      </c>
      <c r="HE2828" s="116">
        <v>5.840795</v>
      </c>
      <c r="HF2828" s="116">
        <v>27.773652999999999</v>
      </c>
    </row>
    <row r="2829" spans="209:214" x14ac:dyDescent="0.25">
      <c r="HA2829" s="117" t="s">
        <v>299</v>
      </c>
      <c r="HB2829" s="117" t="s">
        <v>7312</v>
      </c>
      <c r="HC2829" s="117"/>
      <c r="HD2829" s="116" t="s">
        <v>1858</v>
      </c>
      <c r="HE2829" s="116">
        <v>5.6015670000000002</v>
      </c>
      <c r="HF2829" s="116">
        <v>27.468765999999999</v>
      </c>
    </row>
    <row r="2830" spans="209:214" x14ac:dyDescent="0.25">
      <c r="HA2830" s="117" t="s">
        <v>299</v>
      </c>
      <c r="HB2830" s="117" t="s">
        <v>7314</v>
      </c>
      <c r="HC2830" s="117"/>
      <c r="HD2830" s="116" t="s">
        <v>1858</v>
      </c>
      <c r="HE2830" s="116">
        <v>5.8441260000000002</v>
      </c>
      <c r="HF2830" s="116">
        <v>27.638262000000001</v>
      </c>
    </row>
    <row r="2831" spans="209:214" x14ac:dyDescent="0.25">
      <c r="HA2831" s="117" t="s">
        <v>299</v>
      </c>
      <c r="HB2831" s="117" t="s">
        <v>5262</v>
      </c>
      <c r="HC2831" s="117"/>
      <c r="HD2831" s="116" t="s">
        <v>1858</v>
      </c>
      <c r="HE2831" s="116">
        <v>5.6</v>
      </c>
      <c r="HF2831" s="116">
        <v>27.47</v>
      </c>
    </row>
    <row r="2832" spans="209:214" x14ac:dyDescent="0.25">
      <c r="HA2832" s="117" t="s">
        <v>1366</v>
      </c>
      <c r="HB2832" s="117" t="s">
        <v>7317</v>
      </c>
      <c r="HC2832" s="117"/>
      <c r="HD2832" s="116" t="s">
        <v>1858</v>
      </c>
      <c r="HE2832" s="116">
        <v>4.7912800000000004</v>
      </c>
      <c r="HF2832" s="116">
        <v>28.777000000000001</v>
      </c>
    </row>
    <row r="2833" spans="209:214" x14ac:dyDescent="0.25">
      <c r="HA2833" s="117" t="s">
        <v>1366</v>
      </c>
      <c r="HB2833" s="117" t="s">
        <v>7319</v>
      </c>
      <c r="HC2833" s="117"/>
      <c r="HD2833" s="116" t="s">
        <v>1858</v>
      </c>
      <c r="HE2833" s="116">
        <v>4.8597999999999999</v>
      </c>
      <c r="HF2833" s="116">
        <v>28.727129999999999</v>
      </c>
    </row>
    <row r="2834" spans="209:214" x14ac:dyDescent="0.25">
      <c r="HA2834" s="117" t="s">
        <v>1366</v>
      </c>
      <c r="HB2834" s="117" t="s">
        <v>7321</v>
      </c>
      <c r="HC2834" s="117"/>
      <c r="HD2834" s="116" t="s">
        <v>1858</v>
      </c>
      <c r="HE2834" s="116">
        <v>4.7308349999999999</v>
      </c>
      <c r="HF2834" s="116">
        <v>28.654741000000001</v>
      </c>
    </row>
    <row r="2835" spans="209:214" x14ac:dyDescent="0.25">
      <c r="HA2835" s="117" t="s">
        <v>1366</v>
      </c>
      <c r="HB2835" s="117" t="s">
        <v>7323</v>
      </c>
      <c r="HC2835" s="117"/>
      <c r="HD2835" s="116" t="s">
        <v>1858</v>
      </c>
      <c r="HE2835" s="116">
        <v>4.5372700000000004</v>
      </c>
      <c r="HF2835" s="116">
        <v>28.848179999999999</v>
      </c>
    </row>
    <row r="2836" spans="209:214" x14ac:dyDescent="0.25">
      <c r="HA2836" s="118" t="s">
        <v>1366</v>
      </c>
      <c r="HB2836" s="118" t="s">
        <v>7325</v>
      </c>
      <c r="HC2836" s="118"/>
      <c r="HD2836" s="118" t="s">
        <v>1885</v>
      </c>
      <c r="HE2836" s="119">
        <v>4.7415000000000003</v>
      </c>
      <c r="HF2836" s="119">
        <v>28.5886</v>
      </c>
    </row>
    <row r="2837" spans="209:214" x14ac:dyDescent="0.25">
      <c r="HA2837" s="117" t="s">
        <v>1366</v>
      </c>
      <c r="HB2837" s="117" t="s">
        <v>7327</v>
      </c>
      <c r="HC2837" s="117"/>
      <c r="HD2837" s="116" t="s">
        <v>1858</v>
      </c>
      <c r="HE2837" s="116">
        <v>4.7580400000000003</v>
      </c>
      <c r="HF2837" s="116">
        <v>28.584700000000002</v>
      </c>
    </row>
    <row r="2838" spans="209:214" x14ac:dyDescent="0.25">
      <c r="HA2838" s="117" t="s">
        <v>1366</v>
      </c>
      <c r="HB2838" s="117" t="s">
        <v>7329</v>
      </c>
      <c r="HC2838" s="117"/>
      <c r="HD2838" s="116" t="s">
        <v>1858</v>
      </c>
      <c r="HE2838" s="116">
        <v>4.6100000000000003</v>
      </c>
      <c r="HF2838" s="116">
        <v>28.650279999999999</v>
      </c>
    </row>
    <row r="2839" spans="209:214" x14ac:dyDescent="0.25">
      <c r="HA2839" s="117" t="s">
        <v>1351</v>
      </c>
      <c r="HB2839" s="117" t="s">
        <v>7331</v>
      </c>
      <c r="HC2839" s="117"/>
      <c r="HD2839" s="116" t="s">
        <v>1858</v>
      </c>
      <c r="HE2839" s="116">
        <v>4.6484199999999998</v>
      </c>
      <c r="HF2839" s="116">
        <v>28.540199999999999</v>
      </c>
    </row>
    <row r="2840" spans="209:214" x14ac:dyDescent="0.25">
      <c r="HA2840" s="117" t="s">
        <v>1351</v>
      </c>
      <c r="HB2840" s="117" t="s">
        <v>7333</v>
      </c>
      <c r="HC2840" s="117"/>
      <c r="HD2840" s="116" t="s">
        <v>1858</v>
      </c>
      <c r="HE2840" s="116">
        <v>4.6450570000000004</v>
      </c>
      <c r="HF2840" s="116">
        <v>28.526111</v>
      </c>
    </row>
    <row r="2841" spans="209:214" x14ac:dyDescent="0.25">
      <c r="HA2841" s="117" t="s">
        <v>1351</v>
      </c>
      <c r="HB2841" s="117" t="s">
        <v>7335</v>
      </c>
      <c r="HC2841" s="117"/>
      <c r="HD2841" s="116" t="s">
        <v>1858</v>
      </c>
      <c r="HE2841" s="116">
        <v>4.6233000000000004</v>
      </c>
      <c r="HF2841" s="116">
        <v>28.521864999999998</v>
      </c>
    </row>
    <row r="2842" spans="209:214" x14ac:dyDescent="0.25">
      <c r="HA2842" s="117" t="s">
        <v>1351</v>
      </c>
      <c r="HB2842" s="117" t="s">
        <v>7337</v>
      </c>
      <c r="HC2842" s="117"/>
      <c r="HD2842" s="116" t="s">
        <v>1858</v>
      </c>
      <c r="HE2842" s="116">
        <v>4.6105559999999999</v>
      </c>
      <c r="HF2842" s="116">
        <v>28.481667000000002</v>
      </c>
    </row>
    <row r="2843" spans="209:214" x14ac:dyDescent="0.25">
      <c r="HA2843" s="117" t="s">
        <v>1351</v>
      </c>
      <c r="HB2843" s="117" t="s">
        <v>7339</v>
      </c>
      <c r="HC2843" s="117"/>
      <c r="HD2843" s="116" t="s">
        <v>1858</v>
      </c>
      <c r="HE2843" s="116">
        <v>4.5329670000000002</v>
      </c>
      <c r="HF2843" s="116">
        <v>28.437334</v>
      </c>
    </row>
    <row r="2844" spans="209:214" x14ac:dyDescent="0.25">
      <c r="HA2844" s="117" t="s">
        <v>1394</v>
      </c>
      <c r="HB2844" s="117" t="s">
        <v>1394</v>
      </c>
      <c r="HC2844" s="117"/>
      <c r="HD2844" s="116" t="s">
        <v>1858</v>
      </c>
      <c r="HE2844" s="116">
        <v>4.4441189999999997</v>
      </c>
      <c r="HF2844" s="116">
        <v>28.471264999999999</v>
      </c>
    </row>
    <row r="2845" spans="209:214" x14ac:dyDescent="0.25">
      <c r="HA2845" s="117" t="s">
        <v>1394</v>
      </c>
      <c r="HB2845" s="117" t="s">
        <v>7342</v>
      </c>
      <c r="HC2845" s="117"/>
      <c r="HD2845" s="116" t="s">
        <v>1858</v>
      </c>
      <c r="HE2845" s="116">
        <v>4.4729219999999996</v>
      </c>
      <c r="HF2845" s="116">
        <v>28.389106999999999</v>
      </c>
    </row>
    <row r="2846" spans="209:214" x14ac:dyDescent="0.25">
      <c r="HA2846" s="117" t="s">
        <v>1394</v>
      </c>
      <c r="HB2846" s="117" t="s">
        <v>7344</v>
      </c>
      <c r="HC2846" s="117"/>
      <c r="HD2846" s="116" t="s">
        <v>1858</v>
      </c>
      <c r="HE2846" s="116">
        <v>4.4868600000000001</v>
      </c>
      <c r="HF2846" s="116">
        <v>28.444600000000001</v>
      </c>
    </row>
    <row r="2847" spans="209:214" x14ac:dyDescent="0.25">
      <c r="HA2847" s="117" t="s">
        <v>1394</v>
      </c>
      <c r="HB2847" s="117" t="s">
        <v>7346</v>
      </c>
      <c r="HC2847" s="117"/>
      <c r="HD2847" s="116" t="s">
        <v>1858</v>
      </c>
      <c r="HE2847" s="116">
        <v>4.4275419999999999</v>
      </c>
      <c r="HF2847" s="116">
        <v>28.351065999999999</v>
      </c>
    </row>
    <row r="2848" spans="209:214" x14ac:dyDescent="0.25">
      <c r="HA2848" s="117" t="s">
        <v>1394</v>
      </c>
      <c r="HB2848" s="117" t="s">
        <v>7348</v>
      </c>
      <c r="HC2848" s="117"/>
      <c r="HD2848" s="116" t="s">
        <v>1858</v>
      </c>
      <c r="HE2848" s="116">
        <v>4.395918</v>
      </c>
      <c r="HF2848" s="116">
        <v>28.427641000000001</v>
      </c>
    </row>
    <row r="2849" spans="209:214" x14ac:dyDescent="0.25">
      <c r="HA2849" s="117" t="s">
        <v>1394</v>
      </c>
      <c r="HB2849" s="117" t="s">
        <v>7350</v>
      </c>
      <c r="HC2849" s="117"/>
      <c r="HD2849" s="116" t="s">
        <v>1858</v>
      </c>
      <c r="HE2849" s="116">
        <v>4.3872261999999997</v>
      </c>
      <c r="HF2849" s="116">
        <v>28.568109</v>
      </c>
    </row>
    <row r="2850" spans="209:214" x14ac:dyDescent="0.25">
      <c r="HA2850" s="117" t="s">
        <v>423</v>
      </c>
      <c r="HB2850" s="117" t="s">
        <v>7352</v>
      </c>
      <c r="HC2850" s="117"/>
      <c r="HD2850" s="116" t="s">
        <v>1858</v>
      </c>
      <c r="HE2850" s="116">
        <v>4.5970950000000004</v>
      </c>
      <c r="HF2850" s="116">
        <v>28.453859000000001</v>
      </c>
    </row>
    <row r="2851" spans="209:214" x14ac:dyDescent="0.25">
      <c r="HA2851" s="117" t="s">
        <v>423</v>
      </c>
      <c r="HB2851" s="117" t="s">
        <v>7354</v>
      </c>
      <c r="HC2851" s="117"/>
      <c r="HD2851" s="116" t="s">
        <v>1858</v>
      </c>
      <c r="HE2851" s="116">
        <v>4.5613999999999999</v>
      </c>
      <c r="HF2851" s="116">
        <v>28.3812</v>
      </c>
    </row>
    <row r="2852" spans="209:214" x14ac:dyDescent="0.25">
      <c r="HA2852" s="117" t="s">
        <v>423</v>
      </c>
      <c r="HB2852" s="117" t="s">
        <v>7356</v>
      </c>
      <c r="HC2852" s="117"/>
      <c r="HD2852" s="116" t="s">
        <v>1858</v>
      </c>
      <c r="HE2852" s="116">
        <v>4.5750109999999999</v>
      </c>
      <c r="HF2852" s="116">
        <v>28.493935</v>
      </c>
    </row>
    <row r="2853" spans="209:214" x14ac:dyDescent="0.25">
      <c r="HA2853" s="117" t="s">
        <v>423</v>
      </c>
      <c r="HB2853" s="117" t="s">
        <v>7047</v>
      </c>
      <c r="HC2853" s="117"/>
      <c r="HD2853" s="116" t="s">
        <v>1858</v>
      </c>
      <c r="HE2853" s="116">
        <v>4.6638599999999997</v>
      </c>
      <c r="HF2853" s="116">
        <v>28.4999</v>
      </c>
    </row>
    <row r="2854" spans="209:214" x14ac:dyDescent="0.25">
      <c r="HA2854" s="117" t="s">
        <v>423</v>
      </c>
      <c r="HB2854" s="117" t="s">
        <v>7359</v>
      </c>
      <c r="HC2854" s="117"/>
      <c r="HD2854" s="116" t="s">
        <v>1858</v>
      </c>
      <c r="HE2854" s="116">
        <v>4.62615</v>
      </c>
      <c r="HF2854" s="116">
        <v>28.380469999999999</v>
      </c>
    </row>
    <row r="2855" spans="209:214" x14ac:dyDescent="0.25">
      <c r="HA2855" s="117" t="s">
        <v>423</v>
      </c>
      <c r="HB2855" s="117" t="s">
        <v>7361</v>
      </c>
      <c r="HC2855" s="117"/>
      <c r="HD2855" s="116" t="s">
        <v>1858</v>
      </c>
      <c r="HE2855" s="116">
        <v>4.5749459999999997</v>
      </c>
      <c r="HF2855" s="116">
        <v>28.389994999999999</v>
      </c>
    </row>
  </sheetData>
  <autoFilter ref="HA1:HF2855"/>
  <phoneticPr fontId="30" type="noConversion"/>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855"/>
  <sheetViews>
    <sheetView topLeftCell="A2832" workbookViewId="0">
      <selection activeCell="G1" sqref="G1:L2855"/>
    </sheetView>
  </sheetViews>
  <sheetFormatPr defaultRowHeight="15" x14ac:dyDescent="0.25"/>
  <cols>
    <col min="10" max="10" width="38.5703125" customWidth="1"/>
  </cols>
  <sheetData>
    <row r="1" spans="1:34" ht="72" x14ac:dyDescent="0.25">
      <c r="A1" s="120" t="s">
        <v>1827</v>
      </c>
      <c r="B1" s="120" t="s">
        <v>1706</v>
      </c>
      <c r="C1" s="120" t="s">
        <v>1828</v>
      </c>
      <c r="D1" s="120" t="s">
        <v>1829</v>
      </c>
      <c r="E1" s="120" t="s">
        <v>1830</v>
      </c>
      <c r="F1" s="120" t="s">
        <v>1831</v>
      </c>
      <c r="G1" s="120" t="s">
        <v>1832</v>
      </c>
      <c r="H1" s="120" t="s">
        <v>1833</v>
      </c>
      <c r="I1" s="120" t="s">
        <v>1834</v>
      </c>
      <c r="J1" s="120" t="s">
        <v>1835</v>
      </c>
      <c r="K1" s="121" t="s">
        <v>1836</v>
      </c>
      <c r="L1" s="121" t="s">
        <v>1837</v>
      </c>
      <c r="M1" s="120" t="s">
        <v>1838</v>
      </c>
      <c r="N1" s="124" t="s">
        <v>1839</v>
      </c>
      <c r="O1" s="125" t="s">
        <v>1840</v>
      </c>
      <c r="P1" s="125" t="s">
        <v>1774</v>
      </c>
      <c r="Q1" s="126" t="s">
        <v>1841</v>
      </c>
      <c r="R1" s="126" t="s">
        <v>1775</v>
      </c>
      <c r="S1" s="127" t="s">
        <v>1842</v>
      </c>
      <c r="T1" s="127" t="s">
        <v>1843</v>
      </c>
      <c r="U1" s="124" t="s">
        <v>1844</v>
      </c>
      <c r="V1" s="128" t="s">
        <v>1845</v>
      </c>
      <c r="W1" s="128" t="s">
        <v>1777</v>
      </c>
      <c r="X1" s="129" t="s">
        <v>1846</v>
      </c>
      <c r="Y1" s="129" t="s">
        <v>1778</v>
      </c>
      <c r="Z1" s="130" t="s">
        <v>1847</v>
      </c>
      <c r="AA1" s="130" t="s">
        <v>1848</v>
      </c>
      <c r="AB1" s="131" t="s">
        <v>1849</v>
      </c>
      <c r="AC1" s="131" t="s">
        <v>1850</v>
      </c>
      <c r="AD1" s="132" t="s">
        <v>1851</v>
      </c>
      <c r="AE1" s="132" t="s">
        <v>1852</v>
      </c>
      <c r="AF1" s="120" t="s">
        <v>1853</v>
      </c>
      <c r="AG1" s="120" t="s">
        <v>1854</v>
      </c>
      <c r="AH1" s="120" t="s">
        <v>1855</v>
      </c>
    </row>
    <row r="2" spans="1:34" x14ac:dyDescent="0.25">
      <c r="A2" s="117" t="s">
        <v>192</v>
      </c>
      <c r="B2" s="117" t="s">
        <v>193</v>
      </c>
      <c r="C2" s="117" t="s">
        <v>1856</v>
      </c>
      <c r="D2" s="117" t="s">
        <v>191</v>
      </c>
      <c r="E2" s="117" t="s">
        <v>194</v>
      </c>
      <c r="F2" s="117" t="s">
        <v>728</v>
      </c>
      <c r="G2" s="117" t="s">
        <v>729</v>
      </c>
      <c r="H2" s="117" t="s">
        <v>1857</v>
      </c>
      <c r="I2" s="117"/>
      <c r="J2" s="116" t="s">
        <v>1858</v>
      </c>
      <c r="K2" s="116">
        <v>4.6491910000000001</v>
      </c>
      <c r="L2" s="116">
        <v>31.388548</v>
      </c>
      <c r="M2" s="117" t="s">
        <v>1859</v>
      </c>
      <c r="N2" s="116" t="s">
        <v>146</v>
      </c>
      <c r="O2" s="116">
        <v>0</v>
      </c>
      <c r="P2" s="116">
        <v>0</v>
      </c>
      <c r="Q2" s="116">
        <v>0</v>
      </c>
      <c r="R2" s="116">
        <v>0</v>
      </c>
      <c r="S2" s="116">
        <v>0</v>
      </c>
      <c r="T2" s="116">
        <v>0</v>
      </c>
      <c r="U2" s="116" t="s">
        <v>159</v>
      </c>
      <c r="V2" s="116">
        <v>119</v>
      </c>
      <c r="W2" s="116">
        <v>714</v>
      </c>
      <c r="X2" s="116">
        <v>99</v>
      </c>
      <c r="Y2" s="116">
        <v>594</v>
      </c>
      <c r="Z2" s="116">
        <v>20</v>
      </c>
      <c r="AA2" s="116">
        <v>120</v>
      </c>
      <c r="AB2" s="116">
        <v>0</v>
      </c>
      <c r="AC2" s="116">
        <v>0</v>
      </c>
      <c r="AD2" s="116">
        <v>132</v>
      </c>
      <c r="AE2" s="116">
        <v>792</v>
      </c>
      <c r="AF2" s="116" t="s">
        <v>1860</v>
      </c>
      <c r="AG2" s="117"/>
      <c r="AH2" s="117" t="s">
        <v>1861</v>
      </c>
    </row>
    <row r="3" spans="1:34" x14ac:dyDescent="0.25">
      <c r="A3" s="117" t="s">
        <v>192</v>
      </c>
      <c r="B3" s="117" t="s">
        <v>193</v>
      </c>
      <c r="C3" s="117" t="s">
        <v>1862</v>
      </c>
      <c r="D3" s="117" t="s">
        <v>191</v>
      </c>
      <c r="E3" s="117" t="s">
        <v>194</v>
      </c>
      <c r="F3" s="117" t="s">
        <v>728</v>
      </c>
      <c r="G3" s="117" t="s">
        <v>729</v>
      </c>
      <c r="H3" s="117" t="s">
        <v>1863</v>
      </c>
      <c r="I3" s="117"/>
      <c r="J3" s="116" t="s">
        <v>1858</v>
      </c>
      <c r="K3" s="116">
        <v>4.6643999999999997</v>
      </c>
      <c r="L3" s="116">
        <v>31.396121000000001</v>
      </c>
      <c r="M3" s="117" t="s">
        <v>1859</v>
      </c>
      <c r="N3" s="116" t="s">
        <v>146</v>
      </c>
      <c r="O3" s="116">
        <v>0</v>
      </c>
      <c r="P3" s="116">
        <v>0</v>
      </c>
      <c r="Q3" s="116">
        <v>0</v>
      </c>
      <c r="R3" s="116">
        <v>0</v>
      </c>
      <c r="S3" s="116">
        <v>0</v>
      </c>
      <c r="T3" s="116">
        <v>0</v>
      </c>
      <c r="U3" s="116" t="s">
        <v>159</v>
      </c>
      <c r="V3" s="116">
        <v>231</v>
      </c>
      <c r="W3" s="116">
        <v>1386</v>
      </c>
      <c r="X3" s="116">
        <v>220</v>
      </c>
      <c r="Y3" s="116">
        <v>1320</v>
      </c>
      <c r="Z3" s="116">
        <v>11</v>
      </c>
      <c r="AA3" s="116">
        <v>66</v>
      </c>
      <c r="AB3" s="116">
        <v>0</v>
      </c>
      <c r="AC3" s="116">
        <v>0</v>
      </c>
      <c r="AD3" s="116">
        <v>219</v>
      </c>
      <c r="AE3" s="116">
        <v>1011</v>
      </c>
      <c r="AF3" s="116" t="s">
        <v>1860</v>
      </c>
      <c r="AG3" s="117"/>
      <c r="AH3" s="117" t="s">
        <v>1861</v>
      </c>
    </row>
    <row r="4" spans="1:34" x14ac:dyDescent="0.25">
      <c r="A4" s="117" t="s">
        <v>192</v>
      </c>
      <c r="B4" s="117" t="s">
        <v>193</v>
      </c>
      <c r="C4" s="117" t="s">
        <v>1864</v>
      </c>
      <c r="D4" s="117" t="s">
        <v>191</v>
      </c>
      <c r="E4" s="117" t="s">
        <v>194</v>
      </c>
      <c r="F4" s="117" t="s">
        <v>728</v>
      </c>
      <c r="G4" s="117" t="s">
        <v>729</v>
      </c>
      <c r="H4" s="117" t="s">
        <v>1865</v>
      </c>
      <c r="I4" s="117"/>
      <c r="J4" s="116" t="s">
        <v>1858</v>
      </c>
      <c r="K4" s="116">
        <v>4.6008342000000004</v>
      </c>
      <c r="L4" s="116">
        <v>31.333843099999999</v>
      </c>
      <c r="M4" s="117" t="s">
        <v>1859</v>
      </c>
      <c r="N4" s="116" t="s">
        <v>146</v>
      </c>
      <c r="O4" s="116">
        <v>0</v>
      </c>
      <c r="P4" s="116">
        <v>0</v>
      </c>
      <c r="Q4" s="116">
        <v>0</v>
      </c>
      <c r="R4" s="116">
        <v>0</v>
      </c>
      <c r="S4" s="116">
        <v>0</v>
      </c>
      <c r="T4" s="116">
        <v>0</v>
      </c>
      <c r="U4" s="116" t="s">
        <v>159</v>
      </c>
      <c r="V4" s="116">
        <v>100</v>
      </c>
      <c r="W4" s="116">
        <v>600</v>
      </c>
      <c r="X4" s="116">
        <v>91</v>
      </c>
      <c r="Y4" s="116">
        <v>546</v>
      </c>
      <c r="Z4" s="116">
        <v>9</v>
      </c>
      <c r="AA4" s="116">
        <v>54</v>
      </c>
      <c r="AB4" s="116">
        <v>0</v>
      </c>
      <c r="AC4" s="116">
        <v>0</v>
      </c>
      <c r="AD4" s="116">
        <v>198</v>
      </c>
      <c r="AE4" s="116">
        <v>992</v>
      </c>
      <c r="AF4" s="116" t="s">
        <v>1860</v>
      </c>
      <c r="AG4" s="117"/>
      <c r="AH4" s="117" t="s">
        <v>1861</v>
      </c>
    </row>
    <row r="5" spans="1:34" x14ac:dyDescent="0.25">
      <c r="A5" s="117" t="s">
        <v>192</v>
      </c>
      <c r="B5" s="117" t="s">
        <v>193</v>
      </c>
      <c r="C5" s="117" t="s">
        <v>1866</v>
      </c>
      <c r="D5" s="117" t="s">
        <v>191</v>
      </c>
      <c r="E5" s="117" t="s">
        <v>194</v>
      </c>
      <c r="F5" s="117" t="s">
        <v>645</v>
      </c>
      <c r="G5" s="117" t="s">
        <v>646</v>
      </c>
      <c r="H5" s="117" t="s">
        <v>1867</v>
      </c>
      <c r="I5" s="117"/>
      <c r="J5" s="116" t="s">
        <v>1858</v>
      </c>
      <c r="K5" s="116">
        <v>4.9523770000000003</v>
      </c>
      <c r="L5" s="116">
        <v>31.254967000000001</v>
      </c>
      <c r="M5" s="117" t="s">
        <v>1859</v>
      </c>
      <c r="N5" s="116" t="s">
        <v>159</v>
      </c>
      <c r="O5" s="116">
        <v>1013</v>
      </c>
      <c r="P5" s="116">
        <v>4560</v>
      </c>
      <c r="Q5" s="116">
        <v>1013</v>
      </c>
      <c r="R5" s="116">
        <v>4560</v>
      </c>
      <c r="S5" s="116">
        <v>0</v>
      </c>
      <c r="T5" s="116">
        <v>0</v>
      </c>
      <c r="U5" s="116" t="s">
        <v>159</v>
      </c>
      <c r="V5" s="116">
        <v>243</v>
      </c>
      <c r="W5" s="116">
        <v>1900</v>
      </c>
      <c r="X5" s="116">
        <v>243</v>
      </c>
      <c r="Y5" s="116">
        <v>1900</v>
      </c>
      <c r="Z5" s="116">
        <v>0</v>
      </c>
      <c r="AA5" s="116">
        <v>0</v>
      </c>
      <c r="AB5" s="116">
        <v>0</v>
      </c>
      <c r="AC5" s="116">
        <v>0</v>
      </c>
      <c r="AD5" s="116">
        <v>181</v>
      </c>
      <c r="AE5" s="116">
        <v>997</v>
      </c>
      <c r="AF5" s="116" t="s">
        <v>1860</v>
      </c>
      <c r="AG5" s="117"/>
      <c r="AH5" s="117" t="s">
        <v>1861</v>
      </c>
    </row>
    <row r="6" spans="1:34" x14ac:dyDescent="0.25">
      <c r="A6" s="117" t="s">
        <v>192</v>
      </c>
      <c r="B6" s="117" t="s">
        <v>193</v>
      </c>
      <c r="C6" s="117" t="s">
        <v>1868</v>
      </c>
      <c r="D6" s="117" t="s">
        <v>191</v>
      </c>
      <c r="E6" s="117" t="s">
        <v>194</v>
      </c>
      <c r="F6" s="117" t="s">
        <v>645</v>
      </c>
      <c r="G6" s="117" t="s">
        <v>646</v>
      </c>
      <c r="H6" s="117" t="s">
        <v>1869</v>
      </c>
      <c r="I6" s="117"/>
      <c r="J6" s="116" t="s">
        <v>1858</v>
      </c>
      <c r="K6" s="116">
        <v>5.0138100000000003</v>
      </c>
      <c r="L6" s="116">
        <v>31.019576000000001</v>
      </c>
      <c r="M6" s="117" t="s">
        <v>1859</v>
      </c>
      <c r="N6" s="116" t="s">
        <v>159</v>
      </c>
      <c r="O6" s="116">
        <v>820</v>
      </c>
      <c r="P6" s="116">
        <v>4920</v>
      </c>
      <c r="Q6" s="116">
        <v>820</v>
      </c>
      <c r="R6" s="116">
        <v>4920</v>
      </c>
      <c r="S6" s="116">
        <v>0</v>
      </c>
      <c r="T6" s="116">
        <v>0</v>
      </c>
      <c r="U6" s="116" t="s">
        <v>159</v>
      </c>
      <c r="V6" s="116">
        <v>178</v>
      </c>
      <c r="W6" s="116">
        <v>977</v>
      </c>
      <c r="X6" s="116">
        <v>178</v>
      </c>
      <c r="Y6" s="116">
        <v>977</v>
      </c>
      <c r="Z6" s="116">
        <v>0</v>
      </c>
      <c r="AA6" s="116">
        <v>0</v>
      </c>
      <c r="AB6" s="116">
        <v>0</v>
      </c>
      <c r="AC6" s="116">
        <v>0</v>
      </c>
      <c r="AD6" s="116">
        <v>135</v>
      </c>
      <c r="AE6" s="116">
        <v>741</v>
      </c>
      <c r="AF6" s="116" t="s">
        <v>1860</v>
      </c>
      <c r="AG6" s="117"/>
      <c r="AH6" s="117" t="s">
        <v>1861</v>
      </c>
    </row>
    <row r="7" spans="1:34" x14ac:dyDescent="0.25">
      <c r="A7" s="117" t="s">
        <v>192</v>
      </c>
      <c r="B7" s="117" t="s">
        <v>193</v>
      </c>
      <c r="C7" s="117" t="s">
        <v>1870</v>
      </c>
      <c r="D7" s="117" t="s">
        <v>191</v>
      </c>
      <c r="E7" s="117" t="s">
        <v>194</v>
      </c>
      <c r="F7" s="117" t="s">
        <v>656</v>
      </c>
      <c r="G7" s="117" t="s">
        <v>657</v>
      </c>
      <c r="H7" s="117" t="s">
        <v>1871</v>
      </c>
      <c r="I7" s="117"/>
      <c r="J7" s="116" t="s">
        <v>1858</v>
      </c>
      <c r="K7" s="116">
        <v>4.4802454020000004</v>
      </c>
      <c r="L7" s="116">
        <v>31.248572076999999</v>
      </c>
      <c r="M7" s="117" t="s">
        <v>1859</v>
      </c>
      <c r="N7" s="116" t="s">
        <v>146</v>
      </c>
      <c r="O7" s="116">
        <v>0</v>
      </c>
      <c r="P7" s="116">
        <v>0</v>
      </c>
      <c r="Q7" s="116">
        <v>0</v>
      </c>
      <c r="R7" s="116">
        <v>0</v>
      </c>
      <c r="S7" s="116">
        <v>0</v>
      </c>
      <c r="T7" s="116">
        <v>0</v>
      </c>
      <c r="U7" s="116" t="s">
        <v>159</v>
      </c>
      <c r="V7" s="116">
        <v>270</v>
      </c>
      <c r="W7" s="116">
        <v>1620</v>
      </c>
      <c r="X7" s="116">
        <v>270</v>
      </c>
      <c r="Y7" s="116">
        <v>1620</v>
      </c>
      <c r="Z7" s="116">
        <v>0</v>
      </c>
      <c r="AA7" s="116">
        <v>0</v>
      </c>
      <c r="AB7" s="116">
        <v>0</v>
      </c>
      <c r="AC7" s="116">
        <v>0</v>
      </c>
      <c r="AD7" s="116">
        <v>168</v>
      </c>
      <c r="AE7" s="116">
        <v>924</v>
      </c>
      <c r="AF7" s="116" t="s">
        <v>1860</v>
      </c>
      <c r="AG7" s="117"/>
      <c r="AH7" s="117" t="s">
        <v>1861</v>
      </c>
    </row>
    <row r="8" spans="1:34" x14ac:dyDescent="0.25">
      <c r="A8" s="117" t="s">
        <v>192</v>
      </c>
      <c r="B8" s="117" t="s">
        <v>193</v>
      </c>
      <c r="C8" s="117" t="s">
        <v>1872</v>
      </c>
      <c r="D8" s="117" t="s">
        <v>191</v>
      </c>
      <c r="E8" s="117" t="s">
        <v>194</v>
      </c>
      <c r="F8" s="117" t="s">
        <v>656</v>
      </c>
      <c r="G8" s="117" t="s">
        <v>657</v>
      </c>
      <c r="H8" s="117" t="s">
        <v>1873</v>
      </c>
      <c r="I8" s="117"/>
      <c r="J8" s="116" t="s">
        <v>1858</v>
      </c>
      <c r="K8" s="116">
        <v>4.4445069999999998</v>
      </c>
      <c r="L8" s="116">
        <v>31.202480000000001</v>
      </c>
      <c r="M8" s="117" t="s">
        <v>1859</v>
      </c>
      <c r="N8" s="116" t="s">
        <v>146</v>
      </c>
      <c r="O8" s="116">
        <v>0</v>
      </c>
      <c r="P8" s="116">
        <v>0</v>
      </c>
      <c r="Q8" s="116">
        <v>0</v>
      </c>
      <c r="R8" s="116">
        <v>0</v>
      </c>
      <c r="S8" s="116">
        <v>0</v>
      </c>
      <c r="T8" s="116">
        <v>0</v>
      </c>
      <c r="U8" s="116" t="s">
        <v>159</v>
      </c>
      <c r="V8" s="116">
        <v>125</v>
      </c>
      <c r="W8" s="116">
        <v>750</v>
      </c>
      <c r="X8" s="116">
        <v>125</v>
      </c>
      <c r="Y8" s="116">
        <v>750</v>
      </c>
      <c r="Z8" s="116">
        <v>0</v>
      </c>
      <c r="AA8" s="116">
        <v>0</v>
      </c>
      <c r="AB8" s="116">
        <v>0</v>
      </c>
      <c r="AC8" s="116">
        <v>0</v>
      </c>
      <c r="AD8" s="116">
        <v>0</v>
      </c>
      <c r="AE8" s="116">
        <v>0</v>
      </c>
      <c r="AF8" s="116" t="s">
        <v>1860</v>
      </c>
      <c r="AG8" s="117"/>
      <c r="AH8" s="117" t="s">
        <v>1861</v>
      </c>
    </row>
    <row r="9" spans="1:34" x14ac:dyDescent="0.25">
      <c r="A9" s="117" t="s">
        <v>192</v>
      </c>
      <c r="B9" s="117" t="s">
        <v>193</v>
      </c>
      <c r="C9" s="117" t="s">
        <v>1874</v>
      </c>
      <c r="D9" s="117" t="s">
        <v>191</v>
      </c>
      <c r="E9" s="117" t="s">
        <v>194</v>
      </c>
      <c r="F9" s="117" t="s">
        <v>656</v>
      </c>
      <c r="G9" s="117" t="s">
        <v>657</v>
      </c>
      <c r="H9" s="117" t="s">
        <v>1875</v>
      </c>
      <c r="I9" s="117"/>
      <c r="J9" s="116" t="s">
        <v>1858</v>
      </c>
      <c r="K9" s="116">
        <v>4.53</v>
      </c>
      <c r="L9" s="116">
        <v>31.32</v>
      </c>
      <c r="M9" s="117" t="s">
        <v>1859</v>
      </c>
      <c r="N9" s="116" t="s">
        <v>146</v>
      </c>
      <c r="O9" s="116">
        <v>0</v>
      </c>
      <c r="P9" s="116">
        <v>0</v>
      </c>
      <c r="Q9" s="116">
        <v>0</v>
      </c>
      <c r="R9" s="116">
        <v>0</v>
      </c>
      <c r="S9" s="116">
        <v>0</v>
      </c>
      <c r="T9" s="116">
        <v>0</v>
      </c>
      <c r="U9" s="116" t="s">
        <v>159</v>
      </c>
      <c r="V9" s="116">
        <v>202</v>
      </c>
      <c r="W9" s="116">
        <v>1212</v>
      </c>
      <c r="X9" s="116">
        <v>132</v>
      </c>
      <c r="Y9" s="116">
        <v>792</v>
      </c>
      <c r="Z9" s="116">
        <v>70</v>
      </c>
      <c r="AA9" s="116">
        <v>420</v>
      </c>
      <c r="AB9" s="116">
        <v>0</v>
      </c>
      <c r="AC9" s="116">
        <v>0</v>
      </c>
      <c r="AD9" s="116">
        <v>0</v>
      </c>
      <c r="AE9" s="116">
        <v>0</v>
      </c>
      <c r="AF9" s="116" t="s">
        <v>1860</v>
      </c>
      <c r="AG9" s="117"/>
      <c r="AH9" s="117" t="s">
        <v>1861</v>
      </c>
    </row>
    <row r="10" spans="1:34" x14ac:dyDescent="0.25">
      <c r="A10" s="117" t="s">
        <v>192</v>
      </c>
      <c r="B10" s="117" t="s">
        <v>193</v>
      </c>
      <c r="C10" s="117" t="s">
        <v>1876</v>
      </c>
      <c r="D10" s="117" t="s">
        <v>191</v>
      </c>
      <c r="E10" s="117" t="s">
        <v>194</v>
      </c>
      <c r="F10" s="117" t="s">
        <v>656</v>
      </c>
      <c r="G10" s="117" t="s">
        <v>657</v>
      </c>
      <c r="H10" s="117" t="s">
        <v>1877</v>
      </c>
      <c r="I10" s="117"/>
      <c r="J10" s="116" t="s">
        <v>1858</v>
      </c>
      <c r="K10" s="116">
        <v>4.4509100000000004</v>
      </c>
      <c r="L10" s="116">
        <v>31.2</v>
      </c>
      <c r="M10" s="117" t="s">
        <v>1859</v>
      </c>
      <c r="N10" s="116" t="s">
        <v>146</v>
      </c>
      <c r="O10" s="116">
        <v>0</v>
      </c>
      <c r="P10" s="116">
        <v>0</v>
      </c>
      <c r="Q10" s="116">
        <v>0</v>
      </c>
      <c r="R10" s="116">
        <v>0</v>
      </c>
      <c r="S10" s="116">
        <v>0</v>
      </c>
      <c r="T10" s="116">
        <v>0</v>
      </c>
      <c r="U10" s="116" t="s">
        <v>159</v>
      </c>
      <c r="V10" s="116">
        <v>341</v>
      </c>
      <c r="W10" s="116">
        <v>2046</v>
      </c>
      <c r="X10" s="116">
        <v>321</v>
      </c>
      <c r="Y10" s="116">
        <v>1926</v>
      </c>
      <c r="Z10" s="116">
        <v>20</v>
      </c>
      <c r="AA10" s="116">
        <v>120</v>
      </c>
      <c r="AB10" s="116">
        <v>0</v>
      </c>
      <c r="AC10" s="116">
        <v>0</v>
      </c>
      <c r="AD10" s="116">
        <v>0</v>
      </c>
      <c r="AE10" s="116">
        <v>0</v>
      </c>
      <c r="AF10" s="116" t="s">
        <v>1860</v>
      </c>
      <c r="AG10" s="117"/>
      <c r="AH10" s="117" t="s">
        <v>1861</v>
      </c>
    </row>
    <row r="11" spans="1:34" x14ac:dyDescent="0.25">
      <c r="A11" s="117" t="s">
        <v>192</v>
      </c>
      <c r="B11" s="117" t="s">
        <v>193</v>
      </c>
      <c r="C11" s="117" t="s">
        <v>1878</v>
      </c>
      <c r="D11" s="117" t="s">
        <v>191</v>
      </c>
      <c r="E11" s="117" t="s">
        <v>194</v>
      </c>
      <c r="F11" s="117" t="s">
        <v>656</v>
      </c>
      <c r="G11" s="117" t="s">
        <v>657</v>
      </c>
      <c r="H11" s="117" t="s">
        <v>1879</v>
      </c>
      <c r="I11" s="117"/>
      <c r="J11" s="116" t="s">
        <v>1858</v>
      </c>
      <c r="K11" s="116">
        <v>4.5106778759999999</v>
      </c>
      <c r="L11" s="116">
        <v>31.296268017999999</v>
      </c>
      <c r="M11" s="117" t="s">
        <v>1859</v>
      </c>
      <c r="N11" s="116" t="s">
        <v>146</v>
      </c>
      <c r="O11" s="116">
        <v>0</v>
      </c>
      <c r="P11" s="116">
        <v>0</v>
      </c>
      <c r="Q11" s="116">
        <v>0</v>
      </c>
      <c r="R11" s="116">
        <v>0</v>
      </c>
      <c r="S11" s="116">
        <v>0</v>
      </c>
      <c r="T11" s="116">
        <v>0</v>
      </c>
      <c r="U11" s="116" t="s">
        <v>159</v>
      </c>
      <c r="V11" s="116">
        <v>222</v>
      </c>
      <c r="W11" s="116">
        <v>1332</v>
      </c>
      <c r="X11" s="116">
        <v>182</v>
      </c>
      <c r="Y11" s="116">
        <v>1092</v>
      </c>
      <c r="Z11" s="116">
        <v>40</v>
      </c>
      <c r="AA11" s="116">
        <v>240</v>
      </c>
      <c r="AB11" s="116">
        <v>0</v>
      </c>
      <c r="AC11" s="116">
        <v>0</v>
      </c>
      <c r="AD11" s="116">
        <v>0</v>
      </c>
      <c r="AE11" s="116">
        <v>0</v>
      </c>
      <c r="AF11" s="116" t="s">
        <v>1860</v>
      </c>
      <c r="AG11" s="117"/>
      <c r="AH11" s="117" t="s">
        <v>1861</v>
      </c>
    </row>
    <row r="12" spans="1:34" x14ac:dyDescent="0.25">
      <c r="A12" s="117" t="s">
        <v>192</v>
      </c>
      <c r="B12" s="117" t="s">
        <v>193</v>
      </c>
      <c r="C12" s="117" t="s">
        <v>1880</v>
      </c>
      <c r="D12" s="117" t="s">
        <v>191</v>
      </c>
      <c r="E12" s="117" t="s">
        <v>194</v>
      </c>
      <c r="F12" s="117" t="s">
        <v>593</v>
      </c>
      <c r="G12" s="117" t="s">
        <v>594</v>
      </c>
      <c r="H12" s="117" t="s">
        <v>1881</v>
      </c>
      <c r="I12" s="117"/>
      <c r="J12" s="116" t="s">
        <v>1858</v>
      </c>
      <c r="K12" s="116">
        <v>4.8623014160000002</v>
      </c>
      <c r="L12" s="116">
        <v>31.619296120000001</v>
      </c>
      <c r="M12" s="117" t="s">
        <v>1859</v>
      </c>
      <c r="N12" s="116" t="s">
        <v>146</v>
      </c>
      <c r="O12" s="116">
        <v>0</v>
      </c>
      <c r="P12" s="116">
        <v>0</v>
      </c>
      <c r="Q12" s="116">
        <v>0</v>
      </c>
      <c r="R12" s="116">
        <v>0</v>
      </c>
      <c r="S12" s="116">
        <v>0</v>
      </c>
      <c r="T12" s="116">
        <v>0</v>
      </c>
      <c r="U12" s="116" t="s">
        <v>159</v>
      </c>
      <c r="V12" s="116">
        <v>262</v>
      </c>
      <c r="W12" s="116">
        <v>1772</v>
      </c>
      <c r="X12" s="116">
        <v>262</v>
      </c>
      <c r="Y12" s="116">
        <v>1772</v>
      </c>
      <c r="Z12" s="116">
        <v>0</v>
      </c>
      <c r="AA12" s="116">
        <v>0</v>
      </c>
      <c r="AB12" s="116">
        <v>0</v>
      </c>
      <c r="AC12" s="116">
        <v>0</v>
      </c>
      <c r="AD12" s="116">
        <v>620</v>
      </c>
      <c r="AE12" s="116">
        <v>3720</v>
      </c>
      <c r="AF12" s="116" t="s">
        <v>1860</v>
      </c>
      <c r="AG12" s="117"/>
      <c r="AH12" s="117" t="s">
        <v>1882</v>
      </c>
    </row>
    <row r="13" spans="1:34" x14ac:dyDescent="0.25">
      <c r="A13" s="118" t="s">
        <v>192</v>
      </c>
      <c r="B13" s="118" t="s">
        <v>193</v>
      </c>
      <c r="C13" s="118" t="s">
        <v>1883</v>
      </c>
      <c r="D13" s="118" t="s">
        <v>191</v>
      </c>
      <c r="E13" s="118" t="s">
        <v>194</v>
      </c>
      <c r="F13" s="118" t="s">
        <v>190</v>
      </c>
      <c r="G13" s="118" t="s">
        <v>194</v>
      </c>
      <c r="H13" s="118" t="s">
        <v>1884</v>
      </c>
      <c r="I13" s="118"/>
      <c r="J13" s="118" t="s">
        <v>1885</v>
      </c>
      <c r="K13" s="119">
        <v>4.8304559999999999</v>
      </c>
      <c r="L13" s="119">
        <v>31.610185000000001</v>
      </c>
      <c r="M13" s="118" t="s">
        <v>1859</v>
      </c>
      <c r="N13" s="116" t="s">
        <v>159</v>
      </c>
      <c r="O13" s="119">
        <v>761</v>
      </c>
      <c r="P13" s="119">
        <v>4183</v>
      </c>
      <c r="Q13" s="119">
        <v>761</v>
      </c>
      <c r="R13" s="119">
        <v>4183</v>
      </c>
      <c r="S13" s="119">
        <v>0</v>
      </c>
      <c r="T13" s="119">
        <v>0</v>
      </c>
      <c r="U13" s="119" t="s">
        <v>146</v>
      </c>
      <c r="V13" s="119">
        <v>0</v>
      </c>
      <c r="W13" s="116">
        <v>0</v>
      </c>
      <c r="X13" s="119">
        <v>0</v>
      </c>
      <c r="Y13" s="119">
        <v>0</v>
      </c>
      <c r="Z13" s="119">
        <v>0</v>
      </c>
      <c r="AA13" s="119">
        <v>0</v>
      </c>
      <c r="AB13" s="119">
        <v>0</v>
      </c>
      <c r="AC13" s="119">
        <v>0</v>
      </c>
      <c r="AD13" s="119">
        <v>0</v>
      </c>
      <c r="AE13" s="119">
        <v>0</v>
      </c>
      <c r="AF13" s="116" t="s">
        <v>1860</v>
      </c>
      <c r="AG13" s="118"/>
      <c r="AH13" s="117" t="s">
        <v>1861</v>
      </c>
    </row>
    <row r="14" spans="1:34" x14ac:dyDescent="0.25">
      <c r="A14" s="117" t="s">
        <v>192</v>
      </c>
      <c r="B14" s="117" t="s">
        <v>193</v>
      </c>
      <c r="C14" s="117" t="s">
        <v>1886</v>
      </c>
      <c r="D14" s="117" t="s">
        <v>191</v>
      </c>
      <c r="E14" s="117" t="s">
        <v>194</v>
      </c>
      <c r="F14" s="117" t="s">
        <v>190</v>
      </c>
      <c r="G14" s="117" t="s">
        <v>194</v>
      </c>
      <c r="H14" s="117" t="s">
        <v>1887</v>
      </c>
      <c r="I14" s="117"/>
      <c r="J14" s="116" t="s">
        <v>1858</v>
      </c>
      <c r="K14" s="116">
        <v>4.8592399999999998</v>
      </c>
      <c r="L14" s="116">
        <v>31.614159999999998</v>
      </c>
      <c r="M14" s="117" t="s">
        <v>1859</v>
      </c>
      <c r="N14" s="116" t="s">
        <v>159</v>
      </c>
      <c r="O14" s="116">
        <v>180</v>
      </c>
      <c r="P14" s="116">
        <v>1080</v>
      </c>
      <c r="Q14" s="116">
        <v>180</v>
      </c>
      <c r="R14" s="116">
        <v>1080</v>
      </c>
      <c r="S14" s="116">
        <v>0</v>
      </c>
      <c r="T14" s="116">
        <v>0</v>
      </c>
      <c r="U14" s="119" t="s">
        <v>146</v>
      </c>
      <c r="V14" s="116">
        <v>0</v>
      </c>
      <c r="W14" s="116">
        <v>0</v>
      </c>
      <c r="X14" s="116">
        <v>0</v>
      </c>
      <c r="Y14" s="116">
        <v>0</v>
      </c>
      <c r="Z14" s="116">
        <v>0</v>
      </c>
      <c r="AA14" s="116">
        <v>0</v>
      </c>
      <c r="AB14" s="116">
        <v>0</v>
      </c>
      <c r="AC14" s="116">
        <v>0</v>
      </c>
      <c r="AD14" s="116">
        <v>0</v>
      </c>
      <c r="AE14" s="116">
        <v>0</v>
      </c>
      <c r="AF14" s="116" t="s">
        <v>1860</v>
      </c>
      <c r="AG14" s="117" t="s">
        <v>1888</v>
      </c>
      <c r="AH14" s="117" t="s">
        <v>1861</v>
      </c>
    </row>
    <row r="15" spans="1:34" x14ac:dyDescent="0.25">
      <c r="A15" s="117" t="s">
        <v>192</v>
      </c>
      <c r="B15" s="117" t="s">
        <v>193</v>
      </c>
      <c r="C15" s="117" t="s">
        <v>1889</v>
      </c>
      <c r="D15" s="117" t="s">
        <v>191</v>
      </c>
      <c r="E15" s="117" t="s">
        <v>194</v>
      </c>
      <c r="F15" s="117" t="s">
        <v>190</v>
      </c>
      <c r="G15" s="117" t="s">
        <v>194</v>
      </c>
      <c r="H15" s="117" t="s">
        <v>1890</v>
      </c>
      <c r="I15" s="117"/>
      <c r="J15" s="116" t="s">
        <v>1858</v>
      </c>
      <c r="K15" s="116">
        <v>4.8574099999999998</v>
      </c>
      <c r="L15" s="116">
        <v>31.593589999999999</v>
      </c>
      <c r="M15" s="117" t="s">
        <v>1859</v>
      </c>
      <c r="N15" s="116" t="s">
        <v>159</v>
      </c>
      <c r="O15" s="116">
        <v>99</v>
      </c>
      <c r="P15" s="116">
        <v>594</v>
      </c>
      <c r="Q15" s="116">
        <v>99</v>
      </c>
      <c r="R15" s="116">
        <v>594</v>
      </c>
      <c r="S15" s="116">
        <v>0</v>
      </c>
      <c r="T15" s="116">
        <v>0</v>
      </c>
      <c r="U15" s="119" t="s">
        <v>146</v>
      </c>
      <c r="V15" s="116">
        <v>0</v>
      </c>
      <c r="W15" s="116">
        <v>0</v>
      </c>
      <c r="X15" s="116">
        <v>0</v>
      </c>
      <c r="Y15" s="116">
        <v>0</v>
      </c>
      <c r="Z15" s="116">
        <v>0</v>
      </c>
      <c r="AA15" s="116">
        <v>0</v>
      </c>
      <c r="AB15" s="116">
        <v>0</v>
      </c>
      <c r="AC15" s="116">
        <v>0</v>
      </c>
      <c r="AD15" s="116">
        <v>0</v>
      </c>
      <c r="AE15" s="116">
        <v>0</v>
      </c>
      <c r="AF15" s="116" t="s">
        <v>1860</v>
      </c>
      <c r="AG15" s="117" t="s">
        <v>1888</v>
      </c>
      <c r="AH15" s="117" t="s">
        <v>1861</v>
      </c>
    </row>
    <row r="16" spans="1:34" x14ac:dyDescent="0.25">
      <c r="A16" s="117" t="s">
        <v>192</v>
      </c>
      <c r="B16" s="117" t="s">
        <v>193</v>
      </c>
      <c r="C16" s="117" t="s">
        <v>1891</v>
      </c>
      <c r="D16" s="117" t="s">
        <v>191</v>
      </c>
      <c r="E16" s="117" t="s">
        <v>194</v>
      </c>
      <c r="F16" s="117" t="s">
        <v>190</v>
      </c>
      <c r="G16" s="117" t="s">
        <v>194</v>
      </c>
      <c r="H16" s="117" t="s">
        <v>1892</v>
      </c>
      <c r="I16" s="117"/>
      <c r="J16" s="116" t="s">
        <v>1858</v>
      </c>
      <c r="K16" s="116">
        <v>4.8659499999999998</v>
      </c>
      <c r="L16" s="116">
        <v>31.581140000000001</v>
      </c>
      <c r="M16" s="117" t="s">
        <v>1859</v>
      </c>
      <c r="N16" s="116" t="s">
        <v>159</v>
      </c>
      <c r="O16" s="116">
        <v>320</v>
      </c>
      <c r="P16" s="116">
        <v>1920</v>
      </c>
      <c r="Q16" s="116">
        <v>320</v>
      </c>
      <c r="R16" s="116">
        <v>1920</v>
      </c>
      <c r="S16" s="116">
        <v>0</v>
      </c>
      <c r="T16" s="116">
        <v>0</v>
      </c>
      <c r="U16" s="119" t="s">
        <v>146</v>
      </c>
      <c r="V16" s="116">
        <v>0</v>
      </c>
      <c r="W16" s="116">
        <v>0</v>
      </c>
      <c r="X16" s="116">
        <v>0</v>
      </c>
      <c r="Y16" s="116">
        <v>0</v>
      </c>
      <c r="Z16" s="116">
        <v>0</v>
      </c>
      <c r="AA16" s="116">
        <v>0</v>
      </c>
      <c r="AB16" s="116">
        <v>0</v>
      </c>
      <c r="AC16" s="116">
        <v>0</v>
      </c>
      <c r="AD16" s="116">
        <v>0</v>
      </c>
      <c r="AE16" s="116">
        <v>0</v>
      </c>
      <c r="AF16" s="116" t="s">
        <v>1860</v>
      </c>
      <c r="AG16" s="117" t="s">
        <v>1888</v>
      </c>
      <c r="AH16" s="117" t="s">
        <v>1861</v>
      </c>
    </row>
    <row r="17" spans="1:34" x14ac:dyDescent="0.25">
      <c r="A17" s="117" t="s">
        <v>192</v>
      </c>
      <c r="B17" s="117" t="s">
        <v>193</v>
      </c>
      <c r="C17" s="117" t="s">
        <v>1893</v>
      </c>
      <c r="D17" s="117" t="s">
        <v>191</v>
      </c>
      <c r="E17" s="117" t="s">
        <v>194</v>
      </c>
      <c r="F17" s="117" t="s">
        <v>190</v>
      </c>
      <c r="G17" s="117" t="s">
        <v>194</v>
      </c>
      <c r="H17" s="117" t="s">
        <v>1894</v>
      </c>
      <c r="I17" s="117"/>
      <c r="J17" s="116" t="s">
        <v>1858</v>
      </c>
      <c r="K17" s="116">
        <v>4.8500500000000004</v>
      </c>
      <c r="L17" s="116">
        <v>31.611830000000001</v>
      </c>
      <c r="M17" s="117" t="s">
        <v>1859</v>
      </c>
      <c r="N17" s="116" t="s">
        <v>159</v>
      </c>
      <c r="O17" s="116">
        <v>66</v>
      </c>
      <c r="P17" s="116">
        <v>396</v>
      </c>
      <c r="Q17" s="116">
        <v>66</v>
      </c>
      <c r="R17" s="116">
        <v>396</v>
      </c>
      <c r="S17" s="116">
        <v>0</v>
      </c>
      <c r="T17" s="116">
        <v>0</v>
      </c>
      <c r="U17" s="119" t="s">
        <v>146</v>
      </c>
      <c r="V17" s="116">
        <v>0</v>
      </c>
      <c r="W17" s="116">
        <v>0</v>
      </c>
      <c r="X17" s="116">
        <v>0</v>
      </c>
      <c r="Y17" s="116">
        <v>0</v>
      </c>
      <c r="Z17" s="116">
        <v>0</v>
      </c>
      <c r="AA17" s="116">
        <v>0</v>
      </c>
      <c r="AB17" s="116">
        <v>0</v>
      </c>
      <c r="AC17" s="116">
        <v>0</v>
      </c>
      <c r="AD17" s="116">
        <v>0</v>
      </c>
      <c r="AE17" s="116">
        <v>0</v>
      </c>
      <c r="AF17" s="116" t="s">
        <v>1860</v>
      </c>
      <c r="AG17" s="117" t="s">
        <v>1888</v>
      </c>
      <c r="AH17" s="117" t="s">
        <v>1861</v>
      </c>
    </row>
    <row r="18" spans="1:34" x14ac:dyDescent="0.25">
      <c r="A18" s="117" t="s">
        <v>192</v>
      </c>
      <c r="B18" s="117" t="s">
        <v>193</v>
      </c>
      <c r="C18" s="117" t="s">
        <v>1895</v>
      </c>
      <c r="D18" s="117" t="s">
        <v>191</v>
      </c>
      <c r="E18" s="117" t="s">
        <v>194</v>
      </c>
      <c r="F18" s="117" t="s">
        <v>268</v>
      </c>
      <c r="G18" s="117" t="s">
        <v>269</v>
      </c>
      <c r="H18" s="117" t="s">
        <v>1896</v>
      </c>
      <c r="I18" s="117"/>
      <c r="J18" s="116" t="s">
        <v>1858</v>
      </c>
      <c r="K18" s="116">
        <v>4.8366800000000003</v>
      </c>
      <c r="L18" s="116">
        <v>31.606560000000002</v>
      </c>
      <c r="M18" s="117" t="s">
        <v>1859</v>
      </c>
      <c r="N18" s="116" t="s">
        <v>159</v>
      </c>
      <c r="O18" s="116">
        <v>99</v>
      </c>
      <c r="P18" s="116">
        <v>594</v>
      </c>
      <c r="Q18" s="116">
        <v>99</v>
      </c>
      <c r="R18" s="116">
        <v>594</v>
      </c>
      <c r="S18" s="116">
        <v>0</v>
      </c>
      <c r="T18" s="116">
        <v>0</v>
      </c>
      <c r="U18" s="119" t="s">
        <v>146</v>
      </c>
      <c r="V18" s="116">
        <v>0</v>
      </c>
      <c r="W18" s="116">
        <v>0</v>
      </c>
      <c r="X18" s="116">
        <v>0</v>
      </c>
      <c r="Y18" s="116">
        <v>0</v>
      </c>
      <c r="Z18" s="116">
        <v>0</v>
      </c>
      <c r="AA18" s="116">
        <v>0</v>
      </c>
      <c r="AB18" s="116">
        <v>0</v>
      </c>
      <c r="AC18" s="116">
        <v>0</v>
      </c>
      <c r="AD18" s="116">
        <v>0</v>
      </c>
      <c r="AE18" s="116">
        <v>0</v>
      </c>
      <c r="AF18" s="116" t="s">
        <v>1860</v>
      </c>
      <c r="AG18" s="117" t="s">
        <v>1888</v>
      </c>
      <c r="AH18" s="117" t="s">
        <v>1861</v>
      </c>
    </row>
    <row r="19" spans="1:34" x14ac:dyDescent="0.25">
      <c r="A19" s="117" t="s">
        <v>192</v>
      </c>
      <c r="B19" s="117" t="s">
        <v>193</v>
      </c>
      <c r="C19" s="117" t="s">
        <v>1897</v>
      </c>
      <c r="D19" s="117" t="s">
        <v>191</v>
      </c>
      <c r="E19" s="117" t="s">
        <v>194</v>
      </c>
      <c r="F19" s="117" t="s">
        <v>268</v>
      </c>
      <c r="G19" s="117" t="s">
        <v>269</v>
      </c>
      <c r="H19" s="117" t="s">
        <v>1898</v>
      </c>
      <c r="I19" s="117"/>
      <c r="J19" s="116" t="s">
        <v>1858</v>
      </c>
      <c r="K19" s="116">
        <v>4.8084699999999998</v>
      </c>
      <c r="L19" s="116">
        <v>31.599329999999998</v>
      </c>
      <c r="M19" s="117" t="s">
        <v>1859</v>
      </c>
      <c r="N19" s="116" t="s">
        <v>159</v>
      </c>
      <c r="O19" s="116">
        <v>200</v>
      </c>
      <c r="P19" s="116">
        <v>1200</v>
      </c>
      <c r="Q19" s="116">
        <v>200</v>
      </c>
      <c r="R19" s="116">
        <v>1200</v>
      </c>
      <c r="S19" s="116">
        <v>0</v>
      </c>
      <c r="T19" s="116">
        <v>0</v>
      </c>
      <c r="U19" s="119" t="s">
        <v>146</v>
      </c>
      <c r="V19" s="116">
        <v>0</v>
      </c>
      <c r="W19" s="116">
        <v>0</v>
      </c>
      <c r="X19" s="116">
        <v>0</v>
      </c>
      <c r="Y19" s="116">
        <v>0</v>
      </c>
      <c r="Z19" s="116">
        <v>0</v>
      </c>
      <c r="AA19" s="116">
        <v>0</v>
      </c>
      <c r="AB19" s="116">
        <v>0</v>
      </c>
      <c r="AC19" s="116">
        <v>0</v>
      </c>
      <c r="AD19" s="116">
        <v>0</v>
      </c>
      <c r="AE19" s="116">
        <v>0</v>
      </c>
      <c r="AF19" s="116" t="s">
        <v>1860</v>
      </c>
      <c r="AG19" s="117" t="s">
        <v>1888</v>
      </c>
      <c r="AH19" s="117" t="s">
        <v>1861</v>
      </c>
    </row>
    <row r="20" spans="1:34" x14ac:dyDescent="0.25">
      <c r="A20" s="117" t="s">
        <v>192</v>
      </c>
      <c r="B20" s="117" t="s">
        <v>193</v>
      </c>
      <c r="C20" s="117" t="s">
        <v>1899</v>
      </c>
      <c r="D20" s="117" t="s">
        <v>191</v>
      </c>
      <c r="E20" s="117" t="s">
        <v>194</v>
      </c>
      <c r="F20" s="117" t="s">
        <v>268</v>
      </c>
      <c r="G20" s="117" t="s">
        <v>269</v>
      </c>
      <c r="H20" s="117" t="s">
        <v>1900</v>
      </c>
      <c r="I20" s="117"/>
      <c r="J20" s="116" t="s">
        <v>1858</v>
      </c>
      <c r="K20" s="116">
        <v>4.8308400000000002</v>
      </c>
      <c r="L20" s="116">
        <v>31.608809999999998</v>
      </c>
      <c r="M20" s="117" t="s">
        <v>1859</v>
      </c>
      <c r="N20" s="116" t="s">
        <v>159</v>
      </c>
      <c r="O20" s="116">
        <v>200</v>
      </c>
      <c r="P20" s="116">
        <v>1200</v>
      </c>
      <c r="Q20" s="116">
        <v>200</v>
      </c>
      <c r="R20" s="116">
        <v>1200</v>
      </c>
      <c r="S20" s="116">
        <v>0</v>
      </c>
      <c r="T20" s="116">
        <v>0</v>
      </c>
      <c r="U20" s="119" t="s">
        <v>146</v>
      </c>
      <c r="V20" s="116">
        <v>0</v>
      </c>
      <c r="W20" s="116">
        <v>0</v>
      </c>
      <c r="X20" s="116">
        <v>0</v>
      </c>
      <c r="Y20" s="116">
        <v>0</v>
      </c>
      <c r="Z20" s="116">
        <v>0</v>
      </c>
      <c r="AA20" s="116">
        <v>0</v>
      </c>
      <c r="AB20" s="116">
        <v>0</v>
      </c>
      <c r="AC20" s="116">
        <v>0</v>
      </c>
      <c r="AD20" s="116">
        <v>0</v>
      </c>
      <c r="AE20" s="116">
        <v>0</v>
      </c>
      <c r="AF20" s="116" t="s">
        <v>1860</v>
      </c>
      <c r="AG20" s="117" t="s">
        <v>1888</v>
      </c>
      <c r="AH20" s="117" t="s">
        <v>1861</v>
      </c>
    </row>
    <row r="21" spans="1:34" x14ac:dyDescent="0.25">
      <c r="A21" s="117" t="s">
        <v>192</v>
      </c>
      <c r="B21" s="117" t="s">
        <v>193</v>
      </c>
      <c r="C21" s="117" t="s">
        <v>1901</v>
      </c>
      <c r="D21" s="117" t="s">
        <v>191</v>
      </c>
      <c r="E21" s="117" t="s">
        <v>194</v>
      </c>
      <c r="F21" s="117" t="s">
        <v>1435</v>
      </c>
      <c r="G21" s="117" t="s">
        <v>1436</v>
      </c>
      <c r="H21" s="117" t="s">
        <v>1436</v>
      </c>
      <c r="I21" s="117"/>
      <c r="J21" s="116" t="s">
        <v>1858</v>
      </c>
      <c r="K21" s="116">
        <v>4.6452251970000003</v>
      </c>
      <c r="L21" s="116">
        <v>32.080489909999997</v>
      </c>
      <c r="M21" s="117" t="s">
        <v>1859</v>
      </c>
      <c r="N21" s="116" t="s">
        <v>159</v>
      </c>
      <c r="O21" s="116">
        <v>44</v>
      </c>
      <c r="P21" s="116">
        <v>242</v>
      </c>
      <c r="Q21" s="116">
        <v>44</v>
      </c>
      <c r="R21" s="116">
        <v>242</v>
      </c>
      <c r="S21" s="116">
        <v>0</v>
      </c>
      <c r="T21" s="116">
        <v>0</v>
      </c>
      <c r="U21" s="116" t="s">
        <v>159</v>
      </c>
      <c r="V21" s="116">
        <v>498</v>
      </c>
      <c r="W21" s="116">
        <v>2741</v>
      </c>
      <c r="X21" s="116">
        <v>498</v>
      </c>
      <c r="Y21" s="116">
        <v>2741</v>
      </c>
      <c r="Z21" s="116">
        <v>0</v>
      </c>
      <c r="AA21" s="116">
        <v>0</v>
      </c>
      <c r="AB21" s="116">
        <v>3</v>
      </c>
      <c r="AC21" s="116">
        <v>14</v>
      </c>
      <c r="AD21" s="116">
        <v>8</v>
      </c>
      <c r="AE21" s="116">
        <v>49</v>
      </c>
      <c r="AF21" s="116" t="s">
        <v>1860</v>
      </c>
      <c r="AG21" s="117"/>
      <c r="AH21" s="117" t="s">
        <v>1861</v>
      </c>
    </row>
    <row r="22" spans="1:34" x14ac:dyDescent="0.25">
      <c r="A22" s="117" t="s">
        <v>192</v>
      </c>
      <c r="B22" s="117" t="s">
        <v>193</v>
      </c>
      <c r="C22" s="117" t="s">
        <v>1902</v>
      </c>
      <c r="D22" s="117" t="s">
        <v>191</v>
      </c>
      <c r="E22" s="117" t="s">
        <v>194</v>
      </c>
      <c r="F22" s="117" t="s">
        <v>1435</v>
      </c>
      <c r="G22" s="117" t="s">
        <v>1436</v>
      </c>
      <c r="H22" s="117" t="s">
        <v>1903</v>
      </c>
      <c r="I22" s="117"/>
      <c r="J22" s="116" t="s">
        <v>1858</v>
      </c>
      <c r="K22" s="116">
        <v>4.6422999999999996</v>
      </c>
      <c r="L22" s="116">
        <v>32.112200000000001</v>
      </c>
      <c r="M22" s="117" t="s">
        <v>1859</v>
      </c>
      <c r="N22" s="116" t="s">
        <v>159</v>
      </c>
      <c r="O22" s="116">
        <v>1001</v>
      </c>
      <c r="P22" s="116">
        <v>6006</v>
      </c>
      <c r="Q22" s="116">
        <v>1001</v>
      </c>
      <c r="R22" s="116">
        <v>6006</v>
      </c>
      <c r="S22" s="116">
        <v>0</v>
      </c>
      <c r="T22" s="116">
        <v>0</v>
      </c>
      <c r="U22" s="119" t="s">
        <v>146</v>
      </c>
      <c r="V22" s="116">
        <v>0</v>
      </c>
      <c r="W22" s="116">
        <v>0</v>
      </c>
      <c r="X22" s="116">
        <v>0</v>
      </c>
      <c r="Y22" s="116">
        <v>0</v>
      </c>
      <c r="Z22" s="116">
        <v>0</v>
      </c>
      <c r="AA22" s="116">
        <v>0</v>
      </c>
      <c r="AB22" s="116">
        <v>0</v>
      </c>
      <c r="AC22" s="116">
        <v>0</v>
      </c>
      <c r="AD22" s="116">
        <v>0</v>
      </c>
      <c r="AE22" s="116">
        <v>0</v>
      </c>
      <c r="AF22" s="116" t="s">
        <v>1860</v>
      </c>
      <c r="AG22" s="117" t="s">
        <v>1888</v>
      </c>
      <c r="AH22" s="117" t="s">
        <v>1861</v>
      </c>
    </row>
    <row r="23" spans="1:34" x14ac:dyDescent="0.25">
      <c r="A23" s="117" t="s">
        <v>192</v>
      </c>
      <c r="B23" s="117" t="s">
        <v>193</v>
      </c>
      <c r="C23" s="117" t="s">
        <v>1904</v>
      </c>
      <c r="D23" s="117" t="s">
        <v>191</v>
      </c>
      <c r="E23" s="117" t="s">
        <v>194</v>
      </c>
      <c r="F23" s="117" t="s">
        <v>600</v>
      </c>
      <c r="G23" s="117" t="s">
        <v>601</v>
      </c>
      <c r="H23" s="117" t="s">
        <v>601</v>
      </c>
      <c r="I23" s="117"/>
      <c r="J23" s="116" t="s">
        <v>1858</v>
      </c>
      <c r="K23" s="116">
        <v>4.2704399999999998</v>
      </c>
      <c r="L23" s="116">
        <v>31.825780000000002</v>
      </c>
      <c r="M23" s="117" t="s">
        <v>1859</v>
      </c>
      <c r="N23" s="116" t="s">
        <v>146</v>
      </c>
      <c r="O23" s="116">
        <v>0</v>
      </c>
      <c r="P23" s="116">
        <v>0</v>
      </c>
      <c r="Q23" s="116">
        <v>0</v>
      </c>
      <c r="R23" s="116">
        <v>0</v>
      </c>
      <c r="S23" s="116">
        <v>0</v>
      </c>
      <c r="T23" s="116">
        <v>0</v>
      </c>
      <c r="U23" s="116" t="s">
        <v>159</v>
      </c>
      <c r="V23" s="116">
        <v>495</v>
      </c>
      <c r="W23" s="116">
        <v>2970</v>
      </c>
      <c r="X23" s="116">
        <v>480</v>
      </c>
      <c r="Y23" s="116">
        <v>2880</v>
      </c>
      <c r="Z23" s="116">
        <v>15</v>
      </c>
      <c r="AA23" s="116">
        <v>90</v>
      </c>
      <c r="AB23" s="116">
        <v>0</v>
      </c>
      <c r="AC23" s="116">
        <v>0</v>
      </c>
      <c r="AD23" s="116">
        <v>360</v>
      </c>
      <c r="AE23" s="116">
        <v>2160</v>
      </c>
      <c r="AF23" s="116" t="s">
        <v>1860</v>
      </c>
      <c r="AG23" s="117" t="s">
        <v>1888</v>
      </c>
      <c r="AH23" s="117" t="s">
        <v>1861</v>
      </c>
    </row>
    <row r="24" spans="1:34" x14ac:dyDescent="0.25">
      <c r="A24" s="117" t="s">
        <v>192</v>
      </c>
      <c r="B24" s="117" t="s">
        <v>193</v>
      </c>
      <c r="C24" s="117" t="s">
        <v>1905</v>
      </c>
      <c r="D24" s="117" t="s">
        <v>191</v>
      </c>
      <c r="E24" s="117" t="s">
        <v>194</v>
      </c>
      <c r="F24" s="117" t="s">
        <v>600</v>
      </c>
      <c r="G24" s="117" t="s">
        <v>601</v>
      </c>
      <c r="H24" s="117" t="s">
        <v>1906</v>
      </c>
      <c r="I24" s="117"/>
      <c r="J24" s="116" t="s">
        <v>1858</v>
      </c>
      <c r="K24" s="116">
        <v>4.5548390000000003</v>
      </c>
      <c r="L24" s="116">
        <v>31.79898</v>
      </c>
      <c r="M24" s="117" t="s">
        <v>1859</v>
      </c>
      <c r="N24" s="116" t="s">
        <v>146</v>
      </c>
      <c r="O24" s="116">
        <v>0</v>
      </c>
      <c r="P24" s="116">
        <v>0</v>
      </c>
      <c r="Q24" s="116">
        <v>0</v>
      </c>
      <c r="R24" s="116">
        <v>0</v>
      </c>
      <c r="S24" s="116">
        <v>0</v>
      </c>
      <c r="T24" s="116">
        <v>0</v>
      </c>
      <c r="U24" s="116" t="s">
        <v>159</v>
      </c>
      <c r="V24" s="116">
        <v>199</v>
      </c>
      <c r="W24" s="116">
        <v>1194</v>
      </c>
      <c r="X24" s="116">
        <v>190</v>
      </c>
      <c r="Y24" s="116">
        <v>1140</v>
      </c>
      <c r="Z24" s="116">
        <v>9</v>
      </c>
      <c r="AA24" s="116">
        <v>54</v>
      </c>
      <c r="AB24" s="116">
        <v>0</v>
      </c>
      <c r="AC24" s="116">
        <v>0</v>
      </c>
      <c r="AD24" s="116">
        <v>0</v>
      </c>
      <c r="AE24" s="116">
        <v>0</v>
      </c>
      <c r="AF24" s="116" t="s">
        <v>1860</v>
      </c>
      <c r="AG24" s="117"/>
      <c r="AH24" s="117" t="s">
        <v>1861</v>
      </c>
    </row>
    <row r="25" spans="1:34" x14ac:dyDescent="0.25">
      <c r="A25" s="117" t="s">
        <v>192</v>
      </c>
      <c r="B25" s="117" t="s">
        <v>193</v>
      </c>
      <c r="C25" s="117" t="s">
        <v>1907</v>
      </c>
      <c r="D25" s="117" t="s">
        <v>191</v>
      </c>
      <c r="E25" s="117" t="s">
        <v>194</v>
      </c>
      <c r="F25" s="117" t="s">
        <v>600</v>
      </c>
      <c r="G25" s="117" t="s">
        <v>601</v>
      </c>
      <c r="H25" s="117" t="s">
        <v>1908</v>
      </c>
      <c r="I25" s="117"/>
      <c r="J25" s="116" t="s">
        <v>1858</v>
      </c>
      <c r="K25" s="116">
        <v>4.4146789999999996</v>
      </c>
      <c r="L25" s="116">
        <v>31.863498</v>
      </c>
      <c r="M25" s="117" t="s">
        <v>1859</v>
      </c>
      <c r="N25" s="116" t="s">
        <v>146</v>
      </c>
      <c r="O25" s="116">
        <v>0</v>
      </c>
      <c r="P25" s="116">
        <v>0</v>
      </c>
      <c r="Q25" s="116">
        <v>0</v>
      </c>
      <c r="R25" s="116">
        <v>0</v>
      </c>
      <c r="S25" s="116">
        <v>0</v>
      </c>
      <c r="T25" s="116">
        <v>0</v>
      </c>
      <c r="U25" s="116" t="s">
        <v>159</v>
      </c>
      <c r="V25" s="116">
        <v>331</v>
      </c>
      <c r="W25" s="116">
        <v>1986</v>
      </c>
      <c r="X25" s="116">
        <v>320</v>
      </c>
      <c r="Y25" s="116">
        <v>1920</v>
      </c>
      <c r="Z25" s="116">
        <v>11</v>
      </c>
      <c r="AA25" s="116">
        <v>66</v>
      </c>
      <c r="AB25" s="116">
        <v>0</v>
      </c>
      <c r="AC25" s="116">
        <v>0</v>
      </c>
      <c r="AD25" s="116">
        <v>0</v>
      </c>
      <c r="AE25" s="116">
        <v>0</v>
      </c>
      <c r="AF25" s="116" t="s">
        <v>1860</v>
      </c>
      <c r="AG25" s="117"/>
      <c r="AH25" s="117" t="s">
        <v>1861</v>
      </c>
    </row>
    <row r="26" spans="1:34" x14ac:dyDescent="0.25">
      <c r="A26" s="117" t="s">
        <v>192</v>
      </c>
      <c r="B26" s="117" t="s">
        <v>193</v>
      </c>
      <c r="C26" s="117" t="s">
        <v>1909</v>
      </c>
      <c r="D26" s="117" t="s">
        <v>191</v>
      </c>
      <c r="E26" s="117" t="s">
        <v>194</v>
      </c>
      <c r="F26" s="117" t="s">
        <v>600</v>
      </c>
      <c r="G26" s="117" t="s">
        <v>601</v>
      </c>
      <c r="H26" s="117" t="s">
        <v>1910</v>
      </c>
      <c r="I26" s="117"/>
      <c r="J26" s="116" t="s">
        <v>1858</v>
      </c>
      <c r="K26" s="116">
        <v>4.571761221</v>
      </c>
      <c r="L26" s="116">
        <v>31.840539029999999</v>
      </c>
      <c r="M26" s="117" t="s">
        <v>1859</v>
      </c>
      <c r="N26" s="116" t="s">
        <v>146</v>
      </c>
      <c r="O26" s="116">
        <v>0</v>
      </c>
      <c r="P26" s="116">
        <v>0</v>
      </c>
      <c r="Q26" s="116">
        <v>0</v>
      </c>
      <c r="R26" s="116">
        <v>0</v>
      </c>
      <c r="S26" s="116">
        <v>0</v>
      </c>
      <c r="T26" s="116">
        <v>0</v>
      </c>
      <c r="U26" s="116" t="s">
        <v>159</v>
      </c>
      <c r="V26" s="116">
        <v>290</v>
      </c>
      <c r="W26" s="116">
        <v>1740</v>
      </c>
      <c r="X26" s="116">
        <v>290</v>
      </c>
      <c r="Y26" s="116">
        <v>1740</v>
      </c>
      <c r="Z26" s="116">
        <v>0</v>
      </c>
      <c r="AA26" s="116">
        <v>0</v>
      </c>
      <c r="AB26" s="116">
        <v>0</v>
      </c>
      <c r="AC26" s="116">
        <v>0</v>
      </c>
      <c r="AD26" s="116">
        <v>0</v>
      </c>
      <c r="AE26" s="116">
        <v>0</v>
      </c>
      <c r="AF26" s="116" t="s">
        <v>1860</v>
      </c>
      <c r="AG26" s="117"/>
      <c r="AH26" s="117" t="s">
        <v>1861</v>
      </c>
    </row>
    <row r="27" spans="1:34" x14ac:dyDescent="0.25">
      <c r="A27" s="117" t="s">
        <v>192</v>
      </c>
      <c r="B27" s="117" t="s">
        <v>193</v>
      </c>
      <c r="C27" s="117" t="s">
        <v>1911</v>
      </c>
      <c r="D27" s="117" t="s">
        <v>191</v>
      </c>
      <c r="E27" s="117" t="s">
        <v>194</v>
      </c>
      <c r="F27" s="117" t="s">
        <v>600</v>
      </c>
      <c r="G27" s="117" t="s">
        <v>601</v>
      </c>
      <c r="H27" s="117" t="s">
        <v>1912</v>
      </c>
      <c r="I27" s="117"/>
      <c r="J27" s="116" t="s">
        <v>1858</v>
      </c>
      <c r="K27" s="116">
        <v>4.4440967090000001</v>
      </c>
      <c r="L27" s="116">
        <v>31.608329120000001</v>
      </c>
      <c r="M27" s="117" t="s">
        <v>1859</v>
      </c>
      <c r="N27" s="116" t="s">
        <v>146</v>
      </c>
      <c r="O27" s="116">
        <v>0</v>
      </c>
      <c r="P27" s="116">
        <v>0</v>
      </c>
      <c r="Q27" s="116">
        <v>0</v>
      </c>
      <c r="R27" s="116">
        <v>0</v>
      </c>
      <c r="S27" s="116">
        <v>0</v>
      </c>
      <c r="T27" s="116">
        <v>0</v>
      </c>
      <c r="U27" s="116" t="s">
        <v>159</v>
      </c>
      <c r="V27" s="116">
        <v>281</v>
      </c>
      <c r="W27" s="116">
        <v>1315</v>
      </c>
      <c r="X27" s="116">
        <v>189</v>
      </c>
      <c r="Y27" s="116">
        <v>855</v>
      </c>
      <c r="Z27" s="116">
        <v>92</v>
      </c>
      <c r="AA27" s="116">
        <v>460</v>
      </c>
      <c r="AB27" s="116">
        <v>0</v>
      </c>
      <c r="AC27" s="116">
        <v>0</v>
      </c>
      <c r="AD27" s="116">
        <v>0</v>
      </c>
      <c r="AE27" s="116">
        <v>0</v>
      </c>
      <c r="AF27" s="116" t="s">
        <v>1860</v>
      </c>
      <c r="AG27" s="117"/>
      <c r="AH27" s="117" t="s">
        <v>1861</v>
      </c>
    </row>
    <row r="28" spans="1:34" x14ac:dyDescent="0.25">
      <c r="A28" s="117" t="s">
        <v>192</v>
      </c>
      <c r="B28" s="117" t="s">
        <v>193</v>
      </c>
      <c r="C28" s="117" t="s">
        <v>1913</v>
      </c>
      <c r="D28" s="117" t="s">
        <v>191</v>
      </c>
      <c r="E28" s="117" t="s">
        <v>194</v>
      </c>
      <c r="F28" s="117" t="s">
        <v>1536</v>
      </c>
      <c r="G28" s="117" t="s">
        <v>1537</v>
      </c>
      <c r="H28" s="117" t="s">
        <v>1914</v>
      </c>
      <c r="I28" s="117"/>
      <c r="J28" s="116" t="s">
        <v>1858</v>
      </c>
      <c r="K28" s="116">
        <v>4.3687853499999996</v>
      </c>
      <c r="L28" s="116">
        <v>31.9829434</v>
      </c>
      <c r="M28" s="117" t="s">
        <v>1859</v>
      </c>
      <c r="N28" s="116" t="s">
        <v>159</v>
      </c>
      <c r="O28" s="116">
        <v>40</v>
      </c>
      <c r="P28" s="116">
        <v>240</v>
      </c>
      <c r="Q28" s="116">
        <v>40</v>
      </c>
      <c r="R28" s="116">
        <v>240</v>
      </c>
      <c r="S28" s="116">
        <v>0</v>
      </c>
      <c r="T28" s="116">
        <v>0</v>
      </c>
      <c r="U28" s="116" t="s">
        <v>159</v>
      </c>
      <c r="V28" s="116">
        <v>806</v>
      </c>
      <c r="W28" s="116">
        <v>6127</v>
      </c>
      <c r="X28" s="116">
        <v>806</v>
      </c>
      <c r="Y28" s="116">
        <v>6127</v>
      </c>
      <c r="Z28" s="116">
        <v>0</v>
      </c>
      <c r="AA28" s="116">
        <v>0</v>
      </c>
      <c r="AB28" s="116">
        <v>0</v>
      </c>
      <c r="AC28" s="116">
        <v>0</v>
      </c>
      <c r="AD28" s="116">
        <v>302</v>
      </c>
      <c r="AE28" s="116">
        <v>1661</v>
      </c>
      <c r="AF28" s="116" t="s">
        <v>1915</v>
      </c>
      <c r="AG28" s="117" t="s">
        <v>1916</v>
      </c>
      <c r="AH28" s="117" t="s">
        <v>1861</v>
      </c>
    </row>
    <row r="29" spans="1:34" x14ac:dyDescent="0.25">
      <c r="A29" s="117" t="s">
        <v>192</v>
      </c>
      <c r="B29" s="117" t="s">
        <v>193</v>
      </c>
      <c r="C29" s="117" t="s">
        <v>1917</v>
      </c>
      <c r="D29" s="117" t="s">
        <v>191</v>
      </c>
      <c r="E29" s="117" t="s">
        <v>194</v>
      </c>
      <c r="F29" s="117" t="s">
        <v>1536</v>
      </c>
      <c r="G29" s="117" t="s">
        <v>1537</v>
      </c>
      <c r="H29" s="117" t="s">
        <v>1918</v>
      </c>
      <c r="I29" s="117"/>
      <c r="J29" s="116" t="s">
        <v>1858</v>
      </c>
      <c r="K29" s="116">
        <v>4.5454499999999998</v>
      </c>
      <c r="L29" s="116">
        <v>31.96818</v>
      </c>
      <c r="M29" s="117" t="s">
        <v>1859</v>
      </c>
      <c r="N29" s="116" t="s">
        <v>159</v>
      </c>
      <c r="O29" s="116">
        <v>127</v>
      </c>
      <c r="P29" s="116">
        <v>764</v>
      </c>
      <c r="Q29" s="116">
        <v>51</v>
      </c>
      <c r="R29" s="116">
        <v>347</v>
      </c>
      <c r="S29" s="116">
        <v>76</v>
      </c>
      <c r="T29" s="116">
        <v>417</v>
      </c>
      <c r="U29" s="116" t="s">
        <v>159</v>
      </c>
      <c r="V29" s="116">
        <v>518</v>
      </c>
      <c r="W29" s="116">
        <v>3029</v>
      </c>
      <c r="X29" s="116">
        <v>273</v>
      </c>
      <c r="Y29" s="116">
        <v>1638</v>
      </c>
      <c r="Z29" s="116">
        <v>245</v>
      </c>
      <c r="AA29" s="116">
        <v>1391</v>
      </c>
      <c r="AB29" s="116">
        <v>6</v>
      </c>
      <c r="AC29" s="116">
        <v>34</v>
      </c>
      <c r="AD29" s="116">
        <v>17</v>
      </c>
      <c r="AE29" s="116">
        <v>103</v>
      </c>
      <c r="AF29" s="116" t="s">
        <v>1860</v>
      </c>
      <c r="AG29" s="117"/>
      <c r="AH29" s="117" t="s">
        <v>1861</v>
      </c>
    </row>
    <row r="30" spans="1:34" x14ac:dyDescent="0.25">
      <c r="A30" s="117" t="s">
        <v>192</v>
      </c>
      <c r="B30" s="117" t="s">
        <v>193</v>
      </c>
      <c r="C30" s="117" t="s">
        <v>1919</v>
      </c>
      <c r="D30" s="117" t="s">
        <v>191</v>
      </c>
      <c r="E30" s="117" t="s">
        <v>194</v>
      </c>
      <c r="F30" s="117" t="s">
        <v>597</v>
      </c>
      <c r="G30" s="117" t="s">
        <v>598</v>
      </c>
      <c r="H30" s="117" t="s">
        <v>598</v>
      </c>
      <c r="I30" s="117"/>
      <c r="J30" s="116" t="s">
        <v>1858</v>
      </c>
      <c r="K30" s="116">
        <v>5.0758999999999999</v>
      </c>
      <c r="L30" s="116">
        <v>31.856739999999999</v>
      </c>
      <c r="M30" s="117" t="s">
        <v>1859</v>
      </c>
      <c r="N30" s="116" t="s">
        <v>159</v>
      </c>
      <c r="O30" s="116">
        <v>63</v>
      </c>
      <c r="P30" s="116">
        <v>378</v>
      </c>
      <c r="Q30" s="116">
        <v>63</v>
      </c>
      <c r="R30" s="116">
        <v>378</v>
      </c>
      <c r="S30" s="116">
        <v>0</v>
      </c>
      <c r="T30" s="116">
        <v>0</v>
      </c>
      <c r="U30" s="116" t="s">
        <v>159</v>
      </c>
      <c r="V30" s="116">
        <v>749</v>
      </c>
      <c r="W30" s="116">
        <v>4119</v>
      </c>
      <c r="X30" s="116">
        <v>749</v>
      </c>
      <c r="Y30" s="116">
        <v>4119</v>
      </c>
      <c r="Z30" s="116">
        <v>0</v>
      </c>
      <c r="AA30" s="116">
        <v>0</v>
      </c>
      <c r="AB30" s="116">
        <v>0</v>
      </c>
      <c r="AC30" s="116">
        <v>0</v>
      </c>
      <c r="AD30" s="116">
        <v>113</v>
      </c>
      <c r="AE30" s="116">
        <v>678</v>
      </c>
      <c r="AF30" s="116" t="s">
        <v>1860</v>
      </c>
      <c r="AG30" s="117"/>
      <c r="AH30" s="117" t="s">
        <v>1861</v>
      </c>
    </row>
    <row r="31" spans="1:34" x14ac:dyDescent="0.25">
      <c r="A31" s="117" t="s">
        <v>192</v>
      </c>
      <c r="B31" s="117" t="s">
        <v>193</v>
      </c>
      <c r="C31" s="117" t="s">
        <v>1920</v>
      </c>
      <c r="D31" s="117" t="s">
        <v>191</v>
      </c>
      <c r="E31" s="117" t="s">
        <v>194</v>
      </c>
      <c r="F31" s="117" t="s">
        <v>923</v>
      </c>
      <c r="G31" s="117" t="s">
        <v>924</v>
      </c>
      <c r="H31" s="117" t="s">
        <v>1921</v>
      </c>
      <c r="I31" s="117"/>
      <c r="J31" s="116" t="s">
        <v>1858</v>
      </c>
      <c r="K31" s="116">
        <v>4.8735299999999997</v>
      </c>
      <c r="L31" s="116">
        <v>31.57723</v>
      </c>
      <c r="M31" s="117" t="s">
        <v>1859</v>
      </c>
      <c r="N31" s="116" t="s">
        <v>159</v>
      </c>
      <c r="O31" s="116">
        <v>51</v>
      </c>
      <c r="P31" s="116">
        <v>305</v>
      </c>
      <c r="Q31" s="116">
        <v>51</v>
      </c>
      <c r="R31" s="116">
        <v>305</v>
      </c>
      <c r="S31" s="116">
        <v>0</v>
      </c>
      <c r="T31" s="116">
        <v>0</v>
      </c>
      <c r="U31" s="116" t="s">
        <v>159</v>
      </c>
      <c r="V31" s="116">
        <v>2075</v>
      </c>
      <c r="W31" s="116">
        <v>11422</v>
      </c>
      <c r="X31" s="116">
        <v>1599</v>
      </c>
      <c r="Y31" s="116">
        <v>8611</v>
      </c>
      <c r="Z31" s="116">
        <v>476</v>
      </c>
      <c r="AA31" s="116">
        <v>2811</v>
      </c>
      <c r="AB31" s="116">
        <v>530</v>
      </c>
      <c r="AC31" s="116">
        <v>3256</v>
      </c>
      <c r="AD31" s="116">
        <v>511</v>
      </c>
      <c r="AE31" s="116">
        <v>3116</v>
      </c>
      <c r="AF31" s="116" t="s">
        <v>1860</v>
      </c>
      <c r="AG31" s="117"/>
      <c r="AH31" s="117" t="s">
        <v>1861</v>
      </c>
    </row>
    <row r="32" spans="1:34" x14ac:dyDescent="0.25">
      <c r="A32" s="117" t="s">
        <v>192</v>
      </c>
      <c r="B32" s="117" t="s">
        <v>193</v>
      </c>
      <c r="C32" s="117" t="s">
        <v>1922</v>
      </c>
      <c r="D32" s="117" t="s">
        <v>191</v>
      </c>
      <c r="E32" s="117" t="s">
        <v>194</v>
      </c>
      <c r="F32" s="117" t="s">
        <v>305</v>
      </c>
      <c r="G32" s="117" t="s">
        <v>306</v>
      </c>
      <c r="H32" s="117" t="s">
        <v>1923</v>
      </c>
      <c r="I32" s="117"/>
      <c r="J32" s="116" t="s">
        <v>1858</v>
      </c>
      <c r="K32" s="116">
        <v>4.8636400000000002</v>
      </c>
      <c r="L32" s="116">
        <v>31.512899999999998</v>
      </c>
      <c r="M32" s="117" t="s">
        <v>1859</v>
      </c>
      <c r="N32" s="116" t="s">
        <v>159</v>
      </c>
      <c r="O32" s="116">
        <v>78</v>
      </c>
      <c r="P32" s="116">
        <v>430</v>
      </c>
      <c r="Q32" s="116">
        <v>78</v>
      </c>
      <c r="R32" s="116">
        <v>430</v>
      </c>
      <c r="S32" s="116">
        <v>0</v>
      </c>
      <c r="T32" s="116">
        <v>0</v>
      </c>
      <c r="U32" s="119" t="s">
        <v>146</v>
      </c>
      <c r="V32" s="116">
        <v>0</v>
      </c>
      <c r="W32" s="116">
        <v>0</v>
      </c>
      <c r="X32" s="116">
        <v>0</v>
      </c>
      <c r="Y32" s="116">
        <v>0</v>
      </c>
      <c r="Z32" s="116">
        <v>0</v>
      </c>
      <c r="AA32" s="116">
        <v>0</v>
      </c>
      <c r="AB32" s="116">
        <v>0</v>
      </c>
      <c r="AC32" s="116">
        <v>0</v>
      </c>
      <c r="AD32" s="116">
        <v>0</v>
      </c>
      <c r="AE32" s="116">
        <v>0</v>
      </c>
      <c r="AF32" s="116" t="s">
        <v>1860</v>
      </c>
      <c r="AG32" s="117"/>
      <c r="AH32" s="117" t="s">
        <v>1861</v>
      </c>
    </row>
    <row r="33" spans="1:34" x14ac:dyDescent="0.25">
      <c r="A33" s="117" t="s">
        <v>192</v>
      </c>
      <c r="B33" s="117" t="s">
        <v>193</v>
      </c>
      <c r="C33" s="117" t="s">
        <v>1924</v>
      </c>
      <c r="D33" s="117" t="s">
        <v>191</v>
      </c>
      <c r="E33" s="117" t="s">
        <v>194</v>
      </c>
      <c r="F33" s="117" t="s">
        <v>305</v>
      </c>
      <c r="G33" s="117" t="s">
        <v>306</v>
      </c>
      <c r="H33" s="117" t="s">
        <v>1925</v>
      </c>
      <c r="I33" s="117"/>
      <c r="J33" s="116" t="s">
        <v>1858</v>
      </c>
      <c r="K33" s="116">
        <v>4.8638500000000002</v>
      </c>
      <c r="L33" s="116">
        <v>31.536670000000001</v>
      </c>
      <c r="M33" s="117" t="s">
        <v>1859</v>
      </c>
      <c r="N33" s="116" t="s">
        <v>159</v>
      </c>
      <c r="O33" s="116">
        <v>445</v>
      </c>
      <c r="P33" s="116">
        <v>2447</v>
      </c>
      <c r="Q33" s="116">
        <v>445</v>
      </c>
      <c r="R33" s="116">
        <v>2447</v>
      </c>
      <c r="S33" s="116">
        <v>0</v>
      </c>
      <c r="T33" s="116">
        <v>0</v>
      </c>
      <c r="U33" s="119" t="s">
        <v>146</v>
      </c>
      <c r="V33" s="116">
        <v>0</v>
      </c>
      <c r="W33" s="116">
        <v>0</v>
      </c>
      <c r="X33" s="116">
        <v>0</v>
      </c>
      <c r="Y33" s="116">
        <v>0</v>
      </c>
      <c r="Z33" s="116">
        <v>0</v>
      </c>
      <c r="AA33" s="116">
        <v>0</v>
      </c>
      <c r="AB33" s="116">
        <v>0</v>
      </c>
      <c r="AC33" s="116">
        <v>0</v>
      </c>
      <c r="AD33" s="116">
        <v>0</v>
      </c>
      <c r="AE33" s="116">
        <v>0</v>
      </c>
      <c r="AF33" s="116" t="s">
        <v>1860</v>
      </c>
      <c r="AG33" s="117"/>
      <c r="AH33" s="117" t="s">
        <v>1861</v>
      </c>
    </row>
    <row r="34" spans="1:34" x14ac:dyDescent="0.25">
      <c r="A34" s="117" t="s">
        <v>192</v>
      </c>
      <c r="B34" s="117" t="s">
        <v>193</v>
      </c>
      <c r="C34" s="117" t="s">
        <v>1926</v>
      </c>
      <c r="D34" s="117" t="s">
        <v>191</v>
      </c>
      <c r="E34" s="117" t="s">
        <v>194</v>
      </c>
      <c r="F34" s="117" t="s">
        <v>305</v>
      </c>
      <c r="G34" s="117" t="s">
        <v>306</v>
      </c>
      <c r="H34" s="117" t="s">
        <v>1927</v>
      </c>
      <c r="I34" s="117"/>
      <c r="J34" s="116" t="s">
        <v>1858</v>
      </c>
      <c r="K34" s="116">
        <v>4.9575579999999997</v>
      </c>
      <c r="L34" s="116">
        <v>31.495441</v>
      </c>
      <c r="M34" s="117" t="s">
        <v>1859</v>
      </c>
      <c r="N34" s="116" t="s">
        <v>146</v>
      </c>
      <c r="O34" s="116">
        <v>0</v>
      </c>
      <c r="P34" s="116">
        <v>0</v>
      </c>
      <c r="Q34" s="116">
        <v>0</v>
      </c>
      <c r="R34" s="116">
        <v>0</v>
      </c>
      <c r="S34" s="116">
        <v>0</v>
      </c>
      <c r="T34" s="116">
        <v>0</v>
      </c>
      <c r="U34" s="116" t="s">
        <v>159</v>
      </c>
      <c r="V34" s="116">
        <v>214</v>
      </c>
      <c r="W34" s="116">
        <v>1284</v>
      </c>
      <c r="X34" s="116">
        <v>214</v>
      </c>
      <c r="Y34" s="116">
        <v>1284</v>
      </c>
      <c r="Z34" s="116">
        <v>0</v>
      </c>
      <c r="AA34" s="116">
        <v>0</v>
      </c>
      <c r="AB34" s="116">
        <v>0</v>
      </c>
      <c r="AC34" s="116">
        <v>0</v>
      </c>
      <c r="AD34" s="116">
        <v>0</v>
      </c>
      <c r="AE34" s="116">
        <v>0</v>
      </c>
      <c r="AF34" s="116" t="s">
        <v>1860</v>
      </c>
      <c r="AG34" s="117"/>
      <c r="AH34" s="117" t="s">
        <v>1861</v>
      </c>
    </row>
    <row r="35" spans="1:34" x14ac:dyDescent="0.25">
      <c r="A35" s="117" t="s">
        <v>192</v>
      </c>
      <c r="B35" s="117" t="s">
        <v>193</v>
      </c>
      <c r="C35" s="117" t="s">
        <v>1928</v>
      </c>
      <c r="D35" s="117" t="s">
        <v>191</v>
      </c>
      <c r="E35" s="117" t="s">
        <v>194</v>
      </c>
      <c r="F35" s="117" t="s">
        <v>305</v>
      </c>
      <c r="G35" s="117" t="s">
        <v>306</v>
      </c>
      <c r="H35" s="117" t="s">
        <v>1929</v>
      </c>
      <c r="I35" s="117"/>
      <c r="J35" s="116" t="s">
        <v>1858</v>
      </c>
      <c r="K35" s="116">
        <v>4.8677400000000004</v>
      </c>
      <c r="L35" s="116">
        <v>31.50395</v>
      </c>
      <c r="M35" s="117" t="s">
        <v>1859</v>
      </c>
      <c r="N35" s="116" t="s">
        <v>159</v>
      </c>
      <c r="O35" s="116">
        <v>1126</v>
      </c>
      <c r="P35" s="116">
        <v>6194</v>
      </c>
      <c r="Q35" s="116">
        <v>1126</v>
      </c>
      <c r="R35" s="116">
        <v>6194</v>
      </c>
      <c r="S35" s="116">
        <v>0</v>
      </c>
      <c r="T35" s="116">
        <v>0</v>
      </c>
      <c r="U35" s="119" t="s">
        <v>146</v>
      </c>
      <c r="V35" s="116">
        <v>0</v>
      </c>
      <c r="W35" s="116">
        <v>0</v>
      </c>
      <c r="X35" s="116">
        <v>0</v>
      </c>
      <c r="Y35" s="116">
        <v>0</v>
      </c>
      <c r="Z35" s="116">
        <v>0</v>
      </c>
      <c r="AA35" s="116">
        <v>0</v>
      </c>
      <c r="AB35" s="116">
        <v>0</v>
      </c>
      <c r="AC35" s="116">
        <v>0</v>
      </c>
      <c r="AD35" s="116">
        <v>0</v>
      </c>
      <c r="AE35" s="116">
        <v>0</v>
      </c>
      <c r="AF35" s="116" t="s">
        <v>1860</v>
      </c>
      <c r="AG35" s="117"/>
      <c r="AH35" s="117" t="s">
        <v>1861</v>
      </c>
    </row>
    <row r="36" spans="1:34" x14ac:dyDescent="0.25">
      <c r="A36" s="117" t="s">
        <v>192</v>
      </c>
      <c r="B36" s="117" t="s">
        <v>193</v>
      </c>
      <c r="C36" s="117" t="s">
        <v>1930</v>
      </c>
      <c r="D36" s="117" t="s">
        <v>191</v>
      </c>
      <c r="E36" s="117" t="s">
        <v>194</v>
      </c>
      <c r="F36" s="117" t="s">
        <v>305</v>
      </c>
      <c r="G36" s="117" t="s">
        <v>306</v>
      </c>
      <c r="H36" s="117" t="s">
        <v>1931</v>
      </c>
      <c r="I36" s="117"/>
      <c r="J36" s="116" t="s">
        <v>1858</v>
      </c>
      <c r="K36" s="116">
        <v>4.8721899999999998</v>
      </c>
      <c r="L36" s="116">
        <v>31.53</v>
      </c>
      <c r="M36" s="117" t="s">
        <v>1859</v>
      </c>
      <c r="N36" s="116" t="s">
        <v>159</v>
      </c>
      <c r="O36" s="116">
        <v>86</v>
      </c>
      <c r="P36" s="116">
        <v>474</v>
      </c>
      <c r="Q36" s="116">
        <v>86</v>
      </c>
      <c r="R36" s="116">
        <v>474</v>
      </c>
      <c r="S36" s="116">
        <v>0</v>
      </c>
      <c r="T36" s="116">
        <v>0</v>
      </c>
      <c r="U36" s="119" t="s">
        <v>146</v>
      </c>
      <c r="V36" s="116">
        <v>0</v>
      </c>
      <c r="W36" s="116">
        <v>0</v>
      </c>
      <c r="X36" s="116">
        <v>0</v>
      </c>
      <c r="Y36" s="116">
        <v>0</v>
      </c>
      <c r="Z36" s="116">
        <v>0</v>
      </c>
      <c r="AA36" s="116">
        <v>0</v>
      </c>
      <c r="AB36" s="116">
        <v>0</v>
      </c>
      <c r="AC36" s="116">
        <v>0</v>
      </c>
      <c r="AD36" s="116">
        <v>0</v>
      </c>
      <c r="AE36" s="116">
        <v>0</v>
      </c>
      <c r="AF36" s="116" t="s">
        <v>1860</v>
      </c>
      <c r="AG36" s="117"/>
      <c r="AH36" s="117" t="s">
        <v>1861</v>
      </c>
    </row>
    <row r="37" spans="1:34" x14ac:dyDescent="0.25">
      <c r="A37" s="118" t="s">
        <v>192</v>
      </c>
      <c r="B37" s="118" t="s">
        <v>193</v>
      </c>
      <c r="C37" s="118" t="s">
        <v>1932</v>
      </c>
      <c r="D37" s="118" t="s">
        <v>191</v>
      </c>
      <c r="E37" s="118" t="s">
        <v>194</v>
      </c>
      <c r="F37" s="118" t="s">
        <v>305</v>
      </c>
      <c r="G37" s="118" t="s">
        <v>306</v>
      </c>
      <c r="H37" s="118" t="s">
        <v>1933</v>
      </c>
      <c r="I37" s="118"/>
      <c r="J37" s="118" t="s">
        <v>1885</v>
      </c>
      <c r="K37" s="119">
        <v>4.8873959999999999</v>
      </c>
      <c r="L37" s="119">
        <v>31.570581000000001</v>
      </c>
      <c r="M37" s="118" t="s">
        <v>1859</v>
      </c>
      <c r="N37" s="116" t="s">
        <v>159</v>
      </c>
      <c r="O37" s="119">
        <v>1874</v>
      </c>
      <c r="P37" s="119">
        <v>5247</v>
      </c>
      <c r="Q37" s="119">
        <v>1874</v>
      </c>
      <c r="R37" s="119">
        <v>5247</v>
      </c>
      <c r="S37" s="119">
        <v>0</v>
      </c>
      <c r="T37" s="119">
        <v>0</v>
      </c>
      <c r="U37" s="119" t="s">
        <v>146</v>
      </c>
      <c r="V37" s="119">
        <v>0</v>
      </c>
      <c r="W37" s="116">
        <v>0</v>
      </c>
      <c r="X37" s="119">
        <v>0</v>
      </c>
      <c r="Y37" s="119">
        <v>0</v>
      </c>
      <c r="Z37" s="119">
        <v>0</v>
      </c>
      <c r="AA37" s="119">
        <v>0</v>
      </c>
      <c r="AB37" s="119">
        <v>0</v>
      </c>
      <c r="AC37" s="119">
        <v>0</v>
      </c>
      <c r="AD37" s="119">
        <v>0</v>
      </c>
      <c r="AE37" s="119">
        <v>0</v>
      </c>
      <c r="AF37" s="116" t="s">
        <v>1860</v>
      </c>
      <c r="AG37" s="118"/>
      <c r="AH37" s="117" t="s">
        <v>1861</v>
      </c>
    </row>
    <row r="38" spans="1:34" x14ac:dyDescent="0.25">
      <c r="A38" s="118" t="s">
        <v>192</v>
      </c>
      <c r="B38" s="118" t="s">
        <v>193</v>
      </c>
      <c r="C38" s="118" t="s">
        <v>1934</v>
      </c>
      <c r="D38" s="118" t="s">
        <v>191</v>
      </c>
      <c r="E38" s="118" t="s">
        <v>194</v>
      </c>
      <c r="F38" s="118" t="s">
        <v>305</v>
      </c>
      <c r="G38" s="118" t="s">
        <v>306</v>
      </c>
      <c r="H38" s="118" t="s">
        <v>1935</v>
      </c>
      <c r="I38" s="118"/>
      <c r="J38" s="118" t="s">
        <v>1885</v>
      </c>
      <c r="K38" s="119">
        <v>4.8877319999999997</v>
      </c>
      <c r="L38" s="119">
        <v>31.579091999999999</v>
      </c>
      <c r="M38" s="118" t="s">
        <v>1859</v>
      </c>
      <c r="N38" s="116" t="s">
        <v>159</v>
      </c>
      <c r="O38" s="119">
        <v>60</v>
      </c>
      <c r="P38" s="119">
        <v>360</v>
      </c>
      <c r="Q38" s="119">
        <v>60</v>
      </c>
      <c r="R38" s="119">
        <v>360</v>
      </c>
      <c r="S38" s="119">
        <v>0</v>
      </c>
      <c r="T38" s="119">
        <v>0</v>
      </c>
      <c r="U38" s="119" t="s">
        <v>146</v>
      </c>
      <c r="V38" s="119">
        <v>0</v>
      </c>
      <c r="W38" s="116">
        <v>0</v>
      </c>
      <c r="X38" s="119">
        <v>0</v>
      </c>
      <c r="Y38" s="119">
        <v>0</v>
      </c>
      <c r="Z38" s="119">
        <v>0</v>
      </c>
      <c r="AA38" s="119">
        <v>0</v>
      </c>
      <c r="AB38" s="119">
        <v>0</v>
      </c>
      <c r="AC38" s="119">
        <v>0</v>
      </c>
      <c r="AD38" s="119">
        <v>0</v>
      </c>
      <c r="AE38" s="119">
        <v>0</v>
      </c>
      <c r="AF38" s="116" t="s">
        <v>1860</v>
      </c>
      <c r="AG38" s="118"/>
      <c r="AH38" s="117" t="s">
        <v>1861</v>
      </c>
    </row>
    <row r="39" spans="1:34" x14ac:dyDescent="0.25">
      <c r="A39" s="117" t="s">
        <v>192</v>
      </c>
      <c r="B39" s="117" t="s">
        <v>193</v>
      </c>
      <c r="C39" s="117" t="s">
        <v>1936</v>
      </c>
      <c r="D39" s="117" t="s">
        <v>191</v>
      </c>
      <c r="E39" s="117" t="s">
        <v>194</v>
      </c>
      <c r="F39" s="117" t="s">
        <v>305</v>
      </c>
      <c r="G39" s="117" t="s">
        <v>306</v>
      </c>
      <c r="H39" s="117" t="s">
        <v>1937</v>
      </c>
      <c r="I39" s="117"/>
      <c r="J39" s="116" t="s">
        <v>1858</v>
      </c>
      <c r="K39" s="116">
        <v>4.8828500000000004</v>
      </c>
      <c r="L39" s="116">
        <v>31.563759999999998</v>
      </c>
      <c r="M39" s="117" t="s">
        <v>1859</v>
      </c>
      <c r="N39" s="116" t="s">
        <v>159</v>
      </c>
      <c r="O39" s="116">
        <v>87</v>
      </c>
      <c r="P39" s="116">
        <v>522</v>
      </c>
      <c r="Q39" s="116">
        <v>87</v>
      </c>
      <c r="R39" s="116">
        <v>522</v>
      </c>
      <c r="S39" s="116">
        <v>0</v>
      </c>
      <c r="T39" s="116">
        <v>0</v>
      </c>
      <c r="U39" s="119" t="s">
        <v>146</v>
      </c>
      <c r="V39" s="116">
        <v>0</v>
      </c>
      <c r="W39" s="116">
        <v>0</v>
      </c>
      <c r="X39" s="116">
        <v>0</v>
      </c>
      <c r="Y39" s="116">
        <v>0</v>
      </c>
      <c r="Z39" s="116">
        <v>0</v>
      </c>
      <c r="AA39" s="116">
        <v>0</v>
      </c>
      <c r="AB39" s="116">
        <v>0</v>
      </c>
      <c r="AC39" s="116">
        <v>0</v>
      </c>
      <c r="AD39" s="116">
        <v>0</v>
      </c>
      <c r="AE39" s="116">
        <v>0</v>
      </c>
      <c r="AF39" s="116" t="s">
        <v>1860</v>
      </c>
      <c r="AG39" s="117" t="s">
        <v>1888</v>
      </c>
      <c r="AH39" s="117" t="s">
        <v>1861</v>
      </c>
    </row>
    <row r="40" spans="1:34" x14ac:dyDescent="0.25">
      <c r="A40" s="118" t="s">
        <v>192</v>
      </c>
      <c r="B40" s="118" t="s">
        <v>193</v>
      </c>
      <c r="C40" s="118" t="s">
        <v>1938</v>
      </c>
      <c r="D40" s="118" t="s">
        <v>191</v>
      </c>
      <c r="E40" s="118" t="s">
        <v>194</v>
      </c>
      <c r="F40" s="118" t="s">
        <v>224</v>
      </c>
      <c r="G40" s="118" t="s">
        <v>225</v>
      </c>
      <c r="H40" s="118" t="s">
        <v>1939</v>
      </c>
      <c r="I40" s="118"/>
      <c r="J40" s="118" t="s">
        <v>1885</v>
      </c>
      <c r="K40" s="119">
        <v>4.7931400000000002</v>
      </c>
      <c r="L40" s="119">
        <v>31.63287</v>
      </c>
      <c r="M40" s="118" t="s">
        <v>1859</v>
      </c>
      <c r="N40" s="116" t="s">
        <v>159</v>
      </c>
      <c r="O40" s="119">
        <v>1759</v>
      </c>
      <c r="P40" s="119">
        <v>9499</v>
      </c>
      <c r="Q40" s="119">
        <v>1759</v>
      </c>
      <c r="R40" s="119">
        <v>9499</v>
      </c>
      <c r="S40" s="119">
        <v>0</v>
      </c>
      <c r="T40" s="119">
        <v>0</v>
      </c>
      <c r="U40" s="119" t="s">
        <v>146</v>
      </c>
      <c r="V40" s="119">
        <v>0</v>
      </c>
      <c r="W40" s="116">
        <v>0</v>
      </c>
      <c r="X40" s="119">
        <v>0</v>
      </c>
      <c r="Y40" s="119">
        <v>0</v>
      </c>
      <c r="Z40" s="119">
        <v>0</v>
      </c>
      <c r="AA40" s="119">
        <v>0</v>
      </c>
      <c r="AB40" s="119">
        <v>0</v>
      </c>
      <c r="AC40" s="119">
        <v>0</v>
      </c>
      <c r="AD40" s="119">
        <v>0</v>
      </c>
      <c r="AE40" s="119">
        <v>0</v>
      </c>
      <c r="AF40" s="116" t="s">
        <v>1860</v>
      </c>
      <c r="AG40" s="118"/>
      <c r="AH40" s="117" t="s">
        <v>1861</v>
      </c>
    </row>
    <row r="41" spans="1:34" x14ac:dyDescent="0.25">
      <c r="A41" s="118" t="s">
        <v>192</v>
      </c>
      <c r="B41" s="118" t="s">
        <v>193</v>
      </c>
      <c r="C41" s="118" t="s">
        <v>1940</v>
      </c>
      <c r="D41" s="118" t="s">
        <v>191</v>
      </c>
      <c r="E41" s="118" t="s">
        <v>194</v>
      </c>
      <c r="F41" s="118" t="s">
        <v>224</v>
      </c>
      <c r="G41" s="118" t="s">
        <v>225</v>
      </c>
      <c r="H41" s="118" t="s">
        <v>1941</v>
      </c>
      <c r="I41" s="118"/>
      <c r="J41" s="118" t="s">
        <v>1885</v>
      </c>
      <c r="K41" s="119">
        <v>4.819</v>
      </c>
      <c r="L41" s="119">
        <v>31.539000000000001</v>
      </c>
      <c r="M41" s="118" t="s">
        <v>1859</v>
      </c>
      <c r="N41" s="116" t="s">
        <v>159</v>
      </c>
      <c r="O41" s="119">
        <v>2153</v>
      </c>
      <c r="P41" s="119">
        <v>7224</v>
      </c>
      <c r="Q41" s="119">
        <v>2153</v>
      </c>
      <c r="R41" s="119">
        <v>7224</v>
      </c>
      <c r="S41" s="119">
        <v>0</v>
      </c>
      <c r="T41" s="119">
        <v>0</v>
      </c>
      <c r="U41" s="119" t="s">
        <v>146</v>
      </c>
      <c r="V41" s="119">
        <v>0</v>
      </c>
      <c r="W41" s="116">
        <v>0</v>
      </c>
      <c r="X41" s="119">
        <v>0</v>
      </c>
      <c r="Y41" s="119">
        <v>0</v>
      </c>
      <c r="Z41" s="119">
        <v>0</v>
      </c>
      <c r="AA41" s="119">
        <v>0</v>
      </c>
      <c r="AB41" s="119">
        <v>0</v>
      </c>
      <c r="AC41" s="119">
        <v>0</v>
      </c>
      <c r="AD41" s="119">
        <v>0</v>
      </c>
      <c r="AE41" s="119">
        <v>0</v>
      </c>
      <c r="AF41" s="116" t="s">
        <v>1860</v>
      </c>
      <c r="AG41" s="118"/>
      <c r="AH41" s="117" t="s">
        <v>1861</v>
      </c>
    </row>
    <row r="42" spans="1:34" x14ac:dyDescent="0.25">
      <c r="A42" s="118" t="s">
        <v>192</v>
      </c>
      <c r="B42" s="118" t="s">
        <v>193</v>
      </c>
      <c r="C42" s="118" t="s">
        <v>1942</v>
      </c>
      <c r="D42" s="118" t="s">
        <v>191</v>
      </c>
      <c r="E42" s="118" t="s">
        <v>194</v>
      </c>
      <c r="F42" s="118" t="s">
        <v>224</v>
      </c>
      <c r="G42" s="118" t="s">
        <v>225</v>
      </c>
      <c r="H42" s="118" t="s">
        <v>1943</v>
      </c>
      <c r="I42" s="118"/>
      <c r="J42" s="118" t="s">
        <v>1885</v>
      </c>
      <c r="K42" s="119">
        <v>4.8102</v>
      </c>
      <c r="L42" s="119">
        <v>31.529</v>
      </c>
      <c r="M42" s="118" t="s">
        <v>1859</v>
      </c>
      <c r="N42" s="116" t="s">
        <v>159</v>
      </c>
      <c r="O42" s="119">
        <v>7132</v>
      </c>
      <c r="P42" s="119">
        <v>23657</v>
      </c>
      <c r="Q42" s="119">
        <v>7132</v>
      </c>
      <c r="R42" s="119">
        <v>23657</v>
      </c>
      <c r="S42" s="119">
        <v>0</v>
      </c>
      <c r="T42" s="119">
        <v>0</v>
      </c>
      <c r="U42" s="119" t="s">
        <v>146</v>
      </c>
      <c r="V42" s="119">
        <v>0</v>
      </c>
      <c r="W42" s="116">
        <v>0</v>
      </c>
      <c r="X42" s="119">
        <v>0</v>
      </c>
      <c r="Y42" s="119">
        <v>0</v>
      </c>
      <c r="Z42" s="119">
        <v>0</v>
      </c>
      <c r="AA42" s="119">
        <v>0</v>
      </c>
      <c r="AB42" s="119">
        <v>0</v>
      </c>
      <c r="AC42" s="119">
        <v>0</v>
      </c>
      <c r="AD42" s="119">
        <v>0</v>
      </c>
      <c r="AE42" s="119">
        <v>0</v>
      </c>
      <c r="AF42" s="116" t="s">
        <v>1860</v>
      </c>
      <c r="AG42" s="118"/>
      <c r="AH42" s="117" t="s">
        <v>1861</v>
      </c>
    </row>
    <row r="43" spans="1:34" x14ac:dyDescent="0.25">
      <c r="A43" s="117" t="s">
        <v>192</v>
      </c>
      <c r="B43" s="117" t="s">
        <v>193</v>
      </c>
      <c r="C43" s="117" t="s">
        <v>1944</v>
      </c>
      <c r="D43" s="117" t="s">
        <v>191</v>
      </c>
      <c r="E43" s="117" t="s">
        <v>194</v>
      </c>
      <c r="F43" s="117" t="s">
        <v>595</v>
      </c>
      <c r="G43" s="117" t="s">
        <v>596</v>
      </c>
      <c r="H43" s="117" t="s">
        <v>1945</v>
      </c>
      <c r="I43" s="117"/>
      <c r="J43" s="116" t="s">
        <v>1858</v>
      </c>
      <c r="K43" s="116">
        <v>5.1307383639999999</v>
      </c>
      <c r="L43" s="116">
        <v>30.919798478000001</v>
      </c>
      <c r="M43" s="117" t="s">
        <v>1859</v>
      </c>
      <c r="N43" s="116" t="s">
        <v>159</v>
      </c>
      <c r="O43" s="116">
        <v>814</v>
      </c>
      <c r="P43" s="116">
        <v>4882</v>
      </c>
      <c r="Q43" s="116">
        <v>814</v>
      </c>
      <c r="R43" s="116">
        <v>4882</v>
      </c>
      <c r="S43" s="116">
        <v>0</v>
      </c>
      <c r="T43" s="116">
        <v>0</v>
      </c>
      <c r="U43" s="116" t="s">
        <v>159</v>
      </c>
      <c r="V43" s="116">
        <v>237</v>
      </c>
      <c r="W43" s="116">
        <v>1421</v>
      </c>
      <c r="X43" s="116">
        <v>237</v>
      </c>
      <c r="Y43" s="116">
        <v>1421</v>
      </c>
      <c r="Z43" s="116">
        <v>0</v>
      </c>
      <c r="AA43" s="116">
        <v>0</v>
      </c>
      <c r="AB43" s="116">
        <v>0</v>
      </c>
      <c r="AC43" s="116">
        <v>0</v>
      </c>
      <c r="AD43" s="116">
        <v>154</v>
      </c>
      <c r="AE43" s="116">
        <v>924</v>
      </c>
      <c r="AF43" s="116" t="s">
        <v>1860</v>
      </c>
      <c r="AG43" s="117"/>
      <c r="AH43" s="117" t="s">
        <v>1861</v>
      </c>
    </row>
    <row r="44" spans="1:34" x14ac:dyDescent="0.25">
      <c r="A44" s="123" t="s">
        <v>192</v>
      </c>
      <c r="B44" s="133" t="s">
        <v>193</v>
      </c>
      <c r="C44" s="123" t="s">
        <v>1946</v>
      </c>
      <c r="D44" s="123" t="s">
        <v>191</v>
      </c>
      <c r="E44" s="133" t="s">
        <v>194</v>
      </c>
      <c r="F44" s="123" t="s">
        <v>293</v>
      </c>
      <c r="G44" s="133" t="s">
        <v>294</v>
      </c>
      <c r="H44" s="133" t="s">
        <v>294</v>
      </c>
      <c r="I44" s="123"/>
      <c r="J44" s="116" t="s">
        <v>1858</v>
      </c>
      <c r="K44" s="122">
        <v>5.249095295</v>
      </c>
      <c r="L44" s="122">
        <v>31.214993189000001</v>
      </c>
      <c r="M44" s="123" t="s">
        <v>1859</v>
      </c>
      <c r="N44" s="116" t="s">
        <v>159</v>
      </c>
      <c r="O44" s="122">
        <v>170</v>
      </c>
      <c r="P44" s="122">
        <v>1020</v>
      </c>
      <c r="Q44" s="122">
        <v>170</v>
      </c>
      <c r="R44" s="122">
        <v>1020</v>
      </c>
      <c r="S44" s="122">
        <v>0</v>
      </c>
      <c r="T44" s="122">
        <v>0</v>
      </c>
      <c r="U44" s="116" t="s">
        <v>159</v>
      </c>
      <c r="V44" s="122">
        <v>127</v>
      </c>
      <c r="W44" s="122">
        <v>762</v>
      </c>
      <c r="X44" s="122">
        <v>127</v>
      </c>
      <c r="Y44" s="122">
        <v>762</v>
      </c>
      <c r="Z44" s="122">
        <v>0</v>
      </c>
      <c r="AA44" s="122">
        <v>0</v>
      </c>
      <c r="AB44" s="122">
        <v>0</v>
      </c>
      <c r="AC44" s="122">
        <v>0</v>
      </c>
      <c r="AD44" s="122">
        <v>0</v>
      </c>
      <c r="AE44" s="122">
        <v>0</v>
      </c>
      <c r="AF44" s="116" t="s">
        <v>1860</v>
      </c>
      <c r="AG44" s="123" t="s">
        <v>1947</v>
      </c>
      <c r="AH44" s="117" t="s">
        <v>1882</v>
      </c>
    </row>
    <row r="45" spans="1:34" x14ac:dyDescent="0.25">
      <c r="A45" s="117" t="s">
        <v>192</v>
      </c>
      <c r="B45" s="117" t="s">
        <v>193</v>
      </c>
      <c r="C45" s="117" t="s">
        <v>1948</v>
      </c>
      <c r="D45" s="117" t="s">
        <v>191</v>
      </c>
      <c r="E45" s="117" t="s">
        <v>194</v>
      </c>
      <c r="F45" s="117" t="s">
        <v>1101</v>
      </c>
      <c r="G45" s="117" t="s">
        <v>1102</v>
      </c>
      <c r="H45" s="117" t="s">
        <v>1949</v>
      </c>
      <c r="I45" s="117"/>
      <c r="J45" s="116" t="s">
        <v>1858</v>
      </c>
      <c r="K45" s="116">
        <v>4.6900000000000004</v>
      </c>
      <c r="L45" s="116">
        <v>30.932715000000002</v>
      </c>
      <c r="M45" s="117" t="s">
        <v>1859</v>
      </c>
      <c r="N45" s="116" t="s">
        <v>146</v>
      </c>
      <c r="O45" s="116">
        <v>0</v>
      </c>
      <c r="P45" s="116">
        <v>0</v>
      </c>
      <c r="Q45" s="116">
        <v>0</v>
      </c>
      <c r="R45" s="116">
        <v>0</v>
      </c>
      <c r="S45" s="116">
        <v>0</v>
      </c>
      <c r="T45" s="116">
        <v>0</v>
      </c>
      <c r="U45" s="116" t="s">
        <v>159</v>
      </c>
      <c r="V45" s="116">
        <v>946</v>
      </c>
      <c r="W45" s="116">
        <v>5209</v>
      </c>
      <c r="X45" s="116">
        <v>931</v>
      </c>
      <c r="Y45" s="116">
        <v>5119</v>
      </c>
      <c r="Z45" s="116">
        <v>15</v>
      </c>
      <c r="AA45" s="116">
        <v>90</v>
      </c>
      <c r="AB45" s="116">
        <v>0</v>
      </c>
      <c r="AC45" s="116">
        <v>0</v>
      </c>
      <c r="AD45" s="116">
        <v>120</v>
      </c>
      <c r="AE45" s="116">
        <v>720</v>
      </c>
      <c r="AF45" s="116" t="s">
        <v>1860</v>
      </c>
      <c r="AG45" s="117"/>
      <c r="AH45" s="117" t="s">
        <v>1861</v>
      </c>
    </row>
    <row r="46" spans="1:34" x14ac:dyDescent="0.25">
      <c r="A46" s="117" t="s">
        <v>192</v>
      </c>
      <c r="B46" s="117" t="s">
        <v>193</v>
      </c>
      <c r="C46" s="117" t="s">
        <v>1950</v>
      </c>
      <c r="D46" s="117" t="s">
        <v>191</v>
      </c>
      <c r="E46" s="117" t="s">
        <v>194</v>
      </c>
      <c r="F46" s="117" t="s">
        <v>1101</v>
      </c>
      <c r="G46" s="117" t="s">
        <v>1102</v>
      </c>
      <c r="H46" s="117" t="s">
        <v>1951</v>
      </c>
      <c r="I46" s="117"/>
      <c r="J46" s="116" t="s">
        <v>1858</v>
      </c>
      <c r="K46" s="116">
        <v>4.6021149970000002</v>
      </c>
      <c r="L46" s="116">
        <v>30.962017973999998</v>
      </c>
      <c r="M46" s="117" t="s">
        <v>1859</v>
      </c>
      <c r="N46" s="116" t="s">
        <v>146</v>
      </c>
      <c r="O46" s="116">
        <v>0</v>
      </c>
      <c r="P46" s="116">
        <v>0</v>
      </c>
      <c r="Q46" s="116">
        <v>0</v>
      </c>
      <c r="R46" s="116">
        <v>0</v>
      </c>
      <c r="S46" s="116">
        <v>0</v>
      </c>
      <c r="T46" s="116">
        <v>0</v>
      </c>
      <c r="U46" s="116" t="s">
        <v>159</v>
      </c>
      <c r="V46" s="116">
        <v>167</v>
      </c>
      <c r="W46" s="116">
        <v>1002</v>
      </c>
      <c r="X46" s="116">
        <v>132</v>
      </c>
      <c r="Y46" s="116">
        <v>792</v>
      </c>
      <c r="Z46" s="116">
        <v>35</v>
      </c>
      <c r="AA46" s="116">
        <v>210</v>
      </c>
      <c r="AB46" s="116">
        <v>0</v>
      </c>
      <c r="AC46" s="116">
        <v>0</v>
      </c>
      <c r="AD46" s="116">
        <v>90</v>
      </c>
      <c r="AE46" s="116">
        <v>540</v>
      </c>
      <c r="AF46" s="116" t="s">
        <v>1860</v>
      </c>
      <c r="AG46" s="117"/>
      <c r="AH46" s="117" t="s">
        <v>1861</v>
      </c>
    </row>
    <row r="47" spans="1:34" x14ac:dyDescent="0.25">
      <c r="A47" s="117" t="s">
        <v>192</v>
      </c>
      <c r="B47" s="117" t="s">
        <v>193</v>
      </c>
      <c r="C47" s="117" t="s">
        <v>1952</v>
      </c>
      <c r="D47" s="117" t="s">
        <v>191</v>
      </c>
      <c r="E47" s="117" t="s">
        <v>194</v>
      </c>
      <c r="F47" s="117" t="s">
        <v>1101</v>
      </c>
      <c r="G47" s="117" t="s">
        <v>1102</v>
      </c>
      <c r="H47" s="117" t="s">
        <v>1953</v>
      </c>
      <c r="I47" s="117"/>
      <c r="J47" s="116" t="s">
        <v>1858</v>
      </c>
      <c r="K47" s="116">
        <v>4.485233</v>
      </c>
      <c r="L47" s="116">
        <v>31.0273</v>
      </c>
      <c r="M47" s="117" t="s">
        <v>1859</v>
      </c>
      <c r="N47" s="116" t="s">
        <v>146</v>
      </c>
      <c r="O47" s="116">
        <v>0</v>
      </c>
      <c r="P47" s="116">
        <v>0</v>
      </c>
      <c r="Q47" s="116">
        <v>0</v>
      </c>
      <c r="R47" s="116">
        <v>0</v>
      </c>
      <c r="S47" s="116">
        <v>0</v>
      </c>
      <c r="T47" s="116">
        <v>0</v>
      </c>
      <c r="U47" s="116" t="s">
        <v>159</v>
      </c>
      <c r="V47" s="116">
        <v>160</v>
      </c>
      <c r="W47" s="116">
        <v>960</v>
      </c>
      <c r="X47" s="116">
        <v>90</v>
      </c>
      <c r="Y47" s="116">
        <v>540</v>
      </c>
      <c r="Z47" s="116">
        <v>70</v>
      </c>
      <c r="AA47" s="116">
        <v>420</v>
      </c>
      <c r="AB47" s="116">
        <v>0</v>
      </c>
      <c r="AC47" s="116">
        <v>0</v>
      </c>
      <c r="AD47" s="116">
        <v>160</v>
      </c>
      <c r="AE47" s="116">
        <v>882</v>
      </c>
      <c r="AF47" s="116" t="s">
        <v>1860</v>
      </c>
      <c r="AG47" s="117"/>
      <c r="AH47" s="117" t="s">
        <v>1861</v>
      </c>
    </row>
    <row r="48" spans="1:34" x14ac:dyDescent="0.25">
      <c r="A48" s="117" t="s">
        <v>192</v>
      </c>
      <c r="B48" s="117" t="s">
        <v>193</v>
      </c>
      <c r="C48" s="117" t="s">
        <v>1954</v>
      </c>
      <c r="D48" s="117" t="s">
        <v>191</v>
      </c>
      <c r="E48" s="117" t="s">
        <v>194</v>
      </c>
      <c r="F48" s="117" t="s">
        <v>1101</v>
      </c>
      <c r="G48" s="117" t="s">
        <v>1102</v>
      </c>
      <c r="H48" s="117" t="s">
        <v>1102</v>
      </c>
      <c r="I48" s="117"/>
      <c r="J48" s="116" t="s">
        <v>1858</v>
      </c>
      <c r="K48" s="116">
        <v>4.5181800000000001</v>
      </c>
      <c r="L48" s="116">
        <v>31.032730000000001</v>
      </c>
      <c r="M48" s="117" t="s">
        <v>1859</v>
      </c>
      <c r="N48" s="116" t="s">
        <v>146</v>
      </c>
      <c r="O48" s="116">
        <v>0</v>
      </c>
      <c r="P48" s="116">
        <v>0</v>
      </c>
      <c r="Q48" s="116">
        <v>0</v>
      </c>
      <c r="R48" s="116">
        <v>0</v>
      </c>
      <c r="S48" s="116">
        <v>0</v>
      </c>
      <c r="T48" s="116">
        <v>0</v>
      </c>
      <c r="U48" s="116" t="s">
        <v>159</v>
      </c>
      <c r="V48" s="116">
        <v>400</v>
      </c>
      <c r="W48" s="116">
        <v>2400</v>
      </c>
      <c r="X48" s="116">
        <v>360</v>
      </c>
      <c r="Y48" s="116">
        <v>2160</v>
      </c>
      <c r="Z48" s="116">
        <v>40</v>
      </c>
      <c r="AA48" s="116">
        <v>240</v>
      </c>
      <c r="AB48" s="116">
        <v>71</v>
      </c>
      <c r="AC48" s="116">
        <v>391</v>
      </c>
      <c r="AD48" s="116">
        <v>120</v>
      </c>
      <c r="AE48" s="116">
        <v>662</v>
      </c>
      <c r="AF48" s="116" t="s">
        <v>1860</v>
      </c>
      <c r="AG48" s="117"/>
      <c r="AH48" s="117" t="s">
        <v>1861</v>
      </c>
    </row>
    <row r="49" spans="1:34" x14ac:dyDescent="0.25">
      <c r="A49" s="117" t="s">
        <v>192</v>
      </c>
      <c r="B49" s="117" t="s">
        <v>193</v>
      </c>
      <c r="C49" s="117" t="s">
        <v>1955</v>
      </c>
      <c r="D49" s="117" t="s">
        <v>682</v>
      </c>
      <c r="E49" s="117" t="s">
        <v>683</v>
      </c>
      <c r="F49" s="117" t="s">
        <v>1594</v>
      </c>
      <c r="G49" s="117" t="s">
        <v>1595</v>
      </c>
      <c r="H49" s="117" t="s">
        <v>1956</v>
      </c>
      <c r="I49" s="117"/>
      <c r="J49" s="116" t="s">
        <v>1858</v>
      </c>
      <c r="K49" s="116">
        <v>3.8855757560000002</v>
      </c>
      <c r="L49" s="116">
        <v>31.732352580000001</v>
      </c>
      <c r="M49" s="117" t="s">
        <v>1859</v>
      </c>
      <c r="N49" s="116" t="s">
        <v>146</v>
      </c>
      <c r="O49" s="116">
        <v>0</v>
      </c>
      <c r="P49" s="116">
        <v>0</v>
      </c>
      <c r="Q49" s="116">
        <v>0</v>
      </c>
      <c r="R49" s="116">
        <v>0</v>
      </c>
      <c r="S49" s="116">
        <v>0</v>
      </c>
      <c r="T49" s="116">
        <v>0</v>
      </c>
      <c r="U49" s="116" t="s">
        <v>159</v>
      </c>
      <c r="V49" s="116">
        <v>22</v>
      </c>
      <c r="W49" s="116">
        <v>132</v>
      </c>
      <c r="X49" s="116">
        <v>0</v>
      </c>
      <c r="Y49" s="116">
        <v>0</v>
      </c>
      <c r="Z49" s="116">
        <v>22</v>
      </c>
      <c r="AA49" s="116">
        <v>132</v>
      </c>
      <c r="AB49" s="116">
        <v>0</v>
      </c>
      <c r="AC49" s="116">
        <v>0</v>
      </c>
      <c r="AD49" s="116">
        <v>0</v>
      </c>
      <c r="AE49" s="116">
        <v>0</v>
      </c>
      <c r="AF49" s="116" t="s">
        <v>1957</v>
      </c>
      <c r="AG49" s="117" t="s">
        <v>1958</v>
      </c>
      <c r="AH49" s="117" t="s">
        <v>1861</v>
      </c>
    </row>
    <row r="50" spans="1:34" x14ac:dyDescent="0.25">
      <c r="A50" s="117" t="s">
        <v>192</v>
      </c>
      <c r="B50" s="117" t="s">
        <v>193</v>
      </c>
      <c r="C50" s="117" t="s">
        <v>1959</v>
      </c>
      <c r="D50" s="117" t="s">
        <v>682</v>
      </c>
      <c r="E50" s="117" t="s">
        <v>683</v>
      </c>
      <c r="F50" s="117" t="s">
        <v>1594</v>
      </c>
      <c r="G50" s="117" t="s">
        <v>1595</v>
      </c>
      <c r="H50" s="117" t="s">
        <v>1960</v>
      </c>
      <c r="I50" s="117"/>
      <c r="J50" s="116" t="s">
        <v>1858</v>
      </c>
      <c r="K50" s="116">
        <v>3.8095509999999999</v>
      </c>
      <c r="L50" s="116">
        <v>31.665513000000001</v>
      </c>
      <c r="M50" s="117" t="s">
        <v>1859</v>
      </c>
      <c r="N50" s="116" t="s">
        <v>146</v>
      </c>
      <c r="O50" s="116">
        <v>0</v>
      </c>
      <c r="P50" s="116">
        <v>0</v>
      </c>
      <c r="Q50" s="116">
        <v>0</v>
      </c>
      <c r="R50" s="116">
        <v>0</v>
      </c>
      <c r="S50" s="116">
        <v>0</v>
      </c>
      <c r="T50" s="116">
        <v>0</v>
      </c>
      <c r="U50" s="116" t="s">
        <v>159</v>
      </c>
      <c r="V50" s="116">
        <v>245</v>
      </c>
      <c r="W50" s="116">
        <v>1446</v>
      </c>
      <c r="X50" s="116">
        <v>0</v>
      </c>
      <c r="Y50" s="116">
        <v>0</v>
      </c>
      <c r="Z50" s="116">
        <v>245</v>
      </c>
      <c r="AA50" s="116">
        <v>1446</v>
      </c>
      <c r="AB50" s="116">
        <v>0</v>
      </c>
      <c r="AC50" s="116">
        <v>0</v>
      </c>
      <c r="AD50" s="116">
        <v>121</v>
      </c>
      <c r="AE50" s="116">
        <v>856</v>
      </c>
      <c r="AF50" s="116" t="s">
        <v>1860</v>
      </c>
      <c r="AG50" s="117"/>
      <c r="AH50" s="117" t="s">
        <v>1861</v>
      </c>
    </row>
    <row r="51" spans="1:34" x14ac:dyDescent="0.25">
      <c r="A51" s="117" t="s">
        <v>192</v>
      </c>
      <c r="B51" s="117" t="s">
        <v>193</v>
      </c>
      <c r="C51" s="117" t="s">
        <v>1961</v>
      </c>
      <c r="D51" s="117" t="s">
        <v>682</v>
      </c>
      <c r="E51" s="117" t="s">
        <v>683</v>
      </c>
      <c r="F51" s="117" t="s">
        <v>1594</v>
      </c>
      <c r="G51" s="117" t="s">
        <v>1595</v>
      </c>
      <c r="H51" s="117" t="s">
        <v>1962</v>
      </c>
      <c r="I51" s="117"/>
      <c r="J51" s="116" t="s">
        <v>1858</v>
      </c>
      <c r="K51" s="116">
        <v>3.8036789999999998</v>
      </c>
      <c r="L51" s="116">
        <v>31.700973999999999</v>
      </c>
      <c r="M51" s="117" t="s">
        <v>1859</v>
      </c>
      <c r="N51" s="116" t="s">
        <v>146</v>
      </c>
      <c r="O51" s="116">
        <v>0</v>
      </c>
      <c r="P51" s="116">
        <v>0</v>
      </c>
      <c r="Q51" s="116">
        <v>0</v>
      </c>
      <c r="R51" s="116">
        <v>0</v>
      </c>
      <c r="S51" s="116">
        <v>0</v>
      </c>
      <c r="T51" s="116">
        <v>0</v>
      </c>
      <c r="U51" s="116" t="s">
        <v>159</v>
      </c>
      <c r="V51" s="116">
        <v>75</v>
      </c>
      <c r="W51" s="116">
        <v>455</v>
      </c>
      <c r="X51" s="116">
        <v>0</v>
      </c>
      <c r="Y51" s="116">
        <v>0</v>
      </c>
      <c r="Z51" s="116">
        <v>75</v>
      </c>
      <c r="AA51" s="116">
        <v>455</v>
      </c>
      <c r="AB51" s="116">
        <v>0</v>
      </c>
      <c r="AC51" s="116">
        <v>0</v>
      </c>
      <c r="AD51" s="116">
        <v>0</v>
      </c>
      <c r="AE51" s="116">
        <v>0</v>
      </c>
      <c r="AF51" s="116" t="s">
        <v>1957</v>
      </c>
      <c r="AG51" s="117" t="s">
        <v>1958</v>
      </c>
      <c r="AH51" s="117" t="s">
        <v>1861</v>
      </c>
    </row>
    <row r="52" spans="1:34" x14ac:dyDescent="0.25">
      <c r="A52" s="117" t="s">
        <v>192</v>
      </c>
      <c r="B52" s="117" t="s">
        <v>193</v>
      </c>
      <c r="C52" s="117" t="s">
        <v>1963</v>
      </c>
      <c r="D52" s="117" t="s">
        <v>682</v>
      </c>
      <c r="E52" s="117" t="s">
        <v>683</v>
      </c>
      <c r="F52" s="117" t="s">
        <v>1594</v>
      </c>
      <c r="G52" s="117" t="s">
        <v>1595</v>
      </c>
      <c r="H52" s="117" t="s">
        <v>1964</v>
      </c>
      <c r="I52" s="117"/>
      <c r="J52" s="116" t="s">
        <v>1858</v>
      </c>
      <c r="K52" s="116">
        <v>3.7227399999999999</v>
      </c>
      <c r="L52" s="116">
        <v>31.684567000000001</v>
      </c>
      <c r="M52" s="117" t="s">
        <v>1859</v>
      </c>
      <c r="N52" s="116" t="s">
        <v>146</v>
      </c>
      <c r="O52" s="116">
        <v>0</v>
      </c>
      <c r="P52" s="116">
        <v>0</v>
      </c>
      <c r="Q52" s="116">
        <v>0</v>
      </c>
      <c r="R52" s="116">
        <v>0</v>
      </c>
      <c r="S52" s="116">
        <v>0</v>
      </c>
      <c r="T52" s="116">
        <v>0</v>
      </c>
      <c r="U52" s="116" t="s">
        <v>159</v>
      </c>
      <c r="V52" s="116">
        <v>198</v>
      </c>
      <c r="W52" s="116">
        <v>1069</v>
      </c>
      <c r="X52" s="116">
        <v>0</v>
      </c>
      <c r="Y52" s="116">
        <v>0</v>
      </c>
      <c r="Z52" s="116">
        <v>198</v>
      </c>
      <c r="AA52" s="116">
        <v>1069</v>
      </c>
      <c r="AB52" s="116">
        <v>0</v>
      </c>
      <c r="AC52" s="116">
        <v>0</v>
      </c>
      <c r="AD52" s="116">
        <v>153</v>
      </c>
      <c r="AE52" s="116">
        <v>856</v>
      </c>
      <c r="AF52" s="116" t="s">
        <v>1860</v>
      </c>
      <c r="AG52" s="117"/>
      <c r="AH52" s="117" t="s">
        <v>1861</v>
      </c>
    </row>
    <row r="53" spans="1:34" x14ac:dyDescent="0.25">
      <c r="A53" s="117" t="s">
        <v>192</v>
      </c>
      <c r="B53" s="117" t="s">
        <v>193</v>
      </c>
      <c r="C53" s="117" t="s">
        <v>1965</v>
      </c>
      <c r="D53" s="117" t="s">
        <v>682</v>
      </c>
      <c r="E53" s="117" t="s">
        <v>683</v>
      </c>
      <c r="F53" s="117" t="s">
        <v>1594</v>
      </c>
      <c r="G53" s="117" t="s">
        <v>1595</v>
      </c>
      <c r="H53" s="117" t="s">
        <v>1966</v>
      </c>
      <c r="I53" s="117"/>
      <c r="J53" s="116" t="s">
        <v>1858</v>
      </c>
      <c r="K53" s="116">
        <v>3.8025099999999998</v>
      </c>
      <c r="L53" s="116">
        <v>31.7926</v>
      </c>
      <c r="M53" s="117" t="s">
        <v>1859</v>
      </c>
      <c r="N53" s="116" t="s">
        <v>146</v>
      </c>
      <c r="O53" s="116">
        <v>0</v>
      </c>
      <c r="P53" s="116">
        <v>0</v>
      </c>
      <c r="Q53" s="116">
        <v>0</v>
      </c>
      <c r="R53" s="116">
        <v>0</v>
      </c>
      <c r="S53" s="116">
        <v>0</v>
      </c>
      <c r="T53" s="116">
        <v>0</v>
      </c>
      <c r="U53" s="116" t="s">
        <v>159</v>
      </c>
      <c r="V53" s="116">
        <v>27</v>
      </c>
      <c r="W53" s="116">
        <v>135</v>
      </c>
      <c r="X53" s="116">
        <v>0</v>
      </c>
      <c r="Y53" s="116">
        <v>0</v>
      </c>
      <c r="Z53" s="116">
        <v>27</v>
      </c>
      <c r="AA53" s="116">
        <v>135</v>
      </c>
      <c r="AB53" s="116">
        <v>0</v>
      </c>
      <c r="AC53" s="116">
        <v>0</v>
      </c>
      <c r="AD53" s="116">
        <v>0</v>
      </c>
      <c r="AE53" s="116">
        <v>0</v>
      </c>
      <c r="AF53" s="116" t="s">
        <v>1957</v>
      </c>
      <c r="AG53" s="117" t="s">
        <v>1958</v>
      </c>
      <c r="AH53" s="117" t="s">
        <v>1861</v>
      </c>
    </row>
    <row r="54" spans="1:34" x14ac:dyDescent="0.25">
      <c r="A54" s="117" t="s">
        <v>192</v>
      </c>
      <c r="B54" s="117" t="s">
        <v>193</v>
      </c>
      <c r="C54" s="117" t="s">
        <v>1967</v>
      </c>
      <c r="D54" s="117" t="s">
        <v>682</v>
      </c>
      <c r="E54" s="117" t="s">
        <v>683</v>
      </c>
      <c r="F54" s="117" t="s">
        <v>1594</v>
      </c>
      <c r="G54" s="117" t="s">
        <v>1595</v>
      </c>
      <c r="H54" s="117" t="s">
        <v>1968</v>
      </c>
      <c r="I54" s="117"/>
      <c r="J54" s="116" t="s">
        <v>1858</v>
      </c>
      <c r="K54" s="116">
        <v>3.79</v>
      </c>
      <c r="L54" s="116">
        <v>31.69</v>
      </c>
      <c r="M54" s="117" t="s">
        <v>1859</v>
      </c>
      <c r="N54" s="116" t="s">
        <v>146</v>
      </c>
      <c r="O54" s="116">
        <v>0</v>
      </c>
      <c r="P54" s="116">
        <v>0</v>
      </c>
      <c r="Q54" s="116">
        <v>0</v>
      </c>
      <c r="R54" s="116">
        <v>0</v>
      </c>
      <c r="S54" s="116">
        <v>0</v>
      </c>
      <c r="T54" s="116">
        <v>0</v>
      </c>
      <c r="U54" s="116" t="s">
        <v>159</v>
      </c>
      <c r="V54" s="116">
        <v>209</v>
      </c>
      <c r="W54" s="116">
        <v>1108</v>
      </c>
      <c r="X54" s="116">
        <v>0</v>
      </c>
      <c r="Y54" s="116">
        <v>0</v>
      </c>
      <c r="Z54" s="116">
        <v>209</v>
      </c>
      <c r="AA54" s="116">
        <v>1108</v>
      </c>
      <c r="AB54" s="116">
        <v>0</v>
      </c>
      <c r="AC54" s="116">
        <v>0</v>
      </c>
      <c r="AD54" s="116">
        <v>198</v>
      </c>
      <c r="AE54" s="116">
        <v>986</v>
      </c>
      <c r="AF54" s="116" t="s">
        <v>1860</v>
      </c>
      <c r="AG54" s="117"/>
      <c r="AH54" s="117" t="s">
        <v>1861</v>
      </c>
    </row>
    <row r="55" spans="1:34" x14ac:dyDescent="0.25">
      <c r="A55" s="117" t="s">
        <v>192</v>
      </c>
      <c r="B55" s="117" t="s">
        <v>193</v>
      </c>
      <c r="C55" s="117" t="s">
        <v>1969</v>
      </c>
      <c r="D55" s="117" t="s">
        <v>682</v>
      </c>
      <c r="E55" s="117" t="s">
        <v>683</v>
      </c>
      <c r="F55" s="117" t="s">
        <v>1594</v>
      </c>
      <c r="G55" s="117" t="s">
        <v>1595</v>
      </c>
      <c r="H55" s="117" t="s">
        <v>1970</v>
      </c>
      <c r="I55" s="117"/>
      <c r="J55" s="116" t="s">
        <v>1858</v>
      </c>
      <c r="K55" s="116">
        <v>3.8399049999999999</v>
      </c>
      <c r="L55" s="116">
        <v>31.6768</v>
      </c>
      <c r="M55" s="117" t="s">
        <v>1859</v>
      </c>
      <c r="N55" s="116" t="s">
        <v>146</v>
      </c>
      <c r="O55" s="116">
        <v>0</v>
      </c>
      <c r="P55" s="116">
        <v>0</v>
      </c>
      <c r="Q55" s="116">
        <v>0</v>
      </c>
      <c r="R55" s="116">
        <v>0</v>
      </c>
      <c r="S55" s="116">
        <v>0</v>
      </c>
      <c r="T55" s="116">
        <v>0</v>
      </c>
      <c r="U55" s="116" t="s">
        <v>159</v>
      </c>
      <c r="V55" s="116">
        <v>30</v>
      </c>
      <c r="W55" s="116">
        <v>150</v>
      </c>
      <c r="X55" s="116">
        <v>0</v>
      </c>
      <c r="Y55" s="116">
        <v>0</v>
      </c>
      <c r="Z55" s="116">
        <v>30</v>
      </c>
      <c r="AA55" s="116">
        <v>150</v>
      </c>
      <c r="AB55" s="116">
        <v>0</v>
      </c>
      <c r="AC55" s="116">
        <v>0</v>
      </c>
      <c r="AD55" s="116">
        <v>143</v>
      </c>
      <c r="AE55" s="116">
        <v>715</v>
      </c>
      <c r="AF55" s="116" t="s">
        <v>1860</v>
      </c>
      <c r="AG55" s="117"/>
      <c r="AH55" s="117" t="s">
        <v>1861</v>
      </c>
    </row>
    <row r="56" spans="1:34" x14ac:dyDescent="0.25">
      <c r="A56" s="117" t="s">
        <v>192</v>
      </c>
      <c r="B56" s="117" t="s">
        <v>193</v>
      </c>
      <c r="C56" s="117" t="s">
        <v>1971</v>
      </c>
      <c r="D56" s="117" t="s">
        <v>682</v>
      </c>
      <c r="E56" s="117" t="s">
        <v>683</v>
      </c>
      <c r="F56" s="117" t="s">
        <v>1594</v>
      </c>
      <c r="G56" s="117" t="s">
        <v>1595</v>
      </c>
      <c r="H56" s="117" t="s">
        <v>1972</v>
      </c>
      <c r="I56" s="117"/>
      <c r="J56" s="116" t="s">
        <v>1858</v>
      </c>
      <c r="K56" s="116">
        <v>3.7739989999999999</v>
      </c>
      <c r="L56" s="116">
        <v>31.651762999999999</v>
      </c>
      <c r="M56" s="117" t="s">
        <v>1859</v>
      </c>
      <c r="N56" s="116" t="s">
        <v>146</v>
      </c>
      <c r="O56" s="116">
        <v>0</v>
      </c>
      <c r="P56" s="116">
        <v>0</v>
      </c>
      <c r="Q56" s="116">
        <v>0</v>
      </c>
      <c r="R56" s="116">
        <v>0</v>
      </c>
      <c r="S56" s="116">
        <v>0</v>
      </c>
      <c r="T56" s="116">
        <v>0</v>
      </c>
      <c r="U56" s="116" t="s">
        <v>159</v>
      </c>
      <c r="V56" s="116">
        <v>230</v>
      </c>
      <c r="W56" s="116">
        <v>1359</v>
      </c>
      <c r="X56" s="116">
        <v>0</v>
      </c>
      <c r="Y56" s="116">
        <v>0</v>
      </c>
      <c r="Z56" s="116">
        <v>230</v>
      </c>
      <c r="AA56" s="116">
        <v>1359</v>
      </c>
      <c r="AB56" s="116">
        <v>0</v>
      </c>
      <c r="AC56" s="116">
        <v>0</v>
      </c>
      <c r="AD56" s="116">
        <v>200</v>
      </c>
      <c r="AE56" s="116">
        <v>1000</v>
      </c>
      <c r="AF56" s="116" t="s">
        <v>1860</v>
      </c>
      <c r="AG56" s="117"/>
      <c r="AH56" s="117" t="s">
        <v>1861</v>
      </c>
    </row>
    <row r="57" spans="1:34" x14ac:dyDescent="0.25">
      <c r="A57" s="117" t="s">
        <v>192</v>
      </c>
      <c r="B57" s="117" t="s">
        <v>193</v>
      </c>
      <c r="C57" s="117" t="s">
        <v>1973</v>
      </c>
      <c r="D57" s="117" t="s">
        <v>682</v>
      </c>
      <c r="E57" s="117" t="s">
        <v>683</v>
      </c>
      <c r="F57" s="117" t="s">
        <v>1578</v>
      </c>
      <c r="G57" s="117" t="s">
        <v>1579</v>
      </c>
      <c r="H57" s="117" t="s">
        <v>1974</v>
      </c>
      <c r="I57" s="117"/>
      <c r="J57" s="116" t="s">
        <v>1858</v>
      </c>
      <c r="K57" s="116">
        <v>3.8440180000000002</v>
      </c>
      <c r="L57" s="116">
        <v>31.574745</v>
      </c>
      <c r="M57" s="117" t="s">
        <v>1859</v>
      </c>
      <c r="N57" s="116" t="s">
        <v>146</v>
      </c>
      <c r="O57" s="116">
        <v>0</v>
      </c>
      <c r="P57" s="116">
        <v>0</v>
      </c>
      <c r="Q57" s="116">
        <v>0</v>
      </c>
      <c r="R57" s="116">
        <v>0</v>
      </c>
      <c r="S57" s="116">
        <v>0</v>
      </c>
      <c r="T57" s="116">
        <v>0</v>
      </c>
      <c r="U57" s="116" t="s">
        <v>159</v>
      </c>
      <c r="V57" s="116">
        <v>64</v>
      </c>
      <c r="W57" s="116">
        <v>384</v>
      </c>
      <c r="X57" s="116">
        <v>0</v>
      </c>
      <c r="Y57" s="116">
        <v>0</v>
      </c>
      <c r="Z57" s="116">
        <v>64</v>
      </c>
      <c r="AA57" s="116">
        <v>384</v>
      </c>
      <c r="AB57" s="116">
        <v>0</v>
      </c>
      <c r="AC57" s="116">
        <v>0</v>
      </c>
      <c r="AD57" s="116">
        <v>0</v>
      </c>
      <c r="AE57" s="116">
        <v>0</v>
      </c>
      <c r="AF57" s="116" t="s">
        <v>1915</v>
      </c>
      <c r="AG57" s="117" t="s">
        <v>1958</v>
      </c>
      <c r="AH57" s="117" t="s">
        <v>1861</v>
      </c>
    </row>
    <row r="58" spans="1:34" x14ac:dyDescent="0.25">
      <c r="A58" s="117" t="s">
        <v>192</v>
      </c>
      <c r="B58" s="117" t="s">
        <v>193</v>
      </c>
      <c r="C58" s="117" t="s">
        <v>1975</v>
      </c>
      <c r="D58" s="117" t="s">
        <v>682</v>
      </c>
      <c r="E58" s="117" t="s">
        <v>683</v>
      </c>
      <c r="F58" s="117" t="s">
        <v>1578</v>
      </c>
      <c r="G58" s="117" t="s">
        <v>1579</v>
      </c>
      <c r="H58" s="117" t="s">
        <v>1976</v>
      </c>
      <c r="I58" s="117"/>
      <c r="J58" s="116" t="s">
        <v>1858</v>
      </c>
      <c r="K58" s="116">
        <v>3.82403</v>
      </c>
      <c r="L58" s="116">
        <v>31.648603000000001</v>
      </c>
      <c r="M58" s="117" t="s">
        <v>1859</v>
      </c>
      <c r="N58" s="116" t="s">
        <v>146</v>
      </c>
      <c r="O58" s="116">
        <v>0</v>
      </c>
      <c r="P58" s="116">
        <v>0</v>
      </c>
      <c r="Q58" s="116">
        <v>0</v>
      </c>
      <c r="R58" s="116">
        <v>0</v>
      </c>
      <c r="S58" s="116">
        <v>0</v>
      </c>
      <c r="T58" s="116">
        <v>0</v>
      </c>
      <c r="U58" s="116" t="s">
        <v>159</v>
      </c>
      <c r="V58" s="116">
        <v>33</v>
      </c>
      <c r="W58" s="116">
        <v>198</v>
      </c>
      <c r="X58" s="116">
        <v>0</v>
      </c>
      <c r="Y58" s="116">
        <v>0</v>
      </c>
      <c r="Z58" s="116">
        <v>33</v>
      </c>
      <c r="AA58" s="116">
        <v>198</v>
      </c>
      <c r="AB58" s="116">
        <v>0</v>
      </c>
      <c r="AC58" s="116">
        <v>0</v>
      </c>
      <c r="AD58" s="116">
        <v>318</v>
      </c>
      <c r="AE58" s="116">
        <v>1908</v>
      </c>
      <c r="AF58" s="116" t="s">
        <v>1915</v>
      </c>
      <c r="AG58" s="117" t="s">
        <v>1958</v>
      </c>
      <c r="AH58" s="117" t="s">
        <v>1861</v>
      </c>
    </row>
    <row r="59" spans="1:34" x14ac:dyDescent="0.25">
      <c r="A59" s="117" t="s">
        <v>192</v>
      </c>
      <c r="B59" s="117" t="s">
        <v>193</v>
      </c>
      <c r="C59" s="117" t="s">
        <v>1977</v>
      </c>
      <c r="D59" s="117" t="s">
        <v>682</v>
      </c>
      <c r="E59" s="117" t="s">
        <v>683</v>
      </c>
      <c r="F59" s="117" t="s">
        <v>1578</v>
      </c>
      <c r="G59" s="117" t="s">
        <v>1579</v>
      </c>
      <c r="H59" s="117" t="s">
        <v>1978</v>
      </c>
      <c r="I59" s="117"/>
      <c r="J59" s="116" t="s">
        <v>1858</v>
      </c>
      <c r="K59" s="116">
        <v>3.830012864</v>
      </c>
      <c r="L59" s="116">
        <v>31.597616543000001</v>
      </c>
      <c r="M59" s="117" t="s">
        <v>1859</v>
      </c>
      <c r="N59" s="116" t="s">
        <v>146</v>
      </c>
      <c r="O59" s="116">
        <v>0</v>
      </c>
      <c r="P59" s="116">
        <v>0</v>
      </c>
      <c r="Q59" s="116">
        <v>0</v>
      </c>
      <c r="R59" s="116">
        <v>0</v>
      </c>
      <c r="S59" s="116">
        <v>0</v>
      </c>
      <c r="T59" s="116">
        <v>0</v>
      </c>
      <c r="U59" s="116" t="s">
        <v>159</v>
      </c>
      <c r="V59" s="116">
        <v>49</v>
      </c>
      <c r="W59" s="116">
        <v>294</v>
      </c>
      <c r="X59" s="116">
        <v>0</v>
      </c>
      <c r="Y59" s="116">
        <v>0</v>
      </c>
      <c r="Z59" s="116">
        <v>49</v>
      </c>
      <c r="AA59" s="116">
        <v>294</v>
      </c>
      <c r="AB59" s="116">
        <v>0</v>
      </c>
      <c r="AC59" s="116">
        <v>0</v>
      </c>
      <c r="AD59" s="116">
        <v>0</v>
      </c>
      <c r="AE59" s="116">
        <v>0</v>
      </c>
      <c r="AF59" s="116" t="s">
        <v>1915</v>
      </c>
      <c r="AG59" s="117" t="s">
        <v>1958</v>
      </c>
      <c r="AH59" s="117" t="s">
        <v>1861</v>
      </c>
    </row>
    <row r="60" spans="1:34" x14ac:dyDescent="0.25">
      <c r="A60" s="117" t="s">
        <v>192</v>
      </c>
      <c r="B60" s="117" t="s">
        <v>193</v>
      </c>
      <c r="C60" s="117" t="s">
        <v>1979</v>
      </c>
      <c r="D60" s="117" t="s">
        <v>682</v>
      </c>
      <c r="E60" s="117" t="s">
        <v>683</v>
      </c>
      <c r="F60" s="117" t="s">
        <v>1578</v>
      </c>
      <c r="G60" s="117" t="s">
        <v>1579</v>
      </c>
      <c r="H60" s="117" t="s">
        <v>1980</v>
      </c>
      <c r="I60" s="117"/>
      <c r="J60" s="116" t="s">
        <v>1858</v>
      </c>
      <c r="K60" s="116">
        <v>3.770667</v>
      </c>
      <c r="L60" s="116">
        <v>31.485567</v>
      </c>
      <c r="M60" s="117" t="s">
        <v>1859</v>
      </c>
      <c r="N60" s="116" t="s">
        <v>159</v>
      </c>
      <c r="O60" s="116">
        <v>303</v>
      </c>
      <c r="P60" s="116">
        <v>1515</v>
      </c>
      <c r="Q60" s="116">
        <v>303</v>
      </c>
      <c r="R60" s="116">
        <v>1515</v>
      </c>
      <c r="S60" s="116">
        <v>0</v>
      </c>
      <c r="T60" s="116">
        <v>0</v>
      </c>
      <c r="U60" s="116" t="s">
        <v>159</v>
      </c>
      <c r="V60" s="116">
        <v>1899</v>
      </c>
      <c r="W60" s="116">
        <v>7607</v>
      </c>
      <c r="X60" s="116">
        <v>427</v>
      </c>
      <c r="Y60" s="116">
        <v>1719</v>
      </c>
      <c r="Z60" s="116">
        <v>1472</v>
      </c>
      <c r="AA60" s="116">
        <v>5888</v>
      </c>
      <c r="AB60" s="116">
        <v>0</v>
      </c>
      <c r="AC60" s="116">
        <v>0</v>
      </c>
      <c r="AD60" s="116">
        <v>72</v>
      </c>
      <c r="AE60" s="116">
        <v>288</v>
      </c>
      <c r="AF60" s="116" t="s">
        <v>1860</v>
      </c>
      <c r="AG60" s="117"/>
      <c r="AH60" s="117" t="s">
        <v>1861</v>
      </c>
    </row>
    <row r="61" spans="1:34" x14ac:dyDescent="0.25">
      <c r="A61" s="117" t="s">
        <v>192</v>
      </c>
      <c r="B61" s="117" t="s">
        <v>193</v>
      </c>
      <c r="C61" s="117" t="s">
        <v>1981</v>
      </c>
      <c r="D61" s="117" t="s">
        <v>682</v>
      </c>
      <c r="E61" s="117" t="s">
        <v>683</v>
      </c>
      <c r="F61" s="117" t="s">
        <v>1578</v>
      </c>
      <c r="G61" s="117" t="s">
        <v>1579</v>
      </c>
      <c r="H61" s="117" t="s">
        <v>1982</v>
      </c>
      <c r="I61" s="117"/>
      <c r="J61" s="116" t="s">
        <v>1858</v>
      </c>
      <c r="K61" s="116">
        <v>3.8432499999999998</v>
      </c>
      <c r="L61" s="116">
        <v>31.661650000000002</v>
      </c>
      <c r="M61" s="117" t="s">
        <v>1859</v>
      </c>
      <c r="N61" s="116" t="s">
        <v>146</v>
      </c>
      <c r="O61" s="116">
        <v>0</v>
      </c>
      <c r="P61" s="116">
        <v>0</v>
      </c>
      <c r="Q61" s="116">
        <v>0</v>
      </c>
      <c r="R61" s="116">
        <v>0</v>
      </c>
      <c r="S61" s="116">
        <v>0</v>
      </c>
      <c r="T61" s="116">
        <v>0</v>
      </c>
      <c r="U61" s="116" t="s">
        <v>159</v>
      </c>
      <c r="V61" s="116">
        <v>92</v>
      </c>
      <c r="W61" s="116">
        <v>552</v>
      </c>
      <c r="X61" s="116">
        <v>0</v>
      </c>
      <c r="Y61" s="116">
        <v>0</v>
      </c>
      <c r="Z61" s="116">
        <v>92</v>
      </c>
      <c r="AA61" s="116">
        <v>552</v>
      </c>
      <c r="AB61" s="116">
        <v>0</v>
      </c>
      <c r="AC61" s="116">
        <v>0</v>
      </c>
      <c r="AD61" s="116">
        <v>1065</v>
      </c>
      <c r="AE61" s="116">
        <v>6520</v>
      </c>
      <c r="AF61" s="116" t="s">
        <v>1915</v>
      </c>
      <c r="AG61" s="117" t="s">
        <v>1958</v>
      </c>
      <c r="AH61" s="117" t="s">
        <v>1861</v>
      </c>
    </row>
    <row r="62" spans="1:34" x14ac:dyDescent="0.25">
      <c r="A62" s="117" t="s">
        <v>192</v>
      </c>
      <c r="B62" s="117" t="s">
        <v>193</v>
      </c>
      <c r="C62" s="117" t="s">
        <v>1983</v>
      </c>
      <c r="D62" s="117" t="s">
        <v>682</v>
      </c>
      <c r="E62" s="117" t="s">
        <v>683</v>
      </c>
      <c r="F62" s="117" t="s">
        <v>823</v>
      </c>
      <c r="G62" s="117" t="s">
        <v>824</v>
      </c>
      <c r="H62" s="117" t="s">
        <v>1984</v>
      </c>
      <c r="I62" s="117"/>
      <c r="J62" s="116" t="s">
        <v>1858</v>
      </c>
      <c r="K62" s="116">
        <v>3.8984166669999998</v>
      </c>
      <c r="L62" s="116">
        <v>31.603566666999999</v>
      </c>
      <c r="M62" s="117" t="s">
        <v>1859</v>
      </c>
      <c r="N62" s="116" t="s">
        <v>146</v>
      </c>
      <c r="O62" s="116">
        <v>0</v>
      </c>
      <c r="P62" s="116">
        <v>0</v>
      </c>
      <c r="Q62" s="116">
        <v>0</v>
      </c>
      <c r="R62" s="116">
        <v>0</v>
      </c>
      <c r="S62" s="116">
        <v>0</v>
      </c>
      <c r="T62" s="116">
        <v>0</v>
      </c>
      <c r="U62" s="116" t="s">
        <v>159</v>
      </c>
      <c r="V62" s="116">
        <v>469</v>
      </c>
      <c r="W62" s="116">
        <v>2016</v>
      </c>
      <c r="X62" s="116">
        <v>0</v>
      </c>
      <c r="Y62" s="116">
        <v>0</v>
      </c>
      <c r="Z62" s="116">
        <v>469</v>
      </c>
      <c r="AA62" s="116">
        <v>2016</v>
      </c>
      <c r="AB62" s="116">
        <v>0</v>
      </c>
      <c r="AC62" s="116">
        <v>0</v>
      </c>
      <c r="AD62" s="116">
        <v>198</v>
      </c>
      <c r="AE62" s="116">
        <v>956</v>
      </c>
      <c r="AF62" s="116" t="s">
        <v>1860</v>
      </c>
      <c r="AG62" s="117"/>
      <c r="AH62" s="117" t="s">
        <v>1861</v>
      </c>
    </row>
    <row r="63" spans="1:34" x14ac:dyDescent="0.25">
      <c r="A63" s="117" t="s">
        <v>192</v>
      </c>
      <c r="B63" s="117" t="s">
        <v>193</v>
      </c>
      <c r="C63" s="117" t="s">
        <v>1985</v>
      </c>
      <c r="D63" s="117" t="s">
        <v>682</v>
      </c>
      <c r="E63" s="117" t="s">
        <v>683</v>
      </c>
      <c r="F63" s="117" t="s">
        <v>823</v>
      </c>
      <c r="G63" s="117" t="s">
        <v>824</v>
      </c>
      <c r="H63" s="117" t="s">
        <v>1986</v>
      </c>
      <c r="I63" s="117"/>
      <c r="J63" s="116" t="s">
        <v>1858</v>
      </c>
      <c r="K63" s="116">
        <v>3.857970812</v>
      </c>
      <c r="L63" s="116">
        <v>31.592474852999999</v>
      </c>
      <c r="M63" s="117" t="s">
        <v>1859</v>
      </c>
      <c r="N63" s="116" t="s">
        <v>146</v>
      </c>
      <c r="O63" s="116">
        <v>0</v>
      </c>
      <c r="P63" s="116">
        <v>0</v>
      </c>
      <c r="Q63" s="116">
        <v>0</v>
      </c>
      <c r="R63" s="116">
        <v>0</v>
      </c>
      <c r="S63" s="116">
        <v>0</v>
      </c>
      <c r="T63" s="116">
        <v>0</v>
      </c>
      <c r="U63" s="116" t="s">
        <v>159</v>
      </c>
      <c r="V63" s="116">
        <v>498</v>
      </c>
      <c r="W63" s="116">
        <v>2141</v>
      </c>
      <c r="X63" s="116">
        <v>0</v>
      </c>
      <c r="Y63" s="116">
        <v>0</v>
      </c>
      <c r="Z63" s="116">
        <v>498</v>
      </c>
      <c r="AA63" s="116">
        <v>2141</v>
      </c>
      <c r="AB63" s="116">
        <v>0</v>
      </c>
      <c r="AC63" s="116">
        <v>0</v>
      </c>
      <c r="AD63" s="116">
        <v>200</v>
      </c>
      <c r="AE63" s="116">
        <v>987</v>
      </c>
      <c r="AF63" s="116" t="s">
        <v>1860</v>
      </c>
      <c r="AG63" s="117"/>
      <c r="AH63" s="117" t="s">
        <v>1861</v>
      </c>
    </row>
    <row r="64" spans="1:34" x14ac:dyDescent="0.25">
      <c r="A64" s="117" t="s">
        <v>192</v>
      </c>
      <c r="B64" s="117" t="s">
        <v>193</v>
      </c>
      <c r="C64" s="117" t="s">
        <v>1987</v>
      </c>
      <c r="D64" s="117" t="s">
        <v>682</v>
      </c>
      <c r="E64" s="117" t="s">
        <v>683</v>
      </c>
      <c r="F64" s="117" t="s">
        <v>823</v>
      </c>
      <c r="G64" s="117" t="s">
        <v>824</v>
      </c>
      <c r="H64" s="117" t="s">
        <v>1988</v>
      </c>
      <c r="I64" s="117"/>
      <c r="J64" s="116" t="s">
        <v>1858</v>
      </c>
      <c r="K64" s="116">
        <v>3.9136000000000002</v>
      </c>
      <c r="L64" s="116">
        <v>31.634699999999999</v>
      </c>
      <c r="M64" s="117" t="s">
        <v>1859</v>
      </c>
      <c r="N64" s="116" t="s">
        <v>146</v>
      </c>
      <c r="O64" s="116">
        <v>0</v>
      </c>
      <c r="P64" s="116">
        <v>0</v>
      </c>
      <c r="Q64" s="116">
        <v>0</v>
      </c>
      <c r="R64" s="116">
        <v>0</v>
      </c>
      <c r="S64" s="116">
        <v>0</v>
      </c>
      <c r="T64" s="116">
        <v>0</v>
      </c>
      <c r="U64" s="116" t="s">
        <v>159</v>
      </c>
      <c r="V64" s="116">
        <v>512</v>
      </c>
      <c r="W64" s="116">
        <v>2202</v>
      </c>
      <c r="X64" s="116">
        <v>0</v>
      </c>
      <c r="Y64" s="116">
        <v>0</v>
      </c>
      <c r="Z64" s="116">
        <v>512</v>
      </c>
      <c r="AA64" s="116">
        <v>2202</v>
      </c>
      <c r="AB64" s="116">
        <v>0</v>
      </c>
      <c r="AC64" s="116">
        <v>0</v>
      </c>
      <c r="AD64" s="116">
        <v>126</v>
      </c>
      <c r="AE64" s="116">
        <v>655</v>
      </c>
      <c r="AF64" s="116" t="s">
        <v>1860</v>
      </c>
      <c r="AG64" s="117"/>
      <c r="AH64" s="117" t="s">
        <v>1861</v>
      </c>
    </row>
    <row r="65" spans="1:34" x14ac:dyDescent="0.25">
      <c r="A65" s="117" t="s">
        <v>192</v>
      </c>
      <c r="B65" s="117" t="s">
        <v>193</v>
      </c>
      <c r="C65" s="117" t="s">
        <v>1989</v>
      </c>
      <c r="D65" s="117" t="s">
        <v>682</v>
      </c>
      <c r="E65" s="117" t="s">
        <v>683</v>
      </c>
      <c r="F65" s="117" t="s">
        <v>823</v>
      </c>
      <c r="G65" s="117" t="s">
        <v>824</v>
      </c>
      <c r="H65" s="117" t="s">
        <v>1990</v>
      </c>
      <c r="I65" s="117"/>
      <c r="J65" s="116" t="s">
        <v>1858</v>
      </c>
      <c r="K65" s="116">
        <v>3.9203999999999999</v>
      </c>
      <c r="L65" s="116">
        <v>31.683083</v>
      </c>
      <c r="M65" s="117" t="s">
        <v>1859</v>
      </c>
      <c r="N65" s="116" t="s">
        <v>146</v>
      </c>
      <c r="O65" s="116">
        <v>0</v>
      </c>
      <c r="P65" s="116">
        <v>0</v>
      </c>
      <c r="Q65" s="116">
        <v>0</v>
      </c>
      <c r="R65" s="116">
        <v>0</v>
      </c>
      <c r="S65" s="116">
        <v>0</v>
      </c>
      <c r="T65" s="116">
        <v>0</v>
      </c>
      <c r="U65" s="116" t="s">
        <v>159</v>
      </c>
      <c r="V65" s="116">
        <v>514</v>
      </c>
      <c r="W65" s="116">
        <v>2210</v>
      </c>
      <c r="X65" s="116">
        <v>0</v>
      </c>
      <c r="Y65" s="116">
        <v>0</v>
      </c>
      <c r="Z65" s="116">
        <v>514</v>
      </c>
      <c r="AA65" s="116">
        <v>2210</v>
      </c>
      <c r="AB65" s="116">
        <v>0</v>
      </c>
      <c r="AC65" s="116">
        <v>0</v>
      </c>
      <c r="AD65" s="116">
        <v>200</v>
      </c>
      <c r="AE65" s="116">
        <v>1000</v>
      </c>
      <c r="AF65" s="116" t="s">
        <v>1860</v>
      </c>
      <c r="AG65" s="117"/>
      <c r="AH65" s="117" t="s">
        <v>1861</v>
      </c>
    </row>
    <row r="66" spans="1:34" x14ac:dyDescent="0.25">
      <c r="A66" s="117" t="s">
        <v>192</v>
      </c>
      <c r="B66" s="117" t="s">
        <v>193</v>
      </c>
      <c r="C66" s="117" t="s">
        <v>1991</v>
      </c>
      <c r="D66" s="117" t="s">
        <v>682</v>
      </c>
      <c r="E66" s="117" t="s">
        <v>683</v>
      </c>
      <c r="F66" s="117" t="s">
        <v>823</v>
      </c>
      <c r="G66" s="117" t="s">
        <v>824</v>
      </c>
      <c r="H66" s="117" t="s">
        <v>1992</v>
      </c>
      <c r="I66" s="117"/>
      <c r="J66" s="116" t="s">
        <v>1858</v>
      </c>
      <c r="K66" s="116">
        <v>3.9131</v>
      </c>
      <c r="L66" s="116">
        <v>31.6572</v>
      </c>
      <c r="M66" s="117" t="s">
        <v>1859</v>
      </c>
      <c r="N66" s="116" t="s">
        <v>146</v>
      </c>
      <c r="O66" s="116">
        <v>0</v>
      </c>
      <c r="P66" s="116">
        <v>0</v>
      </c>
      <c r="Q66" s="116">
        <v>0</v>
      </c>
      <c r="R66" s="116">
        <v>0</v>
      </c>
      <c r="S66" s="116">
        <v>0</v>
      </c>
      <c r="T66" s="116">
        <v>0</v>
      </c>
      <c r="U66" s="116" t="s">
        <v>159</v>
      </c>
      <c r="V66" s="116">
        <v>129</v>
      </c>
      <c r="W66" s="116">
        <v>645</v>
      </c>
      <c r="X66" s="116">
        <v>0</v>
      </c>
      <c r="Y66" s="116">
        <v>0</v>
      </c>
      <c r="Z66" s="116">
        <v>129</v>
      </c>
      <c r="AA66" s="116">
        <v>645</v>
      </c>
      <c r="AB66" s="116">
        <v>0</v>
      </c>
      <c r="AC66" s="116">
        <v>0</v>
      </c>
      <c r="AD66" s="116">
        <v>142</v>
      </c>
      <c r="AE66" s="116">
        <v>710</v>
      </c>
      <c r="AF66" s="116" t="s">
        <v>1860</v>
      </c>
      <c r="AG66" s="117"/>
      <c r="AH66" s="117" t="s">
        <v>1861</v>
      </c>
    </row>
    <row r="67" spans="1:34" x14ac:dyDescent="0.25">
      <c r="A67" s="117" t="s">
        <v>192</v>
      </c>
      <c r="B67" s="117" t="s">
        <v>193</v>
      </c>
      <c r="C67" s="117" t="s">
        <v>1993</v>
      </c>
      <c r="D67" s="117" t="s">
        <v>682</v>
      </c>
      <c r="E67" s="117" t="s">
        <v>683</v>
      </c>
      <c r="F67" s="117" t="s">
        <v>823</v>
      </c>
      <c r="G67" s="117" t="s">
        <v>824</v>
      </c>
      <c r="H67" s="117" t="s">
        <v>1994</v>
      </c>
      <c r="I67" s="117"/>
      <c r="J67" s="116" t="s">
        <v>1858</v>
      </c>
      <c r="K67" s="116">
        <v>3.9173450000000001</v>
      </c>
      <c r="L67" s="116">
        <v>31.624227000000001</v>
      </c>
      <c r="M67" s="117" t="s">
        <v>1859</v>
      </c>
      <c r="N67" s="116" t="s">
        <v>146</v>
      </c>
      <c r="O67" s="116">
        <v>0</v>
      </c>
      <c r="P67" s="116">
        <v>0</v>
      </c>
      <c r="Q67" s="116">
        <v>0</v>
      </c>
      <c r="R67" s="116">
        <v>0</v>
      </c>
      <c r="S67" s="116">
        <v>0</v>
      </c>
      <c r="T67" s="116">
        <v>0</v>
      </c>
      <c r="U67" s="116" t="s">
        <v>159</v>
      </c>
      <c r="V67" s="116">
        <v>148</v>
      </c>
      <c r="W67" s="116">
        <v>715</v>
      </c>
      <c r="X67" s="116">
        <v>0</v>
      </c>
      <c r="Y67" s="116">
        <v>0</v>
      </c>
      <c r="Z67" s="116">
        <v>148</v>
      </c>
      <c r="AA67" s="116">
        <v>715</v>
      </c>
      <c r="AB67" s="116">
        <v>0</v>
      </c>
      <c r="AC67" s="116">
        <v>0</v>
      </c>
      <c r="AD67" s="116">
        <v>98</v>
      </c>
      <c r="AE67" s="116">
        <v>490</v>
      </c>
      <c r="AF67" s="116" t="s">
        <v>1860</v>
      </c>
      <c r="AG67" s="117"/>
      <c r="AH67" s="117" t="s">
        <v>1861</v>
      </c>
    </row>
    <row r="68" spans="1:34" x14ac:dyDescent="0.25">
      <c r="A68" s="117" t="s">
        <v>192</v>
      </c>
      <c r="B68" s="117" t="s">
        <v>193</v>
      </c>
      <c r="C68" s="117" t="s">
        <v>1995</v>
      </c>
      <c r="D68" s="117" t="s">
        <v>682</v>
      </c>
      <c r="E68" s="117" t="s">
        <v>683</v>
      </c>
      <c r="F68" s="117" t="s">
        <v>825</v>
      </c>
      <c r="G68" s="117" t="s">
        <v>826</v>
      </c>
      <c r="H68" s="117" t="s">
        <v>1996</v>
      </c>
      <c r="I68" s="117"/>
      <c r="J68" s="116" t="s">
        <v>1858</v>
      </c>
      <c r="K68" s="116">
        <v>3.8149600000000001</v>
      </c>
      <c r="L68" s="116">
        <v>31.365566000000001</v>
      </c>
      <c r="M68" s="117" t="s">
        <v>1859</v>
      </c>
      <c r="N68" s="116" t="s">
        <v>159</v>
      </c>
      <c r="O68" s="116">
        <v>103</v>
      </c>
      <c r="P68" s="116">
        <v>566</v>
      </c>
      <c r="Q68" s="116">
        <v>103</v>
      </c>
      <c r="R68" s="116">
        <v>566</v>
      </c>
      <c r="S68" s="116">
        <v>0</v>
      </c>
      <c r="T68" s="116">
        <v>0</v>
      </c>
      <c r="U68" s="116" t="s">
        <v>159</v>
      </c>
      <c r="V68" s="116">
        <v>478</v>
      </c>
      <c r="W68" s="116">
        <v>2597</v>
      </c>
      <c r="X68" s="116">
        <v>64</v>
      </c>
      <c r="Y68" s="116">
        <v>320</v>
      </c>
      <c r="Z68" s="116">
        <v>414</v>
      </c>
      <c r="AA68" s="116">
        <v>2277</v>
      </c>
      <c r="AB68" s="116">
        <v>0</v>
      </c>
      <c r="AC68" s="116">
        <v>0</v>
      </c>
      <c r="AD68" s="116">
        <v>178</v>
      </c>
      <c r="AE68" s="116">
        <v>890</v>
      </c>
      <c r="AF68" s="116" t="s">
        <v>1860</v>
      </c>
      <c r="AG68" s="117"/>
      <c r="AH68" s="117" t="s">
        <v>1861</v>
      </c>
    </row>
    <row r="69" spans="1:34" x14ac:dyDescent="0.25">
      <c r="A69" s="117" t="s">
        <v>192</v>
      </c>
      <c r="B69" s="117" t="s">
        <v>193</v>
      </c>
      <c r="C69" s="117" t="s">
        <v>1997</v>
      </c>
      <c r="D69" s="117" t="s">
        <v>682</v>
      </c>
      <c r="E69" s="117" t="s">
        <v>683</v>
      </c>
      <c r="F69" s="117" t="s">
        <v>825</v>
      </c>
      <c r="G69" s="117" t="s">
        <v>826</v>
      </c>
      <c r="H69" s="117" t="s">
        <v>1998</v>
      </c>
      <c r="I69" s="117"/>
      <c r="J69" s="116" t="s">
        <v>1858</v>
      </c>
      <c r="K69" s="116">
        <v>3.8049789999999999</v>
      </c>
      <c r="L69" s="116">
        <v>31.437691999999998</v>
      </c>
      <c r="M69" s="117" t="s">
        <v>1859</v>
      </c>
      <c r="N69" s="116" t="s">
        <v>159</v>
      </c>
      <c r="O69" s="116">
        <v>273</v>
      </c>
      <c r="P69" s="116">
        <v>1600</v>
      </c>
      <c r="Q69" s="116">
        <v>273</v>
      </c>
      <c r="R69" s="116">
        <v>1600</v>
      </c>
      <c r="S69" s="116">
        <v>0</v>
      </c>
      <c r="T69" s="116">
        <v>0</v>
      </c>
      <c r="U69" s="116" t="s">
        <v>159</v>
      </c>
      <c r="V69" s="116">
        <v>869</v>
      </c>
      <c r="W69" s="116">
        <v>3440</v>
      </c>
      <c r="X69" s="116">
        <v>48</v>
      </c>
      <c r="Y69" s="116">
        <v>240</v>
      </c>
      <c r="Z69" s="116">
        <v>821</v>
      </c>
      <c r="AA69" s="116">
        <v>3200</v>
      </c>
      <c r="AB69" s="116">
        <v>0</v>
      </c>
      <c r="AC69" s="116">
        <v>0</v>
      </c>
      <c r="AD69" s="116">
        <v>117</v>
      </c>
      <c r="AE69" s="116">
        <v>573</v>
      </c>
      <c r="AF69" s="116" t="s">
        <v>1860</v>
      </c>
      <c r="AG69" s="117"/>
      <c r="AH69" s="117" t="s">
        <v>1861</v>
      </c>
    </row>
    <row r="70" spans="1:34" x14ac:dyDescent="0.25">
      <c r="A70" s="118" t="s">
        <v>192</v>
      </c>
      <c r="B70" s="118" t="s">
        <v>193</v>
      </c>
      <c r="C70" s="118" t="s">
        <v>1999</v>
      </c>
      <c r="D70" s="118" t="s">
        <v>682</v>
      </c>
      <c r="E70" s="118" t="s">
        <v>683</v>
      </c>
      <c r="F70" s="118" t="s">
        <v>825</v>
      </c>
      <c r="G70" s="118" t="s">
        <v>826</v>
      </c>
      <c r="H70" s="118" t="s">
        <v>2000</v>
      </c>
      <c r="I70" s="118"/>
      <c r="J70" s="118" t="s">
        <v>1885</v>
      </c>
      <c r="K70" s="119">
        <v>3.8896999999999999</v>
      </c>
      <c r="L70" s="119">
        <v>31.229199999999999</v>
      </c>
      <c r="M70" s="118" t="s">
        <v>1859</v>
      </c>
      <c r="N70" s="116" t="s">
        <v>159</v>
      </c>
      <c r="O70" s="119">
        <v>2160</v>
      </c>
      <c r="P70" s="119">
        <v>13002</v>
      </c>
      <c r="Q70" s="119">
        <v>2160</v>
      </c>
      <c r="R70" s="119">
        <v>13002</v>
      </c>
      <c r="S70" s="119">
        <v>0</v>
      </c>
      <c r="T70" s="119">
        <v>0</v>
      </c>
      <c r="U70" s="119" t="s">
        <v>146</v>
      </c>
      <c r="V70" s="119">
        <v>0</v>
      </c>
      <c r="W70" s="116">
        <v>0</v>
      </c>
      <c r="X70" s="119">
        <v>0</v>
      </c>
      <c r="Y70" s="119">
        <v>0</v>
      </c>
      <c r="Z70" s="119">
        <v>0</v>
      </c>
      <c r="AA70" s="119">
        <v>0</v>
      </c>
      <c r="AB70" s="119">
        <v>0</v>
      </c>
      <c r="AC70" s="119">
        <v>0</v>
      </c>
      <c r="AD70" s="119">
        <v>0</v>
      </c>
      <c r="AE70" s="119">
        <v>0</v>
      </c>
      <c r="AF70" s="116" t="s">
        <v>1860</v>
      </c>
      <c r="AG70" s="118"/>
      <c r="AH70" s="117" t="s">
        <v>1861</v>
      </c>
    </row>
    <row r="71" spans="1:34" x14ac:dyDescent="0.25">
      <c r="A71" s="117" t="s">
        <v>192</v>
      </c>
      <c r="B71" s="117" t="s">
        <v>193</v>
      </c>
      <c r="C71" s="117" t="s">
        <v>2001</v>
      </c>
      <c r="D71" s="117" t="s">
        <v>682</v>
      </c>
      <c r="E71" s="117" t="s">
        <v>683</v>
      </c>
      <c r="F71" s="117" t="s">
        <v>825</v>
      </c>
      <c r="G71" s="117" t="s">
        <v>826</v>
      </c>
      <c r="H71" s="117" t="s">
        <v>2002</v>
      </c>
      <c r="I71" s="117"/>
      <c r="J71" s="116" t="s">
        <v>1858</v>
      </c>
      <c r="K71" s="116">
        <v>3.7932000000000001</v>
      </c>
      <c r="L71" s="116">
        <v>31.406997</v>
      </c>
      <c r="M71" s="117" t="s">
        <v>1859</v>
      </c>
      <c r="N71" s="116" t="s">
        <v>159</v>
      </c>
      <c r="O71" s="116">
        <v>150</v>
      </c>
      <c r="P71" s="116">
        <v>826</v>
      </c>
      <c r="Q71" s="116">
        <v>150</v>
      </c>
      <c r="R71" s="116">
        <v>826</v>
      </c>
      <c r="S71" s="116">
        <v>0</v>
      </c>
      <c r="T71" s="116">
        <v>0</v>
      </c>
      <c r="U71" s="116" t="s">
        <v>159</v>
      </c>
      <c r="V71" s="116">
        <v>621</v>
      </c>
      <c r="W71" s="116">
        <v>3380</v>
      </c>
      <c r="X71" s="116">
        <v>58</v>
      </c>
      <c r="Y71" s="116">
        <v>284</v>
      </c>
      <c r="Z71" s="116">
        <v>563</v>
      </c>
      <c r="AA71" s="116">
        <v>3096</v>
      </c>
      <c r="AB71" s="116">
        <v>0</v>
      </c>
      <c r="AC71" s="116">
        <v>0</v>
      </c>
      <c r="AD71" s="116">
        <v>148</v>
      </c>
      <c r="AE71" s="116">
        <v>725</v>
      </c>
      <c r="AF71" s="116" t="s">
        <v>1860</v>
      </c>
      <c r="AG71" s="117"/>
      <c r="AH71" s="117" t="s">
        <v>1861</v>
      </c>
    </row>
    <row r="72" spans="1:34" x14ac:dyDescent="0.25">
      <c r="A72" s="117" t="s">
        <v>192</v>
      </c>
      <c r="B72" s="117" t="s">
        <v>193</v>
      </c>
      <c r="C72" s="117" t="s">
        <v>2003</v>
      </c>
      <c r="D72" s="117" t="s">
        <v>682</v>
      </c>
      <c r="E72" s="117" t="s">
        <v>683</v>
      </c>
      <c r="F72" s="117" t="s">
        <v>825</v>
      </c>
      <c r="G72" s="117" t="s">
        <v>826</v>
      </c>
      <c r="H72" s="117" t="s">
        <v>2004</v>
      </c>
      <c r="I72" s="117"/>
      <c r="J72" s="116" t="s">
        <v>1858</v>
      </c>
      <c r="K72" s="116">
        <v>3.9875080000000001</v>
      </c>
      <c r="L72" s="116">
        <v>31.257622999999999</v>
      </c>
      <c r="M72" s="117" t="s">
        <v>1859</v>
      </c>
      <c r="N72" s="116" t="s">
        <v>146</v>
      </c>
      <c r="O72" s="116">
        <v>0</v>
      </c>
      <c r="P72" s="116">
        <v>0</v>
      </c>
      <c r="Q72" s="116">
        <v>0</v>
      </c>
      <c r="R72" s="116">
        <v>0</v>
      </c>
      <c r="S72" s="116">
        <v>0</v>
      </c>
      <c r="T72" s="116">
        <v>0</v>
      </c>
      <c r="U72" s="116" t="s">
        <v>159</v>
      </c>
      <c r="V72" s="116">
        <v>107</v>
      </c>
      <c r="W72" s="116">
        <v>546</v>
      </c>
      <c r="X72" s="116">
        <v>71</v>
      </c>
      <c r="Y72" s="116">
        <v>348</v>
      </c>
      <c r="Z72" s="116">
        <v>36</v>
      </c>
      <c r="AA72" s="116">
        <v>198</v>
      </c>
      <c r="AB72" s="116">
        <v>0</v>
      </c>
      <c r="AC72" s="116">
        <v>0</v>
      </c>
      <c r="AD72" s="116">
        <v>123</v>
      </c>
      <c r="AE72" s="116">
        <v>615</v>
      </c>
      <c r="AF72" s="116" t="s">
        <v>1860</v>
      </c>
      <c r="AG72" s="117"/>
      <c r="AH72" s="117" t="s">
        <v>1861</v>
      </c>
    </row>
    <row r="73" spans="1:34" x14ac:dyDescent="0.25">
      <c r="A73" s="117" t="s">
        <v>192</v>
      </c>
      <c r="B73" s="117" t="s">
        <v>193</v>
      </c>
      <c r="C73" s="117" t="s">
        <v>2005</v>
      </c>
      <c r="D73" s="117" t="s">
        <v>682</v>
      </c>
      <c r="E73" s="117" t="s">
        <v>683</v>
      </c>
      <c r="F73" s="117" t="s">
        <v>825</v>
      </c>
      <c r="G73" s="117" t="s">
        <v>826</v>
      </c>
      <c r="H73" s="117" t="s">
        <v>2006</v>
      </c>
      <c r="I73" s="117"/>
      <c r="J73" s="116" t="s">
        <v>1858</v>
      </c>
      <c r="K73" s="116">
        <v>3.8404090000000002</v>
      </c>
      <c r="L73" s="116">
        <v>31.193293000000001</v>
      </c>
      <c r="M73" s="117" t="s">
        <v>1859</v>
      </c>
      <c r="N73" s="116" t="s">
        <v>146</v>
      </c>
      <c r="O73" s="116">
        <v>0</v>
      </c>
      <c r="P73" s="116">
        <v>0</v>
      </c>
      <c r="Q73" s="116">
        <v>0</v>
      </c>
      <c r="R73" s="116">
        <v>0</v>
      </c>
      <c r="S73" s="116">
        <v>0</v>
      </c>
      <c r="T73" s="116">
        <v>0</v>
      </c>
      <c r="U73" s="116" t="s">
        <v>159</v>
      </c>
      <c r="V73" s="116">
        <v>104</v>
      </c>
      <c r="W73" s="116">
        <v>589</v>
      </c>
      <c r="X73" s="116">
        <v>54</v>
      </c>
      <c r="Y73" s="116">
        <v>314</v>
      </c>
      <c r="Z73" s="116">
        <v>50</v>
      </c>
      <c r="AA73" s="116">
        <v>275</v>
      </c>
      <c r="AB73" s="116">
        <v>0</v>
      </c>
      <c r="AC73" s="116">
        <v>0</v>
      </c>
      <c r="AD73" s="116">
        <v>167</v>
      </c>
      <c r="AE73" s="116">
        <v>835</v>
      </c>
      <c r="AF73" s="116" t="s">
        <v>1860</v>
      </c>
      <c r="AG73" s="117"/>
      <c r="AH73" s="117" t="s">
        <v>1861</v>
      </c>
    </row>
    <row r="74" spans="1:34" x14ac:dyDescent="0.25">
      <c r="A74" s="117" t="s">
        <v>192</v>
      </c>
      <c r="B74" s="117" t="s">
        <v>193</v>
      </c>
      <c r="C74" s="117" t="s">
        <v>2007</v>
      </c>
      <c r="D74" s="117" t="s">
        <v>682</v>
      </c>
      <c r="E74" s="117" t="s">
        <v>683</v>
      </c>
      <c r="F74" s="117" t="s">
        <v>825</v>
      </c>
      <c r="G74" s="117" t="s">
        <v>826</v>
      </c>
      <c r="H74" s="117" t="s">
        <v>2008</v>
      </c>
      <c r="I74" s="117"/>
      <c r="J74" s="116" t="s">
        <v>1858</v>
      </c>
      <c r="K74" s="116">
        <v>3.9626269999999999</v>
      </c>
      <c r="L74" s="116">
        <v>31.310603</v>
      </c>
      <c r="M74" s="117" t="s">
        <v>1859</v>
      </c>
      <c r="N74" s="116" t="s">
        <v>146</v>
      </c>
      <c r="O74" s="116">
        <v>0</v>
      </c>
      <c r="P74" s="116">
        <v>0</v>
      </c>
      <c r="Q74" s="116">
        <v>0</v>
      </c>
      <c r="R74" s="116">
        <v>0</v>
      </c>
      <c r="S74" s="116">
        <v>0</v>
      </c>
      <c r="T74" s="116">
        <v>0</v>
      </c>
      <c r="U74" s="116" t="s">
        <v>159</v>
      </c>
      <c r="V74" s="116">
        <v>91</v>
      </c>
      <c r="W74" s="116">
        <v>470</v>
      </c>
      <c r="X74" s="116">
        <v>51</v>
      </c>
      <c r="Y74" s="116">
        <v>250</v>
      </c>
      <c r="Z74" s="116">
        <v>40</v>
      </c>
      <c r="AA74" s="116">
        <v>220</v>
      </c>
      <c r="AB74" s="116">
        <v>0</v>
      </c>
      <c r="AC74" s="116">
        <v>0</v>
      </c>
      <c r="AD74" s="116">
        <v>142</v>
      </c>
      <c r="AE74" s="116">
        <v>710</v>
      </c>
      <c r="AF74" s="116" t="s">
        <v>1860</v>
      </c>
      <c r="AG74" s="117"/>
      <c r="AH74" s="117" t="s">
        <v>1861</v>
      </c>
    </row>
    <row r="75" spans="1:34" x14ac:dyDescent="0.25">
      <c r="A75" s="117" t="s">
        <v>192</v>
      </c>
      <c r="B75" s="117" t="s">
        <v>193</v>
      </c>
      <c r="C75" s="117" t="s">
        <v>2009</v>
      </c>
      <c r="D75" s="117" t="s">
        <v>682</v>
      </c>
      <c r="E75" s="117" t="s">
        <v>683</v>
      </c>
      <c r="F75" s="117" t="s">
        <v>681</v>
      </c>
      <c r="G75" s="117" t="s">
        <v>684</v>
      </c>
      <c r="H75" s="117" t="s">
        <v>2010</v>
      </c>
      <c r="I75" s="117"/>
      <c r="J75" s="116" t="s">
        <v>1858</v>
      </c>
      <c r="K75" s="116">
        <v>3.9538351399999998</v>
      </c>
      <c r="L75" s="116">
        <v>31.517350316000002</v>
      </c>
      <c r="M75" s="117" t="s">
        <v>1859</v>
      </c>
      <c r="N75" s="116" t="s">
        <v>146</v>
      </c>
      <c r="O75" s="116">
        <v>0</v>
      </c>
      <c r="P75" s="116">
        <v>0</v>
      </c>
      <c r="Q75" s="116">
        <v>0</v>
      </c>
      <c r="R75" s="116">
        <v>0</v>
      </c>
      <c r="S75" s="116">
        <v>0</v>
      </c>
      <c r="T75" s="116">
        <v>0</v>
      </c>
      <c r="U75" s="116" t="s">
        <v>159</v>
      </c>
      <c r="V75" s="116">
        <v>162</v>
      </c>
      <c r="W75" s="116">
        <v>815</v>
      </c>
      <c r="X75" s="116">
        <v>0</v>
      </c>
      <c r="Y75" s="116">
        <v>0</v>
      </c>
      <c r="Z75" s="116">
        <v>162</v>
      </c>
      <c r="AA75" s="116">
        <v>815</v>
      </c>
      <c r="AB75" s="116">
        <v>0</v>
      </c>
      <c r="AC75" s="116">
        <v>0</v>
      </c>
      <c r="AD75" s="116">
        <v>159</v>
      </c>
      <c r="AE75" s="116">
        <v>890</v>
      </c>
      <c r="AF75" s="116" t="s">
        <v>1860</v>
      </c>
      <c r="AG75" s="117"/>
      <c r="AH75" s="117" t="s">
        <v>1861</v>
      </c>
    </row>
    <row r="76" spans="1:34" x14ac:dyDescent="0.25">
      <c r="A76" s="117" t="s">
        <v>192</v>
      </c>
      <c r="B76" s="117" t="s">
        <v>193</v>
      </c>
      <c r="C76" s="117" t="s">
        <v>2011</v>
      </c>
      <c r="D76" s="117" t="s">
        <v>682</v>
      </c>
      <c r="E76" s="117" t="s">
        <v>683</v>
      </c>
      <c r="F76" s="117" t="s">
        <v>681</v>
      </c>
      <c r="G76" s="117" t="s">
        <v>684</v>
      </c>
      <c r="H76" s="117" t="s">
        <v>2012</v>
      </c>
      <c r="I76" s="117"/>
      <c r="J76" s="116" t="s">
        <v>1858</v>
      </c>
      <c r="K76" s="116">
        <v>3.9872000000000001</v>
      </c>
      <c r="L76" s="116">
        <v>31.556699999999999</v>
      </c>
      <c r="M76" s="117" t="s">
        <v>1859</v>
      </c>
      <c r="N76" s="116" t="s">
        <v>146</v>
      </c>
      <c r="O76" s="116">
        <v>0</v>
      </c>
      <c r="P76" s="116">
        <v>0</v>
      </c>
      <c r="Q76" s="116">
        <v>0</v>
      </c>
      <c r="R76" s="116">
        <v>0</v>
      </c>
      <c r="S76" s="116">
        <v>0</v>
      </c>
      <c r="T76" s="116">
        <v>0</v>
      </c>
      <c r="U76" s="116" t="s">
        <v>159</v>
      </c>
      <c r="V76" s="116">
        <v>132</v>
      </c>
      <c r="W76" s="116">
        <v>775</v>
      </c>
      <c r="X76" s="116">
        <v>0</v>
      </c>
      <c r="Y76" s="116">
        <v>0</v>
      </c>
      <c r="Z76" s="116">
        <v>132</v>
      </c>
      <c r="AA76" s="116">
        <v>775</v>
      </c>
      <c r="AB76" s="116">
        <v>0</v>
      </c>
      <c r="AC76" s="116">
        <v>0</v>
      </c>
      <c r="AD76" s="116">
        <v>124</v>
      </c>
      <c r="AE76" s="116">
        <v>695</v>
      </c>
      <c r="AF76" s="116" t="s">
        <v>1860</v>
      </c>
      <c r="AG76" s="117"/>
      <c r="AH76" s="117" t="s">
        <v>1861</v>
      </c>
    </row>
    <row r="77" spans="1:34" x14ac:dyDescent="0.25">
      <c r="A77" s="117" t="s">
        <v>192</v>
      </c>
      <c r="B77" s="117" t="s">
        <v>193</v>
      </c>
      <c r="C77" s="117" t="s">
        <v>2013</v>
      </c>
      <c r="D77" s="117" t="s">
        <v>682</v>
      </c>
      <c r="E77" s="117" t="s">
        <v>683</v>
      </c>
      <c r="F77" s="117" t="s">
        <v>681</v>
      </c>
      <c r="G77" s="117" t="s">
        <v>684</v>
      </c>
      <c r="H77" s="117" t="s">
        <v>2014</v>
      </c>
      <c r="I77" s="117" t="s">
        <v>2015</v>
      </c>
      <c r="J77" s="116" t="s">
        <v>1858</v>
      </c>
      <c r="K77" s="116">
        <v>4.0069939999999997</v>
      </c>
      <c r="L77" s="116">
        <v>31.50149</v>
      </c>
      <c r="M77" s="117" t="s">
        <v>1859</v>
      </c>
      <c r="N77" s="116" t="s">
        <v>146</v>
      </c>
      <c r="O77" s="116">
        <v>0</v>
      </c>
      <c r="P77" s="116">
        <v>0</v>
      </c>
      <c r="Q77" s="116">
        <v>0</v>
      </c>
      <c r="R77" s="116">
        <v>0</v>
      </c>
      <c r="S77" s="116">
        <v>0</v>
      </c>
      <c r="T77" s="116">
        <v>0</v>
      </c>
      <c r="U77" s="116" t="s">
        <v>159</v>
      </c>
      <c r="V77" s="116">
        <v>154</v>
      </c>
      <c r="W77" s="116">
        <v>908</v>
      </c>
      <c r="X77" s="116">
        <v>0</v>
      </c>
      <c r="Y77" s="116">
        <v>0</v>
      </c>
      <c r="Z77" s="116">
        <v>154</v>
      </c>
      <c r="AA77" s="116">
        <v>908</v>
      </c>
      <c r="AB77" s="116">
        <v>0</v>
      </c>
      <c r="AC77" s="116">
        <v>0</v>
      </c>
      <c r="AD77" s="116">
        <v>198</v>
      </c>
      <c r="AE77" s="116">
        <v>987</v>
      </c>
      <c r="AF77" s="116" t="s">
        <v>1860</v>
      </c>
      <c r="AG77" s="117"/>
      <c r="AH77" s="117" t="s">
        <v>1861</v>
      </c>
    </row>
    <row r="78" spans="1:34" x14ac:dyDescent="0.25">
      <c r="A78" s="117" t="s">
        <v>192</v>
      </c>
      <c r="B78" s="117" t="s">
        <v>193</v>
      </c>
      <c r="C78" s="117" t="s">
        <v>2016</v>
      </c>
      <c r="D78" s="117" t="s">
        <v>609</v>
      </c>
      <c r="E78" s="117" t="s">
        <v>610</v>
      </c>
      <c r="F78" s="117" t="s">
        <v>710</v>
      </c>
      <c r="G78" s="117" t="s">
        <v>711</v>
      </c>
      <c r="H78" s="117" t="s">
        <v>711</v>
      </c>
      <c r="I78" s="117"/>
      <c r="J78" s="116" t="s">
        <v>1858</v>
      </c>
      <c r="K78" s="116">
        <v>4.2099878180000001</v>
      </c>
      <c r="L78" s="116">
        <v>30.922411220000001</v>
      </c>
      <c r="M78" s="117" t="s">
        <v>1859</v>
      </c>
      <c r="N78" s="116" t="s">
        <v>159</v>
      </c>
      <c r="O78" s="116">
        <v>313</v>
      </c>
      <c r="P78" s="116">
        <v>1981</v>
      </c>
      <c r="Q78" s="116">
        <v>212</v>
      </c>
      <c r="R78" s="116">
        <v>1560</v>
      </c>
      <c r="S78" s="116">
        <v>101</v>
      </c>
      <c r="T78" s="116">
        <v>421</v>
      </c>
      <c r="U78" s="116" t="s">
        <v>159</v>
      </c>
      <c r="V78" s="116">
        <v>85</v>
      </c>
      <c r="W78" s="116">
        <v>195</v>
      </c>
      <c r="X78" s="116">
        <v>59</v>
      </c>
      <c r="Y78" s="116">
        <v>134</v>
      </c>
      <c r="Z78" s="116">
        <v>26</v>
      </c>
      <c r="AA78" s="116">
        <v>61</v>
      </c>
      <c r="AB78" s="116">
        <v>0</v>
      </c>
      <c r="AC78" s="116">
        <v>0</v>
      </c>
      <c r="AD78" s="116">
        <v>89</v>
      </c>
      <c r="AE78" s="116">
        <v>445</v>
      </c>
      <c r="AF78" s="116" t="s">
        <v>1860</v>
      </c>
      <c r="AG78" s="117"/>
      <c r="AH78" s="117" t="s">
        <v>1861</v>
      </c>
    </row>
    <row r="79" spans="1:34" x14ac:dyDescent="0.25">
      <c r="A79" s="117" t="s">
        <v>192</v>
      </c>
      <c r="B79" s="117" t="s">
        <v>193</v>
      </c>
      <c r="C79" s="117" t="s">
        <v>2017</v>
      </c>
      <c r="D79" s="117" t="s">
        <v>609</v>
      </c>
      <c r="E79" s="117" t="s">
        <v>610</v>
      </c>
      <c r="F79" s="117" t="s">
        <v>710</v>
      </c>
      <c r="G79" s="117" t="s">
        <v>711</v>
      </c>
      <c r="H79" s="117" t="s">
        <v>2018</v>
      </c>
      <c r="I79" s="117"/>
      <c r="J79" s="116" t="s">
        <v>1858</v>
      </c>
      <c r="K79" s="116">
        <v>4.1594264489999997</v>
      </c>
      <c r="L79" s="116">
        <v>30.840499894000001</v>
      </c>
      <c r="M79" s="117" t="s">
        <v>1859</v>
      </c>
      <c r="N79" s="116" t="s">
        <v>159</v>
      </c>
      <c r="O79" s="116">
        <v>95</v>
      </c>
      <c r="P79" s="116">
        <v>598</v>
      </c>
      <c r="Q79" s="116">
        <v>69</v>
      </c>
      <c r="R79" s="116">
        <v>375</v>
      </c>
      <c r="S79" s="116">
        <v>26</v>
      </c>
      <c r="T79" s="116">
        <v>223</v>
      </c>
      <c r="U79" s="116" t="s">
        <v>159</v>
      </c>
      <c r="V79" s="116">
        <v>41</v>
      </c>
      <c r="W79" s="116">
        <v>177</v>
      </c>
      <c r="X79" s="116">
        <v>18</v>
      </c>
      <c r="Y79" s="116">
        <v>123</v>
      </c>
      <c r="Z79" s="116">
        <v>23</v>
      </c>
      <c r="AA79" s="116">
        <v>54</v>
      </c>
      <c r="AB79" s="116">
        <v>0</v>
      </c>
      <c r="AC79" s="116">
        <v>0</v>
      </c>
      <c r="AD79" s="116">
        <v>92</v>
      </c>
      <c r="AE79" s="116">
        <v>487</v>
      </c>
      <c r="AF79" s="116" t="s">
        <v>1860</v>
      </c>
      <c r="AG79" s="117"/>
      <c r="AH79" s="117" t="s">
        <v>1861</v>
      </c>
    </row>
    <row r="80" spans="1:34" x14ac:dyDescent="0.25">
      <c r="A80" s="117" t="s">
        <v>192</v>
      </c>
      <c r="B80" s="117" t="s">
        <v>193</v>
      </c>
      <c r="C80" s="117" t="s">
        <v>2019</v>
      </c>
      <c r="D80" s="117" t="s">
        <v>609</v>
      </c>
      <c r="E80" s="117" t="s">
        <v>610</v>
      </c>
      <c r="F80" s="117" t="s">
        <v>710</v>
      </c>
      <c r="G80" s="117" t="s">
        <v>711</v>
      </c>
      <c r="H80" s="117" t="s">
        <v>2020</v>
      </c>
      <c r="I80" s="117" t="s">
        <v>2020</v>
      </c>
      <c r="J80" s="116" t="s">
        <v>1858</v>
      </c>
      <c r="K80" s="116">
        <v>4.2689000000000004</v>
      </c>
      <c r="L80" s="116">
        <v>31.01417</v>
      </c>
      <c r="M80" s="117" t="s">
        <v>1859</v>
      </c>
      <c r="N80" s="116" t="s">
        <v>159</v>
      </c>
      <c r="O80" s="116">
        <v>1140</v>
      </c>
      <c r="P80" s="116">
        <v>4892</v>
      </c>
      <c r="Q80" s="116">
        <v>919</v>
      </c>
      <c r="R80" s="116">
        <v>3787</v>
      </c>
      <c r="S80" s="116">
        <v>221</v>
      </c>
      <c r="T80" s="116">
        <v>1105</v>
      </c>
      <c r="U80" s="116" t="s">
        <v>159</v>
      </c>
      <c r="V80" s="116">
        <v>284</v>
      </c>
      <c r="W80" s="116">
        <v>1849</v>
      </c>
      <c r="X80" s="116">
        <v>193</v>
      </c>
      <c r="Y80" s="116">
        <v>934</v>
      </c>
      <c r="Z80" s="116">
        <v>91</v>
      </c>
      <c r="AA80" s="116">
        <v>915</v>
      </c>
      <c r="AB80" s="116">
        <v>0</v>
      </c>
      <c r="AC80" s="116">
        <v>0</v>
      </c>
      <c r="AD80" s="116">
        <v>97</v>
      </c>
      <c r="AE80" s="116">
        <v>498</v>
      </c>
      <c r="AF80" s="116" t="s">
        <v>1860</v>
      </c>
      <c r="AG80" s="117"/>
      <c r="AH80" s="117" t="s">
        <v>1861</v>
      </c>
    </row>
    <row r="81" spans="1:34" x14ac:dyDescent="0.25">
      <c r="A81" s="117" t="s">
        <v>192</v>
      </c>
      <c r="B81" s="117" t="s">
        <v>193</v>
      </c>
      <c r="C81" s="117" t="s">
        <v>2021</v>
      </c>
      <c r="D81" s="117" t="s">
        <v>609</v>
      </c>
      <c r="E81" s="117" t="s">
        <v>610</v>
      </c>
      <c r="F81" s="117" t="s">
        <v>1609</v>
      </c>
      <c r="G81" s="117" t="s">
        <v>1610</v>
      </c>
      <c r="H81" s="117" t="s">
        <v>1610</v>
      </c>
      <c r="I81" s="117"/>
      <c r="J81" s="116" t="s">
        <v>1858</v>
      </c>
      <c r="K81" s="116">
        <v>4.1211500000000001</v>
      </c>
      <c r="L81" s="116">
        <v>30.945083</v>
      </c>
      <c r="M81" s="117" t="s">
        <v>1859</v>
      </c>
      <c r="N81" s="116" t="s">
        <v>159</v>
      </c>
      <c r="O81" s="116">
        <v>183</v>
      </c>
      <c r="P81" s="116">
        <v>898</v>
      </c>
      <c r="Q81" s="116">
        <v>135</v>
      </c>
      <c r="R81" s="116">
        <v>653</v>
      </c>
      <c r="S81" s="116">
        <v>48</v>
      </c>
      <c r="T81" s="116">
        <v>245</v>
      </c>
      <c r="U81" s="116" t="s">
        <v>159</v>
      </c>
      <c r="V81" s="116">
        <v>335</v>
      </c>
      <c r="W81" s="116">
        <v>1555</v>
      </c>
      <c r="X81" s="116">
        <v>126</v>
      </c>
      <c r="Y81" s="116">
        <v>667</v>
      </c>
      <c r="Z81" s="116">
        <v>209</v>
      </c>
      <c r="AA81" s="116">
        <v>888</v>
      </c>
      <c r="AB81" s="116">
        <v>0</v>
      </c>
      <c r="AC81" s="116">
        <v>0</v>
      </c>
      <c r="AD81" s="116">
        <v>0</v>
      </c>
      <c r="AE81" s="116">
        <v>0</v>
      </c>
      <c r="AF81" s="116" t="s">
        <v>1860</v>
      </c>
      <c r="AG81" s="117"/>
      <c r="AH81" s="117" t="s">
        <v>1861</v>
      </c>
    </row>
    <row r="82" spans="1:34" x14ac:dyDescent="0.25">
      <c r="A82" s="117" t="s">
        <v>192</v>
      </c>
      <c r="B82" s="117" t="s">
        <v>193</v>
      </c>
      <c r="C82" s="117" t="s">
        <v>2022</v>
      </c>
      <c r="D82" s="117" t="s">
        <v>609</v>
      </c>
      <c r="E82" s="117" t="s">
        <v>610</v>
      </c>
      <c r="F82" s="117" t="s">
        <v>1609</v>
      </c>
      <c r="G82" s="117" t="s">
        <v>1610</v>
      </c>
      <c r="H82" s="117" t="s">
        <v>2023</v>
      </c>
      <c r="I82" s="117"/>
      <c r="J82" s="116" t="s">
        <v>1858</v>
      </c>
      <c r="K82" s="116">
        <v>4.046017</v>
      </c>
      <c r="L82" s="116">
        <v>31.025449999999999</v>
      </c>
      <c r="M82" s="117" t="s">
        <v>1859</v>
      </c>
      <c r="N82" s="116" t="s">
        <v>159</v>
      </c>
      <c r="O82" s="116">
        <v>247</v>
      </c>
      <c r="P82" s="116">
        <v>835</v>
      </c>
      <c r="Q82" s="116">
        <v>80</v>
      </c>
      <c r="R82" s="116">
        <v>184</v>
      </c>
      <c r="S82" s="116">
        <v>167</v>
      </c>
      <c r="T82" s="116">
        <v>651</v>
      </c>
      <c r="U82" s="116" t="s">
        <v>159</v>
      </c>
      <c r="V82" s="116">
        <v>740</v>
      </c>
      <c r="W82" s="116">
        <v>4536</v>
      </c>
      <c r="X82" s="116">
        <v>268</v>
      </c>
      <c r="Y82" s="116">
        <v>1235</v>
      </c>
      <c r="Z82" s="116">
        <v>472</v>
      </c>
      <c r="AA82" s="116">
        <v>3301</v>
      </c>
      <c r="AB82" s="116">
        <v>0</v>
      </c>
      <c r="AC82" s="116">
        <v>0</v>
      </c>
      <c r="AD82" s="116">
        <v>0</v>
      </c>
      <c r="AE82" s="116">
        <v>0</v>
      </c>
      <c r="AF82" s="116" t="s">
        <v>1860</v>
      </c>
      <c r="AG82" s="117"/>
      <c r="AH82" s="117" t="s">
        <v>1861</v>
      </c>
    </row>
    <row r="83" spans="1:34" x14ac:dyDescent="0.25">
      <c r="A83" s="117" t="s">
        <v>192</v>
      </c>
      <c r="B83" s="117" t="s">
        <v>193</v>
      </c>
      <c r="C83" s="117" t="s">
        <v>2024</v>
      </c>
      <c r="D83" s="117" t="s">
        <v>609</v>
      </c>
      <c r="E83" s="117" t="s">
        <v>610</v>
      </c>
      <c r="F83" s="117" t="s">
        <v>1609</v>
      </c>
      <c r="G83" s="117" t="s">
        <v>1610</v>
      </c>
      <c r="H83" s="117" t="s">
        <v>2025</v>
      </c>
      <c r="I83" s="117"/>
      <c r="J83" s="116" t="s">
        <v>1858</v>
      </c>
      <c r="K83" s="116">
        <v>3.9808669999999999</v>
      </c>
      <c r="L83" s="116">
        <v>30.953316999999998</v>
      </c>
      <c r="M83" s="117" t="s">
        <v>1859</v>
      </c>
      <c r="N83" s="116" t="s">
        <v>159</v>
      </c>
      <c r="O83" s="116">
        <v>152</v>
      </c>
      <c r="P83" s="116">
        <v>766</v>
      </c>
      <c r="Q83" s="116">
        <v>73</v>
      </c>
      <c r="R83" s="116">
        <v>83</v>
      </c>
      <c r="S83" s="116">
        <v>79</v>
      </c>
      <c r="T83" s="116">
        <v>683</v>
      </c>
      <c r="U83" s="116" t="s">
        <v>159</v>
      </c>
      <c r="V83" s="116">
        <v>501</v>
      </c>
      <c r="W83" s="116">
        <v>2783</v>
      </c>
      <c r="X83" s="116">
        <v>185</v>
      </c>
      <c r="Y83" s="116">
        <v>551</v>
      </c>
      <c r="Z83" s="116">
        <v>316</v>
      </c>
      <c r="AA83" s="116">
        <v>2232</v>
      </c>
      <c r="AB83" s="116">
        <v>0</v>
      </c>
      <c r="AC83" s="116">
        <v>0</v>
      </c>
      <c r="AD83" s="116">
        <v>825</v>
      </c>
      <c r="AE83" s="116">
        <v>7595</v>
      </c>
      <c r="AF83" s="116" t="s">
        <v>1915</v>
      </c>
      <c r="AG83" s="117" t="s">
        <v>1958</v>
      </c>
      <c r="AH83" s="117" t="s">
        <v>1861</v>
      </c>
    </row>
    <row r="84" spans="1:34" x14ac:dyDescent="0.25">
      <c r="A84" s="117" t="s">
        <v>192</v>
      </c>
      <c r="B84" s="117" t="s">
        <v>193</v>
      </c>
      <c r="C84" s="117" t="s">
        <v>2026</v>
      </c>
      <c r="D84" s="117" t="s">
        <v>609</v>
      </c>
      <c r="E84" s="117" t="s">
        <v>610</v>
      </c>
      <c r="F84" s="117" t="s">
        <v>663</v>
      </c>
      <c r="G84" s="117" t="s">
        <v>610</v>
      </c>
      <c r="H84" s="117" t="s">
        <v>2027</v>
      </c>
      <c r="I84" s="117"/>
      <c r="J84" s="116" t="s">
        <v>1858</v>
      </c>
      <c r="K84" s="116">
        <v>4.402091134</v>
      </c>
      <c r="L84" s="116">
        <v>31.041080295</v>
      </c>
      <c r="M84" s="117" t="s">
        <v>1859</v>
      </c>
      <c r="N84" s="116" t="s">
        <v>159</v>
      </c>
      <c r="O84" s="116">
        <v>1044</v>
      </c>
      <c r="P84" s="116">
        <v>5984</v>
      </c>
      <c r="Q84" s="116">
        <v>342</v>
      </c>
      <c r="R84" s="116">
        <v>3954</v>
      </c>
      <c r="S84" s="116">
        <v>702</v>
      </c>
      <c r="T84" s="116">
        <v>2030</v>
      </c>
      <c r="U84" s="119" t="s">
        <v>146</v>
      </c>
      <c r="V84" s="116">
        <v>0</v>
      </c>
      <c r="W84" s="116">
        <v>0</v>
      </c>
      <c r="X84" s="116">
        <v>0</v>
      </c>
      <c r="Y84" s="116">
        <v>0</v>
      </c>
      <c r="Z84" s="116">
        <v>0</v>
      </c>
      <c r="AA84" s="116">
        <v>0</v>
      </c>
      <c r="AB84" s="116">
        <v>0</v>
      </c>
      <c r="AC84" s="116">
        <v>0</v>
      </c>
      <c r="AD84" s="116">
        <v>75</v>
      </c>
      <c r="AE84" s="116">
        <v>450</v>
      </c>
      <c r="AF84" s="116" t="s">
        <v>1860</v>
      </c>
      <c r="AG84" s="117"/>
      <c r="AH84" s="117" t="s">
        <v>1861</v>
      </c>
    </row>
    <row r="85" spans="1:34" x14ac:dyDescent="0.25">
      <c r="A85" s="117" t="s">
        <v>192</v>
      </c>
      <c r="B85" s="117" t="s">
        <v>193</v>
      </c>
      <c r="C85" s="117" t="s">
        <v>2028</v>
      </c>
      <c r="D85" s="117" t="s">
        <v>609</v>
      </c>
      <c r="E85" s="117" t="s">
        <v>610</v>
      </c>
      <c r="F85" s="117" t="s">
        <v>663</v>
      </c>
      <c r="G85" s="117" t="s">
        <v>610</v>
      </c>
      <c r="H85" s="117" t="s">
        <v>610</v>
      </c>
      <c r="I85" s="117"/>
      <c r="J85" s="116" t="s">
        <v>1858</v>
      </c>
      <c r="K85" s="116">
        <v>4.3431555260000003</v>
      </c>
      <c r="L85" s="116">
        <v>31.072960281</v>
      </c>
      <c r="M85" s="117" t="s">
        <v>1859</v>
      </c>
      <c r="N85" s="116" t="s">
        <v>159</v>
      </c>
      <c r="O85" s="116">
        <v>365</v>
      </c>
      <c r="P85" s="116">
        <v>2718</v>
      </c>
      <c r="Q85" s="116">
        <v>220</v>
      </c>
      <c r="R85" s="116">
        <v>2053</v>
      </c>
      <c r="S85" s="116">
        <v>145</v>
      </c>
      <c r="T85" s="116">
        <v>665</v>
      </c>
      <c r="U85" s="116" t="s">
        <v>159</v>
      </c>
      <c r="V85" s="116">
        <v>748</v>
      </c>
      <c r="W85" s="116">
        <v>4408</v>
      </c>
      <c r="X85" s="116">
        <v>586</v>
      </c>
      <c r="Y85" s="116">
        <v>3467</v>
      </c>
      <c r="Z85" s="116">
        <v>162</v>
      </c>
      <c r="AA85" s="116">
        <v>941</v>
      </c>
      <c r="AB85" s="116">
        <v>0</v>
      </c>
      <c r="AC85" s="116">
        <v>0</v>
      </c>
      <c r="AD85" s="116">
        <v>38</v>
      </c>
      <c r="AE85" s="116">
        <v>213</v>
      </c>
      <c r="AF85" s="116" t="s">
        <v>1860</v>
      </c>
      <c r="AG85" s="117"/>
      <c r="AH85" s="117" t="s">
        <v>1861</v>
      </c>
    </row>
    <row r="86" spans="1:34" x14ac:dyDescent="0.25">
      <c r="A86" s="117" t="s">
        <v>192</v>
      </c>
      <c r="B86" s="117" t="s">
        <v>193</v>
      </c>
      <c r="C86" s="117" t="s">
        <v>2029</v>
      </c>
      <c r="D86" s="117" t="s">
        <v>609</v>
      </c>
      <c r="E86" s="117" t="s">
        <v>610</v>
      </c>
      <c r="F86" s="117" t="s">
        <v>663</v>
      </c>
      <c r="G86" s="117" t="s">
        <v>610</v>
      </c>
      <c r="H86" s="117" t="s">
        <v>2030</v>
      </c>
      <c r="I86" s="117"/>
      <c r="J86" s="116" t="s">
        <v>1858</v>
      </c>
      <c r="K86" s="116">
        <v>4.3792169999999997</v>
      </c>
      <c r="L86" s="116">
        <v>31.137316999999999</v>
      </c>
      <c r="M86" s="117" t="s">
        <v>1859</v>
      </c>
      <c r="N86" s="116" t="s">
        <v>146</v>
      </c>
      <c r="O86" s="116">
        <v>0</v>
      </c>
      <c r="P86" s="116">
        <v>0</v>
      </c>
      <c r="Q86" s="116">
        <v>0</v>
      </c>
      <c r="R86" s="116">
        <v>0</v>
      </c>
      <c r="S86" s="116">
        <v>0</v>
      </c>
      <c r="T86" s="116">
        <v>0</v>
      </c>
      <c r="U86" s="116" t="s">
        <v>159</v>
      </c>
      <c r="V86" s="116">
        <v>625</v>
      </c>
      <c r="W86" s="116">
        <v>2927</v>
      </c>
      <c r="X86" s="116">
        <v>484</v>
      </c>
      <c r="Y86" s="116">
        <v>2319</v>
      </c>
      <c r="Z86" s="116">
        <v>141</v>
      </c>
      <c r="AA86" s="116">
        <v>608</v>
      </c>
      <c r="AB86" s="116">
        <v>0</v>
      </c>
      <c r="AC86" s="116">
        <v>0</v>
      </c>
      <c r="AD86" s="116">
        <v>45</v>
      </c>
      <c r="AE86" s="116">
        <v>252</v>
      </c>
      <c r="AF86" s="116" t="s">
        <v>1860</v>
      </c>
      <c r="AG86" s="117"/>
      <c r="AH86" s="117" t="s">
        <v>1861</v>
      </c>
    </row>
    <row r="87" spans="1:34" x14ac:dyDescent="0.25">
      <c r="A87" s="117" t="s">
        <v>192</v>
      </c>
      <c r="B87" s="117" t="s">
        <v>193</v>
      </c>
      <c r="C87" s="117" t="s">
        <v>2031</v>
      </c>
      <c r="D87" s="117" t="s">
        <v>609</v>
      </c>
      <c r="E87" s="117" t="s">
        <v>610</v>
      </c>
      <c r="F87" s="117" t="s">
        <v>663</v>
      </c>
      <c r="G87" s="117" t="s">
        <v>610</v>
      </c>
      <c r="H87" s="117" t="s">
        <v>2032</v>
      </c>
      <c r="I87" s="117"/>
      <c r="J87" s="116" t="s">
        <v>1858</v>
      </c>
      <c r="K87" s="116">
        <v>4.283817</v>
      </c>
      <c r="L87" s="116">
        <v>31.056705000000001</v>
      </c>
      <c r="M87" s="117" t="s">
        <v>1859</v>
      </c>
      <c r="N87" s="116" t="s">
        <v>159</v>
      </c>
      <c r="O87" s="116">
        <v>333</v>
      </c>
      <c r="P87" s="116">
        <v>1681</v>
      </c>
      <c r="Q87" s="116">
        <v>52</v>
      </c>
      <c r="R87" s="116">
        <v>261</v>
      </c>
      <c r="S87" s="116">
        <v>281</v>
      </c>
      <c r="T87" s="116">
        <v>1420</v>
      </c>
      <c r="U87" s="116" t="s">
        <v>159</v>
      </c>
      <c r="V87" s="116">
        <v>356</v>
      </c>
      <c r="W87" s="116">
        <v>945</v>
      </c>
      <c r="X87" s="116">
        <v>311</v>
      </c>
      <c r="Y87" s="116">
        <v>718</v>
      </c>
      <c r="Z87" s="116">
        <v>45</v>
      </c>
      <c r="AA87" s="116">
        <v>227</v>
      </c>
      <c r="AB87" s="116">
        <v>0</v>
      </c>
      <c r="AC87" s="116">
        <v>0</v>
      </c>
      <c r="AD87" s="116">
        <v>75</v>
      </c>
      <c r="AE87" s="116">
        <v>398</v>
      </c>
      <c r="AF87" s="116" t="s">
        <v>1860</v>
      </c>
      <c r="AG87" s="117"/>
      <c r="AH87" s="117" t="s">
        <v>1861</v>
      </c>
    </row>
    <row r="88" spans="1:34" x14ac:dyDescent="0.25">
      <c r="A88" s="117" t="s">
        <v>192</v>
      </c>
      <c r="B88" s="117" t="s">
        <v>193</v>
      </c>
      <c r="C88" s="117" t="s">
        <v>2033</v>
      </c>
      <c r="D88" s="117" t="s">
        <v>609</v>
      </c>
      <c r="E88" s="117" t="s">
        <v>610</v>
      </c>
      <c r="F88" s="117" t="s">
        <v>663</v>
      </c>
      <c r="G88" s="117" t="s">
        <v>610</v>
      </c>
      <c r="H88" s="117" t="s">
        <v>2034</v>
      </c>
      <c r="I88" s="117"/>
      <c r="J88" s="116" t="s">
        <v>1858</v>
      </c>
      <c r="K88" s="116">
        <v>4.3002777999999999</v>
      </c>
      <c r="L88" s="116">
        <v>31.0633333</v>
      </c>
      <c r="M88" s="117" t="s">
        <v>1859</v>
      </c>
      <c r="N88" s="116" t="s">
        <v>159</v>
      </c>
      <c r="O88" s="116">
        <v>473</v>
      </c>
      <c r="P88" s="116">
        <v>3742</v>
      </c>
      <c r="Q88" s="116">
        <v>164</v>
      </c>
      <c r="R88" s="116">
        <v>1726</v>
      </c>
      <c r="S88" s="116">
        <v>309</v>
      </c>
      <c r="T88" s="116">
        <v>2016</v>
      </c>
      <c r="U88" s="116" t="s">
        <v>159</v>
      </c>
      <c r="V88" s="116">
        <v>435</v>
      </c>
      <c r="W88" s="116">
        <v>2391</v>
      </c>
      <c r="X88" s="116">
        <v>317</v>
      </c>
      <c r="Y88" s="116">
        <v>1540</v>
      </c>
      <c r="Z88" s="116">
        <v>118</v>
      </c>
      <c r="AA88" s="116">
        <v>851</v>
      </c>
      <c r="AB88" s="116">
        <v>0</v>
      </c>
      <c r="AC88" s="116">
        <v>0</v>
      </c>
      <c r="AD88" s="116">
        <v>88</v>
      </c>
      <c r="AE88" s="116">
        <v>440</v>
      </c>
      <c r="AF88" s="116" t="s">
        <v>1860</v>
      </c>
      <c r="AG88" s="117"/>
      <c r="AH88" s="117" t="s">
        <v>1861</v>
      </c>
    </row>
    <row r="89" spans="1:34" x14ac:dyDescent="0.25">
      <c r="A89" s="117" t="s">
        <v>192</v>
      </c>
      <c r="B89" s="117" t="s">
        <v>193</v>
      </c>
      <c r="C89" s="117" t="s">
        <v>2035</v>
      </c>
      <c r="D89" s="117" t="s">
        <v>609</v>
      </c>
      <c r="E89" s="117" t="s">
        <v>610</v>
      </c>
      <c r="F89" s="117" t="s">
        <v>817</v>
      </c>
      <c r="G89" s="117" t="s">
        <v>818</v>
      </c>
      <c r="H89" s="117" t="s">
        <v>818</v>
      </c>
      <c r="I89" s="117"/>
      <c r="J89" s="116" t="s">
        <v>1858</v>
      </c>
      <c r="K89" s="116">
        <v>4.2405629999999999</v>
      </c>
      <c r="L89" s="116">
        <v>30.713602999999999</v>
      </c>
      <c r="M89" s="117" t="s">
        <v>1859</v>
      </c>
      <c r="N89" s="116" t="s">
        <v>159</v>
      </c>
      <c r="O89" s="116">
        <v>1138</v>
      </c>
      <c r="P89" s="116">
        <v>7780</v>
      </c>
      <c r="Q89" s="116">
        <v>520</v>
      </c>
      <c r="R89" s="116">
        <v>2847</v>
      </c>
      <c r="S89" s="116">
        <v>618</v>
      </c>
      <c r="T89" s="116">
        <v>4933</v>
      </c>
      <c r="U89" s="116" t="s">
        <v>159</v>
      </c>
      <c r="V89" s="116">
        <v>1384</v>
      </c>
      <c r="W89" s="116">
        <v>5036</v>
      </c>
      <c r="X89" s="116">
        <v>939</v>
      </c>
      <c r="Y89" s="116">
        <v>3250</v>
      </c>
      <c r="Z89" s="116">
        <v>445</v>
      </c>
      <c r="AA89" s="116">
        <v>1786</v>
      </c>
      <c r="AB89" s="116">
        <v>0</v>
      </c>
      <c r="AC89" s="116">
        <v>0</v>
      </c>
      <c r="AD89" s="116">
        <v>75</v>
      </c>
      <c r="AE89" s="116">
        <v>375</v>
      </c>
      <c r="AF89" s="116" t="s">
        <v>1860</v>
      </c>
      <c r="AG89" s="117"/>
      <c r="AH89" s="117" t="s">
        <v>1861</v>
      </c>
    </row>
    <row r="90" spans="1:34" x14ac:dyDescent="0.25">
      <c r="A90" s="117" t="s">
        <v>192</v>
      </c>
      <c r="B90" s="117" t="s">
        <v>193</v>
      </c>
      <c r="C90" s="117" t="s">
        <v>2036</v>
      </c>
      <c r="D90" s="117" t="s">
        <v>609</v>
      </c>
      <c r="E90" s="117" t="s">
        <v>610</v>
      </c>
      <c r="F90" s="117" t="s">
        <v>817</v>
      </c>
      <c r="G90" s="117" t="s">
        <v>818</v>
      </c>
      <c r="H90" s="117" t="s">
        <v>2037</v>
      </c>
      <c r="I90" s="117"/>
      <c r="J90" s="116" t="s">
        <v>1858</v>
      </c>
      <c r="K90" s="116">
        <v>4.1923329999999996</v>
      </c>
      <c r="L90" s="116">
        <v>30.794967</v>
      </c>
      <c r="M90" s="117" t="s">
        <v>1859</v>
      </c>
      <c r="N90" s="116" t="s">
        <v>159</v>
      </c>
      <c r="O90" s="116">
        <v>50</v>
      </c>
      <c r="P90" s="116">
        <v>220</v>
      </c>
      <c r="Q90" s="116">
        <v>32</v>
      </c>
      <c r="R90" s="116">
        <v>153</v>
      </c>
      <c r="S90" s="116">
        <v>18</v>
      </c>
      <c r="T90" s="116">
        <v>67</v>
      </c>
      <c r="U90" s="116" t="s">
        <v>159</v>
      </c>
      <c r="V90" s="116">
        <v>51</v>
      </c>
      <c r="W90" s="116">
        <v>195</v>
      </c>
      <c r="X90" s="116">
        <v>41</v>
      </c>
      <c r="Y90" s="116">
        <v>145</v>
      </c>
      <c r="Z90" s="116">
        <v>10</v>
      </c>
      <c r="AA90" s="116">
        <v>50</v>
      </c>
      <c r="AB90" s="116">
        <v>0</v>
      </c>
      <c r="AC90" s="116">
        <v>0</v>
      </c>
      <c r="AD90" s="116">
        <v>0</v>
      </c>
      <c r="AE90" s="116">
        <v>0</v>
      </c>
      <c r="AF90" s="116" t="s">
        <v>1860</v>
      </c>
      <c r="AG90" s="117"/>
      <c r="AH90" s="117" t="s">
        <v>1861</v>
      </c>
    </row>
    <row r="91" spans="1:34" x14ac:dyDescent="0.25">
      <c r="A91" s="117" t="s">
        <v>192</v>
      </c>
      <c r="B91" s="117" t="s">
        <v>193</v>
      </c>
      <c r="C91" s="117" t="s">
        <v>2038</v>
      </c>
      <c r="D91" s="117" t="s">
        <v>609</v>
      </c>
      <c r="E91" s="117" t="s">
        <v>610</v>
      </c>
      <c r="F91" s="117" t="s">
        <v>608</v>
      </c>
      <c r="G91" s="117" t="s">
        <v>611</v>
      </c>
      <c r="H91" s="117" t="s">
        <v>611</v>
      </c>
      <c r="I91" s="117"/>
      <c r="J91" s="116" t="s">
        <v>1858</v>
      </c>
      <c r="K91" s="116">
        <v>4.0594000000000001</v>
      </c>
      <c r="L91" s="116">
        <v>31.121117000000002</v>
      </c>
      <c r="M91" s="117" t="s">
        <v>1859</v>
      </c>
      <c r="N91" s="116" t="s">
        <v>159</v>
      </c>
      <c r="O91" s="116">
        <v>39</v>
      </c>
      <c r="P91" s="116">
        <v>203</v>
      </c>
      <c r="Q91" s="116">
        <v>6</v>
      </c>
      <c r="R91" s="116">
        <v>21</v>
      </c>
      <c r="S91" s="116">
        <v>33</v>
      </c>
      <c r="T91" s="116">
        <v>182</v>
      </c>
      <c r="U91" s="116" t="s">
        <v>159</v>
      </c>
      <c r="V91" s="116">
        <v>172</v>
      </c>
      <c r="W91" s="116">
        <v>777</v>
      </c>
      <c r="X91" s="116">
        <v>59</v>
      </c>
      <c r="Y91" s="116">
        <v>319</v>
      </c>
      <c r="Z91" s="116">
        <v>113</v>
      </c>
      <c r="AA91" s="116">
        <v>458</v>
      </c>
      <c r="AB91" s="116">
        <v>0</v>
      </c>
      <c r="AC91" s="116">
        <v>0</v>
      </c>
      <c r="AD91" s="116">
        <v>97</v>
      </c>
      <c r="AE91" s="116">
        <v>587</v>
      </c>
      <c r="AF91" s="116" t="s">
        <v>1860</v>
      </c>
      <c r="AG91" s="117"/>
      <c r="AH91" s="117" t="s">
        <v>1861</v>
      </c>
    </row>
    <row r="92" spans="1:34" x14ac:dyDescent="0.25">
      <c r="A92" s="117" t="s">
        <v>192</v>
      </c>
      <c r="B92" s="117" t="s">
        <v>193</v>
      </c>
      <c r="C92" s="117" t="s">
        <v>2039</v>
      </c>
      <c r="D92" s="117" t="s">
        <v>609</v>
      </c>
      <c r="E92" s="117" t="s">
        <v>610</v>
      </c>
      <c r="F92" s="117" t="s">
        <v>608</v>
      </c>
      <c r="G92" s="117" t="s">
        <v>611</v>
      </c>
      <c r="H92" s="117" t="s">
        <v>2040</v>
      </c>
      <c r="I92" s="117"/>
      <c r="J92" s="116" t="s">
        <v>1858</v>
      </c>
      <c r="K92" s="116">
        <v>4.0577329999999998</v>
      </c>
      <c r="L92" s="116">
        <v>31.050833000000001</v>
      </c>
      <c r="M92" s="117" t="s">
        <v>1859</v>
      </c>
      <c r="N92" s="116" t="s">
        <v>159</v>
      </c>
      <c r="O92" s="116">
        <v>32</v>
      </c>
      <c r="P92" s="116">
        <v>189</v>
      </c>
      <c r="Q92" s="116">
        <v>6</v>
      </c>
      <c r="R92" s="116">
        <v>47</v>
      </c>
      <c r="S92" s="116">
        <v>26</v>
      </c>
      <c r="T92" s="116">
        <v>142</v>
      </c>
      <c r="U92" s="116" t="s">
        <v>159</v>
      </c>
      <c r="V92" s="116">
        <v>162</v>
      </c>
      <c r="W92" s="116">
        <v>720</v>
      </c>
      <c r="X92" s="116">
        <v>56</v>
      </c>
      <c r="Y92" s="116">
        <v>290</v>
      </c>
      <c r="Z92" s="116">
        <v>106</v>
      </c>
      <c r="AA92" s="116">
        <v>430</v>
      </c>
      <c r="AB92" s="116">
        <v>0</v>
      </c>
      <c r="AC92" s="116">
        <v>0</v>
      </c>
      <c r="AD92" s="116">
        <v>96</v>
      </c>
      <c r="AE92" s="116">
        <v>557</v>
      </c>
      <c r="AF92" s="116" t="s">
        <v>1860</v>
      </c>
      <c r="AG92" s="117"/>
      <c r="AH92" s="117" t="s">
        <v>1861</v>
      </c>
    </row>
    <row r="93" spans="1:34" x14ac:dyDescent="0.25">
      <c r="A93" s="117" t="s">
        <v>192</v>
      </c>
      <c r="B93" s="117" t="s">
        <v>193</v>
      </c>
      <c r="C93" s="117" t="s">
        <v>2041</v>
      </c>
      <c r="D93" s="117" t="s">
        <v>609</v>
      </c>
      <c r="E93" s="117" t="s">
        <v>610</v>
      </c>
      <c r="F93" s="117" t="s">
        <v>608</v>
      </c>
      <c r="G93" s="117" t="s">
        <v>611</v>
      </c>
      <c r="H93" s="117" t="s">
        <v>2042</v>
      </c>
      <c r="I93" s="117"/>
      <c r="J93" s="116" t="s">
        <v>1858</v>
      </c>
      <c r="K93" s="116">
        <v>4.1108169999999999</v>
      </c>
      <c r="L93" s="116">
        <v>31.093067000000001</v>
      </c>
      <c r="M93" s="117" t="s">
        <v>1859</v>
      </c>
      <c r="N93" s="116" t="s">
        <v>159</v>
      </c>
      <c r="O93" s="116">
        <v>23</v>
      </c>
      <c r="P93" s="116">
        <v>127</v>
      </c>
      <c r="Q93" s="116">
        <v>2</v>
      </c>
      <c r="R93" s="116">
        <v>7</v>
      </c>
      <c r="S93" s="116">
        <v>21</v>
      </c>
      <c r="T93" s="116">
        <v>120</v>
      </c>
      <c r="U93" s="116" t="s">
        <v>159</v>
      </c>
      <c r="V93" s="116">
        <v>154</v>
      </c>
      <c r="W93" s="116">
        <v>725</v>
      </c>
      <c r="X93" s="116">
        <v>71</v>
      </c>
      <c r="Y93" s="116">
        <v>391</v>
      </c>
      <c r="Z93" s="116">
        <v>83</v>
      </c>
      <c r="AA93" s="116">
        <v>334</v>
      </c>
      <c r="AB93" s="116">
        <v>0</v>
      </c>
      <c r="AC93" s="116">
        <v>0</v>
      </c>
      <c r="AD93" s="116">
        <v>98</v>
      </c>
      <c r="AE93" s="116">
        <v>583</v>
      </c>
      <c r="AF93" s="116" t="s">
        <v>1860</v>
      </c>
      <c r="AG93" s="117"/>
      <c r="AH93" s="117" t="s">
        <v>1861</v>
      </c>
    </row>
    <row r="94" spans="1:34" x14ac:dyDescent="0.25">
      <c r="A94" s="117" t="s">
        <v>192</v>
      </c>
      <c r="B94" s="117" t="s">
        <v>193</v>
      </c>
      <c r="C94" s="117" t="s">
        <v>2043</v>
      </c>
      <c r="D94" s="117" t="s">
        <v>1592</v>
      </c>
      <c r="E94" s="117" t="s">
        <v>827</v>
      </c>
      <c r="F94" s="117" t="s">
        <v>1656</v>
      </c>
      <c r="G94" s="117" t="s">
        <v>1657</v>
      </c>
      <c r="H94" s="117" t="s">
        <v>2044</v>
      </c>
      <c r="I94" s="117"/>
      <c r="J94" s="116" t="s">
        <v>1858</v>
      </c>
      <c r="K94" s="116">
        <v>3.7304330000000001</v>
      </c>
      <c r="L94" s="116">
        <v>30.824783</v>
      </c>
      <c r="M94" s="117" t="s">
        <v>1859</v>
      </c>
      <c r="N94" s="116" t="s">
        <v>159</v>
      </c>
      <c r="O94" s="116">
        <v>100</v>
      </c>
      <c r="P94" s="116">
        <v>500</v>
      </c>
      <c r="Q94" s="116">
        <v>8</v>
      </c>
      <c r="R94" s="116">
        <v>40</v>
      </c>
      <c r="S94" s="116">
        <v>92</v>
      </c>
      <c r="T94" s="116">
        <v>460</v>
      </c>
      <c r="U94" s="116" t="s">
        <v>159</v>
      </c>
      <c r="V94" s="116">
        <v>112</v>
      </c>
      <c r="W94" s="116">
        <v>560</v>
      </c>
      <c r="X94" s="116">
        <v>0</v>
      </c>
      <c r="Y94" s="116">
        <v>0</v>
      </c>
      <c r="Z94" s="116">
        <v>112</v>
      </c>
      <c r="AA94" s="116">
        <v>560</v>
      </c>
      <c r="AB94" s="116">
        <v>0</v>
      </c>
      <c r="AC94" s="116">
        <v>0</v>
      </c>
      <c r="AD94" s="116">
        <v>139</v>
      </c>
      <c r="AE94" s="116">
        <v>695</v>
      </c>
      <c r="AF94" s="116" t="s">
        <v>1860</v>
      </c>
      <c r="AG94" s="117"/>
      <c r="AH94" s="117" t="s">
        <v>1861</v>
      </c>
    </row>
    <row r="95" spans="1:34" x14ac:dyDescent="0.25">
      <c r="A95" s="117" t="s">
        <v>192</v>
      </c>
      <c r="B95" s="117" t="s">
        <v>193</v>
      </c>
      <c r="C95" s="117" t="s">
        <v>2045</v>
      </c>
      <c r="D95" s="117" t="s">
        <v>1592</v>
      </c>
      <c r="E95" s="117" t="s">
        <v>827</v>
      </c>
      <c r="F95" s="117" t="s">
        <v>1656</v>
      </c>
      <c r="G95" s="117" t="s">
        <v>1657</v>
      </c>
      <c r="H95" s="117" t="s">
        <v>2046</v>
      </c>
      <c r="I95" s="117"/>
      <c r="J95" s="116" t="s">
        <v>1858</v>
      </c>
      <c r="K95" s="116">
        <v>3.6779999999999999</v>
      </c>
      <c r="L95" s="116">
        <v>30.78</v>
      </c>
      <c r="M95" s="117" t="s">
        <v>1859</v>
      </c>
      <c r="N95" s="116" t="s">
        <v>146</v>
      </c>
      <c r="O95" s="116">
        <v>0</v>
      </c>
      <c r="P95" s="116">
        <v>0</v>
      </c>
      <c r="Q95" s="116">
        <v>0</v>
      </c>
      <c r="R95" s="116">
        <v>0</v>
      </c>
      <c r="S95" s="116">
        <v>0</v>
      </c>
      <c r="T95" s="116">
        <v>0</v>
      </c>
      <c r="U95" s="116" t="s">
        <v>159</v>
      </c>
      <c r="V95" s="116">
        <v>87</v>
      </c>
      <c r="W95" s="116">
        <v>435</v>
      </c>
      <c r="X95" s="116">
        <v>0</v>
      </c>
      <c r="Y95" s="116">
        <v>0</v>
      </c>
      <c r="Z95" s="116">
        <v>87</v>
      </c>
      <c r="AA95" s="116">
        <v>435</v>
      </c>
      <c r="AB95" s="116">
        <v>0</v>
      </c>
      <c r="AC95" s="116">
        <v>0</v>
      </c>
      <c r="AD95" s="116">
        <v>5907</v>
      </c>
      <c r="AE95" s="116">
        <v>29535</v>
      </c>
      <c r="AF95" s="116" t="s">
        <v>1957</v>
      </c>
      <c r="AG95" s="117" t="s">
        <v>1958</v>
      </c>
      <c r="AH95" s="117" t="s">
        <v>1861</v>
      </c>
    </row>
    <row r="96" spans="1:34" x14ac:dyDescent="0.25">
      <c r="A96" s="117" t="s">
        <v>192</v>
      </c>
      <c r="B96" s="117" t="s">
        <v>193</v>
      </c>
      <c r="C96" s="117" t="s">
        <v>2047</v>
      </c>
      <c r="D96" s="117" t="s">
        <v>1592</v>
      </c>
      <c r="E96" s="117" t="s">
        <v>827</v>
      </c>
      <c r="F96" s="117" t="s">
        <v>1656</v>
      </c>
      <c r="G96" s="117" t="s">
        <v>1657</v>
      </c>
      <c r="H96" s="117" t="s">
        <v>2048</v>
      </c>
      <c r="I96" s="117"/>
      <c r="J96" s="116" t="s">
        <v>1858</v>
      </c>
      <c r="K96" s="116">
        <v>3.7658999999999998</v>
      </c>
      <c r="L96" s="116">
        <v>30.852900000000002</v>
      </c>
      <c r="M96" s="117" t="s">
        <v>1859</v>
      </c>
      <c r="N96" s="116" t="s">
        <v>146</v>
      </c>
      <c r="O96" s="116">
        <v>0</v>
      </c>
      <c r="P96" s="116">
        <v>0</v>
      </c>
      <c r="Q96" s="116">
        <v>0</v>
      </c>
      <c r="R96" s="116">
        <v>0</v>
      </c>
      <c r="S96" s="116">
        <v>0</v>
      </c>
      <c r="T96" s="116">
        <v>0</v>
      </c>
      <c r="U96" s="116" t="s">
        <v>159</v>
      </c>
      <c r="V96" s="116">
        <v>63</v>
      </c>
      <c r="W96" s="116">
        <v>398</v>
      </c>
      <c r="X96" s="116">
        <v>0</v>
      </c>
      <c r="Y96" s="116">
        <v>0</v>
      </c>
      <c r="Z96" s="116">
        <v>63</v>
      </c>
      <c r="AA96" s="116">
        <v>398</v>
      </c>
      <c r="AB96" s="116">
        <v>0</v>
      </c>
      <c r="AC96" s="116">
        <v>0</v>
      </c>
      <c r="AD96" s="116">
        <v>183</v>
      </c>
      <c r="AE96" s="116">
        <v>919</v>
      </c>
      <c r="AF96" s="116" t="s">
        <v>1860</v>
      </c>
      <c r="AG96" s="117" t="s">
        <v>2049</v>
      </c>
      <c r="AH96" s="117" t="s">
        <v>1861</v>
      </c>
    </row>
    <row r="97" spans="1:34" x14ac:dyDescent="0.25">
      <c r="A97" s="117" t="s">
        <v>192</v>
      </c>
      <c r="B97" s="117" t="s">
        <v>193</v>
      </c>
      <c r="C97" s="117" t="s">
        <v>2050</v>
      </c>
      <c r="D97" s="117" t="s">
        <v>1592</v>
      </c>
      <c r="E97" s="117" t="s">
        <v>827</v>
      </c>
      <c r="F97" s="117" t="s">
        <v>1656</v>
      </c>
      <c r="G97" s="117" t="s">
        <v>1657</v>
      </c>
      <c r="H97" s="117" t="s">
        <v>2051</v>
      </c>
      <c r="I97" s="117"/>
      <c r="J97" s="116" t="s">
        <v>1858</v>
      </c>
      <c r="K97" s="116">
        <v>3.6956829999999998</v>
      </c>
      <c r="L97" s="116">
        <v>30.80425</v>
      </c>
      <c r="M97" s="117" t="s">
        <v>1859</v>
      </c>
      <c r="N97" s="116" t="s">
        <v>146</v>
      </c>
      <c r="O97" s="116">
        <v>0</v>
      </c>
      <c r="P97" s="116">
        <v>0</v>
      </c>
      <c r="Q97" s="116">
        <v>0</v>
      </c>
      <c r="R97" s="116">
        <v>0</v>
      </c>
      <c r="S97" s="116">
        <v>0</v>
      </c>
      <c r="T97" s="116">
        <v>0</v>
      </c>
      <c r="U97" s="116" t="s">
        <v>159</v>
      </c>
      <c r="V97" s="116">
        <v>67</v>
      </c>
      <c r="W97" s="116">
        <v>335</v>
      </c>
      <c r="X97" s="116">
        <v>27</v>
      </c>
      <c r="Y97" s="116">
        <v>135</v>
      </c>
      <c r="Z97" s="116">
        <v>40</v>
      </c>
      <c r="AA97" s="116">
        <v>200</v>
      </c>
      <c r="AB97" s="116">
        <v>0</v>
      </c>
      <c r="AC97" s="116">
        <v>0</v>
      </c>
      <c r="AD97" s="116">
        <v>3422</v>
      </c>
      <c r="AE97" s="116">
        <v>17112</v>
      </c>
      <c r="AF97" s="116" t="s">
        <v>1915</v>
      </c>
      <c r="AG97" s="117" t="s">
        <v>1958</v>
      </c>
      <c r="AH97" s="117" t="s">
        <v>1861</v>
      </c>
    </row>
    <row r="98" spans="1:34" x14ac:dyDescent="0.25">
      <c r="A98" s="117" t="s">
        <v>192</v>
      </c>
      <c r="B98" s="117" t="s">
        <v>193</v>
      </c>
      <c r="C98" s="117" t="s">
        <v>2052</v>
      </c>
      <c r="D98" s="117" t="s">
        <v>1592</v>
      </c>
      <c r="E98" s="117" t="s">
        <v>827</v>
      </c>
      <c r="F98" s="117" t="s">
        <v>1656</v>
      </c>
      <c r="G98" s="117" t="s">
        <v>1657</v>
      </c>
      <c r="H98" s="117" t="s">
        <v>2053</v>
      </c>
      <c r="I98" s="117"/>
      <c r="J98" s="116" t="s">
        <v>1858</v>
      </c>
      <c r="K98" s="116">
        <v>3.6957</v>
      </c>
      <c r="L98" s="116">
        <v>30.837467</v>
      </c>
      <c r="M98" s="117" t="s">
        <v>1859</v>
      </c>
      <c r="N98" s="116" t="s">
        <v>159</v>
      </c>
      <c r="O98" s="116">
        <v>63</v>
      </c>
      <c r="P98" s="116">
        <v>315</v>
      </c>
      <c r="Q98" s="116">
        <v>20</v>
      </c>
      <c r="R98" s="116">
        <v>100</v>
      </c>
      <c r="S98" s="116">
        <v>43</v>
      </c>
      <c r="T98" s="116">
        <v>215</v>
      </c>
      <c r="U98" s="116" t="s">
        <v>159</v>
      </c>
      <c r="V98" s="116">
        <v>57</v>
      </c>
      <c r="W98" s="116">
        <v>285</v>
      </c>
      <c r="X98" s="116">
        <v>28</v>
      </c>
      <c r="Y98" s="116">
        <v>140</v>
      </c>
      <c r="Z98" s="116">
        <v>29</v>
      </c>
      <c r="AA98" s="116">
        <v>145</v>
      </c>
      <c r="AB98" s="116">
        <v>0</v>
      </c>
      <c r="AC98" s="116">
        <v>0</v>
      </c>
      <c r="AD98" s="116">
        <v>1224</v>
      </c>
      <c r="AE98" s="116">
        <v>6121</v>
      </c>
      <c r="AF98" s="116" t="s">
        <v>1915</v>
      </c>
      <c r="AG98" s="117" t="s">
        <v>1958</v>
      </c>
      <c r="AH98" s="117" t="s">
        <v>1861</v>
      </c>
    </row>
    <row r="99" spans="1:34" x14ac:dyDescent="0.25">
      <c r="A99" s="117" t="s">
        <v>192</v>
      </c>
      <c r="B99" s="117" t="s">
        <v>193</v>
      </c>
      <c r="C99" s="117" t="s">
        <v>2054</v>
      </c>
      <c r="D99" s="117" t="s">
        <v>1592</v>
      </c>
      <c r="E99" s="117" t="s">
        <v>827</v>
      </c>
      <c r="F99" s="117" t="s">
        <v>1656</v>
      </c>
      <c r="G99" s="117" t="s">
        <v>1657</v>
      </c>
      <c r="H99" s="117" t="s">
        <v>2055</v>
      </c>
      <c r="I99" s="117"/>
      <c r="J99" s="116" t="s">
        <v>1858</v>
      </c>
      <c r="K99" s="116">
        <v>3.7087500000000002</v>
      </c>
      <c r="L99" s="116">
        <v>30.778832999999999</v>
      </c>
      <c r="M99" s="117" t="s">
        <v>1859</v>
      </c>
      <c r="N99" s="116" t="s">
        <v>146</v>
      </c>
      <c r="O99" s="116">
        <v>0</v>
      </c>
      <c r="P99" s="116">
        <v>0</v>
      </c>
      <c r="Q99" s="116">
        <v>0</v>
      </c>
      <c r="R99" s="116">
        <v>0</v>
      </c>
      <c r="S99" s="116">
        <v>0</v>
      </c>
      <c r="T99" s="116">
        <v>0</v>
      </c>
      <c r="U99" s="116" t="s">
        <v>159</v>
      </c>
      <c r="V99" s="116">
        <v>51</v>
      </c>
      <c r="W99" s="116">
        <v>172</v>
      </c>
      <c r="X99" s="116">
        <v>0</v>
      </c>
      <c r="Y99" s="116">
        <v>0</v>
      </c>
      <c r="Z99" s="116">
        <v>51</v>
      </c>
      <c r="AA99" s="116">
        <v>172</v>
      </c>
      <c r="AB99" s="116">
        <v>0</v>
      </c>
      <c r="AC99" s="116">
        <v>0</v>
      </c>
      <c r="AD99" s="116">
        <v>173</v>
      </c>
      <c r="AE99" s="116">
        <v>865</v>
      </c>
      <c r="AF99" s="116" t="s">
        <v>1860</v>
      </c>
      <c r="AG99" s="117"/>
      <c r="AH99" s="117" t="s">
        <v>1861</v>
      </c>
    </row>
    <row r="100" spans="1:34" x14ac:dyDescent="0.25">
      <c r="A100" s="117" t="s">
        <v>192</v>
      </c>
      <c r="B100" s="117" t="s">
        <v>193</v>
      </c>
      <c r="C100" s="117" t="s">
        <v>2056</v>
      </c>
      <c r="D100" s="117" t="s">
        <v>1592</v>
      </c>
      <c r="E100" s="117" t="s">
        <v>827</v>
      </c>
      <c r="F100" s="117" t="s">
        <v>1656</v>
      </c>
      <c r="G100" s="117" t="s">
        <v>1657</v>
      </c>
      <c r="H100" s="117" t="s">
        <v>279</v>
      </c>
      <c r="I100" s="117"/>
      <c r="J100" s="116" t="s">
        <v>1858</v>
      </c>
      <c r="K100" s="116">
        <v>3.6625000000000001</v>
      </c>
      <c r="L100" s="116">
        <v>30.803000000000001</v>
      </c>
      <c r="M100" s="117" t="s">
        <v>1859</v>
      </c>
      <c r="N100" s="116" t="s">
        <v>146</v>
      </c>
      <c r="O100" s="116">
        <v>0</v>
      </c>
      <c r="P100" s="116">
        <v>0</v>
      </c>
      <c r="Q100" s="116">
        <v>0</v>
      </c>
      <c r="R100" s="116">
        <v>0</v>
      </c>
      <c r="S100" s="116">
        <v>0</v>
      </c>
      <c r="T100" s="116">
        <v>0</v>
      </c>
      <c r="U100" s="116" t="s">
        <v>159</v>
      </c>
      <c r="V100" s="116">
        <v>48</v>
      </c>
      <c r="W100" s="116">
        <v>240</v>
      </c>
      <c r="X100" s="116">
        <v>0</v>
      </c>
      <c r="Y100" s="116">
        <v>0</v>
      </c>
      <c r="Z100" s="116">
        <v>48</v>
      </c>
      <c r="AA100" s="116">
        <v>240</v>
      </c>
      <c r="AB100" s="116">
        <v>0</v>
      </c>
      <c r="AC100" s="116">
        <v>0</v>
      </c>
      <c r="AD100" s="116">
        <v>194</v>
      </c>
      <c r="AE100" s="116">
        <v>970</v>
      </c>
      <c r="AF100" s="116" t="s">
        <v>1860</v>
      </c>
      <c r="AG100" s="117" t="s">
        <v>2049</v>
      </c>
      <c r="AH100" s="117" t="s">
        <v>1861</v>
      </c>
    </row>
    <row r="101" spans="1:34" x14ac:dyDescent="0.25">
      <c r="A101" s="117" t="s">
        <v>192</v>
      </c>
      <c r="B101" s="117" t="s">
        <v>193</v>
      </c>
      <c r="C101" s="117" t="s">
        <v>2057</v>
      </c>
      <c r="D101" s="117" t="s">
        <v>1592</v>
      </c>
      <c r="E101" s="117" t="s">
        <v>827</v>
      </c>
      <c r="F101" s="117" t="s">
        <v>1656</v>
      </c>
      <c r="G101" s="117" t="s">
        <v>1657</v>
      </c>
      <c r="H101" s="117" t="s">
        <v>2058</v>
      </c>
      <c r="I101" s="117" t="s">
        <v>2059</v>
      </c>
      <c r="J101" s="116" t="s">
        <v>1858</v>
      </c>
      <c r="K101" s="116">
        <v>3.7693669999999999</v>
      </c>
      <c r="L101" s="116">
        <v>30.792767000000001</v>
      </c>
      <c r="M101" s="117" t="s">
        <v>1859</v>
      </c>
      <c r="N101" s="116" t="s">
        <v>146</v>
      </c>
      <c r="O101" s="116">
        <v>0</v>
      </c>
      <c r="P101" s="116">
        <v>0</v>
      </c>
      <c r="Q101" s="116">
        <v>0</v>
      </c>
      <c r="R101" s="116">
        <v>0</v>
      </c>
      <c r="S101" s="116">
        <v>0</v>
      </c>
      <c r="T101" s="116">
        <v>0</v>
      </c>
      <c r="U101" s="116" t="s">
        <v>159</v>
      </c>
      <c r="V101" s="116">
        <v>232</v>
      </c>
      <c r="W101" s="116">
        <v>1160</v>
      </c>
      <c r="X101" s="116">
        <v>61</v>
      </c>
      <c r="Y101" s="116">
        <v>305</v>
      </c>
      <c r="Z101" s="116">
        <v>171</v>
      </c>
      <c r="AA101" s="116">
        <v>855</v>
      </c>
      <c r="AB101" s="116">
        <v>0</v>
      </c>
      <c r="AC101" s="116">
        <v>0</v>
      </c>
      <c r="AD101" s="116">
        <v>116</v>
      </c>
      <c r="AE101" s="116">
        <v>580</v>
      </c>
      <c r="AF101" s="116" t="s">
        <v>1860</v>
      </c>
      <c r="AG101" s="117"/>
      <c r="AH101" s="117" t="s">
        <v>1861</v>
      </c>
    </row>
    <row r="102" spans="1:34" x14ac:dyDescent="0.25">
      <c r="A102" s="117" t="s">
        <v>192</v>
      </c>
      <c r="B102" s="117" t="s">
        <v>193</v>
      </c>
      <c r="C102" s="117" t="s">
        <v>2060</v>
      </c>
      <c r="D102" s="117" t="s">
        <v>1592</v>
      </c>
      <c r="E102" s="117" t="s">
        <v>827</v>
      </c>
      <c r="F102" s="117" t="s">
        <v>1639</v>
      </c>
      <c r="G102" s="117" t="s">
        <v>1640</v>
      </c>
      <c r="H102" s="117" t="s">
        <v>2061</v>
      </c>
      <c r="I102" s="117"/>
      <c r="J102" s="116" t="s">
        <v>1858</v>
      </c>
      <c r="K102" s="116">
        <v>3.6295280000000001</v>
      </c>
      <c r="L102" s="116">
        <v>30.885490000000001</v>
      </c>
      <c r="M102" s="117" t="s">
        <v>1859</v>
      </c>
      <c r="N102" s="116" t="s">
        <v>146</v>
      </c>
      <c r="O102" s="116">
        <v>0</v>
      </c>
      <c r="P102" s="116">
        <v>0</v>
      </c>
      <c r="Q102" s="116">
        <v>0</v>
      </c>
      <c r="R102" s="116">
        <v>0</v>
      </c>
      <c r="S102" s="116">
        <v>0</v>
      </c>
      <c r="T102" s="116">
        <v>0</v>
      </c>
      <c r="U102" s="116" t="s">
        <v>159</v>
      </c>
      <c r="V102" s="116">
        <v>36</v>
      </c>
      <c r="W102" s="116">
        <v>180</v>
      </c>
      <c r="X102" s="116">
        <v>0</v>
      </c>
      <c r="Y102" s="116">
        <v>0</v>
      </c>
      <c r="Z102" s="116">
        <v>36</v>
      </c>
      <c r="AA102" s="116">
        <v>180</v>
      </c>
      <c r="AB102" s="116">
        <v>0</v>
      </c>
      <c r="AC102" s="116">
        <v>0</v>
      </c>
      <c r="AD102" s="116">
        <v>3821</v>
      </c>
      <c r="AE102" s="116">
        <v>19105</v>
      </c>
      <c r="AF102" s="116" t="s">
        <v>1957</v>
      </c>
      <c r="AG102" s="117" t="s">
        <v>1958</v>
      </c>
      <c r="AH102" s="117" t="s">
        <v>1861</v>
      </c>
    </row>
    <row r="103" spans="1:34" x14ac:dyDescent="0.25">
      <c r="A103" s="117" t="s">
        <v>192</v>
      </c>
      <c r="B103" s="117" t="s">
        <v>193</v>
      </c>
      <c r="C103" s="117" t="s">
        <v>2062</v>
      </c>
      <c r="D103" s="117" t="s">
        <v>1592</v>
      </c>
      <c r="E103" s="117" t="s">
        <v>827</v>
      </c>
      <c r="F103" s="117" t="s">
        <v>1639</v>
      </c>
      <c r="G103" s="117" t="s">
        <v>1640</v>
      </c>
      <c r="H103" s="117" t="s">
        <v>2063</v>
      </c>
      <c r="I103" s="117"/>
      <c r="J103" s="116" t="s">
        <v>1858</v>
      </c>
      <c r="K103" s="116">
        <v>3.496683</v>
      </c>
      <c r="L103" s="116">
        <v>30.861383</v>
      </c>
      <c r="M103" s="117" t="s">
        <v>1859</v>
      </c>
      <c r="N103" s="116" t="s">
        <v>146</v>
      </c>
      <c r="O103" s="116">
        <v>0</v>
      </c>
      <c r="P103" s="116">
        <v>0</v>
      </c>
      <c r="Q103" s="116">
        <v>0</v>
      </c>
      <c r="R103" s="116">
        <v>0</v>
      </c>
      <c r="S103" s="116">
        <v>0</v>
      </c>
      <c r="T103" s="116">
        <v>0</v>
      </c>
      <c r="U103" s="116" t="s">
        <v>159</v>
      </c>
      <c r="V103" s="116">
        <v>27</v>
      </c>
      <c r="W103" s="116">
        <v>125</v>
      </c>
      <c r="X103" s="116">
        <v>0</v>
      </c>
      <c r="Y103" s="116">
        <v>0</v>
      </c>
      <c r="Z103" s="116">
        <v>27</v>
      </c>
      <c r="AA103" s="116">
        <v>125</v>
      </c>
      <c r="AB103" s="116">
        <v>0</v>
      </c>
      <c r="AC103" s="116">
        <v>0</v>
      </c>
      <c r="AD103" s="116">
        <v>114</v>
      </c>
      <c r="AE103" s="116">
        <v>570</v>
      </c>
      <c r="AF103" s="116" t="s">
        <v>1860</v>
      </c>
      <c r="AG103" s="117"/>
      <c r="AH103" s="117" t="s">
        <v>1861</v>
      </c>
    </row>
    <row r="104" spans="1:34" x14ac:dyDescent="0.25">
      <c r="A104" s="117" t="s">
        <v>192</v>
      </c>
      <c r="B104" s="117" t="s">
        <v>193</v>
      </c>
      <c r="C104" s="117" t="s">
        <v>2064</v>
      </c>
      <c r="D104" s="117" t="s">
        <v>1592</v>
      </c>
      <c r="E104" s="117" t="s">
        <v>827</v>
      </c>
      <c r="F104" s="117" t="s">
        <v>1639</v>
      </c>
      <c r="G104" s="117" t="s">
        <v>1640</v>
      </c>
      <c r="H104" s="117" t="s">
        <v>2065</v>
      </c>
      <c r="I104" s="117"/>
      <c r="J104" s="116" t="s">
        <v>1858</v>
      </c>
      <c r="K104" s="116">
        <v>3.598417</v>
      </c>
      <c r="L104" s="116">
        <v>30.884399999999999</v>
      </c>
      <c r="M104" s="117" t="s">
        <v>1859</v>
      </c>
      <c r="N104" s="116" t="s">
        <v>146</v>
      </c>
      <c r="O104" s="116">
        <v>0</v>
      </c>
      <c r="P104" s="116">
        <v>0</v>
      </c>
      <c r="Q104" s="116">
        <v>0</v>
      </c>
      <c r="R104" s="116">
        <v>0</v>
      </c>
      <c r="S104" s="116">
        <v>0</v>
      </c>
      <c r="T104" s="116">
        <v>0</v>
      </c>
      <c r="U104" s="116" t="s">
        <v>159</v>
      </c>
      <c r="V104" s="116">
        <v>30</v>
      </c>
      <c r="W104" s="116">
        <v>142</v>
      </c>
      <c r="X104" s="116">
        <v>0</v>
      </c>
      <c r="Y104" s="116">
        <v>0</v>
      </c>
      <c r="Z104" s="116">
        <v>30</v>
      </c>
      <c r="AA104" s="116">
        <v>142</v>
      </c>
      <c r="AB104" s="116">
        <v>0</v>
      </c>
      <c r="AC104" s="116">
        <v>0</v>
      </c>
      <c r="AD104" s="116">
        <v>180</v>
      </c>
      <c r="AE104" s="116">
        <v>900</v>
      </c>
      <c r="AF104" s="116" t="s">
        <v>1860</v>
      </c>
      <c r="AG104" s="117"/>
      <c r="AH104" s="117" t="s">
        <v>1861</v>
      </c>
    </row>
    <row r="105" spans="1:34" x14ac:dyDescent="0.25">
      <c r="A105" s="117" t="s">
        <v>192</v>
      </c>
      <c r="B105" s="117" t="s">
        <v>193</v>
      </c>
      <c r="C105" s="117" t="s">
        <v>2066</v>
      </c>
      <c r="D105" s="117" t="s">
        <v>1592</v>
      </c>
      <c r="E105" s="117" t="s">
        <v>827</v>
      </c>
      <c r="F105" s="117" t="s">
        <v>1651</v>
      </c>
      <c r="G105" s="117" t="s">
        <v>1652</v>
      </c>
      <c r="H105" s="117" t="s">
        <v>2067</v>
      </c>
      <c r="I105" s="117"/>
      <c r="J105" s="116" t="s">
        <v>1858</v>
      </c>
      <c r="K105" s="116">
        <v>3.9435733430000002</v>
      </c>
      <c r="L105" s="116">
        <v>30.965961889999999</v>
      </c>
      <c r="M105" s="117" t="s">
        <v>1859</v>
      </c>
      <c r="N105" s="116" t="s">
        <v>159</v>
      </c>
      <c r="O105" s="116">
        <v>27</v>
      </c>
      <c r="P105" s="116">
        <v>135</v>
      </c>
      <c r="Q105" s="116">
        <v>27</v>
      </c>
      <c r="R105" s="116">
        <v>135</v>
      </c>
      <c r="S105" s="116">
        <v>0</v>
      </c>
      <c r="T105" s="116">
        <v>0</v>
      </c>
      <c r="U105" s="116" t="s">
        <v>159</v>
      </c>
      <c r="V105" s="116">
        <v>8</v>
      </c>
      <c r="W105" s="116">
        <v>40</v>
      </c>
      <c r="X105" s="116">
        <v>0</v>
      </c>
      <c r="Y105" s="116">
        <v>0</v>
      </c>
      <c r="Z105" s="116">
        <v>8</v>
      </c>
      <c r="AA105" s="116">
        <v>40</v>
      </c>
      <c r="AB105" s="116">
        <v>0</v>
      </c>
      <c r="AC105" s="116">
        <v>0</v>
      </c>
      <c r="AD105" s="116">
        <v>387</v>
      </c>
      <c r="AE105" s="116">
        <v>1935</v>
      </c>
      <c r="AF105" s="116" t="s">
        <v>1915</v>
      </c>
      <c r="AG105" s="117" t="s">
        <v>1958</v>
      </c>
      <c r="AH105" s="117" t="s">
        <v>1861</v>
      </c>
    </row>
    <row r="106" spans="1:34" x14ac:dyDescent="0.25">
      <c r="A106" s="117" t="s">
        <v>192</v>
      </c>
      <c r="B106" s="117" t="s">
        <v>193</v>
      </c>
      <c r="C106" s="117" t="s">
        <v>2068</v>
      </c>
      <c r="D106" s="117" t="s">
        <v>1592</v>
      </c>
      <c r="E106" s="117" t="s">
        <v>827</v>
      </c>
      <c r="F106" s="117" t="s">
        <v>1651</v>
      </c>
      <c r="G106" s="117" t="s">
        <v>1652</v>
      </c>
      <c r="H106" s="117" t="s">
        <v>2069</v>
      </c>
      <c r="I106" s="117"/>
      <c r="J106" s="116" t="s">
        <v>1858</v>
      </c>
      <c r="K106" s="116">
        <v>3.716567</v>
      </c>
      <c r="L106" s="116">
        <v>31.035550000000001</v>
      </c>
      <c r="M106" s="117" t="s">
        <v>1859</v>
      </c>
      <c r="N106" s="116" t="s">
        <v>159</v>
      </c>
      <c r="O106" s="116">
        <v>315</v>
      </c>
      <c r="P106" s="116">
        <v>1575</v>
      </c>
      <c r="Q106" s="116">
        <v>154</v>
      </c>
      <c r="R106" s="116">
        <v>770</v>
      </c>
      <c r="S106" s="116">
        <v>161</v>
      </c>
      <c r="T106" s="116">
        <v>805</v>
      </c>
      <c r="U106" s="116" t="s">
        <v>159</v>
      </c>
      <c r="V106" s="116">
        <v>33</v>
      </c>
      <c r="W106" s="116">
        <v>165</v>
      </c>
      <c r="X106" s="116">
        <v>0</v>
      </c>
      <c r="Y106" s="116">
        <v>0</v>
      </c>
      <c r="Z106" s="116">
        <v>33</v>
      </c>
      <c r="AA106" s="116">
        <v>165</v>
      </c>
      <c r="AB106" s="116">
        <v>0</v>
      </c>
      <c r="AC106" s="116">
        <v>0</v>
      </c>
      <c r="AD106" s="116">
        <v>722</v>
      </c>
      <c r="AE106" s="116">
        <v>3608</v>
      </c>
      <c r="AF106" s="116" t="s">
        <v>1915</v>
      </c>
      <c r="AG106" s="117" t="s">
        <v>1958</v>
      </c>
      <c r="AH106" s="117" t="s">
        <v>1861</v>
      </c>
    </row>
    <row r="107" spans="1:34" x14ac:dyDescent="0.25">
      <c r="A107" s="117" t="s">
        <v>192</v>
      </c>
      <c r="B107" s="117" t="s">
        <v>193</v>
      </c>
      <c r="C107" s="117" t="s">
        <v>2070</v>
      </c>
      <c r="D107" s="117" t="s">
        <v>1592</v>
      </c>
      <c r="E107" s="117" t="s">
        <v>827</v>
      </c>
      <c r="F107" s="117" t="s">
        <v>1651</v>
      </c>
      <c r="G107" s="117" t="s">
        <v>1652</v>
      </c>
      <c r="H107" s="117" t="s">
        <v>2071</v>
      </c>
      <c r="I107" s="117"/>
      <c r="J107" s="116" t="s">
        <v>1858</v>
      </c>
      <c r="K107" s="116">
        <v>3.7919666670000001</v>
      </c>
      <c r="L107" s="116">
        <v>31.018183333</v>
      </c>
      <c r="M107" s="117" t="s">
        <v>1859</v>
      </c>
      <c r="N107" s="116" t="s">
        <v>159</v>
      </c>
      <c r="O107" s="116">
        <v>43</v>
      </c>
      <c r="P107" s="116">
        <v>215</v>
      </c>
      <c r="Q107" s="116">
        <v>43</v>
      </c>
      <c r="R107" s="116">
        <v>215</v>
      </c>
      <c r="S107" s="116">
        <v>0</v>
      </c>
      <c r="T107" s="116">
        <v>0</v>
      </c>
      <c r="U107" s="119" t="s">
        <v>146</v>
      </c>
      <c r="V107" s="116">
        <v>0</v>
      </c>
      <c r="W107" s="116">
        <v>0</v>
      </c>
      <c r="X107" s="116">
        <v>0</v>
      </c>
      <c r="Y107" s="116">
        <v>0</v>
      </c>
      <c r="Z107" s="116">
        <v>0</v>
      </c>
      <c r="AA107" s="116">
        <v>0</v>
      </c>
      <c r="AB107" s="116">
        <v>0</v>
      </c>
      <c r="AC107" s="116">
        <v>0</v>
      </c>
      <c r="AD107" s="116">
        <v>677</v>
      </c>
      <c r="AE107" s="116">
        <v>3387</v>
      </c>
      <c r="AF107" s="116" t="s">
        <v>1915</v>
      </c>
      <c r="AG107" s="117" t="s">
        <v>1958</v>
      </c>
      <c r="AH107" s="117" t="s">
        <v>1861</v>
      </c>
    </row>
    <row r="108" spans="1:34" x14ac:dyDescent="0.25">
      <c r="A108" s="117" t="s">
        <v>192</v>
      </c>
      <c r="B108" s="117" t="s">
        <v>193</v>
      </c>
      <c r="C108" s="117" t="s">
        <v>2072</v>
      </c>
      <c r="D108" s="117" t="s">
        <v>1592</v>
      </c>
      <c r="E108" s="117" t="s">
        <v>827</v>
      </c>
      <c r="F108" s="117" t="s">
        <v>1591</v>
      </c>
      <c r="G108" s="117" t="s">
        <v>1593</v>
      </c>
      <c r="H108" s="117" t="s">
        <v>1593</v>
      </c>
      <c r="I108" s="117"/>
      <c r="J108" s="116" t="s">
        <v>1858</v>
      </c>
      <c r="K108" s="116">
        <v>3.7733968619999998</v>
      </c>
      <c r="L108" s="116">
        <v>30.618143408000002</v>
      </c>
      <c r="M108" s="117" t="s">
        <v>1859</v>
      </c>
      <c r="N108" s="116" t="s">
        <v>146</v>
      </c>
      <c r="O108" s="116">
        <v>0</v>
      </c>
      <c r="P108" s="116">
        <v>0</v>
      </c>
      <c r="Q108" s="116">
        <v>0</v>
      </c>
      <c r="R108" s="116">
        <v>0</v>
      </c>
      <c r="S108" s="116">
        <v>0</v>
      </c>
      <c r="T108" s="116">
        <v>0</v>
      </c>
      <c r="U108" s="116" t="s">
        <v>159</v>
      </c>
      <c r="V108" s="116">
        <v>335</v>
      </c>
      <c r="W108" s="116">
        <v>1972</v>
      </c>
      <c r="X108" s="116">
        <v>0</v>
      </c>
      <c r="Y108" s="116">
        <v>0</v>
      </c>
      <c r="Z108" s="116">
        <v>335</v>
      </c>
      <c r="AA108" s="116">
        <v>1972</v>
      </c>
      <c r="AB108" s="116">
        <v>0</v>
      </c>
      <c r="AC108" s="116">
        <v>0</v>
      </c>
      <c r="AD108" s="116">
        <v>196</v>
      </c>
      <c r="AE108" s="116">
        <v>981</v>
      </c>
      <c r="AF108" s="116" t="s">
        <v>1915</v>
      </c>
      <c r="AG108" s="117" t="s">
        <v>1958</v>
      </c>
      <c r="AH108" s="117" t="s">
        <v>1861</v>
      </c>
    </row>
    <row r="109" spans="1:34" x14ac:dyDescent="0.25">
      <c r="A109" s="117" t="s">
        <v>192</v>
      </c>
      <c r="B109" s="117" t="s">
        <v>193</v>
      </c>
      <c r="C109" s="117" t="s">
        <v>2073</v>
      </c>
      <c r="D109" s="117" t="s">
        <v>278</v>
      </c>
      <c r="E109" s="117" t="s">
        <v>210</v>
      </c>
      <c r="F109" s="117" t="s">
        <v>1521</v>
      </c>
      <c r="G109" s="117" t="s">
        <v>1522</v>
      </c>
      <c r="H109" s="117" t="s">
        <v>2074</v>
      </c>
      <c r="I109" s="117"/>
      <c r="J109" s="116" t="s">
        <v>1858</v>
      </c>
      <c r="K109" s="116">
        <v>5.6785199999999998</v>
      </c>
      <c r="L109" s="116">
        <v>31.797499999999999</v>
      </c>
      <c r="M109" s="117" t="s">
        <v>1859</v>
      </c>
      <c r="N109" s="116" t="s">
        <v>146</v>
      </c>
      <c r="O109" s="116">
        <v>0</v>
      </c>
      <c r="P109" s="116">
        <v>0</v>
      </c>
      <c r="Q109" s="116">
        <v>0</v>
      </c>
      <c r="R109" s="116">
        <v>0</v>
      </c>
      <c r="S109" s="116">
        <v>0</v>
      </c>
      <c r="T109" s="116">
        <v>0</v>
      </c>
      <c r="U109" s="116" t="s">
        <v>159</v>
      </c>
      <c r="V109" s="116">
        <v>259</v>
      </c>
      <c r="W109" s="116">
        <v>873</v>
      </c>
      <c r="X109" s="116">
        <v>259</v>
      </c>
      <c r="Y109" s="116">
        <v>873</v>
      </c>
      <c r="Z109" s="116">
        <v>0</v>
      </c>
      <c r="AA109" s="116">
        <v>0</v>
      </c>
      <c r="AB109" s="116">
        <v>0</v>
      </c>
      <c r="AC109" s="116">
        <v>0</v>
      </c>
      <c r="AD109" s="116">
        <v>13</v>
      </c>
      <c r="AE109" s="116">
        <v>72</v>
      </c>
      <c r="AF109" s="116" t="s">
        <v>1860</v>
      </c>
      <c r="AG109" s="117"/>
      <c r="AH109" s="117" t="s">
        <v>1861</v>
      </c>
    </row>
    <row r="110" spans="1:34" x14ac:dyDescent="0.25">
      <c r="A110" s="117" t="s">
        <v>192</v>
      </c>
      <c r="B110" s="117" t="s">
        <v>193</v>
      </c>
      <c r="C110" s="117" t="s">
        <v>2075</v>
      </c>
      <c r="D110" s="117" t="s">
        <v>278</v>
      </c>
      <c r="E110" s="117" t="s">
        <v>210</v>
      </c>
      <c r="F110" s="117" t="s">
        <v>1521</v>
      </c>
      <c r="G110" s="117" t="s">
        <v>1522</v>
      </c>
      <c r="H110" s="117" t="s">
        <v>2076</v>
      </c>
      <c r="I110" s="117"/>
      <c r="J110" s="116" t="s">
        <v>1858</v>
      </c>
      <c r="K110" s="116">
        <v>5.7141371999999997</v>
      </c>
      <c r="L110" s="116">
        <v>31.794912507999999</v>
      </c>
      <c r="M110" s="117" t="s">
        <v>1859</v>
      </c>
      <c r="N110" s="116" t="s">
        <v>159</v>
      </c>
      <c r="O110" s="116">
        <v>97</v>
      </c>
      <c r="P110" s="116">
        <v>485</v>
      </c>
      <c r="Q110" s="116">
        <v>97</v>
      </c>
      <c r="R110" s="116">
        <v>485</v>
      </c>
      <c r="S110" s="116">
        <v>0</v>
      </c>
      <c r="T110" s="116">
        <v>0</v>
      </c>
      <c r="U110" s="116" t="s">
        <v>159</v>
      </c>
      <c r="V110" s="116">
        <v>191</v>
      </c>
      <c r="W110" s="116">
        <v>955</v>
      </c>
      <c r="X110" s="116">
        <v>191</v>
      </c>
      <c r="Y110" s="116">
        <v>955</v>
      </c>
      <c r="Z110" s="116">
        <v>0</v>
      </c>
      <c r="AA110" s="116">
        <v>0</v>
      </c>
      <c r="AB110" s="116">
        <v>0</v>
      </c>
      <c r="AC110" s="116">
        <v>0</v>
      </c>
      <c r="AD110" s="116">
        <v>0</v>
      </c>
      <c r="AE110" s="116">
        <v>0</v>
      </c>
      <c r="AF110" s="116" t="s">
        <v>1860</v>
      </c>
      <c r="AG110" s="117"/>
      <c r="AH110" s="117" t="s">
        <v>1861</v>
      </c>
    </row>
    <row r="111" spans="1:34" x14ac:dyDescent="0.25">
      <c r="A111" s="117" t="s">
        <v>192</v>
      </c>
      <c r="B111" s="117" t="s">
        <v>193</v>
      </c>
      <c r="C111" s="117" t="s">
        <v>2077</v>
      </c>
      <c r="D111" s="117" t="s">
        <v>278</v>
      </c>
      <c r="E111" s="117" t="s">
        <v>210</v>
      </c>
      <c r="F111" s="117" t="s">
        <v>1521</v>
      </c>
      <c r="G111" s="117" t="s">
        <v>1522</v>
      </c>
      <c r="H111" s="117" t="s">
        <v>2078</v>
      </c>
      <c r="I111" s="117"/>
      <c r="J111" s="116" t="s">
        <v>1858</v>
      </c>
      <c r="K111" s="116">
        <v>5.8216169999999998</v>
      </c>
      <c r="L111" s="116">
        <v>31.771409999999999</v>
      </c>
      <c r="M111" s="117" t="s">
        <v>1859</v>
      </c>
      <c r="N111" s="116" t="s">
        <v>146</v>
      </c>
      <c r="O111" s="116">
        <v>0</v>
      </c>
      <c r="P111" s="116">
        <v>0</v>
      </c>
      <c r="Q111" s="116">
        <v>0</v>
      </c>
      <c r="R111" s="116">
        <v>0</v>
      </c>
      <c r="S111" s="116">
        <v>0</v>
      </c>
      <c r="T111" s="116">
        <v>0</v>
      </c>
      <c r="U111" s="116" t="s">
        <v>159</v>
      </c>
      <c r="V111" s="116">
        <v>363</v>
      </c>
      <c r="W111" s="116">
        <v>993</v>
      </c>
      <c r="X111" s="116">
        <v>363</v>
      </c>
      <c r="Y111" s="116">
        <v>993</v>
      </c>
      <c r="Z111" s="116">
        <v>0</v>
      </c>
      <c r="AA111" s="116">
        <v>0</v>
      </c>
      <c r="AB111" s="116">
        <v>0</v>
      </c>
      <c r="AC111" s="116">
        <v>0</v>
      </c>
      <c r="AD111" s="116">
        <v>10</v>
      </c>
      <c r="AE111" s="116">
        <v>55</v>
      </c>
      <c r="AF111" s="116" t="s">
        <v>1860</v>
      </c>
      <c r="AG111" s="117"/>
      <c r="AH111" s="117" t="s">
        <v>1861</v>
      </c>
    </row>
    <row r="112" spans="1:34" x14ac:dyDescent="0.25">
      <c r="A112" s="118" t="s">
        <v>192</v>
      </c>
      <c r="B112" s="118" t="s">
        <v>193</v>
      </c>
      <c r="C112" s="118" t="s">
        <v>2079</v>
      </c>
      <c r="D112" s="118" t="s">
        <v>278</v>
      </c>
      <c r="E112" s="118" t="s">
        <v>210</v>
      </c>
      <c r="F112" s="118" t="s">
        <v>1521</v>
      </c>
      <c r="G112" s="118" t="s">
        <v>1522</v>
      </c>
      <c r="H112" s="118" t="s">
        <v>2080</v>
      </c>
      <c r="I112" s="118"/>
      <c r="J112" s="118" t="s">
        <v>1885</v>
      </c>
      <c r="K112" s="119">
        <v>5.7327440000000003</v>
      </c>
      <c r="L112" s="119">
        <v>31.792885999999999</v>
      </c>
      <c r="M112" s="118" t="s">
        <v>1859</v>
      </c>
      <c r="N112" s="116" t="s">
        <v>159</v>
      </c>
      <c r="O112" s="119">
        <v>953</v>
      </c>
      <c r="P112" s="119">
        <v>4239</v>
      </c>
      <c r="Q112" s="119">
        <v>953</v>
      </c>
      <c r="R112" s="119">
        <v>4239</v>
      </c>
      <c r="S112" s="119">
        <v>0</v>
      </c>
      <c r="T112" s="119">
        <v>0</v>
      </c>
      <c r="U112" s="119" t="s">
        <v>146</v>
      </c>
      <c r="V112" s="119">
        <v>0</v>
      </c>
      <c r="W112" s="116">
        <v>0</v>
      </c>
      <c r="X112" s="119">
        <v>0</v>
      </c>
      <c r="Y112" s="119">
        <v>0</v>
      </c>
      <c r="Z112" s="119">
        <v>0</v>
      </c>
      <c r="AA112" s="119">
        <v>0</v>
      </c>
      <c r="AB112" s="119">
        <v>0</v>
      </c>
      <c r="AC112" s="119">
        <v>0</v>
      </c>
      <c r="AD112" s="119">
        <v>0</v>
      </c>
      <c r="AE112" s="119">
        <v>0</v>
      </c>
      <c r="AF112" s="116" t="s">
        <v>1860</v>
      </c>
      <c r="AG112" s="118"/>
      <c r="AH112" s="117" t="s">
        <v>1861</v>
      </c>
    </row>
    <row r="113" spans="1:34" x14ac:dyDescent="0.25">
      <c r="A113" s="117" t="s">
        <v>192</v>
      </c>
      <c r="B113" s="117" t="s">
        <v>193</v>
      </c>
      <c r="C113" s="117" t="s">
        <v>2081</v>
      </c>
      <c r="D113" s="117" t="s">
        <v>278</v>
      </c>
      <c r="E113" s="117" t="s">
        <v>210</v>
      </c>
      <c r="F113" s="117" t="s">
        <v>1521</v>
      </c>
      <c r="G113" s="117" t="s">
        <v>1522</v>
      </c>
      <c r="H113" s="117" t="s">
        <v>2082</v>
      </c>
      <c r="I113" s="117"/>
      <c r="J113" s="116" t="s">
        <v>1858</v>
      </c>
      <c r="K113" s="116">
        <v>5.5915540000000004</v>
      </c>
      <c r="L113" s="116">
        <v>31.834972</v>
      </c>
      <c r="M113" s="117" t="s">
        <v>1859</v>
      </c>
      <c r="N113" s="116" t="s">
        <v>159</v>
      </c>
      <c r="O113" s="116">
        <v>220</v>
      </c>
      <c r="P113" s="116">
        <v>1387</v>
      </c>
      <c r="Q113" s="116">
        <v>220</v>
      </c>
      <c r="R113" s="116">
        <v>1387</v>
      </c>
      <c r="S113" s="116">
        <v>0</v>
      </c>
      <c r="T113" s="116">
        <v>0</v>
      </c>
      <c r="U113" s="119" t="s">
        <v>146</v>
      </c>
      <c r="V113" s="116">
        <v>0</v>
      </c>
      <c r="W113" s="116">
        <v>0</v>
      </c>
      <c r="X113" s="116">
        <v>0</v>
      </c>
      <c r="Y113" s="116">
        <v>0</v>
      </c>
      <c r="Z113" s="116">
        <v>0</v>
      </c>
      <c r="AA113" s="116">
        <v>0</v>
      </c>
      <c r="AB113" s="116">
        <v>0</v>
      </c>
      <c r="AC113" s="116">
        <v>0</v>
      </c>
      <c r="AD113" s="116">
        <v>0</v>
      </c>
      <c r="AE113" s="116">
        <v>0</v>
      </c>
      <c r="AF113" s="116" t="s">
        <v>1957</v>
      </c>
      <c r="AG113" s="117" t="s">
        <v>1916</v>
      </c>
      <c r="AH113" s="117" t="s">
        <v>1861</v>
      </c>
    </row>
    <row r="114" spans="1:34" x14ac:dyDescent="0.25">
      <c r="A114" s="117" t="s">
        <v>192</v>
      </c>
      <c r="B114" s="117" t="s">
        <v>193</v>
      </c>
      <c r="C114" s="117" t="s">
        <v>2083</v>
      </c>
      <c r="D114" s="117" t="s">
        <v>278</v>
      </c>
      <c r="E114" s="117" t="s">
        <v>210</v>
      </c>
      <c r="F114" s="117" t="s">
        <v>290</v>
      </c>
      <c r="G114" s="117" t="s">
        <v>291</v>
      </c>
      <c r="H114" s="117" t="s">
        <v>2084</v>
      </c>
      <c r="I114" s="117"/>
      <c r="J114" s="116" t="s">
        <v>1858</v>
      </c>
      <c r="K114" s="116">
        <v>5.3251850000000003</v>
      </c>
      <c r="L114" s="116">
        <v>31.816849999999999</v>
      </c>
      <c r="M114" s="117" t="s">
        <v>1859</v>
      </c>
      <c r="N114" s="116" t="s">
        <v>159</v>
      </c>
      <c r="O114" s="116">
        <v>632</v>
      </c>
      <c r="P114" s="116">
        <v>3160</v>
      </c>
      <c r="Q114" s="116">
        <v>632</v>
      </c>
      <c r="R114" s="116">
        <v>3160</v>
      </c>
      <c r="S114" s="116">
        <v>0</v>
      </c>
      <c r="T114" s="116">
        <v>0</v>
      </c>
      <c r="U114" s="119" t="s">
        <v>146</v>
      </c>
      <c r="V114" s="116">
        <v>0</v>
      </c>
      <c r="W114" s="116">
        <v>0</v>
      </c>
      <c r="X114" s="116">
        <v>0</v>
      </c>
      <c r="Y114" s="116">
        <v>0</v>
      </c>
      <c r="Z114" s="116">
        <v>0</v>
      </c>
      <c r="AA114" s="116">
        <v>0</v>
      </c>
      <c r="AB114" s="116">
        <v>0</v>
      </c>
      <c r="AC114" s="116">
        <v>0</v>
      </c>
      <c r="AD114" s="116">
        <v>0</v>
      </c>
      <c r="AE114" s="116">
        <v>0</v>
      </c>
      <c r="AF114" s="116" t="s">
        <v>1860</v>
      </c>
      <c r="AG114" s="117"/>
      <c r="AH114" s="117" t="s">
        <v>1861</v>
      </c>
    </row>
    <row r="115" spans="1:34" x14ac:dyDescent="0.25">
      <c r="A115" s="117" t="s">
        <v>192</v>
      </c>
      <c r="B115" s="117" t="s">
        <v>193</v>
      </c>
      <c r="C115" s="117" t="s">
        <v>2085</v>
      </c>
      <c r="D115" s="117" t="s">
        <v>278</v>
      </c>
      <c r="E115" s="117" t="s">
        <v>210</v>
      </c>
      <c r="F115" s="117" t="s">
        <v>290</v>
      </c>
      <c r="G115" s="117" t="s">
        <v>291</v>
      </c>
      <c r="H115" s="117" t="s">
        <v>2086</v>
      </c>
      <c r="I115" s="117"/>
      <c r="J115" s="116" t="s">
        <v>1858</v>
      </c>
      <c r="K115" s="116">
        <v>5.2559100000000001</v>
      </c>
      <c r="L115" s="116">
        <v>31.80219</v>
      </c>
      <c r="M115" s="117" t="s">
        <v>1859</v>
      </c>
      <c r="N115" s="116" t="s">
        <v>159</v>
      </c>
      <c r="O115" s="116">
        <v>306</v>
      </c>
      <c r="P115" s="116">
        <v>1278</v>
      </c>
      <c r="Q115" s="116">
        <v>306</v>
      </c>
      <c r="R115" s="116">
        <v>1278</v>
      </c>
      <c r="S115" s="116">
        <v>0</v>
      </c>
      <c r="T115" s="116">
        <v>0</v>
      </c>
      <c r="U115" s="119" t="s">
        <v>146</v>
      </c>
      <c r="V115" s="116">
        <v>0</v>
      </c>
      <c r="W115" s="116">
        <v>0</v>
      </c>
      <c r="X115" s="116">
        <v>0</v>
      </c>
      <c r="Y115" s="116">
        <v>0</v>
      </c>
      <c r="Z115" s="116">
        <v>0</v>
      </c>
      <c r="AA115" s="116">
        <v>0</v>
      </c>
      <c r="AB115" s="116">
        <v>0</v>
      </c>
      <c r="AC115" s="116">
        <v>0</v>
      </c>
      <c r="AD115" s="116">
        <v>0</v>
      </c>
      <c r="AE115" s="116">
        <v>0</v>
      </c>
      <c r="AF115" s="116" t="s">
        <v>1860</v>
      </c>
      <c r="AG115" s="117"/>
      <c r="AH115" s="117" t="s">
        <v>1861</v>
      </c>
    </row>
    <row r="116" spans="1:34" x14ac:dyDescent="0.25">
      <c r="A116" s="117" t="s">
        <v>192</v>
      </c>
      <c r="B116" s="117" t="s">
        <v>193</v>
      </c>
      <c r="C116" s="117" t="s">
        <v>2087</v>
      </c>
      <c r="D116" s="117" t="s">
        <v>278</v>
      </c>
      <c r="E116" s="117" t="s">
        <v>210</v>
      </c>
      <c r="F116" s="117" t="s">
        <v>285</v>
      </c>
      <c r="G116" s="117" t="s">
        <v>286</v>
      </c>
      <c r="H116" s="117" t="s">
        <v>2088</v>
      </c>
      <c r="I116" s="117"/>
      <c r="J116" s="116" t="s">
        <v>1858</v>
      </c>
      <c r="K116" s="116">
        <v>5.6554260000000003</v>
      </c>
      <c r="L116" s="116">
        <v>31.695457999999999</v>
      </c>
      <c r="M116" s="117" t="s">
        <v>1859</v>
      </c>
      <c r="N116" s="116" t="s">
        <v>159</v>
      </c>
      <c r="O116" s="116">
        <v>193</v>
      </c>
      <c r="P116" s="116">
        <v>1235</v>
      </c>
      <c r="Q116" s="116">
        <v>193</v>
      </c>
      <c r="R116" s="116">
        <v>1235</v>
      </c>
      <c r="S116" s="116">
        <v>0</v>
      </c>
      <c r="T116" s="116">
        <v>0</v>
      </c>
      <c r="U116" s="119" t="s">
        <v>146</v>
      </c>
      <c r="V116" s="116">
        <v>0</v>
      </c>
      <c r="W116" s="116">
        <v>0</v>
      </c>
      <c r="X116" s="116">
        <v>0</v>
      </c>
      <c r="Y116" s="116">
        <v>0</v>
      </c>
      <c r="Z116" s="116">
        <v>0</v>
      </c>
      <c r="AA116" s="116">
        <v>0</v>
      </c>
      <c r="AB116" s="116">
        <v>0</v>
      </c>
      <c r="AC116" s="116">
        <v>0</v>
      </c>
      <c r="AD116" s="116">
        <v>0</v>
      </c>
      <c r="AE116" s="116">
        <v>0</v>
      </c>
      <c r="AF116" s="116" t="s">
        <v>1860</v>
      </c>
      <c r="AG116" s="117"/>
      <c r="AH116" s="117" t="s">
        <v>1861</v>
      </c>
    </row>
    <row r="117" spans="1:34" x14ac:dyDescent="0.25">
      <c r="A117" s="117" t="s">
        <v>192</v>
      </c>
      <c r="B117" s="117" t="s">
        <v>193</v>
      </c>
      <c r="C117" s="117" t="s">
        <v>2089</v>
      </c>
      <c r="D117" s="117" t="s">
        <v>278</v>
      </c>
      <c r="E117" s="117" t="s">
        <v>210</v>
      </c>
      <c r="F117" s="117" t="s">
        <v>285</v>
      </c>
      <c r="G117" s="117" t="s">
        <v>286</v>
      </c>
      <c r="H117" s="117" t="s">
        <v>2090</v>
      </c>
      <c r="I117" s="117"/>
      <c r="J117" s="116" t="s">
        <v>1858</v>
      </c>
      <c r="K117" s="116">
        <v>5.6968940000000003</v>
      </c>
      <c r="L117" s="116">
        <v>31.717479999999998</v>
      </c>
      <c r="M117" s="117" t="s">
        <v>1859</v>
      </c>
      <c r="N117" s="116" t="s">
        <v>159</v>
      </c>
      <c r="O117" s="116">
        <v>203</v>
      </c>
      <c r="P117" s="116">
        <v>609</v>
      </c>
      <c r="Q117" s="116">
        <v>203</v>
      </c>
      <c r="R117" s="116">
        <v>609</v>
      </c>
      <c r="S117" s="116">
        <v>0</v>
      </c>
      <c r="T117" s="116">
        <v>0</v>
      </c>
      <c r="U117" s="119" t="s">
        <v>146</v>
      </c>
      <c r="V117" s="116">
        <v>0</v>
      </c>
      <c r="W117" s="116">
        <v>0</v>
      </c>
      <c r="X117" s="116">
        <v>0</v>
      </c>
      <c r="Y117" s="116">
        <v>0</v>
      </c>
      <c r="Z117" s="116">
        <v>0</v>
      </c>
      <c r="AA117" s="116">
        <v>0</v>
      </c>
      <c r="AB117" s="116">
        <v>0</v>
      </c>
      <c r="AC117" s="116">
        <v>0</v>
      </c>
      <c r="AD117" s="116">
        <v>0</v>
      </c>
      <c r="AE117" s="116">
        <v>0</v>
      </c>
      <c r="AF117" s="116" t="s">
        <v>1860</v>
      </c>
      <c r="AG117" s="117"/>
      <c r="AH117" s="117" t="s">
        <v>1861</v>
      </c>
    </row>
    <row r="118" spans="1:34" x14ac:dyDescent="0.25">
      <c r="A118" s="117" t="s">
        <v>192</v>
      </c>
      <c r="B118" s="117" t="s">
        <v>193</v>
      </c>
      <c r="C118" s="117" t="s">
        <v>2091</v>
      </c>
      <c r="D118" s="117" t="s">
        <v>278</v>
      </c>
      <c r="E118" s="117" t="s">
        <v>210</v>
      </c>
      <c r="F118" s="117" t="s">
        <v>285</v>
      </c>
      <c r="G118" s="117" t="s">
        <v>286</v>
      </c>
      <c r="H118" s="117" t="s">
        <v>2092</v>
      </c>
      <c r="I118" s="117"/>
      <c r="J118" s="116" t="s">
        <v>1858</v>
      </c>
      <c r="K118" s="116">
        <v>5.7</v>
      </c>
      <c r="L118" s="116">
        <v>31.72</v>
      </c>
      <c r="M118" s="117" t="s">
        <v>1859</v>
      </c>
      <c r="N118" s="116" t="s">
        <v>159</v>
      </c>
      <c r="O118" s="116">
        <v>102</v>
      </c>
      <c r="P118" s="116">
        <v>408</v>
      </c>
      <c r="Q118" s="116">
        <v>102</v>
      </c>
      <c r="R118" s="116">
        <v>408</v>
      </c>
      <c r="S118" s="116">
        <v>0</v>
      </c>
      <c r="T118" s="116">
        <v>0</v>
      </c>
      <c r="U118" s="119" t="s">
        <v>146</v>
      </c>
      <c r="V118" s="116">
        <v>0</v>
      </c>
      <c r="W118" s="116">
        <v>0</v>
      </c>
      <c r="X118" s="116">
        <v>0</v>
      </c>
      <c r="Y118" s="116">
        <v>0</v>
      </c>
      <c r="Z118" s="116">
        <v>0</v>
      </c>
      <c r="AA118" s="116">
        <v>0</v>
      </c>
      <c r="AB118" s="116">
        <v>0</v>
      </c>
      <c r="AC118" s="116">
        <v>0</v>
      </c>
      <c r="AD118" s="116">
        <v>0</v>
      </c>
      <c r="AE118" s="116">
        <v>0</v>
      </c>
      <c r="AF118" s="116" t="s">
        <v>1860</v>
      </c>
      <c r="AG118" s="117"/>
      <c r="AH118" s="117" t="s">
        <v>1861</v>
      </c>
    </row>
    <row r="119" spans="1:34" x14ac:dyDescent="0.25">
      <c r="A119" s="117" t="s">
        <v>192</v>
      </c>
      <c r="B119" s="117" t="s">
        <v>193</v>
      </c>
      <c r="C119" s="117" t="s">
        <v>2093</v>
      </c>
      <c r="D119" s="117" t="s">
        <v>278</v>
      </c>
      <c r="E119" s="117" t="s">
        <v>210</v>
      </c>
      <c r="F119" s="117" t="s">
        <v>285</v>
      </c>
      <c r="G119" s="117" t="s">
        <v>286</v>
      </c>
      <c r="H119" s="117" t="s">
        <v>2094</v>
      </c>
      <c r="I119" s="117" t="s">
        <v>2095</v>
      </c>
      <c r="J119" s="116" t="s">
        <v>1858</v>
      </c>
      <c r="K119" s="116">
        <v>5.5870410000000001</v>
      </c>
      <c r="L119" s="116">
        <v>31.729043999999998</v>
      </c>
      <c r="M119" s="117" t="s">
        <v>1859</v>
      </c>
      <c r="N119" s="116" t="s">
        <v>159</v>
      </c>
      <c r="O119" s="116">
        <v>450</v>
      </c>
      <c r="P119" s="116">
        <v>2250</v>
      </c>
      <c r="Q119" s="116">
        <v>450</v>
      </c>
      <c r="R119" s="116">
        <v>2250</v>
      </c>
      <c r="S119" s="116">
        <v>0</v>
      </c>
      <c r="T119" s="116">
        <v>0</v>
      </c>
      <c r="U119" s="119" t="s">
        <v>146</v>
      </c>
      <c r="V119" s="116">
        <v>0</v>
      </c>
      <c r="W119" s="116">
        <v>0</v>
      </c>
      <c r="X119" s="116">
        <v>0</v>
      </c>
      <c r="Y119" s="116">
        <v>0</v>
      </c>
      <c r="Z119" s="116">
        <v>0</v>
      </c>
      <c r="AA119" s="116">
        <v>0</v>
      </c>
      <c r="AB119" s="116">
        <v>0</v>
      </c>
      <c r="AC119" s="116">
        <v>0</v>
      </c>
      <c r="AD119" s="116">
        <v>0</v>
      </c>
      <c r="AE119" s="116">
        <v>0</v>
      </c>
      <c r="AF119" s="116" t="s">
        <v>1860</v>
      </c>
      <c r="AG119" s="117" t="s">
        <v>1888</v>
      </c>
      <c r="AH119" s="117" t="s">
        <v>1861</v>
      </c>
    </row>
    <row r="120" spans="1:34" x14ac:dyDescent="0.25">
      <c r="A120" s="117" t="s">
        <v>192</v>
      </c>
      <c r="B120" s="117" t="s">
        <v>193</v>
      </c>
      <c r="C120" s="117" t="s">
        <v>2096</v>
      </c>
      <c r="D120" s="117" t="s">
        <v>278</v>
      </c>
      <c r="E120" s="117" t="s">
        <v>210</v>
      </c>
      <c r="F120" s="117" t="s">
        <v>285</v>
      </c>
      <c r="G120" s="117" t="s">
        <v>286</v>
      </c>
      <c r="H120" s="117" t="s">
        <v>2097</v>
      </c>
      <c r="I120" s="117"/>
      <c r="J120" s="116" t="s">
        <v>1858</v>
      </c>
      <c r="K120" s="116">
        <v>5.5935550000000003</v>
      </c>
      <c r="L120" s="116">
        <v>31.716577000000001</v>
      </c>
      <c r="M120" s="117" t="s">
        <v>1859</v>
      </c>
      <c r="N120" s="116" t="s">
        <v>159</v>
      </c>
      <c r="O120" s="116">
        <v>232</v>
      </c>
      <c r="P120" s="116">
        <v>996</v>
      </c>
      <c r="Q120" s="116">
        <v>232</v>
      </c>
      <c r="R120" s="116">
        <v>996</v>
      </c>
      <c r="S120" s="116">
        <v>0</v>
      </c>
      <c r="T120" s="116">
        <v>0</v>
      </c>
      <c r="U120" s="119" t="s">
        <v>146</v>
      </c>
      <c r="V120" s="116">
        <v>0</v>
      </c>
      <c r="W120" s="116">
        <v>0</v>
      </c>
      <c r="X120" s="116">
        <v>0</v>
      </c>
      <c r="Y120" s="116">
        <v>0</v>
      </c>
      <c r="Z120" s="116">
        <v>0</v>
      </c>
      <c r="AA120" s="116">
        <v>0</v>
      </c>
      <c r="AB120" s="116">
        <v>0</v>
      </c>
      <c r="AC120" s="116">
        <v>0</v>
      </c>
      <c r="AD120" s="116">
        <v>0</v>
      </c>
      <c r="AE120" s="116">
        <v>0</v>
      </c>
      <c r="AF120" s="116" t="s">
        <v>1860</v>
      </c>
      <c r="AG120" s="117"/>
      <c r="AH120" s="117" t="s">
        <v>1861</v>
      </c>
    </row>
    <row r="121" spans="1:34" x14ac:dyDescent="0.25">
      <c r="A121" s="117" t="s">
        <v>192</v>
      </c>
      <c r="B121" s="117" t="s">
        <v>193</v>
      </c>
      <c r="C121" s="117" t="s">
        <v>2098</v>
      </c>
      <c r="D121" s="117" t="s">
        <v>278</v>
      </c>
      <c r="E121" s="117" t="s">
        <v>210</v>
      </c>
      <c r="F121" s="117" t="s">
        <v>285</v>
      </c>
      <c r="G121" s="117" t="s">
        <v>286</v>
      </c>
      <c r="H121" s="117" t="s">
        <v>2099</v>
      </c>
      <c r="I121" s="117"/>
      <c r="J121" s="116" t="s">
        <v>1858</v>
      </c>
      <c r="K121" s="116">
        <v>5.6378830000000004</v>
      </c>
      <c r="L121" s="116">
        <v>31.732709</v>
      </c>
      <c r="M121" s="117" t="s">
        <v>1859</v>
      </c>
      <c r="N121" s="116" t="s">
        <v>159</v>
      </c>
      <c r="O121" s="116">
        <v>111</v>
      </c>
      <c r="P121" s="116">
        <v>555</v>
      </c>
      <c r="Q121" s="116">
        <v>111</v>
      </c>
      <c r="R121" s="116">
        <v>555</v>
      </c>
      <c r="S121" s="116">
        <v>0</v>
      </c>
      <c r="T121" s="116">
        <v>0</v>
      </c>
      <c r="U121" s="119" t="s">
        <v>146</v>
      </c>
      <c r="V121" s="116">
        <v>0</v>
      </c>
      <c r="W121" s="116">
        <v>0</v>
      </c>
      <c r="X121" s="116">
        <v>0</v>
      </c>
      <c r="Y121" s="116">
        <v>0</v>
      </c>
      <c r="Z121" s="116">
        <v>0</v>
      </c>
      <c r="AA121" s="116">
        <v>0</v>
      </c>
      <c r="AB121" s="116">
        <v>0</v>
      </c>
      <c r="AC121" s="116">
        <v>0</v>
      </c>
      <c r="AD121" s="116">
        <v>0</v>
      </c>
      <c r="AE121" s="116">
        <v>0</v>
      </c>
      <c r="AF121" s="116" t="s">
        <v>1860</v>
      </c>
      <c r="AG121" s="117"/>
      <c r="AH121" s="117" t="s">
        <v>1861</v>
      </c>
    </row>
    <row r="122" spans="1:34" x14ac:dyDescent="0.25">
      <c r="A122" s="117" t="s">
        <v>192</v>
      </c>
      <c r="B122" s="117" t="s">
        <v>193</v>
      </c>
      <c r="C122" s="117" t="s">
        <v>2100</v>
      </c>
      <c r="D122" s="117" t="s">
        <v>278</v>
      </c>
      <c r="E122" s="117" t="s">
        <v>210</v>
      </c>
      <c r="F122" s="117" t="s">
        <v>277</v>
      </c>
      <c r="G122" s="117" t="s">
        <v>279</v>
      </c>
      <c r="H122" s="117" t="s">
        <v>2101</v>
      </c>
      <c r="I122" s="117"/>
      <c r="J122" s="116" t="s">
        <v>1858</v>
      </c>
      <c r="K122" s="116">
        <v>5.2042320000000002</v>
      </c>
      <c r="L122" s="116">
        <v>31.715775000000001</v>
      </c>
      <c r="M122" s="117" t="s">
        <v>1859</v>
      </c>
      <c r="N122" s="116" t="s">
        <v>159</v>
      </c>
      <c r="O122" s="116">
        <v>168</v>
      </c>
      <c r="P122" s="116">
        <v>672</v>
      </c>
      <c r="Q122" s="116">
        <v>168</v>
      </c>
      <c r="R122" s="116">
        <v>672</v>
      </c>
      <c r="S122" s="116">
        <v>0</v>
      </c>
      <c r="T122" s="116">
        <v>0</v>
      </c>
      <c r="U122" s="119" t="s">
        <v>146</v>
      </c>
      <c r="V122" s="116">
        <v>0</v>
      </c>
      <c r="W122" s="116">
        <v>0</v>
      </c>
      <c r="X122" s="116">
        <v>0</v>
      </c>
      <c r="Y122" s="116">
        <v>0</v>
      </c>
      <c r="Z122" s="116">
        <v>0</v>
      </c>
      <c r="AA122" s="116">
        <v>0</v>
      </c>
      <c r="AB122" s="116">
        <v>0</v>
      </c>
      <c r="AC122" s="116">
        <v>0</v>
      </c>
      <c r="AD122" s="116">
        <v>0</v>
      </c>
      <c r="AE122" s="116">
        <v>0</v>
      </c>
      <c r="AF122" s="116" t="s">
        <v>1860</v>
      </c>
      <c r="AG122" s="117"/>
      <c r="AH122" s="117" t="s">
        <v>1861</v>
      </c>
    </row>
    <row r="123" spans="1:34" x14ac:dyDescent="0.25">
      <c r="A123" s="117" t="s">
        <v>192</v>
      </c>
      <c r="B123" s="117" t="s">
        <v>193</v>
      </c>
      <c r="C123" s="117" t="s">
        <v>2102</v>
      </c>
      <c r="D123" s="117" t="s">
        <v>278</v>
      </c>
      <c r="E123" s="117" t="s">
        <v>210</v>
      </c>
      <c r="F123" s="117" t="s">
        <v>277</v>
      </c>
      <c r="G123" s="117" t="s">
        <v>279</v>
      </c>
      <c r="H123" s="117" t="s">
        <v>2103</v>
      </c>
      <c r="I123" s="117"/>
      <c r="J123" s="116" t="s">
        <v>1858</v>
      </c>
      <c r="K123" s="116">
        <v>5.2378239999999998</v>
      </c>
      <c r="L123" s="116">
        <v>31.749724000000001</v>
      </c>
      <c r="M123" s="117" t="s">
        <v>1859</v>
      </c>
      <c r="N123" s="116" t="s">
        <v>159</v>
      </c>
      <c r="O123" s="116">
        <v>53</v>
      </c>
      <c r="P123" s="116">
        <v>159</v>
      </c>
      <c r="Q123" s="116">
        <v>53</v>
      </c>
      <c r="R123" s="116">
        <v>159</v>
      </c>
      <c r="S123" s="116">
        <v>0</v>
      </c>
      <c r="T123" s="116">
        <v>0</v>
      </c>
      <c r="U123" s="119" t="s">
        <v>146</v>
      </c>
      <c r="V123" s="116">
        <v>0</v>
      </c>
      <c r="W123" s="116">
        <v>0</v>
      </c>
      <c r="X123" s="116">
        <v>0</v>
      </c>
      <c r="Y123" s="116">
        <v>0</v>
      </c>
      <c r="Z123" s="116">
        <v>0</v>
      </c>
      <c r="AA123" s="116">
        <v>0</v>
      </c>
      <c r="AB123" s="116">
        <v>0</v>
      </c>
      <c r="AC123" s="116">
        <v>0</v>
      </c>
      <c r="AD123" s="116">
        <v>0</v>
      </c>
      <c r="AE123" s="116">
        <v>0</v>
      </c>
      <c r="AF123" s="116" t="s">
        <v>1860</v>
      </c>
      <c r="AG123" s="117"/>
      <c r="AH123" s="117" t="s">
        <v>1861</v>
      </c>
    </row>
    <row r="124" spans="1:34" x14ac:dyDescent="0.25">
      <c r="A124" s="118" t="s">
        <v>192</v>
      </c>
      <c r="B124" s="118" t="s">
        <v>193</v>
      </c>
      <c r="C124" s="118" t="s">
        <v>2104</v>
      </c>
      <c r="D124" s="118" t="s">
        <v>278</v>
      </c>
      <c r="E124" s="118" t="s">
        <v>210</v>
      </c>
      <c r="F124" s="118" t="s">
        <v>277</v>
      </c>
      <c r="G124" s="118" t="s">
        <v>279</v>
      </c>
      <c r="H124" s="118" t="s">
        <v>1867</v>
      </c>
      <c r="I124" s="118"/>
      <c r="J124" s="118" t="s">
        <v>1885</v>
      </c>
      <c r="K124" s="119">
        <v>5.27674676</v>
      </c>
      <c r="L124" s="119">
        <v>31.728190687000001</v>
      </c>
      <c r="M124" s="118" t="s">
        <v>1859</v>
      </c>
      <c r="N124" s="116" t="s">
        <v>159</v>
      </c>
      <c r="O124" s="119">
        <v>302</v>
      </c>
      <c r="P124" s="119">
        <v>1208</v>
      </c>
      <c r="Q124" s="119">
        <v>302</v>
      </c>
      <c r="R124" s="119">
        <v>1208</v>
      </c>
      <c r="S124" s="119">
        <v>0</v>
      </c>
      <c r="T124" s="119">
        <v>0</v>
      </c>
      <c r="U124" s="119" t="s">
        <v>146</v>
      </c>
      <c r="V124" s="119">
        <v>0</v>
      </c>
      <c r="W124" s="116">
        <v>0</v>
      </c>
      <c r="X124" s="119">
        <v>0</v>
      </c>
      <c r="Y124" s="119">
        <v>0</v>
      </c>
      <c r="Z124" s="119">
        <v>0</v>
      </c>
      <c r="AA124" s="119">
        <v>0</v>
      </c>
      <c r="AB124" s="119">
        <v>0</v>
      </c>
      <c r="AC124" s="119">
        <v>0</v>
      </c>
      <c r="AD124" s="119">
        <v>0</v>
      </c>
      <c r="AE124" s="119">
        <v>0</v>
      </c>
      <c r="AF124" s="116" t="s">
        <v>1860</v>
      </c>
      <c r="AG124" s="118"/>
      <c r="AH124" s="117" t="s">
        <v>1861</v>
      </c>
    </row>
    <row r="125" spans="1:34" x14ac:dyDescent="0.25">
      <c r="A125" s="118" t="s">
        <v>192</v>
      </c>
      <c r="B125" s="118" t="s">
        <v>193</v>
      </c>
      <c r="C125" s="118" t="s">
        <v>2105</v>
      </c>
      <c r="D125" s="118" t="s">
        <v>278</v>
      </c>
      <c r="E125" s="118" t="s">
        <v>210</v>
      </c>
      <c r="F125" s="118" t="s">
        <v>277</v>
      </c>
      <c r="G125" s="118" t="s">
        <v>279</v>
      </c>
      <c r="H125" s="118" t="s">
        <v>2106</v>
      </c>
      <c r="I125" s="118"/>
      <c r="J125" s="118" t="s">
        <v>1885</v>
      </c>
      <c r="K125" s="119">
        <v>5.2670300000000001</v>
      </c>
      <c r="L125" s="119">
        <v>31.747949999999999</v>
      </c>
      <c r="M125" s="118" t="s">
        <v>1859</v>
      </c>
      <c r="N125" s="116" t="s">
        <v>159</v>
      </c>
      <c r="O125" s="119">
        <v>273</v>
      </c>
      <c r="P125" s="119">
        <v>819</v>
      </c>
      <c r="Q125" s="119">
        <v>273</v>
      </c>
      <c r="R125" s="119">
        <v>819</v>
      </c>
      <c r="S125" s="119">
        <v>0</v>
      </c>
      <c r="T125" s="119">
        <v>0</v>
      </c>
      <c r="U125" s="119" t="s">
        <v>146</v>
      </c>
      <c r="V125" s="119">
        <v>0</v>
      </c>
      <c r="W125" s="116">
        <v>0</v>
      </c>
      <c r="X125" s="119">
        <v>0</v>
      </c>
      <c r="Y125" s="119">
        <v>0</v>
      </c>
      <c r="Z125" s="119">
        <v>0</v>
      </c>
      <c r="AA125" s="119">
        <v>0</v>
      </c>
      <c r="AB125" s="119">
        <v>0</v>
      </c>
      <c r="AC125" s="119">
        <v>0</v>
      </c>
      <c r="AD125" s="119">
        <v>0</v>
      </c>
      <c r="AE125" s="119">
        <v>0</v>
      </c>
      <c r="AF125" s="116" t="s">
        <v>1860</v>
      </c>
      <c r="AG125" s="118"/>
      <c r="AH125" s="117" t="s">
        <v>1861</v>
      </c>
    </row>
    <row r="126" spans="1:34" x14ac:dyDescent="0.25">
      <c r="A126" s="117" t="s">
        <v>192</v>
      </c>
      <c r="B126" s="117" t="s">
        <v>193</v>
      </c>
      <c r="C126" s="117" t="s">
        <v>2107</v>
      </c>
      <c r="D126" s="117" t="s">
        <v>278</v>
      </c>
      <c r="E126" s="117" t="s">
        <v>210</v>
      </c>
      <c r="F126" s="117" t="s">
        <v>841</v>
      </c>
      <c r="G126" s="117" t="s">
        <v>842</v>
      </c>
      <c r="H126" s="117" t="s">
        <v>2108</v>
      </c>
      <c r="I126" s="117"/>
      <c r="J126" s="116" t="s">
        <v>1858</v>
      </c>
      <c r="K126" s="116">
        <v>5.4119700000000002</v>
      </c>
      <c r="L126" s="116">
        <v>31.429510000000001</v>
      </c>
      <c r="M126" s="117" t="s">
        <v>1859</v>
      </c>
      <c r="N126" s="116" t="s">
        <v>159</v>
      </c>
      <c r="O126" s="116">
        <v>20</v>
      </c>
      <c r="P126" s="116">
        <v>80</v>
      </c>
      <c r="Q126" s="116">
        <v>20</v>
      </c>
      <c r="R126" s="116">
        <v>80</v>
      </c>
      <c r="S126" s="116">
        <v>0</v>
      </c>
      <c r="T126" s="116">
        <v>0</v>
      </c>
      <c r="U126" s="119" t="s">
        <v>146</v>
      </c>
      <c r="V126" s="116">
        <v>0</v>
      </c>
      <c r="W126" s="116">
        <v>0</v>
      </c>
      <c r="X126" s="116">
        <v>0</v>
      </c>
      <c r="Y126" s="116">
        <v>0</v>
      </c>
      <c r="Z126" s="116">
        <v>0</v>
      </c>
      <c r="AA126" s="116">
        <v>0</v>
      </c>
      <c r="AB126" s="116">
        <v>0</v>
      </c>
      <c r="AC126" s="116">
        <v>0</v>
      </c>
      <c r="AD126" s="116">
        <v>200</v>
      </c>
      <c r="AE126" s="116">
        <v>1000</v>
      </c>
      <c r="AF126" s="116" t="s">
        <v>1860</v>
      </c>
      <c r="AG126" s="117"/>
      <c r="AH126" s="117" t="s">
        <v>1861</v>
      </c>
    </row>
    <row r="127" spans="1:34" x14ac:dyDescent="0.25">
      <c r="A127" s="117" t="s">
        <v>192</v>
      </c>
      <c r="B127" s="117" t="s">
        <v>193</v>
      </c>
      <c r="C127" s="117" t="s">
        <v>2109</v>
      </c>
      <c r="D127" s="117" t="s">
        <v>278</v>
      </c>
      <c r="E127" s="117" t="s">
        <v>210</v>
      </c>
      <c r="F127" s="117" t="s">
        <v>841</v>
      </c>
      <c r="G127" s="117" t="s">
        <v>842</v>
      </c>
      <c r="H127" s="117" t="s">
        <v>2110</v>
      </c>
      <c r="I127" s="117" t="s">
        <v>2111</v>
      </c>
      <c r="J127" s="116" t="s">
        <v>1858</v>
      </c>
      <c r="K127" s="116">
        <v>5.4833333</v>
      </c>
      <c r="L127" s="116">
        <v>31.433333300000001</v>
      </c>
      <c r="M127" s="117" t="s">
        <v>1859</v>
      </c>
      <c r="N127" s="116" t="s">
        <v>146</v>
      </c>
      <c r="O127" s="116">
        <v>0</v>
      </c>
      <c r="P127" s="116">
        <v>0</v>
      </c>
      <c r="Q127" s="116">
        <v>0</v>
      </c>
      <c r="R127" s="116">
        <v>0</v>
      </c>
      <c r="S127" s="116">
        <v>0</v>
      </c>
      <c r="T127" s="116">
        <v>0</v>
      </c>
      <c r="U127" s="119" t="s">
        <v>146</v>
      </c>
      <c r="V127" s="116">
        <v>0</v>
      </c>
      <c r="W127" s="116">
        <v>0</v>
      </c>
      <c r="X127" s="116">
        <v>0</v>
      </c>
      <c r="Y127" s="116">
        <v>0</v>
      </c>
      <c r="Z127" s="116">
        <v>0</v>
      </c>
      <c r="AA127" s="116">
        <v>0</v>
      </c>
      <c r="AB127" s="116">
        <v>0</v>
      </c>
      <c r="AC127" s="116">
        <v>0</v>
      </c>
      <c r="AD127" s="116">
        <v>121</v>
      </c>
      <c r="AE127" s="116">
        <v>487</v>
      </c>
      <c r="AF127" s="116" t="s">
        <v>1860</v>
      </c>
      <c r="AG127" s="117" t="s">
        <v>1888</v>
      </c>
      <c r="AH127" s="117" t="s">
        <v>1861</v>
      </c>
    </row>
    <row r="128" spans="1:34" x14ac:dyDescent="0.25">
      <c r="A128" s="117" t="s">
        <v>192</v>
      </c>
      <c r="B128" s="117" t="s">
        <v>193</v>
      </c>
      <c r="C128" s="117" t="s">
        <v>2112</v>
      </c>
      <c r="D128" s="117" t="s">
        <v>278</v>
      </c>
      <c r="E128" s="117" t="s">
        <v>210</v>
      </c>
      <c r="F128" s="117" t="s">
        <v>841</v>
      </c>
      <c r="G128" s="117" t="s">
        <v>842</v>
      </c>
      <c r="H128" s="117" t="s">
        <v>2113</v>
      </c>
      <c r="I128" s="117"/>
      <c r="J128" s="116" t="s">
        <v>1858</v>
      </c>
      <c r="K128" s="116">
        <v>5.4455906470000004</v>
      </c>
      <c r="L128" s="116">
        <v>31.375997239</v>
      </c>
      <c r="M128" s="117" t="s">
        <v>1859</v>
      </c>
      <c r="N128" s="116" t="s">
        <v>159</v>
      </c>
      <c r="O128" s="116">
        <v>10</v>
      </c>
      <c r="P128" s="116">
        <v>46</v>
      </c>
      <c r="Q128" s="116">
        <v>10</v>
      </c>
      <c r="R128" s="116">
        <v>46</v>
      </c>
      <c r="S128" s="116">
        <v>0</v>
      </c>
      <c r="T128" s="116">
        <v>0</v>
      </c>
      <c r="U128" s="116" t="s">
        <v>159</v>
      </c>
      <c r="V128" s="116">
        <v>559</v>
      </c>
      <c r="W128" s="116">
        <v>2236</v>
      </c>
      <c r="X128" s="116">
        <v>559</v>
      </c>
      <c r="Y128" s="116">
        <v>2236</v>
      </c>
      <c r="Z128" s="116">
        <v>0</v>
      </c>
      <c r="AA128" s="116">
        <v>0</v>
      </c>
      <c r="AB128" s="116">
        <v>0</v>
      </c>
      <c r="AC128" s="116">
        <v>0</v>
      </c>
      <c r="AD128" s="116">
        <v>42</v>
      </c>
      <c r="AE128" s="116">
        <v>168</v>
      </c>
      <c r="AF128" s="116" t="s">
        <v>1860</v>
      </c>
      <c r="AG128" s="117"/>
      <c r="AH128" s="117" t="s">
        <v>1861</v>
      </c>
    </row>
    <row r="129" spans="1:34" x14ac:dyDescent="0.25">
      <c r="A129" s="117" t="s">
        <v>192</v>
      </c>
      <c r="B129" s="117" t="s">
        <v>193</v>
      </c>
      <c r="C129" s="117" t="s">
        <v>2114</v>
      </c>
      <c r="D129" s="117" t="s">
        <v>278</v>
      </c>
      <c r="E129" s="117" t="s">
        <v>210</v>
      </c>
      <c r="F129" s="117" t="s">
        <v>852</v>
      </c>
      <c r="G129" s="117" t="s">
        <v>853</v>
      </c>
      <c r="H129" s="117" t="s">
        <v>853</v>
      </c>
      <c r="I129" s="117" t="s">
        <v>2115</v>
      </c>
      <c r="J129" s="116" t="s">
        <v>1858</v>
      </c>
      <c r="K129" s="116">
        <v>5.5374999999999996</v>
      </c>
      <c r="L129" s="116">
        <v>31.310279999999999</v>
      </c>
      <c r="M129" s="117" t="s">
        <v>1859</v>
      </c>
      <c r="N129" s="116" t="s">
        <v>159</v>
      </c>
      <c r="O129" s="116">
        <v>104</v>
      </c>
      <c r="P129" s="116">
        <v>418</v>
      </c>
      <c r="Q129" s="116">
        <v>104</v>
      </c>
      <c r="R129" s="116">
        <v>418</v>
      </c>
      <c r="S129" s="116">
        <v>0</v>
      </c>
      <c r="T129" s="116">
        <v>0</v>
      </c>
      <c r="U129" s="119" t="s">
        <v>146</v>
      </c>
      <c r="V129" s="116">
        <v>0</v>
      </c>
      <c r="W129" s="116">
        <v>0</v>
      </c>
      <c r="X129" s="116">
        <v>0</v>
      </c>
      <c r="Y129" s="116">
        <v>0</v>
      </c>
      <c r="Z129" s="116">
        <v>0</v>
      </c>
      <c r="AA129" s="116">
        <v>0</v>
      </c>
      <c r="AB129" s="116">
        <v>0</v>
      </c>
      <c r="AC129" s="116">
        <v>0</v>
      </c>
      <c r="AD129" s="116">
        <v>64</v>
      </c>
      <c r="AE129" s="116">
        <v>256</v>
      </c>
      <c r="AF129" s="116" t="s">
        <v>1860</v>
      </c>
      <c r="AG129" s="117" t="s">
        <v>1888</v>
      </c>
      <c r="AH129" s="117" t="s">
        <v>1861</v>
      </c>
    </row>
    <row r="130" spans="1:34" x14ac:dyDescent="0.25">
      <c r="A130" s="117" t="s">
        <v>192</v>
      </c>
      <c r="B130" s="117" t="s">
        <v>193</v>
      </c>
      <c r="C130" s="117" t="s">
        <v>2116</v>
      </c>
      <c r="D130" s="117" t="s">
        <v>278</v>
      </c>
      <c r="E130" s="117" t="s">
        <v>210</v>
      </c>
      <c r="F130" s="117" t="s">
        <v>846</v>
      </c>
      <c r="G130" s="117" t="s">
        <v>847</v>
      </c>
      <c r="H130" s="117" t="s">
        <v>847</v>
      </c>
      <c r="I130" s="117"/>
      <c r="J130" s="116" t="s">
        <v>1858</v>
      </c>
      <c r="K130" s="116">
        <v>5.8990390000000001</v>
      </c>
      <c r="L130" s="116">
        <v>30.777974</v>
      </c>
      <c r="M130" s="117" t="s">
        <v>1859</v>
      </c>
      <c r="N130" s="116" t="s">
        <v>159</v>
      </c>
      <c r="O130" s="116">
        <v>558</v>
      </c>
      <c r="P130" s="116">
        <v>2232</v>
      </c>
      <c r="Q130" s="116">
        <v>558</v>
      </c>
      <c r="R130" s="116">
        <v>2232</v>
      </c>
      <c r="S130" s="116">
        <v>0</v>
      </c>
      <c r="T130" s="116">
        <v>0</v>
      </c>
      <c r="U130" s="116" t="s">
        <v>159</v>
      </c>
      <c r="V130" s="116">
        <v>90</v>
      </c>
      <c r="W130" s="116">
        <v>360</v>
      </c>
      <c r="X130" s="116">
        <v>90</v>
      </c>
      <c r="Y130" s="116">
        <v>360</v>
      </c>
      <c r="Z130" s="116">
        <v>0</v>
      </c>
      <c r="AA130" s="116">
        <v>0</v>
      </c>
      <c r="AB130" s="116">
        <v>0</v>
      </c>
      <c r="AC130" s="116">
        <v>0</v>
      </c>
      <c r="AD130" s="116">
        <v>4</v>
      </c>
      <c r="AE130" s="116">
        <v>17</v>
      </c>
      <c r="AF130" s="116" t="s">
        <v>1860</v>
      </c>
      <c r="AG130" s="117"/>
      <c r="AH130" s="117" t="s">
        <v>1861</v>
      </c>
    </row>
    <row r="131" spans="1:34" x14ac:dyDescent="0.25">
      <c r="A131" s="117" t="s">
        <v>192</v>
      </c>
      <c r="B131" s="117" t="s">
        <v>193</v>
      </c>
      <c r="C131" s="117" t="s">
        <v>2117</v>
      </c>
      <c r="D131" s="117" t="s">
        <v>278</v>
      </c>
      <c r="E131" s="117" t="s">
        <v>210</v>
      </c>
      <c r="F131" s="117" t="s">
        <v>846</v>
      </c>
      <c r="G131" s="117" t="s">
        <v>847</v>
      </c>
      <c r="H131" s="117" t="s">
        <v>2118</v>
      </c>
      <c r="I131" s="117"/>
      <c r="J131" s="116" t="s">
        <v>1858</v>
      </c>
      <c r="K131" s="116">
        <v>5.7214770540000002</v>
      </c>
      <c r="L131" s="116">
        <v>30.835699431999998</v>
      </c>
      <c r="M131" s="117" t="s">
        <v>1859</v>
      </c>
      <c r="N131" s="116" t="s">
        <v>159</v>
      </c>
      <c r="O131" s="116">
        <v>471</v>
      </c>
      <c r="P131" s="116">
        <v>1885</v>
      </c>
      <c r="Q131" s="116">
        <v>471</v>
      </c>
      <c r="R131" s="116">
        <v>1885</v>
      </c>
      <c r="S131" s="116">
        <v>0</v>
      </c>
      <c r="T131" s="116">
        <v>0</v>
      </c>
      <c r="U131" s="116" t="s">
        <v>159</v>
      </c>
      <c r="V131" s="116">
        <v>76</v>
      </c>
      <c r="W131" s="116">
        <v>302</v>
      </c>
      <c r="X131" s="116">
        <v>76</v>
      </c>
      <c r="Y131" s="116">
        <v>302</v>
      </c>
      <c r="Z131" s="116">
        <v>0</v>
      </c>
      <c r="AA131" s="116">
        <v>0</v>
      </c>
      <c r="AB131" s="116">
        <v>0</v>
      </c>
      <c r="AC131" s="116">
        <v>0</v>
      </c>
      <c r="AD131" s="116">
        <v>3</v>
      </c>
      <c r="AE131" s="116">
        <v>12</v>
      </c>
      <c r="AF131" s="116" t="s">
        <v>1860</v>
      </c>
      <c r="AG131" s="117"/>
      <c r="AH131" s="117" t="s">
        <v>1861</v>
      </c>
    </row>
    <row r="132" spans="1:34" x14ac:dyDescent="0.25">
      <c r="A132" s="117" t="s">
        <v>192</v>
      </c>
      <c r="B132" s="117" t="s">
        <v>193</v>
      </c>
      <c r="C132" s="117" t="s">
        <v>2119</v>
      </c>
      <c r="D132" s="117" t="s">
        <v>278</v>
      </c>
      <c r="E132" s="117" t="s">
        <v>210</v>
      </c>
      <c r="F132" s="117" t="s">
        <v>846</v>
      </c>
      <c r="G132" s="117" t="s">
        <v>847</v>
      </c>
      <c r="H132" s="117" t="s">
        <v>2120</v>
      </c>
      <c r="I132" s="117"/>
      <c r="J132" s="116" t="s">
        <v>1858</v>
      </c>
      <c r="K132" s="116">
        <v>5.9210964329999998</v>
      </c>
      <c r="L132" s="116">
        <v>30.765593859999999</v>
      </c>
      <c r="M132" s="117" t="s">
        <v>1859</v>
      </c>
      <c r="N132" s="116" t="s">
        <v>159</v>
      </c>
      <c r="O132" s="116">
        <v>193</v>
      </c>
      <c r="P132" s="116">
        <v>773</v>
      </c>
      <c r="Q132" s="116">
        <v>193</v>
      </c>
      <c r="R132" s="116">
        <v>773</v>
      </c>
      <c r="S132" s="116">
        <v>0</v>
      </c>
      <c r="T132" s="116">
        <v>0</v>
      </c>
      <c r="U132" s="116" t="s">
        <v>159</v>
      </c>
      <c r="V132" s="116">
        <v>44</v>
      </c>
      <c r="W132" s="116">
        <v>178</v>
      </c>
      <c r="X132" s="116">
        <v>44</v>
      </c>
      <c r="Y132" s="116">
        <v>178</v>
      </c>
      <c r="Z132" s="116">
        <v>0</v>
      </c>
      <c r="AA132" s="116">
        <v>0</v>
      </c>
      <c r="AB132" s="116">
        <v>0</v>
      </c>
      <c r="AC132" s="116">
        <v>0</v>
      </c>
      <c r="AD132" s="116">
        <v>2</v>
      </c>
      <c r="AE132" s="116">
        <v>8</v>
      </c>
      <c r="AF132" s="116" t="s">
        <v>1860</v>
      </c>
      <c r="AG132" s="117" t="s">
        <v>1888</v>
      </c>
      <c r="AH132" s="117" t="s">
        <v>1861</v>
      </c>
    </row>
    <row r="133" spans="1:34" x14ac:dyDescent="0.25">
      <c r="A133" s="117" t="s">
        <v>192</v>
      </c>
      <c r="B133" s="117" t="s">
        <v>193</v>
      </c>
      <c r="C133" s="117" t="s">
        <v>2121</v>
      </c>
      <c r="D133" s="117" t="s">
        <v>278</v>
      </c>
      <c r="E133" s="117" t="s">
        <v>210</v>
      </c>
      <c r="F133" s="117" t="s">
        <v>846</v>
      </c>
      <c r="G133" s="117" t="s">
        <v>847</v>
      </c>
      <c r="H133" s="117" t="s">
        <v>2122</v>
      </c>
      <c r="I133" s="117"/>
      <c r="J133" s="116" t="s">
        <v>1858</v>
      </c>
      <c r="K133" s="116">
        <v>5.9636927919999998</v>
      </c>
      <c r="L133" s="116">
        <v>30.74255664</v>
      </c>
      <c r="M133" s="117" t="s">
        <v>1859</v>
      </c>
      <c r="N133" s="116" t="s">
        <v>159</v>
      </c>
      <c r="O133" s="116">
        <v>92</v>
      </c>
      <c r="P133" s="116">
        <v>374</v>
      </c>
      <c r="Q133" s="116">
        <v>92</v>
      </c>
      <c r="R133" s="116">
        <v>374</v>
      </c>
      <c r="S133" s="116">
        <v>0</v>
      </c>
      <c r="T133" s="116">
        <v>0</v>
      </c>
      <c r="U133" s="116" t="s">
        <v>159</v>
      </c>
      <c r="V133" s="116">
        <v>14</v>
      </c>
      <c r="W133" s="116">
        <v>56</v>
      </c>
      <c r="X133" s="116">
        <v>14</v>
      </c>
      <c r="Y133" s="116">
        <v>56</v>
      </c>
      <c r="Z133" s="116">
        <v>0</v>
      </c>
      <c r="AA133" s="116">
        <v>0</v>
      </c>
      <c r="AB133" s="116">
        <v>0</v>
      </c>
      <c r="AC133" s="116">
        <v>0</v>
      </c>
      <c r="AD133" s="116">
        <v>0</v>
      </c>
      <c r="AE133" s="116">
        <v>0</v>
      </c>
      <c r="AF133" s="116" t="s">
        <v>1860</v>
      </c>
      <c r="AG133" s="117" t="s">
        <v>1888</v>
      </c>
      <c r="AH133" s="117" t="s">
        <v>1861</v>
      </c>
    </row>
    <row r="134" spans="1:34" x14ac:dyDescent="0.25">
      <c r="A134" s="117" t="s">
        <v>192</v>
      </c>
      <c r="B134" s="117" t="s">
        <v>193</v>
      </c>
      <c r="C134" s="117" t="s">
        <v>2123</v>
      </c>
      <c r="D134" s="117" t="s">
        <v>278</v>
      </c>
      <c r="E134" s="117" t="s">
        <v>210</v>
      </c>
      <c r="F134" s="117" t="s">
        <v>288</v>
      </c>
      <c r="G134" s="117" t="s">
        <v>210</v>
      </c>
      <c r="H134" s="117" t="s">
        <v>2124</v>
      </c>
      <c r="I134" s="117"/>
      <c r="J134" s="116" t="s">
        <v>1858</v>
      </c>
      <c r="K134" s="116">
        <v>5.4342689999999996</v>
      </c>
      <c r="L134" s="116">
        <v>31.732506999999998</v>
      </c>
      <c r="M134" s="117" t="s">
        <v>1859</v>
      </c>
      <c r="N134" s="116" t="s">
        <v>159</v>
      </c>
      <c r="O134" s="116">
        <v>107</v>
      </c>
      <c r="P134" s="116">
        <v>428</v>
      </c>
      <c r="Q134" s="116">
        <v>107</v>
      </c>
      <c r="R134" s="116">
        <v>428</v>
      </c>
      <c r="S134" s="116">
        <v>0</v>
      </c>
      <c r="T134" s="116">
        <v>0</v>
      </c>
      <c r="U134" s="119" t="s">
        <v>146</v>
      </c>
      <c r="V134" s="116">
        <v>0</v>
      </c>
      <c r="W134" s="116">
        <v>0</v>
      </c>
      <c r="X134" s="116">
        <v>0</v>
      </c>
      <c r="Y134" s="116">
        <v>0</v>
      </c>
      <c r="Z134" s="116">
        <v>0</v>
      </c>
      <c r="AA134" s="116">
        <v>0</v>
      </c>
      <c r="AB134" s="116">
        <v>0</v>
      </c>
      <c r="AC134" s="116">
        <v>0</v>
      </c>
      <c r="AD134" s="116">
        <v>0</v>
      </c>
      <c r="AE134" s="116">
        <v>0</v>
      </c>
      <c r="AF134" s="116" t="s">
        <v>1860</v>
      </c>
      <c r="AG134" s="117"/>
      <c r="AH134" s="117" t="s">
        <v>1861</v>
      </c>
    </row>
    <row r="135" spans="1:34" x14ac:dyDescent="0.25">
      <c r="A135" s="117" t="s">
        <v>192</v>
      </c>
      <c r="B135" s="117" t="s">
        <v>193</v>
      </c>
      <c r="C135" s="117" t="s">
        <v>2125</v>
      </c>
      <c r="D135" s="117" t="s">
        <v>278</v>
      </c>
      <c r="E135" s="117" t="s">
        <v>210</v>
      </c>
      <c r="F135" s="117" t="s">
        <v>288</v>
      </c>
      <c r="G135" s="117" t="s">
        <v>210</v>
      </c>
      <c r="H135" s="117" t="s">
        <v>210</v>
      </c>
      <c r="I135" s="117"/>
      <c r="J135" s="116" t="s">
        <v>1858</v>
      </c>
      <c r="K135" s="116">
        <v>5.4390429999999999</v>
      </c>
      <c r="L135" s="116">
        <v>31.747028</v>
      </c>
      <c r="M135" s="117" t="s">
        <v>1859</v>
      </c>
      <c r="N135" s="116" t="s">
        <v>159</v>
      </c>
      <c r="O135" s="116">
        <v>209</v>
      </c>
      <c r="P135" s="116">
        <v>627</v>
      </c>
      <c r="Q135" s="116">
        <v>209</v>
      </c>
      <c r="R135" s="116">
        <v>627</v>
      </c>
      <c r="S135" s="116">
        <v>0</v>
      </c>
      <c r="T135" s="116">
        <v>0</v>
      </c>
      <c r="U135" s="119" t="s">
        <v>146</v>
      </c>
      <c r="V135" s="116">
        <v>0</v>
      </c>
      <c r="W135" s="116">
        <v>0</v>
      </c>
      <c r="X135" s="116">
        <v>0</v>
      </c>
      <c r="Y135" s="116">
        <v>0</v>
      </c>
      <c r="Z135" s="116">
        <v>0</v>
      </c>
      <c r="AA135" s="116">
        <v>0</v>
      </c>
      <c r="AB135" s="116">
        <v>0</v>
      </c>
      <c r="AC135" s="116">
        <v>0</v>
      </c>
      <c r="AD135" s="116">
        <v>0</v>
      </c>
      <c r="AE135" s="116">
        <v>0</v>
      </c>
      <c r="AF135" s="116" t="s">
        <v>1860</v>
      </c>
      <c r="AG135" s="117"/>
      <c r="AH135" s="117" t="s">
        <v>1861</v>
      </c>
    </row>
    <row r="136" spans="1:34" x14ac:dyDescent="0.25">
      <c r="A136" s="117" t="s">
        <v>192</v>
      </c>
      <c r="B136" s="117" t="s">
        <v>193</v>
      </c>
      <c r="C136" s="117" t="s">
        <v>2126</v>
      </c>
      <c r="D136" s="117" t="s">
        <v>278</v>
      </c>
      <c r="E136" s="117" t="s">
        <v>210</v>
      </c>
      <c r="F136" s="117" t="s">
        <v>288</v>
      </c>
      <c r="G136" s="117" t="s">
        <v>210</v>
      </c>
      <c r="H136" s="117" t="s">
        <v>2127</v>
      </c>
      <c r="I136" s="117"/>
      <c r="J136" s="116" t="s">
        <v>1858</v>
      </c>
      <c r="K136" s="116">
        <v>5.4393520999999998</v>
      </c>
      <c r="L136" s="116">
        <v>31.755030600000001</v>
      </c>
      <c r="M136" s="117" t="s">
        <v>1859</v>
      </c>
      <c r="N136" s="116" t="s">
        <v>159</v>
      </c>
      <c r="O136" s="116">
        <v>139</v>
      </c>
      <c r="P136" s="116">
        <v>417</v>
      </c>
      <c r="Q136" s="116">
        <v>139</v>
      </c>
      <c r="R136" s="116">
        <v>417</v>
      </c>
      <c r="S136" s="116">
        <v>0</v>
      </c>
      <c r="T136" s="116">
        <v>0</v>
      </c>
      <c r="U136" s="119" t="s">
        <v>146</v>
      </c>
      <c r="V136" s="116">
        <v>0</v>
      </c>
      <c r="W136" s="116">
        <v>0</v>
      </c>
      <c r="X136" s="116">
        <v>0</v>
      </c>
      <c r="Y136" s="116">
        <v>0</v>
      </c>
      <c r="Z136" s="116">
        <v>0</v>
      </c>
      <c r="AA136" s="116">
        <v>0</v>
      </c>
      <c r="AB136" s="116">
        <v>0</v>
      </c>
      <c r="AC136" s="116">
        <v>0</v>
      </c>
      <c r="AD136" s="116">
        <v>0</v>
      </c>
      <c r="AE136" s="116">
        <v>0</v>
      </c>
      <c r="AF136" s="116" t="s">
        <v>1860</v>
      </c>
      <c r="AG136" s="117"/>
      <c r="AH136" s="117" t="s">
        <v>1861</v>
      </c>
    </row>
    <row r="137" spans="1:34" x14ac:dyDescent="0.25">
      <c r="A137" s="117" t="s">
        <v>192</v>
      </c>
      <c r="B137" s="117" t="s">
        <v>193</v>
      </c>
      <c r="C137" s="117" t="s">
        <v>2128</v>
      </c>
      <c r="D137" s="117" t="s">
        <v>278</v>
      </c>
      <c r="E137" s="117" t="s">
        <v>210</v>
      </c>
      <c r="F137" s="117" t="s">
        <v>855</v>
      </c>
      <c r="G137" s="117" t="s">
        <v>856</v>
      </c>
      <c r="H137" s="117" t="s">
        <v>856</v>
      </c>
      <c r="I137" s="117"/>
      <c r="J137" s="116" t="s">
        <v>1858</v>
      </c>
      <c r="K137" s="116">
        <v>5.6609379999999998</v>
      </c>
      <c r="L137" s="116">
        <v>31.062704</v>
      </c>
      <c r="M137" s="117" t="s">
        <v>1859</v>
      </c>
      <c r="N137" s="116" t="s">
        <v>159</v>
      </c>
      <c r="O137" s="116">
        <v>815</v>
      </c>
      <c r="P137" s="116">
        <v>3260</v>
      </c>
      <c r="Q137" s="116">
        <v>815</v>
      </c>
      <c r="R137" s="116">
        <v>3260</v>
      </c>
      <c r="S137" s="116">
        <v>0</v>
      </c>
      <c r="T137" s="116">
        <v>0</v>
      </c>
      <c r="U137" s="119" t="s">
        <v>146</v>
      </c>
      <c r="V137" s="116">
        <v>0</v>
      </c>
      <c r="W137" s="116">
        <v>0</v>
      </c>
      <c r="X137" s="116">
        <v>0</v>
      </c>
      <c r="Y137" s="116">
        <v>0</v>
      </c>
      <c r="Z137" s="116">
        <v>0</v>
      </c>
      <c r="AA137" s="116">
        <v>0</v>
      </c>
      <c r="AB137" s="116">
        <v>0</v>
      </c>
      <c r="AC137" s="116">
        <v>0</v>
      </c>
      <c r="AD137" s="116">
        <v>33</v>
      </c>
      <c r="AE137" s="116">
        <v>132</v>
      </c>
      <c r="AF137" s="116" t="s">
        <v>1860</v>
      </c>
      <c r="AG137" s="117"/>
      <c r="AH137" s="117" t="s">
        <v>1861</v>
      </c>
    </row>
    <row r="138" spans="1:34" x14ac:dyDescent="0.25">
      <c r="A138" s="117" t="s">
        <v>192</v>
      </c>
      <c r="B138" s="117" t="s">
        <v>193</v>
      </c>
      <c r="C138" s="117" t="s">
        <v>2129</v>
      </c>
      <c r="D138" s="117" t="s">
        <v>278</v>
      </c>
      <c r="E138" s="117" t="s">
        <v>210</v>
      </c>
      <c r="F138" s="117" t="s">
        <v>855</v>
      </c>
      <c r="G138" s="117" t="s">
        <v>856</v>
      </c>
      <c r="H138" s="117" t="s">
        <v>2130</v>
      </c>
      <c r="I138" s="117"/>
      <c r="J138" s="116" t="s">
        <v>1858</v>
      </c>
      <c r="K138" s="116">
        <v>5.6933009999999999</v>
      </c>
      <c r="L138" s="116">
        <v>31.055743</v>
      </c>
      <c r="M138" s="117" t="s">
        <v>1859</v>
      </c>
      <c r="N138" s="116" t="s">
        <v>159</v>
      </c>
      <c r="O138" s="116">
        <v>403</v>
      </c>
      <c r="P138" s="116">
        <v>1612</v>
      </c>
      <c r="Q138" s="116">
        <v>403</v>
      </c>
      <c r="R138" s="116">
        <v>1612</v>
      </c>
      <c r="S138" s="116">
        <v>0</v>
      </c>
      <c r="T138" s="116">
        <v>0</v>
      </c>
      <c r="U138" s="119" t="s">
        <v>146</v>
      </c>
      <c r="V138" s="116">
        <v>0</v>
      </c>
      <c r="W138" s="116">
        <v>0</v>
      </c>
      <c r="X138" s="116">
        <v>0</v>
      </c>
      <c r="Y138" s="116">
        <v>0</v>
      </c>
      <c r="Z138" s="116">
        <v>0</v>
      </c>
      <c r="AA138" s="116">
        <v>0</v>
      </c>
      <c r="AB138" s="116">
        <v>0</v>
      </c>
      <c r="AC138" s="116">
        <v>0</v>
      </c>
      <c r="AD138" s="116">
        <v>9</v>
      </c>
      <c r="AE138" s="116">
        <v>36</v>
      </c>
      <c r="AF138" s="116" t="s">
        <v>1860</v>
      </c>
      <c r="AG138" s="117"/>
      <c r="AH138" s="117" t="s">
        <v>1861</v>
      </c>
    </row>
    <row r="139" spans="1:34" x14ac:dyDescent="0.25">
      <c r="A139" s="117" t="s">
        <v>192</v>
      </c>
      <c r="B139" s="117" t="s">
        <v>193</v>
      </c>
      <c r="C139" s="117" t="s">
        <v>2131</v>
      </c>
      <c r="D139" s="117" t="s">
        <v>278</v>
      </c>
      <c r="E139" s="117" t="s">
        <v>210</v>
      </c>
      <c r="F139" s="117" t="s">
        <v>1682</v>
      </c>
      <c r="G139" s="117" t="s">
        <v>1683</v>
      </c>
      <c r="H139" s="117" t="s">
        <v>2132</v>
      </c>
      <c r="I139" s="117"/>
      <c r="J139" s="116" t="s">
        <v>1858</v>
      </c>
      <c r="K139" s="116">
        <v>5.6565969999999997</v>
      </c>
      <c r="L139" s="116">
        <v>31.681615000000001</v>
      </c>
      <c r="M139" s="117" t="s">
        <v>1859</v>
      </c>
      <c r="N139" s="116" t="s">
        <v>159</v>
      </c>
      <c r="O139" s="116">
        <v>375</v>
      </c>
      <c r="P139" s="116">
        <v>1508</v>
      </c>
      <c r="Q139" s="116">
        <v>375</v>
      </c>
      <c r="R139" s="116">
        <v>1508</v>
      </c>
      <c r="S139" s="116">
        <v>0</v>
      </c>
      <c r="T139" s="116">
        <v>0</v>
      </c>
      <c r="U139" s="116" t="s">
        <v>159</v>
      </c>
      <c r="V139" s="116">
        <v>499</v>
      </c>
      <c r="W139" s="116">
        <v>1996</v>
      </c>
      <c r="X139" s="116">
        <v>499</v>
      </c>
      <c r="Y139" s="116">
        <v>1996</v>
      </c>
      <c r="Z139" s="116">
        <v>0</v>
      </c>
      <c r="AA139" s="116">
        <v>0</v>
      </c>
      <c r="AB139" s="116">
        <v>0</v>
      </c>
      <c r="AC139" s="116">
        <v>0</v>
      </c>
      <c r="AD139" s="116">
        <v>0</v>
      </c>
      <c r="AE139" s="116">
        <v>0</v>
      </c>
      <c r="AF139" s="116" t="s">
        <v>1915</v>
      </c>
      <c r="AG139" s="117" t="s">
        <v>1916</v>
      </c>
      <c r="AH139" s="117" t="s">
        <v>1861</v>
      </c>
    </row>
    <row r="140" spans="1:34" x14ac:dyDescent="0.25">
      <c r="A140" s="118" t="s">
        <v>192</v>
      </c>
      <c r="B140" s="118" t="s">
        <v>193</v>
      </c>
      <c r="C140" s="118" t="s">
        <v>2133</v>
      </c>
      <c r="D140" s="118" t="s">
        <v>278</v>
      </c>
      <c r="E140" s="118" t="s">
        <v>210</v>
      </c>
      <c r="F140" s="118" t="s">
        <v>1682</v>
      </c>
      <c r="G140" s="118" t="s">
        <v>1683</v>
      </c>
      <c r="H140" s="118" t="s">
        <v>1683</v>
      </c>
      <c r="I140" s="118"/>
      <c r="J140" s="118" t="s">
        <v>1885</v>
      </c>
      <c r="K140" s="119">
        <v>5.8011831760000003</v>
      </c>
      <c r="L140" s="119">
        <v>31.303859234000001</v>
      </c>
      <c r="M140" s="118" t="s">
        <v>1859</v>
      </c>
      <c r="N140" s="116" t="s">
        <v>159</v>
      </c>
      <c r="O140" s="119">
        <v>115</v>
      </c>
      <c r="P140" s="119">
        <v>462</v>
      </c>
      <c r="Q140" s="119">
        <v>115</v>
      </c>
      <c r="R140" s="119">
        <v>462</v>
      </c>
      <c r="S140" s="119">
        <v>0</v>
      </c>
      <c r="T140" s="119">
        <v>0</v>
      </c>
      <c r="U140" s="119" t="s">
        <v>146</v>
      </c>
      <c r="V140" s="119">
        <v>0</v>
      </c>
      <c r="W140" s="116">
        <v>0</v>
      </c>
      <c r="X140" s="119">
        <v>0</v>
      </c>
      <c r="Y140" s="119">
        <v>0</v>
      </c>
      <c r="Z140" s="119">
        <v>0</v>
      </c>
      <c r="AA140" s="119">
        <v>0</v>
      </c>
      <c r="AB140" s="119">
        <v>0</v>
      </c>
      <c r="AC140" s="119">
        <v>0</v>
      </c>
      <c r="AD140" s="119">
        <v>0</v>
      </c>
      <c r="AE140" s="119">
        <v>0</v>
      </c>
      <c r="AF140" s="116" t="s">
        <v>1860</v>
      </c>
      <c r="AG140" s="118"/>
      <c r="AH140" s="117" t="s">
        <v>1861</v>
      </c>
    </row>
    <row r="141" spans="1:34" x14ac:dyDescent="0.25">
      <c r="A141" s="117" t="s">
        <v>192</v>
      </c>
      <c r="B141" s="117" t="s">
        <v>193</v>
      </c>
      <c r="C141" s="117" t="s">
        <v>2134</v>
      </c>
      <c r="D141" s="117" t="s">
        <v>278</v>
      </c>
      <c r="E141" s="117" t="s">
        <v>210</v>
      </c>
      <c r="F141" s="117" t="s">
        <v>1682</v>
      </c>
      <c r="G141" s="117" t="s">
        <v>1683</v>
      </c>
      <c r="H141" s="117" t="s">
        <v>2135</v>
      </c>
      <c r="I141" s="117"/>
      <c r="J141" s="116" t="s">
        <v>1858</v>
      </c>
      <c r="K141" s="116">
        <v>5.7453029999999998</v>
      </c>
      <c r="L141" s="116">
        <v>31.700371000000001</v>
      </c>
      <c r="M141" s="117" t="s">
        <v>1859</v>
      </c>
      <c r="N141" s="116" t="s">
        <v>159</v>
      </c>
      <c r="O141" s="116">
        <v>45</v>
      </c>
      <c r="P141" s="116">
        <v>181</v>
      </c>
      <c r="Q141" s="116">
        <v>45</v>
      </c>
      <c r="R141" s="116">
        <v>181</v>
      </c>
      <c r="S141" s="116">
        <v>0</v>
      </c>
      <c r="T141" s="116">
        <v>0</v>
      </c>
      <c r="U141" s="116" t="s">
        <v>159</v>
      </c>
      <c r="V141" s="116">
        <v>1599</v>
      </c>
      <c r="W141" s="116">
        <v>12558</v>
      </c>
      <c r="X141" s="116">
        <v>1599</v>
      </c>
      <c r="Y141" s="116">
        <v>12558</v>
      </c>
      <c r="Z141" s="116">
        <v>0</v>
      </c>
      <c r="AA141" s="116">
        <v>0</v>
      </c>
      <c r="AB141" s="116">
        <v>0</v>
      </c>
      <c r="AC141" s="116">
        <v>0</v>
      </c>
      <c r="AD141" s="116">
        <v>8</v>
      </c>
      <c r="AE141" s="116">
        <v>35</v>
      </c>
      <c r="AF141" s="116" t="s">
        <v>1860</v>
      </c>
      <c r="AG141" s="117"/>
      <c r="AH141" s="117" t="s">
        <v>1861</v>
      </c>
    </row>
    <row r="142" spans="1:34" x14ac:dyDescent="0.25">
      <c r="A142" s="117" t="s">
        <v>192</v>
      </c>
      <c r="B142" s="117" t="s">
        <v>193</v>
      </c>
      <c r="C142" s="117" t="s">
        <v>2136</v>
      </c>
      <c r="D142" s="117" t="s">
        <v>282</v>
      </c>
      <c r="E142" s="117" t="s">
        <v>196</v>
      </c>
      <c r="F142" s="117" t="s">
        <v>1529</v>
      </c>
      <c r="G142" s="117" t="s">
        <v>1530</v>
      </c>
      <c r="H142" s="117" t="s">
        <v>1530</v>
      </c>
      <c r="I142" s="117"/>
      <c r="J142" s="116" t="s">
        <v>1858</v>
      </c>
      <c r="K142" s="116">
        <v>3.9517669999999998</v>
      </c>
      <c r="L142" s="116">
        <v>30.477550000000001</v>
      </c>
      <c r="M142" s="117" t="s">
        <v>1859</v>
      </c>
      <c r="N142" s="116" t="s">
        <v>159</v>
      </c>
      <c r="O142" s="116">
        <v>782</v>
      </c>
      <c r="P142" s="116">
        <v>2700</v>
      </c>
      <c r="Q142" s="116">
        <v>782</v>
      </c>
      <c r="R142" s="116">
        <v>2700</v>
      </c>
      <c r="S142" s="116">
        <v>0</v>
      </c>
      <c r="T142" s="116">
        <v>0</v>
      </c>
      <c r="U142" s="116" t="s">
        <v>159</v>
      </c>
      <c r="V142" s="116">
        <v>24</v>
      </c>
      <c r="W142" s="116">
        <v>125</v>
      </c>
      <c r="X142" s="116">
        <v>0</v>
      </c>
      <c r="Y142" s="116">
        <v>0</v>
      </c>
      <c r="Z142" s="116">
        <v>24</v>
      </c>
      <c r="AA142" s="116">
        <v>125</v>
      </c>
      <c r="AB142" s="116">
        <v>0</v>
      </c>
      <c r="AC142" s="116">
        <v>0</v>
      </c>
      <c r="AD142" s="116">
        <v>1636</v>
      </c>
      <c r="AE142" s="116">
        <v>9000</v>
      </c>
      <c r="AF142" s="116" t="s">
        <v>1860</v>
      </c>
      <c r="AG142" s="117"/>
      <c r="AH142" s="117" t="s">
        <v>1861</v>
      </c>
    </row>
    <row r="143" spans="1:34" x14ac:dyDescent="0.25">
      <c r="A143" s="118" t="s">
        <v>192</v>
      </c>
      <c r="B143" s="118" t="s">
        <v>193</v>
      </c>
      <c r="C143" s="118" t="s">
        <v>2137</v>
      </c>
      <c r="D143" s="118" t="s">
        <v>282</v>
      </c>
      <c r="E143" s="118" t="s">
        <v>196</v>
      </c>
      <c r="F143" s="118" t="s">
        <v>1529</v>
      </c>
      <c r="G143" s="118" t="s">
        <v>1530</v>
      </c>
      <c r="H143" s="118" t="s">
        <v>2138</v>
      </c>
      <c r="I143" s="118"/>
      <c r="J143" s="118" t="s">
        <v>1885</v>
      </c>
      <c r="K143" s="119">
        <v>3.929354</v>
      </c>
      <c r="L143" s="119">
        <v>30.360323000000001</v>
      </c>
      <c r="M143" s="118" t="s">
        <v>1859</v>
      </c>
      <c r="N143" s="116" t="s">
        <v>159</v>
      </c>
      <c r="O143" s="119">
        <v>415</v>
      </c>
      <c r="P143" s="119">
        <v>1868</v>
      </c>
      <c r="Q143" s="119">
        <v>415</v>
      </c>
      <c r="R143" s="119">
        <v>1868</v>
      </c>
      <c r="S143" s="119">
        <v>0</v>
      </c>
      <c r="T143" s="119">
        <v>0</v>
      </c>
      <c r="U143" s="119" t="s">
        <v>146</v>
      </c>
      <c r="V143" s="119">
        <v>0</v>
      </c>
      <c r="W143" s="116">
        <v>0</v>
      </c>
      <c r="X143" s="119">
        <v>0</v>
      </c>
      <c r="Y143" s="119">
        <v>0</v>
      </c>
      <c r="Z143" s="119">
        <v>0</v>
      </c>
      <c r="AA143" s="119">
        <v>0</v>
      </c>
      <c r="AB143" s="119">
        <v>0</v>
      </c>
      <c r="AC143" s="119">
        <v>0</v>
      </c>
      <c r="AD143" s="119">
        <v>0</v>
      </c>
      <c r="AE143" s="119">
        <v>0</v>
      </c>
      <c r="AF143" s="116" t="s">
        <v>1860</v>
      </c>
      <c r="AG143" s="118"/>
      <c r="AH143" s="117" t="s">
        <v>1861</v>
      </c>
    </row>
    <row r="144" spans="1:34" x14ac:dyDescent="0.25">
      <c r="A144" s="118" t="s">
        <v>192</v>
      </c>
      <c r="B144" s="118" t="s">
        <v>193</v>
      </c>
      <c r="C144" s="118" t="s">
        <v>2139</v>
      </c>
      <c r="D144" s="118" t="s">
        <v>282</v>
      </c>
      <c r="E144" s="118" t="s">
        <v>196</v>
      </c>
      <c r="F144" s="118" t="s">
        <v>1529</v>
      </c>
      <c r="G144" s="118" t="s">
        <v>1530</v>
      </c>
      <c r="H144" s="118" t="s">
        <v>2140</v>
      </c>
      <c r="I144" s="118"/>
      <c r="J144" s="118" t="s">
        <v>1885</v>
      </c>
      <c r="K144" s="119">
        <v>3.9403169999999998</v>
      </c>
      <c r="L144" s="119">
        <v>30.423933000000002</v>
      </c>
      <c r="M144" s="118" t="s">
        <v>1859</v>
      </c>
      <c r="N144" s="116" t="s">
        <v>159</v>
      </c>
      <c r="O144" s="119">
        <v>650</v>
      </c>
      <c r="P144" s="119">
        <v>2025</v>
      </c>
      <c r="Q144" s="119">
        <v>650</v>
      </c>
      <c r="R144" s="119">
        <v>2025</v>
      </c>
      <c r="S144" s="119">
        <v>0</v>
      </c>
      <c r="T144" s="119">
        <v>0</v>
      </c>
      <c r="U144" s="119" t="s">
        <v>146</v>
      </c>
      <c r="V144" s="119">
        <v>0</v>
      </c>
      <c r="W144" s="116">
        <v>0</v>
      </c>
      <c r="X144" s="119">
        <v>0</v>
      </c>
      <c r="Y144" s="119">
        <v>0</v>
      </c>
      <c r="Z144" s="119">
        <v>0</v>
      </c>
      <c r="AA144" s="119">
        <v>0</v>
      </c>
      <c r="AB144" s="119">
        <v>0</v>
      </c>
      <c r="AC144" s="119">
        <v>0</v>
      </c>
      <c r="AD144" s="119">
        <v>0</v>
      </c>
      <c r="AE144" s="119">
        <v>0</v>
      </c>
      <c r="AF144" s="116" t="s">
        <v>1915</v>
      </c>
      <c r="AG144" s="118" t="s">
        <v>1958</v>
      </c>
      <c r="AH144" s="117" t="s">
        <v>1861</v>
      </c>
    </row>
    <row r="145" spans="1:34" x14ac:dyDescent="0.25">
      <c r="A145" s="117" t="s">
        <v>192</v>
      </c>
      <c r="B145" s="117" t="s">
        <v>193</v>
      </c>
      <c r="C145" s="117" t="s">
        <v>2141</v>
      </c>
      <c r="D145" s="117" t="s">
        <v>282</v>
      </c>
      <c r="E145" s="117" t="s">
        <v>196</v>
      </c>
      <c r="F145" s="117" t="s">
        <v>1529</v>
      </c>
      <c r="G145" s="117" t="s">
        <v>1530</v>
      </c>
      <c r="H145" s="117" t="s">
        <v>2142</v>
      </c>
      <c r="I145" s="117"/>
      <c r="J145" s="116" t="s">
        <v>1858</v>
      </c>
      <c r="K145" s="116">
        <v>3.94902</v>
      </c>
      <c r="L145" s="116">
        <v>30.467120999999999</v>
      </c>
      <c r="M145" s="117" t="s">
        <v>1859</v>
      </c>
      <c r="N145" s="116" t="s">
        <v>159</v>
      </c>
      <c r="O145" s="116">
        <v>300</v>
      </c>
      <c r="P145" s="116">
        <v>1200</v>
      </c>
      <c r="Q145" s="116">
        <v>300</v>
      </c>
      <c r="R145" s="116">
        <v>1200</v>
      </c>
      <c r="S145" s="116">
        <v>0</v>
      </c>
      <c r="T145" s="116">
        <v>0</v>
      </c>
      <c r="U145" s="119" t="s">
        <v>146</v>
      </c>
      <c r="V145" s="116">
        <v>0</v>
      </c>
      <c r="W145" s="116">
        <v>0</v>
      </c>
      <c r="X145" s="116">
        <v>0</v>
      </c>
      <c r="Y145" s="116">
        <v>0</v>
      </c>
      <c r="Z145" s="116">
        <v>0</v>
      </c>
      <c r="AA145" s="116">
        <v>0</v>
      </c>
      <c r="AB145" s="116">
        <v>0</v>
      </c>
      <c r="AC145" s="116">
        <v>0</v>
      </c>
      <c r="AD145" s="116">
        <v>0</v>
      </c>
      <c r="AE145" s="116">
        <v>0</v>
      </c>
      <c r="AF145" s="116" t="s">
        <v>1957</v>
      </c>
      <c r="AG145" s="117" t="s">
        <v>1958</v>
      </c>
      <c r="AH145" s="117" t="s">
        <v>1861</v>
      </c>
    </row>
    <row r="146" spans="1:34" x14ac:dyDescent="0.25">
      <c r="A146" s="117" t="s">
        <v>192</v>
      </c>
      <c r="B146" s="117" t="s">
        <v>193</v>
      </c>
      <c r="C146" s="117" t="s">
        <v>2143</v>
      </c>
      <c r="D146" s="117" t="s">
        <v>282</v>
      </c>
      <c r="E146" s="117" t="s">
        <v>196</v>
      </c>
      <c r="F146" s="117" t="s">
        <v>1529</v>
      </c>
      <c r="G146" s="117" t="s">
        <v>1530</v>
      </c>
      <c r="H146" s="117" t="s">
        <v>2144</v>
      </c>
      <c r="I146" s="117"/>
      <c r="J146" s="116" t="s">
        <v>1858</v>
      </c>
      <c r="K146" s="116">
        <v>3.9575520000000002</v>
      </c>
      <c r="L146" s="116">
        <v>30.509432</v>
      </c>
      <c r="M146" s="117" t="s">
        <v>1859</v>
      </c>
      <c r="N146" s="116" t="s">
        <v>159</v>
      </c>
      <c r="O146" s="116">
        <v>500</v>
      </c>
      <c r="P146" s="116">
        <v>2110</v>
      </c>
      <c r="Q146" s="116">
        <v>500</v>
      </c>
      <c r="R146" s="116">
        <v>2110</v>
      </c>
      <c r="S146" s="116">
        <v>0</v>
      </c>
      <c r="T146" s="116">
        <v>0</v>
      </c>
      <c r="U146" s="119" t="s">
        <v>146</v>
      </c>
      <c r="V146" s="116">
        <v>0</v>
      </c>
      <c r="W146" s="116">
        <v>0</v>
      </c>
      <c r="X146" s="116">
        <v>0</v>
      </c>
      <c r="Y146" s="116">
        <v>0</v>
      </c>
      <c r="Z146" s="116">
        <v>0</v>
      </c>
      <c r="AA146" s="116">
        <v>0</v>
      </c>
      <c r="AB146" s="116">
        <v>0</v>
      </c>
      <c r="AC146" s="116">
        <v>0</v>
      </c>
      <c r="AD146" s="116">
        <v>0</v>
      </c>
      <c r="AE146" s="116">
        <v>0</v>
      </c>
      <c r="AF146" s="116" t="s">
        <v>1957</v>
      </c>
      <c r="AG146" s="117" t="s">
        <v>1958</v>
      </c>
      <c r="AH146" s="117" t="s">
        <v>1861</v>
      </c>
    </row>
    <row r="147" spans="1:34" x14ac:dyDescent="0.25">
      <c r="A147" s="117" t="s">
        <v>192</v>
      </c>
      <c r="B147" s="117" t="s">
        <v>193</v>
      </c>
      <c r="C147" s="117" t="s">
        <v>2145</v>
      </c>
      <c r="D147" s="117" t="s">
        <v>282</v>
      </c>
      <c r="E147" s="117" t="s">
        <v>196</v>
      </c>
      <c r="F147" s="117" t="s">
        <v>1529</v>
      </c>
      <c r="G147" s="117" t="s">
        <v>1530</v>
      </c>
      <c r="H147" s="117" t="s">
        <v>2146</v>
      </c>
      <c r="I147" s="117"/>
      <c r="J147" s="116" t="s">
        <v>1858</v>
      </c>
      <c r="K147" s="116">
        <v>4.1474279999999997</v>
      </c>
      <c r="L147" s="116">
        <v>30.428763</v>
      </c>
      <c r="M147" s="117" t="s">
        <v>1859</v>
      </c>
      <c r="N147" s="116" t="s">
        <v>159</v>
      </c>
      <c r="O147" s="116">
        <v>320</v>
      </c>
      <c r="P147" s="116">
        <v>1440</v>
      </c>
      <c r="Q147" s="116">
        <v>320</v>
      </c>
      <c r="R147" s="116">
        <v>1440</v>
      </c>
      <c r="S147" s="116">
        <v>0</v>
      </c>
      <c r="T147" s="116">
        <v>0</v>
      </c>
      <c r="U147" s="119" t="s">
        <v>146</v>
      </c>
      <c r="V147" s="116">
        <v>0</v>
      </c>
      <c r="W147" s="116">
        <v>0</v>
      </c>
      <c r="X147" s="116">
        <v>0</v>
      </c>
      <c r="Y147" s="116">
        <v>0</v>
      </c>
      <c r="Z147" s="116">
        <v>0</v>
      </c>
      <c r="AA147" s="116">
        <v>0</v>
      </c>
      <c r="AB147" s="116">
        <v>0</v>
      </c>
      <c r="AC147" s="116">
        <v>0</v>
      </c>
      <c r="AD147" s="116">
        <v>0</v>
      </c>
      <c r="AE147" s="116">
        <v>0</v>
      </c>
      <c r="AF147" s="116" t="s">
        <v>1957</v>
      </c>
      <c r="AG147" s="117" t="s">
        <v>1958</v>
      </c>
      <c r="AH147" s="117" t="s">
        <v>1861</v>
      </c>
    </row>
    <row r="148" spans="1:34" x14ac:dyDescent="0.25">
      <c r="A148" s="117" t="s">
        <v>192</v>
      </c>
      <c r="B148" s="117" t="s">
        <v>193</v>
      </c>
      <c r="C148" s="117" t="s">
        <v>2147</v>
      </c>
      <c r="D148" s="117" t="s">
        <v>282</v>
      </c>
      <c r="E148" s="117" t="s">
        <v>196</v>
      </c>
      <c r="F148" s="117" t="s">
        <v>1529</v>
      </c>
      <c r="G148" s="117" t="s">
        <v>1530</v>
      </c>
      <c r="H148" s="117" t="s">
        <v>2148</v>
      </c>
      <c r="I148" s="117"/>
      <c r="J148" s="116" t="s">
        <v>1858</v>
      </c>
      <c r="K148" s="116">
        <v>3.909119</v>
      </c>
      <c r="L148" s="116">
        <v>30.492236999999999</v>
      </c>
      <c r="M148" s="117" t="s">
        <v>1859</v>
      </c>
      <c r="N148" s="116" t="s">
        <v>159</v>
      </c>
      <c r="O148" s="116">
        <v>300</v>
      </c>
      <c r="P148" s="116">
        <v>1350</v>
      </c>
      <c r="Q148" s="116">
        <v>300</v>
      </c>
      <c r="R148" s="116">
        <v>1350</v>
      </c>
      <c r="S148" s="116">
        <v>0</v>
      </c>
      <c r="T148" s="116">
        <v>0</v>
      </c>
      <c r="U148" s="119" t="s">
        <v>146</v>
      </c>
      <c r="V148" s="116">
        <v>0</v>
      </c>
      <c r="W148" s="116">
        <v>0</v>
      </c>
      <c r="X148" s="116">
        <v>0</v>
      </c>
      <c r="Y148" s="116">
        <v>0</v>
      </c>
      <c r="Z148" s="116">
        <v>0</v>
      </c>
      <c r="AA148" s="116">
        <v>0</v>
      </c>
      <c r="AB148" s="116">
        <v>0</v>
      </c>
      <c r="AC148" s="116">
        <v>0</v>
      </c>
      <c r="AD148" s="116">
        <v>0</v>
      </c>
      <c r="AE148" s="116">
        <v>0</v>
      </c>
      <c r="AF148" s="116" t="s">
        <v>1957</v>
      </c>
      <c r="AG148" s="117" t="s">
        <v>1958</v>
      </c>
      <c r="AH148" s="117" t="s">
        <v>1861</v>
      </c>
    </row>
    <row r="149" spans="1:34" x14ac:dyDescent="0.25">
      <c r="A149" s="118" t="s">
        <v>192</v>
      </c>
      <c r="B149" s="118" t="s">
        <v>193</v>
      </c>
      <c r="C149" s="118" t="s">
        <v>2149</v>
      </c>
      <c r="D149" s="118" t="s">
        <v>282</v>
      </c>
      <c r="E149" s="118" t="s">
        <v>196</v>
      </c>
      <c r="F149" s="118" t="s">
        <v>281</v>
      </c>
      <c r="G149" s="118" t="s">
        <v>283</v>
      </c>
      <c r="H149" s="118" t="s">
        <v>2150</v>
      </c>
      <c r="I149" s="118"/>
      <c r="J149" s="118" t="s">
        <v>1885</v>
      </c>
      <c r="K149" s="119">
        <v>3.986723</v>
      </c>
      <c r="L149" s="119">
        <v>30.715838999999999</v>
      </c>
      <c r="M149" s="118" t="s">
        <v>2151</v>
      </c>
      <c r="N149" s="116" t="s">
        <v>146</v>
      </c>
      <c r="O149" s="119">
        <v>0</v>
      </c>
      <c r="P149" s="119">
        <v>0</v>
      </c>
      <c r="Q149" s="119">
        <v>0</v>
      </c>
      <c r="R149" s="119">
        <v>0</v>
      </c>
      <c r="S149" s="119">
        <v>0</v>
      </c>
      <c r="T149" s="119">
        <v>0</v>
      </c>
      <c r="U149" s="119" t="s">
        <v>146</v>
      </c>
      <c r="V149" s="119">
        <v>0</v>
      </c>
      <c r="W149" s="116">
        <v>0</v>
      </c>
      <c r="X149" s="119">
        <v>0</v>
      </c>
      <c r="Y149" s="119">
        <v>0</v>
      </c>
      <c r="Z149" s="119">
        <v>0</v>
      </c>
      <c r="AA149" s="119">
        <v>0</v>
      </c>
      <c r="AB149" s="119">
        <v>0</v>
      </c>
      <c r="AC149" s="119">
        <v>0</v>
      </c>
      <c r="AD149" s="119">
        <v>0</v>
      </c>
      <c r="AE149" s="119">
        <v>0</v>
      </c>
      <c r="AF149" s="116" t="s">
        <v>1860</v>
      </c>
      <c r="AG149" s="118" t="s">
        <v>2152</v>
      </c>
      <c r="AH149" s="117" t="s">
        <v>1861</v>
      </c>
    </row>
    <row r="150" spans="1:34" x14ac:dyDescent="0.25">
      <c r="A150" s="118" t="s">
        <v>192</v>
      </c>
      <c r="B150" s="118" t="s">
        <v>193</v>
      </c>
      <c r="C150" s="118" t="s">
        <v>2153</v>
      </c>
      <c r="D150" s="118" t="s">
        <v>282</v>
      </c>
      <c r="E150" s="118" t="s">
        <v>196</v>
      </c>
      <c r="F150" s="118" t="s">
        <v>281</v>
      </c>
      <c r="G150" s="118" t="s">
        <v>283</v>
      </c>
      <c r="H150" s="118" t="s">
        <v>2154</v>
      </c>
      <c r="I150" s="118"/>
      <c r="J150" s="118" t="s">
        <v>1885</v>
      </c>
      <c r="K150" s="119">
        <v>3.8362620000000001</v>
      </c>
      <c r="L150" s="119">
        <v>30.770866999999999</v>
      </c>
      <c r="M150" s="118" t="s">
        <v>2151</v>
      </c>
      <c r="N150" s="116" t="s">
        <v>146</v>
      </c>
      <c r="O150" s="119">
        <v>0</v>
      </c>
      <c r="P150" s="119">
        <v>0</v>
      </c>
      <c r="Q150" s="119">
        <v>0</v>
      </c>
      <c r="R150" s="119">
        <v>0</v>
      </c>
      <c r="S150" s="119">
        <v>0</v>
      </c>
      <c r="T150" s="119">
        <v>0</v>
      </c>
      <c r="U150" s="119" t="s">
        <v>146</v>
      </c>
      <c r="V150" s="119">
        <v>0</v>
      </c>
      <c r="W150" s="116">
        <v>0</v>
      </c>
      <c r="X150" s="119">
        <v>0</v>
      </c>
      <c r="Y150" s="119">
        <v>0</v>
      </c>
      <c r="Z150" s="119">
        <v>0</v>
      </c>
      <c r="AA150" s="119">
        <v>0</v>
      </c>
      <c r="AB150" s="119">
        <v>0</v>
      </c>
      <c r="AC150" s="119">
        <v>0</v>
      </c>
      <c r="AD150" s="119">
        <v>0</v>
      </c>
      <c r="AE150" s="119">
        <v>0</v>
      </c>
      <c r="AF150" s="116" t="s">
        <v>1860</v>
      </c>
      <c r="AG150" s="118" t="s">
        <v>2152</v>
      </c>
      <c r="AH150" s="117" t="s">
        <v>1861</v>
      </c>
    </row>
    <row r="151" spans="1:34" x14ac:dyDescent="0.25">
      <c r="A151" s="117" t="s">
        <v>192</v>
      </c>
      <c r="B151" s="117" t="s">
        <v>193</v>
      </c>
      <c r="C151" s="117" t="s">
        <v>2155</v>
      </c>
      <c r="D151" s="117" t="s">
        <v>282</v>
      </c>
      <c r="E151" s="117" t="s">
        <v>196</v>
      </c>
      <c r="F151" s="117" t="s">
        <v>1558</v>
      </c>
      <c r="G151" s="117" t="s">
        <v>1559</v>
      </c>
      <c r="H151" s="117" t="s">
        <v>2156</v>
      </c>
      <c r="I151" s="117"/>
      <c r="J151" s="116" t="s">
        <v>1858</v>
      </c>
      <c r="K151" s="116">
        <v>3.8867500000000001</v>
      </c>
      <c r="L151" s="116">
        <v>30.607433</v>
      </c>
      <c r="M151" s="117" t="s">
        <v>1859</v>
      </c>
      <c r="N151" s="116" t="s">
        <v>159</v>
      </c>
      <c r="O151" s="116">
        <v>754</v>
      </c>
      <c r="P151" s="116">
        <v>3800</v>
      </c>
      <c r="Q151" s="116">
        <v>754</v>
      </c>
      <c r="R151" s="116">
        <v>3800</v>
      </c>
      <c r="S151" s="116">
        <v>0</v>
      </c>
      <c r="T151" s="116">
        <v>0</v>
      </c>
      <c r="U151" s="116" t="s">
        <v>159</v>
      </c>
      <c r="V151" s="116">
        <v>56</v>
      </c>
      <c r="W151" s="116">
        <v>191</v>
      </c>
      <c r="X151" s="116">
        <v>56</v>
      </c>
      <c r="Y151" s="116">
        <v>191</v>
      </c>
      <c r="Z151" s="116">
        <v>0</v>
      </c>
      <c r="AA151" s="116">
        <v>0</v>
      </c>
      <c r="AB151" s="116">
        <v>2</v>
      </c>
      <c r="AC151" s="116">
        <v>9</v>
      </c>
      <c r="AD151" s="116">
        <v>30</v>
      </c>
      <c r="AE151" s="116">
        <v>165</v>
      </c>
      <c r="AF151" s="116" t="s">
        <v>1860</v>
      </c>
      <c r="AG151" s="117"/>
      <c r="AH151" s="117" t="s">
        <v>1861</v>
      </c>
    </row>
    <row r="152" spans="1:34" x14ac:dyDescent="0.25">
      <c r="A152" s="117" t="s">
        <v>192</v>
      </c>
      <c r="B152" s="117" t="s">
        <v>193</v>
      </c>
      <c r="C152" s="117" t="s">
        <v>2157</v>
      </c>
      <c r="D152" s="117" t="s">
        <v>282</v>
      </c>
      <c r="E152" s="117" t="s">
        <v>196</v>
      </c>
      <c r="F152" s="117" t="s">
        <v>1558</v>
      </c>
      <c r="G152" s="117" t="s">
        <v>1559</v>
      </c>
      <c r="H152" s="117" t="s">
        <v>2158</v>
      </c>
      <c r="I152" s="117"/>
      <c r="J152" s="116" t="s">
        <v>1858</v>
      </c>
      <c r="K152" s="116">
        <v>3.9167000000000001</v>
      </c>
      <c r="L152" s="116">
        <v>30.615532999999999</v>
      </c>
      <c r="M152" s="117" t="s">
        <v>1859</v>
      </c>
      <c r="N152" s="116" t="s">
        <v>159</v>
      </c>
      <c r="O152" s="116">
        <v>615</v>
      </c>
      <c r="P152" s="116">
        <v>2400</v>
      </c>
      <c r="Q152" s="116">
        <v>615</v>
      </c>
      <c r="R152" s="116">
        <v>2400</v>
      </c>
      <c r="S152" s="116">
        <v>0</v>
      </c>
      <c r="T152" s="116">
        <v>0</v>
      </c>
      <c r="U152" s="116" t="s">
        <v>159</v>
      </c>
      <c r="V152" s="116">
        <v>20</v>
      </c>
      <c r="W152" s="116">
        <v>82</v>
      </c>
      <c r="X152" s="116">
        <v>20</v>
      </c>
      <c r="Y152" s="116">
        <v>82</v>
      </c>
      <c r="Z152" s="116">
        <v>0</v>
      </c>
      <c r="AA152" s="116">
        <v>0</v>
      </c>
      <c r="AB152" s="116">
        <v>0</v>
      </c>
      <c r="AC152" s="116">
        <v>0</v>
      </c>
      <c r="AD152" s="116">
        <v>30</v>
      </c>
      <c r="AE152" s="116">
        <v>165</v>
      </c>
      <c r="AF152" s="116" t="s">
        <v>1860</v>
      </c>
      <c r="AG152" s="117"/>
      <c r="AH152" s="117" t="s">
        <v>1861</v>
      </c>
    </row>
    <row r="153" spans="1:34" x14ac:dyDescent="0.25">
      <c r="A153" s="117" t="s">
        <v>192</v>
      </c>
      <c r="B153" s="117" t="s">
        <v>193</v>
      </c>
      <c r="C153" s="117" t="s">
        <v>2159</v>
      </c>
      <c r="D153" s="117" t="s">
        <v>282</v>
      </c>
      <c r="E153" s="117" t="s">
        <v>196</v>
      </c>
      <c r="F153" s="117" t="s">
        <v>1558</v>
      </c>
      <c r="G153" s="117" t="s">
        <v>1559</v>
      </c>
      <c r="H153" s="117" t="s">
        <v>2160</v>
      </c>
      <c r="I153" s="117"/>
      <c r="J153" s="116" t="s">
        <v>1858</v>
      </c>
      <c r="K153" s="116">
        <v>4.0526200000000001</v>
      </c>
      <c r="L153" s="116">
        <v>30.611117</v>
      </c>
      <c r="M153" s="117" t="s">
        <v>1859</v>
      </c>
      <c r="N153" s="116" t="s">
        <v>159</v>
      </c>
      <c r="O153" s="116">
        <v>700</v>
      </c>
      <c r="P153" s="116">
        <v>2510</v>
      </c>
      <c r="Q153" s="116">
        <v>700</v>
      </c>
      <c r="R153" s="116">
        <v>2510</v>
      </c>
      <c r="S153" s="116">
        <v>0</v>
      </c>
      <c r="T153" s="116">
        <v>0</v>
      </c>
      <c r="U153" s="119" t="s">
        <v>146</v>
      </c>
      <c r="V153" s="116">
        <v>0</v>
      </c>
      <c r="W153" s="116">
        <v>0</v>
      </c>
      <c r="X153" s="116">
        <v>0</v>
      </c>
      <c r="Y153" s="116">
        <v>0</v>
      </c>
      <c r="Z153" s="116">
        <v>0</v>
      </c>
      <c r="AA153" s="116">
        <v>0</v>
      </c>
      <c r="AB153" s="116">
        <v>0</v>
      </c>
      <c r="AC153" s="116">
        <v>0</v>
      </c>
      <c r="AD153" s="116">
        <v>0</v>
      </c>
      <c r="AE153" s="116">
        <v>0</v>
      </c>
      <c r="AF153" s="116" t="s">
        <v>1957</v>
      </c>
      <c r="AG153" s="117" t="s">
        <v>1958</v>
      </c>
      <c r="AH153" s="117" t="s">
        <v>1861</v>
      </c>
    </row>
    <row r="154" spans="1:34" x14ac:dyDescent="0.25">
      <c r="A154" s="117" t="s">
        <v>192</v>
      </c>
      <c r="B154" s="117" t="s">
        <v>193</v>
      </c>
      <c r="C154" s="117" t="s">
        <v>2161</v>
      </c>
      <c r="D154" s="117" t="s">
        <v>282</v>
      </c>
      <c r="E154" s="117" t="s">
        <v>196</v>
      </c>
      <c r="F154" s="117" t="s">
        <v>1558</v>
      </c>
      <c r="G154" s="117" t="s">
        <v>1559</v>
      </c>
      <c r="H154" s="117" t="s">
        <v>2162</v>
      </c>
      <c r="I154" s="117"/>
      <c r="J154" s="116" t="s">
        <v>1858</v>
      </c>
      <c r="K154" s="116">
        <v>3.9769999999999999</v>
      </c>
      <c r="L154" s="116">
        <v>30.538582999999999</v>
      </c>
      <c r="M154" s="117" t="s">
        <v>1859</v>
      </c>
      <c r="N154" s="116" t="s">
        <v>159</v>
      </c>
      <c r="O154" s="116">
        <v>350</v>
      </c>
      <c r="P154" s="116">
        <v>1575</v>
      </c>
      <c r="Q154" s="116">
        <v>350</v>
      </c>
      <c r="R154" s="116">
        <v>1575</v>
      </c>
      <c r="S154" s="116">
        <v>0</v>
      </c>
      <c r="T154" s="116">
        <v>0</v>
      </c>
      <c r="U154" s="116" t="s">
        <v>159</v>
      </c>
      <c r="V154" s="116">
        <v>15</v>
      </c>
      <c r="W154" s="116">
        <v>100</v>
      </c>
      <c r="X154" s="116">
        <v>15</v>
      </c>
      <c r="Y154" s="116">
        <v>100</v>
      </c>
      <c r="Z154" s="116">
        <v>0</v>
      </c>
      <c r="AA154" s="116">
        <v>0</v>
      </c>
      <c r="AB154" s="116">
        <v>0</v>
      </c>
      <c r="AC154" s="116">
        <v>0</v>
      </c>
      <c r="AD154" s="116">
        <v>0</v>
      </c>
      <c r="AE154" s="116">
        <v>0</v>
      </c>
      <c r="AF154" s="116" t="s">
        <v>1915</v>
      </c>
      <c r="AG154" s="117" t="s">
        <v>1958</v>
      </c>
      <c r="AH154" s="117" t="s">
        <v>1861</v>
      </c>
    </row>
    <row r="155" spans="1:34" x14ac:dyDescent="0.25">
      <c r="A155" s="117" t="s">
        <v>192</v>
      </c>
      <c r="B155" s="117" t="s">
        <v>193</v>
      </c>
      <c r="C155" s="117" t="s">
        <v>2163</v>
      </c>
      <c r="D155" s="117" t="s">
        <v>282</v>
      </c>
      <c r="E155" s="117" t="s">
        <v>196</v>
      </c>
      <c r="F155" s="117" t="s">
        <v>1558</v>
      </c>
      <c r="G155" s="117" t="s">
        <v>1559</v>
      </c>
      <c r="H155" s="117" t="s">
        <v>2164</v>
      </c>
      <c r="I155" s="117"/>
      <c r="J155" s="116" t="s">
        <v>1858</v>
      </c>
      <c r="K155" s="116">
        <v>4.0017500000000004</v>
      </c>
      <c r="L155" s="116">
        <v>30.634167000000001</v>
      </c>
      <c r="M155" s="117" t="s">
        <v>1859</v>
      </c>
      <c r="N155" s="116" t="s">
        <v>159</v>
      </c>
      <c r="O155" s="116">
        <v>648</v>
      </c>
      <c r="P155" s="116">
        <v>2653</v>
      </c>
      <c r="Q155" s="116">
        <v>648</v>
      </c>
      <c r="R155" s="116">
        <v>2653</v>
      </c>
      <c r="S155" s="116">
        <v>0</v>
      </c>
      <c r="T155" s="116">
        <v>0</v>
      </c>
      <c r="U155" s="116" t="s">
        <v>159</v>
      </c>
      <c r="V155" s="116">
        <v>15</v>
      </c>
      <c r="W155" s="116">
        <v>46</v>
      </c>
      <c r="X155" s="116">
        <v>15</v>
      </c>
      <c r="Y155" s="116">
        <v>46</v>
      </c>
      <c r="Z155" s="116">
        <v>0</v>
      </c>
      <c r="AA155" s="116">
        <v>0</v>
      </c>
      <c r="AB155" s="116">
        <v>0</v>
      </c>
      <c r="AC155" s="116">
        <v>0</v>
      </c>
      <c r="AD155" s="116">
        <v>30</v>
      </c>
      <c r="AE155" s="116">
        <v>165</v>
      </c>
      <c r="AF155" s="116" t="s">
        <v>1860</v>
      </c>
      <c r="AG155" s="117"/>
      <c r="AH155" s="117" t="s">
        <v>1861</v>
      </c>
    </row>
    <row r="156" spans="1:34" x14ac:dyDescent="0.25">
      <c r="A156" s="117" t="s">
        <v>192</v>
      </c>
      <c r="B156" s="117" t="s">
        <v>193</v>
      </c>
      <c r="C156" s="117" t="s">
        <v>2165</v>
      </c>
      <c r="D156" s="117" t="s">
        <v>282</v>
      </c>
      <c r="E156" s="117" t="s">
        <v>196</v>
      </c>
      <c r="F156" s="117" t="s">
        <v>1684</v>
      </c>
      <c r="G156" s="117" t="s">
        <v>1685</v>
      </c>
      <c r="H156" s="117" t="s">
        <v>2166</v>
      </c>
      <c r="I156" s="117"/>
      <c r="J156" s="116" t="s">
        <v>1858</v>
      </c>
      <c r="K156" s="116">
        <v>4.2119679999999997</v>
      </c>
      <c r="L156" s="116">
        <v>30.440328000000001</v>
      </c>
      <c r="M156" s="117" t="s">
        <v>1859</v>
      </c>
      <c r="N156" s="116" t="s">
        <v>146</v>
      </c>
      <c r="O156" s="116">
        <v>0</v>
      </c>
      <c r="P156" s="116">
        <v>0</v>
      </c>
      <c r="Q156" s="116">
        <v>0</v>
      </c>
      <c r="R156" s="116">
        <v>0</v>
      </c>
      <c r="S156" s="116">
        <v>0</v>
      </c>
      <c r="T156" s="116">
        <v>0</v>
      </c>
      <c r="U156" s="116" t="s">
        <v>159</v>
      </c>
      <c r="V156" s="116">
        <v>834</v>
      </c>
      <c r="W156" s="116">
        <v>3168</v>
      </c>
      <c r="X156" s="116">
        <v>342</v>
      </c>
      <c r="Y156" s="116">
        <v>1204</v>
      </c>
      <c r="Z156" s="116">
        <v>492</v>
      </c>
      <c r="AA156" s="116">
        <v>1964</v>
      </c>
      <c r="AB156" s="116">
        <v>0</v>
      </c>
      <c r="AC156" s="116">
        <v>0</v>
      </c>
      <c r="AD156" s="116">
        <v>1423</v>
      </c>
      <c r="AE156" s="116">
        <v>7364</v>
      </c>
      <c r="AF156" s="116" t="s">
        <v>2167</v>
      </c>
      <c r="AG156" s="117" t="s">
        <v>1958</v>
      </c>
      <c r="AH156" s="117" t="s">
        <v>1861</v>
      </c>
    </row>
    <row r="157" spans="1:34" x14ac:dyDescent="0.25">
      <c r="A157" s="117" t="s">
        <v>192</v>
      </c>
      <c r="B157" s="117" t="s">
        <v>193</v>
      </c>
      <c r="C157" s="117" t="s">
        <v>2168</v>
      </c>
      <c r="D157" s="117" t="s">
        <v>282</v>
      </c>
      <c r="E157" s="117" t="s">
        <v>196</v>
      </c>
      <c r="F157" s="117" t="s">
        <v>1684</v>
      </c>
      <c r="G157" s="117" t="s">
        <v>1685</v>
      </c>
      <c r="H157" s="117" t="s">
        <v>2169</v>
      </c>
      <c r="I157" s="117"/>
      <c r="J157" s="116" t="s">
        <v>1858</v>
      </c>
      <c r="K157" s="116">
        <v>4.3937679999999997</v>
      </c>
      <c r="L157" s="116">
        <v>30.21463</v>
      </c>
      <c r="M157" s="117" t="s">
        <v>1859</v>
      </c>
      <c r="N157" s="116" t="s">
        <v>146</v>
      </c>
      <c r="O157" s="116">
        <v>0</v>
      </c>
      <c r="P157" s="116">
        <v>0</v>
      </c>
      <c r="Q157" s="116">
        <v>0</v>
      </c>
      <c r="R157" s="116">
        <v>0</v>
      </c>
      <c r="S157" s="116">
        <v>0</v>
      </c>
      <c r="T157" s="116">
        <v>0</v>
      </c>
      <c r="U157" s="116" t="s">
        <v>159</v>
      </c>
      <c r="V157" s="116">
        <v>119</v>
      </c>
      <c r="W157" s="116">
        <v>308</v>
      </c>
      <c r="X157" s="116">
        <v>23</v>
      </c>
      <c r="Y157" s="116">
        <v>82</v>
      </c>
      <c r="Z157" s="116">
        <v>96</v>
      </c>
      <c r="AA157" s="116">
        <v>226</v>
      </c>
      <c r="AB157" s="116">
        <v>0</v>
      </c>
      <c r="AC157" s="116">
        <v>0</v>
      </c>
      <c r="AD157" s="116">
        <v>935</v>
      </c>
      <c r="AE157" s="116">
        <v>4672</v>
      </c>
      <c r="AF157" s="116" t="s">
        <v>2167</v>
      </c>
      <c r="AG157" s="117" t="s">
        <v>1958</v>
      </c>
      <c r="AH157" s="117" t="s">
        <v>1861</v>
      </c>
    </row>
    <row r="158" spans="1:34" x14ac:dyDescent="0.25">
      <c r="A158" s="117" t="s">
        <v>192</v>
      </c>
      <c r="B158" s="117" t="s">
        <v>193</v>
      </c>
      <c r="C158" s="117" t="s">
        <v>2170</v>
      </c>
      <c r="D158" s="117" t="s">
        <v>282</v>
      </c>
      <c r="E158" s="117" t="s">
        <v>196</v>
      </c>
      <c r="F158" s="117" t="s">
        <v>1684</v>
      </c>
      <c r="G158" s="117" t="s">
        <v>1685</v>
      </c>
      <c r="H158" s="117" t="s">
        <v>1685</v>
      </c>
      <c r="I158" s="117"/>
      <c r="J158" s="116" t="s">
        <v>1858</v>
      </c>
      <c r="K158" s="116">
        <v>4.4926130000000004</v>
      </c>
      <c r="L158" s="116">
        <v>30.162807000000001</v>
      </c>
      <c r="M158" s="117" t="s">
        <v>1859</v>
      </c>
      <c r="N158" s="116" t="s">
        <v>146</v>
      </c>
      <c r="O158" s="116">
        <v>0</v>
      </c>
      <c r="P158" s="116">
        <v>0</v>
      </c>
      <c r="Q158" s="116">
        <v>0</v>
      </c>
      <c r="R158" s="116">
        <v>0</v>
      </c>
      <c r="S158" s="116">
        <v>0</v>
      </c>
      <c r="T158" s="116">
        <v>0</v>
      </c>
      <c r="U158" s="116" t="s">
        <v>159</v>
      </c>
      <c r="V158" s="116">
        <v>67</v>
      </c>
      <c r="W158" s="116">
        <v>427</v>
      </c>
      <c r="X158" s="116">
        <v>7</v>
      </c>
      <c r="Y158" s="116">
        <v>60</v>
      </c>
      <c r="Z158" s="116">
        <v>60</v>
      </c>
      <c r="AA158" s="116">
        <v>367</v>
      </c>
      <c r="AB158" s="116">
        <v>41</v>
      </c>
      <c r="AC158" s="116">
        <v>106</v>
      </c>
      <c r="AD158" s="116">
        <v>955</v>
      </c>
      <c r="AE158" s="116">
        <v>6142</v>
      </c>
      <c r="AF158" s="116" t="s">
        <v>2167</v>
      </c>
      <c r="AG158" s="117" t="s">
        <v>1958</v>
      </c>
      <c r="AH158" s="117" t="s">
        <v>1861</v>
      </c>
    </row>
    <row r="159" spans="1:34" x14ac:dyDescent="0.25">
      <c r="A159" s="117" t="s">
        <v>192</v>
      </c>
      <c r="B159" s="117" t="s">
        <v>193</v>
      </c>
      <c r="C159" s="117" t="s">
        <v>2171</v>
      </c>
      <c r="D159" s="117" t="s">
        <v>282</v>
      </c>
      <c r="E159" s="117" t="s">
        <v>196</v>
      </c>
      <c r="F159" s="117" t="s">
        <v>1684</v>
      </c>
      <c r="G159" s="117" t="s">
        <v>1685</v>
      </c>
      <c r="H159" s="117" t="s">
        <v>2172</v>
      </c>
      <c r="I159" s="117"/>
      <c r="J159" s="116" t="s">
        <v>1858</v>
      </c>
      <c r="K159" s="116">
        <v>4.5908620000000004</v>
      </c>
      <c r="L159" s="116">
        <v>29.863662999999999</v>
      </c>
      <c r="M159" s="117" t="s">
        <v>1859</v>
      </c>
      <c r="N159" s="116" t="s">
        <v>146</v>
      </c>
      <c r="O159" s="116">
        <v>0</v>
      </c>
      <c r="P159" s="116">
        <v>0</v>
      </c>
      <c r="Q159" s="116">
        <v>0</v>
      </c>
      <c r="R159" s="116">
        <v>0</v>
      </c>
      <c r="S159" s="116">
        <v>0</v>
      </c>
      <c r="T159" s="116">
        <v>0</v>
      </c>
      <c r="U159" s="116" t="s">
        <v>159</v>
      </c>
      <c r="V159" s="116">
        <v>39</v>
      </c>
      <c r="W159" s="116">
        <v>118</v>
      </c>
      <c r="X159" s="116">
        <v>14</v>
      </c>
      <c r="Y159" s="116">
        <v>56</v>
      </c>
      <c r="Z159" s="116">
        <v>25</v>
      </c>
      <c r="AA159" s="116">
        <v>62</v>
      </c>
      <c r="AB159" s="116">
        <v>0</v>
      </c>
      <c r="AC159" s="116">
        <v>0</v>
      </c>
      <c r="AD159" s="116">
        <v>1083</v>
      </c>
      <c r="AE159" s="116">
        <v>6467</v>
      </c>
      <c r="AF159" s="116" t="s">
        <v>2167</v>
      </c>
      <c r="AG159" s="117" t="s">
        <v>1958</v>
      </c>
      <c r="AH159" s="117" t="s">
        <v>1861</v>
      </c>
    </row>
    <row r="160" spans="1:34" x14ac:dyDescent="0.25">
      <c r="A160" s="118" t="s">
        <v>192</v>
      </c>
      <c r="B160" s="118" t="s">
        <v>193</v>
      </c>
      <c r="C160" s="118" t="s">
        <v>2173</v>
      </c>
      <c r="D160" s="118" t="s">
        <v>282</v>
      </c>
      <c r="E160" s="118" t="s">
        <v>196</v>
      </c>
      <c r="F160" s="118" t="s">
        <v>1684</v>
      </c>
      <c r="G160" s="118" t="s">
        <v>1685</v>
      </c>
      <c r="H160" s="118" t="s">
        <v>2174</v>
      </c>
      <c r="I160" s="118"/>
      <c r="J160" s="118" t="s">
        <v>1885</v>
      </c>
      <c r="K160" s="119">
        <v>4.2119679999999997</v>
      </c>
      <c r="L160" s="119">
        <v>30.440328000000001</v>
      </c>
      <c r="M160" s="118" t="s">
        <v>1859</v>
      </c>
      <c r="N160" s="116" t="s">
        <v>159</v>
      </c>
      <c r="O160" s="119">
        <v>235</v>
      </c>
      <c r="P160" s="119">
        <v>1057</v>
      </c>
      <c r="Q160" s="119">
        <v>235</v>
      </c>
      <c r="R160" s="119">
        <v>1057</v>
      </c>
      <c r="S160" s="119">
        <v>0</v>
      </c>
      <c r="T160" s="119">
        <v>0</v>
      </c>
      <c r="U160" s="119" t="s">
        <v>146</v>
      </c>
      <c r="V160" s="119">
        <v>0</v>
      </c>
      <c r="W160" s="116">
        <v>0</v>
      </c>
      <c r="X160" s="119">
        <v>0</v>
      </c>
      <c r="Y160" s="119">
        <v>0</v>
      </c>
      <c r="Z160" s="119">
        <v>0</v>
      </c>
      <c r="AA160" s="119">
        <v>0</v>
      </c>
      <c r="AB160" s="119">
        <v>0</v>
      </c>
      <c r="AC160" s="119">
        <v>0</v>
      </c>
      <c r="AD160" s="119">
        <v>0</v>
      </c>
      <c r="AE160" s="119">
        <v>0</v>
      </c>
      <c r="AF160" s="116" t="s">
        <v>2167</v>
      </c>
      <c r="AG160" s="118" t="s">
        <v>1958</v>
      </c>
      <c r="AH160" s="117" t="s">
        <v>1861</v>
      </c>
    </row>
    <row r="161" spans="1:34" x14ac:dyDescent="0.25">
      <c r="A161" s="117" t="s">
        <v>192</v>
      </c>
      <c r="B161" s="117" t="s">
        <v>193</v>
      </c>
      <c r="C161" s="117" t="s">
        <v>2175</v>
      </c>
      <c r="D161" s="117" t="s">
        <v>282</v>
      </c>
      <c r="E161" s="117" t="s">
        <v>196</v>
      </c>
      <c r="F161" s="117" t="s">
        <v>1684</v>
      </c>
      <c r="G161" s="117" t="s">
        <v>1685</v>
      </c>
      <c r="H161" s="117" t="s">
        <v>2176</v>
      </c>
      <c r="I161" s="117"/>
      <c r="J161" s="116" t="s">
        <v>1858</v>
      </c>
      <c r="K161" s="116">
        <v>4.6090499999999999</v>
      </c>
      <c r="L161" s="116">
        <v>29.977650000000001</v>
      </c>
      <c r="M161" s="117" t="s">
        <v>1859</v>
      </c>
      <c r="N161" s="116" t="s">
        <v>146</v>
      </c>
      <c r="O161" s="116">
        <v>0</v>
      </c>
      <c r="P161" s="116">
        <v>0</v>
      </c>
      <c r="Q161" s="116">
        <v>0</v>
      </c>
      <c r="R161" s="116">
        <v>0</v>
      </c>
      <c r="S161" s="116">
        <v>0</v>
      </c>
      <c r="T161" s="116">
        <v>0</v>
      </c>
      <c r="U161" s="116" t="s">
        <v>159</v>
      </c>
      <c r="V161" s="116">
        <v>43</v>
      </c>
      <c r="W161" s="116">
        <v>131</v>
      </c>
      <c r="X161" s="116">
        <v>0</v>
      </c>
      <c r="Y161" s="116">
        <v>0</v>
      </c>
      <c r="Z161" s="116">
        <v>43</v>
      </c>
      <c r="AA161" s="116">
        <v>131</v>
      </c>
      <c r="AB161" s="116">
        <v>0</v>
      </c>
      <c r="AC161" s="116">
        <v>0</v>
      </c>
      <c r="AD161" s="116">
        <v>1027</v>
      </c>
      <c r="AE161" s="116">
        <v>6194</v>
      </c>
      <c r="AF161" s="116" t="s">
        <v>2167</v>
      </c>
      <c r="AG161" s="117" t="s">
        <v>1958</v>
      </c>
      <c r="AH161" s="117" t="s">
        <v>1861</v>
      </c>
    </row>
    <row r="162" spans="1:34" x14ac:dyDescent="0.25">
      <c r="A162" s="117" t="s">
        <v>192</v>
      </c>
      <c r="B162" s="117" t="s">
        <v>193</v>
      </c>
      <c r="C162" s="117" t="s">
        <v>2177</v>
      </c>
      <c r="D162" s="117" t="s">
        <v>282</v>
      </c>
      <c r="E162" s="117" t="s">
        <v>196</v>
      </c>
      <c r="F162" s="117" t="s">
        <v>1504</v>
      </c>
      <c r="G162" s="117" t="s">
        <v>1505</v>
      </c>
      <c r="H162" s="117" t="s">
        <v>2178</v>
      </c>
      <c r="I162" s="117"/>
      <c r="J162" s="116" t="s">
        <v>1858</v>
      </c>
      <c r="K162" s="116">
        <v>4.0888169999999997</v>
      </c>
      <c r="L162" s="116">
        <v>30.676100000000002</v>
      </c>
      <c r="M162" s="117" t="s">
        <v>1859</v>
      </c>
      <c r="N162" s="116" t="s">
        <v>159</v>
      </c>
      <c r="O162" s="116">
        <v>521</v>
      </c>
      <c r="P162" s="116">
        <v>2019</v>
      </c>
      <c r="Q162" s="116">
        <v>521</v>
      </c>
      <c r="R162" s="116">
        <v>2019</v>
      </c>
      <c r="S162" s="116">
        <v>0</v>
      </c>
      <c r="T162" s="116">
        <v>0</v>
      </c>
      <c r="U162" s="116" t="s">
        <v>159</v>
      </c>
      <c r="V162" s="116">
        <v>117</v>
      </c>
      <c r="W162" s="116">
        <v>878</v>
      </c>
      <c r="X162" s="116">
        <v>0</v>
      </c>
      <c r="Y162" s="116">
        <v>0</v>
      </c>
      <c r="Z162" s="116">
        <v>117</v>
      </c>
      <c r="AA162" s="116">
        <v>878</v>
      </c>
      <c r="AB162" s="116">
        <v>36</v>
      </c>
      <c r="AC162" s="116">
        <v>106</v>
      </c>
      <c r="AD162" s="116">
        <v>128</v>
      </c>
      <c r="AE162" s="116">
        <v>678</v>
      </c>
      <c r="AF162" s="116" t="s">
        <v>1860</v>
      </c>
      <c r="AG162" s="117"/>
      <c r="AH162" s="117" t="s">
        <v>1861</v>
      </c>
    </row>
    <row r="163" spans="1:34" x14ac:dyDescent="0.25">
      <c r="A163" s="117" t="s">
        <v>192</v>
      </c>
      <c r="B163" s="117" t="s">
        <v>193</v>
      </c>
      <c r="C163" s="117" t="s">
        <v>2179</v>
      </c>
      <c r="D163" s="117" t="s">
        <v>282</v>
      </c>
      <c r="E163" s="117" t="s">
        <v>196</v>
      </c>
      <c r="F163" s="117" t="s">
        <v>1504</v>
      </c>
      <c r="G163" s="117" t="s">
        <v>1505</v>
      </c>
      <c r="H163" s="117" t="s">
        <v>2180</v>
      </c>
      <c r="I163" s="117"/>
      <c r="J163" s="116" t="s">
        <v>1858</v>
      </c>
      <c r="K163" s="116">
        <v>4.0909829999999996</v>
      </c>
      <c r="L163" s="116">
        <v>30.680099999999999</v>
      </c>
      <c r="M163" s="117" t="s">
        <v>1859</v>
      </c>
      <c r="N163" s="116" t="s">
        <v>159</v>
      </c>
      <c r="O163" s="116">
        <v>828</v>
      </c>
      <c r="P163" s="116">
        <v>2005</v>
      </c>
      <c r="Q163" s="116">
        <v>828</v>
      </c>
      <c r="R163" s="116">
        <v>2005</v>
      </c>
      <c r="S163" s="116">
        <v>0</v>
      </c>
      <c r="T163" s="116">
        <v>0</v>
      </c>
      <c r="U163" s="116" t="s">
        <v>159</v>
      </c>
      <c r="V163" s="116">
        <v>105</v>
      </c>
      <c r="W163" s="116">
        <v>413</v>
      </c>
      <c r="X163" s="116">
        <v>0</v>
      </c>
      <c r="Y163" s="116">
        <v>0</v>
      </c>
      <c r="Z163" s="116">
        <v>105</v>
      </c>
      <c r="AA163" s="116">
        <v>413</v>
      </c>
      <c r="AB163" s="116">
        <v>0</v>
      </c>
      <c r="AC163" s="116">
        <v>0</v>
      </c>
      <c r="AD163" s="116">
        <v>106</v>
      </c>
      <c r="AE163" s="116">
        <v>562</v>
      </c>
      <c r="AF163" s="116" t="s">
        <v>1860</v>
      </c>
      <c r="AG163" s="117"/>
      <c r="AH163" s="117" t="s">
        <v>1861</v>
      </c>
    </row>
    <row r="164" spans="1:34" x14ac:dyDescent="0.25">
      <c r="A164" s="118" t="s">
        <v>192</v>
      </c>
      <c r="B164" s="118" t="s">
        <v>193</v>
      </c>
      <c r="C164" s="118" t="s">
        <v>2181</v>
      </c>
      <c r="D164" s="118" t="s">
        <v>282</v>
      </c>
      <c r="E164" s="118" t="s">
        <v>196</v>
      </c>
      <c r="F164" s="118" t="s">
        <v>1504</v>
      </c>
      <c r="G164" s="118" t="s">
        <v>1505</v>
      </c>
      <c r="H164" s="118" t="s">
        <v>2182</v>
      </c>
      <c r="I164" s="118"/>
      <c r="J164" s="118" t="s">
        <v>1885</v>
      </c>
      <c r="K164" s="119">
        <v>4.0936000000000003</v>
      </c>
      <c r="L164" s="119">
        <v>30.670933000000002</v>
      </c>
      <c r="M164" s="118" t="s">
        <v>1859</v>
      </c>
      <c r="N164" s="116" t="s">
        <v>159</v>
      </c>
      <c r="O164" s="119">
        <v>1132</v>
      </c>
      <c r="P164" s="119">
        <v>4641</v>
      </c>
      <c r="Q164" s="119">
        <v>1132</v>
      </c>
      <c r="R164" s="119">
        <v>4641</v>
      </c>
      <c r="S164" s="119">
        <v>0</v>
      </c>
      <c r="T164" s="119">
        <v>0</v>
      </c>
      <c r="U164" s="119" t="s">
        <v>146</v>
      </c>
      <c r="V164" s="119">
        <v>0</v>
      </c>
      <c r="W164" s="116">
        <v>0</v>
      </c>
      <c r="X164" s="119">
        <v>0</v>
      </c>
      <c r="Y164" s="119">
        <v>0</v>
      </c>
      <c r="Z164" s="119">
        <v>0</v>
      </c>
      <c r="AA164" s="119">
        <v>0</v>
      </c>
      <c r="AB164" s="119">
        <v>0</v>
      </c>
      <c r="AC164" s="119">
        <v>0</v>
      </c>
      <c r="AD164" s="119">
        <v>0</v>
      </c>
      <c r="AE164" s="119">
        <v>0</v>
      </c>
      <c r="AF164" s="116" t="s">
        <v>1860</v>
      </c>
      <c r="AG164" s="118"/>
      <c r="AH164" s="117" t="s">
        <v>1861</v>
      </c>
    </row>
    <row r="165" spans="1:34" x14ac:dyDescent="0.25">
      <c r="A165" s="117" t="s">
        <v>192</v>
      </c>
      <c r="B165" s="117" t="s">
        <v>193</v>
      </c>
      <c r="C165" s="117" t="s">
        <v>2183</v>
      </c>
      <c r="D165" s="117" t="s">
        <v>282</v>
      </c>
      <c r="E165" s="117" t="s">
        <v>196</v>
      </c>
      <c r="F165" s="117" t="s">
        <v>1504</v>
      </c>
      <c r="G165" s="117" t="s">
        <v>1505</v>
      </c>
      <c r="H165" s="117" t="s">
        <v>2184</v>
      </c>
      <c r="I165" s="117"/>
      <c r="J165" s="116" t="s">
        <v>1858</v>
      </c>
      <c r="K165" s="116">
        <v>4.0873999999999997</v>
      </c>
      <c r="L165" s="116">
        <v>30.6799</v>
      </c>
      <c r="M165" s="117" t="s">
        <v>1859</v>
      </c>
      <c r="N165" s="116" t="s">
        <v>159</v>
      </c>
      <c r="O165" s="116">
        <v>356</v>
      </c>
      <c r="P165" s="116">
        <v>1946</v>
      </c>
      <c r="Q165" s="116">
        <v>356</v>
      </c>
      <c r="R165" s="116">
        <v>1946</v>
      </c>
      <c r="S165" s="116">
        <v>0</v>
      </c>
      <c r="T165" s="116">
        <v>0</v>
      </c>
      <c r="U165" s="116" t="s">
        <v>159</v>
      </c>
      <c r="V165" s="116">
        <v>350</v>
      </c>
      <c r="W165" s="116">
        <v>843</v>
      </c>
      <c r="X165" s="116">
        <v>0</v>
      </c>
      <c r="Y165" s="116">
        <v>0</v>
      </c>
      <c r="Z165" s="116">
        <v>350</v>
      </c>
      <c r="AA165" s="116">
        <v>843</v>
      </c>
      <c r="AB165" s="116">
        <v>28</v>
      </c>
      <c r="AC165" s="116">
        <v>97</v>
      </c>
      <c r="AD165" s="116">
        <v>132</v>
      </c>
      <c r="AE165" s="116">
        <v>612</v>
      </c>
      <c r="AF165" s="116" t="s">
        <v>1860</v>
      </c>
      <c r="AG165" s="117"/>
      <c r="AH165" s="117" t="s">
        <v>1861</v>
      </c>
    </row>
    <row r="166" spans="1:34" x14ac:dyDescent="0.25">
      <c r="A166" s="118" t="s">
        <v>192</v>
      </c>
      <c r="B166" s="118" t="s">
        <v>193</v>
      </c>
      <c r="C166" s="118" t="s">
        <v>2185</v>
      </c>
      <c r="D166" s="118" t="s">
        <v>282</v>
      </c>
      <c r="E166" s="118" t="s">
        <v>196</v>
      </c>
      <c r="F166" s="118" t="s">
        <v>1504</v>
      </c>
      <c r="G166" s="118" t="s">
        <v>1505</v>
      </c>
      <c r="H166" s="118" t="s">
        <v>2186</v>
      </c>
      <c r="I166" s="118"/>
      <c r="J166" s="118" t="s">
        <v>1885</v>
      </c>
      <c r="K166" s="119">
        <v>4.0623199999999997</v>
      </c>
      <c r="L166" s="119">
        <v>30.680409999999998</v>
      </c>
      <c r="M166" s="118" t="s">
        <v>2151</v>
      </c>
      <c r="N166" s="116" t="s">
        <v>146</v>
      </c>
      <c r="O166" s="119">
        <v>0</v>
      </c>
      <c r="P166" s="119">
        <v>0</v>
      </c>
      <c r="Q166" s="119">
        <v>0</v>
      </c>
      <c r="R166" s="119">
        <v>0</v>
      </c>
      <c r="S166" s="119">
        <v>0</v>
      </c>
      <c r="T166" s="119">
        <v>0</v>
      </c>
      <c r="U166" s="119" t="s">
        <v>146</v>
      </c>
      <c r="V166" s="119">
        <v>0</v>
      </c>
      <c r="W166" s="116">
        <v>0</v>
      </c>
      <c r="X166" s="119">
        <v>0</v>
      </c>
      <c r="Y166" s="119">
        <v>0</v>
      </c>
      <c r="Z166" s="119">
        <v>0</v>
      </c>
      <c r="AA166" s="119">
        <v>0</v>
      </c>
      <c r="AB166" s="119">
        <v>0</v>
      </c>
      <c r="AC166" s="119">
        <v>0</v>
      </c>
      <c r="AD166" s="119">
        <v>0</v>
      </c>
      <c r="AE166" s="119">
        <v>0</v>
      </c>
      <c r="AF166" s="116" t="s">
        <v>1860</v>
      </c>
      <c r="AG166" s="118" t="s">
        <v>2152</v>
      </c>
      <c r="AH166" s="117" t="s">
        <v>1861</v>
      </c>
    </row>
    <row r="167" spans="1:34" x14ac:dyDescent="0.25">
      <c r="A167" s="118" t="s">
        <v>192</v>
      </c>
      <c r="B167" s="118" t="s">
        <v>193</v>
      </c>
      <c r="C167" s="118" t="s">
        <v>2187</v>
      </c>
      <c r="D167" s="118" t="s">
        <v>282</v>
      </c>
      <c r="E167" s="118" t="s">
        <v>196</v>
      </c>
      <c r="F167" s="118" t="s">
        <v>1504</v>
      </c>
      <c r="G167" s="118" t="s">
        <v>1505</v>
      </c>
      <c r="H167" s="118" t="s">
        <v>2188</v>
      </c>
      <c r="I167" s="118"/>
      <c r="J167" s="118" t="s">
        <v>1885</v>
      </c>
      <c r="K167" s="119">
        <v>4.0785499999999999</v>
      </c>
      <c r="L167" s="119">
        <v>30.646367000000001</v>
      </c>
      <c r="M167" s="118" t="s">
        <v>1859</v>
      </c>
      <c r="N167" s="116" t="s">
        <v>159</v>
      </c>
      <c r="O167" s="119">
        <v>46</v>
      </c>
      <c r="P167" s="119">
        <v>269</v>
      </c>
      <c r="Q167" s="119">
        <v>46</v>
      </c>
      <c r="R167" s="119">
        <v>269</v>
      </c>
      <c r="S167" s="119">
        <v>0</v>
      </c>
      <c r="T167" s="119">
        <v>0</v>
      </c>
      <c r="U167" s="119" t="s">
        <v>146</v>
      </c>
      <c r="V167" s="119">
        <v>0</v>
      </c>
      <c r="W167" s="116">
        <v>0</v>
      </c>
      <c r="X167" s="119">
        <v>0</v>
      </c>
      <c r="Y167" s="119">
        <v>0</v>
      </c>
      <c r="Z167" s="119">
        <v>0</v>
      </c>
      <c r="AA167" s="119">
        <v>0</v>
      </c>
      <c r="AB167" s="119">
        <v>0</v>
      </c>
      <c r="AC167" s="119">
        <v>0</v>
      </c>
      <c r="AD167" s="119">
        <v>0</v>
      </c>
      <c r="AE167" s="119">
        <v>0</v>
      </c>
      <c r="AF167" s="116" t="s">
        <v>1860</v>
      </c>
      <c r="AG167" s="118"/>
      <c r="AH167" s="117" t="s">
        <v>1861</v>
      </c>
    </row>
    <row r="168" spans="1:34" x14ac:dyDescent="0.25">
      <c r="A168" s="117" t="s">
        <v>192</v>
      </c>
      <c r="B168" s="117" t="s">
        <v>193</v>
      </c>
      <c r="C168" s="117" t="s">
        <v>2189</v>
      </c>
      <c r="D168" s="117" t="s">
        <v>282</v>
      </c>
      <c r="E168" s="117" t="s">
        <v>196</v>
      </c>
      <c r="F168" s="117" t="s">
        <v>1504</v>
      </c>
      <c r="G168" s="117" t="s">
        <v>1505</v>
      </c>
      <c r="H168" s="117" t="s">
        <v>2190</v>
      </c>
      <c r="I168" s="117"/>
      <c r="J168" s="116" t="s">
        <v>1858</v>
      </c>
      <c r="K168" s="116">
        <v>4.1001500000000002</v>
      </c>
      <c r="L168" s="116">
        <v>30.676366999999999</v>
      </c>
      <c r="M168" s="117" t="s">
        <v>1859</v>
      </c>
      <c r="N168" s="116" t="s">
        <v>159</v>
      </c>
      <c r="O168" s="116">
        <v>1006</v>
      </c>
      <c r="P168" s="116">
        <v>2636</v>
      </c>
      <c r="Q168" s="116">
        <v>1006</v>
      </c>
      <c r="R168" s="116">
        <v>2636</v>
      </c>
      <c r="S168" s="116">
        <v>0</v>
      </c>
      <c r="T168" s="116">
        <v>0</v>
      </c>
      <c r="U168" s="116" t="s">
        <v>159</v>
      </c>
      <c r="V168" s="116">
        <v>215</v>
      </c>
      <c r="W168" s="116">
        <v>687</v>
      </c>
      <c r="X168" s="116">
        <v>0</v>
      </c>
      <c r="Y168" s="116">
        <v>0</v>
      </c>
      <c r="Z168" s="116">
        <v>215</v>
      </c>
      <c r="AA168" s="116">
        <v>687</v>
      </c>
      <c r="AB168" s="116">
        <v>43</v>
      </c>
      <c r="AC168" s="116">
        <v>129</v>
      </c>
      <c r="AD168" s="116">
        <v>195</v>
      </c>
      <c r="AE168" s="116">
        <v>898</v>
      </c>
      <c r="AF168" s="116" t="s">
        <v>1860</v>
      </c>
      <c r="AG168" s="117"/>
      <c r="AH168" s="117" t="s">
        <v>1861</v>
      </c>
    </row>
    <row r="169" spans="1:34" x14ac:dyDescent="0.25">
      <c r="A169" s="117" t="s">
        <v>192</v>
      </c>
      <c r="B169" s="117" t="s">
        <v>193</v>
      </c>
      <c r="C169" s="117" t="s">
        <v>2191</v>
      </c>
      <c r="D169" s="117" t="s">
        <v>282</v>
      </c>
      <c r="E169" s="117" t="s">
        <v>196</v>
      </c>
      <c r="F169" s="117" t="s">
        <v>1504</v>
      </c>
      <c r="G169" s="117" t="s">
        <v>1505</v>
      </c>
      <c r="H169" s="117" t="s">
        <v>2192</v>
      </c>
      <c r="I169" s="117"/>
      <c r="J169" s="116" t="s">
        <v>1858</v>
      </c>
      <c r="K169" s="116">
        <v>4.0935170000000003</v>
      </c>
      <c r="L169" s="116">
        <v>30.655711</v>
      </c>
      <c r="M169" s="117" t="s">
        <v>1859</v>
      </c>
      <c r="N169" s="116" t="s">
        <v>159</v>
      </c>
      <c r="O169" s="116">
        <v>792</v>
      </c>
      <c r="P169" s="116">
        <v>1712</v>
      </c>
      <c r="Q169" s="116">
        <v>792</v>
      </c>
      <c r="R169" s="116">
        <v>1712</v>
      </c>
      <c r="S169" s="116">
        <v>0</v>
      </c>
      <c r="T169" s="116">
        <v>0</v>
      </c>
      <c r="U169" s="116" t="s">
        <v>159</v>
      </c>
      <c r="V169" s="116">
        <v>208</v>
      </c>
      <c r="W169" s="116">
        <v>821</v>
      </c>
      <c r="X169" s="116">
        <v>0</v>
      </c>
      <c r="Y169" s="116">
        <v>0</v>
      </c>
      <c r="Z169" s="116">
        <v>208</v>
      </c>
      <c r="AA169" s="116">
        <v>821</v>
      </c>
      <c r="AB169" s="116">
        <v>0</v>
      </c>
      <c r="AC169" s="116">
        <v>0</v>
      </c>
      <c r="AD169" s="116">
        <v>98</v>
      </c>
      <c r="AE169" s="116">
        <v>452</v>
      </c>
      <c r="AF169" s="116" t="s">
        <v>1860</v>
      </c>
      <c r="AG169" s="117"/>
      <c r="AH169" s="117" t="s">
        <v>1861</v>
      </c>
    </row>
    <row r="170" spans="1:34" x14ac:dyDescent="0.25">
      <c r="A170" s="117" t="s">
        <v>192</v>
      </c>
      <c r="B170" s="117" t="s">
        <v>193</v>
      </c>
      <c r="C170" s="117" t="s">
        <v>2193</v>
      </c>
      <c r="D170" s="117" t="s">
        <v>282</v>
      </c>
      <c r="E170" s="117" t="s">
        <v>196</v>
      </c>
      <c r="F170" s="117" t="s">
        <v>1504</v>
      </c>
      <c r="G170" s="117" t="s">
        <v>1505</v>
      </c>
      <c r="H170" s="117" t="s">
        <v>2194</v>
      </c>
      <c r="I170" s="117"/>
      <c r="J170" s="116" t="s">
        <v>1858</v>
      </c>
      <c r="K170" s="116">
        <v>4.1001500000000002</v>
      </c>
      <c r="L170" s="116">
        <v>30.676366999999999</v>
      </c>
      <c r="M170" s="117" t="s">
        <v>1859</v>
      </c>
      <c r="N170" s="116" t="s">
        <v>159</v>
      </c>
      <c r="O170" s="116">
        <v>349</v>
      </c>
      <c r="P170" s="116">
        <v>1564</v>
      </c>
      <c r="Q170" s="116">
        <v>349</v>
      </c>
      <c r="R170" s="116">
        <v>1564</v>
      </c>
      <c r="S170" s="116">
        <v>0</v>
      </c>
      <c r="T170" s="116">
        <v>0</v>
      </c>
      <c r="U170" s="116" t="s">
        <v>159</v>
      </c>
      <c r="V170" s="116">
        <v>115</v>
      </c>
      <c r="W170" s="116">
        <v>451</v>
      </c>
      <c r="X170" s="116">
        <v>0</v>
      </c>
      <c r="Y170" s="116">
        <v>0</v>
      </c>
      <c r="Z170" s="116">
        <v>115</v>
      </c>
      <c r="AA170" s="116">
        <v>451</v>
      </c>
      <c r="AB170" s="116">
        <v>0</v>
      </c>
      <c r="AC170" s="116">
        <v>0</v>
      </c>
      <c r="AD170" s="116">
        <v>147</v>
      </c>
      <c r="AE170" s="116">
        <v>632</v>
      </c>
      <c r="AF170" s="116" t="s">
        <v>1860</v>
      </c>
      <c r="AG170" s="117"/>
      <c r="AH170" s="117" t="s">
        <v>1861</v>
      </c>
    </row>
    <row r="171" spans="1:34" x14ac:dyDescent="0.25">
      <c r="A171" s="117" t="s">
        <v>192</v>
      </c>
      <c r="B171" s="117" t="s">
        <v>193</v>
      </c>
      <c r="C171" s="117" t="s">
        <v>2195</v>
      </c>
      <c r="D171" s="117" t="s">
        <v>282</v>
      </c>
      <c r="E171" s="117" t="s">
        <v>196</v>
      </c>
      <c r="F171" s="117" t="s">
        <v>1504</v>
      </c>
      <c r="G171" s="117" t="s">
        <v>1505</v>
      </c>
      <c r="H171" s="117" t="s">
        <v>2196</v>
      </c>
      <c r="I171" s="117"/>
      <c r="J171" s="116" t="s">
        <v>1858</v>
      </c>
      <c r="K171" s="116">
        <v>4.0953499999999998</v>
      </c>
      <c r="L171" s="116">
        <v>30.678733000000001</v>
      </c>
      <c r="M171" s="117" t="s">
        <v>1859</v>
      </c>
      <c r="N171" s="116" t="s">
        <v>159</v>
      </c>
      <c r="O171" s="116">
        <v>693</v>
      </c>
      <c r="P171" s="116">
        <v>3100</v>
      </c>
      <c r="Q171" s="116">
        <v>693</v>
      </c>
      <c r="R171" s="116">
        <v>3100</v>
      </c>
      <c r="S171" s="116">
        <v>0</v>
      </c>
      <c r="T171" s="116">
        <v>0</v>
      </c>
      <c r="U171" s="116" t="s">
        <v>159</v>
      </c>
      <c r="V171" s="116">
        <v>66</v>
      </c>
      <c r="W171" s="116">
        <v>261</v>
      </c>
      <c r="X171" s="116">
        <v>0</v>
      </c>
      <c r="Y171" s="116">
        <v>0</v>
      </c>
      <c r="Z171" s="116">
        <v>66</v>
      </c>
      <c r="AA171" s="116">
        <v>261</v>
      </c>
      <c r="AB171" s="116">
        <v>0</v>
      </c>
      <c r="AC171" s="116">
        <v>0</v>
      </c>
      <c r="AD171" s="116">
        <v>179</v>
      </c>
      <c r="AE171" s="116">
        <v>769</v>
      </c>
      <c r="AF171" s="116" t="s">
        <v>1860</v>
      </c>
      <c r="AG171" s="117"/>
      <c r="AH171" s="117" t="s">
        <v>1861</v>
      </c>
    </row>
    <row r="172" spans="1:34" x14ac:dyDescent="0.25">
      <c r="A172" s="117" t="s">
        <v>192</v>
      </c>
      <c r="B172" s="117" t="s">
        <v>193</v>
      </c>
      <c r="C172" s="117" t="s">
        <v>2197</v>
      </c>
      <c r="D172" s="117" t="s">
        <v>282</v>
      </c>
      <c r="E172" s="117" t="s">
        <v>196</v>
      </c>
      <c r="F172" s="117" t="s">
        <v>1504</v>
      </c>
      <c r="G172" s="117" t="s">
        <v>1505</v>
      </c>
      <c r="H172" s="117" t="s">
        <v>2198</v>
      </c>
      <c r="I172" s="117"/>
      <c r="J172" s="116" t="s">
        <v>1858</v>
      </c>
      <c r="K172" s="116">
        <v>4.101858</v>
      </c>
      <c r="L172" s="116">
        <v>30.664127000000001</v>
      </c>
      <c r="M172" s="117" t="s">
        <v>1859</v>
      </c>
      <c r="N172" s="116" t="s">
        <v>159</v>
      </c>
      <c r="O172" s="116">
        <v>409</v>
      </c>
      <c r="P172" s="116">
        <v>1924</v>
      </c>
      <c r="Q172" s="116">
        <v>409</v>
      </c>
      <c r="R172" s="116">
        <v>1924</v>
      </c>
      <c r="S172" s="116">
        <v>0</v>
      </c>
      <c r="T172" s="116">
        <v>0</v>
      </c>
      <c r="U172" s="116" t="s">
        <v>159</v>
      </c>
      <c r="V172" s="116">
        <v>131</v>
      </c>
      <c r="W172" s="116">
        <v>515</v>
      </c>
      <c r="X172" s="116">
        <v>0</v>
      </c>
      <c r="Y172" s="116">
        <v>0</v>
      </c>
      <c r="Z172" s="116">
        <v>131</v>
      </c>
      <c r="AA172" s="116">
        <v>515</v>
      </c>
      <c r="AB172" s="116">
        <v>19</v>
      </c>
      <c r="AC172" s="116">
        <v>46</v>
      </c>
      <c r="AD172" s="116">
        <v>121</v>
      </c>
      <c r="AE172" s="116">
        <v>520</v>
      </c>
      <c r="AF172" s="116" t="s">
        <v>1860</v>
      </c>
      <c r="AG172" s="117"/>
      <c r="AH172" s="117" t="s">
        <v>1861</v>
      </c>
    </row>
    <row r="173" spans="1:34" x14ac:dyDescent="0.25">
      <c r="A173" s="118" t="s">
        <v>192</v>
      </c>
      <c r="B173" s="118" t="s">
        <v>193</v>
      </c>
      <c r="C173" s="118" t="s">
        <v>2199</v>
      </c>
      <c r="D173" s="118" t="s">
        <v>282</v>
      </c>
      <c r="E173" s="118" t="s">
        <v>196</v>
      </c>
      <c r="F173" s="118" t="s">
        <v>1504</v>
      </c>
      <c r="G173" s="118" t="s">
        <v>1505</v>
      </c>
      <c r="H173" s="118" t="s">
        <v>2200</v>
      </c>
      <c r="I173" s="118"/>
      <c r="J173" s="118" t="s">
        <v>1885</v>
      </c>
      <c r="K173" s="119">
        <v>4.1039370000000002</v>
      </c>
      <c r="L173" s="119">
        <v>30.692678000000001</v>
      </c>
      <c r="M173" s="118" t="s">
        <v>1859</v>
      </c>
      <c r="N173" s="116" t="s">
        <v>159</v>
      </c>
      <c r="O173" s="119">
        <v>1462</v>
      </c>
      <c r="P173" s="119">
        <v>5012</v>
      </c>
      <c r="Q173" s="119">
        <v>1462</v>
      </c>
      <c r="R173" s="119">
        <v>5012</v>
      </c>
      <c r="S173" s="119">
        <v>0</v>
      </c>
      <c r="T173" s="119">
        <v>0</v>
      </c>
      <c r="U173" s="119" t="s">
        <v>146</v>
      </c>
      <c r="V173" s="119">
        <v>0</v>
      </c>
      <c r="W173" s="116">
        <v>0</v>
      </c>
      <c r="X173" s="119">
        <v>0</v>
      </c>
      <c r="Y173" s="119">
        <v>0</v>
      </c>
      <c r="Z173" s="119">
        <v>0</v>
      </c>
      <c r="AA173" s="119">
        <v>0</v>
      </c>
      <c r="AB173" s="119">
        <v>0</v>
      </c>
      <c r="AC173" s="119">
        <v>0</v>
      </c>
      <c r="AD173" s="119">
        <v>0</v>
      </c>
      <c r="AE173" s="119">
        <v>0</v>
      </c>
      <c r="AF173" s="116" t="s">
        <v>1860</v>
      </c>
      <c r="AG173" s="118"/>
      <c r="AH173" s="117" t="s">
        <v>1861</v>
      </c>
    </row>
    <row r="174" spans="1:34" x14ac:dyDescent="0.25">
      <c r="A174" s="118" t="s">
        <v>192</v>
      </c>
      <c r="B174" s="118" t="s">
        <v>193</v>
      </c>
      <c r="C174" s="118" t="s">
        <v>2201</v>
      </c>
      <c r="D174" s="118" t="s">
        <v>282</v>
      </c>
      <c r="E174" s="118" t="s">
        <v>196</v>
      </c>
      <c r="F174" s="118" t="s">
        <v>1504</v>
      </c>
      <c r="G174" s="118" t="s">
        <v>1505</v>
      </c>
      <c r="H174" s="118" t="s">
        <v>2202</v>
      </c>
      <c r="I174" s="118"/>
      <c r="J174" s="118" t="s">
        <v>1885</v>
      </c>
      <c r="K174" s="119">
        <v>4.128933</v>
      </c>
      <c r="L174" s="119">
        <v>30.745266999999998</v>
      </c>
      <c r="M174" s="118" t="s">
        <v>1859</v>
      </c>
      <c r="N174" s="116" t="s">
        <v>159</v>
      </c>
      <c r="O174" s="119">
        <v>745</v>
      </c>
      <c r="P174" s="119">
        <v>3956</v>
      </c>
      <c r="Q174" s="119">
        <v>745</v>
      </c>
      <c r="R174" s="119">
        <v>3956</v>
      </c>
      <c r="S174" s="119">
        <v>0</v>
      </c>
      <c r="T174" s="119">
        <v>0</v>
      </c>
      <c r="U174" s="119" t="s">
        <v>146</v>
      </c>
      <c r="V174" s="119">
        <v>0</v>
      </c>
      <c r="W174" s="116">
        <v>0</v>
      </c>
      <c r="X174" s="119">
        <v>0</v>
      </c>
      <c r="Y174" s="119">
        <v>0</v>
      </c>
      <c r="Z174" s="119">
        <v>0</v>
      </c>
      <c r="AA174" s="119">
        <v>0</v>
      </c>
      <c r="AB174" s="119">
        <v>0</v>
      </c>
      <c r="AC174" s="119">
        <v>0</v>
      </c>
      <c r="AD174" s="119">
        <v>0</v>
      </c>
      <c r="AE174" s="119">
        <v>0</v>
      </c>
      <c r="AF174" s="116" t="s">
        <v>1860</v>
      </c>
      <c r="AG174" s="118"/>
      <c r="AH174" s="117" t="s">
        <v>1861</v>
      </c>
    </row>
    <row r="175" spans="1:34" x14ac:dyDescent="0.25">
      <c r="A175" s="118" t="s">
        <v>192</v>
      </c>
      <c r="B175" s="118" t="s">
        <v>193</v>
      </c>
      <c r="C175" s="118" t="s">
        <v>2203</v>
      </c>
      <c r="D175" s="118" t="s">
        <v>282</v>
      </c>
      <c r="E175" s="118" t="s">
        <v>196</v>
      </c>
      <c r="F175" s="118" t="s">
        <v>1504</v>
      </c>
      <c r="G175" s="118" t="s">
        <v>1505</v>
      </c>
      <c r="H175" s="118" t="s">
        <v>2204</v>
      </c>
      <c r="I175" s="118"/>
      <c r="J175" s="118" t="s">
        <v>1885</v>
      </c>
      <c r="K175" s="119">
        <v>4.0812299999999997</v>
      </c>
      <c r="L175" s="119">
        <v>30.678999999999998</v>
      </c>
      <c r="M175" s="118" t="s">
        <v>2151</v>
      </c>
      <c r="N175" s="116" t="s">
        <v>146</v>
      </c>
      <c r="O175" s="119">
        <v>0</v>
      </c>
      <c r="P175" s="119">
        <v>0</v>
      </c>
      <c r="Q175" s="119">
        <v>0</v>
      </c>
      <c r="R175" s="119">
        <v>0</v>
      </c>
      <c r="S175" s="119">
        <v>0</v>
      </c>
      <c r="T175" s="119">
        <v>0</v>
      </c>
      <c r="U175" s="119" t="s">
        <v>146</v>
      </c>
      <c r="V175" s="119">
        <v>0</v>
      </c>
      <c r="W175" s="116">
        <v>0</v>
      </c>
      <c r="X175" s="119">
        <v>0</v>
      </c>
      <c r="Y175" s="119">
        <v>0</v>
      </c>
      <c r="Z175" s="119">
        <v>0</v>
      </c>
      <c r="AA175" s="119">
        <v>0</v>
      </c>
      <c r="AB175" s="119">
        <v>0</v>
      </c>
      <c r="AC175" s="119">
        <v>0</v>
      </c>
      <c r="AD175" s="119">
        <v>0</v>
      </c>
      <c r="AE175" s="119">
        <v>0</v>
      </c>
      <c r="AF175" s="116" t="s">
        <v>1860</v>
      </c>
      <c r="AG175" s="118" t="s">
        <v>2152</v>
      </c>
      <c r="AH175" s="117" t="s">
        <v>1861</v>
      </c>
    </row>
    <row r="176" spans="1:34" x14ac:dyDescent="0.25">
      <c r="A176" s="117" t="s">
        <v>201</v>
      </c>
      <c r="B176" s="117" t="s">
        <v>202</v>
      </c>
      <c r="C176" s="117" t="s">
        <v>2205</v>
      </c>
      <c r="D176" s="117" t="s">
        <v>1038</v>
      </c>
      <c r="E176" s="117" t="s">
        <v>1039</v>
      </c>
      <c r="F176" s="117" t="s">
        <v>1104</v>
      </c>
      <c r="G176" s="117" t="s">
        <v>1105</v>
      </c>
      <c r="H176" s="117" t="s">
        <v>2206</v>
      </c>
      <c r="I176" s="117"/>
      <c r="J176" s="116" t="s">
        <v>1858</v>
      </c>
      <c r="K176" s="116">
        <v>4.2724200000000003</v>
      </c>
      <c r="L176" s="116">
        <v>33.478499999999997</v>
      </c>
      <c r="M176" s="117" t="s">
        <v>1859</v>
      </c>
      <c r="N176" s="116" t="s">
        <v>159</v>
      </c>
      <c r="O176" s="116">
        <v>107</v>
      </c>
      <c r="P176" s="116">
        <v>535</v>
      </c>
      <c r="Q176" s="116">
        <v>73</v>
      </c>
      <c r="R176" s="116">
        <v>365</v>
      </c>
      <c r="S176" s="116">
        <v>34</v>
      </c>
      <c r="T176" s="116">
        <v>170</v>
      </c>
      <c r="U176" s="116" t="s">
        <v>159</v>
      </c>
      <c r="V176" s="116">
        <v>81</v>
      </c>
      <c r="W176" s="116">
        <v>419</v>
      </c>
      <c r="X176" s="116">
        <v>54</v>
      </c>
      <c r="Y176" s="116">
        <v>270</v>
      </c>
      <c r="Z176" s="116">
        <v>27</v>
      </c>
      <c r="AA176" s="116">
        <v>149</v>
      </c>
      <c r="AB176" s="116">
        <v>35</v>
      </c>
      <c r="AC176" s="116">
        <v>193</v>
      </c>
      <c r="AD176" s="116">
        <v>34</v>
      </c>
      <c r="AE176" s="116">
        <v>187</v>
      </c>
      <c r="AF176" s="116" t="s">
        <v>1860</v>
      </c>
      <c r="AG176" s="117"/>
      <c r="AH176" s="117" t="s">
        <v>1861</v>
      </c>
    </row>
    <row r="177" spans="1:34" x14ac:dyDescent="0.25">
      <c r="A177" s="117" t="s">
        <v>201</v>
      </c>
      <c r="B177" s="117" t="s">
        <v>202</v>
      </c>
      <c r="C177" s="117" t="s">
        <v>2207</v>
      </c>
      <c r="D177" s="117" t="s">
        <v>1038</v>
      </c>
      <c r="E177" s="117" t="s">
        <v>1039</v>
      </c>
      <c r="F177" s="117" t="s">
        <v>1104</v>
      </c>
      <c r="G177" s="117" t="s">
        <v>1105</v>
      </c>
      <c r="H177" s="117" t="s">
        <v>2208</v>
      </c>
      <c r="I177" s="117"/>
      <c r="J177" s="116" t="s">
        <v>1858</v>
      </c>
      <c r="K177" s="116">
        <v>4.2289000000000003</v>
      </c>
      <c r="L177" s="116">
        <v>33.494419999999998</v>
      </c>
      <c r="M177" s="117" t="s">
        <v>1859</v>
      </c>
      <c r="N177" s="116" t="s">
        <v>159</v>
      </c>
      <c r="O177" s="116">
        <v>90</v>
      </c>
      <c r="P177" s="116">
        <v>495</v>
      </c>
      <c r="Q177" s="116">
        <v>34</v>
      </c>
      <c r="R177" s="116">
        <v>215</v>
      </c>
      <c r="S177" s="116">
        <v>56</v>
      </c>
      <c r="T177" s="116">
        <v>280</v>
      </c>
      <c r="U177" s="116" t="s">
        <v>159</v>
      </c>
      <c r="V177" s="116">
        <v>282</v>
      </c>
      <c r="W177" s="116">
        <v>1508</v>
      </c>
      <c r="X177" s="116">
        <v>86</v>
      </c>
      <c r="Y177" s="116">
        <v>430</v>
      </c>
      <c r="Z177" s="116">
        <v>196</v>
      </c>
      <c r="AA177" s="116">
        <v>1078</v>
      </c>
      <c r="AB177" s="116">
        <v>30</v>
      </c>
      <c r="AC177" s="116">
        <v>165</v>
      </c>
      <c r="AD177" s="116">
        <v>29</v>
      </c>
      <c r="AE177" s="116">
        <v>160</v>
      </c>
      <c r="AF177" s="116" t="s">
        <v>1860</v>
      </c>
      <c r="AG177" s="117"/>
      <c r="AH177" s="117" t="s">
        <v>1861</v>
      </c>
    </row>
    <row r="178" spans="1:34" x14ac:dyDescent="0.25">
      <c r="A178" s="117" t="s">
        <v>201</v>
      </c>
      <c r="B178" s="117" t="s">
        <v>202</v>
      </c>
      <c r="C178" s="117" t="s">
        <v>2209</v>
      </c>
      <c r="D178" s="117" t="s">
        <v>1038</v>
      </c>
      <c r="E178" s="117" t="s">
        <v>1039</v>
      </c>
      <c r="F178" s="117" t="s">
        <v>1104</v>
      </c>
      <c r="G178" s="117" t="s">
        <v>1105</v>
      </c>
      <c r="H178" s="117" t="s">
        <v>2210</v>
      </c>
      <c r="I178" s="117"/>
      <c r="J178" s="116" t="s">
        <v>1858</v>
      </c>
      <c r="K178" s="116">
        <v>4.2152099999999999</v>
      </c>
      <c r="L178" s="116">
        <v>33.515099999999997</v>
      </c>
      <c r="M178" s="117" t="s">
        <v>1859</v>
      </c>
      <c r="N178" s="116" t="s">
        <v>159</v>
      </c>
      <c r="O178" s="116">
        <v>49</v>
      </c>
      <c r="P178" s="116">
        <v>245</v>
      </c>
      <c r="Q178" s="116">
        <v>39</v>
      </c>
      <c r="R178" s="116">
        <v>195</v>
      </c>
      <c r="S178" s="116">
        <v>10</v>
      </c>
      <c r="T178" s="116">
        <v>50</v>
      </c>
      <c r="U178" s="116" t="s">
        <v>159</v>
      </c>
      <c r="V178" s="116">
        <v>122</v>
      </c>
      <c r="W178" s="116">
        <v>610</v>
      </c>
      <c r="X178" s="116">
        <v>18</v>
      </c>
      <c r="Y178" s="116">
        <v>90</v>
      </c>
      <c r="Z178" s="116">
        <v>104</v>
      </c>
      <c r="AA178" s="116">
        <v>520</v>
      </c>
      <c r="AB178" s="116">
        <v>18</v>
      </c>
      <c r="AC178" s="116">
        <v>99</v>
      </c>
      <c r="AD178" s="116">
        <v>117</v>
      </c>
      <c r="AE178" s="116">
        <v>585</v>
      </c>
      <c r="AF178" s="116" t="s">
        <v>1860</v>
      </c>
      <c r="AG178" s="117"/>
      <c r="AH178" s="117" t="s">
        <v>1861</v>
      </c>
    </row>
    <row r="179" spans="1:34" x14ac:dyDescent="0.25">
      <c r="A179" s="118" t="s">
        <v>201</v>
      </c>
      <c r="B179" s="118" t="s">
        <v>202</v>
      </c>
      <c r="C179" s="118" t="s">
        <v>2211</v>
      </c>
      <c r="D179" s="118" t="s">
        <v>1038</v>
      </c>
      <c r="E179" s="118" t="s">
        <v>1039</v>
      </c>
      <c r="F179" s="118" t="s">
        <v>1104</v>
      </c>
      <c r="G179" s="118" t="s">
        <v>1105</v>
      </c>
      <c r="H179" s="118" t="s">
        <v>2212</v>
      </c>
      <c r="I179" s="118"/>
      <c r="J179" s="118" t="s">
        <v>1885</v>
      </c>
      <c r="K179" s="119">
        <v>4.2060599999999999</v>
      </c>
      <c r="L179" s="119">
        <v>33.452350000000003</v>
      </c>
      <c r="M179" s="118" t="s">
        <v>1859</v>
      </c>
      <c r="N179" s="116" t="s">
        <v>159</v>
      </c>
      <c r="O179" s="119">
        <v>86</v>
      </c>
      <c r="P179" s="119">
        <v>430</v>
      </c>
      <c r="Q179" s="119">
        <v>44</v>
      </c>
      <c r="R179" s="119">
        <v>220</v>
      </c>
      <c r="S179" s="119">
        <v>42</v>
      </c>
      <c r="T179" s="119">
        <v>210</v>
      </c>
      <c r="U179" s="119" t="s">
        <v>146</v>
      </c>
      <c r="V179" s="119">
        <v>0</v>
      </c>
      <c r="W179" s="116">
        <v>0</v>
      </c>
      <c r="X179" s="119">
        <v>0</v>
      </c>
      <c r="Y179" s="119">
        <v>0</v>
      </c>
      <c r="Z179" s="119">
        <v>0</v>
      </c>
      <c r="AA179" s="119">
        <v>0</v>
      </c>
      <c r="AB179" s="119">
        <v>0</v>
      </c>
      <c r="AC179" s="119">
        <v>0</v>
      </c>
      <c r="AD179" s="119">
        <v>0</v>
      </c>
      <c r="AE179" s="119">
        <v>0</v>
      </c>
      <c r="AF179" s="116" t="s">
        <v>1860</v>
      </c>
      <c r="AG179" s="118"/>
      <c r="AH179" s="117" t="s">
        <v>1861</v>
      </c>
    </row>
    <row r="180" spans="1:34" x14ac:dyDescent="0.25">
      <c r="A180" s="117" t="s">
        <v>201</v>
      </c>
      <c r="B180" s="117" t="s">
        <v>202</v>
      </c>
      <c r="C180" s="117" t="s">
        <v>2213</v>
      </c>
      <c r="D180" s="117" t="s">
        <v>1038</v>
      </c>
      <c r="E180" s="117" t="s">
        <v>1039</v>
      </c>
      <c r="F180" s="117" t="s">
        <v>1257</v>
      </c>
      <c r="G180" s="117" t="s">
        <v>1258</v>
      </c>
      <c r="H180" s="117" t="s">
        <v>2214</v>
      </c>
      <c r="I180" s="117" t="s">
        <v>2215</v>
      </c>
      <c r="J180" s="116" t="s">
        <v>1858</v>
      </c>
      <c r="K180" s="116">
        <v>4.4021100000000004</v>
      </c>
      <c r="L180" s="116">
        <v>33.52178</v>
      </c>
      <c r="M180" s="117" t="s">
        <v>1859</v>
      </c>
      <c r="N180" s="116" t="s">
        <v>159</v>
      </c>
      <c r="O180" s="116">
        <v>56</v>
      </c>
      <c r="P180" s="116">
        <v>308</v>
      </c>
      <c r="Q180" s="116">
        <v>7</v>
      </c>
      <c r="R180" s="116">
        <v>63</v>
      </c>
      <c r="S180" s="116">
        <v>49</v>
      </c>
      <c r="T180" s="116">
        <v>245</v>
      </c>
      <c r="U180" s="116" t="s">
        <v>159</v>
      </c>
      <c r="V180" s="116">
        <v>162</v>
      </c>
      <c r="W180" s="116">
        <v>810</v>
      </c>
      <c r="X180" s="116">
        <v>62</v>
      </c>
      <c r="Y180" s="116">
        <v>310</v>
      </c>
      <c r="Z180" s="116">
        <v>100</v>
      </c>
      <c r="AA180" s="116">
        <v>500</v>
      </c>
      <c r="AB180" s="116">
        <v>17</v>
      </c>
      <c r="AC180" s="116">
        <v>85</v>
      </c>
      <c r="AD180" s="116">
        <v>9</v>
      </c>
      <c r="AE180" s="116">
        <v>45</v>
      </c>
      <c r="AF180" s="116" t="s">
        <v>1860</v>
      </c>
      <c r="AG180" s="117" t="s">
        <v>1888</v>
      </c>
      <c r="AH180" s="117" t="s">
        <v>1861</v>
      </c>
    </row>
    <row r="181" spans="1:34" x14ac:dyDescent="0.25">
      <c r="A181" s="117" t="s">
        <v>201</v>
      </c>
      <c r="B181" s="117" t="s">
        <v>202</v>
      </c>
      <c r="C181" s="117" t="s">
        <v>2216</v>
      </c>
      <c r="D181" s="117" t="s">
        <v>1038</v>
      </c>
      <c r="E181" s="117" t="s">
        <v>1039</v>
      </c>
      <c r="F181" s="117" t="s">
        <v>1257</v>
      </c>
      <c r="G181" s="117" t="s">
        <v>1258</v>
      </c>
      <c r="H181" s="117" t="s">
        <v>2217</v>
      </c>
      <c r="I181" s="117" t="s">
        <v>2218</v>
      </c>
      <c r="J181" s="116" t="s">
        <v>1858</v>
      </c>
      <c r="K181" s="116">
        <v>4.3627099999999999</v>
      </c>
      <c r="L181" s="116">
        <v>33.549779999999998</v>
      </c>
      <c r="M181" s="117" t="s">
        <v>1859</v>
      </c>
      <c r="N181" s="116" t="s">
        <v>159</v>
      </c>
      <c r="O181" s="116">
        <v>60</v>
      </c>
      <c r="P181" s="116">
        <v>330</v>
      </c>
      <c r="Q181" s="116">
        <v>17</v>
      </c>
      <c r="R181" s="116">
        <v>115</v>
      </c>
      <c r="S181" s="116">
        <v>43</v>
      </c>
      <c r="T181" s="116">
        <v>215</v>
      </c>
      <c r="U181" s="116" t="s">
        <v>159</v>
      </c>
      <c r="V181" s="116">
        <v>200</v>
      </c>
      <c r="W181" s="116">
        <v>700</v>
      </c>
      <c r="X181" s="116">
        <v>100</v>
      </c>
      <c r="Y181" s="116">
        <v>200</v>
      </c>
      <c r="Z181" s="116">
        <v>100</v>
      </c>
      <c r="AA181" s="116">
        <v>500</v>
      </c>
      <c r="AB181" s="116">
        <v>32</v>
      </c>
      <c r="AC181" s="116">
        <v>160</v>
      </c>
      <c r="AD181" s="116">
        <v>8</v>
      </c>
      <c r="AE181" s="116">
        <v>40</v>
      </c>
      <c r="AF181" s="116" t="s">
        <v>1860</v>
      </c>
      <c r="AG181" s="117" t="s">
        <v>1888</v>
      </c>
      <c r="AH181" s="117" t="s">
        <v>1861</v>
      </c>
    </row>
    <row r="182" spans="1:34" x14ac:dyDescent="0.25">
      <c r="A182" s="117" t="s">
        <v>201</v>
      </c>
      <c r="B182" s="117" t="s">
        <v>202</v>
      </c>
      <c r="C182" s="117" t="s">
        <v>2219</v>
      </c>
      <c r="D182" s="117" t="s">
        <v>1038</v>
      </c>
      <c r="E182" s="117" t="s">
        <v>1039</v>
      </c>
      <c r="F182" s="117" t="s">
        <v>1257</v>
      </c>
      <c r="G182" s="117" t="s">
        <v>1258</v>
      </c>
      <c r="H182" s="117" t="s">
        <v>2220</v>
      </c>
      <c r="I182" s="117"/>
      <c r="J182" s="116" t="s">
        <v>1858</v>
      </c>
      <c r="K182" s="116">
        <v>4.4111000000000002</v>
      </c>
      <c r="L182" s="116">
        <v>33.70167</v>
      </c>
      <c r="M182" s="117" t="s">
        <v>1859</v>
      </c>
      <c r="N182" s="116" t="s">
        <v>159</v>
      </c>
      <c r="O182" s="116">
        <v>62</v>
      </c>
      <c r="P182" s="116">
        <v>310</v>
      </c>
      <c r="Q182" s="116">
        <v>31</v>
      </c>
      <c r="R182" s="116">
        <v>155</v>
      </c>
      <c r="S182" s="116">
        <v>31</v>
      </c>
      <c r="T182" s="116">
        <v>155</v>
      </c>
      <c r="U182" s="116" t="s">
        <v>159</v>
      </c>
      <c r="V182" s="116">
        <v>99</v>
      </c>
      <c r="W182" s="116">
        <v>459</v>
      </c>
      <c r="X182" s="116">
        <v>60</v>
      </c>
      <c r="Y182" s="116">
        <v>300</v>
      </c>
      <c r="Z182" s="116">
        <v>39</v>
      </c>
      <c r="AA182" s="116">
        <v>159</v>
      </c>
      <c r="AB182" s="116">
        <v>31</v>
      </c>
      <c r="AC182" s="116">
        <v>155</v>
      </c>
      <c r="AD182" s="116">
        <v>75</v>
      </c>
      <c r="AE182" s="116">
        <v>375</v>
      </c>
      <c r="AF182" s="116" t="s">
        <v>1860</v>
      </c>
      <c r="AG182" s="117" t="s">
        <v>1888</v>
      </c>
      <c r="AH182" s="117" t="s">
        <v>1861</v>
      </c>
    </row>
    <row r="183" spans="1:34" x14ac:dyDescent="0.25">
      <c r="A183" s="117" t="s">
        <v>201</v>
      </c>
      <c r="B183" s="117" t="s">
        <v>202</v>
      </c>
      <c r="C183" s="117" t="s">
        <v>2221</v>
      </c>
      <c r="D183" s="117" t="s">
        <v>1038</v>
      </c>
      <c r="E183" s="117" t="s">
        <v>1039</v>
      </c>
      <c r="F183" s="117" t="s">
        <v>1257</v>
      </c>
      <c r="G183" s="117" t="s">
        <v>1258</v>
      </c>
      <c r="H183" s="117" t="s">
        <v>2222</v>
      </c>
      <c r="I183" s="117"/>
      <c r="J183" s="116" t="s">
        <v>1858</v>
      </c>
      <c r="K183" s="116">
        <v>4.3517200000000003</v>
      </c>
      <c r="L183" s="116">
        <v>33.654229999999998</v>
      </c>
      <c r="M183" s="117" t="s">
        <v>1859</v>
      </c>
      <c r="N183" s="116" t="s">
        <v>159</v>
      </c>
      <c r="O183" s="116">
        <v>78</v>
      </c>
      <c r="P183" s="116">
        <v>429</v>
      </c>
      <c r="Q183" s="116">
        <v>14</v>
      </c>
      <c r="R183" s="116">
        <v>109</v>
      </c>
      <c r="S183" s="116">
        <v>64</v>
      </c>
      <c r="T183" s="116">
        <v>320</v>
      </c>
      <c r="U183" s="116" t="s">
        <v>159</v>
      </c>
      <c r="V183" s="116">
        <v>200</v>
      </c>
      <c r="W183" s="116">
        <v>1000</v>
      </c>
      <c r="X183" s="116">
        <v>100</v>
      </c>
      <c r="Y183" s="116">
        <v>500</v>
      </c>
      <c r="Z183" s="116">
        <v>100</v>
      </c>
      <c r="AA183" s="116">
        <v>500</v>
      </c>
      <c r="AB183" s="116">
        <v>16</v>
      </c>
      <c r="AC183" s="116">
        <v>90</v>
      </c>
      <c r="AD183" s="116">
        <v>80</v>
      </c>
      <c r="AE183" s="116">
        <v>400</v>
      </c>
      <c r="AF183" s="116" t="s">
        <v>1860</v>
      </c>
      <c r="AG183" s="117" t="s">
        <v>1888</v>
      </c>
      <c r="AH183" s="117" t="s">
        <v>1861</v>
      </c>
    </row>
    <row r="184" spans="1:34" x14ac:dyDescent="0.25">
      <c r="A184" s="117" t="s">
        <v>201</v>
      </c>
      <c r="B184" s="117" t="s">
        <v>202</v>
      </c>
      <c r="C184" s="117" t="s">
        <v>2223</v>
      </c>
      <c r="D184" s="117" t="s">
        <v>1038</v>
      </c>
      <c r="E184" s="117" t="s">
        <v>1039</v>
      </c>
      <c r="F184" s="117" t="s">
        <v>1112</v>
      </c>
      <c r="G184" s="117" t="s">
        <v>1113</v>
      </c>
      <c r="H184" s="117" t="s">
        <v>2224</v>
      </c>
      <c r="I184" s="117"/>
      <c r="J184" s="116" t="s">
        <v>1858</v>
      </c>
      <c r="K184" s="116">
        <v>4.5199999999999996</v>
      </c>
      <c r="L184" s="116">
        <v>33.32</v>
      </c>
      <c r="M184" s="117" t="s">
        <v>1859</v>
      </c>
      <c r="N184" s="116" t="s">
        <v>159</v>
      </c>
      <c r="O184" s="116">
        <v>95</v>
      </c>
      <c r="P184" s="116">
        <v>523</v>
      </c>
      <c r="Q184" s="116">
        <v>74</v>
      </c>
      <c r="R184" s="116">
        <v>407</v>
      </c>
      <c r="S184" s="116">
        <v>21</v>
      </c>
      <c r="T184" s="116">
        <v>116</v>
      </c>
      <c r="U184" s="116" t="s">
        <v>159</v>
      </c>
      <c r="V184" s="116">
        <v>268</v>
      </c>
      <c r="W184" s="116">
        <v>1340</v>
      </c>
      <c r="X184" s="116">
        <v>210</v>
      </c>
      <c r="Y184" s="116">
        <v>1050</v>
      </c>
      <c r="Z184" s="116">
        <v>58</v>
      </c>
      <c r="AA184" s="116">
        <v>290</v>
      </c>
      <c r="AB184" s="116">
        <v>51</v>
      </c>
      <c r="AC184" s="116">
        <v>295</v>
      </c>
      <c r="AD184" s="116">
        <v>35</v>
      </c>
      <c r="AE184" s="116">
        <v>175</v>
      </c>
      <c r="AF184" s="116" t="s">
        <v>1860</v>
      </c>
      <c r="AG184" s="117"/>
      <c r="AH184" s="117" t="s">
        <v>1861</v>
      </c>
    </row>
    <row r="185" spans="1:34" x14ac:dyDescent="0.25">
      <c r="A185" s="117" t="s">
        <v>201</v>
      </c>
      <c r="B185" s="117" t="s">
        <v>202</v>
      </c>
      <c r="C185" s="117" t="s">
        <v>2225</v>
      </c>
      <c r="D185" s="117" t="s">
        <v>1038</v>
      </c>
      <c r="E185" s="117" t="s">
        <v>1039</v>
      </c>
      <c r="F185" s="117" t="s">
        <v>1112</v>
      </c>
      <c r="G185" s="117" t="s">
        <v>1113</v>
      </c>
      <c r="H185" s="117" t="s">
        <v>2226</v>
      </c>
      <c r="I185" s="117"/>
      <c r="J185" s="116" t="s">
        <v>1858</v>
      </c>
      <c r="K185" s="116">
        <v>4.3875917070000003</v>
      </c>
      <c r="L185" s="116">
        <v>33.349513190000003</v>
      </c>
      <c r="M185" s="117" t="s">
        <v>1859</v>
      </c>
      <c r="N185" s="116" t="s">
        <v>159</v>
      </c>
      <c r="O185" s="116">
        <v>145</v>
      </c>
      <c r="P185" s="116">
        <v>798</v>
      </c>
      <c r="Q185" s="116">
        <v>76</v>
      </c>
      <c r="R185" s="116">
        <v>418</v>
      </c>
      <c r="S185" s="116">
        <v>69</v>
      </c>
      <c r="T185" s="116">
        <v>380</v>
      </c>
      <c r="U185" s="116" t="s">
        <v>159</v>
      </c>
      <c r="V185" s="116">
        <v>274</v>
      </c>
      <c r="W185" s="116">
        <v>1370</v>
      </c>
      <c r="X185" s="116">
        <v>198</v>
      </c>
      <c r="Y185" s="116">
        <v>990</v>
      </c>
      <c r="Z185" s="116">
        <v>76</v>
      </c>
      <c r="AA185" s="116">
        <v>380</v>
      </c>
      <c r="AB185" s="116">
        <v>30</v>
      </c>
      <c r="AC185" s="116">
        <v>150</v>
      </c>
      <c r="AD185" s="116">
        <v>67</v>
      </c>
      <c r="AE185" s="116">
        <v>335</v>
      </c>
      <c r="AF185" s="116" t="s">
        <v>1860</v>
      </c>
      <c r="AG185" s="117"/>
      <c r="AH185" s="117" t="s">
        <v>1861</v>
      </c>
    </row>
    <row r="186" spans="1:34" x14ac:dyDescent="0.25">
      <c r="A186" s="117" t="s">
        <v>201</v>
      </c>
      <c r="B186" s="117" t="s">
        <v>202</v>
      </c>
      <c r="C186" s="117" t="s">
        <v>2227</v>
      </c>
      <c r="D186" s="117" t="s">
        <v>1038</v>
      </c>
      <c r="E186" s="117" t="s">
        <v>1039</v>
      </c>
      <c r="F186" s="117" t="s">
        <v>1223</v>
      </c>
      <c r="G186" s="117" t="s">
        <v>1224</v>
      </c>
      <c r="H186" s="117" t="s">
        <v>2228</v>
      </c>
      <c r="I186" s="117"/>
      <c r="J186" s="116" t="s">
        <v>1858</v>
      </c>
      <c r="K186" s="116">
        <v>4.1455299999999999</v>
      </c>
      <c r="L186" s="116">
        <v>33.684060000000002</v>
      </c>
      <c r="M186" s="117" t="s">
        <v>1859</v>
      </c>
      <c r="N186" s="116" t="s">
        <v>159</v>
      </c>
      <c r="O186" s="116">
        <v>85</v>
      </c>
      <c r="P186" s="116">
        <v>425</v>
      </c>
      <c r="Q186" s="116">
        <v>64</v>
      </c>
      <c r="R186" s="116">
        <v>320</v>
      </c>
      <c r="S186" s="116">
        <v>21</v>
      </c>
      <c r="T186" s="116">
        <v>105</v>
      </c>
      <c r="U186" s="116" t="s">
        <v>159</v>
      </c>
      <c r="V186" s="116">
        <v>157</v>
      </c>
      <c r="W186" s="116">
        <v>785</v>
      </c>
      <c r="X186" s="116">
        <v>57</v>
      </c>
      <c r="Y186" s="116">
        <v>285</v>
      </c>
      <c r="Z186" s="116">
        <v>100</v>
      </c>
      <c r="AA186" s="116">
        <v>500</v>
      </c>
      <c r="AB186" s="116">
        <v>20</v>
      </c>
      <c r="AC186" s="116">
        <v>100</v>
      </c>
      <c r="AD186" s="116">
        <v>18</v>
      </c>
      <c r="AE186" s="116">
        <v>90</v>
      </c>
      <c r="AF186" s="116" t="s">
        <v>1860</v>
      </c>
      <c r="AG186" s="117"/>
      <c r="AH186" s="117" t="s">
        <v>1861</v>
      </c>
    </row>
    <row r="187" spans="1:34" x14ac:dyDescent="0.25">
      <c r="A187" s="117" t="s">
        <v>201</v>
      </c>
      <c r="B187" s="117" t="s">
        <v>202</v>
      </c>
      <c r="C187" s="117" t="s">
        <v>2229</v>
      </c>
      <c r="D187" s="117" t="s">
        <v>1038</v>
      </c>
      <c r="E187" s="117" t="s">
        <v>1039</v>
      </c>
      <c r="F187" s="117" t="s">
        <v>1223</v>
      </c>
      <c r="G187" s="117" t="s">
        <v>1224</v>
      </c>
      <c r="H187" s="117" t="s">
        <v>2230</v>
      </c>
      <c r="I187" s="117"/>
      <c r="J187" s="116" t="s">
        <v>1858</v>
      </c>
      <c r="K187" s="116">
        <v>4.1193379600000002</v>
      </c>
      <c r="L187" s="116">
        <v>33.662869847000003</v>
      </c>
      <c r="M187" s="117" t="s">
        <v>1859</v>
      </c>
      <c r="N187" s="116" t="s">
        <v>159</v>
      </c>
      <c r="O187" s="116">
        <v>65</v>
      </c>
      <c r="P187" s="116">
        <v>325</v>
      </c>
      <c r="Q187" s="116">
        <v>51</v>
      </c>
      <c r="R187" s="116">
        <v>255</v>
      </c>
      <c r="S187" s="116">
        <v>14</v>
      </c>
      <c r="T187" s="116">
        <v>70</v>
      </c>
      <c r="U187" s="116" t="s">
        <v>159</v>
      </c>
      <c r="V187" s="116">
        <v>95</v>
      </c>
      <c r="W187" s="116">
        <v>475</v>
      </c>
      <c r="X187" s="116">
        <v>43</v>
      </c>
      <c r="Y187" s="116">
        <v>215</v>
      </c>
      <c r="Z187" s="116">
        <v>52</v>
      </c>
      <c r="AA187" s="116">
        <v>260</v>
      </c>
      <c r="AB187" s="116">
        <v>6</v>
      </c>
      <c r="AC187" s="116">
        <v>30</v>
      </c>
      <c r="AD187" s="116">
        <v>6</v>
      </c>
      <c r="AE187" s="116">
        <v>30</v>
      </c>
      <c r="AF187" s="116" t="s">
        <v>1860</v>
      </c>
      <c r="AG187" s="117"/>
      <c r="AH187" s="117" t="s">
        <v>1861</v>
      </c>
    </row>
    <row r="188" spans="1:34" x14ac:dyDescent="0.25">
      <c r="A188" s="117" t="s">
        <v>201</v>
      </c>
      <c r="B188" s="117" t="s">
        <v>202</v>
      </c>
      <c r="C188" s="117" t="s">
        <v>2231</v>
      </c>
      <c r="D188" s="117" t="s">
        <v>1038</v>
      </c>
      <c r="E188" s="117" t="s">
        <v>1039</v>
      </c>
      <c r="F188" s="117" t="s">
        <v>1223</v>
      </c>
      <c r="G188" s="117" t="s">
        <v>1224</v>
      </c>
      <c r="H188" s="117" t="s">
        <v>2232</v>
      </c>
      <c r="I188" s="117"/>
      <c r="J188" s="116" t="s">
        <v>1858</v>
      </c>
      <c r="K188" s="116">
        <v>4.1599300000000001</v>
      </c>
      <c r="L188" s="116">
        <v>33.66048</v>
      </c>
      <c r="M188" s="117" t="s">
        <v>1859</v>
      </c>
      <c r="N188" s="116" t="s">
        <v>159</v>
      </c>
      <c r="O188" s="116">
        <v>100</v>
      </c>
      <c r="P188" s="116">
        <v>500</v>
      </c>
      <c r="Q188" s="116">
        <v>75</v>
      </c>
      <c r="R188" s="116">
        <v>375</v>
      </c>
      <c r="S188" s="116">
        <v>25</v>
      </c>
      <c r="T188" s="116">
        <v>125</v>
      </c>
      <c r="U188" s="116" t="s">
        <v>159</v>
      </c>
      <c r="V188" s="116">
        <v>332</v>
      </c>
      <c r="W188" s="116">
        <v>1660</v>
      </c>
      <c r="X188" s="116">
        <v>182</v>
      </c>
      <c r="Y188" s="116">
        <v>910</v>
      </c>
      <c r="Z188" s="116">
        <v>150</v>
      </c>
      <c r="AA188" s="116">
        <v>750</v>
      </c>
      <c r="AB188" s="116">
        <v>42</v>
      </c>
      <c r="AC188" s="116">
        <v>210</v>
      </c>
      <c r="AD188" s="116">
        <v>20</v>
      </c>
      <c r="AE188" s="116">
        <v>100</v>
      </c>
      <c r="AF188" s="116" t="s">
        <v>1860</v>
      </c>
      <c r="AG188" s="117"/>
      <c r="AH188" s="117" t="s">
        <v>1861</v>
      </c>
    </row>
    <row r="189" spans="1:34" x14ac:dyDescent="0.25">
      <c r="A189" s="117" t="s">
        <v>201</v>
      </c>
      <c r="B189" s="117" t="s">
        <v>202</v>
      </c>
      <c r="C189" s="117" t="s">
        <v>2233</v>
      </c>
      <c r="D189" s="117" t="s">
        <v>1038</v>
      </c>
      <c r="E189" s="117" t="s">
        <v>1039</v>
      </c>
      <c r="F189" s="117" t="s">
        <v>1223</v>
      </c>
      <c r="G189" s="117" t="s">
        <v>1224</v>
      </c>
      <c r="H189" s="117" t="s">
        <v>2234</v>
      </c>
      <c r="I189" s="117"/>
      <c r="J189" s="116" t="s">
        <v>1858</v>
      </c>
      <c r="K189" s="116">
        <v>4.0830000000000002</v>
      </c>
      <c r="L189" s="116">
        <v>33.758609999999997</v>
      </c>
      <c r="M189" s="117" t="s">
        <v>1859</v>
      </c>
      <c r="N189" s="116" t="s">
        <v>159</v>
      </c>
      <c r="O189" s="116">
        <v>75</v>
      </c>
      <c r="P189" s="116">
        <v>413</v>
      </c>
      <c r="Q189" s="116">
        <v>39</v>
      </c>
      <c r="R189" s="116">
        <v>233</v>
      </c>
      <c r="S189" s="116">
        <v>36</v>
      </c>
      <c r="T189" s="116">
        <v>180</v>
      </c>
      <c r="U189" s="116" t="s">
        <v>159</v>
      </c>
      <c r="V189" s="116">
        <v>347</v>
      </c>
      <c r="W189" s="116">
        <v>1753</v>
      </c>
      <c r="X189" s="116">
        <v>312</v>
      </c>
      <c r="Y189" s="116">
        <v>1560</v>
      </c>
      <c r="Z189" s="116">
        <v>35</v>
      </c>
      <c r="AA189" s="116">
        <v>193</v>
      </c>
      <c r="AB189" s="116">
        <v>45</v>
      </c>
      <c r="AC189" s="116">
        <v>248</v>
      </c>
      <c r="AD189" s="116">
        <v>24</v>
      </c>
      <c r="AE189" s="116">
        <v>120</v>
      </c>
      <c r="AF189" s="116" t="s">
        <v>1860</v>
      </c>
      <c r="AG189" s="117"/>
      <c r="AH189" s="117" t="s">
        <v>1861</v>
      </c>
    </row>
    <row r="190" spans="1:34" x14ac:dyDescent="0.25">
      <c r="A190" s="117" t="s">
        <v>201</v>
      </c>
      <c r="B190" s="117" t="s">
        <v>202</v>
      </c>
      <c r="C190" s="117" t="s">
        <v>2235</v>
      </c>
      <c r="D190" s="117" t="s">
        <v>1038</v>
      </c>
      <c r="E190" s="117" t="s">
        <v>1039</v>
      </c>
      <c r="F190" s="117" t="s">
        <v>1223</v>
      </c>
      <c r="G190" s="117" t="s">
        <v>1224</v>
      </c>
      <c r="H190" s="117" t="s">
        <v>2236</v>
      </c>
      <c r="I190" s="117"/>
      <c r="J190" s="116" t="s">
        <v>1858</v>
      </c>
      <c r="K190" s="116">
        <v>4.1804469219999998</v>
      </c>
      <c r="L190" s="116">
        <v>33.633699620000002</v>
      </c>
      <c r="M190" s="117" t="s">
        <v>1859</v>
      </c>
      <c r="N190" s="116" t="s">
        <v>159</v>
      </c>
      <c r="O190" s="116">
        <v>50</v>
      </c>
      <c r="P190" s="116">
        <v>250</v>
      </c>
      <c r="Q190" s="116">
        <v>41</v>
      </c>
      <c r="R190" s="116">
        <v>205</v>
      </c>
      <c r="S190" s="116">
        <v>9</v>
      </c>
      <c r="T190" s="116">
        <v>45</v>
      </c>
      <c r="U190" s="116" t="s">
        <v>159</v>
      </c>
      <c r="V190" s="116">
        <v>66</v>
      </c>
      <c r="W190" s="116">
        <v>330</v>
      </c>
      <c r="X190" s="116">
        <v>18</v>
      </c>
      <c r="Y190" s="116">
        <v>90</v>
      </c>
      <c r="Z190" s="116">
        <v>48</v>
      </c>
      <c r="AA190" s="116">
        <v>240</v>
      </c>
      <c r="AB190" s="116">
        <v>4</v>
      </c>
      <c r="AC190" s="116">
        <v>20</v>
      </c>
      <c r="AD190" s="116">
        <v>4</v>
      </c>
      <c r="AE190" s="116">
        <v>20</v>
      </c>
      <c r="AF190" s="116" t="s">
        <v>1860</v>
      </c>
      <c r="AG190" s="117"/>
      <c r="AH190" s="117" t="s">
        <v>1861</v>
      </c>
    </row>
    <row r="191" spans="1:34" x14ac:dyDescent="0.25">
      <c r="A191" s="117" t="s">
        <v>201</v>
      </c>
      <c r="B191" s="117" t="s">
        <v>202</v>
      </c>
      <c r="C191" s="117" t="s">
        <v>2237</v>
      </c>
      <c r="D191" s="117" t="s">
        <v>1038</v>
      </c>
      <c r="E191" s="117" t="s">
        <v>1039</v>
      </c>
      <c r="F191" s="117" t="s">
        <v>1390</v>
      </c>
      <c r="G191" s="117" t="s">
        <v>1391</v>
      </c>
      <c r="H191" s="117" t="s">
        <v>2238</v>
      </c>
      <c r="I191" s="117"/>
      <c r="J191" s="116" t="s">
        <v>1858</v>
      </c>
      <c r="K191" s="116">
        <v>4.334457778</v>
      </c>
      <c r="L191" s="116">
        <v>33.679092590000003</v>
      </c>
      <c r="M191" s="117" t="s">
        <v>1859</v>
      </c>
      <c r="N191" s="116" t="s">
        <v>159</v>
      </c>
      <c r="O191" s="116">
        <v>98</v>
      </c>
      <c r="P191" s="116">
        <v>458</v>
      </c>
      <c r="Q191" s="116">
        <v>16</v>
      </c>
      <c r="R191" s="116">
        <v>48</v>
      </c>
      <c r="S191" s="116">
        <v>82</v>
      </c>
      <c r="T191" s="116">
        <v>410</v>
      </c>
      <c r="U191" s="116" t="s">
        <v>159</v>
      </c>
      <c r="V191" s="116">
        <v>233</v>
      </c>
      <c r="W191" s="116">
        <v>1165</v>
      </c>
      <c r="X191" s="116">
        <v>212</v>
      </c>
      <c r="Y191" s="116">
        <v>1060</v>
      </c>
      <c r="Z191" s="116">
        <v>21</v>
      </c>
      <c r="AA191" s="116">
        <v>105</v>
      </c>
      <c r="AB191" s="116">
        <v>32</v>
      </c>
      <c r="AC191" s="116">
        <v>160</v>
      </c>
      <c r="AD191" s="116">
        <v>28</v>
      </c>
      <c r="AE191" s="116">
        <v>140</v>
      </c>
      <c r="AF191" s="116" t="s">
        <v>1860</v>
      </c>
      <c r="AG191" s="117" t="s">
        <v>1888</v>
      </c>
      <c r="AH191" s="117" t="s">
        <v>1861</v>
      </c>
    </row>
    <row r="192" spans="1:34" x14ac:dyDescent="0.25">
      <c r="A192" s="117" t="s">
        <v>201</v>
      </c>
      <c r="B192" s="117" t="s">
        <v>202</v>
      </c>
      <c r="C192" s="117" t="s">
        <v>2239</v>
      </c>
      <c r="D192" s="117" t="s">
        <v>1038</v>
      </c>
      <c r="E192" s="117" t="s">
        <v>1039</v>
      </c>
      <c r="F192" s="117" t="s">
        <v>1390</v>
      </c>
      <c r="G192" s="117" t="s">
        <v>1391</v>
      </c>
      <c r="H192" s="117" t="s">
        <v>2240</v>
      </c>
      <c r="I192" s="117"/>
      <c r="J192" s="116" t="s">
        <v>1858</v>
      </c>
      <c r="K192" s="116">
        <v>4.2887400529999997</v>
      </c>
      <c r="L192" s="116">
        <v>33.696809739999999</v>
      </c>
      <c r="M192" s="117" t="s">
        <v>1859</v>
      </c>
      <c r="N192" s="116" t="s">
        <v>159</v>
      </c>
      <c r="O192" s="116">
        <v>71</v>
      </c>
      <c r="P192" s="116">
        <v>355</v>
      </c>
      <c r="Q192" s="116">
        <v>50</v>
      </c>
      <c r="R192" s="116">
        <v>250</v>
      </c>
      <c r="S192" s="116">
        <v>21</v>
      </c>
      <c r="T192" s="116">
        <v>105</v>
      </c>
      <c r="U192" s="116" t="s">
        <v>159</v>
      </c>
      <c r="V192" s="116">
        <v>70</v>
      </c>
      <c r="W192" s="116">
        <v>350</v>
      </c>
      <c r="X192" s="116">
        <v>64</v>
      </c>
      <c r="Y192" s="116">
        <v>320</v>
      </c>
      <c r="Z192" s="116">
        <v>6</v>
      </c>
      <c r="AA192" s="116">
        <v>30</v>
      </c>
      <c r="AB192" s="116">
        <v>9</v>
      </c>
      <c r="AC192" s="116">
        <v>45</v>
      </c>
      <c r="AD192" s="116">
        <v>42</v>
      </c>
      <c r="AE192" s="116">
        <v>210</v>
      </c>
      <c r="AF192" s="116" t="s">
        <v>1860</v>
      </c>
      <c r="AG192" s="117" t="s">
        <v>1888</v>
      </c>
      <c r="AH192" s="117" t="s">
        <v>1861</v>
      </c>
    </row>
    <row r="193" spans="1:34" x14ac:dyDescent="0.25">
      <c r="A193" s="117" t="s">
        <v>201</v>
      </c>
      <c r="B193" s="117" t="s">
        <v>202</v>
      </c>
      <c r="C193" s="117" t="s">
        <v>2241</v>
      </c>
      <c r="D193" s="117" t="s">
        <v>1038</v>
      </c>
      <c r="E193" s="117" t="s">
        <v>1039</v>
      </c>
      <c r="F193" s="117" t="s">
        <v>1037</v>
      </c>
      <c r="G193" s="117" t="s">
        <v>1040</v>
      </c>
      <c r="H193" s="117" t="s">
        <v>2242</v>
      </c>
      <c r="I193" s="117" t="s">
        <v>2242</v>
      </c>
      <c r="J193" s="116" t="s">
        <v>1858</v>
      </c>
      <c r="K193" s="116">
        <v>4.2582899999999997</v>
      </c>
      <c r="L193" s="116">
        <v>33.563560000000003</v>
      </c>
      <c r="M193" s="117" t="s">
        <v>1859</v>
      </c>
      <c r="N193" s="116" t="s">
        <v>159</v>
      </c>
      <c r="O193" s="116">
        <v>21</v>
      </c>
      <c r="P193" s="116">
        <v>116</v>
      </c>
      <c r="Q193" s="116">
        <v>3</v>
      </c>
      <c r="R193" s="116">
        <v>11</v>
      </c>
      <c r="S193" s="116">
        <v>18</v>
      </c>
      <c r="T193" s="116">
        <v>105</v>
      </c>
      <c r="U193" s="116" t="s">
        <v>159</v>
      </c>
      <c r="V193" s="116">
        <v>256</v>
      </c>
      <c r="W193" s="116">
        <v>1283</v>
      </c>
      <c r="X193" s="116">
        <v>164</v>
      </c>
      <c r="Y193" s="116">
        <v>823</v>
      </c>
      <c r="Z193" s="116">
        <v>92</v>
      </c>
      <c r="AA193" s="116">
        <v>460</v>
      </c>
      <c r="AB193" s="116">
        <v>200</v>
      </c>
      <c r="AC193" s="116">
        <v>1100</v>
      </c>
      <c r="AD193" s="116">
        <v>33</v>
      </c>
      <c r="AE193" s="116">
        <v>165</v>
      </c>
      <c r="AF193" s="116" t="s">
        <v>1860</v>
      </c>
      <c r="AG193" s="117"/>
      <c r="AH193" s="117" t="s">
        <v>1861</v>
      </c>
    </row>
    <row r="194" spans="1:34" x14ac:dyDescent="0.25">
      <c r="A194" s="117" t="s">
        <v>201</v>
      </c>
      <c r="B194" s="117" t="s">
        <v>202</v>
      </c>
      <c r="C194" s="117" t="s">
        <v>2243</v>
      </c>
      <c r="D194" s="117" t="s">
        <v>1038</v>
      </c>
      <c r="E194" s="117" t="s">
        <v>1039</v>
      </c>
      <c r="F194" s="117" t="s">
        <v>1037</v>
      </c>
      <c r="G194" s="117" t="s">
        <v>1040</v>
      </c>
      <c r="H194" s="117" t="s">
        <v>2244</v>
      </c>
      <c r="I194" s="117"/>
      <c r="J194" s="116" t="s">
        <v>1858</v>
      </c>
      <c r="K194" s="116">
        <v>4.269752531</v>
      </c>
      <c r="L194" s="116">
        <v>33.56899164</v>
      </c>
      <c r="M194" s="117" t="s">
        <v>1859</v>
      </c>
      <c r="N194" s="116" t="s">
        <v>159</v>
      </c>
      <c r="O194" s="116">
        <v>124</v>
      </c>
      <c r="P194" s="116">
        <v>682</v>
      </c>
      <c r="Q194" s="116">
        <v>114</v>
      </c>
      <c r="R194" s="116">
        <v>627</v>
      </c>
      <c r="S194" s="116">
        <v>10</v>
      </c>
      <c r="T194" s="116">
        <v>55</v>
      </c>
      <c r="U194" s="116" t="s">
        <v>159</v>
      </c>
      <c r="V194" s="116">
        <v>181</v>
      </c>
      <c r="W194" s="116">
        <v>902</v>
      </c>
      <c r="X194" s="116">
        <v>149</v>
      </c>
      <c r="Y194" s="116">
        <v>742</v>
      </c>
      <c r="Z194" s="116">
        <v>32</v>
      </c>
      <c r="AA194" s="116">
        <v>160</v>
      </c>
      <c r="AB194" s="116">
        <v>71</v>
      </c>
      <c r="AC194" s="116">
        <v>495</v>
      </c>
      <c r="AD194" s="116">
        <v>73</v>
      </c>
      <c r="AE194" s="116">
        <v>365</v>
      </c>
      <c r="AF194" s="116" t="s">
        <v>1860</v>
      </c>
      <c r="AG194" s="117"/>
      <c r="AH194" s="117" t="s">
        <v>1861</v>
      </c>
    </row>
    <row r="195" spans="1:34" x14ac:dyDescent="0.25">
      <c r="A195" s="117" t="s">
        <v>201</v>
      </c>
      <c r="B195" s="117" t="s">
        <v>202</v>
      </c>
      <c r="C195" s="117" t="s">
        <v>2245</v>
      </c>
      <c r="D195" s="117" t="s">
        <v>402</v>
      </c>
      <c r="E195" s="117" t="s">
        <v>313</v>
      </c>
      <c r="F195" s="117" t="s">
        <v>401</v>
      </c>
      <c r="G195" s="117" t="s">
        <v>403</v>
      </c>
      <c r="H195" s="117" t="s">
        <v>403</v>
      </c>
      <c r="I195" s="117"/>
      <c r="J195" s="116" t="s">
        <v>1858</v>
      </c>
      <c r="K195" s="116">
        <v>4.073817</v>
      </c>
      <c r="L195" s="116">
        <v>32.821432999999999</v>
      </c>
      <c r="M195" s="117" t="s">
        <v>1859</v>
      </c>
      <c r="N195" s="116" t="s">
        <v>146</v>
      </c>
      <c r="O195" s="116">
        <v>0</v>
      </c>
      <c r="P195" s="116">
        <v>0</v>
      </c>
      <c r="Q195" s="116">
        <v>0</v>
      </c>
      <c r="R195" s="116">
        <v>0</v>
      </c>
      <c r="S195" s="116">
        <v>0</v>
      </c>
      <c r="T195" s="116">
        <v>0</v>
      </c>
      <c r="U195" s="116" t="s">
        <v>159</v>
      </c>
      <c r="V195" s="116">
        <v>85</v>
      </c>
      <c r="W195" s="116">
        <v>425</v>
      </c>
      <c r="X195" s="116">
        <v>25</v>
      </c>
      <c r="Y195" s="116">
        <v>125</v>
      </c>
      <c r="Z195" s="116">
        <v>60</v>
      </c>
      <c r="AA195" s="116">
        <v>300</v>
      </c>
      <c r="AB195" s="116">
        <v>0</v>
      </c>
      <c r="AC195" s="116">
        <v>0</v>
      </c>
      <c r="AD195" s="116">
        <v>0</v>
      </c>
      <c r="AE195" s="116">
        <v>0</v>
      </c>
      <c r="AF195" s="116" t="s">
        <v>1860</v>
      </c>
      <c r="AG195" s="117"/>
      <c r="AH195" s="117" t="s">
        <v>1861</v>
      </c>
    </row>
    <row r="196" spans="1:34" x14ac:dyDescent="0.25">
      <c r="A196" s="117" t="s">
        <v>201</v>
      </c>
      <c r="B196" s="117" t="s">
        <v>202</v>
      </c>
      <c r="C196" s="117" t="s">
        <v>2246</v>
      </c>
      <c r="D196" s="117" t="s">
        <v>402</v>
      </c>
      <c r="E196" s="117" t="s">
        <v>313</v>
      </c>
      <c r="F196" s="117" t="s">
        <v>1200</v>
      </c>
      <c r="G196" s="117" t="s">
        <v>313</v>
      </c>
      <c r="H196" s="117" t="s">
        <v>2247</v>
      </c>
      <c r="I196" s="117"/>
      <c r="J196" s="116" t="s">
        <v>1858</v>
      </c>
      <c r="K196" s="116">
        <v>3.9018229999999998</v>
      </c>
      <c r="L196" s="116">
        <v>33.170681999999999</v>
      </c>
      <c r="M196" s="117" t="s">
        <v>1859</v>
      </c>
      <c r="N196" s="116" t="s">
        <v>159</v>
      </c>
      <c r="O196" s="116">
        <v>90</v>
      </c>
      <c r="P196" s="116">
        <v>495</v>
      </c>
      <c r="Q196" s="116">
        <v>70</v>
      </c>
      <c r="R196" s="116">
        <v>385</v>
      </c>
      <c r="S196" s="116">
        <v>20</v>
      </c>
      <c r="T196" s="116">
        <v>110</v>
      </c>
      <c r="U196" s="116" t="s">
        <v>159</v>
      </c>
      <c r="V196" s="116">
        <v>570</v>
      </c>
      <c r="W196" s="116">
        <v>3045</v>
      </c>
      <c r="X196" s="116">
        <v>180</v>
      </c>
      <c r="Y196" s="116">
        <v>900</v>
      </c>
      <c r="Z196" s="116">
        <v>390</v>
      </c>
      <c r="AA196" s="116">
        <v>2145</v>
      </c>
      <c r="AB196" s="116">
        <v>24</v>
      </c>
      <c r="AC196" s="116">
        <v>121</v>
      </c>
      <c r="AD196" s="116">
        <v>96</v>
      </c>
      <c r="AE196" s="116">
        <v>480</v>
      </c>
      <c r="AF196" s="116" t="s">
        <v>1860</v>
      </c>
      <c r="AG196" s="117"/>
      <c r="AH196" s="117" t="s">
        <v>1861</v>
      </c>
    </row>
    <row r="197" spans="1:34" x14ac:dyDescent="0.25">
      <c r="A197" s="117" t="s">
        <v>201</v>
      </c>
      <c r="B197" s="117" t="s">
        <v>202</v>
      </c>
      <c r="C197" s="117" t="s">
        <v>2248</v>
      </c>
      <c r="D197" s="117" t="s">
        <v>402</v>
      </c>
      <c r="E197" s="117" t="s">
        <v>313</v>
      </c>
      <c r="F197" s="117" t="s">
        <v>1200</v>
      </c>
      <c r="G197" s="117" t="s">
        <v>313</v>
      </c>
      <c r="H197" s="117" t="s">
        <v>2249</v>
      </c>
      <c r="I197" s="117"/>
      <c r="J197" s="116" t="s">
        <v>1858</v>
      </c>
      <c r="K197" s="116">
        <v>4.0132469999999998</v>
      </c>
      <c r="L197" s="116">
        <v>33.069876999999998</v>
      </c>
      <c r="M197" s="117" t="s">
        <v>1859</v>
      </c>
      <c r="N197" s="116" t="s">
        <v>159</v>
      </c>
      <c r="O197" s="116">
        <v>10</v>
      </c>
      <c r="P197" s="116">
        <v>50</v>
      </c>
      <c r="Q197" s="116">
        <v>0</v>
      </c>
      <c r="R197" s="116">
        <v>0</v>
      </c>
      <c r="S197" s="116">
        <v>10</v>
      </c>
      <c r="T197" s="116">
        <v>50</v>
      </c>
      <c r="U197" s="116" t="s">
        <v>159</v>
      </c>
      <c r="V197" s="116">
        <v>90</v>
      </c>
      <c r="W197" s="116">
        <v>450</v>
      </c>
      <c r="X197" s="116">
        <v>60</v>
      </c>
      <c r="Y197" s="116">
        <v>300</v>
      </c>
      <c r="Z197" s="116">
        <v>30</v>
      </c>
      <c r="AA197" s="116">
        <v>150</v>
      </c>
      <c r="AB197" s="116">
        <v>40</v>
      </c>
      <c r="AC197" s="116">
        <v>200</v>
      </c>
      <c r="AD197" s="116">
        <v>15</v>
      </c>
      <c r="AE197" s="116">
        <v>75</v>
      </c>
      <c r="AF197" s="116" t="s">
        <v>1860</v>
      </c>
      <c r="AG197" s="117"/>
      <c r="AH197" s="117" t="s">
        <v>1861</v>
      </c>
    </row>
    <row r="198" spans="1:34" x14ac:dyDescent="0.25">
      <c r="A198" s="117" t="s">
        <v>201</v>
      </c>
      <c r="B198" s="117" t="s">
        <v>202</v>
      </c>
      <c r="C198" s="117" t="s">
        <v>2250</v>
      </c>
      <c r="D198" s="117" t="s">
        <v>402</v>
      </c>
      <c r="E198" s="117" t="s">
        <v>313</v>
      </c>
      <c r="F198" s="117" t="s">
        <v>1200</v>
      </c>
      <c r="G198" s="117" t="s">
        <v>313</v>
      </c>
      <c r="H198" s="117" t="s">
        <v>2251</v>
      </c>
      <c r="I198" s="117"/>
      <c r="J198" s="116" t="s">
        <v>1858</v>
      </c>
      <c r="K198" s="116">
        <v>4.1212999999999997</v>
      </c>
      <c r="L198" s="116">
        <v>33.0715</v>
      </c>
      <c r="M198" s="117" t="s">
        <v>1859</v>
      </c>
      <c r="N198" s="116" t="s">
        <v>159</v>
      </c>
      <c r="O198" s="116">
        <v>50</v>
      </c>
      <c r="P198" s="116">
        <v>250</v>
      </c>
      <c r="Q198" s="116">
        <v>25</v>
      </c>
      <c r="R198" s="116">
        <v>125</v>
      </c>
      <c r="S198" s="116">
        <v>25</v>
      </c>
      <c r="T198" s="116">
        <v>125</v>
      </c>
      <c r="U198" s="116" t="s">
        <v>159</v>
      </c>
      <c r="V198" s="116">
        <v>30</v>
      </c>
      <c r="W198" s="116">
        <v>150</v>
      </c>
      <c r="X198" s="116">
        <v>20</v>
      </c>
      <c r="Y198" s="116">
        <v>100</v>
      </c>
      <c r="Z198" s="116">
        <v>10</v>
      </c>
      <c r="AA198" s="116">
        <v>50</v>
      </c>
      <c r="AB198" s="116">
        <v>12</v>
      </c>
      <c r="AC198" s="116">
        <v>66</v>
      </c>
      <c r="AD198" s="116">
        <v>46</v>
      </c>
      <c r="AE198" s="116">
        <v>230</v>
      </c>
      <c r="AF198" s="116" t="s">
        <v>1860</v>
      </c>
      <c r="AG198" s="117"/>
      <c r="AH198" s="117" t="s">
        <v>1861</v>
      </c>
    </row>
    <row r="199" spans="1:34" x14ac:dyDescent="0.25">
      <c r="A199" s="117" t="s">
        <v>201</v>
      </c>
      <c r="B199" s="117" t="s">
        <v>202</v>
      </c>
      <c r="C199" s="117" t="s">
        <v>2252</v>
      </c>
      <c r="D199" s="117" t="s">
        <v>402</v>
      </c>
      <c r="E199" s="117" t="s">
        <v>313</v>
      </c>
      <c r="F199" s="117" t="s">
        <v>1200</v>
      </c>
      <c r="G199" s="117" t="s">
        <v>313</v>
      </c>
      <c r="H199" s="117" t="s">
        <v>2253</v>
      </c>
      <c r="I199" s="117"/>
      <c r="J199" s="116" t="s">
        <v>1858</v>
      </c>
      <c r="K199" s="116">
        <v>4.1425799999999997</v>
      </c>
      <c r="L199" s="116">
        <v>32.951889999999999</v>
      </c>
      <c r="M199" s="117" t="s">
        <v>1859</v>
      </c>
      <c r="N199" s="116" t="s">
        <v>159</v>
      </c>
      <c r="O199" s="116">
        <v>50</v>
      </c>
      <c r="P199" s="116">
        <v>250</v>
      </c>
      <c r="Q199" s="116">
        <v>35</v>
      </c>
      <c r="R199" s="116">
        <v>175</v>
      </c>
      <c r="S199" s="116">
        <v>15</v>
      </c>
      <c r="T199" s="116">
        <v>75</v>
      </c>
      <c r="U199" s="116" t="s">
        <v>159</v>
      </c>
      <c r="V199" s="116">
        <v>140</v>
      </c>
      <c r="W199" s="116">
        <v>700</v>
      </c>
      <c r="X199" s="116">
        <v>90</v>
      </c>
      <c r="Y199" s="116">
        <v>450</v>
      </c>
      <c r="Z199" s="116">
        <v>50</v>
      </c>
      <c r="AA199" s="116">
        <v>250</v>
      </c>
      <c r="AB199" s="116">
        <v>6</v>
      </c>
      <c r="AC199" s="116">
        <v>36</v>
      </c>
      <c r="AD199" s="116">
        <v>25</v>
      </c>
      <c r="AE199" s="116">
        <v>125</v>
      </c>
      <c r="AF199" s="116" t="s">
        <v>1860</v>
      </c>
      <c r="AG199" s="117"/>
      <c r="AH199" s="117" t="s">
        <v>1861</v>
      </c>
    </row>
    <row r="200" spans="1:34" x14ac:dyDescent="0.25">
      <c r="A200" s="117" t="s">
        <v>201</v>
      </c>
      <c r="B200" s="117" t="s">
        <v>202</v>
      </c>
      <c r="C200" s="117" t="s">
        <v>2254</v>
      </c>
      <c r="D200" s="117" t="s">
        <v>402</v>
      </c>
      <c r="E200" s="117" t="s">
        <v>313</v>
      </c>
      <c r="F200" s="117" t="s">
        <v>1200</v>
      </c>
      <c r="G200" s="117" t="s">
        <v>313</v>
      </c>
      <c r="H200" s="117" t="s">
        <v>2255</v>
      </c>
      <c r="I200" s="117"/>
      <c r="J200" s="116" t="s">
        <v>1858</v>
      </c>
      <c r="K200" s="116">
        <v>4.0591119999999998</v>
      </c>
      <c r="L200" s="116">
        <v>33.155164999999997</v>
      </c>
      <c r="M200" s="117" t="s">
        <v>1859</v>
      </c>
      <c r="N200" s="116" t="s">
        <v>159</v>
      </c>
      <c r="O200" s="116">
        <v>50</v>
      </c>
      <c r="P200" s="116">
        <v>250</v>
      </c>
      <c r="Q200" s="116">
        <v>45</v>
      </c>
      <c r="R200" s="116">
        <v>225</v>
      </c>
      <c r="S200" s="116">
        <v>5</v>
      </c>
      <c r="T200" s="116">
        <v>25</v>
      </c>
      <c r="U200" s="116" t="s">
        <v>159</v>
      </c>
      <c r="V200" s="116">
        <v>70</v>
      </c>
      <c r="W200" s="116">
        <v>350</v>
      </c>
      <c r="X200" s="116">
        <v>50</v>
      </c>
      <c r="Y200" s="116">
        <v>250</v>
      </c>
      <c r="Z200" s="116">
        <v>20</v>
      </c>
      <c r="AA200" s="116">
        <v>100</v>
      </c>
      <c r="AB200" s="116">
        <v>25</v>
      </c>
      <c r="AC200" s="116">
        <v>138</v>
      </c>
      <c r="AD200" s="116">
        <v>42</v>
      </c>
      <c r="AE200" s="116">
        <v>210</v>
      </c>
      <c r="AF200" s="116" t="s">
        <v>1860</v>
      </c>
      <c r="AG200" s="117"/>
      <c r="AH200" s="117" t="s">
        <v>1861</v>
      </c>
    </row>
    <row r="201" spans="1:34" x14ac:dyDescent="0.25">
      <c r="A201" s="117" t="s">
        <v>201</v>
      </c>
      <c r="B201" s="117" t="s">
        <v>202</v>
      </c>
      <c r="C201" s="117" t="s">
        <v>2256</v>
      </c>
      <c r="D201" s="117" t="s">
        <v>402</v>
      </c>
      <c r="E201" s="117" t="s">
        <v>313</v>
      </c>
      <c r="F201" s="117" t="s">
        <v>1647</v>
      </c>
      <c r="G201" s="117" t="s">
        <v>1648</v>
      </c>
      <c r="H201" s="117" t="s">
        <v>2257</v>
      </c>
      <c r="I201" s="117"/>
      <c r="J201" s="116" t="s">
        <v>1858</v>
      </c>
      <c r="K201" s="116">
        <v>4.198855569</v>
      </c>
      <c r="L201" s="116">
        <v>32.825732228</v>
      </c>
      <c r="M201" s="117" t="s">
        <v>1859</v>
      </c>
      <c r="N201" s="116" t="s">
        <v>146</v>
      </c>
      <c r="O201" s="116">
        <v>0</v>
      </c>
      <c r="P201" s="116">
        <v>0</v>
      </c>
      <c r="Q201" s="116">
        <v>0</v>
      </c>
      <c r="R201" s="116">
        <v>0</v>
      </c>
      <c r="S201" s="116">
        <v>0</v>
      </c>
      <c r="T201" s="116">
        <v>0</v>
      </c>
      <c r="U201" s="116" t="s">
        <v>159</v>
      </c>
      <c r="V201" s="116">
        <v>14</v>
      </c>
      <c r="W201" s="116">
        <v>70</v>
      </c>
      <c r="X201" s="116">
        <v>14</v>
      </c>
      <c r="Y201" s="116">
        <v>70</v>
      </c>
      <c r="Z201" s="116">
        <v>0</v>
      </c>
      <c r="AA201" s="116">
        <v>0</v>
      </c>
      <c r="AB201" s="116">
        <v>0</v>
      </c>
      <c r="AC201" s="116">
        <v>0</v>
      </c>
      <c r="AD201" s="116">
        <v>0</v>
      </c>
      <c r="AE201" s="116">
        <v>0</v>
      </c>
      <c r="AF201" s="116" t="s">
        <v>1860</v>
      </c>
      <c r="AG201" s="117"/>
      <c r="AH201" s="117" t="s">
        <v>1861</v>
      </c>
    </row>
    <row r="202" spans="1:34" x14ac:dyDescent="0.25">
      <c r="A202" s="117" t="s">
        <v>201</v>
      </c>
      <c r="B202" s="117" t="s">
        <v>202</v>
      </c>
      <c r="C202" s="117" t="s">
        <v>2258</v>
      </c>
      <c r="D202" s="117" t="s">
        <v>402</v>
      </c>
      <c r="E202" s="117" t="s">
        <v>313</v>
      </c>
      <c r="F202" s="117" t="s">
        <v>1647</v>
      </c>
      <c r="G202" s="117" t="s">
        <v>1648</v>
      </c>
      <c r="H202" s="117" t="s">
        <v>2259</v>
      </c>
      <c r="I202" s="117"/>
      <c r="J202" s="116" t="s">
        <v>1858</v>
      </c>
      <c r="K202" s="116">
        <v>4.1706570000000003</v>
      </c>
      <c r="L202" s="116">
        <v>32.844431999999998</v>
      </c>
      <c r="M202" s="117" t="s">
        <v>1859</v>
      </c>
      <c r="N202" s="116" t="s">
        <v>159</v>
      </c>
      <c r="O202" s="116">
        <v>10</v>
      </c>
      <c r="P202" s="116">
        <v>50</v>
      </c>
      <c r="Q202" s="116">
        <v>10</v>
      </c>
      <c r="R202" s="116">
        <v>50</v>
      </c>
      <c r="S202" s="116">
        <v>0</v>
      </c>
      <c r="T202" s="116">
        <v>0</v>
      </c>
      <c r="U202" s="116" t="s">
        <v>159</v>
      </c>
      <c r="V202" s="116">
        <v>25</v>
      </c>
      <c r="W202" s="116">
        <v>125</v>
      </c>
      <c r="X202" s="116">
        <v>0</v>
      </c>
      <c r="Y202" s="116">
        <v>0</v>
      </c>
      <c r="Z202" s="116">
        <v>25</v>
      </c>
      <c r="AA202" s="116">
        <v>125</v>
      </c>
      <c r="AB202" s="116">
        <v>0</v>
      </c>
      <c r="AC202" s="116">
        <v>0</v>
      </c>
      <c r="AD202" s="116">
        <v>27</v>
      </c>
      <c r="AE202" s="116">
        <v>135</v>
      </c>
      <c r="AF202" s="116" t="s">
        <v>1957</v>
      </c>
      <c r="AG202" s="117" t="s">
        <v>1916</v>
      </c>
      <c r="AH202" s="117" t="s">
        <v>1861</v>
      </c>
    </row>
    <row r="203" spans="1:34" x14ac:dyDescent="0.25">
      <c r="A203" s="117" t="s">
        <v>201</v>
      </c>
      <c r="B203" s="117" t="s">
        <v>202</v>
      </c>
      <c r="C203" s="117" t="s">
        <v>2260</v>
      </c>
      <c r="D203" s="117" t="s">
        <v>402</v>
      </c>
      <c r="E203" s="117" t="s">
        <v>313</v>
      </c>
      <c r="F203" s="117" t="s">
        <v>1098</v>
      </c>
      <c r="G203" s="117" t="s">
        <v>1099</v>
      </c>
      <c r="H203" s="117" t="s">
        <v>2261</v>
      </c>
      <c r="I203" s="117"/>
      <c r="J203" s="116" t="s">
        <v>1858</v>
      </c>
      <c r="K203" s="116">
        <v>4.2230670000000003</v>
      </c>
      <c r="L203" s="116">
        <v>33.162517000000001</v>
      </c>
      <c r="M203" s="117" t="s">
        <v>1859</v>
      </c>
      <c r="N203" s="116" t="s">
        <v>159</v>
      </c>
      <c r="O203" s="116">
        <v>40</v>
      </c>
      <c r="P203" s="116">
        <v>200</v>
      </c>
      <c r="Q203" s="116">
        <v>20</v>
      </c>
      <c r="R203" s="116">
        <v>100</v>
      </c>
      <c r="S203" s="116">
        <v>20</v>
      </c>
      <c r="T203" s="116">
        <v>100</v>
      </c>
      <c r="U203" s="116" t="s">
        <v>159</v>
      </c>
      <c r="V203" s="116">
        <v>250</v>
      </c>
      <c r="W203" s="116">
        <v>1325</v>
      </c>
      <c r="X203" s="116">
        <v>100</v>
      </c>
      <c r="Y203" s="116">
        <v>500</v>
      </c>
      <c r="Z203" s="116">
        <v>150</v>
      </c>
      <c r="AA203" s="116">
        <v>825</v>
      </c>
      <c r="AB203" s="116">
        <v>21</v>
      </c>
      <c r="AC203" s="116">
        <v>116</v>
      </c>
      <c r="AD203" s="116">
        <v>95</v>
      </c>
      <c r="AE203" s="116">
        <v>523</v>
      </c>
      <c r="AF203" s="116" t="s">
        <v>1860</v>
      </c>
      <c r="AG203" s="117"/>
      <c r="AH203" s="117" t="s">
        <v>1861</v>
      </c>
    </row>
    <row r="204" spans="1:34" x14ac:dyDescent="0.25">
      <c r="A204" s="117" t="s">
        <v>201</v>
      </c>
      <c r="B204" s="117" t="s">
        <v>202</v>
      </c>
      <c r="C204" s="117" t="s">
        <v>2262</v>
      </c>
      <c r="D204" s="117" t="s">
        <v>402</v>
      </c>
      <c r="E204" s="117" t="s">
        <v>313</v>
      </c>
      <c r="F204" s="117" t="s">
        <v>1098</v>
      </c>
      <c r="G204" s="117" t="s">
        <v>1099</v>
      </c>
      <c r="H204" s="117" t="s">
        <v>2263</v>
      </c>
      <c r="I204" s="117" t="s">
        <v>2263</v>
      </c>
      <c r="J204" s="116" t="s">
        <v>1858</v>
      </c>
      <c r="K204" s="116">
        <v>4.2240830000000003</v>
      </c>
      <c r="L204" s="116">
        <v>33.195117000000003</v>
      </c>
      <c r="M204" s="117" t="s">
        <v>1859</v>
      </c>
      <c r="N204" s="116" t="s">
        <v>159</v>
      </c>
      <c r="O204" s="116">
        <v>25</v>
      </c>
      <c r="P204" s="116">
        <v>125</v>
      </c>
      <c r="Q204" s="116">
        <v>10</v>
      </c>
      <c r="R204" s="116">
        <v>50</v>
      </c>
      <c r="S204" s="116">
        <v>15</v>
      </c>
      <c r="T204" s="116">
        <v>75</v>
      </c>
      <c r="U204" s="116" t="s">
        <v>159</v>
      </c>
      <c r="V204" s="116">
        <v>160</v>
      </c>
      <c r="W204" s="116">
        <v>800</v>
      </c>
      <c r="X204" s="116">
        <v>60</v>
      </c>
      <c r="Y204" s="116">
        <v>300</v>
      </c>
      <c r="Z204" s="116">
        <v>100</v>
      </c>
      <c r="AA204" s="116">
        <v>500</v>
      </c>
      <c r="AB204" s="116">
        <v>16</v>
      </c>
      <c r="AC204" s="116">
        <v>88</v>
      </c>
      <c r="AD204" s="116">
        <v>48</v>
      </c>
      <c r="AE204" s="116">
        <v>264</v>
      </c>
      <c r="AF204" s="116" t="s">
        <v>1860</v>
      </c>
      <c r="AG204" s="117"/>
      <c r="AH204" s="117" t="s">
        <v>1861</v>
      </c>
    </row>
    <row r="205" spans="1:34" x14ac:dyDescent="0.25">
      <c r="A205" s="117" t="s">
        <v>201</v>
      </c>
      <c r="B205" s="117" t="s">
        <v>202</v>
      </c>
      <c r="C205" s="117" t="s">
        <v>2264</v>
      </c>
      <c r="D205" s="117" t="s">
        <v>402</v>
      </c>
      <c r="E205" s="117" t="s">
        <v>313</v>
      </c>
      <c r="F205" s="117" t="s">
        <v>1089</v>
      </c>
      <c r="G205" s="117" t="s">
        <v>1090</v>
      </c>
      <c r="H205" s="117" t="s">
        <v>2265</v>
      </c>
      <c r="I205" s="117"/>
      <c r="J205" s="116" t="s">
        <v>1858</v>
      </c>
      <c r="K205" s="116">
        <v>4.1819600000000001</v>
      </c>
      <c r="L205" s="116">
        <v>33.213299999999997</v>
      </c>
      <c r="M205" s="117" t="s">
        <v>1859</v>
      </c>
      <c r="N205" s="116" t="s">
        <v>159</v>
      </c>
      <c r="O205" s="116">
        <v>45</v>
      </c>
      <c r="P205" s="116">
        <v>225</v>
      </c>
      <c r="Q205" s="116">
        <v>20</v>
      </c>
      <c r="R205" s="116">
        <v>100</v>
      </c>
      <c r="S205" s="116">
        <v>25</v>
      </c>
      <c r="T205" s="116">
        <v>125</v>
      </c>
      <c r="U205" s="116" t="s">
        <v>159</v>
      </c>
      <c r="V205" s="116">
        <v>350</v>
      </c>
      <c r="W205" s="116">
        <v>1750</v>
      </c>
      <c r="X205" s="116">
        <v>200</v>
      </c>
      <c r="Y205" s="116">
        <v>1000</v>
      </c>
      <c r="Z205" s="116">
        <v>150</v>
      </c>
      <c r="AA205" s="116">
        <v>750</v>
      </c>
      <c r="AB205" s="116">
        <v>21</v>
      </c>
      <c r="AC205" s="116">
        <v>116</v>
      </c>
      <c r="AD205" s="116">
        <v>71</v>
      </c>
      <c r="AE205" s="116">
        <v>391</v>
      </c>
      <c r="AF205" s="116" t="s">
        <v>1860</v>
      </c>
      <c r="AG205" s="117"/>
      <c r="AH205" s="117" t="s">
        <v>1861</v>
      </c>
    </row>
    <row r="206" spans="1:34" x14ac:dyDescent="0.25">
      <c r="A206" s="117" t="s">
        <v>201</v>
      </c>
      <c r="B206" s="117" t="s">
        <v>202</v>
      </c>
      <c r="C206" s="117" t="s">
        <v>2266</v>
      </c>
      <c r="D206" s="117" t="s">
        <v>402</v>
      </c>
      <c r="E206" s="117" t="s">
        <v>313</v>
      </c>
      <c r="F206" s="117" t="s">
        <v>803</v>
      </c>
      <c r="G206" s="117" t="s">
        <v>804</v>
      </c>
      <c r="H206" s="117" t="s">
        <v>2267</v>
      </c>
      <c r="I206" s="117"/>
      <c r="J206" s="116" t="s">
        <v>1858</v>
      </c>
      <c r="K206" s="116">
        <v>3.77685</v>
      </c>
      <c r="L206" s="116">
        <v>33.455733000000002</v>
      </c>
      <c r="M206" s="117" t="s">
        <v>1859</v>
      </c>
      <c r="N206" s="116" t="s">
        <v>146</v>
      </c>
      <c r="O206" s="116">
        <v>0</v>
      </c>
      <c r="P206" s="116">
        <v>0</v>
      </c>
      <c r="Q206" s="116">
        <v>0</v>
      </c>
      <c r="R206" s="116">
        <v>0</v>
      </c>
      <c r="S206" s="116">
        <v>0</v>
      </c>
      <c r="T206" s="116">
        <v>0</v>
      </c>
      <c r="U206" s="116" t="s">
        <v>159</v>
      </c>
      <c r="V206" s="116">
        <v>254</v>
      </c>
      <c r="W206" s="116">
        <v>1270</v>
      </c>
      <c r="X206" s="116">
        <v>0</v>
      </c>
      <c r="Y206" s="116">
        <v>0</v>
      </c>
      <c r="Z206" s="116">
        <v>254</v>
      </c>
      <c r="AA206" s="116">
        <v>1270</v>
      </c>
      <c r="AB206" s="116">
        <v>0</v>
      </c>
      <c r="AC206" s="116">
        <v>0</v>
      </c>
      <c r="AD206" s="116">
        <v>150</v>
      </c>
      <c r="AE206" s="116">
        <v>750</v>
      </c>
      <c r="AF206" s="116" t="s">
        <v>1860</v>
      </c>
      <c r="AG206" s="117"/>
      <c r="AH206" s="117" t="s">
        <v>1861</v>
      </c>
    </row>
    <row r="207" spans="1:34" x14ac:dyDescent="0.25">
      <c r="A207" s="117" t="s">
        <v>201</v>
      </c>
      <c r="B207" s="117" t="s">
        <v>202</v>
      </c>
      <c r="C207" s="117" t="s">
        <v>2268</v>
      </c>
      <c r="D207" s="117" t="s">
        <v>310</v>
      </c>
      <c r="E207" s="117" t="s">
        <v>311</v>
      </c>
      <c r="F207" s="117" t="s">
        <v>1576</v>
      </c>
      <c r="G207" s="117" t="s">
        <v>1577</v>
      </c>
      <c r="H207" s="117" t="s">
        <v>2269</v>
      </c>
      <c r="I207" s="117"/>
      <c r="J207" s="116" t="s">
        <v>1858</v>
      </c>
      <c r="K207" s="116">
        <v>5.489204</v>
      </c>
      <c r="L207" s="116">
        <v>33.915351000000001</v>
      </c>
      <c r="M207" s="117" t="s">
        <v>1859</v>
      </c>
      <c r="N207" s="116" t="s">
        <v>146</v>
      </c>
      <c r="O207" s="116">
        <v>0</v>
      </c>
      <c r="P207" s="116">
        <v>0</v>
      </c>
      <c r="Q207" s="116">
        <v>0</v>
      </c>
      <c r="R207" s="116">
        <v>0</v>
      </c>
      <c r="S207" s="116">
        <v>0</v>
      </c>
      <c r="T207" s="116">
        <v>0</v>
      </c>
      <c r="U207" s="116" t="s">
        <v>159</v>
      </c>
      <c r="V207" s="116">
        <v>4</v>
      </c>
      <c r="W207" s="116">
        <v>24</v>
      </c>
      <c r="X207" s="116">
        <v>4</v>
      </c>
      <c r="Y207" s="116">
        <v>24</v>
      </c>
      <c r="Z207" s="116">
        <v>0</v>
      </c>
      <c r="AA207" s="116">
        <v>0</v>
      </c>
      <c r="AB207" s="116">
        <v>0</v>
      </c>
      <c r="AC207" s="116">
        <v>0</v>
      </c>
      <c r="AD207" s="116">
        <v>18</v>
      </c>
      <c r="AE207" s="116">
        <v>98</v>
      </c>
      <c r="AF207" s="116" t="s">
        <v>2167</v>
      </c>
      <c r="AG207" s="117" t="s">
        <v>2270</v>
      </c>
      <c r="AH207" s="117" t="s">
        <v>1861</v>
      </c>
    </row>
    <row r="208" spans="1:34" x14ac:dyDescent="0.25">
      <c r="A208" s="117" t="s">
        <v>201</v>
      </c>
      <c r="B208" s="117" t="s">
        <v>202</v>
      </c>
      <c r="C208" s="117" t="s">
        <v>2271</v>
      </c>
      <c r="D208" s="117" t="s">
        <v>310</v>
      </c>
      <c r="E208" s="117" t="s">
        <v>311</v>
      </c>
      <c r="F208" s="117" t="s">
        <v>1692</v>
      </c>
      <c r="G208" s="117" t="s">
        <v>1693</v>
      </c>
      <c r="H208" s="117" t="s">
        <v>2272</v>
      </c>
      <c r="I208" s="117"/>
      <c r="J208" s="116" t="s">
        <v>1858</v>
      </c>
      <c r="K208" s="116">
        <v>4.5820990000000004</v>
      </c>
      <c r="L208" s="116">
        <v>33.816023000000001</v>
      </c>
      <c r="M208" s="117" t="s">
        <v>1859</v>
      </c>
      <c r="N208" s="116" t="s">
        <v>146</v>
      </c>
      <c r="O208" s="116">
        <v>0</v>
      </c>
      <c r="P208" s="116">
        <v>0</v>
      </c>
      <c r="Q208" s="116">
        <v>0</v>
      </c>
      <c r="R208" s="116">
        <v>0</v>
      </c>
      <c r="S208" s="116">
        <v>0</v>
      </c>
      <c r="T208" s="116">
        <v>0</v>
      </c>
      <c r="U208" s="116" t="s">
        <v>159</v>
      </c>
      <c r="V208" s="116">
        <v>58</v>
      </c>
      <c r="W208" s="116">
        <v>175</v>
      </c>
      <c r="X208" s="116">
        <v>58</v>
      </c>
      <c r="Y208" s="116">
        <v>175</v>
      </c>
      <c r="Z208" s="116">
        <v>0</v>
      </c>
      <c r="AA208" s="116">
        <v>0</v>
      </c>
      <c r="AB208" s="116">
        <v>0</v>
      </c>
      <c r="AC208" s="116">
        <v>0</v>
      </c>
      <c r="AD208" s="116">
        <v>0</v>
      </c>
      <c r="AE208" s="116">
        <v>0</v>
      </c>
      <c r="AF208" s="116" t="s">
        <v>1957</v>
      </c>
      <c r="AG208" s="117" t="s">
        <v>1916</v>
      </c>
      <c r="AH208" s="117" t="s">
        <v>1861</v>
      </c>
    </row>
    <row r="209" spans="1:34" x14ac:dyDescent="0.25">
      <c r="A209" s="117" t="s">
        <v>201</v>
      </c>
      <c r="B209" s="117" t="s">
        <v>202</v>
      </c>
      <c r="C209" s="117" t="s">
        <v>2273</v>
      </c>
      <c r="D209" s="117" t="s">
        <v>310</v>
      </c>
      <c r="E209" s="117" t="s">
        <v>311</v>
      </c>
      <c r="F209" s="117" t="s">
        <v>1692</v>
      </c>
      <c r="G209" s="117" t="s">
        <v>1693</v>
      </c>
      <c r="H209" s="117" t="s">
        <v>2274</v>
      </c>
      <c r="I209" s="117"/>
      <c r="J209" s="116" t="s">
        <v>1858</v>
      </c>
      <c r="K209" s="116">
        <v>4.6085890000000003</v>
      </c>
      <c r="L209" s="116">
        <v>33.870716000000002</v>
      </c>
      <c r="M209" s="117" t="s">
        <v>1859</v>
      </c>
      <c r="N209" s="116" t="s">
        <v>159</v>
      </c>
      <c r="O209" s="116">
        <v>26</v>
      </c>
      <c r="P209" s="116">
        <v>79</v>
      </c>
      <c r="Q209" s="116">
        <v>26</v>
      </c>
      <c r="R209" s="116">
        <v>79</v>
      </c>
      <c r="S209" s="116">
        <v>0</v>
      </c>
      <c r="T209" s="116">
        <v>0</v>
      </c>
      <c r="U209" s="116" t="s">
        <v>159</v>
      </c>
      <c r="V209" s="116">
        <v>23</v>
      </c>
      <c r="W209" s="116">
        <v>92</v>
      </c>
      <c r="X209" s="116">
        <v>23</v>
      </c>
      <c r="Y209" s="116">
        <v>92</v>
      </c>
      <c r="Z209" s="116">
        <v>0</v>
      </c>
      <c r="AA209" s="116">
        <v>0</v>
      </c>
      <c r="AB209" s="116">
        <v>0</v>
      </c>
      <c r="AC209" s="116">
        <v>0</v>
      </c>
      <c r="AD209" s="116">
        <v>0</v>
      </c>
      <c r="AE209" s="116">
        <v>0</v>
      </c>
      <c r="AF209" s="116" t="s">
        <v>1957</v>
      </c>
      <c r="AG209" s="117" t="s">
        <v>1916</v>
      </c>
      <c r="AH209" s="117" t="s">
        <v>1861</v>
      </c>
    </row>
    <row r="210" spans="1:34" x14ac:dyDescent="0.25">
      <c r="A210" s="117" t="s">
        <v>201</v>
      </c>
      <c r="B210" s="117" t="s">
        <v>202</v>
      </c>
      <c r="C210" s="117" t="s">
        <v>2275</v>
      </c>
      <c r="D210" s="117" t="s">
        <v>310</v>
      </c>
      <c r="E210" s="117" t="s">
        <v>311</v>
      </c>
      <c r="F210" s="117" t="s">
        <v>1692</v>
      </c>
      <c r="G210" s="117" t="s">
        <v>1693</v>
      </c>
      <c r="H210" s="117" t="s">
        <v>2276</v>
      </c>
      <c r="I210" s="117"/>
      <c r="J210" s="116" t="s">
        <v>1858</v>
      </c>
      <c r="K210" s="116">
        <v>4.5500600000000002</v>
      </c>
      <c r="L210" s="116">
        <v>33.926991999999998</v>
      </c>
      <c r="M210" s="117" t="s">
        <v>1859</v>
      </c>
      <c r="N210" s="116" t="s">
        <v>159</v>
      </c>
      <c r="O210" s="116">
        <v>24</v>
      </c>
      <c r="P210" s="116">
        <v>98</v>
      </c>
      <c r="Q210" s="116">
        <v>24</v>
      </c>
      <c r="R210" s="116">
        <v>98</v>
      </c>
      <c r="S210" s="116">
        <v>0</v>
      </c>
      <c r="T210" s="116">
        <v>0</v>
      </c>
      <c r="U210" s="116" t="s">
        <v>159</v>
      </c>
      <c r="V210" s="116">
        <v>25</v>
      </c>
      <c r="W210" s="116">
        <v>77</v>
      </c>
      <c r="X210" s="116">
        <v>25</v>
      </c>
      <c r="Y210" s="116">
        <v>77</v>
      </c>
      <c r="Z210" s="116">
        <v>0</v>
      </c>
      <c r="AA210" s="116">
        <v>0</v>
      </c>
      <c r="AB210" s="116">
        <v>0</v>
      </c>
      <c r="AC210" s="116">
        <v>0</v>
      </c>
      <c r="AD210" s="116">
        <v>0</v>
      </c>
      <c r="AE210" s="116">
        <v>0</v>
      </c>
      <c r="AF210" s="116" t="s">
        <v>1957</v>
      </c>
      <c r="AG210" s="117" t="s">
        <v>1916</v>
      </c>
      <c r="AH210" s="117" t="s">
        <v>1861</v>
      </c>
    </row>
    <row r="211" spans="1:34" x14ac:dyDescent="0.25">
      <c r="A211" s="117" t="s">
        <v>201</v>
      </c>
      <c r="B211" s="117" t="s">
        <v>202</v>
      </c>
      <c r="C211" s="117" t="s">
        <v>2277</v>
      </c>
      <c r="D211" s="117" t="s">
        <v>310</v>
      </c>
      <c r="E211" s="117" t="s">
        <v>311</v>
      </c>
      <c r="F211" s="117" t="s">
        <v>1692</v>
      </c>
      <c r="G211" s="117" t="s">
        <v>1693</v>
      </c>
      <c r="H211" s="117" t="s">
        <v>2278</v>
      </c>
      <c r="I211" s="117"/>
      <c r="J211" s="116" t="s">
        <v>1858</v>
      </c>
      <c r="K211" s="116">
        <v>4.5820990000000004</v>
      </c>
      <c r="L211" s="116">
        <v>33.840910000000001</v>
      </c>
      <c r="M211" s="117" t="s">
        <v>1859</v>
      </c>
      <c r="N211" s="116" t="s">
        <v>159</v>
      </c>
      <c r="O211" s="116">
        <v>68</v>
      </c>
      <c r="P211" s="116">
        <v>158</v>
      </c>
      <c r="Q211" s="116">
        <v>68</v>
      </c>
      <c r="R211" s="116">
        <v>158</v>
      </c>
      <c r="S211" s="116">
        <v>0</v>
      </c>
      <c r="T211" s="116">
        <v>0</v>
      </c>
      <c r="U211" s="116" t="s">
        <v>159</v>
      </c>
      <c r="V211" s="116">
        <v>24</v>
      </c>
      <c r="W211" s="116">
        <v>127</v>
      </c>
      <c r="X211" s="116">
        <v>24</v>
      </c>
      <c r="Y211" s="116">
        <v>127</v>
      </c>
      <c r="Z211" s="116">
        <v>0</v>
      </c>
      <c r="AA211" s="116">
        <v>0</v>
      </c>
      <c r="AB211" s="116">
        <v>2</v>
      </c>
      <c r="AC211" s="116">
        <v>8</v>
      </c>
      <c r="AD211" s="116">
        <v>0</v>
      </c>
      <c r="AE211" s="116">
        <v>0</v>
      </c>
      <c r="AF211" s="116" t="s">
        <v>1860</v>
      </c>
      <c r="AG211" s="117"/>
      <c r="AH211" s="117" t="s">
        <v>1861</v>
      </c>
    </row>
    <row r="212" spans="1:34" x14ac:dyDescent="0.25">
      <c r="A212" s="117" t="s">
        <v>201</v>
      </c>
      <c r="B212" s="117" t="s">
        <v>202</v>
      </c>
      <c r="C212" s="117" t="s">
        <v>2279</v>
      </c>
      <c r="D212" s="117" t="s">
        <v>310</v>
      </c>
      <c r="E212" s="117" t="s">
        <v>311</v>
      </c>
      <c r="F212" s="117" t="s">
        <v>1692</v>
      </c>
      <c r="G212" s="117" t="s">
        <v>1693</v>
      </c>
      <c r="H212" s="117" t="s">
        <v>2280</v>
      </c>
      <c r="I212" s="117" t="s">
        <v>2280</v>
      </c>
      <c r="J212" s="116" t="s">
        <v>1858</v>
      </c>
      <c r="K212" s="116">
        <v>4.8925640000000001</v>
      </c>
      <c r="L212" s="116">
        <v>33.725709999999999</v>
      </c>
      <c r="M212" s="117" t="s">
        <v>1859</v>
      </c>
      <c r="N212" s="116" t="s">
        <v>159</v>
      </c>
      <c r="O212" s="116">
        <v>43</v>
      </c>
      <c r="P212" s="116">
        <v>175</v>
      </c>
      <c r="Q212" s="116">
        <v>43</v>
      </c>
      <c r="R212" s="116">
        <v>175</v>
      </c>
      <c r="S212" s="116">
        <v>0</v>
      </c>
      <c r="T212" s="116">
        <v>0</v>
      </c>
      <c r="U212" s="116" t="s">
        <v>159</v>
      </c>
      <c r="V212" s="116">
        <v>30</v>
      </c>
      <c r="W212" s="116">
        <v>121</v>
      </c>
      <c r="X212" s="116">
        <v>30</v>
      </c>
      <c r="Y212" s="116">
        <v>121</v>
      </c>
      <c r="Z212" s="116">
        <v>0</v>
      </c>
      <c r="AA212" s="116">
        <v>0</v>
      </c>
      <c r="AB212" s="116">
        <v>0</v>
      </c>
      <c r="AC212" s="116">
        <v>0</v>
      </c>
      <c r="AD212" s="116">
        <v>0</v>
      </c>
      <c r="AE212" s="116">
        <v>0</v>
      </c>
      <c r="AF212" s="116" t="s">
        <v>1957</v>
      </c>
      <c r="AG212" s="117" t="s">
        <v>1916</v>
      </c>
      <c r="AH212" s="117" t="s">
        <v>1861</v>
      </c>
    </row>
    <row r="213" spans="1:34" x14ac:dyDescent="0.25">
      <c r="A213" s="117" t="s">
        <v>201</v>
      </c>
      <c r="B213" s="117" t="s">
        <v>202</v>
      </c>
      <c r="C213" s="117" t="s">
        <v>2281</v>
      </c>
      <c r="D213" s="117" t="s">
        <v>310</v>
      </c>
      <c r="E213" s="117" t="s">
        <v>311</v>
      </c>
      <c r="F213" s="117" t="s">
        <v>1692</v>
      </c>
      <c r="G213" s="117" t="s">
        <v>1693</v>
      </c>
      <c r="H213" s="117" t="s">
        <v>2282</v>
      </c>
      <c r="I213" s="117"/>
      <c r="J213" s="116" t="s">
        <v>1858</v>
      </c>
      <c r="K213" s="116">
        <v>4.8330520000000003</v>
      </c>
      <c r="L213" s="116">
        <v>33.763824999999997</v>
      </c>
      <c r="M213" s="117" t="s">
        <v>1859</v>
      </c>
      <c r="N213" s="116" t="s">
        <v>159</v>
      </c>
      <c r="O213" s="116">
        <v>9</v>
      </c>
      <c r="P213" s="116">
        <v>51</v>
      </c>
      <c r="Q213" s="116">
        <v>9</v>
      </c>
      <c r="R213" s="116">
        <v>51</v>
      </c>
      <c r="S213" s="116">
        <v>0</v>
      </c>
      <c r="T213" s="116">
        <v>0</v>
      </c>
      <c r="U213" s="116" t="s">
        <v>159</v>
      </c>
      <c r="V213" s="116">
        <v>9</v>
      </c>
      <c r="W213" s="116">
        <v>28</v>
      </c>
      <c r="X213" s="116">
        <v>9</v>
      </c>
      <c r="Y213" s="116">
        <v>28</v>
      </c>
      <c r="Z213" s="116">
        <v>0</v>
      </c>
      <c r="AA213" s="116">
        <v>0</v>
      </c>
      <c r="AB213" s="116">
        <v>2</v>
      </c>
      <c r="AC213" s="116">
        <v>5</v>
      </c>
      <c r="AD213" s="116">
        <v>0</v>
      </c>
      <c r="AE213" s="116">
        <v>0</v>
      </c>
      <c r="AF213" s="116" t="s">
        <v>1860</v>
      </c>
      <c r="AG213" s="117"/>
      <c r="AH213" s="117" t="s">
        <v>1861</v>
      </c>
    </row>
    <row r="214" spans="1:34" x14ac:dyDescent="0.25">
      <c r="A214" s="117" t="s">
        <v>201</v>
      </c>
      <c r="B214" s="117" t="s">
        <v>202</v>
      </c>
      <c r="C214" s="117" t="s">
        <v>2283</v>
      </c>
      <c r="D214" s="117" t="s">
        <v>310</v>
      </c>
      <c r="E214" s="117" t="s">
        <v>311</v>
      </c>
      <c r="F214" s="117" t="s">
        <v>1692</v>
      </c>
      <c r="G214" s="117" t="s">
        <v>1693</v>
      </c>
      <c r="H214" s="117" t="s">
        <v>2284</v>
      </c>
      <c r="I214" s="117"/>
      <c r="J214" s="116" t="s">
        <v>1858</v>
      </c>
      <c r="K214" s="116">
        <v>4.7604090000000001</v>
      </c>
      <c r="L214" s="116">
        <v>33.851599999999998</v>
      </c>
      <c r="M214" s="117" t="s">
        <v>1859</v>
      </c>
      <c r="N214" s="116" t="s">
        <v>159</v>
      </c>
      <c r="O214" s="116">
        <v>9</v>
      </c>
      <c r="P214" s="116">
        <v>25</v>
      </c>
      <c r="Q214" s="116">
        <v>9</v>
      </c>
      <c r="R214" s="116">
        <v>25</v>
      </c>
      <c r="S214" s="116">
        <v>0</v>
      </c>
      <c r="T214" s="116">
        <v>0</v>
      </c>
      <c r="U214" s="116" t="s">
        <v>159</v>
      </c>
      <c r="V214" s="116">
        <v>9</v>
      </c>
      <c r="W214" s="116">
        <v>38</v>
      </c>
      <c r="X214" s="116">
        <v>9</v>
      </c>
      <c r="Y214" s="116">
        <v>38</v>
      </c>
      <c r="Z214" s="116">
        <v>0</v>
      </c>
      <c r="AA214" s="116">
        <v>0</v>
      </c>
      <c r="AB214" s="116">
        <v>0</v>
      </c>
      <c r="AC214" s="116">
        <v>0</v>
      </c>
      <c r="AD214" s="116">
        <v>0</v>
      </c>
      <c r="AE214" s="116">
        <v>0</v>
      </c>
      <c r="AF214" s="116" t="s">
        <v>1860</v>
      </c>
      <c r="AG214" s="117"/>
      <c r="AH214" s="117" t="s">
        <v>1861</v>
      </c>
    </row>
    <row r="215" spans="1:34" x14ac:dyDescent="0.25">
      <c r="A215" s="117" t="s">
        <v>201</v>
      </c>
      <c r="B215" s="117" t="s">
        <v>202</v>
      </c>
      <c r="C215" s="117" t="s">
        <v>2285</v>
      </c>
      <c r="D215" s="117" t="s">
        <v>310</v>
      </c>
      <c r="E215" s="117" t="s">
        <v>311</v>
      </c>
      <c r="F215" s="117" t="s">
        <v>1692</v>
      </c>
      <c r="G215" s="117" t="s">
        <v>1693</v>
      </c>
      <c r="H215" s="117" t="s">
        <v>2286</v>
      </c>
      <c r="I215" s="117"/>
      <c r="J215" s="116" t="s">
        <v>1858</v>
      </c>
      <c r="K215" s="116">
        <v>4.674836</v>
      </c>
      <c r="L215" s="116">
        <v>33.884721999999996</v>
      </c>
      <c r="M215" s="117" t="s">
        <v>1859</v>
      </c>
      <c r="N215" s="116" t="s">
        <v>159</v>
      </c>
      <c r="O215" s="116">
        <v>29</v>
      </c>
      <c r="P215" s="116">
        <v>106</v>
      </c>
      <c r="Q215" s="116">
        <v>29</v>
      </c>
      <c r="R215" s="116">
        <v>106</v>
      </c>
      <c r="S215" s="116">
        <v>0</v>
      </c>
      <c r="T215" s="116">
        <v>0</v>
      </c>
      <c r="U215" s="116" t="s">
        <v>159</v>
      </c>
      <c r="V215" s="116">
        <v>18</v>
      </c>
      <c r="W215" s="116">
        <v>88</v>
      </c>
      <c r="X215" s="116">
        <v>18</v>
      </c>
      <c r="Y215" s="116">
        <v>88</v>
      </c>
      <c r="Z215" s="116">
        <v>0</v>
      </c>
      <c r="AA215" s="116">
        <v>0</v>
      </c>
      <c r="AB215" s="116">
        <v>0</v>
      </c>
      <c r="AC215" s="116">
        <v>0</v>
      </c>
      <c r="AD215" s="116">
        <v>0</v>
      </c>
      <c r="AE215" s="116">
        <v>0</v>
      </c>
      <c r="AF215" s="116" t="s">
        <v>1860</v>
      </c>
      <c r="AG215" s="117"/>
      <c r="AH215" s="117" t="s">
        <v>1861</v>
      </c>
    </row>
    <row r="216" spans="1:34" x14ac:dyDescent="0.25">
      <c r="A216" s="117" t="s">
        <v>201</v>
      </c>
      <c r="B216" s="117" t="s">
        <v>202</v>
      </c>
      <c r="C216" s="117" t="s">
        <v>2287</v>
      </c>
      <c r="D216" s="117" t="s">
        <v>310</v>
      </c>
      <c r="E216" s="117" t="s">
        <v>311</v>
      </c>
      <c r="F216" s="117" t="s">
        <v>1680</v>
      </c>
      <c r="G216" s="117" t="s">
        <v>1681</v>
      </c>
      <c r="H216" s="117" t="s">
        <v>2288</v>
      </c>
      <c r="I216" s="117"/>
      <c r="J216" s="116" t="s">
        <v>1858</v>
      </c>
      <c r="K216" s="116">
        <v>5.3967510000000001</v>
      </c>
      <c r="L216" s="116">
        <v>34.578546000000003</v>
      </c>
      <c r="M216" s="117" t="s">
        <v>1859</v>
      </c>
      <c r="N216" s="116" t="s">
        <v>159</v>
      </c>
      <c r="O216" s="116">
        <v>15</v>
      </c>
      <c r="P216" s="116">
        <v>96</v>
      </c>
      <c r="Q216" s="116">
        <v>15</v>
      </c>
      <c r="R216" s="116">
        <v>96</v>
      </c>
      <c r="S216" s="116">
        <v>0</v>
      </c>
      <c r="T216" s="116">
        <v>0</v>
      </c>
      <c r="U216" s="116" t="s">
        <v>159</v>
      </c>
      <c r="V216" s="116">
        <v>7</v>
      </c>
      <c r="W216" s="116">
        <v>29</v>
      </c>
      <c r="X216" s="116">
        <v>7</v>
      </c>
      <c r="Y216" s="116">
        <v>29</v>
      </c>
      <c r="Z216" s="116">
        <v>0</v>
      </c>
      <c r="AA216" s="116">
        <v>0</v>
      </c>
      <c r="AB216" s="116">
        <v>0</v>
      </c>
      <c r="AC216" s="116">
        <v>0</v>
      </c>
      <c r="AD216" s="116">
        <v>0</v>
      </c>
      <c r="AE216" s="116">
        <v>0</v>
      </c>
      <c r="AF216" s="116" t="s">
        <v>1915</v>
      </c>
      <c r="AG216" s="117" t="s">
        <v>2289</v>
      </c>
      <c r="AH216" s="117" t="s">
        <v>1861</v>
      </c>
    </row>
    <row r="217" spans="1:34" x14ac:dyDescent="0.25">
      <c r="A217" s="117" t="s">
        <v>201</v>
      </c>
      <c r="B217" s="117" t="s">
        <v>202</v>
      </c>
      <c r="C217" s="117" t="s">
        <v>2290</v>
      </c>
      <c r="D217" s="117" t="s">
        <v>310</v>
      </c>
      <c r="E217" s="117" t="s">
        <v>311</v>
      </c>
      <c r="F217" s="117" t="s">
        <v>1680</v>
      </c>
      <c r="G217" s="117" t="s">
        <v>1681</v>
      </c>
      <c r="H217" s="117" t="s">
        <v>2291</v>
      </c>
      <c r="I217" s="117"/>
      <c r="J217" s="116" t="s">
        <v>1858</v>
      </c>
      <c r="K217" s="116">
        <v>5.517347</v>
      </c>
      <c r="L217" s="116">
        <v>34.791175000000003</v>
      </c>
      <c r="M217" s="117" t="s">
        <v>1859</v>
      </c>
      <c r="N217" s="116" t="s">
        <v>159</v>
      </c>
      <c r="O217" s="116">
        <v>28</v>
      </c>
      <c r="P217" s="116">
        <v>65</v>
      </c>
      <c r="Q217" s="116">
        <v>28</v>
      </c>
      <c r="R217" s="116">
        <v>65</v>
      </c>
      <c r="S217" s="116">
        <v>0</v>
      </c>
      <c r="T217" s="116">
        <v>0</v>
      </c>
      <c r="U217" s="116" t="s">
        <v>159</v>
      </c>
      <c r="V217" s="116">
        <v>11</v>
      </c>
      <c r="W217" s="116">
        <v>35</v>
      </c>
      <c r="X217" s="116">
        <v>11</v>
      </c>
      <c r="Y217" s="116">
        <v>35</v>
      </c>
      <c r="Z217" s="116">
        <v>0</v>
      </c>
      <c r="AA217" s="116">
        <v>0</v>
      </c>
      <c r="AB217" s="116">
        <v>0</v>
      </c>
      <c r="AC217" s="116">
        <v>0</v>
      </c>
      <c r="AD217" s="116">
        <v>0</v>
      </c>
      <c r="AE217" s="116">
        <v>0</v>
      </c>
      <c r="AF217" s="116" t="s">
        <v>1860</v>
      </c>
      <c r="AG217" s="117"/>
      <c r="AH217" s="117" t="s">
        <v>1861</v>
      </c>
    </row>
    <row r="218" spans="1:34" x14ac:dyDescent="0.25">
      <c r="A218" s="117" t="s">
        <v>201</v>
      </c>
      <c r="B218" s="117" t="s">
        <v>202</v>
      </c>
      <c r="C218" s="117" t="s">
        <v>2292</v>
      </c>
      <c r="D218" s="117" t="s">
        <v>310</v>
      </c>
      <c r="E218" s="117" t="s">
        <v>311</v>
      </c>
      <c r="F218" s="117" t="s">
        <v>1680</v>
      </c>
      <c r="G218" s="117" t="s">
        <v>1681</v>
      </c>
      <c r="H218" s="117" t="s">
        <v>2293</v>
      </c>
      <c r="I218" s="117"/>
      <c r="J218" s="116" t="s">
        <v>1858</v>
      </c>
      <c r="K218" s="116">
        <v>5.5687110000000004</v>
      </c>
      <c r="L218" s="116">
        <v>34.978841000000003</v>
      </c>
      <c r="M218" s="117" t="s">
        <v>1859</v>
      </c>
      <c r="N218" s="116" t="s">
        <v>159</v>
      </c>
      <c r="O218" s="116">
        <v>58</v>
      </c>
      <c r="P218" s="116">
        <v>170</v>
      </c>
      <c r="Q218" s="116">
        <v>53</v>
      </c>
      <c r="R218" s="116">
        <v>153</v>
      </c>
      <c r="S218" s="116">
        <v>5</v>
      </c>
      <c r="T218" s="116">
        <v>17</v>
      </c>
      <c r="U218" s="116" t="s">
        <v>159</v>
      </c>
      <c r="V218" s="116">
        <v>45</v>
      </c>
      <c r="W218" s="116">
        <v>107</v>
      </c>
      <c r="X218" s="116">
        <v>41</v>
      </c>
      <c r="Y218" s="116">
        <v>95</v>
      </c>
      <c r="Z218" s="116">
        <v>4</v>
      </c>
      <c r="AA218" s="116">
        <v>12</v>
      </c>
      <c r="AB218" s="116">
        <v>0</v>
      </c>
      <c r="AC218" s="116">
        <v>0</v>
      </c>
      <c r="AD218" s="116">
        <v>0</v>
      </c>
      <c r="AE218" s="116">
        <v>0</v>
      </c>
      <c r="AF218" s="116" t="s">
        <v>1860</v>
      </c>
      <c r="AG218" s="117"/>
      <c r="AH218" s="117" t="s">
        <v>1861</v>
      </c>
    </row>
    <row r="219" spans="1:34" x14ac:dyDescent="0.25">
      <c r="A219" s="117" t="s">
        <v>201</v>
      </c>
      <c r="B219" s="117" t="s">
        <v>202</v>
      </c>
      <c r="C219" s="117" t="s">
        <v>2294</v>
      </c>
      <c r="D219" s="117" t="s">
        <v>310</v>
      </c>
      <c r="E219" s="117" t="s">
        <v>311</v>
      </c>
      <c r="F219" s="117" t="s">
        <v>1680</v>
      </c>
      <c r="G219" s="117" t="s">
        <v>1681</v>
      </c>
      <c r="H219" s="117" t="s">
        <v>2295</v>
      </c>
      <c r="I219" s="117"/>
      <c r="J219" s="116" t="s">
        <v>1858</v>
      </c>
      <c r="K219" s="116">
        <v>5.49</v>
      </c>
      <c r="L219" s="116">
        <v>34.81</v>
      </c>
      <c r="M219" s="117" t="s">
        <v>1859</v>
      </c>
      <c r="N219" s="116" t="s">
        <v>159</v>
      </c>
      <c r="O219" s="116">
        <v>8</v>
      </c>
      <c r="P219" s="116">
        <v>32</v>
      </c>
      <c r="Q219" s="116">
        <v>6</v>
      </c>
      <c r="R219" s="116">
        <v>26</v>
      </c>
      <c r="S219" s="116">
        <v>2</v>
      </c>
      <c r="T219" s="116">
        <v>6</v>
      </c>
      <c r="U219" s="116" t="s">
        <v>159</v>
      </c>
      <c r="V219" s="116">
        <v>14</v>
      </c>
      <c r="W219" s="116">
        <v>47</v>
      </c>
      <c r="X219" s="116">
        <v>10</v>
      </c>
      <c r="Y219" s="116">
        <v>27</v>
      </c>
      <c r="Z219" s="116">
        <v>4</v>
      </c>
      <c r="AA219" s="116">
        <v>20</v>
      </c>
      <c r="AB219" s="116">
        <v>0</v>
      </c>
      <c r="AC219" s="116">
        <v>0</v>
      </c>
      <c r="AD219" s="116">
        <v>0</v>
      </c>
      <c r="AE219" s="116">
        <v>0</v>
      </c>
      <c r="AF219" s="116" t="s">
        <v>1860</v>
      </c>
      <c r="AG219" s="117"/>
      <c r="AH219" s="117" t="s">
        <v>1861</v>
      </c>
    </row>
    <row r="220" spans="1:34" x14ac:dyDescent="0.25">
      <c r="A220" s="117" t="s">
        <v>201</v>
      </c>
      <c r="B220" s="117" t="s">
        <v>202</v>
      </c>
      <c r="C220" s="117" t="s">
        <v>2296</v>
      </c>
      <c r="D220" s="117" t="s">
        <v>310</v>
      </c>
      <c r="E220" s="117" t="s">
        <v>311</v>
      </c>
      <c r="F220" s="117" t="s">
        <v>1680</v>
      </c>
      <c r="G220" s="117" t="s">
        <v>1681</v>
      </c>
      <c r="H220" s="117" t="s">
        <v>2297</v>
      </c>
      <c r="I220" s="117"/>
      <c r="J220" s="116" t="s">
        <v>1858</v>
      </c>
      <c r="K220" s="116">
        <v>5.7063639999999998</v>
      </c>
      <c r="L220" s="116">
        <v>34.565254000000003</v>
      </c>
      <c r="M220" s="117" t="s">
        <v>1859</v>
      </c>
      <c r="N220" s="116" t="s">
        <v>159</v>
      </c>
      <c r="O220" s="116">
        <v>15</v>
      </c>
      <c r="P220" s="116">
        <v>35</v>
      </c>
      <c r="Q220" s="116">
        <v>10</v>
      </c>
      <c r="R220" s="116">
        <v>23</v>
      </c>
      <c r="S220" s="116">
        <v>5</v>
      </c>
      <c r="T220" s="116">
        <v>12</v>
      </c>
      <c r="U220" s="116" t="s">
        <v>159</v>
      </c>
      <c r="V220" s="116">
        <v>5</v>
      </c>
      <c r="W220" s="116">
        <v>18</v>
      </c>
      <c r="X220" s="116">
        <v>3</v>
      </c>
      <c r="Y220" s="116">
        <v>10</v>
      </c>
      <c r="Z220" s="116">
        <v>2</v>
      </c>
      <c r="AA220" s="116">
        <v>8</v>
      </c>
      <c r="AB220" s="116">
        <v>0</v>
      </c>
      <c r="AC220" s="116">
        <v>0</v>
      </c>
      <c r="AD220" s="116">
        <v>0</v>
      </c>
      <c r="AE220" s="116">
        <v>0</v>
      </c>
      <c r="AF220" s="116" t="s">
        <v>1860</v>
      </c>
      <c r="AG220" s="117"/>
      <c r="AH220" s="117" t="s">
        <v>1861</v>
      </c>
    </row>
    <row r="221" spans="1:34" x14ac:dyDescent="0.25">
      <c r="A221" s="117" t="s">
        <v>201</v>
      </c>
      <c r="B221" s="117" t="s">
        <v>202</v>
      </c>
      <c r="C221" s="117" t="s">
        <v>2298</v>
      </c>
      <c r="D221" s="117" t="s">
        <v>310</v>
      </c>
      <c r="E221" s="117" t="s">
        <v>311</v>
      </c>
      <c r="F221" s="117" t="s">
        <v>1680</v>
      </c>
      <c r="G221" s="117" t="s">
        <v>1681</v>
      </c>
      <c r="H221" s="117" t="s">
        <v>2299</v>
      </c>
      <c r="I221" s="117"/>
      <c r="J221" s="116" t="s">
        <v>1858</v>
      </c>
      <c r="K221" s="116">
        <v>5.0795779999999997</v>
      </c>
      <c r="L221" s="116">
        <v>34.265667000000001</v>
      </c>
      <c r="M221" s="117" t="s">
        <v>1859</v>
      </c>
      <c r="N221" s="116" t="s">
        <v>159</v>
      </c>
      <c r="O221" s="116">
        <v>4</v>
      </c>
      <c r="P221" s="116">
        <v>10</v>
      </c>
      <c r="Q221" s="116">
        <v>4</v>
      </c>
      <c r="R221" s="116">
        <v>10</v>
      </c>
      <c r="S221" s="116">
        <v>0</v>
      </c>
      <c r="T221" s="116">
        <v>0</v>
      </c>
      <c r="U221" s="119" t="s">
        <v>146</v>
      </c>
      <c r="V221" s="116">
        <v>0</v>
      </c>
      <c r="W221" s="116">
        <v>0</v>
      </c>
      <c r="X221" s="116">
        <v>0</v>
      </c>
      <c r="Y221" s="116">
        <v>0</v>
      </c>
      <c r="Z221" s="116">
        <v>0</v>
      </c>
      <c r="AA221" s="116">
        <v>0</v>
      </c>
      <c r="AB221" s="116">
        <v>8</v>
      </c>
      <c r="AC221" s="116">
        <v>42</v>
      </c>
      <c r="AD221" s="116">
        <v>2</v>
      </c>
      <c r="AE221" s="116">
        <v>4</v>
      </c>
      <c r="AF221" s="116" t="s">
        <v>1957</v>
      </c>
      <c r="AG221" s="117" t="s">
        <v>1916</v>
      </c>
      <c r="AH221" s="117" t="s">
        <v>1861</v>
      </c>
    </row>
    <row r="222" spans="1:34" x14ac:dyDescent="0.25">
      <c r="A222" s="117" t="s">
        <v>201</v>
      </c>
      <c r="B222" s="117" t="s">
        <v>202</v>
      </c>
      <c r="C222" s="117" t="s">
        <v>2300</v>
      </c>
      <c r="D222" s="117" t="s">
        <v>310</v>
      </c>
      <c r="E222" s="117" t="s">
        <v>311</v>
      </c>
      <c r="F222" s="117" t="s">
        <v>309</v>
      </c>
      <c r="G222" s="117" t="s">
        <v>312</v>
      </c>
      <c r="H222" s="117" t="s">
        <v>2301</v>
      </c>
      <c r="I222" s="117" t="s">
        <v>2302</v>
      </c>
      <c r="J222" s="116" t="s">
        <v>1858</v>
      </c>
      <c r="K222" s="116">
        <v>5.3709600000000002</v>
      </c>
      <c r="L222" s="116">
        <v>34.90699</v>
      </c>
      <c r="M222" s="117" t="s">
        <v>1859</v>
      </c>
      <c r="N222" s="116" t="s">
        <v>159</v>
      </c>
      <c r="O222" s="116">
        <v>24</v>
      </c>
      <c r="P222" s="116">
        <v>109</v>
      </c>
      <c r="Q222" s="116">
        <v>24</v>
      </c>
      <c r="R222" s="116">
        <v>109</v>
      </c>
      <c r="S222" s="116">
        <v>0</v>
      </c>
      <c r="T222" s="116">
        <v>0</v>
      </c>
      <c r="U222" s="116" t="s">
        <v>159</v>
      </c>
      <c r="V222" s="116">
        <v>7</v>
      </c>
      <c r="W222" s="116">
        <v>24</v>
      </c>
      <c r="X222" s="116">
        <v>4</v>
      </c>
      <c r="Y222" s="116">
        <v>10</v>
      </c>
      <c r="Z222" s="116">
        <v>3</v>
      </c>
      <c r="AA222" s="116">
        <v>14</v>
      </c>
      <c r="AB222" s="116">
        <v>0</v>
      </c>
      <c r="AC222" s="116">
        <v>0</v>
      </c>
      <c r="AD222" s="116">
        <v>0</v>
      </c>
      <c r="AE222" s="116">
        <v>0</v>
      </c>
      <c r="AF222" s="116" t="s">
        <v>1860</v>
      </c>
      <c r="AG222" s="117"/>
      <c r="AH222" s="117" t="s">
        <v>1861</v>
      </c>
    </row>
    <row r="223" spans="1:34" x14ac:dyDescent="0.25">
      <c r="A223" s="117" t="s">
        <v>201</v>
      </c>
      <c r="B223" s="117" t="s">
        <v>202</v>
      </c>
      <c r="C223" s="117" t="s">
        <v>2303</v>
      </c>
      <c r="D223" s="117" t="s">
        <v>310</v>
      </c>
      <c r="E223" s="117" t="s">
        <v>311</v>
      </c>
      <c r="F223" s="117" t="s">
        <v>309</v>
      </c>
      <c r="G223" s="117" t="s">
        <v>312</v>
      </c>
      <c r="H223" s="117" t="s">
        <v>2304</v>
      </c>
      <c r="I223" s="117"/>
      <c r="J223" s="116" t="s">
        <v>1858</v>
      </c>
      <c r="K223" s="116">
        <v>5.4838500000000003</v>
      </c>
      <c r="L223" s="116">
        <v>34.987450000000003</v>
      </c>
      <c r="M223" s="117" t="s">
        <v>1859</v>
      </c>
      <c r="N223" s="116" t="s">
        <v>159</v>
      </c>
      <c r="O223" s="116">
        <v>17</v>
      </c>
      <c r="P223" s="116">
        <v>68</v>
      </c>
      <c r="Q223" s="116">
        <v>17</v>
      </c>
      <c r="R223" s="116">
        <v>68</v>
      </c>
      <c r="S223" s="116">
        <v>0</v>
      </c>
      <c r="T223" s="116">
        <v>0</v>
      </c>
      <c r="U223" s="116" t="s">
        <v>159</v>
      </c>
      <c r="V223" s="116">
        <v>13</v>
      </c>
      <c r="W223" s="116">
        <v>48</v>
      </c>
      <c r="X223" s="116">
        <v>11</v>
      </c>
      <c r="Y223" s="116">
        <v>42</v>
      </c>
      <c r="Z223" s="116">
        <v>2</v>
      </c>
      <c r="AA223" s="116">
        <v>6</v>
      </c>
      <c r="AB223" s="116">
        <v>0</v>
      </c>
      <c r="AC223" s="116">
        <v>0</v>
      </c>
      <c r="AD223" s="116">
        <v>0</v>
      </c>
      <c r="AE223" s="116">
        <v>0</v>
      </c>
      <c r="AF223" s="116" t="s">
        <v>1860</v>
      </c>
      <c r="AG223" s="117"/>
      <c r="AH223" s="117" t="s">
        <v>1861</v>
      </c>
    </row>
    <row r="224" spans="1:34" x14ac:dyDescent="0.25">
      <c r="A224" s="117" t="s">
        <v>201</v>
      </c>
      <c r="B224" s="117" t="s">
        <v>202</v>
      </c>
      <c r="C224" s="117" t="s">
        <v>2305</v>
      </c>
      <c r="D224" s="117" t="s">
        <v>310</v>
      </c>
      <c r="E224" s="117" t="s">
        <v>311</v>
      </c>
      <c r="F224" s="117" t="s">
        <v>309</v>
      </c>
      <c r="G224" s="117" t="s">
        <v>312</v>
      </c>
      <c r="H224" s="117" t="s">
        <v>2306</v>
      </c>
      <c r="I224" s="117"/>
      <c r="J224" s="116" t="s">
        <v>1858</v>
      </c>
      <c r="K224" s="116">
        <v>5.5500170000000004</v>
      </c>
      <c r="L224" s="116">
        <v>35.126390999999998</v>
      </c>
      <c r="M224" s="117" t="s">
        <v>1859</v>
      </c>
      <c r="N224" s="116" t="s">
        <v>159</v>
      </c>
      <c r="O224" s="116">
        <v>20</v>
      </c>
      <c r="P224" s="116">
        <v>108</v>
      </c>
      <c r="Q224" s="116">
        <v>20</v>
      </c>
      <c r="R224" s="116">
        <v>108</v>
      </c>
      <c r="S224" s="116">
        <v>0</v>
      </c>
      <c r="T224" s="116">
        <v>0</v>
      </c>
      <c r="U224" s="116" t="s">
        <v>159</v>
      </c>
      <c r="V224" s="116">
        <v>12</v>
      </c>
      <c r="W224" s="116">
        <v>70</v>
      </c>
      <c r="X224" s="116">
        <v>12</v>
      </c>
      <c r="Y224" s="116">
        <v>70</v>
      </c>
      <c r="Z224" s="116">
        <v>0</v>
      </c>
      <c r="AA224" s="116">
        <v>0</v>
      </c>
      <c r="AB224" s="116">
        <v>0</v>
      </c>
      <c r="AC224" s="116">
        <v>0</v>
      </c>
      <c r="AD224" s="116">
        <v>0</v>
      </c>
      <c r="AE224" s="116">
        <v>0</v>
      </c>
      <c r="AF224" s="116" t="s">
        <v>1860</v>
      </c>
      <c r="AG224" s="117"/>
      <c r="AH224" s="117" t="s">
        <v>1861</v>
      </c>
    </row>
    <row r="225" spans="1:34" x14ac:dyDescent="0.25">
      <c r="A225" s="117" t="s">
        <v>201</v>
      </c>
      <c r="B225" s="117" t="s">
        <v>202</v>
      </c>
      <c r="C225" s="117" t="s">
        <v>2307</v>
      </c>
      <c r="D225" s="117" t="s">
        <v>310</v>
      </c>
      <c r="E225" s="117" t="s">
        <v>311</v>
      </c>
      <c r="F225" s="117" t="s">
        <v>309</v>
      </c>
      <c r="G225" s="117" t="s">
        <v>312</v>
      </c>
      <c r="H225" s="117" t="s">
        <v>2308</v>
      </c>
      <c r="I225" s="117"/>
      <c r="J225" s="116" t="s">
        <v>1858</v>
      </c>
      <c r="K225" s="116">
        <v>5.6167759999999998</v>
      </c>
      <c r="L225" s="116">
        <v>35.066733999999997</v>
      </c>
      <c r="M225" s="117" t="s">
        <v>1859</v>
      </c>
      <c r="N225" s="116" t="s">
        <v>159</v>
      </c>
      <c r="O225" s="116">
        <v>48</v>
      </c>
      <c r="P225" s="116">
        <v>215</v>
      </c>
      <c r="Q225" s="116">
        <v>48</v>
      </c>
      <c r="R225" s="116">
        <v>215</v>
      </c>
      <c r="S225" s="116">
        <v>0</v>
      </c>
      <c r="T225" s="116">
        <v>0</v>
      </c>
      <c r="U225" s="116" t="s">
        <v>159</v>
      </c>
      <c r="V225" s="116">
        <v>26</v>
      </c>
      <c r="W225" s="116">
        <v>136</v>
      </c>
      <c r="X225" s="116">
        <v>23</v>
      </c>
      <c r="Y225" s="116">
        <v>126</v>
      </c>
      <c r="Z225" s="116">
        <v>3</v>
      </c>
      <c r="AA225" s="116">
        <v>10</v>
      </c>
      <c r="AB225" s="116">
        <v>0</v>
      </c>
      <c r="AC225" s="116">
        <v>0</v>
      </c>
      <c r="AD225" s="116">
        <v>0</v>
      </c>
      <c r="AE225" s="116">
        <v>0</v>
      </c>
      <c r="AF225" s="116" t="s">
        <v>1860</v>
      </c>
      <c r="AG225" s="117"/>
      <c r="AH225" s="117" t="s">
        <v>1861</v>
      </c>
    </row>
    <row r="226" spans="1:34" x14ac:dyDescent="0.25">
      <c r="A226" s="117" t="s">
        <v>201</v>
      </c>
      <c r="B226" s="117" t="s">
        <v>202</v>
      </c>
      <c r="C226" s="117" t="s">
        <v>2309</v>
      </c>
      <c r="D226" s="117" t="s">
        <v>310</v>
      </c>
      <c r="E226" s="117" t="s">
        <v>311</v>
      </c>
      <c r="F226" s="117" t="s">
        <v>1539</v>
      </c>
      <c r="G226" s="117" t="s">
        <v>1540</v>
      </c>
      <c r="H226" s="117" t="s">
        <v>2310</v>
      </c>
      <c r="I226" s="117"/>
      <c r="J226" s="116" t="s">
        <v>1858</v>
      </c>
      <c r="K226" s="116">
        <v>5.0710119999999996</v>
      </c>
      <c r="L226" s="116">
        <v>33.859295000000003</v>
      </c>
      <c r="M226" s="117" t="s">
        <v>1859</v>
      </c>
      <c r="N226" s="116" t="s">
        <v>146</v>
      </c>
      <c r="O226" s="116">
        <v>0</v>
      </c>
      <c r="P226" s="116">
        <v>0</v>
      </c>
      <c r="Q226" s="116">
        <v>0</v>
      </c>
      <c r="R226" s="116">
        <v>0</v>
      </c>
      <c r="S226" s="116">
        <v>0</v>
      </c>
      <c r="T226" s="116">
        <v>0</v>
      </c>
      <c r="U226" s="116" t="s">
        <v>159</v>
      </c>
      <c r="V226" s="116">
        <v>25</v>
      </c>
      <c r="W226" s="116">
        <v>180</v>
      </c>
      <c r="X226" s="116">
        <v>25</v>
      </c>
      <c r="Y226" s="116">
        <v>180</v>
      </c>
      <c r="Z226" s="116">
        <v>0</v>
      </c>
      <c r="AA226" s="116">
        <v>0</v>
      </c>
      <c r="AB226" s="116">
        <v>0</v>
      </c>
      <c r="AC226" s="116">
        <v>0</v>
      </c>
      <c r="AD226" s="116">
        <v>0</v>
      </c>
      <c r="AE226" s="116">
        <v>0</v>
      </c>
      <c r="AF226" s="116" t="s">
        <v>1957</v>
      </c>
      <c r="AG226" s="117" t="s">
        <v>2270</v>
      </c>
      <c r="AH226" s="117" t="s">
        <v>1861</v>
      </c>
    </row>
    <row r="227" spans="1:34" x14ac:dyDescent="0.25">
      <c r="A227" s="117" t="s">
        <v>201</v>
      </c>
      <c r="B227" s="117" t="s">
        <v>202</v>
      </c>
      <c r="C227" s="117" t="s">
        <v>2311</v>
      </c>
      <c r="D227" s="117" t="s">
        <v>310</v>
      </c>
      <c r="E227" s="117" t="s">
        <v>311</v>
      </c>
      <c r="F227" s="117" t="s">
        <v>1539</v>
      </c>
      <c r="G227" s="117" t="s">
        <v>1540</v>
      </c>
      <c r="H227" s="117" t="s">
        <v>2312</v>
      </c>
      <c r="I227" s="117"/>
      <c r="J227" s="116" t="s">
        <v>1858</v>
      </c>
      <c r="K227" s="116">
        <v>5.1285400000000001</v>
      </c>
      <c r="L227" s="116">
        <v>33.784289999999999</v>
      </c>
      <c r="M227" s="117" t="s">
        <v>1859</v>
      </c>
      <c r="N227" s="116" t="s">
        <v>159</v>
      </c>
      <c r="O227" s="116">
        <v>21</v>
      </c>
      <c r="P227" s="116">
        <v>79</v>
      </c>
      <c r="Q227" s="116">
        <v>21</v>
      </c>
      <c r="R227" s="116">
        <v>79</v>
      </c>
      <c r="S227" s="116">
        <v>0</v>
      </c>
      <c r="T227" s="116">
        <v>0</v>
      </c>
      <c r="U227" s="116" t="s">
        <v>159</v>
      </c>
      <c r="V227" s="116">
        <v>8</v>
      </c>
      <c r="W227" s="116">
        <v>16</v>
      </c>
      <c r="X227" s="116">
        <v>8</v>
      </c>
      <c r="Y227" s="116">
        <v>16</v>
      </c>
      <c r="Z227" s="116">
        <v>0</v>
      </c>
      <c r="AA227" s="116">
        <v>0</v>
      </c>
      <c r="AB227" s="116">
        <v>0</v>
      </c>
      <c r="AC227" s="116">
        <v>0</v>
      </c>
      <c r="AD227" s="116">
        <v>0</v>
      </c>
      <c r="AE227" s="116">
        <v>0</v>
      </c>
      <c r="AF227" s="116" t="s">
        <v>1860</v>
      </c>
      <c r="AG227" s="117"/>
      <c r="AH227" s="117" t="s">
        <v>1861</v>
      </c>
    </row>
    <row r="228" spans="1:34" x14ac:dyDescent="0.25">
      <c r="A228" s="117" t="s">
        <v>201</v>
      </c>
      <c r="B228" s="117" t="s">
        <v>202</v>
      </c>
      <c r="C228" s="117" t="s">
        <v>2313</v>
      </c>
      <c r="D228" s="117" t="s">
        <v>310</v>
      </c>
      <c r="E228" s="117" t="s">
        <v>311</v>
      </c>
      <c r="F228" s="117" t="s">
        <v>1539</v>
      </c>
      <c r="G228" s="117" t="s">
        <v>1540</v>
      </c>
      <c r="H228" s="117" t="s">
        <v>2314</v>
      </c>
      <c r="I228" s="117"/>
      <c r="J228" s="116" t="s">
        <v>1858</v>
      </c>
      <c r="K228" s="116">
        <v>4.9802030000000004</v>
      </c>
      <c r="L228" s="116">
        <v>33.814563</v>
      </c>
      <c r="M228" s="117" t="s">
        <v>1859</v>
      </c>
      <c r="N228" s="116" t="s">
        <v>159</v>
      </c>
      <c r="O228" s="116">
        <v>12</v>
      </c>
      <c r="P228" s="116">
        <v>30</v>
      </c>
      <c r="Q228" s="116">
        <v>12</v>
      </c>
      <c r="R228" s="116">
        <v>30</v>
      </c>
      <c r="S228" s="116">
        <v>0</v>
      </c>
      <c r="T228" s="116">
        <v>0</v>
      </c>
      <c r="U228" s="116" t="s">
        <v>159</v>
      </c>
      <c r="V228" s="116">
        <v>12</v>
      </c>
      <c r="W228" s="116">
        <v>49</v>
      </c>
      <c r="X228" s="116">
        <v>12</v>
      </c>
      <c r="Y228" s="116">
        <v>49</v>
      </c>
      <c r="Z228" s="116">
        <v>0</v>
      </c>
      <c r="AA228" s="116">
        <v>0</v>
      </c>
      <c r="AB228" s="116">
        <v>0</v>
      </c>
      <c r="AC228" s="116">
        <v>0</v>
      </c>
      <c r="AD228" s="116">
        <v>0</v>
      </c>
      <c r="AE228" s="116">
        <v>0</v>
      </c>
      <c r="AF228" s="116" t="s">
        <v>1860</v>
      </c>
      <c r="AG228" s="117"/>
      <c r="AH228" s="117" t="s">
        <v>1861</v>
      </c>
    </row>
    <row r="229" spans="1:34" x14ac:dyDescent="0.25">
      <c r="A229" s="117" t="s">
        <v>201</v>
      </c>
      <c r="B229" s="117" t="s">
        <v>202</v>
      </c>
      <c r="C229" s="117" t="s">
        <v>2315</v>
      </c>
      <c r="D229" s="117" t="s">
        <v>310</v>
      </c>
      <c r="E229" s="117" t="s">
        <v>311</v>
      </c>
      <c r="F229" s="117" t="s">
        <v>1539</v>
      </c>
      <c r="G229" s="117" t="s">
        <v>1540</v>
      </c>
      <c r="H229" s="117" t="s">
        <v>2316</v>
      </c>
      <c r="I229" s="117"/>
      <c r="J229" s="116" t="s">
        <v>1858</v>
      </c>
      <c r="K229" s="116">
        <v>5.0190900000000003</v>
      </c>
      <c r="L229" s="116">
        <v>33.84187</v>
      </c>
      <c r="M229" s="117" t="s">
        <v>1859</v>
      </c>
      <c r="N229" s="116" t="s">
        <v>159</v>
      </c>
      <c r="O229" s="116">
        <v>55</v>
      </c>
      <c r="P229" s="116">
        <v>203</v>
      </c>
      <c r="Q229" s="116">
        <v>55</v>
      </c>
      <c r="R229" s="116">
        <v>203</v>
      </c>
      <c r="S229" s="116">
        <v>0</v>
      </c>
      <c r="T229" s="116">
        <v>0</v>
      </c>
      <c r="U229" s="116" t="s">
        <v>159</v>
      </c>
      <c r="V229" s="116">
        <v>15</v>
      </c>
      <c r="W229" s="116">
        <v>75</v>
      </c>
      <c r="X229" s="116">
        <v>15</v>
      </c>
      <c r="Y229" s="116">
        <v>75</v>
      </c>
      <c r="Z229" s="116">
        <v>0</v>
      </c>
      <c r="AA229" s="116">
        <v>0</v>
      </c>
      <c r="AB229" s="116">
        <v>0</v>
      </c>
      <c r="AC229" s="116">
        <v>0</v>
      </c>
      <c r="AD229" s="116">
        <v>0</v>
      </c>
      <c r="AE229" s="116">
        <v>0</v>
      </c>
      <c r="AF229" s="116" t="s">
        <v>1860</v>
      </c>
      <c r="AG229" s="117"/>
      <c r="AH229" s="117" t="s">
        <v>1861</v>
      </c>
    </row>
    <row r="230" spans="1:34" x14ac:dyDescent="0.25">
      <c r="A230" s="117" t="s">
        <v>201</v>
      </c>
      <c r="B230" s="117" t="s">
        <v>202</v>
      </c>
      <c r="C230" s="117" t="s">
        <v>2317</v>
      </c>
      <c r="D230" s="117" t="s">
        <v>310</v>
      </c>
      <c r="E230" s="117" t="s">
        <v>311</v>
      </c>
      <c r="F230" s="117" t="s">
        <v>1539</v>
      </c>
      <c r="G230" s="117" t="s">
        <v>1540</v>
      </c>
      <c r="H230" s="117" t="s">
        <v>2318</v>
      </c>
      <c r="I230" s="117"/>
      <c r="J230" s="116" t="s">
        <v>1858</v>
      </c>
      <c r="K230" s="116">
        <v>5.0310969999999999</v>
      </c>
      <c r="L230" s="116">
        <v>33.769903999999997</v>
      </c>
      <c r="M230" s="117" t="s">
        <v>1859</v>
      </c>
      <c r="N230" s="116" t="s">
        <v>159</v>
      </c>
      <c r="O230" s="116">
        <v>20</v>
      </c>
      <c r="P230" s="116">
        <v>88</v>
      </c>
      <c r="Q230" s="116">
        <v>20</v>
      </c>
      <c r="R230" s="116">
        <v>88</v>
      </c>
      <c r="S230" s="116">
        <v>0</v>
      </c>
      <c r="T230" s="116">
        <v>0</v>
      </c>
      <c r="U230" s="116" t="s">
        <v>159</v>
      </c>
      <c r="V230" s="116">
        <v>8</v>
      </c>
      <c r="W230" s="116">
        <v>16</v>
      </c>
      <c r="X230" s="116">
        <v>8</v>
      </c>
      <c r="Y230" s="116">
        <v>16</v>
      </c>
      <c r="Z230" s="116">
        <v>0</v>
      </c>
      <c r="AA230" s="116">
        <v>0</v>
      </c>
      <c r="AB230" s="116">
        <v>0</v>
      </c>
      <c r="AC230" s="116">
        <v>0</v>
      </c>
      <c r="AD230" s="116">
        <v>0</v>
      </c>
      <c r="AE230" s="116">
        <v>0</v>
      </c>
      <c r="AF230" s="116" t="s">
        <v>1860</v>
      </c>
      <c r="AG230" s="117"/>
      <c r="AH230" s="117" t="s">
        <v>1861</v>
      </c>
    </row>
    <row r="231" spans="1:34" x14ac:dyDescent="0.25">
      <c r="A231" s="117" t="s">
        <v>201</v>
      </c>
      <c r="B231" s="117" t="s">
        <v>202</v>
      </c>
      <c r="C231" s="117" t="s">
        <v>2319</v>
      </c>
      <c r="D231" s="117" t="s">
        <v>310</v>
      </c>
      <c r="E231" s="117" t="s">
        <v>311</v>
      </c>
      <c r="F231" s="117" t="s">
        <v>1539</v>
      </c>
      <c r="G231" s="117" t="s">
        <v>1540</v>
      </c>
      <c r="H231" s="117" t="s">
        <v>2320</v>
      </c>
      <c r="I231" s="117" t="s">
        <v>2321</v>
      </c>
      <c r="J231" s="116" t="s">
        <v>1858</v>
      </c>
      <c r="K231" s="116">
        <v>5.0786440009999998</v>
      </c>
      <c r="L231" s="116">
        <v>33.983565589999998</v>
      </c>
      <c r="M231" s="117" t="s">
        <v>1859</v>
      </c>
      <c r="N231" s="116" t="s">
        <v>146</v>
      </c>
      <c r="O231" s="116">
        <v>0</v>
      </c>
      <c r="P231" s="116">
        <v>0</v>
      </c>
      <c r="Q231" s="116">
        <v>0</v>
      </c>
      <c r="R231" s="116">
        <v>0</v>
      </c>
      <c r="S231" s="116">
        <v>0</v>
      </c>
      <c r="T231" s="116">
        <v>0</v>
      </c>
      <c r="U231" s="116" t="s">
        <v>159</v>
      </c>
      <c r="V231" s="116">
        <v>5</v>
      </c>
      <c r="W231" s="116">
        <v>41</v>
      </c>
      <c r="X231" s="116">
        <v>5</v>
      </c>
      <c r="Y231" s="116">
        <v>41</v>
      </c>
      <c r="Z231" s="116">
        <v>0</v>
      </c>
      <c r="AA231" s="116">
        <v>0</v>
      </c>
      <c r="AB231" s="116">
        <v>0</v>
      </c>
      <c r="AC231" s="116">
        <v>0</v>
      </c>
      <c r="AD231" s="116">
        <v>0</v>
      </c>
      <c r="AE231" s="116">
        <v>0</v>
      </c>
      <c r="AF231" s="116" t="s">
        <v>1957</v>
      </c>
      <c r="AG231" s="117" t="s">
        <v>2270</v>
      </c>
      <c r="AH231" s="117" t="s">
        <v>1861</v>
      </c>
    </row>
    <row r="232" spans="1:34" x14ac:dyDescent="0.25">
      <c r="A232" s="117" t="s">
        <v>201</v>
      </c>
      <c r="B232" s="117" t="s">
        <v>202</v>
      </c>
      <c r="C232" s="117" t="s">
        <v>2322</v>
      </c>
      <c r="D232" s="117" t="s">
        <v>310</v>
      </c>
      <c r="E232" s="117" t="s">
        <v>311</v>
      </c>
      <c r="F232" s="117" t="s">
        <v>1539</v>
      </c>
      <c r="G232" s="117" t="s">
        <v>1540</v>
      </c>
      <c r="H232" s="117" t="s">
        <v>2323</v>
      </c>
      <c r="I232" s="117"/>
      <c r="J232" s="116" t="s">
        <v>1858</v>
      </c>
      <c r="K232" s="116">
        <v>5.0786439999999997</v>
      </c>
      <c r="L232" s="116">
        <v>33.983566000000003</v>
      </c>
      <c r="M232" s="117" t="s">
        <v>1859</v>
      </c>
      <c r="N232" s="116" t="s">
        <v>146</v>
      </c>
      <c r="O232" s="116">
        <v>0</v>
      </c>
      <c r="P232" s="116">
        <v>0</v>
      </c>
      <c r="Q232" s="116">
        <v>0</v>
      </c>
      <c r="R232" s="116">
        <v>0</v>
      </c>
      <c r="S232" s="116">
        <v>0</v>
      </c>
      <c r="T232" s="116">
        <v>0</v>
      </c>
      <c r="U232" s="116" t="s">
        <v>159</v>
      </c>
      <c r="V232" s="116">
        <v>15</v>
      </c>
      <c r="W232" s="116">
        <v>111</v>
      </c>
      <c r="X232" s="116">
        <v>15</v>
      </c>
      <c r="Y232" s="116">
        <v>111</v>
      </c>
      <c r="Z232" s="116">
        <v>0</v>
      </c>
      <c r="AA232" s="116">
        <v>0</v>
      </c>
      <c r="AB232" s="116">
        <v>0</v>
      </c>
      <c r="AC232" s="116">
        <v>0</v>
      </c>
      <c r="AD232" s="116">
        <v>0</v>
      </c>
      <c r="AE232" s="116">
        <v>0</v>
      </c>
      <c r="AF232" s="116" t="s">
        <v>1957</v>
      </c>
      <c r="AG232" s="117" t="s">
        <v>2270</v>
      </c>
      <c r="AH232" s="117" t="s">
        <v>1861</v>
      </c>
    </row>
    <row r="233" spans="1:34" x14ac:dyDescent="0.25">
      <c r="A233" s="117" t="s">
        <v>201</v>
      </c>
      <c r="B233" s="117" t="s">
        <v>202</v>
      </c>
      <c r="C233" s="117" t="s">
        <v>2324</v>
      </c>
      <c r="D233" s="117" t="s">
        <v>310</v>
      </c>
      <c r="E233" s="117" t="s">
        <v>311</v>
      </c>
      <c r="F233" s="117" t="s">
        <v>1532</v>
      </c>
      <c r="G233" s="117" t="s">
        <v>1533</v>
      </c>
      <c r="H233" s="117" t="s">
        <v>2325</v>
      </c>
      <c r="I233" s="117"/>
      <c r="J233" s="116" t="s">
        <v>1858</v>
      </c>
      <c r="K233" s="116">
        <v>4.8454519999999999</v>
      </c>
      <c r="L233" s="116">
        <v>34.342495999999997</v>
      </c>
      <c r="M233" s="117" t="s">
        <v>1859</v>
      </c>
      <c r="N233" s="116" t="s">
        <v>159</v>
      </c>
      <c r="O233" s="116">
        <v>11</v>
      </c>
      <c r="P233" s="116">
        <v>32</v>
      </c>
      <c r="Q233" s="116">
        <v>11</v>
      </c>
      <c r="R233" s="116">
        <v>32</v>
      </c>
      <c r="S233" s="116">
        <v>0</v>
      </c>
      <c r="T233" s="116">
        <v>0</v>
      </c>
      <c r="U233" s="116" t="s">
        <v>159</v>
      </c>
      <c r="V233" s="116">
        <v>12</v>
      </c>
      <c r="W233" s="116">
        <v>71</v>
      </c>
      <c r="X233" s="116">
        <v>12</v>
      </c>
      <c r="Y233" s="116">
        <v>71</v>
      </c>
      <c r="Z233" s="116">
        <v>0</v>
      </c>
      <c r="AA233" s="116">
        <v>0</v>
      </c>
      <c r="AB233" s="116">
        <v>0</v>
      </c>
      <c r="AC233" s="116">
        <v>0</v>
      </c>
      <c r="AD233" s="116">
        <v>0</v>
      </c>
      <c r="AE233" s="116">
        <v>0</v>
      </c>
      <c r="AF233" s="116" t="s">
        <v>1860</v>
      </c>
      <c r="AG233" s="117"/>
      <c r="AH233" s="117" t="s">
        <v>1861</v>
      </c>
    </row>
    <row r="234" spans="1:34" x14ac:dyDescent="0.25">
      <c r="A234" s="117" t="s">
        <v>201</v>
      </c>
      <c r="B234" s="117" t="s">
        <v>202</v>
      </c>
      <c r="C234" s="117" t="s">
        <v>2326</v>
      </c>
      <c r="D234" s="117" t="s">
        <v>310</v>
      </c>
      <c r="E234" s="117" t="s">
        <v>311</v>
      </c>
      <c r="F234" s="117" t="s">
        <v>1532</v>
      </c>
      <c r="G234" s="117" t="s">
        <v>1533</v>
      </c>
      <c r="H234" s="117" t="s">
        <v>2327</v>
      </c>
      <c r="I234" s="117"/>
      <c r="J234" s="116" t="s">
        <v>1858</v>
      </c>
      <c r="K234" s="116">
        <v>4.6661299999999999</v>
      </c>
      <c r="L234" s="116">
        <v>34.019590000000001</v>
      </c>
      <c r="M234" s="117" t="s">
        <v>1859</v>
      </c>
      <c r="N234" s="116" t="s">
        <v>159</v>
      </c>
      <c r="O234" s="116">
        <v>25</v>
      </c>
      <c r="P234" s="116">
        <v>103</v>
      </c>
      <c r="Q234" s="116">
        <v>23</v>
      </c>
      <c r="R234" s="116">
        <v>97</v>
      </c>
      <c r="S234" s="116">
        <v>2</v>
      </c>
      <c r="T234" s="116">
        <v>6</v>
      </c>
      <c r="U234" s="116" t="s">
        <v>159</v>
      </c>
      <c r="V234" s="116">
        <v>22</v>
      </c>
      <c r="W234" s="116">
        <v>104</v>
      </c>
      <c r="X234" s="116">
        <v>18</v>
      </c>
      <c r="Y234" s="116">
        <v>83</v>
      </c>
      <c r="Z234" s="116">
        <v>4</v>
      </c>
      <c r="AA234" s="116">
        <v>21</v>
      </c>
      <c r="AB234" s="116">
        <v>0</v>
      </c>
      <c r="AC234" s="116">
        <v>0</v>
      </c>
      <c r="AD234" s="116">
        <v>0</v>
      </c>
      <c r="AE234" s="116">
        <v>0</v>
      </c>
      <c r="AF234" s="116" t="s">
        <v>1860</v>
      </c>
      <c r="AG234" s="117"/>
      <c r="AH234" s="117" t="s">
        <v>1861</v>
      </c>
    </row>
    <row r="235" spans="1:34" x14ac:dyDescent="0.25">
      <c r="A235" s="117" t="s">
        <v>201</v>
      </c>
      <c r="B235" s="117" t="s">
        <v>202</v>
      </c>
      <c r="C235" s="117" t="s">
        <v>2328</v>
      </c>
      <c r="D235" s="117" t="s">
        <v>310</v>
      </c>
      <c r="E235" s="117" t="s">
        <v>311</v>
      </c>
      <c r="F235" s="117" t="s">
        <v>1532</v>
      </c>
      <c r="G235" s="117" t="s">
        <v>1533</v>
      </c>
      <c r="H235" s="117" t="s">
        <v>2329</v>
      </c>
      <c r="I235" s="117" t="s">
        <v>2330</v>
      </c>
      <c r="J235" s="116" t="s">
        <v>1858</v>
      </c>
      <c r="K235" s="116">
        <v>4.5341170000000002</v>
      </c>
      <c r="L235" s="116">
        <v>34.120109999999997</v>
      </c>
      <c r="M235" s="117" t="s">
        <v>1859</v>
      </c>
      <c r="N235" s="116" t="s">
        <v>159</v>
      </c>
      <c r="O235" s="116">
        <v>104</v>
      </c>
      <c r="P235" s="116">
        <v>249</v>
      </c>
      <c r="Q235" s="116">
        <v>104</v>
      </c>
      <c r="R235" s="116">
        <v>249</v>
      </c>
      <c r="S235" s="116">
        <v>0</v>
      </c>
      <c r="T235" s="116">
        <v>0</v>
      </c>
      <c r="U235" s="119" t="s">
        <v>146</v>
      </c>
      <c r="V235" s="116">
        <v>0</v>
      </c>
      <c r="W235" s="116">
        <v>0</v>
      </c>
      <c r="X235" s="116">
        <v>0</v>
      </c>
      <c r="Y235" s="116">
        <v>0</v>
      </c>
      <c r="Z235" s="116">
        <v>0</v>
      </c>
      <c r="AA235" s="116">
        <v>0</v>
      </c>
      <c r="AB235" s="116">
        <v>0</v>
      </c>
      <c r="AC235" s="116">
        <v>0</v>
      </c>
      <c r="AD235" s="116">
        <v>0</v>
      </c>
      <c r="AE235" s="116">
        <v>0</v>
      </c>
      <c r="AF235" s="116" t="s">
        <v>1957</v>
      </c>
      <c r="AG235" s="117" t="s">
        <v>1916</v>
      </c>
      <c r="AH235" s="117" t="s">
        <v>1861</v>
      </c>
    </row>
    <row r="236" spans="1:34" x14ac:dyDescent="0.25">
      <c r="A236" s="117" t="s">
        <v>201</v>
      </c>
      <c r="B236" s="117" t="s">
        <v>202</v>
      </c>
      <c r="C236" s="117" t="s">
        <v>2331</v>
      </c>
      <c r="D236" s="117" t="s">
        <v>310</v>
      </c>
      <c r="E236" s="117" t="s">
        <v>311</v>
      </c>
      <c r="F236" s="117" t="s">
        <v>1532</v>
      </c>
      <c r="G236" s="117" t="s">
        <v>1533</v>
      </c>
      <c r="H236" s="117" t="s">
        <v>2332</v>
      </c>
      <c r="I236" s="117"/>
      <c r="J236" s="116" t="s">
        <v>1858</v>
      </c>
      <c r="K236" s="116">
        <v>4.4808329999999996</v>
      </c>
      <c r="L236" s="116">
        <v>34.173889000000003</v>
      </c>
      <c r="M236" s="117" t="s">
        <v>1859</v>
      </c>
      <c r="N236" s="116" t="s">
        <v>159</v>
      </c>
      <c r="O236" s="116">
        <v>22</v>
      </c>
      <c r="P236" s="116">
        <v>82</v>
      </c>
      <c r="Q236" s="116">
        <v>20</v>
      </c>
      <c r="R236" s="116">
        <v>74</v>
      </c>
      <c r="S236" s="116">
        <v>2</v>
      </c>
      <c r="T236" s="116">
        <v>8</v>
      </c>
      <c r="U236" s="116" t="s">
        <v>159</v>
      </c>
      <c r="V236" s="116">
        <v>25</v>
      </c>
      <c r="W236" s="116">
        <v>90</v>
      </c>
      <c r="X236" s="116">
        <v>22</v>
      </c>
      <c r="Y236" s="116">
        <v>72</v>
      </c>
      <c r="Z236" s="116">
        <v>3</v>
      </c>
      <c r="AA236" s="116">
        <v>18</v>
      </c>
      <c r="AB236" s="116">
        <v>0</v>
      </c>
      <c r="AC236" s="116">
        <v>0</v>
      </c>
      <c r="AD236" s="116">
        <v>0</v>
      </c>
      <c r="AE236" s="116">
        <v>0</v>
      </c>
      <c r="AF236" s="116" t="s">
        <v>1860</v>
      </c>
      <c r="AG236" s="117"/>
      <c r="AH236" s="117" t="s">
        <v>1861</v>
      </c>
    </row>
    <row r="237" spans="1:34" x14ac:dyDescent="0.25">
      <c r="A237" s="117" t="s">
        <v>201</v>
      </c>
      <c r="B237" s="117" t="s">
        <v>202</v>
      </c>
      <c r="C237" s="117" t="s">
        <v>2333</v>
      </c>
      <c r="D237" s="117" t="s">
        <v>310</v>
      </c>
      <c r="E237" s="117" t="s">
        <v>311</v>
      </c>
      <c r="F237" s="117" t="s">
        <v>1532</v>
      </c>
      <c r="G237" s="117" t="s">
        <v>1533</v>
      </c>
      <c r="H237" s="117" t="s">
        <v>2334</v>
      </c>
      <c r="I237" s="117"/>
      <c r="J237" s="116" t="s">
        <v>1858</v>
      </c>
      <c r="K237" s="116">
        <v>4.5069999999999997</v>
      </c>
      <c r="L237" s="116">
        <v>34.159739999999999</v>
      </c>
      <c r="M237" s="117" t="s">
        <v>1859</v>
      </c>
      <c r="N237" s="116" t="s">
        <v>159</v>
      </c>
      <c r="O237" s="116">
        <v>30</v>
      </c>
      <c r="P237" s="116">
        <v>170</v>
      </c>
      <c r="Q237" s="116">
        <v>27</v>
      </c>
      <c r="R237" s="116">
        <v>162</v>
      </c>
      <c r="S237" s="116">
        <v>3</v>
      </c>
      <c r="T237" s="116">
        <v>8</v>
      </c>
      <c r="U237" s="116" t="s">
        <v>159</v>
      </c>
      <c r="V237" s="116">
        <v>32</v>
      </c>
      <c r="W237" s="116">
        <v>136</v>
      </c>
      <c r="X237" s="116">
        <v>29</v>
      </c>
      <c r="Y237" s="116">
        <v>121</v>
      </c>
      <c r="Z237" s="116">
        <v>3</v>
      </c>
      <c r="AA237" s="116">
        <v>15</v>
      </c>
      <c r="AB237" s="116">
        <v>0</v>
      </c>
      <c r="AC237" s="116">
        <v>0</v>
      </c>
      <c r="AD237" s="116">
        <v>0</v>
      </c>
      <c r="AE237" s="116">
        <v>0</v>
      </c>
      <c r="AF237" s="116" t="s">
        <v>1860</v>
      </c>
      <c r="AG237" s="117"/>
      <c r="AH237" s="117" t="s">
        <v>1861</v>
      </c>
    </row>
    <row r="238" spans="1:34" x14ac:dyDescent="0.25">
      <c r="A238" s="117" t="s">
        <v>201</v>
      </c>
      <c r="B238" s="117" t="s">
        <v>202</v>
      </c>
      <c r="C238" s="117" t="s">
        <v>2335</v>
      </c>
      <c r="D238" s="117" t="s">
        <v>310</v>
      </c>
      <c r="E238" s="117" t="s">
        <v>311</v>
      </c>
      <c r="F238" s="117" t="s">
        <v>1673</v>
      </c>
      <c r="G238" s="117" t="s">
        <v>1674</v>
      </c>
      <c r="H238" s="117" t="s">
        <v>2336</v>
      </c>
      <c r="I238" s="117"/>
      <c r="J238" s="116" t="s">
        <v>1858</v>
      </c>
      <c r="K238" s="116">
        <v>4.2088770000000002</v>
      </c>
      <c r="L238" s="116">
        <v>33.960030000000003</v>
      </c>
      <c r="M238" s="117" t="s">
        <v>1859</v>
      </c>
      <c r="N238" s="116" t="s">
        <v>146</v>
      </c>
      <c r="O238" s="116">
        <v>0</v>
      </c>
      <c r="P238" s="116">
        <v>0</v>
      </c>
      <c r="Q238" s="116">
        <v>0</v>
      </c>
      <c r="R238" s="116">
        <v>0</v>
      </c>
      <c r="S238" s="116">
        <v>0</v>
      </c>
      <c r="T238" s="116">
        <v>0</v>
      </c>
      <c r="U238" s="116" t="s">
        <v>159</v>
      </c>
      <c r="V238" s="116">
        <v>10</v>
      </c>
      <c r="W238" s="116">
        <v>52</v>
      </c>
      <c r="X238" s="116">
        <v>9</v>
      </c>
      <c r="Y238" s="116">
        <v>47</v>
      </c>
      <c r="Z238" s="116">
        <v>1</v>
      </c>
      <c r="AA238" s="116">
        <v>5</v>
      </c>
      <c r="AB238" s="116">
        <v>1</v>
      </c>
      <c r="AC238" s="116">
        <v>5</v>
      </c>
      <c r="AD238" s="116">
        <v>0</v>
      </c>
      <c r="AE238" s="116">
        <v>0</v>
      </c>
      <c r="AF238" s="116" t="s">
        <v>1957</v>
      </c>
      <c r="AG238" s="117" t="s">
        <v>2270</v>
      </c>
      <c r="AH238" s="117" t="s">
        <v>1861</v>
      </c>
    </row>
    <row r="239" spans="1:34" x14ac:dyDescent="0.25">
      <c r="A239" s="117" t="s">
        <v>201</v>
      </c>
      <c r="B239" s="117" t="s">
        <v>202</v>
      </c>
      <c r="C239" s="117" t="s">
        <v>2337</v>
      </c>
      <c r="D239" s="117" t="s">
        <v>310</v>
      </c>
      <c r="E239" s="117" t="s">
        <v>311</v>
      </c>
      <c r="F239" s="117" t="s">
        <v>1673</v>
      </c>
      <c r="G239" s="117" t="s">
        <v>1674</v>
      </c>
      <c r="H239" s="117" t="s">
        <v>2338</v>
      </c>
      <c r="I239" s="117"/>
      <c r="J239" s="116" t="s">
        <v>1858</v>
      </c>
      <c r="K239" s="116">
        <v>4.3858090000000001</v>
      </c>
      <c r="L239" s="116">
        <v>33.980100999999998</v>
      </c>
      <c r="M239" s="118" t="s">
        <v>2151</v>
      </c>
      <c r="N239" s="116" t="s">
        <v>146</v>
      </c>
      <c r="O239" s="116">
        <v>0</v>
      </c>
      <c r="P239" s="116">
        <v>0</v>
      </c>
      <c r="Q239" s="116">
        <v>0</v>
      </c>
      <c r="R239" s="116">
        <v>0</v>
      </c>
      <c r="S239" s="116">
        <v>0</v>
      </c>
      <c r="T239" s="116">
        <v>0</v>
      </c>
      <c r="U239" s="119" t="s">
        <v>146</v>
      </c>
      <c r="V239" s="116">
        <v>0</v>
      </c>
      <c r="W239" s="116">
        <v>0</v>
      </c>
      <c r="X239" s="116">
        <v>0</v>
      </c>
      <c r="Y239" s="116">
        <v>0</v>
      </c>
      <c r="Z239" s="116">
        <v>0</v>
      </c>
      <c r="AA239" s="116">
        <v>0</v>
      </c>
      <c r="AB239" s="116">
        <v>0</v>
      </c>
      <c r="AC239" s="116">
        <v>0</v>
      </c>
      <c r="AD239" s="116">
        <v>0</v>
      </c>
      <c r="AE239" s="116">
        <v>0</v>
      </c>
      <c r="AF239" s="116" t="s">
        <v>1860</v>
      </c>
      <c r="AG239" s="117" t="s">
        <v>2270</v>
      </c>
      <c r="AH239" s="117" t="s">
        <v>1861</v>
      </c>
    </row>
    <row r="240" spans="1:34" x14ac:dyDescent="0.25">
      <c r="A240" s="117" t="s">
        <v>201</v>
      </c>
      <c r="B240" s="117" t="s">
        <v>202</v>
      </c>
      <c r="C240" s="117" t="s">
        <v>2339</v>
      </c>
      <c r="D240" s="117" t="s">
        <v>310</v>
      </c>
      <c r="E240" s="117" t="s">
        <v>311</v>
      </c>
      <c r="F240" s="117" t="s">
        <v>1673</v>
      </c>
      <c r="G240" s="117" t="s">
        <v>1674</v>
      </c>
      <c r="H240" s="117" t="s">
        <v>1674</v>
      </c>
      <c r="I240" s="117" t="s">
        <v>2340</v>
      </c>
      <c r="J240" s="116" t="s">
        <v>1858</v>
      </c>
      <c r="K240" s="116">
        <v>4.2419079999999996</v>
      </c>
      <c r="L240" s="116">
        <v>33.956313000000002</v>
      </c>
      <c r="M240" s="117" t="s">
        <v>1859</v>
      </c>
      <c r="N240" s="116" t="s">
        <v>159</v>
      </c>
      <c r="O240" s="116">
        <v>163</v>
      </c>
      <c r="P240" s="116">
        <v>512</v>
      </c>
      <c r="Q240" s="116">
        <v>163</v>
      </c>
      <c r="R240" s="116">
        <v>512</v>
      </c>
      <c r="S240" s="116">
        <v>0</v>
      </c>
      <c r="T240" s="116">
        <v>0</v>
      </c>
      <c r="U240" s="116" t="s">
        <v>159</v>
      </c>
      <c r="V240" s="116">
        <v>39</v>
      </c>
      <c r="W240" s="116">
        <v>162</v>
      </c>
      <c r="X240" s="116">
        <v>39</v>
      </c>
      <c r="Y240" s="116">
        <v>162</v>
      </c>
      <c r="Z240" s="116">
        <v>0</v>
      </c>
      <c r="AA240" s="116">
        <v>0</v>
      </c>
      <c r="AB240" s="116">
        <v>4</v>
      </c>
      <c r="AC240" s="116">
        <v>15</v>
      </c>
      <c r="AD240" s="116">
        <v>8</v>
      </c>
      <c r="AE240" s="116">
        <v>28</v>
      </c>
      <c r="AF240" s="116" t="s">
        <v>1860</v>
      </c>
      <c r="AG240" s="117"/>
      <c r="AH240" s="117" t="s">
        <v>1861</v>
      </c>
    </row>
    <row r="241" spans="1:34" x14ac:dyDescent="0.25">
      <c r="A241" s="117" t="s">
        <v>201</v>
      </c>
      <c r="B241" s="117" t="s">
        <v>202</v>
      </c>
      <c r="C241" s="117" t="s">
        <v>2341</v>
      </c>
      <c r="D241" s="117" t="s">
        <v>310</v>
      </c>
      <c r="E241" s="117" t="s">
        <v>311</v>
      </c>
      <c r="F241" s="117" t="s">
        <v>1673</v>
      </c>
      <c r="G241" s="117" t="s">
        <v>1674</v>
      </c>
      <c r="H241" s="117" t="s">
        <v>2310</v>
      </c>
      <c r="I241" s="117"/>
      <c r="J241" s="116" t="s">
        <v>1858</v>
      </c>
      <c r="K241" s="116">
        <v>4.3145239999999996</v>
      </c>
      <c r="L241" s="116">
        <v>34.003869000000002</v>
      </c>
      <c r="M241" s="117" t="s">
        <v>1859</v>
      </c>
      <c r="N241" s="116" t="s">
        <v>146</v>
      </c>
      <c r="O241" s="116">
        <v>0</v>
      </c>
      <c r="P241" s="116">
        <v>0</v>
      </c>
      <c r="Q241" s="116">
        <v>0</v>
      </c>
      <c r="R241" s="116">
        <v>0</v>
      </c>
      <c r="S241" s="116">
        <v>0</v>
      </c>
      <c r="T241" s="116">
        <v>0</v>
      </c>
      <c r="U241" s="116" t="s">
        <v>159</v>
      </c>
      <c r="V241" s="116">
        <v>9</v>
      </c>
      <c r="W241" s="116">
        <v>33</v>
      </c>
      <c r="X241" s="116">
        <v>5</v>
      </c>
      <c r="Y241" s="116">
        <v>23</v>
      </c>
      <c r="Z241" s="116">
        <v>4</v>
      </c>
      <c r="AA241" s="116">
        <v>10</v>
      </c>
      <c r="AB241" s="116">
        <v>2</v>
      </c>
      <c r="AC241" s="116">
        <v>10</v>
      </c>
      <c r="AD241" s="116">
        <v>0</v>
      </c>
      <c r="AE241" s="116">
        <v>0</v>
      </c>
      <c r="AF241" s="116" t="s">
        <v>1957</v>
      </c>
      <c r="AG241" s="117" t="s">
        <v>2270</v>
      </c>
      <c r="AH241" s="117" t="s">
        <v>1861</v>
      </c>
    </row>
    <row r="242" spans="1:34" x14ac:dyDescent="0.25">
      <c r="A242" s="117" t="s">
        <v>201</v>
      </c>
      <c r="B242" s="117" t="s">
        <v>202</v>
      </c>
      <c r="C242" s="117" t="s">
        <v>2342</v>
      </c>
      <c r="D242" s="117" t="s">
        <v>200</v>
      </c>
      <c r="E242" s="117" t="s">
        <v>203</v>
      </c>
      <c r="F242" s="117" t="s">
        <v>1662</v>
      </c>
      <c r="G242" s="117" t="s">
        <v>1663</v>
      </c>
      <c r="H242" s="117" t="s">
        <v>1663</v>
      </c>
      <c r="I242" s="117" t="s">
        <v>1663</v>
      </c>
      <c r="J242" s="116" t="s">
        <v>1858</v>
      </c>
      <c r="K242" s="116">
        <v>4.8788600000000004</v>
      </c>
      <c r="L242" s="116">
        <v>33.5184</v>
      </c>
      <c r="M242" s="117" t="s">
        <v>1859</v>
      </c>
      <c r="N242" s="116" t="s">
        <v>159</v>
      </c>
      <c r="O242" s="116">
        <v>40</v>
      </c>
      <c r="P242" s="116">
        <v>241</v>
      </c>
      <c r="Q242" s="116">
        <v>40</v>
      </c>
      <c r="R242" s="116">
        <v>241</v>
      </c>
      <c r="S242" s="116">
        <v>0</v>
      </c>
      <c r="T242" s="116">
        <v>0</v>
      </c>
      <c r="U242" s="116" t="s">
        <v>159</v>
      </c>
      <c r="V242" s="116">
        <v>21</v>
      </c>
      <c r="W242" s="116">
        <v>104</v>
      </c>
      <c r="X242" s="116">
        <v>21</v>
      </c>
      <c r="Y242" s="116">
        <v>104</v>
      </c>
      <c r="Z242" s="116">
        <v>0</v>
      </c>
      <c r="AA242" s="116">
        <v>0</v>
      </c>
      <c r="AB242" s="116">
        <v>0</v>
      </c>
      <c r="AC242" s="116">
        <v>0</v>
      </c>
      <c r="AD242" s="116">
        <v>0</v>
      </c>
      <c r="AE242" s="116">
        <v>0</v>
      </c>
      <c r="AF242" s="116" t="s">
        <v>1957</v>
      </c>
      <c r="AG242" s="117" t="s">
        <v>2289</v>
      </c>
      <c r="AH242" s="117" t="s">
        <v>1861</v>
      </c>
    </row>
    <row r="243" spans="1:34" x14ac:dyDescent="0.25">
      <c r="A243" s="117" t="s">
        <v>201</v>
      </c>
      <c r="B243" s="117" t="s">
        <v>202</v>
      </c>
      <c r="C243" s="117" t="s">
        <v>2343</v>
      </c>
      <c r="D243" s="117" t="s">
        <v>200</v>
      </c>
      <c r="E243" s="117" t="s">
        <v>203</v>
      </c>
      <c r="F243" s="117" t="s">
        <v>1662</v>
      </c>
      <c r="G243" s="117" t="s">
        <v>1663</v>
      </c>
      <c r="H243" s="117" t="s">
        <v>2344</v>
      </c>
      <c r="I243" s="117"/>
      <c r="J243" s="116" t="s">
        <v>1858</v>
      </c>
      <c r="K243" s="116">
        <v>4.9315759999999997</v>
      </c>
      <c r="L243" s="116">
        <v>33.575612999999997</v>
      </c>
      <c r="M243" s="118" t="s">
        <v>2151</v>
      </c>
      <c r="N243" s="116" t="s">
        <v>146</v>
      </c>
      <c r="O243" s="116">
        <v>0</v>
      </c>
      <c r="P243" s="116">
        <v>0</v>
      </c>
      <c r="Q243" s="116">
        <v>0</v>
      </c>
      <c r="R243" s="116">
        <v>0</v>
      </c>
      <c r="S243" s="116">
        <v>0</v>
      </c>
      <c r="T243" s="116">
        <v>0</v>
      </c>
      <c r="U243" s="119" t="s">
        <v>146</v>
      </c>
      <c r="V243" s="116">
        <v>0</v>
      </c>
      <c r="W243" s="116">
        <v>0</v>
      </c>
      <c r="X243" s="116">
        <v>0</v>
      </c>
      <c r="Y243" s="116">
        <v>0</v>
      </c>
      <c r="Z243" s="116">
        <v>0</v>
      </c>
      <c r="AA243" s="116">
        <v>0</v>
      </c>
      <c r="AB243" s="116">
        <v>0</v>
      </c>
      <c r="AC243" s="116">
        <v>0</v>
      </c>
      <c r="AD243" s="116">
        <v>0</v>
      </c>
      <c r="AE243" s="116">
        <v>0</v>
      </c>
      <c r="AF243" s="116" t="s">
        <v>1915</v>
      </c>
      <c r="AG243" s="117" t="s">
        <v>2289</v>
      </c>
      <c r="AH243" s="117" t="s">
        <v>1861</v>
      </c>
    </row>
    <row r="244" spans="1:34" x14ac:dyDescent="0.25">
      <c r="A244" s="117" t="s">
        <v>201</v>
      </c>
      <c r="B244" s="117" t="s">
        <v>202</v>
      </c>
      <c r="C244" s="117" t="s">
        <v>2345</v>
      </c>
      <c r="D244" s="117" t="s">
        <v>200</v>
      </c>
      <c r="E244" s="117" t="s">
        <v>203</v>
      </c>
      <c r="F244" s="117" t="s">
        <v>1662</v>
      </c>
      <c r="G244" s="117" t="s">
        <v>1663</v>
      </c>
      <c r="H244" s="117" t="s">
        <v>2346</v>
      </c>
      <c r="I244" s="117"/>
      <c r="J244" s="116" t="s">
        <v>1858</v>
      </c>
      <c r="K244" s="116">
        <v>4.8788600000000004</v>
      </c>
      <c r="L244" s="116">
        <v>33.518439999999998</v>
      </c>
      <c r="M244" s="117" t="s">
        <v>1859</v>
      </c>
      <c r="N244" s="116" t="s">
        <v>159</v>
      </c>
      <c r="O244" s="116">
        <v>83</v>
      </c>
      <c r="P244" s="116">
        <v>457</v>
      </c>
      <c r="Q244" s="116">
        <v>83</v>
      </c>
      <c r="R244" s="116">
        <v>457</v>
      </c>
      <c r="S244" s="116">
        <v>0</v>
      </c>
      <c r="T244" s="116">
        <v>0</v>
      </c>
      <c r="U244" s="119" t="s">
        <v>146</v>
      </c>
      <c r="V244" s="116">
        <v>0</v>
      </c>
      <c r="W244" s="116">
        <v>0</v>
      </c>
      <c r="X244" s="116">
        <v>0</v>
      </c>
      <c r="Y244" s="116">
        <v>0</v>
      </c>
      <c r="Z244" s="116">
        <v>0</v>
      </c>
      <c r="AA244" s="116">
        <v>0</v>
      </c>
      <c r="AB244" s="116">
        <v>0</v>
      </c>
      <c r="AC244" s="116">
        <v>0</v>
      </c>
      <c r="AD244" s="116">
        <v>0</v>
      </c>
      <c r="AE244" s="116">
        <v>0</v>
      </c>
      <c r="AF244" s="116" t="s">
        <v>1860</v>
      </c>
      <c r="AG244" s="117"/>
      <c r="AH244" s="117" t="s">
        <v>1861</v>
      </c>
    </row>
    <row r="245" spans="1:34" x14ac:dyDescent="0.25">
      <c r="A245" s="117" t="s">
        <v>201</v>
      </c>
      <c r="B245" s="117" t="s">
        <v>202</v>
      </c>
      <c r="C245" s="117" t="s">
        <v>2347</v>
      </c>
      <c r="D245" s="117" t="s">
        <v>200</v>
      </c>
      <c r="E245" s="117" t="s">
        <v>203</v>
      </c>
      <c r="F245" s="117" t="s">
        <v>1662</v>
      </c>
      <c r="G245" s="117" t="s">
        <v>1663</v>
      </c>
      <c r="H245" s="117" t="s">
        <v>2348</v>
      </c>
      <c r="I245" s="117"/>
      <c r="J245" s="116" t="s">
        <v>1858</v>
      </c>
      <c r="K245" s="116">
        <v>4.8836652000000003</v>
      </c>
      <c r="L245" s="116">
        <v>33.518574100000002</v>
      </c>
      <c r="M245" s="117" t="s">
        <v>1859</v>
      </c>
      <c r="N245" s="116" t="s">
        <v>159</v>
      </c>
      <c r="O245" s="116">
        <v>75</v>
      </c>
      <c r="P245" s="116">
        <v>550</v>
      </c>
      <c r="Q245" s="116">
        <v>75</v>
      </c>
      <c r="R245" s="116">
        <v>550</v>
      </c>
      <c r="S245" s="116">
        <v>0</v>
      </c>
      <c r="T245" s="116">
        <v>0</v>
      </c>
      <c r="U245" s="119" t="s">
        <v>146</v>
      </c>
      <c r="V245" s="116">
        <v>0</v>
      </c>
      <c r="W245" s="116">
        <v>0</v>
      </c>
      <c r="X245" s="116">
        <v>0</v>
      </c>
      <c r="Y245" s="116">
        <v>0</v>
      </c>
      <c r="Z245" s="116">
        <v>0</v>
      </c>
      <c r="AA245" s="116">
        <v>0</v>
      </c>
      <c r="AB245" s="116">
        <v>0</v>
      </c>
      <c r="AC245" s="116">
        <v>0</v>
      </c>
      <c r="AD245" s="116">
        <v>0</v>
      </c>
      <c r="AE245" s="116">
        <v>0</v>
      </c>
      <c r="AF245" s="116" t="s">
        <v>1860</v>
      </c>
      <c r="AG245" s="117"/>
      <c r="AH245" s="117" t="s">
        <v>1861</v>
      </c>
    </row>
    <row r="246" spans="1:34" x14ac:dyDescent="0.25">
      <c r="A246" s="117" t="s">
        <v>201</v>
      </c>
      <c r="B246" s="117" t="s">
        <v>202</v>
      </c>
      <c r="C246" s="117" t="s">
        <v>2349</v>
      </c>
      <c r="D246" s="117" t="s">
        <v>200</v>
      </c>
      <c r="E246" s="117" t="s">
        <v>203</v>
      </c>
      <c r="F246" s="117" t="s">
        <v>1662</v>
      </c>
      <c r="G246" s="117" t="s">
        <v>1663</v>
      </c>
      <c r="H246" s="117" t="s">
        <v>2350</v>
      </c>
      <c r="I246" s="117"/>
      <c r="J246" s="116" t="s">
        <v>1858</v>
      </c>
      <c r="K246" s="116">
        <v>4.8885719999999999</v>
      </c>
      <c r="L246" s="116">
        <v>33.534602999999997</v>
      </c>
      <c r="M246" s="117" t="s">
        <v>1859</v>
      </c>
      <c r="N246" s="116" t="s">
        <v>159</v>
      </c>
      <c r="O246" s="116">
        <v>93</v>
      </c>
      <c r="P246" s="116">
        <v>650</v>
      </c>
      <c r="Q246" s="116">
        <v>93</v>
      </c>
      <c r="R246" s="116">
        <v>650</v>
      </c>
      <c r="S246" s="116">
        <v>0</v>
      </c>
      <c r="T246" s="116">
        <v>0</v>
      </c>
      <c r="U246" s="119" t="s">
        <v>146</v>
      </c>
      <c r="V246" s="116">
        <v>0</v>
      </c>
      <c r="W246" s="116">
        <v>0</v>
      </c>
      <c r="X246" s="116">
        <v>0</v>
      </c>
      <c r="Y246" s="116">
        <v>0</v>
      </c>
      <c r="Z246" s="116">
        <v>0</v>
      </c>
      <c r="AA246" s="116">
        <v>0</v>
      </c>
      <c r="AB246" s="116">
        <v>0</v>
      </c>
      <c r="AC246" s="116">
        <v>0</v>
      </c>
      <c r="AD246" s="116">
        <v>0</v>
      </c>
      <c r="AE246" s="116">
        <v>0</v>
      </c>
      <c r="AF246" s="116" t="s">
        <v>1860</v>
      </c>
      <c r="AG246" s="117"/>
      <c r="AH246" s="117" t="s">
        <v>1861</v>
      </c>
    </row>
    <row r="247" spans="1:34" x14ac:dyDescent="0.25">
      <c r="A247" s="117" t="s">
        <v>201</v>
      </c>
      <c r="B247" s="117" t="s">
        <v>202</v>
      </c>
      <c r="C247" s="117" t="s">
        <v>2351</v>
      </c>
      <c r="D247" s="117" t="s">
        <v>200</v>
      </c>
      <c r="E247" s="117" t="s">
        <v>203</v>
      </c>
      <c r="F247" s="117" t="s">
        <v>1543</v>
      </c>
      <c r="G247" s="117" t="s">
        <v>1544</v>
      </c>
      <c r="H247" s="117" t="s">
        <v>2352</v>
      </c>
      <c r="I247" s="117"/>
      <c r="J247" s="116" t="s">
        <v>1858</v>
      </c>
      <c r="K247" s="116">
        <v>5.21835</v>
      </c>
      <c r="L247" s="116">
        <v>33.332900000000002</v>
      </c>
      <c r="M247" s="117" t="s">
        <v>1859</v>
      </c>
      <c r="N247" s="116" t="s">
        <v>159</v>
      </c>
      <c r="O247" s="116">
        <v>99</v>
      </c>
      <c r="P247" s="116">
        <v>696</v>
      </c>
      <c r="Q247" s="116">
        <v>99</v>
      </c>
      <c r="R247" s="116">
        <v>696</v>
      </c>
      <c r="S247" s="116">
        <v>0</v>
      </c>
      <c r="T247" s="116">
        <v>0</v>
      </c>
      <c r="U247" s="116" t="s">
        <v>159</v>
      </c>
      <c r="V247" s="116">
        <v>21</v>
      </c>
      <c r="W247" s="116">
        <v>148</v>
      </c>
      <c r="X247" s="116">
        <v>21</v>
      </c>
      <c r="Y247" s="116">
        <v>148</v>
      </c>
      <c r="Z247" s="116">
        <v>0</v>
      </c>
      <c r="AA247" s="116">
        <v>0</v>
      </c>
      <c r="AB247" s="116">
        <v>0</v>
      </c>
      <c r="AC247" s="116">
        <v>0</v>
      </c>
      <c r="AD247" s="116">
        <v>0</v>
      </c>
      <c r="AE247" s="116">
        <v>0</v>
      </c>
      <c r="AF247" s="116" t="s">
        <v>1957</v>
      </c>
      <c r="AG247" s="117" t="s">
        <v>2289</v>
      </c>
      <c r="AH247" s="117" t="s">
        <v>1861</v>
      </c>
    </row>
    <row r="248" spans="1:34" x14ac:dyDescent="0.25">
      <c r="A248" s="117" t="s">
        <v>201</v>
      </c>
      <c r="B248" s="117" t="s">
        <v>202</v>
      </c>
      <c r="C248" s="117" t="s">
        <v>2353</v>
      </c>
      <c r="D248" s="117" t="s">
        <v>200</v>
      </c>
      <c r="E248" s="117" t="s">
        <v>203</v>
      </c>
      <c r="F248" s="117" t="s">
        <v>1543</v>
      </c>
      <c r="G248" s="117" t="s">
        <v>1544</v>
      </c>
      <c r="H248" s="117" t="s">
        <v>2354</v>
      </c>
      <c r="I248" s="117"/>
      <c r="J248" s="116" t="s">
        <v>1858</v>
      </c>
      <c r="K248" s="116">
        <v>5.1445499999999997</v>
      </c>
      <c r="L248" s="116">
        <v>33.519613</v>
      </c>
      <c r="M248" s="117" t="s">
        <v>1859</v>
      </c>
      <c r="N248" s="116" t="s">
        <v>159</v>
      </c>
      <c r="O248" s="116">
        <v>43</v>
      </c>
      <c r="P248" s="116">
        <v>258</v>
      </c>
      <c r="Q248" s="116">
        <v>43</v>
      </c>
      <c r="R248" s="116">
        <v>258</v>
      </c>
      <c r="S248" s="116">
        <v>0</v>
      </c>
      <c r="T248" s="116">
        <v>0</v>
      </c>
      <c r="U248" s="116" t="s">
        <v>159</v>
      </c>
      <c r="V248" s="116">
        <v>17</v>
      </c>
      <c r="W248" s="116">
        <v>102</v>
      </c>
      <c r="X248" s="116">
        <v>17</v>
      </c>
      <c r="Y248" s="116">
        <v>102</v>
      </c>
      <c r="Z248" s="116">
        <v>0</v>
      </c>
      <c r="AA248" s="116">
        <v>0</v>
      </c>
      <c r="AB248" s="116">
        <v>15</v>
      </c>
      <c r="AC248" s="116">
        <v>101</v>
      </c>
      <c r="AD248" s="116">
        <v>0</v>
      </c>
      <c r="AE248" s="116">
        <v>0</v>
      </c>
      <c r="AF248" s="116" t="s">
        <v>1860</v>
      </c>
      <c r="AG248" s="117"/>
      <c r="AH248" s="117" t="s">
        <v>1861</v>
      </c>
    </row>
    <row r="249" spans="1:34" x14ac:dyDescent="0.25">
      <c r="A249" s="117" t="s">
        <v>201</v>
      </c>
      <c r="B249" s="117" t="s">
        <v>202</v>
      </c>
      <c r="C249" s="117" t="s">
        <v>2355</v>
      </c>
      <c r="D249" s="117" t="s">
        <v>200</v>
      </c>
      <c r="E249" s="117" t="s">
        <v>203</v>
      </c>
      <c r="F249" s="117" t="s">
        <v>1518</v>
      </c>
      <c r="G249" s="117" t="s">
        <v>1519</v>
      </c>
      <c r="H249" s="117" t="s">
        <v>1519</v>
      </c>
      <c r="I249" s="117"/>
      <c r="J249" s="116" t="s">
        <v>1858</v>
      </c>
      <c r="K249" s="116">
        <v>4.915</v>
      </c>
      <c r="L249" s="116">
        <v>33.453055599999999</v>
      </c>
      <c r="M249" s="117" t="s">
        <v>1859</v>
      </c>
      <c r="N249" s="116" t="s">
        <v>159</v>
      </c>
      <c r="O249" s="116">
        <v>27</v>
      </c>
      <c r="P249" s="116">
        <v>162</v>
      </c>
      <c r="Q249" s="116">
        <v>27</v>
      </c>
      <c r="R249" s="116">
        <v>162</v>
      </c>
      <c r="S249" s="116">
        <v>0</v>
      </c>
      <c r="T249" s="116">
        <v>0</v>
      </c>
      <c r="U249" s="119" t="s">
        <v>146</v>
      </c>
      <c r="V249" s="116">
        <v>0</v>
      </c>
      <c r="W249" s="116">
        <v>0</v>
      </c>
      <c r="X249" s="116">
        <v>0</v>
      </c>
      <c r="Y249" s="116">
        <v>0</v>
      </c>
      <c r="Z249" s="116">
        <v>0</v>
      </c>
      <c r="AA249" s="116">
        <v>0</v>
      </c>
      <c r="AB249" s="116">
        <v>0</v>
      </c>
      <c r="AC249" s="116">
        <v>0</v>
      </c>
      <c r="AD249" s="116">
        <v>0</v>
      </c>
      <c r="AE249" s="116">
        <v>0</v>
      </c>
      <c r="AF249" s="116" t="s">
        <v>1860</v>
      </c>
      <c r="AG249" s="117"/>
      <c r="AH249" s="117" t="s">
        <v>1861</v>
      </c>
    </row>
    <row r="250" spans="1:34" x14ac:dyDescent="0.25">
      <c r="A250" s="117" t="s">
        <v>201</v>
      </c>
      <c r="B250" s="117" t="s">
        <v>202</v>
      </c>
      <c r="C250" s="117" t="s">
        <v>2356</v>
      </c>
      <c r="D250" s="117" t="s">
        <v>200</v>
      </c>
      <c r="E250" s="117" t="s">
        <v>203</v>
      </c>
      <c r="F250" s="117" t="s">
        <v>1518</v>
      </c>
      <c r="G250" s="117" t="s">
        <v>1519</v>
      </c>
      <c r="H250" s="117" t="s">
        <v>2357</v>
      </c>
      <c r="I250" s="117"/>
      <c r="J250" s="116" t="s">
        <v>1858</v>
      </c>
      <c r="K250" s="116">
        <v>4.9052417300000002</v>
      </c>
      <c r="L250" s="116">
        <v>33.464223787000002</v>
      </c>
      <c r="M250" s="117" t="s">
        <v>1859</v>
      </c>
      <c r="N250" s="116" t="s">
        <v>159</v>
      </c>
      <c r="O250" s="116">
        <v>53</v>
      </c>
      <c r="P250" s="116">
        <v>361</v>
      </c>
      <c r="Q250" s="116">
        <v>53</v>
      </c>
      <c r="R250" s="116">
        <v>361</v>
      </c>
      <c r="S250" s="116">
        <v>0</v>
      </c>
      <c r="T250" s="116">
        <v>0</v>
      </c>
      <c r="U250" s="119" t="s">
        <v>146</v>
      </c>
      <c r="V250" s="116">
        <v>0</v>
      </c>
      <c r="W250" s="116">
        <v>0</v>
      </c>
      <c r="X250" s="116">
        <v>0</v>
      </c>
      <c r="Y250" s="116">
        <v>0</v>
      </c>
      <c r="Z250" s="116">
        <v>0</v>
      </c>
      <c r="AA250" s="116">
        <v>0</v>
      </c>
      <c r="AB250" s="116">
        <v>0</v>
      </c>
      <c r="AC250" s="116">
        <v>0</v>
      </c>
      <c r="AD250" s="116">
        <v>0</v>
      </c>
      <c r="AE250" s="116">
        <v>0</v>
      </c>
      <c r="AF250" s="116" t="s">
        <v>1915</v>
      </c>
      <c r="AG250" s="117" t="s">
        <v>2289</v>
      </c>
      <c r="AH250" s="117" t="s">
        <v>1861</v>
      </c>
    </row>
    <row r="251" spans="1:34" x14ac:dyDescent="0.25">
      <c r="A251" s="117" t="s">
        <v>201</v>
      </c>
      <c r="B251" s="117" t="s">
        <v>202</v>
      </c>
      <c r="C251" s="117" t="s">
        <v>2358</v>
      </c>
      <c r="D251" s="117" t="s">
        <v>200</v>
      </c>
      <c r="E251" s="117" t="s">
        <v>203</v>
      </c>
      <c r="F251" s="117" t="s">
        <v>1518</v>
      </c>
      <c r="G251" s="117" t="s">
        <v>1519</v>
      </c>
      <c r="H251" s="117" t="s">
        <v>2359</v>
      </c>
      <c r="I251" s="117"/>
      <c r="J251" s="116" t="s">
        <v>1858</v>
      </c>
      <c r="K251" s="116">
        <v>4.8875919999999997</v>
      </c>
      <c r="L251" s="116">
        <v>33.409950000000002</v>
      </c>
      <c r="M251" s="117" t="s">
        <v>1859</v>
      </c>
      <c r="N251" s="116" t="s">
        <v>159</v>
      </c>
      <c r="O251" s="116">
        <v>74</v>
      </c>
      <c r="P251" s="116">
        <v>444</v>
      </c>
      <c r="Q251" s="116">
        <v>74</v>
      </c>
      <c r="R251" s="116">
        <v>444</v>
      </c>
      <c r="S251" s="116">
        <v>0</v>
      </c>
      <c r="T251" s="116">
        <v>0</v>
      </c>
      <c r="U251" s="116" t="s">
        <v>159</v>
      </c>
      <c r="V251" s="116">
        <v>23</v>
      </c>
      <c r="W251" s="116">
        <v>138</v>
      </c>
      <c r="X251" s="116">
        <v>23</v>
      </c>
      <c r="Y251" s="116">
        <v>138</v>
      </c>
      <c r="Z251" s="116">
        <v>0</v>
      </c>
      <c r="AA251" s="116">
        <v>0</v>
      </c>
      <c r="AB251" s="116">
        <v>19</v>
      </c>
      <c r="AC251" s="116">
        <v>114</v>
      </c>
      <c r="AD251" s="116">
        <v>0</v>
      </c>
      <c r="AE251" s="116">
        <v>0</v>
      </c>
      <c r="AF251" s="116" t="s">
        <v>1860</v>
      </c>
      <c r="AG251" s="117"/>
      <c r="AH251" s="117" t="s">
        <v>1861</v>
      </c>
    </row>
    <row r="252" spans="1:34" x14ac:dyDescent="0.25">
      <c r="A252" s="117" t="s">
        <v>201</v>
      </c>
      <c r="B252" s="117" t="s">
        <v>202</v>
      </c>
      <c r="C252" s="117" t="s">
        <v>2360</v>
      </c>
      <c r="D252" s="117" t="s">
        <v>200</v>
      </c>
      <c r="E252" s="117" t="s">
        <v>203</v>
      </c>
      <c r="F252" s="117" t="s">
        <v>199</v>
      </c>
      <c r="G252" s="117" t="s">
        <v>204</v>
      </c>
      <c r="H252" s="117" t="s">
        <v>2361</v>
      </c>
      <c r="I252" s="117" t="s">
        <v>2362</v>
      </c>
      <c r="J252" s="116" t="s">
        <v>1858</v>
      </c>
      <c r="K252" s="116">
        <v>4.8758910000000002</v>
      </c>
      <c r="L252" s="116">
        <v>33.382770000000001</v>
      </c>
      <c r="M252" s="117" t="s">
        <v>1859</v>
      </c>
      <c r="N252" s="116" t="s">
        <v>159</v>
      </c>
      <c r="O252" s="116">
        <v>35</v>
      </c>
      <c r="P252" s="116">
        <v>210</v>
      </c>
      <c r="Q252" s="116">
        <v>35</v>
      </c>
      <c r="R252" s="116">
        <v>210</v>
      </c>
      <c r="S252" s="116">
        <v>0</v>
      </c>
      <c r="T252" s="116">
        <v>0</v>
      </c>
      <c r="U252" s="119" t="s">
        <v>146</v>
      </c>
      <c r="V252" s="116">
        <v>0</v>
      </c>
      <c r="W252" s="116">
        <v>0</v>
      </c>
      <c r="X252" s="116">
        <v>0</v>
      </c>
      <c r="Y252" s="116">
        <v>0</v>
      </c>
      <c r="Z252" s="116">
        <v>0</v>
      </c>
      <c r="AA252" s="116">
        <v>0</v>
      </c>
      <c r="AB252" s="116">
        <v>0</v>
      </c>
      <c r="AC252" s="116">
        <v>0</v>
      </c>
      <c r="AD252" s="116">
        <v>0</v>
      </c>
      <c r="AE252" s="116">
        <v>0</v>
      </c>
      <c r="AF252" s="116" t="s">
        <v>1860</v>
      </c>
      <c r="AG252" s="117" t="s">
        <v>1888</v>
      </c>
      <c r="AH252" s="117" t="s">
        <v>1861</v>
      </c>
    </row>
    <row r="253" spans="1:34" x14ac:dyDescent="0.25">
      <c r="A253" s="117" t="s">
        <v>201</v>
      </c>
      <c r="B253" s="117" t="s">
        <v>202</v>
      </c>
      <c r="C253" s="117" t="s">
        <v>2363</v>
      </c>
      <c r="D253" s="117" t="s">
        <v>200</v>
      </c>
      <c r="E253" s="117" t="s">
        <v>203</v>
      </c>
      <c r="F253" s="117" t="s">
        <v>199</v>
      </c>
      <c r="G253" s="117" t="s">
        <v>204</v>
      </c>
      <c r="H253" s="117" t="s">
        <v>2364</v>
      </c>
      <c r="I253" s="117"/>
      <c r="J253" s="116" t="s">
        <v>1858</v>
      </c>
      <c r="K253" s="116">
        <v>4.8758910000000002</v>
      </c>
      <c r="L253" s="116">
        <v>33.382770000000001</v>
      </c>
      <c r="M253" s="117" t="s">
        <v>1859</v>
      </c>
      <c r="N253" s="116" t="s">
        <v>159</v>
      </c>
      <c r="O253" s="116">
        <v>43</v>
      </c>
      <c r="P253" s="116">
        <v>168</v>
      </c>
      <c r="Q253" s="116">
        <v>43</v>
      </c>
      <c r="R253" s="116">
        <v>168</v>
      </c>
      <c r="S253" s="116">
        <v>0</v>
      </c>
      <c r="T253" s="116">
        <v>0</v>
      </c>
      <c r="U253" s="119" t="s">
        <v>146</v>
      </c>
      <c r="V253" s="116">
        <v>0</v>
      </c>
      <c r="W253" s="116">
        <v>0</v>
      </c>
      <c r="X253" s="116">
        <v>0</v>
      </c>
      <c r="Y253" s="116">
        <v>0</v>
      </c>
      <c r="Z253" s="116">
        <v>0</v>
      </c>
      <c r="AA253" s="116">
        <v>0</v>
      </c>
      <c r="AB253" s="116">
        <v>0</v>
      </c>
      <c r="AC253" s="116">
        <v>0</v>
      </c>
      <c r="AD253" s="116">
        <v>0</v>
      </c>
      <c r="AE253" s="116">
        <v>0</v>
      </c>
      <c r="AF253" s="116" t="s">
        <v>1860</v>
      </c>
      <c r="AG253" s="117"/>
      <c r="AH253" s="117" t="s">
        <v>1861</v>
      </c>
    </row>
    <row r="254" spans="1:34" x14ac:dyDescent="0.25">
      <c r="A254" s="117" t="s">
        <v>201</v>
      </c>
      <c r="B254" s="117" t="s">
        <v>202</v>
      </c>
      <c r="C254" s="117" t="s">
        <v>2365</v>
      </c>
      <c r="D254" s="117" t="s">
        <v>200</v>
      </c>
      <c r="E254" s="117" t="s">
        <v>203</v>
      </c>
      <c r="F254" s="117" t="s">
        <v>199</v>
      </c>
      <c r="G254" s="117" t="s">
        <v>204</v>
      </c>
      <c r="H254" s="117" t="s">
        <v>2366</v>
      </c>
      <c r="I254" s="117"/>
      <c r="J254" s="116" t="s">
        <v>1858</v>
      </c>
      <c r="K254" s="116">
        <v>4.8068489999999997</v>
      </c>
      <c r="L254" s="116">
        <v>33.491604000000002</v>
      </c>
      <c r="M254" s="117" t="s">
        <v>1859</v>
      </c>
      <c r="N254" s="116" t="s">
        <v>159</v>
      </c>
      <c r="O254" s="116">
        <v>13</v>
      </c>
      <c r="P254" s="116">
        <v>78</v>
      </c>
      <c r="Q254" s="116">
        <v>13</v>
      </c>
      <c r="R254" s="116">
        <v>78</v>
      </c>
      <c r="S254" s="116">
        <v>0</v>
      </c>
      <c r="T254" s="116">
        <v>0</v>
      </c>
      <c r="U254" s="119" t="s">
        <v>146</v>
      </c>
      <c r="V254" s="116">
        <v>0</v>
      </c>
      <c r="W254" s="116">
        <v>0</v>
      </c>
      <c r="X254" s="116">
        <v>0</v>
      </c>
      <c r="Y254" s="116">
        <v>0</v>
      </c>
      <c r="Z254" s="116">
        <v>0</v>
      </c>
      <c r="AA254" s="116">
        <v>0</v>
      </c>
      <c r="AB254" s="116">
        <v>0</v>
      </c>
      <c r="AC254" s="116">
        <v>0</v>
      </c>
      <c r="AD254" s="116">
        <v>0</v>
      </c>
      <c r="AE254" s="116">
        <v>0</v>
      </c>
      <c r="AF254" s="116" t="s">
        <v>1860</v>
      </c>
      <c r="AG254" s="117"/>
      <c r="AH254" s="117" t="s">
        <v>1861</v>
      </c>
    </row>
    <row r="255" spans="1:34" x14ac:dyDescent="0.25">
      <c r="A255" s="117" t="s">
        <v>201</v>
      </c>
      <c r="B255" s="117" t="s">
        <v>202</v>
      </c>
      <c r="C255" s="117" t="s">
        <v>2367</v>
      </c>
      <c r="D255" s="117" t="s">
        <v>200</v>
      </c>
      <c r="E255" s="117" t="s">
        <v>203</v>
      </c>
      <c r="F255" s="117" t="s">
        <v>1603</v>
      </c>
      <c r="G255" s="117" t="s">
        <v>1604</v>
      </c>
      <c r="H255" s="117" t="s">
        <v>1604</v>
      </c>
      <c r="I255" s="117"/>
      <c r="J255" s="116" t="s">
        <v>1858</v>
      </c>
      <c r="K255" s="116">
        <v>4.87845</v>
      </c>
      <c r="L255" s="116">
        <v>33.506</v>
      </c>
      <c r="M255" s="117" t="s">
        <v>1859</v>
      </c>
      <c r="N255" s="116" t="s">
        <v>159</v>
      </c>
      <c r="O255" s="116">
        <v>47</v>
      </c>
      <c r="P255" s="116">
        <v>261</v>
      </c>
      <c r="Q255" s="116">
        <v>47</v>
      </c>
      <c r="R255" s="116">
        <v>261</v>
      </c>
      <c r="S255" s="116">
        <v>0</v>
      </c>
      <c r="T255" s="116">
        <v>0</v>
      </c>
      <c r="U255" s="116" t="s">
        <v>159</v>
      </c>
      <c r="V255" s="116">
        <v>23</v>
      </c>
      <c r="W255" s="116">
        <v>130</v>
      </c>
      <c r="X255" s="116">
        <v>23</v>
      </c>
      <c r="Y255" s="116">
        <v>130</v>
      </c>
      <c r="Z255" s="116">
        <v>0</v>
      </c>
      <c r="AA255" s="116">
        <v>0</v>
      </c>
      <c r="AB255" s="116">
        <v>0</v>
      </c>
      <c r="AC255" s="116">
        <v>0</v>
      </c>
      <c r="AD255" s="116">
        <v>0</v>
      </c>
      <c r="AE255" s="116">
        <v>0</v>
      </c>
      <c r="AF255" s="116" t="s">
        <v>1957</v>
      </c>
      <c r="AG255" s="117" t="s">
        <v>2368</v>
      </c>
      <c r="AH255" s="117" t="s">
        <v>1861</v>
      </c>
    </row>
    <row r="256" spans="1:34" x14ac:dyDescent="0.25">
      <c r="A256" s="117" t="s">
        <v>201</v>
      </c>
      <c r="B256" s="117" t="s">
        <v>202</v>
      </c>
      <c r="C256" s="117" t="s">
        <v>2369</v>
      </c>
      <c r="D256" s="117" t="s">
        <v>200</v>
      </c>
      <c r="E256" s="117" t="s">
        <v>203</v>
      </c>
      <c r="F256" s="117" t="s">
        <v>1603</v>
      </c>
      <c r="G256" s="117" t="s">
        <v>1604</v>
      </c>
      <c r="H256" s="117" t="s">
        <v>2370</v>
      </c>
      <c r="I256" s="117"/>
      <c r="J256" s="116" t="s">
        <v>1858</v>
      </c>
      <c r="K256" s="116">
        <v>4.9349569999999998</v>
      </c>
      <c r="L256" s="116">
        <v>33.512253999999999</v>
      </c>
      <c r="M256" s="117" t="s">
        <v>1859</v>
      </c>
      <c r="N256" s="116" t="s">
        <v>159</v>
      </c>
      <c r="O256" s="116">
        <v>38</v>
      </c>
      <c r="P256" s="116">
        <v>214</v>
      </c>
      <c r="Q256" s="116">
        <v>38</v>
      </c>
      <c r="R256" s="116">
        <v>214</v>
      </c>
      <c r="S256" s="116">
        <v>0</v>
      </c>
      <c r="T256" s="116">
        <v>0</v>
      </c>
      <c r="U256" s="116" t="s">
        <v>159</v>
      </c>
      <c r="V256" s="116">
        <v>21</v>
      </c>
      <c r="W256" s="116">
        <v>117</v>
      </c>
      <c r="X256" s="116">
        <v>21</v>
      </c>
      <c r="Y256" s="116">
        <v>117</v>
      </c>
      <c r="Z256" s="116">
        <v>0</v>
      </c>
      <c r="AA256" s="116">
        <v>0</v>
      </c>
      <c r="AB256" s="116">
        <v>0</v>
      </c>
      <c r="AC256" s="116">
        <v>0</v>
      </c>
      <c r="AD256" s="116">
        <v>0</v>
      </c>
      <c r="AE256" s="116">
        <v>0</v>
      </c>
      <c r="AF256" s="116" t="s">
        <v>1957</v>
      </c>
      <c r="AG256" s="117" t="s">
        <v>2368</v>
      </c>
      <c r="AH256" s="117" t="s">
        <v>1861</v>
      </c>
    </row>
    <row r="257" spans="1:34" x14ac:dyDescent="0.25">
      <c r="A257" s="117" t="s">
        <v>201</v>
      </c>
      <c r="B257" s="117" t="s">
        <v>202</v>
      </c>
      <c r="C257" s="117" t="s">
        <v>2371</v>
      </c>
      <c r="D257" s="117" t="s">
        <v>200</v>
      </c>
      <c r="E257" s="117" t="s">
        <v>203</v>
      </c>
      <c r="F257" s="117" t="s">
        <v>1603</v>
      </c>
      <c r="G257" s="117" t="s">
        <v>1604</v>
      </c>
      <c r="H257" s="117" t="s">
        <v>2372</v>
      </c>
      <c r="I257" s="117"/>
      <c r="J257" s="116" t="s">
        <v>1858</v>
      </c>
      <c r="K257" s="116">
        <v>4.9123530000000004</v>
      </c>
      <c r="L257" s="116">
        <v>33.491776000000002</v>
      </c>
      <c r="M257" s="117" t="s">
        <v>1859</v>
      </c>
      <c r="N257" s="116" t="s">
        <v>159</v>
      </c>
      <c r="O257" s="116">
        <v>108</v>
      </c>
      <c r="P257" s="116">
        <v>600</v>
      </c>
      <c r="Q257" s="116">
        <v>108</v>
      </c>
      <c r="R257" s="116">
        <v>600</v>
      </c>
      <c r="S257" s="116">
        <v>0</v>
      </c>
      <c r="T257" s="116">
        <v>0</v>
      </c>
      <c r="U257" s="119" t="s">
        <v>146</v>
      </c>
      <c r="V257" s="116">
        <v>0</v>
      </c>
      <c r="W257" s="116">
        <v>0</v>
      </c>
      <c r="X257" s="116">
        <v>0</v>
      </c>
      <c r="Y257" s="116">
        <v>0</v>
      </c>
      <c r="Z257" s="116">
        <v>0</v>
      </c>
      <c r="AA257" s="116">
        <v>0</v>
      </c>
      <c r="AB257" s="116">
        <v>8</v>
      </c>
      <c r="AC257" s="116">
        <v>48</v>
      </c>
      <c r="AD257" s="116">
        <v>0</v>
      </c>
      <c r="AE257" s="116">
        <v>0</v>
      </c>
      <c r="AF257" s="116" t="s">
        <v>1860</v>
      </c>
      <c r="AG257" s="117"/>
      <c r="AH257" s="117" t="s">
        <v>1861</v>
      </c>
    </row>
    <row r="258" spans="1:34" x14ac:dyDescent="0.25">
      <c r="A258" s="117" t="s">
        <v>201</v>
      </c>
      <c r="B258" s="117" t="s">
        <v>202</v>
      </c>
      <c r="C258" s="117" t="s">
        <v>2373</v>
      </c>
      <c r="D258" s="117" t="s">
        <v>200</v>
      </c>
      <c r="E258" s="117" t="s">
        <v>203</v>
      </c>
      <c r="F258" s="117" t="s">
        <v>1603</v>
      </c>
      <c r="G258" s="117" t="s">
        <v>1604</v>
      </c>
      <c r="H258" s="117" t="s">
        <v>2374</v>
      </c>
      <c r="I258" s="117"/>
      <c r="J258" s="116" t="s">
        <v>1858</v>
      </c>
      <c r="K258" s="116">
        <v>4.9115149999999996</v>
      </c>
      <c r="L258" s="116">
        <v>33.496290999999999</v>
      </c>
      <c r="M258" s="117" t="s">
        <v>1859</v>
      </c>
      <c r="N258" s="116" t="s">
        <v>159</v>
      </c>
      <c r="O258" s="116">
        <v>85</v>
      </c>
      <c r="P258" s="116">
        <v>298</v>
      </c>
      <c r="Q258" s="116">
        <v>85</v>
      </c>
      <c r="R258" s="116">
        <v>298</v>
      </c>
      <c r="S258" s="116">
        <v>0</v>
      </c>
      <c r="T258" s="116">
        <v>0</v>
      </c>
      <c r="U258" s="119" t="s">
        <v>146</v>
      </c>
      <c r="V258" s="116">
        <v>0</v>
      </c>
      <c r="W258" s="116">
        <v>0</v>
      </c>
      <c r="X258" s="116">
        <v>0</v>
      </c>
      <c r="Y258" s="116">
        <v>0</v>
      </c>
      <c r="Z258" s="116">
        <v>0</v>
      </c>
      <c r="AA258" s="116">
        <v>0</v>
      </c>
      <c r="AB258" s="116">
        <v>19</v>
      </c>
      <c r="AC258" s="116">
        <v>114</v>
      </c>
      <c r="AD258" s="116">
        <v>92</v>
      </c>
      <c r="AE258" s="116">
        <v>557</v>
      </c>
      <c r="AF258" s="116" t="s">
        <v>1860</v>
      </c>
      <c r="AG258" s="117"/>
      <c r="AH258" s="117" t="s">
        <v>1861</v>
      </c>
    </row>
    <row r="259" spans="1:34" x14ac:dyDescent="0.25">
      <c r="A259" s="117" t="s">
        <v>201</v>
      </c>
      <c r="B259" s="117" t="s">
        <v>202</v>
      </c>
      <c r="C259" s="117" t="s">
        <v>2375</v>
      </c>
      <c r="D259" s="117" t="s">
        <v>200</v>
      </c>
      <c r="E259" s="117" t="s">
        <v>203</v>
      </c>
      <c r="F259" s="117" t="s">
        <v>1555</v>
      </c>
      <c r="G259" s="117" t="s">
        <v>1556</v>
      </c>
      <c r="H259" s="117" t="s">
        <v>1556</v>
      </c>
      <c r="I259" s="117" t="s">
        <v>2376</v>
      </c>
      <c r="J259" s="116" t="s">
        <v>1858</v>
      </c>
      <c r="K259" s="116">
        <v>4.900531</v>
      </c>
      <c r="L259" s="116">
        <v>33.621887999999998</v>
      </c>
      <c r="M259" s="117" t="s">
        <v>1859</v>
      </c>
      <c r="N259" s="116" t="s">
        <v>146</v>
      </c>
      <c r="O259" s="116">
        <v>0</v>
      </c>
      <c r="P259" s="116">
        <v>0</v>
      </c>
      <c r="Q259" s="116">
        <v>0</v>
      </c>
      <c r="R259" s="116">
        <v>0</v>
      </c>
      <c r="S259" s="116">
        <v>0</v>
      </c>
      <c r="T259" s="116">
        <v>0</v>
      </c>
      <c r="U259" s="116" t="s">
        <v>159</v>
      </c>
      <c r="V259" s="116">
        <v>27</v>
      </c>
      <c r="W259" s="116">
        <v>183</v>
      </c>
      <c r="X259" s="116">
        <v>27</v>
      </c>
      <c r="Y259" s="116">
        <v>183</v>
      </c>
      <c r="Z259" s="116">
        <v>0</v>
      </c>
      <c r="AA259" s="116">
        <v>0</v>
      </c>
      <c r="AB259" s="116">
        <v>0</v>
      </c>
      <c r="AC259" s="116">
        <v>0</v>
      </c>
      <c r="AD259" s="116">
        <v>0</v>
      </c>
      <c r="AE259" s="116">
        <v>0</v>
      </c>
      <c r="AF259" s="116" t="s">
        <v>1957</v>
      </c>
      <c r="AG259" s="117" t="s">
        <v>2270</v>
      </c>
      <c r="AH259" s="117" t="s">
        <v>1861</v>
      </c>
    </row>
    <row r="260" spans="1:34" x14ac:dyDescent="0.25">
      <c r="A260" s="117" t="s">
        <v>201</v>
      </c>
      <c r="B260" s="117" t="s">
        <v>202</v>
      </c>
      <c r="C260" s="117" t="s">
        <v>2377</v>
      </c>
      <c r="D260" s="117" t="s">
        <v>200</v>
      </c>
      <c r="E260" s="117" t="s">
        <v>203</v>
      </c>
      <c r="F260" s="117" t="s">
        <v>1555</v>
      </c>
      <c r="G260" s="117" t="s">
        <v>1556</v>
      </c>
      <c r="H260" s="117" t="s">
        <v>2378</v>
      </c>
      <c r="I260" s="117"/>
      <c r="J260" s="116" t="s">
        <v>1858</v>
      </c>
      <c r="K260" s="116">
        <v>4.8517340000000004</v>
      </c>
      <c r="L260" s="116">
        <v>33.556828000000003</v>
      </c>
      <c r="M260" s="117" t="s">
        <v>1859</v>
      </c>
      <c r="N260" s="116" t="s">
        <v>159</v>
      </c>
      <c r="O260" s="116">
        <v>36</v>
      </c>
      <c r="P260" s="116">
        <v>213</v>
      </c>
      <c r="Q260" s="116">
        <v>36</v>
      </c>
      <c r="R260" s="116">
        <v>213</v>
      </c>
      <c r="S260" s="116">
        <v>0</v>
      </c>
      <c r="T260" s="116">
        <v>0</v>
      </c>
      <c r="U260" s="119" t="s">
        <v>146</v>
      </c>
      <c r="V260" s="116">
        <v>0</v>
      </c>
      <c r="W260" s="116">
        <v>0</v>
      </c>
      <c r="X260" s="116">
        <v>0</v>
      </c>
      <c r="Y260" s="116">
        <v>0</v>
      </c>
      <c r="Z260" s="116">
        <v>0</v>
      </c>
      <c r="AA260" s="116">
        <v>0</v>
      </c>
      <c r="AB260" s="116">
        <v>0</v>
      </c>
      <c r="AC260" s="116">
        <v>0</v>
      </c>
      <c r="AD260" s="116">
        <v>0</v>
      </c>
      <c r="AE260" s="116">
        <v>0</v>
      </c>
      <c r="AF260" s="116" t="s">
        <v>1860</v>
      </c>
      <c r="AG260" s="117"/>
      <c r="AH260" s="117" t="s">
        <v>1861</v>
      </c>
    </row>
    <row r="261" spans="1:34" x14ac:dyDescent="0.25">
      <c r="A261" s="117" t="s">
        <v>201</v>
      </c>
      <c r="B261" s="117" t="s">
        <v>202</v>
      </c>
      <c r="C261" s="117" t="s">
        <v>2379</v>
      </c>
      <c r="D261" s="117" t="s">
        <v>200</v>
      </c>
      <c r="E261" s="117" t="s">
        <v>203</v>
      </c>
      <c r="F261" s="117" t="s">
        <v>1555</v>
      </c>
      <c r="G261" s="117" t="s">
        <v>1556</v>
      </c>
      <c r="H261" s="117" t="s">
        <v>2380</v>
      </c>
      <c r="I261" s="117"/>
      <c r="J261" s="116" t="s">
        <v>1858</v>
      </c>
      <c r="K261" s="116">
        <v>4.900531</v>
      </c>
      <c r="L261" s="116">
        <v>33.621887999999998</v>
      </c>
      <c r="M261" s="117" t="s">
        <v>1859</v>
      </c>
      <c r="N261" s="116" t="s">
        <v>159</v>
      </c>
      <c r="O261" s="116">
        <v>157</v>
      </c>
      <c r="P261" s="116">
        <v>864</v>
      </c>
      <c r="Q261" s="116">
        <v>157</v>
      </c>
      <c r="R261" s="116">
        <v>864</v>
      </c>
      <c r="S261" s="116">
        <v>0</v>
      </c>
      <c r="T261" s="116">
        <v>0</v>
      </c>
      <c r="U261" s="119" t="s">
        <v>146</v>
      </c>
      <c r="V261" s="116">
        <v>0</v>
      </c>
      <c r="W261" s="116">
        <v>0</v>
      </c>
      <c r="X261" s="116">
        <v>0</v>
      </c>
      <c r="Y261" s="116">
        <v>0</v>
      </c>
      <c r="Z261" s="116">
        <v>0</v>
      </c>
      <c r="AA261" s="116">
        <v>0</v>
      </c>
      <c r="AB261" s="116">
        <v>0</v>
      </c>
      <c r="AC261" s="116">
        <v>0</v>
      </c>
      <c r="AD261" s="116">
        <v>0</v>
      </c>
      <c r="AE261" s="116">
        <v>0</v>
      </c>
      <c r="AF261" s="116" t="s">
        <v>1860</v>
      </c>
      <c r="AG261" s="117"/>
      <c r="AH261" s="117" t="s">
        <v>1861</v>
      </c>
    </row>
    <row r="262" spans="1:34" x14ac:dyDescent="0.25">
      <c r="A262" s="117" t="s">
        <v>201</v>
      </c>
      <c r="B262" s="117" t="s">
        <v>202</v>
      </c>
      <c r="C262" s="117" t="s">
        <v>2381</v>
      </c>
      <c r="D262" s="117" t="s">
        <v>200</v>
      </c>
      <c r="E262" s="117" t="s">
        <v>203</v>
      </c>
      <c r="F262" s="117" t="s">
        <v>1555</v>
      </c>
      <c r="G262" s="117" t="s">
        <v>1556</v>
      </c>
      <c r="H262" s="117" t="s">
        <v>2382</v>
      </c>
      <c r="I262" s="117"/>
      <c r="J262" s="116" t="s">
        <v>1858</v>
      </c>
      <c r="K262" s="116">
        <v>4.8784989999999997</v>
      </c>
      <c r="L262" s="116">
        <v>33.603119999999997</v>
      </c>
      <c r="M262" s="117" t="s">
        <v>1859</v>
      </c>
      <c r="N262" s="116" t="s">
        <v>159</v>
      </c>
      <c r="O262" s="116">
        <v>21</v>
      </c>
      <c r="P262" s="116">
        <v>124</v>
      </c>
      <c r="Q262" s="116">
        <v>21</v>
      </c>
      <c r="R262" s="116">
        <v>124</v>
      </c>
      <c r="S262" s="116">
        <v>0</v>
      </c>
      <c r="T262" s="116">
        <v>0</v>
      </c>
      <c r="U262" s="119" t="s">
        <v>146</v>
      </c>
      <c r="V262" s="116">
        <v>0</v>
      </c>
      <c r="W262" s="116">
        <v>0</v>
      </c>
      <c r="X262" s="116">
        <v>0</v>
      </c>
      <c r="Y262" s="116">
        <v>0</v>
      </c>
      <c r="Z262" s="116">
        <v>0</v>
      </c>
      <c r="AA262" s="116">
        <v>0</v>
      </c>
      <c r="AB262" s="116">
        <v>0</v>
      </c>
      <c r="AC262" s="116">
        <v>0</v>
      </c>
      <c r="AD262" s="116">
        <v>0</v>
      </c>
      <c r="AE262" s="116">
        <v>0</v>
      </c>
      <c r="AF262" s="116" t="s">
        <v>1860</v>
      </c>
      <c r="AG262" s="117"/>
      <c r="AH262" s="117" t="s">
        <v>1861</v>
      </c>
    </row>
    <row r="263" spans="1:34" x14ac:dyDescent="0.25">
      <c r="A263" s="117" t="s">
        <v>201</v>
      </c>
      <c r="B263" s="117" t="s">
        <v>202</v>
      </c>
      <c r="C263" s="117" t="s">
        <v>2383</v>
      </c>
      <c r="D263" s="117" t="s">
        <v>1550</v>
      </c>
      <c r="E263" s="117" t="s">
        <v>314</v>
      </c>
      <c r="F263" s="117" t="s">
        <v>1696</v>
      </c>
      <c r="G263" s="117" t="s">
        <v>1697</v>
      </c>
      <c r="H263" s="117" t="s">
        <v>2384</v>
      </c>
      <c r="I263" s="117"/>
      <c r="J263" s="116" t="s">
        <v>1858</v>
      </c>
      <c r="K263" s="116">
        <v>4.7717000000000001</v>
      </c>
      <c r="L263" s="116">
        <v>33.591430000000003</v>
      </c>
      <c r="M263" s="117" t="s">
        <v>1859</v>
      </c>
      <c r="N263" s="116" t="s">
        <v>159</v>
      </c>
      <c r="O263" s="116">
        <v>11</v>
      </c>
      <c r="P263" s="116">
        <v>55</v>
      </c>
      <c r="Q263" s="116">
        <v>7</v>
      </c>
      <c r="R263" s="116">
        <v>33</v>
      </c>
      <c r="S263" s="116">
        <v>4</v>
      </c>
      <c r="T263" s="116">
        <v>22</v>
      </c>
      <c r="U263" s="116" t="s">
        <v>159</v>
      </c>
      <c r="V263" s="116">
        <v>34</v>
      </c>
      <c r="W263" s="116">
        <v>170</v>
      </c>
      <c r="X263" s="116">
        <v>3</v>
      </c>
      <c r="Y263" s="116">
        <v>15</v>
      </c>
      <c r="Z263" s="116">
        <v>31</v>
      </c>
      <c r="AA263" s="116">
        <v>155</v>
      </c>
      <c r="AB263" s="116">
        <v>0</v>
      </c>
      <c r="AC263" s="116">
        <v>0</v>
      </c>
      <c r="AD263" s="116">
        <v>3</v>
      </c>
      <c r="AE263" s="116">
        <v>15</v>
      </c>
      <c r="AF263" s="116" t="s">
        <v>1860</v>
      </c>
      <c r="AG263" s="117"/>
      <c r="AH263" s="117" t="s">
        <v>1861</v>
      </c>
    </row>
    <row r="264" spans="1:34" x14ac:dyDescent="0.25">
      <c r="A264" s="117" t="s">
        <v>201</v>
      </c>
      <c r="B264" s="117" t="s">
        <v>202</v>
      </c>
      <c r="C264" s="117" t="s">
        <v>2385</v>
      </c>
      <c r="D264" s="117" t="s">
        <v>1550</v>
      </c>
      <c r="E264" s="117" t="s">
        <v>314</v>
      </c>
      <c r="F264" s="117" t="s">
        <v>1696</v>
      </c>
      <c r="G264" s="117" t="s">
        <v>1697</v>
      </c>
      <c r="H264" s="117" t="s">
        <v>2386</v>
      </c>
      <c r="I264" s="117"/>
      <c r="J264" s="116" t="s">
        <v>1858</v>
      </c>
      <c r="K264" s="116">
        <v>4.7740099999999996</v>
      </c>
      <c r="L264" s="116">
        <v>33.589100000000002</v>
      </c>
      <c r="M264" s="117" t="s">
        <v>1859</v>
      </c>
      <c r="N264" s="116" t="s">
        <v>159</v>
      </c>
      <c r="O264" s="116">
        <v>11</v>
      </c>
      <c r="P264" s="116">
        <v>55</v>
      </c>
      <c r="Q264" s="116">
        <v>8</v>
      </c>
      <c r="R264" s="116">
        <v>39</v>
      </c>
      <c r="S264" s="116">
        <v>3</v>
      </c>
      <c r="T264" s="116">
        <v>16</v>
      </c>
      <c r="U264" s="116" t="s">
        <v>159</v>
      </c>
      <c r="V264" s="116">
        <v>7</v>
      </c>
      <c r="W264" s="116">
        <v>35</v>
      </c>
      <c r="X264" s="116">
        <v>7</v>
      </c>
      <c r="Y264" s="116">
        <v>35</v>
      </c>
      <c r="Z264" s="116">
        <v>0</v>
      </c>
      <c r="AA264" s="116">
        <v>0</v>
      </c>
      <c r="AB264" s="116">
        <v>2</v>
      </c>
      <c r="AC264" s="116">
        <v>10</v>
      </c>
      <c r="AD264" s="116">
        <v>0</v>
      </c>
      <c r="AE264" s="116">
        <v>0</v>
      </c>
      <c r="AF264" s="116" t="s">
        <v>1860</v>
      </c>
      <c r="AG264" s="117"/>
      <c r="AH264" s="117" t="s">
        <v>1861</v>
      </c>
    </row>
    <row r="265" spans="1:34" x14ac:dyDescent="0.25">
      <c r="A265" s="117" t="s">
        <v>201</v>
      </c>
      <c r="B265" s="117" t="s">
        <v>202</v>
      </c>
      <c r="C265" s="117" t="s">
        <v>2387</v>
      </c>
      <c r="D265" s="117" t="s">
        <v>1550</v>
      </c>
      <c r="E265" s="117" t="s">
        <v>314</v>
      </c>
      <c r="F265" s="117" t="s">
        <v>1696</v>
      </c>
      <c r="G265" s="117" t="s">
        <v>1697</v>
      </c>
      <c r="H265" s="117" t="s">
        <v>2388</v>
      </c>
      <c r="I265" s="117"/>
      <c r="J265" s="116" t="s">
        <v>1858</v>
      </c>
      <c r="K265" s="116">
        <v>4.7673699999999997</v>
      </c>
      <c r="L265" s="116">
        <v>33.603900000000003</v>
      </c>
      <c r="M265" s="117" t="s">
        <v>1859</v>
      </c>
      <c r="N265" s="116" t="s">
        <v>146</v>
      </c>
      <c r="O265" s="116">
        <v>0</v>
      </c>
      <c r="P265" s="116">
        <v>0</v>
      </c>
      <c r="Q265" s="116">
        <v>0</v>
      </c>
      <c r="R265" s="116">
        <v>0</v>
      </c>
      <c r="S265" s="116">
        <v>0</v>
      </c>
      <c r="T265" s="116">
        <v>0</v>
      </c>
      <c r="U265" s="116" t="s">
        <v>159</v>
      </c>
      <c r="V265" s="116">
        <v>12</v>
      </c>
      <c r="W265" s="116">
        <v>60</v>
      </c>
      <c r="X265" s="116">
        <v>7</v>
      </c>
      <c r="Y265" s="116">
        <v>35</v>
      </c>
      <c r="Z265" s="116">
        <v>5</v>
      </c>
      <c r="AA265" s="116">
        <v>25</v>
      </c>
      <c r="AB265" s="116">
        <v>4</v>
      </c>
      <c r="AC265" s="116">
        <v>20</v>
      </c>
      <c r="AD265" s="116">
        <v>0</v>
      </c>
      <c r="AE265" s="116">
        <v>0</v>
      </c>
      <c r="AF265" s="116" t="s">
        <v>1860</v>
      </c>
      <c r="AG265" s="117"/>
      <c r="AH265" s="117" t="s">
        <v>1861</v>
      </c>
    </row>
    <row r="266" spans="1:34" x14ac:dyDescent="0.25">
      <c r="A266" s="117" t="s">
        <v>201</v>
      </c>
      <c r="B266" s="117" t="s">
        <v>202</v>
      </c>
      <c r="C266" s="117" t="s">
        <v>2389</v>
      </c>
      <c r="D266" s="117" t="s">
        <v>1550</v>
      </c>
      <c r="E266" s="117" t="s">
        <v>314</v>
      </c>
      <c r="F266" s="117" t="s">
        <v>1696</v>
      </c>
      <c r="G266" s="117" t="s">
        <v>1697</v>
      </c>
      <c r="H266" s="117" t="s">
        <v>2390</v>
      </c>
      <c r="I266" s="117"/>
      <c r="J266" s="116" t="s">
        <v>1858</v>
      </c>
      <c r="K266" s="116">
        <v>4.7420999999999998</v>
      </c>
      <c r="L266" s="116">
        <v>33.518799999999999</v>
      </c>
      <c r="M266" s="117" t="s">
        <v>1859</v>
      </c>
      <c r="N266" s="116" t="s">
        <v>146</v>
      </c>
      <c r="O266" s="116">
        <v>0</v>
      </c>
      <c r="P266" s="116">
        <v>0</v>
      </c>
      <c r="Q266" s="116">
        <v>0</v>
      </c>
      <c r="R266" s="116">
        <v>0</v>
      </c>
      <c r="S266" s="116">
        <v>0</v>
      </c>
      <c r="T266" s="116">
        <v>0</v>
      </c>
      <c r="U266" s="116" t="s">
        <v>159</v>
      </c>
      <c r="V266" s="116">
        <v>116</v>
      </c>
      <c r="W266" s="116">
        <v>244</v>
      </c>
      <c r="X266" s="116">
        <v>116</v>
      </c>
      <c r="Y266" s="116">
        <v>244</v>
      </c>
      <c r="Z266" s="116">
        <v>0</v>
      </c>
      <c r="AA266" s="116">
        <v>0</v>
      </c>
      <c r="AB266" s="116">
        <v>7</v>
      </c>
      <c r="AC266" s="116">
        <v>14</v>
      </c>
      <c r="AD266" s="116">
        <v>1</v>
      </c>
      <c r="AE266" s="116">
        <v>7</v>
      </c>
      <c r="AF266" s="116" t="s">
        <v>2167</v>
      </c>
      <c r="AG266" s="117" t="s">
        <v>2270</v>
      </c>
      <c r="AH266" s="117" t="s">
        <v>1861</v>
      </c>
    </row>
    <row r="267" spans="1:34" x14ac:dyDescent="0.25">
      <c r="A267" s="117" t="s">
        <v>201</v>
      </c>
      <c r="B267" s="117" t="s">
        <v>202</v>
      </c>
      <c r="C267" s="117" t="s">
        <v>2391</v>
      </c>
      <c r="D267" s="117" t="s">
        <v>1550</v>
      </c>
      <c r="E267" s="117" t="s">
        <v>314</v>
      </c>
      <c r="F267" s="117" t="s">
        <v>1696</v>
      </c>
      <c r="G267" s="117" t="s">
        <v>1697</v>
      </c>
      <c r="H267" s="117" t="s">
        <v>2392</v>
      </c>
      <c r="I267" s="117"/>
      <c r="J267" s="116" t="s">
        <v>1858</v>
      </c>
      <c r="K267" s="116">
        <v>4.7742599999999999</v>
      </c>
      <c r="L267" s="116">
        <v>33.593899999999998</v>
      </c>
      <c r="M267" s="117" t="s">
        <v>1859</v>
      </c>
      <c r="N267" s="116" t="s">
        <v>159</v>
      </c>
      <c r="O267" s="116">
        <v>13</v>
      </c>
      <c r="P267" s="116">
        <v>65</v>
      </c>
      <c r="Q267" s="116">
        <v>10</v>
      </c>
      <c r="R267" s="116">
        <v>49</v>
      </c>
      <c r="S267" s="116">
        <v>3</v>
      </c>
      <c r="T267" s="116">
        <v>16</v>
      </c>
      <c r="U267" s="116" t="s">
        <v>159</v>
      </c>
      <c r="V267" s="116">
        <v>6</v>
      </c>
      <c r="W267" s="116">
        <v>30</v>
      </c>
      <c r="X267" s="116">
        <v>6</v>
      </c>
      <c r="Y267" s="116">
        <v>30</v>
      </c>
      <c r="Z267" s="116">
        <v>0</v>
      </c>
      <c r="AA267" s="116">
        <v>0</v>
      </c>
      <c r="AB267" s="116">
        <v>33</v>
      </c>
      <c r="AC267" s="116">
        <v>182</v>
      </c>
      <c r="AD267" s="116">
        <v>8</v>
      </c>
      <c r="AE267" s="116">
        <v>40</v>
      </c>
      <c r="AF267" s="116" t="s">
        <v>1860</v>
      </c>
      <c r="AG267" s="117"/>
      <c r="AH267" s="117" t="s">
        <v>1861</v>
      </c>
    </row>
    <row r="268" spans="1:34" x14ac:dyDescent="0.25">
      <c r="A268" s="117" t="s">
        <v>201</v>
      </c>
      <c r="B268" s="117" t="s">
        <v>202</v>
      </c>
      <c r="C268" s="117" t="s">
        <v>2393</v>
      </c>
      <c r="D268" s="117" t="s">
        <v>1550</v>
      </c>
      <c r="E268" s="117" t="s">
        <v>314</v>
      </c>
      <c r="F268" s="117" t="s">
        <v>1696</v>
      </c>
      <c r="G268" s="117" t="s">
        <v>1697</v>
      </c>
      <c r="H268" s="117" t="s">
        <v>2394</v>
      </c>
      <c r="I268" s="117"/>
      <c r="J268" s="116" t="s">
        <v>1858</v>
      </c>
      <c r="K268" s="116">
        <v>4.7455800000000004</v>
      </c>
      <c r="L268" s="116">
        <v>33.601300000000002</v>
      </c>
      <c r="M268" s="117" t="s">
        <v>1859</v>
      </c>
      <c r="N268" s="116" t="s">
        <v>146</v>
      </c>
      <c r="O268" s="116">
        <v>0</v>
      </c>
      <c r="P268" s="116">
        <v>0</v>
      </c>
      <c r="Q268" s="116">
        <v>0</v>
      </c>
      <c r="R268" s="116">
        <v>0</v>
      </c>
      <c r="S268" s="116">
        <v>0</v>
      </c>
      <c r="T268" s="116">
        <v>0</v>
      </c>
      <c r="U268" s="116" t="s">
        <v>159</v>
      </c>
      <c r="V268" s="116">
        <v>27</v>
      </c>
      <c r="W268" s="116">
        <v>163</v>
      </c>
      <c r="X268" s="116">
        <v>12</v>
      </c>
      <c r="Y268" s="116">
        <v>93</v>
      </c>
      <c r="Z268" s="116">
        <v>15</v>
      </c>
      <c r="AA268" s="116">
        <v>70</v>
      </c>
      <c r="AB268" s="116">
        <v>4</v>
      </c>
      <c r="AC268" s="116">
        <v>14</v>
      </c>
      <c r="AD268" s="116">
        <v>0</v>
      </c>
      <c r="AE268" s="116">
        <v>0</v>
      </c>
      <c r="AF268" s="116" t="s">
        <v>1915</v>
      </c>
      <c r="AG268" s="117" t="s">
        <v>2270</v>
      </c>
      <c r="AH268" s="117" t="s">
        <v>1861</v>
      </c>
    </row>
    <row r="269" spans="1:34" x14ac:dyDescent="0.25">
      <c r="A269" s="117" t="s">
        <v>201</v>
      </c>
      <c r="B269" s="117" t="s">
        <v>202</v>
      </c>
      <c r="C269" s="117" t="s">
        <v>2395</v>
      </c>
      <c r="D269" s="117" t="s">
        <v>1550</v>
      </c>
      <c r="E269" s="117" t="s">
        <v>314</v>
      </c>
      <c r="F269" s="117" t="s">
        <v>1696</v>
      </c>
      <c r="G269" s="117" t="s">
        <v>1697</v>
      </c>
      <c r="H269" s="117" t="s">
        <v>2396</v>
      </c>
      <c r="I269" s="117"/>
      <c r="J269" s="116" t="s">
        <v>1858</v>
      </c>
      <c r="K269" s="116">
        <v>4.7587599999999997</v>
      </c>
      <c r="L269" s="116">
        <v>33.598689999999998</v>
      </c>
      <c r="M269" s="117" t="s">
        <v>1859</v>
      </c>
      <c r="N269" s="116" t="s">
        <v>159</v>
      </c>
      <c r="O269" s="116">
        <v>7</v>
      </c>
      <c r="P269" s="116">
        <v>35</v>
      </c>
      <c r="Q269" s="116">
        <v>4</v>
      </c>
      <c r="R269" s="116">
        <v>19</v>
      </c>
      <c r="S269" s="116">
        <v>3</v>
      </c>
      <c r="T269" s="116">
        <v>16</v>
      </c>
      <c r="U269" s="116" t="s">
        <v>159</v>
      </c>
      <c r="V269" s="116">
        <v>10</v>
      </c>
      <c r="W269" s="116">
        <v>50</v>
      </c>
      <c r="X269" s="116">
        <v>6</v>
      </c>
      <c r="Y269" s="116">
        <v>30</v>
      </c>
      <c r="Z269" s="116">
        <v>4</v>
      </c>
      <c r="AA269" s="116">
        <v>20</v>
      </c>
      <c r="AB269" s="116">
        <v>2</v>
      </c>
      <c r="AC269" s="116">
        <v>10</v>
      </c>
      <c r="AD269" s="116">
        <v>1</v>
      </c>
      <c r="AE269" s="116">
        <v>5</v>
      </c>
      <c r="AF269" s="116" t="s">
        <v>1860</v>
      </c>
      <c r="AG269" s="117"/>
      <c r="AH269" s="117" t="s">
        <v>1861</v>
      </c>
    </row>
    <row r="270" spans="1:34" x14ac:dyDescent="0.25">
      <c r="A270" s="117" t="s">
        <v>201</v>
      </c>
      <c r="B270" s="117" t="s">
        <v>202</v>
      </c>
      <c r="C270" s="117" t="s">
        <v>2397</v>
      </c>
      <c r="D270" s="117" t="s">
        <v>1550</v>
      </c>
      <c r="E270" s="117" t="s">
        <v>314</v>
      </c>
      <c r="F270" s="117" t="s">
        <v>1696</v>
      </c>
      <c r="G270" s="117" t="s">
        <v>1697</v>
      </c>
      <c r="H270" s="117" t="s">
        <v>2398</v>
      </c>
      <c r="I270" s="117"/>
      <c r="J270" s="116" t="s">
        <v>1858</v>
      </c>
      <c r="K270" s="116">
        <v>4.7661899999999999</v>
      </c>
      <c r="L270" s="116">
        <v>33.593299999999999</v>
      </c>
      <c r="M270" s="117" t="s">
        <v>1859</v>
      </c>
      <c r="N270" s="116" t="s">
        <v>159</v>
      </c>
      <c r="O270" s="116">
        <v>3</v>
      </c>
      <c r="P270" s="116">
        <v>15</v>
      </c>
      <c r="Q270" s="116">
        <v>1</v>
      </c>
      <c r="R270" s="116">
        <v>3</v>
      </c>
      <c r="S270" s="116">
        <v>2</v>
      </c>
      <c r="T270" s="116">
        <v>12</v>
      </c>
      <c r="U270" s="116" t="s">
        <v>159</v>
      </c>
      <c r="V270" s="116">
        <v>3</v>
      </c>
      <c r="W270" s="116">
        <v>15</v>
      </c>
      <c r="X270" s="116">
        <v>0</v>
      </c>
      <c r="Y270" s="116">
        <v>0</v>
      </c>
      <c r="Z270" s="116">
        <v>3</v>
      </c>
      <c r="AA270" s="116">
        <v>15</v>
      </c>
      <c r="AB270" s="116">
        <v>2</v>
      </c>
      <c r="AC270" s="116">
        <v>10</v>
      </c>
      <c r="AD270" s="116">
        <v>0</v>
      </c>
      <c r="AE270" s="116">
        <v>0</v>
      </c>
      <c r="AF270" s="116" t="s">
        <v>1860</v>
      </c>
      <c r="AG270" s="117"/>
      <c r="AH270" s="117" t="s">
        <v>1861</v>
      </c>
    </row>
    <row r="271" spans="1:34" x14ac:dyDescent="0.25">
      <c r="A271" s="117" t="s">
        <v>201</v>
      </c>
      <c r="B271" s="117" t="s">
        <v>202</v>
      </c>
      <c r="C271" s="117" t="s">
        <v>2399</v>
      </c>
      <c r="D271" s="117" t="s">
        <v>1550</v>
      </c>
      <c r="E271" s="117" t="s">
        <v>314</v>
      </c>
      <c r="F271" s="117" t="s">
        <v>1696</v>
      </c>
      <c r="G271" s="117" t="s">
        <v>1697</v>
      </c>
      <c r="H271" s="117" t="s">
        <v>2400</v>
      </c>
      <c r="I271" s="117"/>
      <c r="J271" s="116" t="s">
        <v>1858</v>
      </c>
      <c r="K271" s="116">
        <v>4.7569100000000004</v>
      </c>
      <c r="L271" s="116">
        <v>33.593400000000003</v>
      </c>
      <c r="M271" s="117" t="s">
        <v>1859</v>
      </c>
      <c r="N271" s="116" t="s">
        <v>159</v>
      </c>
      <c r="O271" s="116">
        <v>9</v>
      </c>
      <c r="P271" s="116">
        <v>45</v>
      </c>
      <c r="Q271" s="116">
        <v>5</v>
      </c>
      <c r="R271" s="116">
        <v>23</v>
      </c>
      <c r="S271" s="116">
        <v>4</v>
      </c>
      <c r="T271" s="116">
        <v>22</v>
      </c>
      <c r="U271" s="116" t="s">
        <v>159</v>
      </c>
      <c r="V271" s="116">
        <v>23</v>
      </c>
      <c r="W271" s="116">
        <v>115</v>
      </c>
      <c r="X271" s="116">
        <v>9</v>
      </c>
      <c r="Y271" s="116">
        <v>45</v>
      </c>
      <c r="Z271" s="116">
        <v>14</v>
      </c>
      <c r="AA271" s="116">
        <v>70</v>
      </c>
      <c r="AB271" s="116">
        <v>10</v>
      </c>
      <c r="AC271" s="116">
        <v>50</v>
      </c>
      <c r="AD271" s="116">
        <v>8</v>
      </c>
      <c r="AE271" s="116">
        <v>40</v>
      </c>
      <c r="AF271" s="116" t="s">
        <v>1860</v>
      </c>
      <c r="AG271" s="117"/>
      <c r="AH271" s="117" t="s">
        <v>1861</v>
      </c>
    </row>
    <row r="272" spans="1:34" x14ac:dyDescent="0.25">
      <c r="A272" s="117" t="s">
        <v>201</v>
      </c>
      <c r="B272" s="117" t="s">
        <v>202</v>
      </c>
      <c r="C272" s="117" t="s">
        <v>2401</v>
      </c>
      <c r="D272" s="117" t="s">
        <v>1550</v>
      </c>
      <c r="E272" s="117" t="s">
        <v>314</v>
      </c>
      <c r="F272" s="117" t="s">
        <v>1696</v>
      </c>
      <c r="G272" s="117" t="s">
        <v>1697</v>
      </c>
      <c r="H272" s="117" t="s">
        <v>2402</v>
      </c>
      <c r="I272" s="117"/>
      <c r="J272" s="116" t="s">
        <v>1858</v>
      </c>
      <c r="K272" s="116">
        <v>4.7712199999999996</v>
      </c>
      <c r="L272" s="116">
        <v>33.587400000000002</v>
      </c>
      <c r="M272" s="117" t="s">
        <v>1859</v>
      </c>
      <c r="N272" s="116" t="s">
        <v>146</v>
      </c>
      <c r="O272" s="116">
        <v>0</v>
      </c>
      <c r="P272" s="116">
        <v>0</v>
      </c>
      <c r="Q272" s="116">
        <v>0</v>
      </c>
      <c r="R272" s="116">
        <v>0</v>
      </c>
      <c r="S272" s="116">
        <v>0</v>
      </c>
      <c r="T272" s="116">
        <v>0</v>
      </c>
      <c r="U272" s="116" t="s">
        <v>159</v>
      </c>
      <c r="V272" s="116">
        <v>27</v>
      </c>
      <c r="W272" s="116">
        <v>135</v>
      </c>
      <c r="X272" s="116">
        <v>7</v>
      </c>
      <c r="Y272" s="116">
        <v>35</v>
      </c>
      <c r="Z272" s="116">
        <v>20</v>
      </c>
      <c r="AA272" s="116">
        <v>100</v>
      </c>
      <c r="AB272" s="116">
        <v>17</v>
      </c>
      <c r="AC272" s="116">
        <v>85</v>
      </c>
      <c r="AD272" s="116">
        <v>11</v>
      </c>
      <c r="AE272" s="116">
        <v>55</v>
      </c>
      <c r="AF272" s="116" t="s">
        <v>1860</v>
      </c>
      <c r="AG272" s="117"/>
      <c r="AH272" s="117" t="s">
        <v>1861</v>
      </c>
    </row>
    <row r="273" spans="1:34" x14ac:dyDescent="0.25">
      <c r="A273" s="117" t="s">
        <v>201</v>
      </c>
      <c r="B273" s="117" t="s">
        <v>202</v>
      </c>
      <c r="C273" s="117" t="s">
        <v>2403</v>
      </c>
      <c r="D273" s="117" t="s">
        <v>1550</v>
      </c>
      <c r="E273" s="117" t="s">
        <v>314</v>
      </c>
      <c r="F273" s="117" t="s">
        <v>1549</v>
      </c>
      <c r="G273" s="117" t="s">
        <v>1551</v>
      </c>
      <c r="H273" s="117" t="s">
        <v>2404</v>
      </c>
      <c r="I273" s="117" t="s">
        <v>2405</v>
      </c>
      <c r="J273" s="116" t="s">
        <v>1858</v>
      </c>
      <c r="K273" s="116">
        <v>4.6776499999999999</v>
      </c>
      <c r="L273" s="116">
        <v>33.6753</v>
      </c>
      <c r="M273" s="117" t="s">
        <v>1859</v>
      </c>
      <c r="N273" s="116" t="s">
        <v>159</v>
      </c>
      <c r="O273" s="116">
        <v>12</v>
      </c>
      <c r="P273" s="116">
        <v>70</v>
      </c>
      <c r="Q273" s="116">
        <v>11</v>
      </c>
      <c r="R273" s="116">
        <v>63</v>
      </c>
      <c r="S273" s="116">
        <v>1</v>
      </c>
      <c r="T273" s="116">
        <v>7</v>
      </c>
      <c r="U273" s="116" t="s">
        <v>159</v>
      </c>
      <c r="V273" s="116">
        <v>3</v>
      </c>
      <c r="W273" s="116">
        <v>21</v>
      </c>
      <c r="X273" s="116">
        <v>2</v>
      </c>
      <c r="Y273" s="116">
        <v>14</v>
      </c>
      <c r="Z273" s="116">
        <v>1</v>
      </c>
      <c r="AA273" s="116">
        <v>7</v>
      </c>
      <c r="AB273" s="116">
        <v>1</v>
      </c>
      <c r="AC273" s="116">
        <v>7</v>
      </c>
      <c r="AD273" s="116">
        <v>0</v>
      </c>
      <c r="AE273" s="116">
        <v>0</v>
      </c>
      <c r="AF273" s="116" t="s">
        <v>1915</v>
      </c>
      <c r="AG273" s="117" t="s">
        <v>1916</v>
      </c>
      <c r="AH273" s="117" t="s">
        <v>1861</v>
      </c>
    </row>
    <row r="274" spans="1:34" x14ac:dyDescent="0.25">
      <c r="A274" s="117" t="s">
        <v>201</v>
      </c>
      <c r="B274" s="117" t="s">
        <v>202</v>
      </c>
      <c r="C274" s="117" t="s">
        <v>2406</v>
      </c>
      <c r="D274" s="117" t="s">
        <v>1550</v>
      </c>
      <c r="E274" s="117" t="s">
        <v>314</v>
      </c>
      <c r="F274" s="117" t="s">
        <v>1549</v>
      </c>
      <c r="G274" s="117" t="s">
        <v>1551</v>
      </c>
      <c r="H274" s="117" t="s">
        <v>2407</v>
      </c>
      <c r="I274" s="117"/>
      <c r="J274" s="116" t="s">
        <v>1858</v>
      </c>
      <c r="K274" s="116">
        <v>4.6970400000000003</v>
      </c>
      <c r="L274" s="116">
        <v>33.663899999999998</v>
      </c>
      <c r="M274" s="117" t="s">
        <v>1859</v>
      </c>
      <c r="N274" s="116" t="s">
        <v>146</v>
      </c>
      <c r="O274" s="116">
        <v>0</v>
      </c>
      <c r="P274" s="116">
        <v>0</v>
      </c>
      <c r="Q274" s="116">
        <v>0</v>
      </c>
      <c r="R274" s="116">
        <v>0</v>
      </c>
      <c r="S274" s="116">
        <v>0</v>
      </c>
      <c r="T274" s="116">
        <v>0</v>
      </c>
      <c r="U274" s="116" t="s">
        <v>159</v>
      </c>
      <c r="V274" s="116">
        <v>2</v>
      </c>
      <c r="W274" s="116">
        <v>10</v>
      </c>
      <c r="X274" s="116">
        <v>2</v>
      </c>
      <c r="Y274" s="116">
        <v>10</v>
      </c>
      <c r="Z274" s="116">
        <v>0</v>
      </c>
      <c r="AA274" s="116">
        <v>0</v>
      </c>
      <c r="AB274" s="116">
        <v>4</v>
      </c>
      <c r="AC274" s="116">
        <v>20</v>
      </c>
      <c r="AD274" s="116">
        <v>0</v>
      </c>
      <c r="AE274" s="116">
        <v>0</v>
      </c>
      <c r="AF274" s="116" t="s">
        <v>1860</v>
      </c>
      <c r="AG274" s="117"/>
      <c r="AH274" s="117" t="s">
        <v>1861</v>
      </c>
    </row>
    <row r="275" spans="1:34" x14ac:dyDescent="0.25">
      <c r="A275" s="117" t="s">
        <v>201</v>
      </c>
      <c r="B275" s="117" t="s">
        <v>202</v>
      </c>
      <c r="C275" s="117" t="s">
        <v>2408</v>
      </c>
      <c r="D275" s="117" t="s">
        <v>1550</v>
      </c>
      <c r="E275" s="117" t="s">
        <v>314</v>
      </c>
      <c r="F275" s="117" t="s">
        <v>1549</v>
      </c>
      <c r="G275" s="117" t="s">
        <v>1551</v>
      </c>
      <c r="H275" s="117" t="s">
        <v>2409</v>
      </c>
      <c r="I275" s="117"/>
      <c r="J275" s="116" t="s">
        <v>1858</v>
      </c>
      <c r="K275" s="116">
        <v>4.6726400000000003</v>
      </c>
      <c r="L275" s="116">
        <v>33.618000000000002</v>
      </c>
      <c r="M275" s="117" t="s">
        <v>1859</v>
      </c>
      <c r="N275" s="116" t="s">
        <v>159</v>
      </c>
      <c r="O275" s="116">
        <v>4</v>
      </c>
      <c r="P275" s="116">
        <v>20</v>
      </c>
      <c r="Q275" s="116">
        <v>3</v>
      </c>
      <c r="R275" s="116">
        <v>16</v>
      </c>
      <c r="S275" s="116">
        <v>1</v>
      </c>
      <c r="T275" s="116">
        <v>4</v>
      </c>
      <c r="U275" s="116" t="s">
        <v>159</v>
      </c>
      <c r="V275" s="116">
        <v>2</v>
      </c>
      <c r="W275" s="116">
        <v>14</v>
      </c>
      <c r="X275" s="116">
        <v>0</v>
      </c>
      <c r="Y275" s="116">
        <v>0</v>
      </c>
      <c r="Z275" s="116">
        <v>2</v>
      </c>
      <c r="AA275" s="116">
        <v>14</v>
      </c>
      <c r="AB275" s="116">
        <v>0</v>
      </c>
      <c r="AC275" s="116">
        <v>0</v>
      </c>
      <c r="AD275" s="116">
        <v>1</v>
      </c>
      <c r="AE275" s="116">
        <v>7</v>
      </c>
      <c r="AF275" s="116" t="s">
        <v>1915</v>
      </c>
      <c r="AG275" s="117" t="s">
        <v>1916</v>
      </c>
      <c r="AH275" s="117" t="s">
        <v>1861</v>
      </c>
    </row>
    <row r="276" spans="1:34" x14ac:dyDescent="0.25">
      <c r="A276" s="117" t="s">
        <v>201</v>
      </c>
      <c r="B276" s="117" t="s">
        <v>202</v>
      </c>
      <c r="C276" s="117" t="s">
        <v>2410</v>
      </c>
      <c r="D276" s="117" t="s">
        <v>1550</v>
      </c>
      <c r="E276" s="117" t="s">
        <v>314</v>
      </c>
      <c r="F276" s="117" t="s">
        <v>1549</v>
      </c>
      <c r="G276" s="117" t="s">
        <v>1551</v>
      </c>
      <c r="H276" s="117" t="s">
        <v>2411</v>
      </c>
      <c r="I276" s="117" t="s">
        <v>2412</v>
      </c>
      <c r="J276" s="116" t="s">
        <v>1858</v>
      </c>
      <c r="K276" s="116">
        <v>4.6641827999999999</v>
      </c>
      <c r="L276" s="116">
        <v>33.639989399999997</v>
      </c>
      <c r="M276" s="117" t="s">
        <v>1859</v>
      </c>
      <c r="N276" s="116" t="s">
        <v>159</v>
      </c>
      <c r="O276" s="116">
        <v>11</v>
      </c>
      <c r="P276" s="116">
        <v>55</v>
      </c>
      <c r="Q276" s="116">
        <v>11</v>
      </c>
      <c r="R276" s="116">
        <v>55</v>
      </c>
      <c r="S276" s="116">
        <v>0</v>
      </c>
      <c r="T276" s="116">
        <v>0</v>
      </c>
      <c r="U276" s="116" t="s">
        <v>159</v>
      </c>
      <c r="V276" s="116">
        <v>4</v>
      </c>
      <c r="W276" s="116">
        <v>20</v>
      </c>
      <c r="X276" s="116">
        <v>4</v>
      </c>
      <c r="Y276" s="116">
        <v>20</v>
      </c>
      <c r="Z276" s="116">
        <v>0</v>
      </c>
      <c r="AA276" s="116">
        <v>0</v>
      </c>
      <c r="AB276" s="116">
        <v>6</v>
      </c>
      <c r="AC276" s="116">
        <v>30</v>
      </c>
      <c r="AD276" s="116">
        <v>6</v>
      </c>
      <c r="AE276" s="116">
        <v>30</v>
      </c>
      <c r="AF276" s="116" t="s">
        <v>1860</v>
      </c>
      <c r="AG276" s="117"/>
      <c r="AH276" s="117" t="s">
        <v>1861</v>
      </c>
    </row>
    <row r="277" spans="1:34" x14ac:dyDescent="0.25">
      <c r="A277" s="117" t="s">
        <v>201</v>
      </c>
      <c r="B277" s="117" t="s">
        <v>202</v>
      </c>
      <c r="C277" s="117" t="s">
        <v>2413</v>
      </c>
      <c r="D277" s="117" t="s">
        <v>1550</v>
      </c>
      <c r="E277" s="117" t="s">
        <v>314</v>
      </c>
      <c r="F277" s="117" t="s">
        <v>1549</v>
      </c>
      <c r="G277" s="117" t="s">
        <v>1551</v>
      </c>
      <c r="H277" s="117" t="s">
        <v>2414</v>
      </c>
      <c r="I277" s="117"/>
      <c r="J277" s="116" t="s">
        <v>1858</v>
      </c>
      <c r="K277" s="116">
        <v>4.62181</v>
      </c>
      <c r="L277" s="116">
        <v>33.670499999999997</v>
      </c>
      <c r="M277" s="117" t="s">
        <v>1859</v>
      </c>
      <c r="N277" s="116" t="s">
        <v>159</v>
      </c>
      <c r="O277" s="116">
        <v>15</v>
      </c>
      <c r="P277" s="116">
        <v>75</v>
      </c>
      <c r="Q277" s="116">
        <v>5</v>
      </c>
      <c r="R277" s="116">
        <v>25</v>
      </c>
      <c r="S277" s="116">
        <v>10</v>
      </c>
      <c r="T277" s="116">
        <v>50</v>
      </c>
      <c r="U277" s="116" t="s">
        <v>159</v>
      </c>
      <c r="V277" s="116">
        <v>6</v>
      </c>
      <c r="W277" s="116">
        <v>33</v>
      </c>
      <c r="X277" s="116">
        <v>3</v>
      </c>
      <c r="Y277" s="116">
        <v>18</v>
      </c>
      <c r="Z277" s="116">
        <v>3</v>
      </c>
      <c r="AA277" s="116">
        <v>15</v>
      </c>
      <c r="AB277" s="116">
        <v>1</v>
      </c>
      <c r="AC277" s="116">
        <v>5</v>
      </c>
      <c r="AD277" s="116">
        <v>0</v>
      </c>
      <c r="AE277" s="116">
        <v>0</v>
      </c>
      <c r="AF277" s="116" t="s">
        <v>1860</v>
      </c>
      <c r="AG277" s="117"/>
      <c r="AH277" s="117" t="s">
        <v>1861</v>
      </c>
    </row>
    <row r="278" spans="1:34" x14ac:dyDescent="0.25">
      <c r="A278" s="117" t="s">
        <v>201</v>
      </c>
      <c r="B278" s="117" t="s">
        <v>202</v>
      </c>
      <c r="C278" s="117" t="s">
        <v>2415</v>
      </c>
      <c r="D278" s="117" t="s">
        <v>1550</v>
      </c>
      <c r="E278" s="117" t="s">
        <v>314</v>
      </c>
      <c r="F278" s="117" t="s">
        <v>1549</v>
      </c>
      <c r="G278" s="117" t="s">
        <v>1551</v>
      </c>
      <c r="H278" s="117" t="s">
        <v>2416</v>
      </c>
      <c r="I278" s="117" t="s">
        <v>2417</v>
      </c>
      <c r="J278" s="116" t="s">
        <v>1858</v>
      </c>
      <c r="K278" s="116">
        <v>4.6865519999999998</v>
      </c>
      <c r="L278" s="116">
        <v>33.619837680000003</v>
      </c>
      <c r="M278" s="117" t="s">
        <v>1859</v>
      </c>
      <c r="N278" s="116" t="s">
        <v>146</v>
      </c>
      <c r="O278" s="116">
        <v>0</v>
      </c>
      <c r="P278" s="116">
        <v>0</v>
      </c>
      <c r="Q278" s="116">
        <v>0</v>
      </c>
      <c r="R278" s="116">
        <v>0</v>
      </c>
      <c r="S278" s="116">
        <v>0</v>
      </c>
      <c r="T278" s="116">
        <v>0</v>
      </c>
      <c r="U278" s="116" t="s">
        <v>159</v>
      </c>
      <c r="V278" s="116">
        <v>6</v>
      </c>
      <c r="W278" s="116">
        <v>30</v>
      </c>
      <c r="X278" s="116">
        <v>3</v>
      </c>
      <c r="Y278" s="116">
        <v>15</v>
      </c>
      <c r="Z278" s="116">
        <v>3</v>
      </c>
      <c r="AA278" s="116">
        <v>15</v>
      </c>
      <c r="AB278" s="116">
        <v>7</v>
      </c>
      <c r="AC278" s="116">
        <v>35</v>
      </c>
      <c r="AD278" s="116">
        <v>8</v>
      </c>
      <c r="AE278" s="116">
        <v>40</v>
      </c>
      <c r="AF278" s="116" t="s">
        <v>1860</v>
      </c>
      <c r="AG278" s="117"/>
      <c r="AH278" s="117" t="s">
        <v>1861</v>
      </c>
    </row>
    <row r="279" spans="1:34" x14ac:dyDescent="0.25">
      <c r="A279" s="117" t="s">
        <v>201</v>
      </c>
      <c r="B279" s="117" t="s">
        <v>202</v>
      </c>
      <c r="C279" s="117" t="s">
        <v>2418</v>
      </c>
      <c r="D279" s="117" t="s">
        <v>1550</v>
      </c>
      <c r="E279" s="117" t="s">
        <v>314</v>
      </c>
      <c r="F279" s="117" t="s">
        <v>1549</v>
      </c>
      <c r="G279" s="117" t="s">
        <v>1551</v>
      </c>
      <c r="H279" s="117" t="s">
        <v>2419</v>
      </c>
      <c r="I279" s="117" t="s">
        <v>2420</v>
      </c>
      <c r="J279" s="116" t="s">
        <v>1858</v>
      </c>
      <c r="K279" s="116">
        <v>4.6670600000000002</v>
      </c>
      <c r="L279" s="116">
        <v>33.618000000000002</v>
      </c>
      <c r="M279" s="117" t="s">
        <v>1859</v>
      </c>
      <c r="N279" s="116" t="s">
        <v>159</v>
      </c>
      <c r="O279" s="116">
        <v>7</v>
      </c>
      <c r="P279" s="116">
        <v>39</v>
      </c>
      <c r="Q279" s="116">
        <v>1</v>
      </c>
      <c r="R279" s="116">
        <v>9</v>
      </c>
      <c r="S279" s="116">
        <v>6</v>
      </c>
      <c r="T279" s="116">
        <v>30</v>
      </c>
      <c r="U279" s="119" t="s">
        <v>146</v>
      </c>
      <c r="V279" s="116">
        <v>0</v>
      </c>
      <c r="W279" s="116">
        <v>0</v>
      </c>
      <c r="X279" s="116">
        <v>0</v>
      </c>
      <c r="Y279" s="116">
        <v>0</v>
      </c>
      <c r="Z279" s="116">
        <v>0</v>
      </c>
      <c r="AA279" s="116">
        <v>0</v>
      </c>
      <c r="AB279" s="116">
        <v>2</v>
      </c>
      <c r="AC279" s="116">
        <v>10</v>
      </c>
      <c r="AD279" s="116">
        <v>9</v>
      </c>
      <c r="AE279" s="116">
        <v>45</v>
      </c>
      <c r="AF279" s="116" t="s">
        <v>1860</v>
      </c>
      <c r="AG279" s="117"/>
      <c r="AH279" s="117" t="s">
        <v>1861</v>
      </c>
    </row>
    <row r="280" spans="1:34" x14ac:dyDescent="0.25">
      <c r="A280" s="117" t="s">
        <v>201</v>
      </c>
      <c r="B280" s="117" t="s">
        <v>202</v>
      </c>
      <c r="C280" s="117" t="s">
        <v>2421</v>
      </c>
      <c r="D280" s="117" t="s">
        <v>1550</v>
      </c>
      <c r="E280" s="117" t="s">
        <v>314</v>
      </c>
      <c r="F280" s="117" t="s">
        <v>1549</v>
      </c>
      <c r="G280" s="117" t="s">
        <v>1551</v>
      </c>
      <c r="H280" s="117" t="s">
        <v>2422</v>
      </c>
      <c r="I280" s="117" t="s">
        <v>2422</v>
      </c>
      <c r="J280" s="116" t="s">
        <v>1858</v>
      </c>
      <c r="K280" s="116">
        <v>4.6688200000000002</v>
      </c>
      <c r="L280" s="116">
        <v>33.678600000000003</v>
      </c>
      <c r="M280" s="117" t="s">
        <v>1859</v>
      </c>
      <c r="N280" s="116" t="s">
        <v>159</v>
      </c>
      <c r="O280" s="116">
        <v>3</v>
      </c>
      <c r="P280" s="116">
        <v>15</v>
      </c>
      <c r="Q280" s="116">
        <v>1</v>
      </c>
      <c r="R280" s="116">
        <v>5</v>
      </c>
      <c r="S280" s="116">
        <v>2</v>
      </c>
      <c r="T280" s="116">
        <v>10</v>
      </c>
      <c r="U280" s="116" t="s">
        <v>159</v>
      </c>
      <c r="V280" s="116">
        <v>3</v>
      </c>
      <c r="W280" s="116">
        <v>15</v>
      </c>
      <c r="X280" s="116">
        <v>3</v>
      </c>
      <c r="Y280" s="116">
        <v>15</v>
      </c>
      <c r="Z280" s="116">
        <v>0</v>
      </c>
      <c r="AA280" s="116">
        <v>0</v>
      </c>
      <c r="AB280" s="116">
        <v>3</v>
      </c>
      <c r="AC280" s="116">
        <v>15</v>
      </c>
      <c r="AD280" s="116">
        <v>7</v>
      </c>
      <c r="AE280" s="116">
        <v>35</v>
      </c>
      <c r="AF280" s="116" t="s">
        <v>1860</v>
      </c>
      <c r="AG280" s="117"/>
      <c r="AH280" s="117" t="s">
        <v>1861</v>
      </c>
    </row>
    <row r="281" spans="1:34" x14ac:dyDescent="0.25">
      <c r="A281" s="117" t="s">
        <v>201</v>
      </c>
      <c r="B281" s="117" t="s">
        <v>202</v>
      </c>
      <c r="C281" s="117" t="s">
        <v>2423</v>
      </c>
      <c r="D281" s="117" t="s">
        <v>1550</v>
      </c>
      <c r="E281" s="117" t="s">
        <v>314</v>
      </c>
      <c r="F281" s="117" t="s">
        <v>1549</v>
      </c>
      <c r="G281" s="117" t="s">
        <v>1551</v>
      </c>
      <c r="H281" s="117" t="s">
        <v>2424</v>
      </c>
      <c r="I281" s="117" t="s">
        <v>2425</v>
      </c>
      <c r="J281" s="116" t="s">
        <v>1858</v>
      </c>
      <c r="K281" s="116">
        <v>4.6916789479999998</v>
      </c>
      <c r="L281" s="116">
        <v>33.664540938000002</v>
      </c>
      <c r="M281" s="117" t="s">
        <v>1859</v>
      </c>
      <c r="N281" s="116" t="s">
        <v>159</v>
      </c>
      <c r="O281" s="116">
        <v>7</v>
      </c>
      <c r="P281" s="116">
        <v>30</v>
      </c>
      <c r="Q281" s="116">
        <v>7</v>
      </c>
      <c r="R281" s="116">
        <v>30</v>
      </c>
      <c r="S281" s="116">
        <v>0</v>
      </c>
      <c r="T281" s="116">
        <v>0</v>
      </c>
      <c r="U281" s="116" t="s">
        <v>159</v>
      </c>
      <c r="V281" s="116">
        <v>3</v>
      </c>
      <c r="W281" s="116">
        <v>12</v>
      </c>
      <c r="X281" s="116">
        <v>3</v>
      </c>
      <c r="Y281" s="116">
        <v>12</v>
      </c>
      <c r="Z281" s="116">
        <v>0</v>
      </c>
      <c r="AA281" s="116">
        <v>0</v>
      </c>
      <c r="AB281" s="116">
        <v>6</v>
      </c>
      <c r="AC281" s="116">
        <v>30</v>
      </c>
      <c r="AD281" s="116">
        <v>0</v>
      </c>
      <c r="AE281" s="116">
        <v>0</v>
      </c>
      <c r="AF281" s="116" t="s">
        <v>1860</v>
      </c>
      <c r="AG281" s="117"/>
      <c r="AH281" s="117" t="s">
        <v>1861</v>
      </c>
    </row>
    <row r="282" spans="1:34" x14ac:dyDescent="0.25">
      <c r="A282" s="117" t="s">
        <v>201</v>
      </c>
      <c r="B282" s="117" t="s">
        <v>202</v>
      </c>
      <c r="C282" s="117" t="s">
        <v>2426</v>
      </c>
      <c r="D282" s="117" t="s">
        <v>1550</v>
      </c>
      <c r="E282" s="117" t="s">
        <v>314</v>
      </c>
      <c r="F282" s="117" t="s">
        <v>1549</v>
      </c>
      <c r="G282" s="117" t="s">
        <v>1551</v>
      </c>
      <c r="H282" s="117" t="s">
        <v>2427</v>
      </c>
      <c r="I282" s="117"/>
      <c r="J282" s="116" t="s">
        <v>1858</v>
      </c>
      <c r="K282" s="116">
        <v>4.6446904</v>
      </c>
      <c r="L282" s="116">
        <v>33.617387700000002</v>
      </c>
      <c r="M282" s="117" t="s">
        <v>1859</v>
      </c>
      <c r="N282" s="116" t="s">
        <v>159</v>
      </c>
      <c r="O282" s="116">
        <v>7</v>
      </c>
      <c r="P282" s="116">
        <v>39</v>
      </c>
      <c r="Q282" s="116">
        <v>4</v>
      </c>
      <c r="R282" s="116">
        <v>24</v>
      </c>
      <c r="S282" s="116">
        <v>3</v>
      </c>
      <c r="T282" s="116">
        <v>15</v>
      </c>
      <c r="U282" s="116" t="s">
        <v>159</v>
      </c>
      <c r="V282" s="116">
        <v>3</v>
      </c>
      <c r="W282" s="116">
        <v>15</v>
      </c>
      <c r="X282" s="116">
        <v>3</v>
      </c>
      <c r="Y282" s="116">
        <v>15</v>
      </c>
      <c r="Z282" s="116">
        <v>0</v>
      </c>
      <c r="AA282" s="116">
        <v>0</v>
      </c>
      <c r="AB282" s="116">
        <v>0</v>
      </c>
      <c r="AC282" s="116">
        <v>0</v>
      </c>
      <c r="AD282" s="116">
        <v>1</v>
      </c>
      <c r="AE282" s="116">
        <v>5</v>
      </c>
      <c r="AF282" s="116" t="s">
        <v>1860</v>
      </c>
      <c r="AG282" s="117"/>
      <c r="AH282" s="117" t="s">
        <v>1861</v>
      </c>
    </row>
    <row r="283" spans="1:34" x14ac:dyDescent="0.25">
      <c r="A283" s="117" t="s">
        <v>201</v>
      </c>
      <c r="B283" s="117" t="s">
        <v>202</v>
      </c>
      <c r="C283" s="117" t="s">
        <v>2428</v>
      </c>
      <c r="D283" s="117" t="s">
        <v>1550</v>
      </c>
      <c r="E283" s="117" t="s">
        <v>314</v>
      </c>
      <c r="F283" s="117" t="s">
        <v>1549</v>
      </c>
      <c r="G283" s="117" t="s">
        <v>1551</v>
      </c>
      <c r="H283" s="117" t="s">
        <v>2429</v>
      </c>
      <c r="I283" s="117"/>
      <c r="J283" s="116" t="s">
        <v>1858</v>
      </c>
      <c r="K283" s="116">
        <v>4.6408389999999997</v>
      </c>
      <c r="L283" s="116">
        <v>33.622196000000002</v>
      </c>
      <c r="M283" s="117" t="s">
        <v>1859</v>
      </c>
      <c r="N283" s="116" t="s">
        <v>159</v>
      </c>
      <c r="O283" s="116">
        <v>6</v>
      </c>
      <c r="P283" s="116">
        <v>52</v>
      </c>
      <c r="Q283" s="116">
        <v>4</v>
      </c>
      <c r="R283" s="116">
        <v>42</v>
      </c>
      <c r="S283" s="116">
        <v>2</v>
      </c>
      <c r="T283" s="116">
        <v>10</v>
      </c>
      <c r="U283" s="116" t="s">
        <v>159</v>
      </c>
      <c r="V283" s="116">
        <v>1</v>
      </c>
      <c r="W283" s="116">
        <v>5</v>
      </c>
      <c r="X283" s="116">
        <v>1</v>
      </c>
      <c r="Y283" s="116">
        <v>5</v>
      </c>
      <c r="Z283" s="116">
        <v>0</v>
      </c>
      <c r="AA283" s="116">
        <v>0</v>
      </c>
      <c r="AB283" s="116">
        <v>1</v>
      </c>
      <c r="AC283" s="116">
        <v>5</v>
      </c>
      <c r="AD283" s="116">
        <v>10</v>
      </c>
      <c r="AE283" s="116">
        <v>50</v>
      </c>
      <c r="AF283" s="116" t="s">
        <v>1860</v>
      </c>
      <c r="AG283" s="117"/>
      <c r="AH283" s="117" t="s">
        <v>1861</v>
      </c>
    </row>
    <row r="284" spans="1:34" x14ac:dyDescent="0.25">
      <c r="A284" s="117" t="s">
        <v>201</v>
      </c>
      <c r="B284" s="117" t="s">
        <v>202</v>
      </c>
      <c r="C284" s="117" t="s">
        <v>2430</v>
      </c>
      <c r="D284" s="117" t="s">
        <v>1550</v>
      </c>
      <c r="E284" s="117" t="s">
        <v>314</v>
      </c>
      <c r="F284" s="117" t="s">
        <v>1700</v>
      </c>
      <c r="G284" s="117" t="s">
        <v>1701</v>
      </c>
      <c r="H284" s="117" t="s">
        <v>2431</v>
      </c>
      <c r="I284" s="117"/>
      <c r="J284" s="116" t="s">
        <v>1858</v>
      </c>
      <c r="K284" s="116">
        <v>4.6825020999999998</v>
      </c>
      <c r="L284" s="116">
        <v>33.538381899999997</v>
      </c>
      <c r="M284" s="117" t="s">
        <v>1859</v>
      </c>
      <c r="N284" s="116" t="s">
        <v>159</v>
      </c>
      <c r="O284" s="116">
        <v>33</v>
      </c>
      <c r="P284" s="116">
        <v>182</v>
      </c>
      <c r="Q284" s="116">
        <v>33</v>
      </c>
      <c r="R284" s="116">
        <v>182</v>
      </c>
      <c r="S284" s="116">
        <v>0</v>
      </c>
      <c r="T284" s="116">
        <v>0</v>
      </c>
      <c r="U284" s="116" t="s">
        <v>159</v>
      </c>
      <c r="V284" s="116">
        <v>137</v>
      </c>
      <c r="W284" s="116">
        <v>685</v>
      </c>
      <c r="X284" s="116">
        <v>137</v>
      </c>
      <c r="Y284" s="116">
        <v>685</v>
      </c>
      <c r="Z284" s="116">
        <v>0</v>
      </c>
      <c r="AA284" s="116">
        <v>0</v>
      </c>
      <c r="AB284" s="116">
        <v>25</v>
      </c>
      <c r="AC284" s="116">
        <v>125</v>
      </c>
      <c r="AD284" s="116">
        <v>0</v>
      </c>
      <c r="AE284" s="116">
        <v>0</v>
      </c>
      <c r="AF284" s="116" t="s">
        <v>1860</v>
      </c>
      <c r="AG284" s="117"/>
      <c r="AH284" s="117" t="s">
        <v>1861</v>
      </c>
    </row>
    <row r="285" spans="1:34" x14ac:dyDescent="0.25">
      <c r="A285" s="117" t="s">
        <v>201</v>
      </c>
      <c r="B285" s="117" t="s">
        <v>202</v>
      </c>
      <c r="C285" s="117" t="s">
        <v>2432</v>
      </c>
      <c r="D285" s="117" t="s">
        <v>1550</v>
      </c>
      <c r="E285" s="117" t="s">
        <v>314</v>
      </c>
      <c r="F285" s="117" t="s">
        <v>1700</v>
      </c>
      <c r="G285" s="117" t="s">
        <v>1701</v>
      </c>
      <c r="H285" s="117" t="s">
        <v>2433</v>
      </c>
      <c r="I285" s="117"/>
      <c r="J285" s="116" t="s">
        <v>1858</v>
      </c>
      <c r="K285" s="116">
        <v>4.7064000000000004</v>
      </c>
      <c r="L285" s="116">
        <v>33.575400000000002</v>
      </c>
      <c r="M285" s="117" t="s">
        <v>1859</v>
      </c>
      <c r="N285" s="116" t="s">
        <v>159</v>
      </c>
      <c r="O285" s="116">
        <v>4</v>
      </c>
      <c r="P285" s="116">
        <v>19</v>
      </c>
      <c r="Q285" s="116">
        <v>2</v>
      </c>
      <c r="R285" s="116">
        <v>4</v>
      </c>
      <c r="S285" s="116">
        <v>2</v>
      </c>
      <c r="T285" s="116">
        <v>15</v>
      </c>
      <c r="U285" s="116" t="s">
        <v>159</v>
      </c>
      <c r="V285" s="116">
        <v>15</v>
      </c>
      <c r="W285" s="116">
        <v>39</v>
      </c>
      <c r="X285" s="116">
        <v>6</v>
      </c>
      <c r="Y285" s="116">
        <v>18</v>
      </c>
      <c r="Z285" s="116">
        <v>9</v>
      </c>
      <c r="AA285" s="116">
        <v>21</v>
      </c>
      <c r="AB285" s="116">
        <v>5</v>
      </c>
      <c r="AC285" s="116">
        <v>15</v>
      </c>
      <c r="AD285" s="116">
        <v>0</v>
      </c>
      <c r="AE285" s="116">
        <v>0</v>
      </c>
      <c r="AF285" s="116" t="s">
        <v>1957</v>
      </c>
      <c r="AG285" s="117" t="s">
        <v>1916</v>
      </c>
      <c r="AH285" s="117" t="s">
        <v>1861</v>
      </c>
    </row>
    <row r="286" spans="1:34" x14ac:dyDescent="0.25">
      <c r="A286" s="117" t="s">
        <v>201</v>
      </c>
      <c r="B286" s="117" t="s">
        <v>202</v>
      </c>
      <c r="C286" s="117" t="s">
        <v>2434</v>
      </c>
      <c r="D286" s="117" t="s">
        <v>1550</v>
      </c>
      <c r="E286" s="117" t="s">
        <v>314</v>
      </c>
      <c r="F286" s="117" t="s">
        <v>1700</v>
      </c>
      <c r="G286" s="117" t="s">
        <v>1701</v>
      </c>
      <c r="H286" s="117" t="s">
        <v>2435</v>
      </c>
      <c r="I286" s="117"/>
      <c r="J286" s="116" t="s">
        <v>1858</v>
      </c>
      <c r="K286" s="116">
        <v>4.7249299999999996</v>
      </c>
      <c r="L286" s="116">
        <v>33.583100000000002</v>
      </c>
      <c r="M286" s="117" t="s">
        <v>1859</v>
      </c>
      <c r="N286" s="116" t="s">
        <v>159</v>
      </c>
      <c r="O286" s="116">
        <v>26</v>
      </c>
      <c r="P286" s="116">
        <v>143</v>
      </c>
      <c r="Q286" s="116">
        <v>26</v>
      </c>
      <c r="R286" s="116">
        <v>143</v>
      </c>
      <c r="S286" s="116">
        <v>0</v>
      </c>
      <c r="T286" s="116">
        <v>0</v>
      </c>
      <c r="U286" s="119" t="s">
        <v>146</v>
      </c>
      <c r="V286" s="116">
        <v>0</v>
      </c>
      <c r="W286" s="116">
        <v>0</v>
      </c>
      <c r="X286" s="116">
        <v>0</v>
      </c>
      <c r="Y286" s="116">
        <v>0</v>
      </c>
      <c r="Z286" s="116">
        <v>0</v>
      </c>
      <c r="AA286" s="116">
        <v>0</v>
      </c>
      <c r="AB286" s="116">
        <v>0</v>
      </c>
      <c r="AC286" s="116">
        <v>0</v>
      </c>
      <c r="AD286" s="116">
        <v>0</v>
      </c>
      <c r="AE286" s="116">
        <v>0</v>
      </c>
      <c r="AF286" s="116" t="s">
        <v>1860</v>
      </c>
      <c r="AG286" s="117"/>
      <c r="AH286" s="117" t="s">
        <v>1861</v>
      </c>
    </row>
    <row r="287" spans="1:34" x14ac:dyDescent="0.25">
      <c r="A287" s="117" t="s">
        <v>201</v>
      </c>
      <c r="B287" s="117" t="s">
        <v>202</v>
      </c>
      <c r="C287" s="117" t="s">
        <v>2436</v>
      </c>
      <c r="D287" s="117" t="s">
        <v>1550</v>
      </c>
      <c r="E287" s="117" t="s">
        <v>314</v>
      </c>
      <c r="F287" s="117" t="s">
        <v>1700</v>
      </c>
      <c r="G287" s="117" t="s">
        <v>1701</v>
      </c>
      <c r="H287" s="117" t="s">
        <v>2437</v>
      </c>
      <c r="I287" s="117"/>
      <c r="J287" s="116" t="s">
        <v>1858</v>
      </c>
      <c r="K287" s="116">
        <v>4.6954739999999999</v>
      </c>
      <c r="L287" s="116">
        <v>33.535738000000002</v>
      </c>
      <c r="M287" s="117" t="s">
        <v>1859</v>
      </c>
      <c r="N287" s="116" t="s">
        <v>159</v>
      </c>
      <c r="O287" s="116">
        <v>7</v>
      </c>
      <c r="P287" s="116">
        <v>20</v>
      </c>
      <c r="Q287" s="116">
        <v>7</v>
      </c>
      <c r="R287" s="116">
        <v>20</v>
      </c>
      <c r="S287" s="116">
        <v>0</v>
      </c>
      <c r="T287" s="116">
        <v>0</v>
      </c>
      <c r="U287" s="119" t="s">
        <v>146</v>
      </c>
      <c r="V287" s="116">
        <v>0</v>
      </c>
      <c r="W287" s="116">
        <v>0</v>
      </c>
      <c r="X287" s="116">
        <v>0</v>
      </c>
      <c r="Y287" s="116">
        <v>0</v>
      </c>
      <c r="Z287" s="116">
        <v>0</v>
      </c>
      <c r="AA287" s="116">
        <v>0</v>
      </c>
      <c r="AB287" s="116">
        <v>3</v>
      </c>
      <c r="AC287" s="116">
        <v>18</v>
      </c>
      <c r="AD287" s="116">
        <v>1</v>
      </c>
      <c r="AE287" s="116">
        <v>2</v>
      </c>
      <c r="AF287" s="116" t="s">
        <v>1957</v>
      </c>
      <c r="AG287" s="117" t="s">
        <v>1916</v>
      </c>
      <c r="AH287" s="117" t="s">
        <v>1861</v>
      </c>
    </row>
    <row r="288" spans="1:34" x14ac:dyDescent="0.25">
      <c r="A288" s="117" t="s">
        <v>201</v>
      </c>
      <c r="B288" s="117" t="s">
        <v>202</v>
      </c>
      <c r="C288" s="117" t="s">
        <v>2438</v>
      </c>
      <c r="D288" s="117" t="s">
        <v>1550</v>
      </c>
      <c r="E288" s="117" t="s">
        <v>314</v>
      </c>
      <c r="F288" s="117" t="s">
        <v>1700</v>
      </c>
      <c r="G288" s="117" t="s">
        <v>1701</v>
      </c>
      <c r="H288" s="117" t="s">
        <v>2439</v>
      </c>
      <c r="I288" s="117"/>
      <c r="J288" s="116" t="s">
        <v>1858</v>
      </c>
      <c r="K288" s="116">
        <v>4.67542685</v>
      </c>
      <c r="L288" s="116">
        <v>33.569235650000003</v>
      </c>
      <c r="M288" s="117" t="s">
        <v>1859</v>
      </c>
      <c r="N288" s="116" t="s">
        <v>159</v>
      </c>
      <c r="O288" s="116">
        <v>74</v>
      </c>
      <c r="P288" s="116">
        <v>407</v>
      </c>
      <c r="Q288" s="116">
        <v>74</v>
      </c>
      <c r="R288" s="116">
        <v>407</v>
      </c>
      <c r="S288" s="116">
        <v>0</v>
      </c>
      <c r="T288" s="116">
        <v>0</v>
      </c>
      <c r="U288" s="119" t="s">
        <v>146</v>
      </c>
      <c r="V288" s="116">
        <v>0</v>
      </c>
      <c r="W288" s="116">
        <v>0</v>
      </c>
      <c r="X288" s="116">
        <v>0</v>
      </c>
      <c r="Y288" s="116">
        <v>0</v>
      </c>
      <c r="Z288" s="116">
        <v>0</v>
      </c>
      <c r="AA288" s="116">
        <v>0</v>
      </c>
      <c r="AB288" s="116">
        <v>0</v>
      </c>
      <c r="AC288" s="116">
        <v>0</v>
      </c>
      <c r="AD288" s="116">
        <v>0</v>
      </c>
      <c r="AE288" s="116">
        <v>0</v>
      </c>
      <c r="AF288" s="116" t="s">
        <v>1860</v>
      </c>
      <c r="AG288" s="117"/>
      <c r="AH288" s="117" t="s">
        <v>1861</v>
      </c>
    </row>
    <row r="289" spans="1:34" x14ac:dyDescent="0.25">
      <c r="A289" s="117" t="s">
        <v>201</v>
      </c>
      <c r="B289" s="117" t="s">
        <v>202</v>
      </c>
      <c r="C289" s="117" t="s">
        <v>2440</v>
      </c>
      <c r="D289" s="117" t="s">
        <v>1550</v>
      </c>
      <c r="E289" s="117" t="s">
        <v>314</v>
      </c>
      <c r="F289" s="117" t="s">
        <v>1552</v>
      </c>
      <c r="G289" s="117" t="s">
        <v>1553</v>
      </c>
      <c r="H289" s="117" t="s">
        <v>2441</v>
      </c>
      <c r="I289" s="117" t="s">
        <v>2442</v>
      </c>
      <c r="J289" s="116" t="s">
        <v>1858</v>
      </c>
      <c r="K289" s="116">
        <v>4.7420999999999998</v>
      </c>
      <c r="L289" s="116">
        <v>33.521500000000003</v>
      </c>
      <c r="M289" s="117" t="s">
        <v>1859</v>
      </c>
      <c r="N289" s="116" t="s">
        <v>159</v>
      </c>
      <c r="O289" s="116">
        <v>30</v>
      </c>
      <c r="P289" s="116">
        <v>182</v>
      </c>
      <c r="Q289" s="116">
        <v>30</v>
      </c>
      <c r="R289" s="116">
        <v>182</v>
      </c>
      <c r="S289" s="116">
        <v>0</v>
      </c>
      <c r="T289" s="116">
        <v>0</v>
      </c>
      <c r="U289" s="119" t="s">
        <v>146</v>
      </c>
      <c r="V289" s="116">
        <v>0</v>
      </c>
      <c r="W289" s="116">
        <v>0</v>
      </c>
      <c r="X289" s="116">
        <v>0</v>
      </c>
      <c r="Y289" s="116">
        <v>0</v>
      </c>
      <c r="Z289" s="116">
        <v>0</v>
      </c>
      <c r="AA289" s="116">
        <v>0</v>
      </c>
      <c r="AB289" s="116">
        <v>21</v>
      </c>
      <c r="AC289" s="116">
        <v>126</v>
      </c>
      <c r="AD289" s="116">
        <v>0</v>
      </c>
      <c r="AE289" s="116">
        <v>0</v>
      </c>
      <c r="AF289" s="116" t="s">
        <v>1860</v>
      </c>
      <c r="AG289" s="117"/>
      <c r="AH289" s="117" t="s">
        <v>1861</v>
      </c>
    </row>
    <row r="290" spans="1:34" x14ac:dyDescent="0.25">
      <c r="A290" s="117" t="s">
        <v>201</v>
      </c>
      <c r="B290" s="117" t="s">
        <v>202</v>
      </c>
      <c r="C290" s="117" t="s">
        <v>2443</v>
      </c>
      <c r="D290" s="117" t="s">
        <v>1550</v>
      </c>
      <c r="E290" s="117" t="s">
        <v>314</v>
      </c>
      <c r="F290" s="117" t="s">
        <v>1552</v>
      </c>
      <c r="G290" s="117" t="s">
        <v>1553</v>
      </c>
      <c r="H290" s="117" t="s">
        <v>2444</v>
      </c>
      <c r="I290" s="117"/>
      <c r="J290" s="116" t="s">
        <v>1858</v>
      </c>
      <c r="K290" s="116">
        <v>4.7533899999999996</v>
      </c>
      <c r="L290" s="116">
        <v>33.560620999999998</v>
      </c>
      <c r="M290" s="117" t="s">
        <v>1859</v>
      </c>
      <c r="N290" s="116" t="s">
        <v>159</v>
      </c>
      <c r="O290" s="116">
        <v>3</v>
      </c>
      <c r="P290" s="116">
        <v>9</v>
      </c>
      <c r="Q290" s="116">
        <v>1</v>
      </c>
      <c r="R290" s="116">
        <v>3</v>
      </c>
      <c r="S290" s="116">
        <v>2</v>
      </c>
      <c r="T290" s="116">
        <v>6</v>
      </c>
      <c r="U290" s="116" t="s">
        <v>159</v>
      </c>
      <c r="V290" s="116">
        <v>4</v>
      </c>
      <c r="W290" s="116">
        <v>21</v>
      </c>
      <c r="X290" s="116">
        <v>1</v>
      </c>
      <c r="Y290" s="116">
        <v>6</v>
      </c>
      <c r="Z290" s="116">
        <v>3</v>
      </c>
      <c r="AA290" s="116">
        <v>15</v>
      </c>
      <c r="AB290" s="116">
        <v>0</v>
      </c>
      <c r="AC290" s="116">
        <v>0</v>
      </c>
      <c r="AD290" s="116">
        <v>1</v>
      </c>
      <c r="AE290" s="116">
        <v>6</v>
      </c>
      <c r="AF290" s="116" t="s">
        <v>1957</v>
      </c>
      <c r="AG290" s="117" t="s">
        <v>1916</v>
      </c>
      <c r="AH290" s="117" t="s">
        <v>1861</v>
      </c>
    </row>
    <row r="291" spans="1:34" x14ac:dyDescent="0.25">
      <c r="A291" s="117" t="s">
        <v>201</v>
      </c>
      <c r="B291" s="117" t="s">
        <v>202</v>
      </c>
      <c r="C291" s="117" t="s">
        <v>2445</v>
      </c>
      <c r="D291" s="117" t="s">
        <v>1550</v>
      </c>
      <c r="E291" s="117" t="s">
        <v>314</v>
      </c>
      <c r="F291" s="117" t="s">
        <v>1552</v>
      </c>
      <c r="G291" s="117" t="s">
        <v>1553</v>
      </c>
      <c r="H291" s="117" t="s">
        <v>2446</v>
      </c>
      <c r="I291" s="117"/>
      <c r="J291" s="116" t="s">
        <v>1858</v>
      </c>
      <c r="K291" s="116">
        <v>4.7555500000000004</v>
      </c>
      <c r="L291" s="116">
        <v>33.513599999999997</v>
      </c>
      <c r="M291" s="117" t="s">
        <v>1859</v>
      </c>
      <c r="N291" s="116" t="s">
        <v>159</v>
      </c>
      <c r="O291" s="116">
        <v>21</v>
      </c>
      <c r="P291" s="116">
        <v>116</v>
      </c>
      <c r="Q291" s="116">
        <v>21</v>
      </c>
      <c r="R291" s="116">
        <v>116</v>
      </c>
      <c r="S291" s="116">
        <v>0</v>
      </c>
      <c r="T291" s="116">
        <v>0</v>
      </c>
      <c r="U291" s="119" t="s">
        <v>146</v>
      </c>
      <c r="V291" s="116">
        <v>0</v>
      </c>
      <c r="W291" s="116">
        <v>0</v>
      </c>
      <c r="X291" s="116">
        <v>0</v>
      </c>
      <c r="Y291" s="116">
        <v>0</v>
      </c>
      <c r="Z291" s="116">
        <v>0</v>
      </c>
      <c r="AA291" s="116">
        <v>0</v>
      </c>
      <c r="AB291" s="116">
        <v>0</v>
      </c>
      <c r="AC291" s="116">
        <v>0</v>
      </c>
      <c r="AD291" s="116">
        <v>0</v>
      </c>
      <c r="AE291" s="116">
        <v>0</v>
      </c>
      <c r="AF291" s="116" t="s">
        <v>1860</v>
      </c>
      <c r="AG291" s="117"/>
      <c r="AH291" s="117" t="s">
        <v>1861</v>
      </c>
    </row>
    <row r="292" spans="1:34" x14ac:dyDescent="0.25">
      <c r="A292" s="117" t="s">
        <v>201</v>
      </c>
      <c r="B292" s="117" t="s">
        <v>202</v>
      </c>
      <c r="C292" s="117" t="s">
        <v>2447</v>
      </c>
      <c r="D292" s="117" t="s">
        <v>1550</v>
      </c>
      <c r="E292" s="117" t="s">
        <v>314</v>
      </c>
      <c r="F292" s="117" t="s">
        <v>1552</v>
      </c>
      <c r="G292" s="117" t="s">
        <v>1553</v>
      </c>
      <c r="H292" s="117" t="s">
        <v>2448</v>
      </c>
      <c r="I292" s="117" t="s">
        <v>2448</v>
      </c>
      <c r="J292" s="116" t="s">
        <v>1858</v>
      </c>
      <c r="K292" s="116">
        <v>4.74674</v>
      </c>
      <c r="L292" s="116">
        <v>33.5154</v>
      </c>
      <c r="M292" s="117" t="s">
        <v>1859</v>
      </c>
      <c r="N292" s="116" t="s">
        <v>159</v>
      </c>
      <c r="O292" s="116">
        <v>17</v>
      </c>
      <c r="P292" s="116">
        <v>100</v>
      </c>
      <c r="Q292" s="116">
        <v>17</v>
      </c>
      <c r="R292" s="116">
        <v>100</v>
      </c>
      <c r="S292" s="116">
        <v>0</v>
      </c>
      <c r="T292" s="116">
        <v>0</v>
      </c>
      <c r="U292" s="119" t="s">
        <v>146</v>
      </c>
      <c r="V292" s="116">
        <v>0</v>
      </c>
      <c r="W292" s="116">
        <v>0</v>
      </c>
      <c r="X292" s="116">
        <v>0</v>
      </c>
      <c r="Y292" s="116">
        <v>0</v>
      </c>
      <c r="Z292" s="116">
        <v>0</v>
      </c>
      <c r="AA292" s="116">
        <v>0</v>
      </c>
      <c r="AB292" s="116">
        <v>0</v>
      </c>
      <c r="AC292" s="116">
        <v>0</v>
      </c>
      <c r="AD292" s="116">
        <v>107</v>
      </c>
      <c r="AE292" s="116">
        <v>642</v>
      </c>
      <c r="AF292" s="116" t="s">
        <v>1860</v>
      </c>
      <c r="AG292" s="117"/>
      <c r="AH292" s="117" t="s">
        <v>1861</v>
      </c>
    </row>
    <row r="293" spans="1:34" x14ac:dyDescent="0.25">
      <c r="A293" s="117" t="s">
        <v>201</v>
      </c>
      <c r="B293" s="117" t="s">
        <v>202</v>
      </c>
      <c r="C293" s="117" t="s">
        <v>2449</v>
      </c>
      <c r="D293" s="117" t="s">
        <v>1550</v>
      </c>
      <c r="E293" s="117" t="s">
        <v>314</v>
      </c>
      <c r="F293" s="117" t="s">
        <v>1552</v>
      </c>
      <c r="G293" s="117" t="s">
        <v>1553</v>
      </c>
      <c r="H293" s="117" t="s">
        <v>2450</v>
      </c>
      <c r="I293" s="117"/>
      <c r="J293" s="116" t="s">
        <v>1858</v>
      </c>
      <c r="K293" s="116">
        <v>4.7648149999999996</v>
      </c>
      <c r="L293" s="116">
        <v>33.503438000000003</v>
      </c>
      <c r="M293" s="117" t="s">
        <v>1859</v>
      </c>
      <c r="N293" s="116" t="s">
        <v>159</v>
      </c>
      <c r="O293" s="116">
        <v>34</v>
      </c>
      <c r="P293" s="116">
        <v>240</v>
      </c>
      <c r="Q293" s="116">
        <v>32</v>
      </c>
      <c r="R293" s="116">
        <v>228</v>
      </c>
      <c r="S293" s="116">
        <v>2</v>
      </c>
      <c r="T293" s="116">
        <v>12</v>
      </c>
      <c r="U293" s="116" t="s">
        <v>159</v>
      </c>
      <c r="V293" s="116">
        <v>37</v>
      </c>
      <c r="W293" s="116">
        <v>258</v>
      </c>
      <c r="X293" s="116">
        <v>34</v>
      </c>
      <c r="Y293" s="116">
        <v>240</v>
      </c>
      <c r="Z293" s="116">
        <v>3</v>
      </c>
      <c r="AA293" s="116">
        <v>18</v>
      </c>
      <c r="AB293" s="116">
        <v>3</v>
      </c>
      <c r="AC293" s="116">
        <v>11</v>
      </c>
      <c r="AD293" s="116">
        <v>5</v>
      </c>
      <c r="AE293" s="116">
        <v>20</v>
      </c>
      <c r="AF293" s="116" t="s">
        <v>1957</v>
      </c>
      <c r="AG293" s="117" t="s">
        <v>1916</v>
      </c>
      <c r="AH293" s="117" t="s">
        <v>1861</v>
      </c>
    </row>
    <row r="294" spans="1:34" x14ac:dyDescent="0.25">
      <c r="A294" s="117" t="s">
        <v>201</v>
      </c>
      <c r="B294" s="117" t="s">
        <v>202</v>
      </c>
      <c r="C294" s="117" t="s">
        <v>2451</v>
      </c>
      <c r="D294" s="117" t="s">
        <v>1550</v>
      </c>
      <c r="E294" s="117" t="s">
        <v>314</v>
      </c>
      <c r="F294" s="117" t="s">
        <v>1552</v>
      </c>
      <c r="G294" s="117" t="s">
        <v>1553</v>
      </c>
      <c r="H294" s="117" t="s">
        <v>2452</v>
      </c>
      <c r="I294" s="117"/>
      <c r="J294" s="116" t="s">
        <v>1858</v>
      </c>
      <c r="K294" s="116">
        <v>4.7648149999999996</v>
      </c>
      <c r="L294" s="116">
        <v>33.503438000000003</v>
      </c>
      <c r="M294" s="117" t="s">
        <v>1859</v>
      </c>
      <c r="N294" s="116" t="s">
        <v>159</v>
      </c>
      <c r="O294" s="116">
        <v>19</v>
      </c>
      <c r="P294" s="116">
        <v>105</v>
      </c>
      <c r="Q294" s="116">
        <v>19</v>
      </c>
      <c r="R294" s="116">
        <v>105</v>
      </c>
      <c r="S294" s="116">
        <v>0</v>
      </c>
      <c r="T294" s="116">
        <v>0</v>
      </c>
      <c r="U294" s="119" t="s">
        <v>146</v>
      </c>
      <c r="V294" s="116">
        <v>0</v>
      </c>
      <c r="W294" s="116">
        <v>0</v>
      </c>
      <c r="X294" s="116">
        <v>0</v>
      </c>
      <c r="Y294" s="116">
        <v>0</v>
      </c>
      <c r="Z294" s="116">
        <v>0</v>
      </c>
      <c r="AA294" s="116">
        <v>0</v>
      </c>
      <c r="AB294" s="116">
        <v>0</v>
      </c>
      <c r="AC294" s="116">
        <v>0</v>
      </c>
      <c r="AD294" s="116">
        <v>0</v>
      </c>
      <c r="AE294" s="116">
        <v>0</v>
      </c>
      <c r="AF294" s="116" t="s">
        <v>1860</v>
      </c>
      <c r="AG294" s="117"/>
      <c r="AH294" s="117" t="s">
        <v>1861</v>
      </c>
    </row>
    <row r="295" spans="1:34" x14ac:dyDescent="0.25">
      <c r="A295" s="117" t="s">
        <v>201</v>
      </c>
      <c r="B295" s="117" t="s">
        <v>202</v>
      </c>
      <c r="C295" s="117" t="s">
        <v>2453</v>
      </c>
      <c r="D295" s="117" t="s">
        <v>1550</v>
      </c>
      <c r="E295" s="117" t="s">
        <v>314</v>
      </c>
      <c r="F295" s="117" t="s">
        <v>1678</v>
      </c>
      <c r="G295" s="117" t="s">
        <v>1679</v>
      </c>
      <c r="H295" s="117" t="s">
        <v>2454</v>
      </c>
      <c r="I295" s="117"/>
      <c r="J295" s="116" t="s">
        <v>1858</v>
      </c>
      <c r="K295" s="116">
        <v>4.6346628790000004</v>
      </c>
      <c r="L295" s="116">
        <v>33.662635180000002</v>
      </c>
      <c r="M295" s="117" t="s">
        <v>1859</v>
      </c>
      <c r="N295" s="116" t="s">
        <v>159</v>
      </c>
      <c r="O295" s="116">
        <v>40</v>
      </c>
      <c r="P295" s="116">
        <v>240</v>
      </c>
      <c r="Q295" s="116">
        <v>40</v>
      </c>
      <c r="R295" s="116">
        <v>240</v>
      </c>
      <c r="S295" s="116">
        <v>0</v>
      </c>
      <c r="T295" s="116">
        <v>0</v>
      </c>
      <c r="U295" s="119" t="s">
        <v>146</v>
      </c>
      <c r="V295" s="116">
        <v>0</v>
      </c>
      <c r="W295" s="116">
        <v>0</v>
      </c>
      <c r="X295" s="116">
        <v>0</v>
      </c>
      <c r="Y295" s="116">
        <v>0</v>
      </c>
      <c r="Z295" s="116">
        <v>0</v>
      </c>
      <c r="AA295" s="116">
        <v>0</v>
      </c>
      <c r="AB295" s="116">
        <v>0</v>
      </c>
      <c r="AC295" s="116">
        <v>0</v>
      </c>
      <c r="AD295" s="116">
        <v>10</v>
      </c>
      <c r="AE295" s="116">
        <v>60</v>
      </c>
      <c r="AF295" s="116" t="s">
        <v>1860</v>
      </c>
      <c r="AG295" s="117"/>
      <c r="AH295" s="117" t="s">
        <v>1861</v>
      </c>
    </row>
    <row r="296" spans="1:34" x14ac:dyDescent="0.25">
      <c r="A296" s="117" t="s">
        <v>201</v>
      </c>
      <c r="B296" s="117" t="s">
        <v>202</v>
      </c>
      <c r="C296" s="117" t="s">
        <v>2455</v>
      </c>
      <c r="D296" s="117" t="s">
        <v>1550</v>
      </c>
      <c r="E296" s="117" t="s">
        <v>314</v>
      </c>
      <c r="F296" s="117" t="s">
        <v>1678</v>
      </c>
      <c r="G296" s="117" t="s">
        <v>1679</v>
      </c>
      <c r="H296" s="117" t="s">
        <v>2456</v>
      </c>
      <c r="I296" s="117"/>
      <c r="J296" s="116" t="s">
        <v>1858</v>
      </c>
      <c r="K296" s="116">
        <v>4.6040000000000001</v>
      </c>
      <c r="L296" s="116">
        <v>33.654000000000003</v>
      </c>
      <c r="M296" s="117" t="s">
        <v>1859</v>
      </c>
      <c r="N296" s="116" t="s">
        <v>159</v>
      </c>
      <c r="O296" s="116">
        <v>20</v>
      </c>
      <c r="P296" s="116">
        <v>120</v>
      </c>
      <c r="Q296" s="116">
        <v>15</v>
      </c>
      <c r="R296" s="116">
        <v>90</v>
      </c>
      <c r="S296" s="116">
        <v>5</v>
      </c>
      <c r="T296" s="116">
        <v>30</v>
      </c>
      <c r="U296" s="116" t="s">
        <v>159</v>
      </c>
      <c r="V296" s="116">
        <v>45</v>
      </c>
      <c r="W296" s="116">
        <v>270</v>
      </c>
      <c r="X296" s="116">
        <v>15</v>
      </c>
      <c r="Y296" s="116">
        <v>90</v>
      </c>
      <c r="Z296" s="116">
        <v>30</v>
      </c>
      <c r="AA296" s="116">
        <v>180</v>
      </c>
      <c r="AB296" s="116">
        <v>15</v>
      </c>
      <c r="AC296" s="116">
        <v>90</v>
      </c>
      <c r="AD296" s="116">
        <v>0</v>
      </c>
      <c r="AE296" s="116">
        <v>0</v>
      </c>
      <c r="AF296" s="116" t="s">
        <v>1860</v>
      </c>
      <c r="AG296" s="117"/>
      <c r="AH296" s="117" t="s">
        <v>1861</v>
      </c>
    </row>
    <row r="297" spans="1:34" x14ac:dyDescent="0.25">
      <c r="A297" s="117" t="s">
        <v>201</v>
      </c>
      <c r="B297" s="117" t="s">
        <v>202</v>
      </c>
      <c r="C297" s="117" t="s">
        <v>2457</v>
      </c>
      <c r="D297" s="117" t="s">
        <v>1550</v>
      </c>
      <c r="E297" s="117" t="s">
        <v>314</v>
      </c>
      <c r="F297" s="117" t="s">
        <v>1678</v>
      </c>
      <c r="G297" s="117" t="s">
        <v>1679</v>
      </c>
      <c r="H297" s="117" t="s">
        <v>2458</v>
      </c>
      <c r="I297" s="117" t="s">
        <v>2459</v>
      </c>
      <c r="J297" s="116" t="s">
        <v>1858</v>
      </c>
      <c r="K297" s="116">
        <v>4.6444999999999999</v>
      </c>
      <c r="L297" s="116">
        <v>33.671700000000001</v>
      </c>
      <c r="M297" s="117" t="s">
        <v>1859</v>
      </c>
      <c r="N297" s="116" t="s">
        <v>159</v>
      </c>
      <c r="O297" s="116">
        <v>51</v>
      </c>
      <c r="P297" s="116">
        <v>292</v>
      </c>
      <c r="Q297" s="116">
        <v>51</v>
      </c>
      <c r="R297" s="116">
        <v>292</v>
      </c>
      <c r="S297" s="116">
        <v>0</v>
      </c>
      <c r="T297" s="116">
        <v>0</v>
      </c>
      <c r="U297" s="119" t="s">
        <v>146</v>
      </c>
      <c r="V297" s="116">
        <v>0</v>
      </c>
      <c r="W297" s="116">
        <v>0</v>
      </c>
      <c r="X297" s="116">
        <v>0</v>
      </c>
      <c r="Y297" s="116">
        <v>0</v>
      </c>
      <c r="Z297" s="116">
        <v>0</v>
      </c>
      <c r="AA297" s="116">
        <v>0</v>
      </c>
      <c r="AB297" s="116">
        <v>4</v>
      </c>
      <c r="AC297" s="116">
        <v>24</v>
      </c>
      <c r="AD297" s="116">
        <v>0</v>
      </c>
      <c r="AE297" s="116">
        <v>0</v>
      </c>
      <c r="AF297" s="116" t="s">
        <v>1915</v>
      </c>
      <c r="AG297" s="117" t="s">
        <v>1916</v>
      </c>
      <c r="AH297" s="117" t="s">
        <v>1861</v>
      </c>
    </row>
    <row r="298" spans="1:34" x14ac:dyDescent="0.25">
      <c r="A298" s="117" t="s">
        <v>201</v>
      </c>
      <c r="B298" s="117" t="s">
        <v>202</v>
      </c>
      <c r="C298" s="117" t="s">
        <v>2460</v>
      </c>
      <c r="D298" s="117" t="s">
        <v>1550</v>
      </c>
      <c r="E298" s="117" t="s">
        <v>314</v>
      </c>
      <c r="F298" s="117" t="s">
        <v>1678</v>
      </c>
      <c r="G298" s="117" t="s">
        <v>1679</v>
      </c>
      <c r="H298" s="117" t="s">
        <v>2461</v>
      </c>
      <c r="I298" s="117"/>
      <c r="J298" s="116" t="s">
        <v>1858</v>
      </c>
      <c r="K298" s="116">
        <v>4.6443199999999996</v>
      </c>
      <c r="L298" s="116">
        <v>33.703749999999999</v>
      </c>
      <c r="M298" s="117" t="s">
        <v>1859</v>
      </c>
      <c r="N298" s="116" t="s">
        <v>159</v>
      </c>
      <c r="O298" s="116">
        <v>20</v>
      </c>
      <c r="P298" s="116">
        <v>98</v>
      </c>
      <c r="Q298" s="116">
        <v>20</v>
      </c>
      <c r="R298" s="116">
        <v>98</v>
      </c>
      <c r="S298" s="116">
        <v>0</v>
      </c>
      <c r="T298" s="116">
        <v>0</v>
      </c>
      <c r="U298" s="119" t="s">
        <v>146</v>
      </c>
      <c r="V298" s="116">
        <v>0</v>
      </c>
      <c r="W298" s="116">
        <v>0</v>
      </c>
      <c r="X298" s="116">
        <v>0</v>
      </c>
      <c r="Y298" s="116">
        <v>0</v>
      </c>
      <c r="Z298" s="116">
        <v>0</v>
      </c>
      <c r="AA298" s="116">
        <v>0</v>
      </c>
      <c r="AB298" s="116">
        <v>5</v>
      </c>
      <c r="AC298" s="116">
        <v>30</v>
      </c>
      <c r="AD298" s="116">
        <v>0</v>
      </c>
      <c r="AE298" s="116">
        <v>0</v>
      </c>
      <c r="AF298" s="116" t="s">
        <v>1915</v>
      </c>
      <c r="AG298" s="117" t="s">
        <v>1916</v>
      </c>
      <c r="AH298" s="117" t="s">
        <v>1861</v>
      </c>
    </row>
    <row r="299" spans="1:34" x14ac:dyDescent="0.25">
      <c r="A299" s="117" t="s">
        <v>201</v>
      </c>
      <c r="B299" s="117" t="s">
        <v>202</v>
      </c>
      <c r="C299" s="117" t="s">
        <v>2462</v>
      </c>
      <c r="D299" s="117" t="s">
        <v>1550</v>
      </c>
      <c r="E299" s="117" t="s">
        <v>314</v>
      </c>
      <c r="F299" s="117" t="s">
        <v>1678</v>
      </c>
      <c r="G299" s="117" t="s">
        <v>1679</v>
      </c>
      <c r="H299" s="117" t="s">
        <v>2463</v>
      </c>
      <c r="I299" s="117"/>
      <c r="J299" s="116" t="s">
        <v>1858</v>
      </c>
      <c r="K299" s="116">
        <v>4.6290346380000003</v>
      </c>
      <c r="L299" s="116">
        <v>33.640964828999998</v>
      </c>
      <c r="M299" s="117" t="s">
        <v>1859</v>
      </c>
      <c r="N299" s="116" t="s">
        <v>159</v>
      </c>
      <c r="O299" s="116">
        <v>6</v>
      </c>
      <c r="P299" s="116">
        <v>26</v>
      </c>
      <c r="Q299" s="116">
        <v>1</v>
      </c>
      <c r="R299" s="116">
        <v>4</v>
      </c>
      <c r="S299" s="116">
        <v>5</v>
      </c>
      <c r="T299" s="116">
        <v>22</v>
      </c>
      <c r="U299" s="116" t="s">
        <v>159</v>
      </c>
      <c r="V299" s="116">
        <v>4</v>
      </c>
      <c r="W299" s="116">
        <v>17</v>
      </c>
      <c r="X299" s="116">
        <v>1</v>
      </c>
      <c r="Y299" s="116">
        <v>5</v>
      </c>
      <c r="Z299" s="116">
        <v>3</v>
      </c>
      <c r="AA299" s="116">
        <v>12</v>
      </c>
      <c r="AB299" s="116">
        <v>0</v>
      </c>
      <c r="AC299" s="116">
        <v>0</v>
      </c>
      <c r="AD299" s="116">
        <v>0</v>
      </c>
      <c r="AE299" s="116">
        <v>0</v>
      </c>
      <c r="AF299" s="116" t="s">
        <v>1957</v>
      </c>
      <c r="AG299" s="117" t="s">
        <v>1916</v>
      </c>
      <c r="AH299" s="117" t="s">
        <v>1861</v>
      </c>
    </row>
    <row r="300" spans="1:34" x14ac:dyDescent="0.25">
      <c r="A300" s="117" t="s">
        <v>201</v>
      </c>
      <c r="B300" s="117" t="s">
        <v>202</v>
      </c>
      <c r="C300" s="117" t="s">
        <v>2464</v>
      </c>
      <c r="D300" s="117" t="s">
        <v>1550</v>
      </c>
      <c r="E300" s="117" t="s">
        <v>314</v>
      </c>
      <c r="F300" s="117" t="s">
        <v>1678</v>
      </c>
      <c r="G300" s="117" t="s">
        <v>1679</v>
      </c>
      <c r="H300" s="117" t="s">
        <v>2465</v>
      </c>
      <c r="I300" s="117"/>
      <c r="J300" s="116" t="s">
        <v>1858</v>
      </c>
      <c r="K300" s="116">
        <v>4.6659269999999999</v>
      </c>
      <c r="L300" s="116">
        <v>33.682926000000002</v>
      </c>
      <c r="M300" s="117" t="s">
        <v>1859</v>
      </c>
      <c r="N300" s="116" t="s">
        <v>159</v>
      </c>
      <c r="O300" s="116">
        <v>16</v>
      </c>
      <c r="P300" s="116">
        <v>96</v>
      </c>
      <c r="Q300" s="116">
        <v>6</v>
      </c>
      <c r="R300" s="116">
        <v>36</v>
      </c>
      <c r="S300" s="116">
        <v>10</v>
      </c>
      <c r="T300" s="116">
        <v>60</v>
      </c>
      <c r="U300" s="116" t="s">
        <v>159</v>
      </c>
      <c r="V300" s="116">
        <v>50</v>
      </c>
      <c r="W300" s="116">
        <v>300</v>
      </c>
      <c r="X300" s="116">
        <v>10</v>
      </c>
      <c r="Y300" s="116">
        <v>60</v>
      </c>
      <c r="Z300" s="116">
        <v>40</v>
      </c>
      <c r="AA300" s="116">
        <v>240</v>
      </c>
      <c r="AB300" s="116">
        <v>0</v>
      </c>
      <c r="AC300" s="116">
        <v>0</v>
      </c>
      <c r="AD300" s="116">
        <v>0</v>
      </c>
      <c r="AE300" s="116">
        <v>0</v>
      </c>
      <c r="AF300" s="116" t="s">
        <v>1860</v>
      </c>
      <c r="AG300" s="117"/>
      <c r="AH300" s="117" t="s">
        <v>1861</v>
      </c>
    </row>
    <row r="301" spans="1:34" x14ac:dyDescent="0.25">
      <c r="A301" s="117" t="s">
        <v>201</v>
      </c>
      <c r="B301" s="117" t="s">
        <v>202</v>
      </c>
      <c r="C301" s="117" t="s">
        <v>2466</v>
      </c>
      <c r="D301" s="117" t="s">
        <v>1550</v>
      </c>
      <c r="E301" s="117" t="s">
        <v>314</v>
      </c>
      <c r="F301" s="117" t="s">
        <v>1678</v>
      </c>
      <c r="G301" s="117" t="s">
        <v>1679</v>
      </c>
      <c r="H301" s="117" t="s">
        <v>2467</v>
      </c>
      <c r="I301" s="117"/>
      <c r="J301" s="116" t="s">
        <v>1858</v>
      </c>
      <c r="K301" s="116">
        <v>4.5640000000000001</v>
      </c>
      <c r="L301" s="116">
        <v>33.703000000000003</v>
      </c>
      <c r="M301" s="117" t="s">
        <v>1859</v>
      </c>
      <c r="N301" s="116" t="s">
        <v>159</v>
      </c>
      <c r="O301" s="116">
        <v>12</v>
      </c>
      <c r="P301" s="116">
        <v>72</v>
      </c>
      <c r="Q301" s="116">
        <v>10</v>
      </c>
      <c r="R301" s="116">
        <v>60</v>
      </c>
      <c r="S301" s="116">
        <v>2</v>
      </c>
      <c r="T301" s="116">
        <v>12</v>
      </c>
      <c r="U301" s="116" t="s">
        <v>159</v>
      </c>
      <c r="V301" s="116">
        <v>25</v>
      </c>
      <c r="W301" s="116">
        <v>150</v>
      </c>
      <c r="X301" s="116">
        <v>15</v>
      </c>
      <c r="Y301" s="116">
        <v>90</v>
      </c>
      <c r="Z301" s="116">
        <v>10</v>
      </c>
      <c r="AA301" s="116">
        <v>60</v>
      </c>
      <c r="AB301" s="116">
        <v>0</v>
      </c>
      <c r="AC301" s="116">
        <v>0</v>
      </c>
      <c r="AD301" s="116">
        <v>0</v>
      </c>
      <c r="AE301" s="116">
        <v>0</v>
      </c>
      <c r="AF301" s="116" t="s">
        <v>1860</v>
      </c>
      <c r="AG301" s="117"/>
      <c r="AH301" s="117" t="s">
        <v>1861</v>
      </c>
    </row>
    <row r="302" spans="1:34" x14ac:dyDescent="0.25">
      <c r="A302" s="117" t="s">
        <v>201</v>
      </c>
      <c r="B302" s="117" t="s">
        <v>202</v>
      </c>
      <c r="C302" s="117" t="s">
        <v>2468</v>
      </c>
      <c r="D302" s="117" t="s">
        <v>1550</v>
      </c>
      <c r="E302" s="117" t="s">
        <v>314</v>
      </c>
      <c r="F302" s="117" t="s">
        <v>1678</v>
      </c>
      <c r="G302" s="117" t="s">
        <v>1679</v>
      </c>
      <c r="H302" s="117" t="s">
        <v>2469</v>
      </c>
      <c r="I302" s="117"/>
      <c r="J302" s="116" t="s">
        <v>1858</v>
      </c>
      <c r="K302" s="116">
        <v>4.6226099999999999</v>
      </c>
      <c r="L302" s="116">
        <v>33.654299999999999</v>
      </c>
      <c r="M302" s="117" t="s">
        <v>1859</v>
      </c>
      <c r="N302" s="116" t="s">
        <v>146</v>
      </c>
      <c r="O302" s="116">
        <v>0</v>
      </c>
      <c r="P302" s="116">
        <v>0</v>
      </c>
      <c r="Q302" s="116">
        <v>0</v>
      </c>
      <c r="R302" s="116">
        <v>0</v>
      </c>
      <c r="S302" s="116">
        <v>0</v>
      </c>
      <c r="T302" s="116">
        <v>0</v>
      </c>
      <c r="U302" s="116" t="s">
        <v>159</v>
      </c>
      <c r="V302" s="116">
        <v>10</v>
      </c>
      <c r="W302" s="116">
        <v>60</v>
      </c>
      <c r="X302" s="116">
        <v>10</v>
      </c>
      <c r="Y302" s="116">
        <v>60</v>
      </c>
      <c r="Z302" s="116">
        <v>0</v>
      </c>
      <c r="AA302" s="116">
        <v>0</v>
      </c>
      <c r="AB302" s="116">
        <v>0</v>
      </c>
      <c r="AC302" s="116">
        <v>0</v>
      </c>
      <c r="AD302" s="116">
        <v>0</v>
      </c>
      <c r="AE302" s="116">
        <v>0</v>
      </c>
      <c r="AF302" s="116" t="s">
        <v>1860</v>
      </c>
      <c r="AG302" s="117" t="s">
        <v>1888</v>
      </c>
      <c r="AH302" s="117" t="s">
        <v>1861</v>
      </c>
    </row>
    <row r="303" spans="1:34" x14ac:dyDescent="0.25">
      <c r="A303" s="117" t="s">
        <v>201</v>
      </c>
      <c r="B303" s="117" t="s">
        <v>202</v>
      </c>
      <c r="C303" s="117" t="s">
        <v>2470</v>
      </c>
      <c r="D303" s="117" t="s">
        <v>1550</v>
      </c>
      <c r="E303" s="117" t="s">
        <v>314</v>
      </c>
      <c r="F303" s="117" t="s">
        <v>1678</v>
      </c>
      <c r="G303" s="117" t="s">
        <v>1679</v>
      </c>
      <c r="H303" s="117" t="s">
        <v>2471</v>
      </c>
      <c r="I303" s="117"/>
      <c r="J303" s="116" t="s">
        <v>1858</v>
      </c>
      <c r="K303" s="116">
        <v>4.6520200000000003</v>
      </c>
      <c r="L303" s="116">
        <v>33.6158</v>
      </c>
      <c r="M303" s="117" t="s">
        <v>1859</v>
      </c>
      <c r="N303" s="116" t="s">
        <v>146</v>
      </c>
      <c r="O303" s="116">
        <v>0</v>
      </c>
      <c r="P303" s="116">
        <v>0</v>
      </c>
      <c r="Q303" s="116">
        <v>0</v>
      </c>
      <c r="R303" s="116">
        <v>0</v>
      </c>
      <c r="S303" s="116">
        <v>0</v>
      </c>
      <c r="T303" s="116">
        <v>0</v>
      </c>
      <c r="U303" s="116" t="s">
        <v>159</v>
      </c>
      <c r="V303" s="116">
        <v>10</v>
      </c>
      <c r="W303" s="116">
        <v>60</v>
      </c>
      <c r="X303" s="116">
        <v>10</v>
      </c>
      <c r="Y303" s="116">
        <v>60</v>
      </c>
      <c r="Z303" s="116">
        <v>0</v>
      </c>
      <c r="AA303" s="116">
        <v>0</v>
      </c>
      <c r="AB303" s="116">
        <v>0</v>
      </c>
      <c r="AC303" s="116">
        <v>0</v>
      </c>
      <c r="AD303" s="116">
        <v>0</v>
      </c>
      <c r="AE303" s="116">
        <v>0</v>
      </c>
      <c r="AF303" s="116" t="s">
        <v>1860</v>
      </c>
      <c r="AG303" s="117" t="s">
        <v>1888</v>
      </c>
      <c r="AH303" s="117" t="s">
        <v>1861</v>
      </c>
    </row>
    <row r="304" spans="1:34" x14ac:dyDescent="0.25">
      <c r="A304" s="117" t="s">
        <v>201</v>
      </c>
      <c r="B304" s="117" t="s">
        <v>202</v>
      </c>
      <c r="C304" s="117" t="s">
        <v>2472</v>
      </c>
      <c r="D304" s="117" t="s">
        <v>509</v>
      </c>
      <c r="E304" s="117" t="s">
        <v>510</v>
      </c>
      <c r="F304" s="117" t="s">
        <v>965</v>
      </c>
      <c r="G304" s="117" t="s">
        <v>966</v>
      </c>
      <c r="H304" s="117" t="s">
        <v>2473</v>
      </c>
      <c r="I304" s="117"/>
      <c r="J304" s="116" t="s">
        <v>1858</v>
      </c>
      <c r="K304" s="116">
        <v>4.86693</v>
      </c>
      <c r="L304" s="116">
        <v>32.702010000000001</v>
      </c>
      <c r="M304" s="117" t="s">
        <v>1859</v>
      </c>
      <c r="N304" s="116" t="s">
        <v>159</v>
      </c>
      <c r="O304" s="116">
        <v>36</v>
      </c>
      <c r="P304" s="116">
        <v>216</v>
      </c>
      <c r="Q304" s="116">
        <v>28</v>
      </c>
      <c r="R304" s="116">
        <v>168</v>
      </c>
      <c r="S304" s="116">
        <v>8</v>
      </c>
      <c r="T304" s="116">
        <v>48</v>
      </c>
      <c r="U304" s="116" t="s">
        <v>159</v>
      </c>
      <c r="V304" s="116">
        <v>38</v>
      </c>
      <c r="W304" s="116">
        <v>228</v>
      </c>
      <c r="X304" s="116">
        <v>22</v>
      </c>
      <c r="Y304" s="116">
        <v>132</v>
      </c>
      <c r="Z304" s="116">
        <v>16</v>
      </c>
      <c r="AA304" s="116">
        <v>96</v>
      </c>
      <c r="AB304" s="116">
        <v>6</v>
      </c>
      <c r="AC304" s="116">
        <v>36</v>
      </c>
      <c r="AD304" s="116">
        <v>21</v>
      </c>
      <c r="AE304" s="116">
        <v>126</v>
      </c>
      <c r="AF304" s="116" t="s">
        <v>1860</v>
      </c>
      <c r="AG304" s="117"/>
      <c r="AH304" s="117" t="s">
        <v>1861</v>
      </c>
    </row>
    <row r="305" spans="1:34" x14ac:dyDescent="0.25">
      <c r="A305" s="117" t="s">
        <v>201</v>
      </c>
      <c r="B305" s="117" t="s">
        <v>202</v>
      </c>
      <c r="C305" s="117" t="s">
        <v>2474</v>
      </c>
      <c r="D305" s="117" t="s">
        <v>509</v>
      </c>
      <c r="E305" s="117" t="s">
        <v>510</v>
      </c>
      <c r="F305" s="117" t="s">
        <v>965</v>
      </c>
      <c r="G305" s="117" t="s">
        <v>966</v>
      </c>
      <c r="H305" s="117" t="s">
        <v>2475</v>
      </c>
      <c r="I305" s="117"/>
      <c r="J305" s="116" t="s">
        <v>1858</v>
      </c>
      <c r="K305" s="116">
        <v>4.8931300000000002</v>
      </c>
      <c r="L305" s="116">
        <v>32.702010000000001</v>
      </c>
      <c r="M305" s="117" t="s">
        <v>1859</v>
      </c>
      <c r="N305" s="116" t="s">
        <v>159</v>
      </c>
      <c r="O305" s="116">
        <v>14</v>
      </c>
      <c r="P305" s="116">
        <v>84</v>
      </c>
      <c r="Q305" s="116">
        <v>10</v>
      </c>
      <c r="R305" s="116">
        <v>60</v>
      </c>
      <c r="S305" s="116">
        <v>4</v>
      </c>
      <c r="T305" s="116">
        <v>24</v>
      </c>
      <c r="U305" s="116" t="s">
        <v>159</v>
      </c>
      <c r="V305" s="116">
        <v>40</v>
      </c>
      <c r="W305" s="116">
        <v>240</v>
      </c>
      <c r="X305" s="116">
        <v>28</v>
      </c>
      <c r="Y305" s="116">
        <v>168</v>
      </c>
      <c r="Z305" s="116">
        <v>12</v>
      </c>
      <c r="AA305" s="116">
        <v>72</v>
      </c>
      <c r="AB305" s="116">
        <v>3</v>
      </c>
      <c r="AC305" s="116">
        <v>18</v>
      </c>
      <c r="AD305" s="116">
        <v>9</v>
      </c>
      <c r="AE305" s="116">
        <v>54</v>
      </c>
      <c r="AF305" s="116" t="s">
        <v>1860</v>
      </c>
      <c r="AG305" s="117"/>
      <c r="AH305" s="117" t="s">
        <v>1861</v>
      </c>
    </row>
    <row r="306" spans="1:34" x14ac:dyDescent="0.25">
      <c r="A306" s="117" t="s">
        <v>201</v>
      </c>
      <c r="B306" s="117" t="s">
        <v>202</v>
      </c>
      <c r="C306" s="117" t="s">
        <v>2476</v>
      </c>
      <c r="D306" s="117" t="s">
        <v>509</v>
      </c>
      <c r="E306" s="117" t="s">
        <v>510</v>
      </c>
      <c r="F306" s="117" t="s">
        <v>965</v>
      </c>
      <c r="G306" s="117" t="s">
        <v>966</v>
      </c>
      <c r="H306" s="117" t="s">
        <v>2477</v>
      </c>
      <c r="I306" s="117"/>
      <c r="J306" s="116" t="s">
        <v>1858</v>
      </c>
      <c r="K306" s="116">
        <v>4.9126899999999996</v>
      </c>
      <c r="L306" s="116">
        <v>32.675089999999997</v>
      </c>
      <c r="M306" s="117" t="s">
        <v>1859</v>
      </c>
      <c r="N306" s="116" t="s">
        <v>159</v>
      </c>
      <c r="O306" s="116">
        <v>9</v>
      </c>
      <c r="P306" s="116">
        <v>54</v>
      </c>
      <c r="Q306" s="116">
        <v>9</v>
      </c>
      <c r="R306" s="116">
        <v>54</v>
      </c>
      <c r="S306" s="116">
        <v>0</v>
      </c>
      <c r="T306" s="116">
        <v>0</v>
      </c>
      <c r="U306" s="116" t="s">
        <v>159</v>
      </c>
      <c r="V306" s="116">
        <v>40</v>
      </c>
      <c r="W306" s="116">
        <v>240</v>
      </c>
      <c r="X306" s="116">
        <v>32</v>
      </c>
      <c r="Y306" s="116">
        <v>192</v>
      </c>
      <c r="Z306" s="116">
        <v>8</v>
      </c>
      <c r="AA306" s="116">
        <v>48</v>
      </c>
      <c r="AB306" s="116">
        <v>0</v>
      </c>
      <c r="AC306" s="116">
        <v>0</v>
      </c>
      <c r="AD306" s="116">
        <v>18</v>
      </c>
      <c r="AE306" s="116">
        <v>108</v>
      </c>
      <c r="AF306" s="116" t="s">
        <v>1860</v>
      </c>
      <c r="AG306" s="117"/>
      <c r="AH306" s="117" t="s">
        <v>1861</v>
      </c>
    </row>
    <row r="307" spans="1:34" x14ac:dyDescent="0.25">
      <c r="A307" s="117" t="s">
        <v>201</v>
      </c>
      <c r="B307" s="117" t="s">
        <v>202</v>
      </c>
      <c r="C307" s="117" t="s">
        <v>2478</v>
      </c>
      <c r="D307" s="117" t="s">
        <v>509</v>
      </c>
      <c r="E307" s="117" t="s">
        <v>510</v>
      </c>
      <c r="F307" s="117" t="s">
        <v>965</v>
      </c>
      <c r="G307" s="117" t="s">
        <v>966</v>
      </c>
      <c r="H307" s="117" t="s">
        <v>2479</v>
      </c>
      <c r="I307" s="117"/>
      <c r="J307" s="116" t="s">
        <v>1858</v>
      </c>
      <c r="K307" s="116">
        <v>4.8668800000000001</v>
      </c>
      <c r="L307" s="116">
        <v>32.701631999999996</v>
      </c>
      <c r="M307" s="117" t="s">
        <v>1859</v>
      </c>
      <c r="N307" s="116" t="s">
        <v>159</v>
      </c>
      <c r="O307" s="116">
        <v>34</v>
      </c>
      <c r="P307" s="116">
        <v>204</v>
      </c>
      <c r="Q307" s="116">
        <v>28</v>
      </c>
      <c r="R307" s="116">
        <v>168</v>
      </c>
      <c r="S307" s="116">
        <v>6</v>
      </c>
      <c r="T307" s="116">
        <v>36</v>
      </c>
      <c r="U307" s="116" t="s">
        <v>159</v>
      </c>
      <c r="V307" s="116">
        <v>50</v>
      </c>
      <c r="W307" s="116">
        <v>300</v>
      </c>
      <c r="X307" s="116">
        <v>24</v>
      </c>
      <c r="Y307" s="116">
        <v>144</v>
      </c>
      <c r="Z307" s="116">
        <v>26</v>
      </c>
      <c r="AA307" s="116">
        <v>156</v>
      </c>
      <c r="AB307" s="116">
        <v>2</v>
      </c>
      <c r="AC307" s="116">
        <v>12</v>
      </c>
      <c r="AD307" s="116">
        <v>9</v>
      </c>
      <c r="AE307" s="116">
        <v>54</v>
      </c>
      <c r="AF307" s="116" t="s">
        <v>1860</v>
      </c>
      <c r="AG307" s="117"/>
      <c r="AH307" s="117" t="s">
        <v>1861</v>
      </c>
    </row>
    <row r="308" spans="1:34" x14ac:dyDescent="0.25">
      <c r="A308" s="117" t="s">
        <v>201</v>
      </c>
      <c r="B308" s="117" t="s">
        <v>202</v>
      </c>
      <c r="C308" s="117" t="s">
        <v>2480</v>
      </c>
      <c r="D308" s="117" t="s">
        <v>509</v>
      </c>
      <c r="E308" s="117" t="s">
        <v>510</v>
      </c>
      <c r="F308" s="117" t="s">
        <v>775</v>
      </c>
      <c r="G308" s="117" t="s">
        <v>776</v>
      </c>
      <c r="H308" s="117" t="s">
        <v>2481</v>
      </c>
      <c r="I308" s="117"/>
      <c r="J308" s="116" t="s">
        <v>1858</v>
      </c>
      <c r="K308" s="116">
        <v>5.1033099999999996</v>
      </c>
      <c r="L308" s="116">
        <v>32.459890000000001</v>
      </c>
      <c r="M308" s="117" t="s">
        <v>1859</v>
      </c>
      <c r="N308" s="116" t="s">
        <v>159</v>
      </c>
      <c r="O308" s="116">
        <v>13</v>
      </c>
      <c r="P308" s="116">
        <v>91</v>
      </c>
      <c r="Q308" s="116">
        <v>6</v>
      </c>
      <c r="R308" s="116">
        <v>56</v>
      </c>
      <c r="S308" s="116">
        <v>7</v>
      </c>
      <c r="T308" s="116">
        <v>35</v>
      </c>
      <c r="U308" s="116" t="s">
        <v>159</v>
      </c>
      <c r="V308" s="116">
        <v>60</v>
      </c>
      <c r="W308" s="116">
        <v>401</v>
      </c>
      <c r="X308" s="116">
        <v>40</v>
      </c>
      <c r="Y308" s="116">
        <v>301</v>
      </c>
      <c r="Z308" s="116">
        <v>20</v>
      </c>
      <c r="AA308" s="116">
        <v>100</v>
      </c>
      <c r="AB308" s="116">
        <v>0</v>
      </c>
      <c r="AC308" s="116">
        <v>0</v>
      </c>
      <c r="AD308" s="116">
        <v>25</v>
      </c>
      <c r="AE308" s="116">
        <v>125</v>
      </c>
      <c r="AF308" s="116" t="s">
        <v>1860</v>
      </c>
      <c r="AG308" s="117"/>
      <c r="AH308" s="117" t="s">
        <v>1861</v>
      </c>
    </row>
    <row r="309" spans="1:34" x14ac:dyDescent="0.25">
      <c r="A309" s="117" t="s">
        <v>201</v>
      </c>
      <c r="B309" s="117" t="s">
        <v>202</v>
      </c>
      <c r="C309" s="117" t="s">
        <v>2482</v>
      </c>
      <c r="D309" s="117" t="s">
        <v>509</v>
      </c>
      <c r="E309" s="117" t="s">
        <v>510</v>
      </c>
      <c r="F309" s="117" t="s">
        <v>775</v>
      </c>
      <c r="G309" s="117" t="s">
        <v>776</v>
      </c>
      <c r="H309" s="117" t="s">
        <v>2483</v>
      </c>
      <c r="I309" s="117"/>
      <c r="J309" s="116" t="s">
        <v>1858</v>
      </c>
      <c r="K309" s="116">
        <v>5.1087499999999997</v>
      </c>
      <c r="L309" s="116">
        <v>32.460450000000002</v>
      </c>
      <c r="M309" s="117" t="s">
        <v>1859</v>
      </c>
      <c r="N309" s="116" t="s">
        <v>159</v>
      </c>
      <c r="O309" s="116">
        <v>42</v>
      </c>
      <c r="P309" s="116">
        <v>224</v>
      </c>
      <c r="Q309" s="116">
        <v>11</v>
      </c>
      <c r="R309" s="116">
        <v>59</v>
      </c>
      <c r="S309" s="116">
        <v>31</v>
      </c>
      <c r="T309" s="116">
        <v>165</v>
      </c>
      <c r="U309" s="116" t="s">
        <v>159</v>
      </c>
      <c r="V309" s="116">
        <v>86</v>
      </c>
      <c r="W309" s="116">
        <v>531</v>
      </c>
      <c r="X309" s="116">
        <v>60</v>
      </c>
      <c r="Y309" s="116">
        <v>401</v>
      </c>
      <c r="Z309" s="116">
        <v>26</v>
      </c>
      <c r="AA309" s="116">
        <v>130</v>
      </c>
      <c r="AB309" s="116">
        <v>0</v>
      </c>
      <c r="AC309" s="116">
        <v>0</v>
      </c>
      <c r="AD309" s="116">
        <v>30</v>
      </c>
      <c r="AE309" s="116">
        <v>150</v>
      </c>
      <c r="AF309" s="116" t="s">
        <v>1860</v>
      </c>
      <c r="AG309" s="117"/>
      <c r="AH309" s="117" t="s">
        <v>1861</v>
      </c>
    </row>
    <row r="310" spans="1:34" x14ac:dyDescent="0.25">
      <c r="A310" s="117" t="s">
        <v>201</v>
      </c>
      <c r="B310" s="117" t="s">
        <v>202</v>
      </c>
      <c r="C310" s="117" t="s">
        <v>2484</v>
      </c>
      <c r="D310" s="117" t="s">
        <v>509</v>
      </c>
      <c r="E310" s="117" t="s">
        <v>510</v>
      </c>
      <c r="F310" s="117" t="s">
        <v>775</v>
      </c>
      <c r="G310" s="117" t="s">
        <v>776</v>
      </c>
      <c r="H310" s="117" t="s">
        <v>2485</v>
      </c>
      <c r="I310" s="117"/>
      <c r="J310" s="116" t="s">
        <v>1858</v>
      </c>
      <c r="K310" s="116">
        <v>5.0274599999999996</v>
      </c>
      <c r="L310" s="116">
        <v>32.474299999999999</v>
      </c>
      <c r="M310" s="117" t="s">
        <v>1859</v>
      </c>
      <c r="N310" s="116" t="s">
        <v>159</v>
      </c>
      <c r="O310" s="116">
        <v>290</v>
      </c>
      <c r="P310" s="116">
        <v>2030</v>
      </c>
      <c r="Q310" s="116">
        <v>165</v>
      </c>
      <c r="R310" s="116">
        <v>1330</v>
      </c>
      <c r="S310" s="116">
        <v>125</v>
      </c>
      <c r="T310" s="116">
        <v>700</v>
      </c>
      <c r="U310" s="116" t="s">
        <v>159</v>
      </c>
      <c r="V310" s="116">
        <v>115</v>
      </c>
      <c r="W310" s="116">
        <v>807</v>
      </c>
      <c r="X310" s="116">
        <v>70</v>
      </c>
      <c r="Y310" s="116">
        <v>451</v>
      </c>
      <c r="Z310" s="116">
        <v>45</v>
      </c>
      <c r="AA310" s="116">
        <v>356</v>
      </c>
      <c r="AB310" s="116">
        <v>0</v>
      </c>
      <c r="AC310" s="116">
        <v>0</v>
      </c>
      <c r="AD310" s="116">
        <v>55</v>
      </c>
      <c r="AE310" s="116">
        <v>275</v>
      </c>
      <c r="AF310" s="116" t="s">
        <v>1860</v>
      </c>
      <c r="AG310" s="117"/>
      <c r="AH310" s="117" t="s">
        <v>1861</v>
      </c>
    </row>
    <row r="311" spans="1:34" x14ac:dyDescent="0.25">
      <c r="A311" s="117" t="s">
        <v>201</v>
      </c>
      <c r="B311" s="117" t="s">
        <v>202</v>
      </c>
      <c r="C311" s="117" t="s">
        <v>2486</v>
      </c>
      <c r="D311" s="117" t="s">
        <v>509</v>
      </c>
      <c r="E311" s="117" t="s">
        <v>510</v>
      </c>
      <c r="F311" s="117" t="s">
        <v>775</v>
      </c>
      <c r="G311" s="117" t="s">
        <v>776</v>
      </c>
      <c r="H311" s="117" t="s">
        <v>2487</v>
      </c>
      <c r="I311" s="117"/>
      <c r="J311" s="116" t="s">
        <v>1858</v>
      </c>
      <c r="K311" s="116">
        <v>5.1051799999999998</v>
      </c>
      <c r="L311" s="116">
        <v>32.461170000000003</v>
      </c>
      <c r="M311" s="117" t="s">
        <v>1859</v>
      </c>
      <c r="N311" s="116" t="s">
        <v>159</v>
      </c>
      <c r="O311" s="116">
        <v>285</v>
      </c>
      <c r="P311" s="116">
        <v>1995</v>
      </c>
      <c r="Q311" s="116">
        <v>153</v>
      </c>
      <c r="R311" s="116">
        <v>1330</v>
      </c>
      <c r="S311" s="116">
        <v>132</v>
      </c>
      <c r="T311" s="116">
        <v>665</v>
      </c>
      <c r="U311" s="116" t="s">
        <v>159</v>
      </c>
      <c r="V311" s="116">
        <v>72</v>
      </c>
      <c r="W311" s="116">
        <v>592</v>
      </c>
      <c r="X311" s="116">
        <v>32</v>
      </c>
      <c r="Y311" s="116">
        <v>261</v>
      </c>
      <c r="Z311" s="116">
        <v>40</v>
      </c>
      <c r="AA311" s="116">
        <v>331</v>
      </c>
      <c r="AB311" s="116">
        <v>0</v>
      </c>
      <c r="AC311" s="116">
        <v>0</v>
      </c>
      <c r="AD311" s="116">
        <v>40</v>
      </c>
      <c r="AE311" s="116">
        <v>200</v>
      </c>
      <c r="AF311" s="116" t="s">
        <v>1860</v>
      </c>
      <c r="AG311" s="117"/>
      <c r="AH311" s="117" t="s">
        <v>1861</v>
      </c>
    </row>
    <row r="312" spans="1:34" x14ac:dyDescent="0.25">
      <c r="A312" s="117" t="s">
        <v>201</v>
      </c>
      <c r="B312" s="117" t="s">
        <v>202</v>
      </c>
      <c r="C312" s="117" t="s">
        <v>2488</v>
      </c>
      <c r="D312" s="117" t="s">
        <v>509</v>
      </c>
      <c r="E312" s="117" t="s">
        <v>510</v>
      </c>
      <c r="F312" s="117" t="s">
        <v>1660</v>
      </c>
      <c r="G312" s="117" t="s">
        <v>1661</v>
      </c>
      <c r="H312" s="117" t="s">
        <v>2489</v>
      </c>
      <c r="I312" s="117"/>
      <c r="J312" s="116" t="s">
        <v>1858</v>
      </c>
      <c r="K312" s="116">
        <v>5.1963499999999998</v>
      </c>
      <c r="L312" s="116">
        <v>32.501170000000002</v>
      </c>
      <c r="M312" s="117" t="s">
        <v>1859</v>
      </c>
      <c r="N312" s="116" t="s">
        <v>159</v>
      </c>
      <c r="O312" s="116">
        <v>42</v>
      </c>
      <c r="P312" s="116">
        <v>189</v>
      </c>
      <c r="Q312" s="116">
        <v>36</v>
      </c>
      <c r="R312" s="116">
        <v>162</v>
      </c>
      <c r="S312" s="116">
        <v>6</v>
      </c>
      <c r="T312" s="116">
        <v>27</v>
      </c>
      <c r="U312" s="116" t="s">
        <v>159</v>
      </c>
      <c r="V312" s="116">
        <v>76</v>
      </c>
      <c r="W312" s="116">
        <v>380</v>
      </c>
      <c r="X312" s="116">
        <v>28</v>
      </c>
      <c r="Y312" s="116">
        <v>140</v>
      </c>
      <c r="Z312" s="116">
        <v>48</v>
      </c>
      <c r="AA312" s="116">
        <v>240</v>
      </c>
      <c r="AB312" s="116">
        <v>3</v>
      </c>
      <c r="AC312" s="116">
        <v>15</v>
      </c>
      <c r="AD312" s="116">
        <v>18</v>
      </c>
      <c r="AE312" s="116">
        <v>90</v>
      </c>
      <c r="AF312" s="116" t="s">
        <v>1915</v>
      </c>
      <c r="AG312" s="117" t="s">
        <v>1916</v>
      </c>
      <c r="AH312" s="117" t="s">
        <v>1861</v>
      </c>
    </row>
    <row r="313" spans="1:34" x14ac:dyDescent="0.25">
      <c r="A313" s="117" t="s">
        <v>201</v>
      </c>
      <c r="B313" s="117" t="s">
        <v>202</v>
      </c>
      <c r="C313" s="117" t="s">
        <v>2490</v>
      </c>
      <c r="D313" s="117" t="s">
        <v>509</v>
      </c>
      <c r="E313" s="117" t="s">
        <v>510</v>
      </c>
      <c r="F313" s="117" t="s">
        <v>1660</v>
      </c>
      <c r="G313" s="117" t="s">
        <v>1661</v>
      </c>
      <c r="H313" s="117" t="s">
        <v>2491</v>
      </c>
      <c r="I313" s="117"/>
      <c r="J313" s="116" t="s">
        <v>1858</v>
      </c>
      <c r="K313" s="116">
        <v>5.0996968999999996</v>
      </c>
      <c r="L313" s="116">
        <v>32.467858800000002</v>
      </c>
      <c r="M313" s="117" t="s">
        <v>1859</v>
      </c>
      <c r="N313" s="116" t="s">
        <v>159</v>
      </c>
      <c r="O313" s="116">
        <v>30</v>
      </c>
      <c r="P313" s="116">
        <v>135</v>
      </c>
      <c r="Q313" s="116">
        <v>27</v>
      </c>
      <c r="R313" s="116">
        <v>121</v>
      </c>
      <c r="S313" s="116">
        <v>3</v>
      </c>
      <c r="T313" s="116">
        <v>14</v>
      </c>
      <c r="U313" s="116" t="s">
        <v>159</v>
      </c>
      <c r="V313" s="116">
        <v>33</v>
      </c>
      <c r="W313" s="116">
        <v>165</v>
      </c>
      <c r="X313" s="116">
        <v>13</v>
      </c>
      <c r="Y313" s="116">
        <v>65</v>
      </c>
      <c r="Z313" s="116">
        <v>20</v>
      </c>
      <c r="AA313" s="116">
        <v>100</v>
      </c>
      <c r="AB313" s="116">
        <v>5</v>
      </c>
      <c r="AC313" s="116">
        <v>25</v>
      </c>
      <c r="AD313" s="116">
        <v>14</v>
      </c>
      <c r="AE313" s="116">
        <v>70</v>
      </c>
      <c r="AF313" s="116" t="s">
        <v>1915</v>
      </c>
      <c r="AG313" s="117" t="s">
        <v>1916</v>
      </c>
      <c r="AH313" s="117" t="s">
        <v>1861</v>
      </c>
    </row>
    <row r="314" spans="1:34" x14ac:dyDescent="0.25">
      <c r="A314" s="117" t="s">
        <v>201</v>
      </c>
      <c r="B314" s="117" t="s">
        <v>202</v>
      </c>
      <c r="C314" s="117" t="s">
        <v>2492</v>
      </c>
      <c r="D314" s="117" t="s">
        <v>509</v>
      </c>
      <c r="E314" s="117" t="s">
        <v>510</v>
      </c>
      <c r="F314" s="117" t="s">
        <v>1660</v>
      </c>
      <c r="G314" s="117" t="s">
        <v>1661</v>
      </c>
      <c r="H314" s="117" t="s">
        <v>2493</v>
      </c>
      <c r="I314" s="117"/>
      <c r="J314" s="116" t="s">
        <v>1858</v>
      </c>
      <c r="K314" s="116">
        <v>5.1065652000000004</v>
      </c>
      <c r="L314" s="116">
        <v>32.459715299999999</v>
      </c>
      <c r="M314" s="117" t="s">
        <v>1859</v>
      </c>
      <c r="N314" s="116" t="s">
        <v>159</v>
      </c>
      <c r="O314" s="116">
        <v>11</v>
      </c>
      <c r="P314" s="116">
        <v>50</v>
      </c>
      <c r="Q314" s="116">
        <v>11</v>
      </c>
      <c r="R314" s="116">
        <v>50</v>
      </c>
      <c r="S314" s="116">
        <v>0</v>
      </c>
      <c r="T314" s="116">
        <v>0</v>
      </c>
      <c r="U314" s="116" t="s">
        <v>159</v>
      </c>
      <c r="V314" s="116">
        <v>21</v>
      </c>
      <c r="W314" s="116">
        <v>105</v>
      </c>
      <c r="X314" s="116">
        <v>9</v>
      </c>
      <c r="Y314" s="116">
        <v>45</v>
      </c>
      <c r="Z314" s="116">
        <v>12</v>
      </c>
      <c r="AA314" s="116">
        <v>60</v>
      </c>
      <c r="AB314" s="116">
        <v>3</v>
      </c>
      <c r="AC314" s="116">
        <v>15</v>
      </c>
      <c r="AD314" s="116">
        <v>21</v>
      </c>
      <c r="AE314" s="116">
        <v>105</v>
      </c>
      <c r="AF314" s="116" t="s">
        <v>1915</v>
      </c>
      <c r="AG314" s="117" t="s">
        <v>1916</v>
      </c>
      <c r="AH314" s="117" t="s">
        <v>1861</v>
      </c>
    </row>
    <row r="315" spans="1:34" x14ac:dyDescent="0.25">
      <c r="A315" s="117" t="s">
        <v>201</v>
      </c>
      <c r="B315" s="117" t="s">
        <v>202</v>
      </c>
      <c r="C315" s="117" t="s">
        <v>2494</v>
      </c>
      <c r="D315" s="117" t="s">
        <v>509</v>
      </c>
      <c r="E315" s="117" t="s">
        <v>510</v>
      </c>
      <c r="F315" s="117" t="s">
        <v>1660</v>
      </c>
      <c r="G315" s="117" t="s">
        <v>1661</v>
      </c>
      <c r="H315" s="117" t="s">
        <v>2495</v>
      </c>
      <c r="I315" s="117"/>
      <c r="J315" s="116" t="s">
        <v>1858</v>
      </c>
      <c r="K315" s="116">
        <v>5.1079672</v>
      </c>
      <c r="L315" s="116">
        <v>32.459569799999997</v>
      </c>
      <c r="M315" s="117" t="s">
        <v>1859</v>
      </c>
      <c r="N315" s="116" t="s">
        <v>159</v>
      </c>
      <c r="O315" s="116">
        <v>42</v>
      </c>
      <c r="P315" s="116">
        <v>189</v>
      </c>
      <c r="Q315" s="116">
        <v>38</v>
      </c>
      <c r="R315" s="116">
        <v>171</v>
      </c>
      <c r="S315" s="116">
        <v>4</v>
      </c>
      <c r="T315" s="116">
        <v>18</v>
      </c>
      <c r="U315" s="116" t="s">
        <v>159</v>
      </c>
      <c r="V315" s="116">
        <v>48</v>
      </c>
      <c r="W315" s="116">
        <v>240</v>
      </c>
      <c r="X315" s="116">
        <v>12</v>
      </c>
      <c r="Y315" s="116">
        <v>60</v>
      </c>
      <c r="Z315" s="116">
        <v>36</v>
      </c>
      <c r="AA315" s="116">
        <v>180</v>
      </c>
      <c r="AB315" s="116">
        <v>4</v>
      </c>
      <c r="AC315" s="116">
        <v>20</v>
      </c>
      <c r="AD315" s="116">
        <v>4</v>
      </c>
      <c r="AE315" s="116">
        <v>20</v>
      </c>
      <c r="AF315" s="116" t="s">
        <v>1915</v>
      </c>
      <c r="AG315" s="117" t="s">
        <v>1916</v>
      </c>
      <c r="AH315" s="117" t="s">
        <v>1861</v>
      </c>
    </row>
    <row r="316" spans="1:34" x14ac:dyDescent="0.25">
      <c r="A316" s="117" t="s">
        <v>201</v>
      </c>
      <c r="B316" s="117" t="s">
        <v>202</v>
      </c>
      <c r="C316" s="117" t="s">
        <v>2496</v>
      </c>
      <c r="D316" s="117" t="s">
        <v>509</v>
      </c>
      <c r="E316" s="117" t="s">
        <v>510</v>
      </c>
      <c r="F316" s="117" t="s">
        <v>1625</v>
      </c>
      <c r="G316" s="117" t="s">
        <v>1626</v>
      </c>
      <c r="H316" s="117" t="s">
        <v>2497</v>
      </c>
      <c r="I316" s="117"/>
      <c r="J316" s="116" t="s">
        <v>1858</v>
      </c>
      <c r="K316" s="116">
        <v>4.7538999999999998</v>
      </c>
      <c r="L316" s="116">
        <v>32.766240000000003</v>
      </c>
      <c r="M316" s="117" t="s">
        <v>1859</v>
      </c>
      <c r="N316" s="116" t="s">
        <v>159</v>
      </c>
      <c r="O316" s="116">
        <v>24</v>
      </c>
      <c r="P316" s="116">
        <v>125</v>
      </c>
      <c r="Q316" s="116">
        <v>17</v>
      </c>
      <c r="R316" s="116">
        <v>89</v>
      </c>
      <c r="S316" s="116">
        <v>7</v>
      </c>
      <c r="T316" s="116">
        <v>36</v>
      </c>
      <c r="U316" s="116" t="s">
        <v>159</v>
      </c>
      <c r="V316" s="116">
        <v>53</v>
      </c>
      <c r="W316" s="116">
        <v>275</v>
      </c>
      <c r="X316" s="116">
        <v>32</v>
      </c>
      <c r="Y316" s="116">
        <v>166</v>
      </c>
      <c r="Z316" s="116">
        <v>21</v>
      </c>
      <c r="AA316" s="116">
        <v>109</v>
      </c>
      <c r="AB316" s="116">
        <v>3</v>
      </c>
      <c r="AC316" s="116">
        <v>16</v>
      </c>
      <c r="AD316" s="116">
        <v>13</v>
      </c>
      <c r="AE316" s="116">
        <v>68</v>
      </c>
      <c r="AF316" s="116" t="s">
        <v>1915</v>
      </c>
      <c r="AG316" s="117" t="s">
        <v>2289</v>
      </c>
      <c r="AH316" s="117" t="s">
        <v>1861</v>
      </c>
    </row>
    <row r="317" spans="1:34" x14ac:dyDescent="0.25">
      <c r="A317" s="117" t="s">
        <v>201</v>
      </c>
      <c r="B317" s="117" t="s">
        <v>202</v>
      </c>
      <c r="C317" s="117" t="s">
        <v>2498</v>
      </c>
      <c r="D317" s="117" t="s">
        <v>509</v>
      </c>
      <c r="E317" s="117" t="s">
        <v>510</v>
      </c>
      <c r="F317" s="117" t="s">
        <v>1625</v>
      </c>
      <c r="G317" s="117" t="s">
        <v>1626</v>
      </c>
      <c r="H317" s="117" t="s">
        <v>2499</v>
      </c>
      <c r="I317" s="117"/>
      <c r="J317" s="116" t="s">
        <v>1858</v>
      </c>
      <c r="K317" s="116">
        <v>4.7620500000000003</v>
      </c>
      <c r="L317" s="116">
        <v>32.757489999999997</v>
      </c>
      <c r="M317" s="117" t="s">
        <v>1859</v>
      </c>
      <c r="N317" s="116" t="s">
        <v>159</v>
      </c>
      <c r="O317" s="116">
        <v>57</v>
      </c>
      <c r="P317" s="116">
        <v>296</v>
      </c>
      <c r="Q317" s="116">
        <v>52</v>
      </c>
      <c r="R317" s="116">
        <v>270</v>
      </c>
      <c r="S317" s="116">
        <v>5</v>
      </c>
      <c r="T317" s="116">
        <v>26</v>
      </c>
      <c r="U317" s="116" t="s">
        <v>159</v>
      </c>
      <c r="V317" s="116">
        <v>74</v>
      </c>
      <c r="W317" s="116">
        <v>385</v>
      </c>
      <c r="X317" s="116">
        <v>31</v>
      </c>
      <c r="Y317" s="116">
        <v>161</v>
      </c>
      <c r="Z317" s="116">
        <v>43</v>
      </c>
      <c r="AA317" s="116">
        <v>224</v>
      </c>
      <c r="AB317" s="116">
        <v>7</v>
      </c>
      <c r="AC317" s="116">
        <v>36</v>
      </c>
      <c r="AD317" s="116">
        <v>17</v>
      </c>
      <c r="AE317" s="116">
        <v>88</v>
      </c>
      <c r="AF317" s="116" t="s">
        <v>1915</v>
      </c>
      <c r="AG317" s="117" t="s">
        <v>2289</v>
      </c>
      <c r="AH317" s="117" t="s">
        <v>1861</v>
      </c>
    </row>
    <row r="318" spans="1:34" x14ac:dyDescent="0.25">
      <c r="A318" s="117" t="s">
        <v>201</v>
      </c>
      <c r="B318" s="117" t="s">
        <v>202</v>
      </c>
      <c r="C318" s="117" t="s">
        <v>2500</v>
      </c>
      <c r="D318" s="117" t="s">
        <v>509</v>
      </c>
      <c r="E318" s="117" t="s">
        <v>510</v>
      </c>
      <c r="F318" s="117" t="s">
        <v>1625</v>
      </c>
      <c r="G318" s="117" t="s">
        <v>1626</v>
      </c>
      <c r="H318" s="117" t="s">
        <v>2501</v>
      </c>
      <c r="I318" s="117"/>
      <c r="J318" s="116" t="s">
        <v>1858</v>
      </c>
      <c r="K318" s="116">
        <v>4.7907200000000003</v>
      </c>
      <c r="L318" s="116">
        <v>32.727490000000003</v>
      </c>
      <c r="M318" s="117" t="s">
        <v>1859</v>
      </c>
      <c r="N318" s="116" t="s">
        <v>159</v>
      </c>
      <c r="O318" s="116">
        <v>51</v>
      </c>
      <c r="P318" s="116">
        <v>265</v>
      </c>
      <c r="Q318" s="116">
        <v>42</v>
      </c>
      <c r="R318" s="116">
        <v>222</v>
      </c>
      <c r="S318" s="116">
        <v>9</v>
      </c>
      <c r="T318" s="116">
        <v>43</v>
      </c>
      <c r="U318" s="116" t="s">
        <v>159</v>
      </c>
      <c r="V318" s="116">
        <v>96</v>
      </c>
      <c r="W318" s="116">
        <v>499</v>
      </c>
      <c r="X318" s="116">
        <v>37</v>
      </c>
      <c r="Y318" s="116">
        <v>192</v>
      </c>
      <c r="Z318" s="116">
        <v>59</v>
      </c>
      <c r="AA318" s="116">
        <v>307</v>
      </c>
      <c r="AB318" s="116">
        <v>3</v>
      </c>
      <c r="AC318" s="116">
        <v>16</v>
      </c>
      <c r="AD318" s="116">
        <v>33</v>
      </c>
      <c r="AE318" s="116">
        <v>172</v>
      </c>
      <c r="AF318" s="116" t="s">
        <v>1915</v>
      </c>
      <c r="AG318" s="117" t="s">
        <v>2289</v>
      </c>
      <c r="AH318" s="117" t="s">
        <v>1861</v>
      </c>
    </row>
    <row r="319" spans="1:34" x14ac:dyDescent="0.25">
      <c r="A319" s="118" t="s">
        <v>201</v>
      </c>
      <c r="B319" s="118" t="s">
        <v>202</v>
      </c>
      <c r="C319" s="118" t="s">
        <v>2502</v>
      </c>
      <c r="D319" s="118" t="s">
        <v>509</v>
      </c>
      <c r="E319" s="118" t="s">
        <v>510</v>
      </c>
      <c r="F319" s="118" t="s">
        <v>1625</v>
      </c>
      <c r="G319" s="118" t="s">
        <v>1626</v>
      </c>
      <c r="H319" s="118" t="s">
        <v>2503</v>
      </c>
      <c r="I319" s="118"/>
      <c r="J319" s="118" t="s">
        <v>1885</v>
      </c>
      <c r="K319" s="119">
        <v>4.7895200000000004</v>
      </c>
      <c r="L319" s="119">
        <v>32.746299999999998</v>
      </c>
      <c r="M319" s="118" t="s">
        <v>2151</v>
      </c>
      <c r="N319" s="116" t="s">
        <v>146</v>
      </c>
      <c r="O319" s="119">
        <v>0</v>
      </c>
      <c r="P319" s="119">
        <v>0</v>
      </c>
      <c r="Q319" s="119">
        <v>0</v>
      </c>
      <c r="R319" s="119">
        <v>0</v>
      </c>
      <c r="S319" s="119">
        <v>0</v>
      </c>
      <c r="T319" s="119">
        <v>0</v>
      </c>
      <c r="U319" s="119" t="s">
        <v>146</v>
      </c>
      <c r="V319" s="119">
        <v>0</v>
      </c>
      <c r="W319" s="116">
        <v>0</v>
      </c>
      <c r="X319" s="119">
        <v>0</v>
      </c>
      <c r="Y319" s="119">
        <v>0</v>
      </c>
      <c r="Z319" s="119">
        <v>0</v>
      </c>
      <c r="AA319" s="119">
        <v>0</v>
      </c>
      <c r="AB319" s="119">
        <v>0</v>
      </c>
      <c r="AC319" s="119">
        <v>0</v>
      </c>
      <c r="AD319" s="119">
        <v>0</v>
      </c>
      <c r="AE319" s="119">
        <v>0</v>
      </c>
      <c r="AF319" s="116" t="s">
        <v>1915</v>
      </c>
      <c r="AG319" s="118" t="s">
        <v>2289</v>
      </c>
      <c r="AH319" s="117" t="s">
        <v>1861</v>
      </c>
    </row>
    <row r="320" spans="1:34" x14ac:dyDescent="0.25">
      <c r="A320" s="117" t="s">
        <v>201</v>
      </c>
      <c r="B320" s="117" t="s">
        <v>202</v>
      </c>
      <c r="C320" s="117" t="s">
        <v>2504</v>
      </c>
      <c r="D320" s="117" t="s">
        <v>509</v>
      </c>
      <c r="E320" s="117" t="s">
        <v>510</v>
      </c>
      <c r="F320" s="117" t="s">
        <v>1306</v>
      </c>
      <c r="G320" s="117" t="s">
        <v>1307</v>
      </c>
      <c r="H320" s="117" t="s">
        <v>2505</v>
      </c>
      <c r="I320" s="117"/>
      <c r="J320" s="116" t="s">
        <v>1858</v>
      </c>
      <c r="K320" s="116">
        <v>4.9546799999999998</v>
      </c>
      <c r="L320" s="116">
        <v>32.429200000000002</v>
      </c>
      <c r="M320" s="117" t="s">
        <v>1859</v>
      </c>
      <c r="N320" s="116" t="s">
        <v>159</v>
      </c>
      <c r="O320" s="116">
        <v>108</v>
      </c>
      <c r="P320" s="116">
        <v>540</v>
      </c>
      <c r="Q320" s="116">
        <v>82</v>
      </c>
      <c r="R320" s="116">
        <v>411</v>
      </c>
      <c r="S320" s="116">
        <v>26</v>
      </c>
      <c r="T320" s="116">
        <v>129</v>
      </c>
      <c r="U320" s="116" t="s">
        <v>159</v>
      </c>
      <c r="V320" s="116">
        <v>95</v>
      </c>
      <c r="W320" s="116">
        <v>665</v>
      </c>
      <c r="X320" s="116">
        <v>60</v>
      </c>
      <c r="Y320" s="116">
        <v>420</v>
      </c>
      <c r="Z320" s="116">
        <v>35</v>
      </c>
      <c r="AA320" s="116">
        <v>245</v>
      </c>
      <c r="AB320" s="116">
        <v>7</v>
      </c>
      <c r="AC320" s="116">
        <v>35</v>
      </c>
      <c r="AD320" s="116">
        <v>45</v>
      </c>
      <c r="AE320" s="116">
        <v>315</v>
      </c>
      <c r="AF320" s="116" t="s">
        <v>1860</v>
      </c>
      <c r="AG320" s="117"/>
      <c r="AH320" s="117" t="s">
        <v>1861</v>
      </c>
    </row>
    <row r="321" spans="1:34" x14ac:dyDescent="0.25">
      <c r="A321" s="117" t="s">
        <v>201</v>
      </c>
      <c r="B321" s="117" t="s">
        <v>202</v>
      </c>
      <c r="C321" s="117" t="s">
        <v>2506</v>
      </c>
      <c r="D321" s="117" t="s">
        <v>509</v>
      </c>
      <c r="E321" s="117" t="s">
        <v>510</v>
      </c>
      <c r="F321" s="117" t="s">
        <v>1306</v>
      </c>
      <c r="G321" s="117" t="s">
        <v>1307</v>
      </c>
      <c r="H321" s="117" t="s">
        <v>2507</v>
      </c>
      <c r="I321" s="117"/>
      <c r="J321" s="116" t="s">
        <v>1858</v>
      </c>
      <c r="K321" s="116">
        <v>4.9530099999999999</v>
      </c>
      <c r="L321" s="116">
        <v>32.429200000000002</v>
      </c>
      <c r="M321" s="117" t="s">
        <v>1859</v>
      </c>
      <c r="N321" s="116" t="s">
        <v>159</v>
      </c>
      <c r="O321" s="116">
        <v>56</v>
      </c>
      <c r="P321" s="116">
        <v>280</v>
      </c>
      <c r="Q321" s="116">
        <v>18</v>
      </c>
      <c r="R321" s="116">
        <v>161</v>
      </c>
      <c r="S321" s="116">
        <v>38</v>
      </c>
      <c r="T321" s="116">
        <v>119</v>
      </c>
      <c r="U321" s="116" t="s">
        <v>159</v>
      </c>
      <c r="V321" s="116">
        <v>113</v>
      </c>
      <c r="W321" s="116">
        <v>791</v>
      </c>
      <c r="X321" s="116">
        <v>67</v>
      </c>
      <c r="Y321" s="116">
        <v>469</v>
      </c>
      <c r="Z321" s="116">
        <v>46</v>
      </c>
      <c r="AA321" s="116">
        <v>322</v>
      </c>
      <c r="AB321" s="116">
        <v>11</v>
      </c>
      <c r="AC321" s="116">
        <v>55</v>
      </c>
      <c r="AD321" s="116">
        <v>39</v>
      </c>
      <c r="AE321" s="116">
        <v>273</v>
      </c>
      <c r="AF321" s="116" t="s">
        <v>1860</v>
      </c>
      <c r="AG321" s="117"/>
      <c r="AH321" s="117" t="s">
        <v>1861</v>
      </c>
    </row>
    <row r="322" spans="1:34" x14ac:dyDescent="0.25">
      <c r="A322" s="117" t="s">
        <v>201</v>
      </c>
      <c r="B322" s="117" t="s">
        <v>202</v>
      </c>
      <c r="C322" s="117" t="s">
        <v>2508</v>
      </c>
      <c r="D322" s="117" t="s">
        <v>509</v>
      </c>
      <c r="E322" s="117" t="s">
        <v>510</v>
      </c>
      <c r="F322" s="117" t="s">
        <v>1306</v>
      </c>
      <c r="G322" s="117" t="s">
        <v>1307</v>
      </c>
      <c r="H322" s="117" t="s">
        <v>2509</v>
      </c>
      <c r="I322" s="117"/>
      <c r="J322" s="116" t="s">
        <v>1858</v>
      </c>
      <c r="K322" s="116">
        <v>4.962796</v>
      </c>
      <c r="L322" s="116">
        <v>32.240538000000001</v>
      </c>
      <c r="M322" s="117" t="s">
        <v>1859</v>
      </c>
      <c r="N322" s="116" t="s">
        <v>159</v>
      </c>
      <c r="O322" s="116">
        <v>181</v>
      </c>
      <c r="P322" s="116">
        <v>1250</v>
      </c>
      <c r="Q322" s="116">
        <v>145</v>
      </c>
      <c r="R322" s="116">
        <v>1051</v>
      </c>
      <c r="S322" s="116">
        <v>36</v>
      </c>
      <c r="T322" s="116">
        <v>199</v>
      </c>
      <c r="U322" s="116" t="s">
        <v>159</v>
      </c>
      <c r="V322" s="116">
        <v>91</v>
      </c>
      <c r="W322" s="116">
        <v>637</v>
      </c>
      <c r="X322" s="116">
        <v>54</v>
      </c>
      <c r="Y322" s="116">
        <v>378</v>
      </c>
      <c r="Z322" s="116">
        <v>37</v>
      </c>
      <c r="AA322" s="116">
        <v>259</v>
      </c>
      <c r="AB322" s="116">
        <v>5</v>
      </c>
      <c r="AC322" s="116">
        <v>25</v>
      </c>
      <c r="AD322" s="116">
        <v>42</v>
      </c>
      <c r="AE322" s="116">
        <v>294</v>
      </c>
      <c r="AF322" s="116" t="s">
        <v>1860</v>
      </c>
      <c r="AG322" s="117"/>
      <c r="AH322" s="117" t="s">
        <v>1861</v>
      </c>
    </row>
    <row r="323" spans="1:34" x14ac:dyDescent="0.25">
      <c r="A323" s="117" t="s">
        <v>201</v>
      </c>
      <c r="B323" s="117" t="s">
        <v>202</v>
      </c>
      <c r="C323" s="117" t="s">
        <v>2510</v>
      </c>
      <c r="D323" s="117" t="s">
        <v>509</v>
      </c>
      <c r="E323" s="117" t="s">
        <v>510</v>
      </c>
      <c r="F323" s="117" t="s">
        <v>1306</v>
      </c>
      <c r="G323" s="117" t="s">
        <v>1307</v>
      </c>
      <c r="H323" s="117" t="s">
        <v>2511</v>
      </c>
      <c r="I323" s="117"/>
      <c r="J323" s="116" t="s">
        <v>1858</v>
      </c>
      <c r="K323" s="116">
        <v>4.963425</v>
      </c>
      <c r="L323" s="116">
        <v>32.272291000000003</v>
      </c>
      <c r="M323" s="117" t="s">
        <v>1859</v>
      </c>
      <c r="N323" s="116" t="s">
        <v>159</v>
      </c>
      <c r="O323" s="116">
        <v>202</v>
      </c>
      <c r="P323" s="116">
        <v>665</v>
      </c>
      <c r="Q323" s="116">
        <v>164</v>
      </c>
      <c r="R323" s="116">
        <v>452</v>
      </c>
      <c r="S323" s="116">
        <v>38</v>
      </c>
      <c r="T323" s="116">
        <v>213</v>
      </c>
      <c r="U323" s="116" t="s">
        <v>159</v>
      </c>
      <c r="V323" s="116">
        <v>84</v>
      </c>
      <c r="W323" s="116">
        <v>588</v>
      </c>
      <c r="X323" s="116">
        <v>55</v>
      </c>
      <c r="Y323" s="116">
        <v>385</v>
      </c>
      <c r="Z323" s="116">
        <v>29</v>
      </c>
      <c r="AA323" s="116">
        <v>203</v>
      </c>
      <c r="AB323" s="116">
        <v>9</v>
      </c>
      <c r="AC323" s="116">
        <v>45</v>
      </c>
      <c r="AD323" s="116">
        <v>37</v>
      </c>
      <c r="AE323" s="116">
        <v>259</v>
      </c>
      <c r="AF323" s="116" t="s">
        <v>1860</v>
      </c>
      <c r="AG323" s="117"/>
      <c r="AH323" s="117" t="s">
        <v>1861</v>
      </c>
    </row>
    <row r="324" spans="1:34" x14ac:dyDescent="0.25">
      <c r="A324" s="117" t="s">
        <v>201</v>
      </c>
      <c r="B324" s="117" t="s">
        <v>202</v>
      </c>
      <c r="C324" s="117" t="s">
        <v>2512</v>
      </c>
      <c r="D324" s="117" t="s">
        <v>509</v>
      </c>
      <c r="E324" s="117" t="s">
        <v>510</v>
      </c>
      <c r="F324" s="117" t="s">
        <v>1596</v>
      </c>
      <c r="G324" s="117" t="s">
        <v>1597</v>
      </c>
      <c r="H324" s="117" t="s">
        <v>2513</v>
      </c>
      <c r="I324" s="117"/>
      <c r="J324" s="116" t="s">
        <v>1858</v>
      </c>
      <c r="K324" s="116">
        <v>4.6081019999999997</v>
      </c>
      <c r="L324" s="116">
        <v>32.999057000000001</v>
      </c>
      <c r="M324" s="117" t="s">
        <v>1859</v>
      </c>
      <c r="N324" s="116" t="s">
        <v>146</v>
      </c>
      <c r="O324" s="116">
        <v>0</v>
      </c>
      <c r="P324" s="116">
        <v>0</v>
      </c>
      <c r="Q324" s="116">
        <v>0</v>
      </c>
      <c r="R324" s="116">
        <v>0</v>
      </c>
      <c r="S324" s="116">
        <v>0</v>
      </c>
      <c r="T324" s="116">
        <v>0</v>
      </c>
      <c r="U324" s="116" t="s">
        <v>159</v>
      </c>
      <c r="V324" s="116">
        <v>43</v>
      </c>
      <c r="W324" s="116">
        <v>243</v>
      </c>
      <c r="X324" s="116">
        <v>16</v>
      </c>
      <c r="Y324" s="116">
        <v>91</v>
      </c>
      <c r="Z324" s="116">
        <v>27</v>
      </c>
      <c r="AA324" s="116">
        <v>152</v>
      </c>
      <c r="AB324" s="116">
        <v>2</v>
      </c>
      <c r="AC324" s="116">
        <v>11</v>
      </c>
      <c r="AD324" s="116">
        <v>13</v>
      </c>
      <c r="AE324" s="116">
        <v>72</v>
      </c>
      <c r="AF324" s="116" t="s">
        <v>1957</v>
      </c>
      <c r="AG324" s="117" t="s">
        <v>2270</v>
      </c>
      <c r="AH324" s="117" t="s">
        <v>1861</v>
      </c>
    </row>
    <row r="325" spans="1:34" x14ac:dyDescent="0.25">
      <c r="A325" s="117" t="s">
        <v>201</v>
      </c>
      <c r="B325" s="117" t="s">
        <v>202</v>
      </c>
      <c r="C325" s="117" t="s">
        <v>2514</v>
      </c>
      <c r="D325" s="117" t="s">
        <v>509</v>
      </c>
      <c r="E325" s="117" t="s">
        <v>510</v>
      </c>
      <c r="F325" s="117" t="s">
        <v>1596</v>
      </c>
      <c r="G325" s="117" t="s">
        <v>1597</v>
      </c>
      <c r="H325" s="117" t="s">
        <v>2515</v>
      </c>
      <c r="I325" s="117"/>
      <c r="J325" s="116" t="s">
        <v>1858</v>
      </c>
      <c r="K325" s="116">
        <v>4.5210229999999996</v>
      </c>
      <c r="L325" s="116">
        <v>32.927214999999997</v>
      </c>
      <c r="M325" s="117" t="s">
        <v>1859</v>
      </c>
      <c r="N325" s="116" t="s">
        <v>159</v>
      </c>
      <c r="O325" s="116">
        <v>22</v>
      </c>
      <c r="P325" s="116">
        <v>119</v>
      </c>
      <c r="Q325" s="116">
        <v>10</v>
      </c>
      <c r="R325" s="116">
        <v>54</v>
      </c>
      <c r="S325" s="116">
        <v>12</v>
      </c>
      <c r="T325" s="116">
        <v>65</v>
      </c>
      <c r="U325" s="116" t="s">
        <v>159</v>
      </c>
      <c r="V325" s="116">
        <v>35</v>
      </c>
      <c r="W325" s="116">
        <v>202</v>
      </c>
      <c r="X325" s="116">
        <v>14</v>
      </c>
      <c r="Y325" s="116">
        <v>76</v>
      </c>
      <c r="Z325" s="116">
        <v>21</v>
      </c>
      <c r="AA325" s="116">
        <v>126</v>
      </c>
      <c r="AB325" s="116">
        <v>0</v>
      </c>
      <c r="AC325" s="116">
        <v>0</v>
      </c>
      <c r="AD325" s="116">
        <v>14</v>
      </c>
      <c r="AE325" s="116">
        <v>76</v>
      </c>
      <c r="AF325" s="116" t="s">
        <v>1860</v>
      </c>
      <c r="AG325" s="117"/>
      <c r="AH325" s="117" t="s">
        <v>1861</v>
      </c>
    </row>
    <row r="326" spans="1:34" x14ac:dyDescent="0.25">
      <c r="A326" s="117" t="s">
        <v>201</v>
      </c>
      <c r="B326" s="117" t="s">
        <v>202</v>
      </c>
      <c r="C326" s="117" t="s">
        <v>2516</v>
      </c>
      <c r="D326" s="117" t="s">
        <v>509</v>
      </c>
      <c r="E326" s="117" t="s">
        <v>510</v>
      </c>
      <c r="F326" s="117" t="s">
        <v>1596</v>
      </c>
      <c r="G326" s="117" t="s">
        <v>1597</v>
      </c>
      <c r="H326" s="117" t="s">
        <v>2517</v>
      </c>
      <c r="I326" s="117"/>
      <c r="J326" s="116" t="s">
        <v>1858</v>
      </c>
      <c r="K326" s="116">
        <v>4.5792719999999996</v>
      </c>
      <c r="L326" s="116">
        <v>32.907080999999998</v>
      </c>
      <c r="M326" s="117" t="s">
        <v>1859</v>
      </c>
      <c r="N326" s="116" t="s">
        <v>159</v>
      </c>
      <c r="O326" s="116">
        <v>9</v>
      </c>
      <c r="P326" s="116">
        <v>49</v>
      </c>
      <c r="Q326" s="116">
        <v>4</v>
      </c>
      <c r="R326" s="116">
        <v>22</v>
      </c>
      <c r="S326" s="116">
        <v>5</v>
      </c>
      <c r="T326" s="116">
        <v>27</v>
      </c>
      <c r="U326" s="116" t="s">
        <v>159</v>
      </c>
      <c r="V326" s="116">
        <v>27</v>
      </c>
      <c r="W326" s="116">
        <v>104</v>
      </c>
      <c r="X326" s="116">
        <v>11</v>
      </c>
      <c r="Y326" s="116">
        <v>59</v>
      </c>
      <c r="Z326" s="116">
        <v>16</v>
      </c>
      <c r="AA326" s="116">
        <v>45</v>
      </c>
      <c r="AB326" s="116">
        <v>0</v>
      </c>
      <c r="AC326" s="116">
        <v>0</v>
      </c>
      <c r="AD326" s="116">
        <v>3</v>
      </c>
      <c r="AE326" s="116">
        <v>16</v>
      </c>
      <c r="AF326" s="116" t="s">
        <v>1860</v>
      </c>
      <c r="AG326" s="117"/>
      <c r="AH326" s="117" t="s">
        <v>1861</v>
      </c>
    </row>
    <row r="327" spans="1:34" x14ac:dyDescent="0.25">
      <c r="A327" s="117" t="s">
        <v>201</v>
      </c>
      <c r="B327" s="117" t="s">
        <v>202</v>
      </c>
      <c r="C327" s="117" t="s">
        <v>2518</v>
      </c>
      <c r="D327" s="117" t="s">
        <v>509</v>
      </c>
      <c r="E327" s="117" t="s">
        <v>510</v>
      </c>
      <c r="F327" s="117" t="s">
        <v>1596</v>
      </c>
      <c r="G327" s="117" t="s">
        <v>1597</v>
      </c>
      <c r="H327" s="117" t="s">
        <v>2519</v>
      </c>
      <c r="I327" s="117"/>
      <c r="J327" s="116" t="s">
        <v>1858</v>
      </c>
      <c r="K327" s="116">
        <v>4.5765719999999996</v>
      </c>
      <c r="L327" s="116">
        <v>32.912613</v>
      </c>
      <c r="M327" s="117" t="s">
        <v>1859</v>
      </c>
      <c r="N327" s="116" t="s">
        <v>159</v>
      </c>
      <c r="O327" s="116">
        <v>12</v>
      </c>
      <c r="P327" s="116">
        <v>65</v>
      </c>
      <c r="Q327" s="116">
        <v>9</v>
      </c>
      <c r="R327" s="116">
        <v>49</v>
      </c>
      <c r="S327" s="116">
        <v>3</v>
      </c>
      <c r="T327" s="116">
        <v>16</v>
      </c>
      <c r="U327" s="116" t="s">
        <v>159</v>
      </c>
      <c r="V327" s="116">
        <v>19</v>
      </c>
      <c r="W327" s="116">
        <v>117</v>
      </c>
      <c r="X327" s="116">
        <v>6</v>
      </c>
      <c r="Y327" s="116">
        <v>32</v>
      </c>
      <c r="Z327" s="116">
        <v>13</v>
      </c>
      <c r="AA327" s="116">
        <v>85</v>
      </c>
      <c r="AB327" s="116">
        <v>0</v>
      </c>
      <c r="AC327" s="116">
        <v>0</v>
      </c>
      <c r="AD327" s="116">
        <v>23</v>
      </c>
      <c r="AE327" s="116">
        <v>124</v>
      </c>
      <c r="AF327" s="116" t="s">
        <v>1860</v>
      </c>
      <c r="AG327" s="117"/>
      <c r="AH327" s="117" t="s">
        <v>1861</v>
      </c>
    </row>
    <row r="328" spans="1:34" x14ac:dyDescent="0.25">
      <c r="A328" s="117" t="s">
        <v>201</v>
      </c>
      <c r="B328" s="117" t="s">
        <v>202</v>
      </c>
      <c r="C328" s="117" t="s">
        <v>2520</v>
      </c>
      <c r="D328" s="117" t="s">
        <v>509</v>
      </c>
      <c r="E328" s="117" t="s">
        <v>510</v>
      </c>
      <c r="F328" s="117" t="s">
        <v>1596</v>
      </c>
      <c r="G328" s="117" t="s">
        <v>1597</v>
      </c>
      <c r="H328" s="117" t="s">
        <v>2521</v>
      </c>
      <c r="I328" s="117"/>
      <c r="J328" s="116" t="s">
        <v>1858</v>
      </c>
      <c r="K328" s="116">
        <v>4.5939328430000002</v>
      </c>
      <c r="L328" s="116">
        <v>32.963696880000001</v>
      </c>
      <c r="M328" s="117" t="s">
        <v>1859</v>
      </c>
      <c r="N328" s="116" t="s">
        <v>159</v>
      </c>
      <c r="O328" s="116">
        <v>21</v>
      </c>
      <c r="P328" s="116">
        <v>113</v>
      </c>
      <c r="Q328" s="116">
        <v>10</v>
      </c>
      <c r="R328" s="116">
        <v>54</v>
      </c>
      <c r="S328" s="116">
        <v>11</v>
      </c>
      <c r="T328" s="116">
        <v>59</v>
      </c>
      <c r="U328" s="116" t="s">
        <v>159</v>
      </c>
      <c r="V328" s="116">
        <v>42</v>
      </c>
      <c r="W328" s="116">
        <v>226</v>
      </c>
      <c r="X328" s="116">
        <v>16</v>
      </c>
      <c r="Y328" s="116">
        <v>86</v>
      </c>
      <c r="Z328" s="116">
        <v>26</v>
      </c>
      <c r="AA328" s="116">
        <v>140</v>
      </c>
      <c r="AB328" s="116">
        <v>0</v>
      </c>
      <c r="AC328" s="116">
        <v>0</v>
      </c>
      <c r="AD328" s="116">
        <v>6</v>
      </c>
      <c r="AE328" s="116">
        <v>32</v>
      </c>
      <c r="AF328" s="116" t="s">
        <v>1860</v>
      </c>
      <c r="AG328" s="117"/>
      <c r="AH328" s="117" t="s">
        <v>1861</v>
      </c>
    </row>
    <row r="329" spans="1:34" x14ac:dyDescent="0.25">
      <c r="A329" s="117" t="s">
        <v>201</v>
      </c>
      <c r="B329" s="117" t="s">
        <v>202</v>
      </c>
      <c r="C329" s="117" t="s">
        <v>2522</v>
      </c>
      <c r="D329" s="117" t="s">
        <v>509</v>
      </c>
      <c r="E329" s="117" t="s">
        <v>510</v>
      </c>
      <c r="F329" s="117" t="s">
        <v>1596</v>
      </c>
      <c r="G329" s="117" t="s">
        <v>1597</v>
      </c>
      <c r="H329" s="117" t="s">
        <v>2523</v>
      </c>
      <c r="I329" s="117"/>
      <c r="J329" s="116" t="s">
        <v>1858</v>
      </c>
      <c r="K329" s="116">
        <v>4.6650080000000003</v>
      </c>
      <c r="L329" s="116">
        <v>32.817504</v>
      </c>
      <c r="M329" s="117" t="s">
        <v>1859</v>
      </c>
      <c r="N329" s="116" t="s">
        <v>159</v>
      </c>
      <c r="O329" s="116">
        <v>16</v>
      </c>
      <c r="P329" s="116">
        <v>86</v>
      </c>
      <c r="Q329" s="116">
        <v>9</v>
      </c>
      <c r="R329" s="116">
        <v>48</v>
      </c>
      <c r="S329" s="116">
        <v>7</v>
      </c>
      <c r="T329" s="116">
        <v>38</v>
      </c>
      <c r="U329" s="116" t="s">
        <v>159</v>
      </c>
      <c r="V329" s="116">
        <v>25</v>
      </c>
      <c r="W329" s="116">
        <v>151</v>
      </c>
      <c r="X329" s="116">
        <v>8</v>
      </c>
      <c r="Y329" s="116">
        <v>45</v>
      </c>
      <c r="Z329" s="116">
        <v>17</v>
      </c>
      <c r="AA329" s="116">
        <v>106</v>
      </c>
      <c r="AB329" s="116">
        <v>0</v>
      </c>
      <c r="AC329" s="116">
        <v>0</v>
      </c>
      <c r="AD329" s="116">
        <v>12</v>
      </c>
      <c r="AE329" s="116">
        <v>65</v>
      </c>
      <c r="AF329" s="116" t="s">
        <v>1860</v>
      </c>
      <c r="AG329" s="117"/>
      <c r="AH329" s="117" t="s">
        <v>1861</v>
      </c>
    </row>
    <row r="330" spans="1:34" x14ac:dyDescent="0.25">
      <c r="A330" s="117" t="s">
        <v>201</v>
      </c>
      <c r="B330" s="117" t="s">
        <v>202</v>
      </c>
      <c r="C330" s="117" t="s">
        <v>2524</v>
      </c>
      <c r="D330" s="117" t="s">
        <v>509</v>
      </c>
      <c r="E330" s="117" t="s">
        <v>510</v>
      </c>
      <c r="F330" s="117" t="s">
        <v>1110</v>
      </c>
      <c r="G330" s="117" t="s">
        <v>1111</v>
      </c>
      <c r="H330" s="117" t="s">
        <v>2525</v>
      </c>
      <c r="I330" s="117"/>
      <c r="J330" s="116" t="s">
        <v>1858</v>
      </c>
      <c r="K330" s="116">
        <v>4.9055600000000004</v>
      </c>
      <c r="L330" s="116">
        <v>32.619599999999998</v>
      </c>
      <c r="M330" s="117" t="s">
        <v>1859</v>
      </c>
      <c r="N330" s="116" t="s">
        <v>159</v>
      </c>
      <c r="O330" s="116">
        <v>46</v>
      </c>
      <c r="P330" s="116">
        <v>253</v>
      </c>
      <c r="Q330" s="116">
        <v>33</v>
      </c>
      <c r="R330" s="116">
        <v>181</v>
      </c>
      <c r="S330" s="116">
        <v>13</v>
      </c>
      <c r="T330" s="116">
        <v>72</v>
      </c>
      <c r="U330" s="116" t="s">
        <v>159</v>
      </c>
      <c r="V330" s="116">
        <v>33</v>
      </c>
      <c r="W330" s="116">
        <v>182</v>
      </c>
      <c r="X330" s="116">
        <v>21</v>
      </c>
      <c r="Y330" s="116">
        <v>116</v>
      </c>
      <c r="Z330" s="116">
        <v>12</v>
      </c>
      <c r="AA330" s="116">
        <v>66</v>
      </c>
      <c r="AB330" s="116">
        <v>4</v>
      </c>
      <c r="AC330" s="116">
        <v>22</v>
      </c>
      <c r="AD330" s="116">
        <v>28</v>
      </c>
      <c r="AE330" s="116">
        <v>153</v>
      </c>
      <c r="AF330" s="116" t="s">
        <v>1860</v>
      </c>
      <c r="AG330" s="117"/>
      <c r="AH330" s="117" t="s">
        <v>1861</v>
      </c>
    </row>
    <row r="331" spans="1:34" x14ac:dyDescent="0.25">
      <c r="A331" s="117" t="s">
        <v>201</v>
      </c>
      <c r="B331" s="117" t="s">
        <v>202</v>
      </c>
      <c r="C331" s="117" t="s">
        <v>2526</v>
      </c>
      <c r="D331" s="117" t="s">
        <v>509</v>
      </c>
      <c r="E331" s="117" t="s">
        <v>510</v>
      </c>
      <c r="F331" s="117" t="s">
        <v>1110</v>
      </c>
      <c r="G331" s="117" t="s">
        <v>1111</v>
      </c>
      <c r="H331" s="117" t="s">
        <v>2527</v>
      </c>
      <c r="I331" s="117"/>
      <c r="J331" s="116" t="s">
        <v>1858</v>
      </c>
      <c r="K331" s="116">
        <v>4.7870900000000001</v>
      </c>
      <c r="L331" s="116">
        <v>32.629399999999997</v>
      </c>
      <c r="M331" s="117" t="s">
        <v>1859</v>
      </c>
      <c r="N331" s="116" t="s">
        <v>159</v>
      </c>
      <c r="O331" s="116">
        <v>39</v>
      </c>
      <c r="P331" s="116">
        <v>215</v>
      </c>
      <c r="Q331" s="116">
        <v>33</v>
      </c>
      <c r="R331" s="116">
        <v>182</v>
      </c>
      <c r="S331" s="116">
        <v>6</v>
      </c>
      <c r="T331" s="116">
        <v>33</v>
      </c>
      <c r="U331" s="116" t="s">
        <v>159</v>
      </c>
      <c r="V331" s="116">
        <v>37</v>
      </c>
      <c r="W331" s="116">
        <v>204</v>
      </c>
      <c r="X331" s="116">
        <v>22</v>
      </c>
      <c r="Y331" s="116">
        <v>121</v>
      </c>
      <c r="Z331" s="116">
        <v>15</v>
      </c>
      <c r="AA331" s="116">
        <v>83</v>
      </c>
      <c r="AB331" s="116">
        <v>2</v>
      </c>
      <c r="AC331" s="116">
        <v>11</v>
      </c>
      <c r="AD331" s="116">
        <v>19</v>
      </c>
      <c r="AE331" s="116">
        <v>105</v>
      </c>
      <c r="AF331" s="116" t="s">
        <v>1860</v>
      </c>
      <c r="AG331" s="117"/>
      <c r="AH331" s="117" t="s">
        <v>1861</v>
      </c>
    </row>
    <row r="332" spans="1:34" x14ac:dyDescent="0.25">
      <c r="A332" s="117" t="s">
        <v>201</v>
      </c>
      <c r="B332" s="117" t="s">
        <v>202</v>
      </c>
      <c r="C332" s="117" t="s">
        <v>2528</v>
      </c>
      <c r="D332" s="117" t="s">
        <v>509</v>
      </c>
      <c r="E332" s="117" t="s">
        <v>510</v>
      </c>
      <c r="F332" s="117" t="s">
        <v>1110</v>
      </c>
      <c r="G332" s="117" t="s">
        <v>1111</v>
      </c>
      <c r="H332" s="117" t="s">
        <v>2529</v>
      </c>
      <c r="I332" s="117"/>
      <c r="J332" s="116" t="s">
        <v>1858</v>
      </c>
      <c r="K332" s="116">
        <v>4.7734100000000002</v>
      </c>
      <c r="L332" s="116">
        <v>32.634599999999999</v>
      </c>
      <c r="M332" s="117" t="s">
        <v>1859</v>
      </c>
      <c r="N332" s="116" t="s">
        <v>159</v>
      </c>
      <c r="O332" s="116">
        <v>26</v>
      </c>
      <c r="P332" s="116">
        <v>143</v>
      </c>
      <c r="Q332" s="116">
        <v>25</v>
      </c>
      <c r="R332" s="116">
        <v>137</v>
      </c>
      <c r="S332" s="116">
        <v>1</v>
      </c>
      <c r="T332" s="116">
        <v>6</v>
      </c>
      <c r="U332" s="116" t="s">
        <v>159</v>
      </c>
      <c r="V332" s="116">
        <v>19</v>
      </c>
      <c r="W332" s="116">
        <v>104</v>
      </c>
      <c r="X332" s="116">
        <v>11</v>
      </c>
      <c r="Y332" s="116">
        <v>60</v>
      </c>
      <c r="Z332" s="116">
        <v>8</v>
      </c>
      <c r="AA332" s="116">
        <v>44</v>
      </c>
      <c r="AB332" s="116">
        <v>0</v>
      </c>
      <c r="AC332" s="116">
        <v>0</v>
      </c>
      <c r="AD332" s="116">
        <v>7</v>
      </c>
      <c r="AE332" s="116">
        <v>39</v>
      </c>
      <c r="AF332" s="116" t="s">
        <v>1860</v>
      </c>
      <c r="AG332" s="117"/>
      <c r="AH332" s="117" t="s">
        <v>1861</v>
      </c>
    </row>
    <row r="333" spans="1:34" x14ac:dyDescent="0.25">
      <c r="A333" s="117" t="s">
        <v>201</v>
      </c>
      <c r="B333" s="117" t="s">
        <v>202</v>
      </c>
      <c r="C333" s="117" t="s">
        <v>2530</v>
      </c>
      <c r="D333" s="117" t="s">
        <v>509</v>
      </c>
      <c r="E333" s="117" t="s">
        <v>510</v>
      </c>
      <c r="F333" s="117" t="s">
        <v>1110</v>
      </c>
      <c r="G333" s="117" t="s">
        <v>1111</v>
      </c>
      <c r="H333" s="117" t="s">
        <v>2531</v>
      </c>
      <c r="I333" s="117"/>
      <c r="J333" s="116" t="s">
        <v>1858</v>
      </c>
      <c r="K333" s="116">
        <v>4.83772</v>
      </c>
      <c r="L333" s="116">
        <v>32.636400000000002</v>
      </c>
      <c r="M333" s="118" t="s">
        <v>2151</v>
      </c>
      <c r="N333" s="116" t="s">
        <v>146</v>
      </c>
      <c r="O333" s="116">
        <v>0</v>
      </c>
      <c r="P333" s="116">
        <v>0</v>
      </c>
      <c r="Q333" s="116">
        <v>0</v>
      </c>
      <c r="R333" s="116">
        <v>0</v>
      </c>
      <c r="S333" s="116">
        <v>0</v>
      </c>
      <c r="T333" s="116">
        <v>0</v>
      </c>
      <c r="U333" s="119" t="s">
        <v>146</v>
      </c>
      <c r="V333" s="116">
        <v>0</v>
      </c>
      <c r="W333" s="116">
        <v>0</v>
      </c>
      <c r="X333" s="116">
        <v>0</v>
      </c>
      <c r="Y333" s="116">
        <v>0</v>
      </c>
      <c r="Z333" s="116">
        <v>0</v>
      </c>
      <c r="AA333" s="116">
        <v>0</v>
      </c>
      <c r="AB333" s="116">
        <v>0</v>
      </c>
      <c r="AC333" s="116">
        <v>0</v>
      </c>
      <c r="AD333" s="116">
        <v>0</v>
      </c>
      <c r="AE333" s="116">
        <v>0</v>
      </c>
      <c r="AF333" s="116" t="s">
        <v>1860</v>
      </c>
      <c r="AG333" s="117" t="s">
        <v>2049</v>
      </c>
      <c r="AH333" s="117" t="s">
        <v>1861</v>
      </c>
    </row>
    <row r="334" spans="1:34" x14ac:dyDescent="0.25">
      <c r="A334" s="117" t="s">
        <v>201</v>
      </c>
      <c r="B334" s="117" t="s">
        <v>202</v>
      </c>
      <c r="C334" s="117" t="s">
        <v>2532</v>
      </c>
      <c r="D334" s="117" t="s">
        <v>509</v>
      </c>
      <c r="E334" s="117" t="s">
        <v>510</v>
      </c>
      <c r="F334" s="117" t="s">
        <v>1110</v>
      </c>
      <c r="G334" s="117" t="s">
        <v>1111</v>
      </c>
      <c r="H334" s="117" t="s">
        <v>2533</v>
      </c>
      <c r="I334" s="117"/>
      <c r="J334" s="116" t="s">
        <v>1858</v>
      </c>
      <c r="K334" s="116">
        <v>4.7260819999999999</v>
      </c>
      <c r="L334" s="116">
        <v>32.719698000000001</v>
      </c>
      <c r="M334" s="117" t="s">
        <v>1859</v>
      </c>
      <c r="N334" s="116" t="s">
        <v>159</v>
      </c>
      <c r="O334" s="116">
        <v>22</v>
      </c>
      <c r="P334" s="116">
        <v>121</v>
      </c>
      <c r="Q334" s="116">
        <v>20</v>
      </c>
      <c r="R334" s="116">
        <v>111</v>
      </c>
      <c r="S334" s="116">
        <v>2</v>
      </c>
      <c r="T334" s="116">
        <v>10</v>
      </c>
      <c r="U334" s="116" t="s">
        <v>159</v>
      </c>
      <c r="V334" s="116">
        <v>22</v>
      </c>
      <c r="W334" s="116">
        <v>121</v>
      </c>
      <c r="X334" s="116">
        <v>14</v>
      </c>
      <c r="Y334" s="116">
        <v>77</v>
      </c>
      <c r="Z334" s="116">
        <v>8</v>
      </c>
      <c r="AA334" s="116">
        <v>44</v>
      </c>
      <c r="AB334" s="116">
        <v>2</v>
      </c>
      <c r="AC334" s="116">
        <v>11</v>
      </c>
      <c r="AD334" s="116">
        <v>12</v>
      </c>
      <c r="AE334" s="116">
        <v>66</v>
      </c>
      <c r="AF334" s="116" t="s">
        <v>1860</v>
      </c>
      <c r="AG334" s="117"/>
      <c r="AH334" s="117" t="s">
        <v>1861</v>
      </c>
    </row>
    <row r="335" spans="1:34" x14ac:dyDescent="0.25">
      <c r="A335" s="117" t="s">
        <v>201</v>
      </c>
      <c r="B335" s="117" t="s">
        <v>202</v>
      </c>
      <c r="C335" s="117" t="s">
        <v>2534</v>
      </c>
      <c r="D335" s="117" t="s">
        <v>509</v>
      </c>
      <c r="E335" s="117" t="s">
        <v>510</v>
      </c>
      <c r="F335" s="117" t="s">
        <v>508</v>
      </c>
      <c r="G335" s="117" t="s">
        <v>511</v>
      </c>
      <c r="H335" s="117" t="s">
        <v>2535</v>
      </c>
      <c r="I335" s="117"/>
      <c r="J335" s="116" t="s">
        <v>1858</v>
      </c>
      <c r="K335" s="116">
        <v>5.0766720000000003</v>
      </c>
      <c r="L335" s="116">
        <v>32.609884999999998</v>
      </c>
      <c r="M335" s="117" t="s">
        <v>1859</v>
      </c>
      <c r="N335" s="116" t="s">
        <v>159</v>
      </c>
      <c r="O335" s="116">
        <v>17</v>
      </c>
      <c r="P335" s="116">
        <v>117</v>
      </c>
      <c r="Q335" s="116">
        <v>12</v>
      </c>
      <c r="R335" s="116">
        <v>82</v>
      </c>
      <c r="S335" s="116">
        <v>5</v>
      </c>
      <c r="T335" s="116">
        <v>35</v>
      </c>
      <c r="U335" s="116" t="s">
        <v>159</v>
      </c>
      <c r="V335" s="116">
        <v>27</v>
      </c>
      <c r="W335" s="116">
        <v>193</v>
      </c>
      <c r="X335" s="116">
        <v>16</v>
      </c>
      <c r="Y335" s="116">
        <v>116</v>
      </c>
      <c r="Z335" s="116">
        <v>11</v>
      </c>
      <c r="AA335" s="116">
        <v>77</v>
      </c>
      <c r="AB335" s="116">
        <v>0</v>
      </c>
      <c r="AC335" s="116">
        <v>0</v>
      </c>
      <c r="AD335" s="116">
        <v>31</v>
      </c>
      <c r="AE335" s="116">
        <v>217</v>
      </c>
      <c r="AF335" s="116" t="s">
        <v>1860</v>
      </c>
      <c r="AG335" s="117"/>
      <c r="AH335" s="117" t="s">
        <v>1861</v>
      </c>
    </row>
    <row r="336" spans="1:34" x14ac:dyDescent="0.25">
      <c r="A336" s="117" t="s">
        <v>201</v>
      </c>
      <c r="B336" s="117" t="s">
        <v>202</v>
      </c>
      <c r="C336" s="117" t="s">
        <v>2536</v>
      </c>
      <c r="D336" s="117" t="s">
        <v>509</v>
      </c>
      <c r="E336" s="117" t="s">
        <v>510</v>
      </c>
      <c r="F336" s="117" t="s">
        <v>508</v>
      </c>
      <c r="G336" s="117" t="s">
        <v>511</v>
      </c>
      <c r="H336" s="117" t="s">
        <v>2537</v>
      </c>
      <c r="I336" s="117"/>
      <c r="J336" s="116" t="s">
        <v>1858</v>
      </c>
      <c r="K336" s="116">
        <v>5.0568210000000002</v>
      </c>
      <c r="L336" s="116">
        <v>32.708306999999998</v>
      </c>
      <c r="M336" s="117" t="s">
        <v>1859</v>
      </c>
      <c r="N336" s="116" t="s">
        <v>159</v>
      </c>
      <c r="O336" s="116">
        <v>21</v>
      </c>
      <c r="P336" s="116">
        <v>152</v>
      </c>
      <c r="Q336" s="116">
        <v>7</v>
      </c>
      <c r="R336" s="116">
        <v>54</v>
      </c>
      <c r="S336" s="116">
        <v>14</v>
      </c>
      <c r="T336" s="116">
        <v>98</v>
      </c>
      <c r="U336" s="116" t="s">
        <v>159</v>
      </c>
      <c r="V336" s="116">
        <v>25</v>
      </c>
      <c r="W336" s="116">
        <v>176</v>
      </c>
      <c r="X336" s="116">
        <v>16</v>
      </c>
      <c r="Y336" s="116">
        <v>113</v>
      </c>
      <c r="Z336" s="116">
        <v>9</v>
      </c>
      <c r="AA336" s="116">
        <v>63</v>
      </c>
      <c r="AB336" s="116">
        <v>0</v>
      </c>
      <c r="AC336" s="116">
        <v>0</v>
      </c>
      <c r="AD336" s="116">
        <v>35</v>
      </c>
      <c r="AE336" s="116">
        <v>245</v>
      </c>
      <c r="AF336" s="116" t="s">
        <v>1860</v>
      </c>
      <c r="AG336" s="117"/>
      <c r="AH336" s="117" t="s">
        <v>1861</v>
      </c>
    </row>
    <row r="337" spans="1:34" x14ac:dyDescent="0.25">
      <c r="A337" s="117" t="s">
        <v>201</v>
      </c>
      <c r="B337" s="117" t="s">
        <v>202</v>
      </c>
      <c r="C337" s="117" t="s">
        <v>2538</v>
      </c>
      <c r="D337" s="117" t="s">
        <v>509</v>
      </c>
      <c r="E337" s="117" t="s">
        <v>510</v>
      </c>
      <c r="F337" s="117" t="s">
        <v>508</v>
      </c>
      <c r="G337" s="117" t="s">
        <v>511</v>
      </c>
      <c r="H337" s="117" t="s">
        <v>2539</v>
      </c>
      <c r="I337" s="117"/>
      <c r="J337" s="116" t="s">
        <v>1858</v>
      </c>
      <c r="K337" s="116">
        <v>5.0942489999999996</v>
      </c>
      <c r="L337" s="116">
        <v>32.672207</v>
      </c>
      <c r="M337" s="117" t="s">
        <v>1859</v>
      </c>
      <c r="N337" s="116" t="s">
        <v>159</v>
      </c>
      <c r="O337" s="116">
        <v>18</v>
      </c>
      <c r="P337" s="116">
        <v>132</v>
      </c>
      <c r="Q337" s="116">
        <v>11</v>
      </c>
      <c r="R337" s="116">
        <v>83</v>
      </c>
      <c r="S337" s="116">
        <v>7</v>
      </c>
      <c r="T337" s="116">
        <v>49</v>
      </c>
      <c r="U337" s="116" t="s">
        <v>159</v>
      </c>
      <c r="V337" s="116">
        <v>27</v>
      </c>
      <c r="W337" s="116">
        <v>190</v>
      </c>
      <c r="X337" s="116">
        <v>14</v>
      </c>
      <c r="Y337" s="116">
        <v>99</v>
      </c>
      <c r="Z337" s="116">
        <v>13</v>
      </c>
      <c r="AA337" s="116">
        <v>91</v>
      </c>
      <c r="AB337" s="116">
        <v>0</v>
      </c>
      <c r="AC337" s="116">
        <v>0</v>
      </c>
      <c r="AD337" s="116">
        <v>39</v>
      </c>
      <c r="AE337" s="116">
        <v>273</v>
      </c>
      <c r="AF337" s="116" t="s">
        <v>1860</v>
      </c>
      <c r="AG337" s="117"/>
      <c r="AH337" s="117" t="s">
        <v>1861</v>
      </c>
    </row>
    <row r="338" spans="1:34" x14ac:dyDescent="0.25">
      <c r="A338" s="117" t="s">
        <v>201</v>
      </c>
      <c r="B338" s="117" t="s">
        <v>202</v>
      </c>
      <c r="C338" s="117" t="s">
        <v>2540</v>
      </c>
      <c r="D338" s="117" t="s">
        <v>509</v>
      </c>
      <c r="E338" s="117" t="s">
        <v>510</v>
      </c>
      <c r="F338" s="117" t="s">
        <v>508</v>
      </c>
      <c r="G338" s="117" t="s">
        <v>511</v>
      </c>
      <c r="H338" s="117" t="s">
        <v>2541</v>
      </c>
      <c r="I338" s="117"/>
      <c r="J338" s="116" t="s">
        <v>1858</v>
      </c>
      <c r="K338" s="116">
        <v>5.0821610000000002</v>
      </c>
      <c r="L338" s="116">
        <v>32.651404999999997</v>
      </c>
      <c r="M338" s="117" t="s">
        <v>1859</v>
      </c>
      <c r="N338" s="116" t="s">
        <v>159</v>
      </c>
      <c r="O338" s="116">
        <v>24</v>
      </c>
      <c r="P338" s="116">
        <v>173</v>
      </c>
      <c r="Q338" s="116">
        <v>15</v>
      </c>
      <c r="R338" s="116">
        <v>110</v>
      </c>
      <c r="S338" s="116">
        <v>9</v>
      </c>
      <c r="T338" s="116">
        <v>63</v>
      </c>
      <c r="U338" s="116" t="s">
        <v>159</v>
      </c>
      <c r="V338" s="116">
        <v>30</v>
      </c>
      <c r="W338" s="116">
        <v>204</v>
      </c>
      <c r="X338" s="116">
        <v>22</v>
      </c>
      <c r="Y338" s="116">
        <v>148</v>
      </c>
      <c r="Z338" s="116">
        <v>8</v>
      </c>
      <c r="AA338" s="116">
        <v>56</v>
      </c>
      <c r="AB338" s="116">
        <v>0</v>
      </c>
      <c r="AC338" s="116">
        <v>0</v>
      </c>
      <c r="AD338" s="116">
        <v>47</v>
      </c>
      <c r="AE338" s="116">
        <v>329</v>
      </c>
      <c r="AF338" s="116" t="s">
        <v>1860</v>
      </c>
      <c r="AG338" s="117"/>
      <c r="AH338" s="117" t="s">
        <v>1861</v>
      </c>
    </row>
    <row r="339" spans="1:34" x14ac:dyDescent="0.25">
      <c r="A339" s="117" t="s">
        <v>201</v>
      </c>
      <c r="B339" s="117" t="s">
        <v>202</v>
      </c>
      <c r="C339" s="117" t="s">
        <v>2542</v>
      </c>
      <c r="D339" s="117" t="s">
        <v>509</v>
      </c>
      <c r="E339" s="117" t="s">
        <v>510</v>
      </c>
      <c r="F339" s="117" t="s">
        <v>811</v>
      </c>
      <c r="G339" s="117" t="s">
        <v>812</v>
      </c>
      <c r="H339" s="117" t="s">
        <v>2543</v>
      </c>
      <c r="I339" s="117"/>
      <c r="J339" s="116" t="s">
        <v>1858</v>
      </c>
      <c r="K339" s="116">
        <v>4.8081693999999997</v>
      </c>
      <c r="L339" s="116">
        <v>32.475594700000002</v>
      </c>
      <c r="M339" s="117" t="s">
        <v>1859</v>
      </c>
      <c r="N339" s="116" t="s">
        <v>159</v>
      </c>
      <c r="O339" s="116">
        <v>24</v>
      </c>
      <c r="P339" s="116">
        <v>120</v>
      </c>
      <c r="Q339" s="116">
        <v>13</v>
      </c>
      <c r="R339" s="116">
        <v>65</v>
      </c>
      <c r="S339" s="116">
        <v>11</v>
      </c>
      <c r="T339" s="116">
        <v>55</v>
      </c>
      <c r="U339" s="116" t="s">
        <v>159</v>
      </c>
      <c r="V339" s="116">
        <v>26</v>
      </c>
      <c r="W339" s="116">
        <v>135</v>
      </c>
      <c r="X339" s="116">
        <v>16</v>
      </c>
      <c r="Y339" s="116">
        <v>80</v>
      </c>
      <c r="Z339" s="116">
        <v>10</v>
      </c>
      <c r="AA339" s="116">
        <v>55</v>
      </c>
      <c r="AB339" s="116">
        <v>0</v>
      </c>
      <c r="AC339" s="116">
        <v>0</v>
      </c>
      <c r="AD339" s="116">
        <v>30</v>
      </c>
      <c r="AE339" s="116">
        <v>150</v>
      </c>
      <c r="AF339" s="116" t="s">
        <v>1860</v>
      </c>
      <c r="AG339" s="117"/>
      <c r="AH339" s="117" t="s">
        <v>1861</v>
      </c>
    </row>
    <row r="340" spans="1:34" x14ac:dyDescent="0.25">
      <c r="A340" s="117" t="s">
        <v>201</v>
      </c>
      <c r="B340" s="117" t="s">
        <v>202</v>
      </c>
      <c r="C340" s="117" t="s">
        <v>2544</v>
      </c>
      <c r="D340" s="117" t="s">
        <v>509</v>
      </c>
      <c r="E340" s="117" t="s">
        <v>510</v>
      </c>
      <c r="F340" s="117" t="s">
        <v>811</v>
      </c>
      <c r="G340" s="117" t="s">
        <v>812</v>
      </c>
      <c r="H340" s="117" t="s">
        <v>2545</v>
      </c>
      <c r="I340" s="117"/>
      <c r="J340" s="116" t="s">
        <v>1858</v>
      </c>
      <c r="K340" s="116">
        <v>4.8088945000000001</v>
      </c>
      <c r="L340" s="116">
        <v>32.477478900000001</v>
      </c>
      <c r="M340" s="117" t="s">
        <v>1859</v>
      </c>
      <c r="N340" s="116" t="s">
        <v>159</v>
      </c>
      <c r="O340" s="116">
        <v>30</v>
      </c>
      <c r="P340" s="116">
        <v>150</v>
      </c>
      <c r="Q340" s="116">
        <v>23</v>
      </c>
      <c r="R340" s="116">
        <v>115</v>
      </c>
      <c r="S340" s="116">
        <v>7</v>
      </c>
      <c r="T340" s="116">
        <v>35</v>
      </c>
      <c r="U340" s="116" t="s">
        <v>159</v>
      </c>
      <c r="V340" s="116">
        <v>32</v>
      </c>
      <c r="W340" s="116">
        <v>160</v>
      </c>
      <c r="X340" s="116">
        <v>19</v>
      </c>
      <c r="Y340" s="116">
        <v>95</v>
      </c>
      <c r="Z340" s="116">
        <v>13</v>
      </c>
      <c r="AA340" s="116">
        <v>65</v>
      </c>
      <c r="AB340" s="116">
        <v>0</v>
      </c>
      <c r="AC340" s="116">
        <v>0</v>
      </c>
      <c r="AD340" s="116">
        <v>34</v>
      </c>
      <c r="AE340" s="116">
        <v>170</v>
      </c>
      <c r="AF340" s="116" t="s">
        <v>1860</v>
      </c>
      <c r="AG340" s="117"/>
      <c r="AH340" s="117" t="s">
        <v>1861</v>
      </c>
    </row>
    <row r="341" spans="1:34" x14ac:dyDescent="0.25">
      <c r="A341" s="117" t="s">
        <v>201</v>
      </c>
      <c r="B341" s="117" t="s">
        <v>202</v>
      </c>
      <c r="C341" s="117" t="s">
        <v>2546</v>
      </c>
      <c r="D341" s="117" t="s">
        <v>509</v>
      </c>
      <c r="E341" s="117" t="s">
        <v>510</v>
      </c>
      <c r="F341" s="117" t="s">
        <v>811</v>
      </c>
      <c r="G341" s="117" t="s">
        <v>812</v>
      </c>
      <c r="H341" s="117" t="s">
        <v>2547</v>
      </c>
      <c r="I341" s="117"/>
      <c r="J341" s="116" t="s">
        <v>1858</v>
      </c>
      <c r="K341" s="116">
        <v>4.7628300000000001</v>
      </c>
      <c r="L341" s="116">
        <v>32.469000000000001</v>
      </c>
      <c r="M341" s="117" t="s">
        <v>1859</v>
      </c>
      <c r="N341" s="116" t="s">
        <v>159</v>
      </c>
      <c r="O341" s="116">
        <v>18</v>
      </c>
      <c r="P341" s="116">
        <v>90</v>
      </c>
      <c r="Q341" s="116">
        <v>6</v>
      </c>
      <c r="R341" s="116">
        <v>30</v>
      </c>
      <c r="S341" s="116">
        <v>12</v>
      </c>
      <c r="T341" s="116">
        <v>60</v>
      </c>
      <c r="U341" s="116" t="s">
        <v>159</v>
      </c>
      <c r="V341" s="116">
        <v>22</v>
      </c>
      <c r="W341" s="116">
        <v>110</v>
      </c>
      <c r="X341" s="116">
        <v>14</v>
      </c>
      <c r="Y341" s="116">
        <v>70</v>
      </c>
      <c r="Z341" s="116">
        <v>8</v>
      </c>
      <c r="AA341" s="116">
        <v>40</v>
      </c>
      <c r="AB341" s="116">
        <v>0</v>
      </c>
      <c r="AC341" s="116">
        <v>0</v>
      </c>
      <c r="AD341" s="116">
        <v>26</v>
      </c>
      <c r="AE341" s="116">
        <v>130</v>
      </c>
      <c r="AF341" s="116" t="s">
        <v>1860</v>
      </c>
      <c r="AG341" s="117"/>
      <c r="AH341" s="117" t="s">
        <v>1861</v>
      </c>
    </row>
    <row r="342" spans="1:34" x14ac:dyDescent="0.25">
      <c r="A342" s="117" t="s">
        <v>201</v>
      </c>
      <c r="B342" s="117" t="s">
        <v>202</v>
      </c>
      <c r="C342" s="117" t="s">
        <v>2548</v>
      </c>
      <c r="D342" s="117" t="s">
        <v>509</v>
      </c>
      <c r="E342" s="117" t="s">
        <v>510</v>
      </c>
      <c r="F342" s="117" t="s">
        <v>811</v>
      </c>
      <c r="G342" s="117" t="s">
        <v>812</v>
      </c>
      <c r="H342" s="117" t="s">
        <v>2549</v>
      </c>
      <c r="I342" s="117"/>
      <c r="J342" s="116" t="s">
        <v>1858</v>
      </c>
      <c r="K342" s="116">
        <v>4.7867100000000002</v>
      </c>
      <c r="L342" s="116">
        <v>32.43177</v>
      </c>
      <c r="M342" s="117" t="s">
        <v>1859</v>
      </c>
      <c r="N342" s="116" t="s">
        <v>159</v>
      </c>
      <c r="O342" s="116">
        <v>21</v>
      </c>
      <c r="P342" s="116">
        <v>105</v>
      </c>
      <c r="Q342" s="116">
        <v>15</v>
      </c>
      <c r="R342" s="116">
        <v>75</v>
      </c>
      <c r="S342" s="116">
        <v>6</v>
      </c>
      <c r="T342" s="116">
        <v>30</v>
      </c>
      <c r="U342" s="116" t="s">
        <v>159</v>
      </c>
      <c r="V342" s="116">
        <v>28</v>
      </c>
      <c r="W342" s="116">
        <v>135</v>
      </c>
      <c r="X342" s="116">
        <v>21</v>
      </c>
      <c r="Y342" s="116">
        <v>100</v>
      </c>
      <c r="Z342" s="116">
        <v>7</v>
      </c>
      <c r="AA342" s="116">
        <v>35</v>
      </c>
      <c r="AB342" s="116">
        <v>0</v>
      </c>
      <c r="AC342" s="116">
        <v>0</v>
      </c>
      <c r="AD342" s="116">
        <v>18</v>
      </c>
      <c r="AE342" s="116">
        <v>90</v>
      </c>
      <c r="AF342" s="116" t="s">
        <v>1860</v>
      </c>
      <c r="AG342" s="117"/>
      <c r="AH342" s="117" t="s">
        <v>1861</v>
      </c>
    </row>
    <row r="343" spans="1:34" x14ac:dyDescent="0.25">
      <c r="A343" s="117" t="s">
        <v>201</v>
      </c>
      <c r="B343" s="117" t="s">
        <v>202</v>
      </c>
      <c r="C343" s="117" t="s">
        <v>2550</v>
      </c>
      <c r="D343" s="117" t="s">
        <v>649</v>
      </c>
      <c r="E343" s="117" t="s">
        <v>464</v>
      </c>
      <c r="F343" s="117" t="s">
        <v>648</v>
      </c>
      <c r="G343" s="117" t="s">
        <v>650</v>
      </c>
      <c r="H343" s="117" t="s">
        <v>2551</v>
      </c>
      <c r="I343" s="117"/>
      <c r="J343" s="116" t="s">
        <v>1858</v>
      </c>
      <c r="K343" s="116">
        <v>4.0827706539999999</v>
      </c>
      <c r="L343" s="116">
        <v>32.180337151000003</v>
      </c>
      <c r="M343" s="117" t="s">
        <v>1859</v>
      </c>
      <c r="N343" s="116" t="s">
        <v>159</v>
      </c>
      <c r="O343" s="116">
        <v>29</v>
      </c>
      <c r="P343" s="116">
        <v>140</v>
      </c>
      <c r="Q343" s="116">
        <v>29</v>
      </c>
      <c r="R343" s="116">
        <v>140</v>
      </c>
      <c r="S343" s="116">
        <v>0</v>
      </c>
      <c r="T343" s="116">
        <v>0</v>
      </c>
      <c r="U343" s="116" t="s">
        <v>159</v>
      </c>
      <c r="V343" s="116">
        <v>590</v>
      </c>
      <c r="W343" s="116">
        <v>1845</v>
      </c>
      <c r="X343" s="116">
        <v>0</v>
      </c>
      <c r="Y343" s="116">
        <v>0</v>
      </c>
      <c r="Z343" s="116">
        <v>590</v>
      </c>
      <c r="AA343" s="116">
        <v>1845</v>
      </c>
      <c r="AB343" s="116">
        <v>0</v>
      </c>
      <c r="AC343" s="116">
        <v>0</v>
      </c>
      <c r="AD343" s="116">
        <v>99</v>
      </c>
      <c r="AE343" s="116">
        <v>545</v>
      </c>
      <c r="AF343" s="116" t="s">
        <v>1860</v>
      </c>
      <c r="AG343" s="117"/>
      <c r="AH343" s="117" t="s">
        <v>1861</v>
      </c>
    </row>
    <row r="344" spans="1:34" x14ac:dyDescent="0.25">
      <c r="A344" s="117" t="s">
        <v>201</v>
      </c>
      <c r="B344" s="117" t="s">
        <v>202</v>
      </c>
      <c r="C344" s="117" t="s">
        <v>2552</v>
      </c>
      <c r="D344" s="117" t="s">
        <v>649</v>
      </c>
      <c r="E344" s="117" t="s">
        <v>464</v>
      </c>
      <c r="F344" s="117" t="s">
        <v>648</v>
      </c>
      <c r="G344" s="117" t="s">
        <v>650</v>
      </c>
      <c r="H344" s="117" t="s">
        <v>2553</v>
      </c>
      <c r="I344" s="117"/>
      <c r="J344" s="116" t="s">
        <v>1858</v>
      </c>
      <c r="K344" s="116">
        <v>4.0720440299999998</v>
      </c>
      <c r="L344" s="116">
        <v>32.03465473</v>
      </c>
      <c r="M344" s="117" t="s">
        <v>1859</v>
      </c>
      <c r="N344" s="116" t="s">
        <v>146</v>
      </c>
      <c r="O344" s="116">
        <v>0</v>
      </c>
      <c r="P344" s="116">
        <v>0</v>
      </c>
      <c r="Q344" s="116">
        <v>0</v>
      </c>
      <c r="R344" s="116">
        <v>0</v>
      </c>
      <c r="S344" s="116">
        <v>0</v>
      </c>
      <c r="T344" s="116">
        <v>0</v>
      </c>
      <c r="U344" s="116" t="s">
        <v>159</v>
      </c>
      <c r="V344" s="116">
        <v>196</v>
      </c>
      <c r="W344" s="116">
        <v>817</v>
      </c>
      <c r="X344" s="116">
        <v>0</v>
      </c>
      <c r="Y344" s="116">
        <v>0</v>
      </c>
      <c r="Z344" s="116">
        <v>196</v>
      </c>
      <c r="AA344" s="116">
        <v>817</v>
      </c>
      <c r="AB344" s="116">
        <v>0</v>
      </c>
      <c r="AC344" s="116">
        <v>0</v>
      </c>
      <c r="AD344" s="116">
        <v>98</v>
      </c>
      <c r="AE344" s="116">
        <v>539</v>
      </c>
      <c r="AF344" s="116" t="s">
        <v>1860</v>
      </c>
      <c r="AG344" s="117"/>
      <c r="AH344" s="117" t="s">
        <v>1861</v>
      </c>
    </row>
    <row r="345" spans="1:34" x14ac:dyDescent="0.25">
      <c r="A345" s="117" t="s">
        <v>201</v>
      </c>
      <c r="B345" s="117" t="s">
        <v>202</v>
      </c>
      <c r="C345" s="117" t="s">
        <v>2554</v>
      </c>
      <c r="D345" s="117" t="s">
        <v>649</v>
      </c>
      <c r="E345" s="117" t="s">
        <v>464</v>
      </c>
      <c r="F345" s="117" t="s">
        <v>648</v>
      </c>
      <c r="G345" s="117" t="s">
        <v>650</v>
      </c>
      <c r="H345" s="117" t="s">
        <v>2555</v>
      </c>
      <c r="I345" s="117"/>
      <c r="J345" s="116" t="s">
        <v>1858</v>
      </c>
      <c r="K345" s="116">
        <v>4.1406627800000004</v>
      </c>
      <c r="L345" s="116">
        <v>32.2812026</v>
      </c>
      <c r="M345" s="117" t="s">
        <v>1859</v>
      </c>
      <c r="N345" s="116" t="s">
        <v>146</v>
      </c>
      <c r="O345" s="116">
        <v>0</v>
      </c>
      <c r="P345" s="116">
        <v>0</v>
      </c>
      <c r="Q345" s="116">
        <v>0</v>
      </c>
      <c r="R345" s="116">
        <v>0</v>
      </c>
      <c r="S345" s="116">
        <v>0</v>
      </c>
      <c r="T345" s="116">
        <v>0</v>
      </c>
      <c r="U345" s="116" t="s">
        <v>159</v>
      </c>
      <c r="V345" s="116">
        <v>499</v>
      </c>
      <c r="W345" s="116">
        <v>2745</v>
      </c>
      <c r="X345" s="116">
        <v>209</v>
      </c>
      <c r="Y345" s="116">
        <v>1150</v>
      </c>
      <c r="Z345" s="116">
        <v>290</v>
      </c>
      <c r="AA345" s="116">
        <v>1595</v>
      </c>
      <c r="AB345" s="116">
        <v>0</v>
      </c>
      <c r="AC345" s="116">
        <v>0</v>
      </c>
      <c r="AD345" s="116">
        <v>81</v>
      </c>
      <c r="AE345" s="116">
        <v>446</v>
      </c>
      <c r="AF345" s="116" t="s">
        <v>1860</v>
      </c>
      <c r="AG345" s="117"/>
      <c r="AH345" s="117" t="s">
        <v>1861</v>
      </c>
    </row>
    <row r="346" spans="1:34" x14ac:dyDescent="0.25">
      <c r="A346" s="117" t="s">
        <v>201</v>
      </c>
      <c r="B346" s="117" t="s">
        <v>202</v>
      </c>
      <c r="C346" s="117" t="s">
        <v>2556</v>
      </c>
      <c r="D346" s="117" t="s">
        <v>649</v>
      </c>
      <c r="E346" s="117" t="s">
        <v>464</v>
      </c>
      <c r="F346" s="117" t="s">
        <v>648</v>
      </c>
      <c r="G346" s="117" t="s">
        <v>650</v>
      </c>
      <c r="H346" s="117" t="s">
        <v>2557</v>
      </c>
      <c r="I346" s="117"/>
      <c r="J346" s="116" t="s">
        <v>1858</v>
      </c>
      <c r="K346" s="116">
        <v>3.731671</v>
      </c>
      <c r="L346" s="116">
        <v>32.363647999999998</v>
      </c>
      <c r="M346" s="117" t="s">
        <v>1859</v>
      </c>
      <c r="N346" s="116" t="s">
        <v>159</v>
      </c>
      <c r="O346" s="116">
        <v>12</v>
      </c>
      <c r="P346" s="116">
        <v>90</v>
      </c>
      <c r="Q346" s="116">
        <v>12</v>
      </c>
      <c r="R346" s="116">
        <v>90</v>
      </c>
      <c r="S346" s="116">
        <v>0</v>
      </c>
      <c r="T346" s="116">
        <v>0</v>
      </c>
      <c r="U346" s="116" t="s">
        <v>159</v>
      </c>
      <c r="V346" s="116">
        <v>742</v>
      </c>
      <c r="W346" s="116">
        <v>3982</v>
      </c>
      <c r="X346" s="116">
        <v>0</v>
      </c>
      <c r="Y346" s="116">
        <v>0</v>
      </c>
      <c r="Z346" s="116">
        <v>742</v>
      </c>
      <c r="AA346" s="116">
        <v>3982</v>
      </c>
      <c r="AB346" s="116">
        <v>0</v>
      </c>
      <c r="AC346" s="116">
        <v>0</v>
      </c>
      <c r="AD346" s="116">
        <v>69</v>
      </c>
      <c r="AE346" s="116">
        <v>380</v>
      </c>
      <c r="AF346" s="116" t="s">
        <v>1860</v>
      </c>
      <c r="AG346" s="117"/>
      <c r="AH346" s="117" t="s">
        <v>1861</v>
      </c>
    </row>
    <row r="347" spans="1:34" x14ac:dyDescent="0.25">
      <c r="A347" s="117" t="s">
        <v>201</v>
      </c>
      <c r="B347" s="117" t="s">
        <v>202</v>
      </c>
      <c r="C347" s="117" t="s">
        <v>2558</v>
      </c>
      <c r="D347" s="117" t="s">
        <v>649</v>
      </c>
      <c r="E347" s="117" t="s">
        <v>464</v>
      </c>
      <c r="F347" s="117" t="s">
        <v>648</v>
      </c>
      <c r="G347" s="117" t="s">
        <v>650</v>
      </c>
      <c r="H347" s="117" t="s">
        <v>2559</v>
      </c>
      <c r="I347" s="117"/>
      <c r="J347" s="116" t="s">
        <v>1858</v>
      </c>
      <c r="K347" s="116">
        <v>3.8755000000000002</v>
      </c>
      <c r="L347" s="116">
        <v>32.344499999999996</v>
      </c>
      <c r="M347" s="117" t="s">
        <v>1859</v>
      </c>
      <c r="N347" s="116" t="s">
        <v>146</v>
      </c>
      <c r="O347" s="116">
        <v>0</v>
      </c>
      <c r="P347" s="116">
        <v>0</v>
      </c>
      <c r="Q347" s="116">
        <v>0</v>
      </c>
      <c r="R347" s="116">
        <v>0</v>
      </c>
      <c r="S347" s="116">
        <v>0</v>
      </c>
      <c r="T347" s="116">
        <v>0</v>
      </c>
      <c r="U347" s="116" t="s">
        <v>159</v>
      </c>
      <c r="V347" s="116">
        <v>66</v>
      </c>
      <c r="W347" s="116">
        <v>280</v>
      </c>
      <c r="X347" s="116">
        <v>0</v>
      </c>
      <c r="Y347" s="116">
        <v>0</v>
      </c>
      <c r="Z347" s="116">
        <v>66</v>
      </c>
      <c r="AA347" s="116">
        <v>280</v>
      </c>
      <c r="AB347" s="116">
        <v>0</v>
      </c>
      <c r="AC347" s="116">
        <v>0</v>
      </c>
      <c r="AD347" s="116">
        <v>117</v>
      </c>
      <c r="AE347" s="116">
        <v>642</v>
      </c>
      <c r="AF347" s="116" t="s">
        <v>1860</v>
      </c>
      <c r="AG347" s="117" t="s">
        <v>1888</v>
      </c>
      <c r="AH347" s="117" t="s">
        <v>1861</v>
      </c>
    </row>
    <row r="348" spans="1:34" x14ac:dyDescent="0.25">
      <c r="A348" s="117" t="s">
        <v>201</v>
      </c>
      <c r="B348" s="117" t="s">
        <v>202</v>
      </c>
      <c r="C348" s="117" t="s">
        <v>2560</v>
      </c>
      <c r="D348" s="117" t="s">
        <v>649</v>
      </c>
      <c r="E348" s="117" t="s">
        <v>464</v>
      </c>
      <c r="F348" s="117" t="s">
        <v>678</v>
      </c>
      <c r="G348" s="117" t="s">
        <v>679</v>
      </c>
      <c r="H348" s="117" t="s">
        <v>2561</v>
      </c>
      <c r="I348" s="117"/>
      <c r="J348" s="116" t="s">
        <v>1858</v>
      </c>
      <c r="K348" s="116">
        <v>3.8501001160000001</v>
      </c>
      <c r="L348" s="116">
        <v>32.812061372000002</v>
      </c>
      <c r="M348" s="117" t="s">
        <v>1859</v>
      </c>
      <c r="N348" s="116" t="s">
        <v>159</v>
      </c>
      <c r="O348" s="116">
        <v>20</v>
      </c>
      <c r="P348" s="116">
        <v>110</v>
      </c>
      <c r="Q348" s="116">
        <v>20</v>
      </c>
      <c r="R348" s="116">
        <v>110</v>
      </c>
      <c r="S348" s="116">
        <v>0</v>
      </c>
      <c r="T348" s="116">
        <v>0</v>
      </c>
      <c r="U348" s="116" t="s">
        <v>159</v>
      </c>
      <c r="V348" s="116">
        <v>167</v>
      </c>
      <c r="W348" s="116">
        <v>919</v>
      </c>
      <c r="X348" s="116">
        <v>0</v>
      </c>
      <c r="Y348" s="116">
        <v>0</v>
      </c>
      <c r="Z348" s="116">
        <v>167</v>
      </c>
      <c r="AA348" s="116">
        <v>919</v>
      </c>
      <c r="AB348" s="116">
        <v>0</v>
      </c>
      <c r="AC348" s="116">
        <v>0</v>
      </c>
      <c r="AD348" s="116">
        <v>56</v>
      </c>
      <c r="AE348" s="116">
        <v>310</v>
      </c>
      <c r="AF348" s="116" t="s">
        <v>1860</v>
      </c>
      <c r="AG348" s="117"/>
      <c r="AH348" s="117" t="s">
        <v>1861</v>
      </c>
    </row>
    <row r="349" spans="1:34" x14ac:dyDescent="0.25">
      <c r="A349" s="117" t="s">
        <v>201</v>
      </c>
      <c r="B349" s="117" t="s">
        <v>202</v>
      </c>
      <c r="C349" s="117" t="s">
        <v>2562</v>
      </c>
      <c r="D349" s="117" t="s">
        <v>649</v>
      </c>
      <c r="E349" s="117" t="s">
        <v>464</v>
      </c>
      <c r="F349" s="117" t="s">
        <v>678</v>
      </c>
      <c r="G349" s="117" t="s">
        <v>679</v>
      </c>
      <c r="H349" s="117" t="s">
        <v>679</v>
      </c>
      <c r="I349" s="117"/>
      <c r="J349" s="116" t="s">
        <v>1858</v>
      </c>
      <c r="K349" s="116">
        <v>3.7981059500000001</v>
      </c>
      <c r="L349" s="116">
        <v>32.753901110000001</v>
      </c>
      <c r="M349" s="117" t="s">
        <v>1859</v>
      </c>
      <c r="N349" s="116" t="s">
        <v>159</v>
      </c>
      <c r="O349" s="116">
        <v>16</v>
      </c>
      <c r="P349" s="116">
        <v>88</v>
      </c>
      <c r="Q349" s="116">
        <v>16</v>
      </c>
      <c r="R349" s="116">
        <v>88</v>
      </c>
      <c r="S349" s="116">
        <v>0</v>
      </c>
      <c r="T349" s="116">
        <v>0</v>
      </c>
      <c r="U349" s="116" t="s">
        <v>159</v>
      </c>
      <c r="V349" s="116">
        <v>515</v>
      </c>
      <c r="W349" s="116">
        <v>2318</v>
      </c>
      <c r="X349" s="116">
        <v>0</v>
      </c>
      <c r="Y349" s="116">
        <v>0</v>
      </c>
      <c r="Z349" s="116">
        <v>515</v>
      </c>
      <c r="AA349" s="116">
        <v>2318</v>
      </c>
      <c r="AB349" s="116">
        <v>0</v>
      </c>
      <c r="AC349" s="116">
        <v>0</v>
      </c>
      <c r="AD349" s="116">
        <v>82</v>
      </c>
      <c r="AE349" s="116">
        <v>220</v>
      </c>
      <c r="AF349" s="116" t="s">
        <v>1860</v>
      </c>
      <c r="AG349" s="117"/>
      <c r="AH349" s="117" t="s">
        <v>1861</v>
      </c>
    </row>
    <row r="350" spans="1:34" x14ac:dyDescent="0.25">
      <c r="A350" s="117" t="s">
        <v>201</v>
      </c>
      <c r="B350" s="117" t="s">
        <v>202</v>
      </c>
      <c r="C350" s="117" t="s">
        <v>2563</v>
      </c>
      <c r="D350" s="117" t="s">
        <v>649</v>
      </c>
      <c r="E350" s="117" t="s">
        <v>464</v>
      </c>
      <c r="F350" s="117" t="s">
        <v>678</v>
      </c>
      <c r="G350" s="117" t="s">
        <v>679</v>
      </c>
      <c r="H350" s="117" t="s">
        <v>2564</v>
      </c>
      <c r="I350" s="117"/>
      <c r="J350" s="116" t="s">
        <v>1858</v>
      </c>
      <c r="K350" s="116">
        <v>3.8941795899999998</v>
      </c>
      <c r="L350" s="116">
        <v>32.652994319999998</v>
      </c>
      <c r="M350" s="117" t="s">
        <v>1859</v>
      </c>
      <c r="N350" s="116" t="s">
        <v>146</v>
      </c>
      <c r="O350" s="116">
        <v>0</v>
      </c>
      <c r="P350" s="116">
        <v>0</v>
      </c>
      <c r="Q350" s="116">
        <v>0</v>
      </c>
      <c r="R350" s="116">
        <v>0</v>
      </c>
      <c r="S350" s="116">
        <v>0</v>
      </c>
      <c r="T350" s="116">
        <v>0</v>
      </c>
      <c r="U350" s="116" t="s">
        <v>159</v>
      </c>
      <c r="V350" s="116">
        <v>50</v>
      </c>
      <c r="W350" s="116">
        <v>275</v>
      </c>
      <c r="X350" s="116">
        <v>0</v>
      </c>
      <c r="Y350" s="116">
        <v>0</v>
      </c>
      <c r="Z350" s="116">
        <v>50</v>
      </c>
      <c r="AA350" s="116">
        <v>275</v>
      </c>
      <c r="AB350" s="116">
        <v>0</v>
      </c>
      <c r="AC350" s="116">
        <v>0</v>
      </c>
      <c r="AD350" s="116">
        <v>91</v>
      </c>
      <c r="AE350" s="116">
        <v>820</v>
      </c>
      <c r="AF350" s="116" t="s">
        <v>1860</v>
      </c>
      <c r="AG350" s="117"/>
      <c r="AH350" s="117" t="s">
        <v>1861</v>
      </c>
    </row>
    <row r="351" spans="1:34" x14ac:dyDescent="0.25">
      <c r="A351" s="118" t="s">
        <v>201</v>
      </c>
      <c r="B351" s="118" t="s">
        <v>202</v>
      </c>
      <c r="C351" s="118" t="s">
        <v>2565</v>
      </c>
      <c r="D351" s="118" t="s">
        <v>649</v>
      </c>
      <c r="E351" s="118" t="s">
        <v>464</v>
      </c>
      <c r="F351" s="118" t="s">
        <v>678</v>
      </c>
      <c r="G351" s="118" t="s">
        <v>679</v>
      </c>
      <c r="H351" s="118" t="s">
        <v>2566</v>
      </c>
      <c r="I351" s="118"/>
      <c r="J351" s="118" t="s">
        <v>1885</v>
      </c>
      <c r="K351" s="119">
        <v>3.7981500000000001</v>
      </c>
      <c r="L351" s="119">
        <v>32.753990000000002</v>
      </c>
      <c r="M351" s="118" t="s">
        <v>2151</v>
      </c>
      <c r="N351" s="116" t="s">
        <v>146</v>
      </c>
      <c r="O351" s="119">
        <v>0</v>
      </c>
      <c r="P351" s="119">
        <v>0</v>
      </c>
      <c r="Q351" s="119">
        <v>0</v>
      </c>
      <c r="R351" s="119">
        <v>0</v>
      </c>
      <c r="S351" s="119">
        <v>0</v>
      </c>
      <c r="T351" s="119">
        <v>0</v>
      </c>
      <c r="U351" s="119" t="s">
        <v>146</v>
      </c>
      <c r="V351" s="119">
        <v>0</v>
      </c>
      <c r="W351" s="116">
        <v>0</v>
      </c>
      <c r="X351" s="119">
        <v>0</v>
      </c>
      <c r="Y351" s="119">
        <v>0</v>
      </c>
      <c r="Z351" s="119">
        <v>0</v>
      </c>
      <c r="AA351" s="119">
        <v>0</v>
      </c>
      <c r="AB351" s="119">
        <v>0</v>
      </c>
      <c r="AC351" s="119">
        <v>0</v>
      </c>
      <c r="AD351" s="119">
        <v>0</v>
      </c>
      <c r="AE351" s="119">
        <v>0</v>
      </c>
      <c r="AF351" s="116" t="s">
        <v>1860</v>
      </c>
      <c r="AG351" s="118" t="s">
        <v>2152</v>
      </c>
      <c r="AH351" s="117" t="s">
        <v>1861</v>
      </c>
    </row>
    <row r="352" spans="1:34" x14ac:dyDescent="0.25">
      <c r="A352" s="117" t="s">
        <v>201</v>
      </c>
      <c r="B352" s="117" t="s">
        <v>202</v>
      </c>
      <c r="C352" s="117" t="s">
        <v>2567</v>
      </c>
      <c r="D352" s="117" t="s">
        <v>649</v>
      </c>
      <c r="E352" s="117" t="s">
        <v>464</v>
      </c>
      <c r="F352" s="117" t="s">
        <v>678</v>
      </c>
      <c r="G352" s="117" t="s">
        <v>679</v>
      </c>
      <c r="H352" s="117" t="s">
        <v>2568</v>
      </c>
      <c r="I352" s="117"/>
      <c r="J352" s="116" t="s">
        <v>1858</v>
      </c>
      <c r="K352" s="116">
        <v>3.8038941999999998</v>
      </c>
      <c r="L352" s="116">
        <v>32.751301789999999</v>
      </c>
      <c r="M352" s="117" t="s">
        <v>1859</v>
      </c>
      <c r="N352" s="116" t="s">
        <v>146</v>
      </c>
      <c r="O352" s="116">
        <v>0</v>
      </c>
      <c r="P352" s="116">
        <v>0</v>
      </c>
      <c r="Q352" s="116">
        <v>0</v>
      </c>
      <c r="R352" s="116">
        <v>0</v>
      </c>
      <c r="S352" s="116">
        <v>0</v>
      </c>
      <c r="T352" s="116">
        <v>0</v>
      </c>
      <c r="U352" s="116" t="s">
        <v>159</v>
      </c>
      <c r="V352" s="116">
        <v>205</v>
      </c>
      <c r="W352" s="116">
        <v>850</v>
      </c>
      <c r="X352" s="116">
        <v>0</v>
      </c>
      <c r="Y352" s="116">
        <v>0</v>
      </c>
      <c r="Z352" s="116">
        <v>205</v>
      </c>
      <c r="AA352" s="116">
        <v>850</v>
      </c>
      <c r="AB352" s="116">
        <v>0</v>
      </c>
      <c r="AC352" s="116">
        <v>0</v>
      </c>
      <c r="AD352" s="116">
        <v>74</v>
      </c>
      <c r="AE352" s="116">
        <v>410</v>
      </c>
      <c r="AF352" s="116" t="s">
        <v>1860</v>
      </c>
      <c r="AG352" s="117"/>
      <c r="AH352" s="117" t="s">
        <v>1861</v>
      </c>
    </row>
    <row r="353" spans="1:34" x14ac:dyDescent="0.25">
      <c r="A353" s="117" t="s">
        <v>201</v>
      </c>
      <c r="B353" s="117" t="s">
        <v>202</v>
      </c>
      <c r="C353" s="117" t="s">
        <v>2569</v>
      </c>
      <c r="D353" s="117" t="s">
        <v>649</v>
      </c>
      <c r="E353" s="117" t="s">
        <v>464</v>
      </c>
      <c r="F353" s="117" t="s">
        <v>678</v>
      </c>
      <c r="G353" s="117" t="s">
        <v>679</v>
      </c>
      <c r="H353" s="117" t="s">
        <v>2570</v>
      </c>
      <c r="I353" s="117"/>
      <c r="J353" s="116" t="s">
        <v>1858</v>
      </c>
      <c r="K353" s="116">
        <v>3.8077195599999998</v>
      </c>
      <c r="L353" s="116">
        <v>32.752828549999997</v>
      </c>
      <c r="M353" s="117" t="s">
        <v>1859</v>
      </c>
      <c r="N353" s="116" t="s">
        <v>146</v>
      </c>
      <c r="O353" s="116">
        <v>0</v>
      </c>
      <c r="P353" s="116">
        <v>0</v>
      </c>
      <c r="Q353" s="116">
        <v>0</v>
      </c>
      <c r="R353" s="116">
        <v>0</v>
      </c>
      <c r="S353" s="116">
        <v>0</v>
      </c>
      <c r="T353" s="116">
        <v>0</v>
      </c>
      <c r="U353" s="116" t="s">
        <v>159</v>
      </c>
      <c r="V353" s="116">
        <v>50</v>
      </c>
      <c r="W353" s="116">
        <v>219</v>
      </c>
      <c r="X353" s="116">
        <v>0</v>
      </c>
      <c r="Y353" s="116">
        <v>0</v>
      </c>
      <c r="Z353" s="116">
        <v>50</v>
      </c>
      <c r="AA353" s="116">
        <v>219</v>
      </c>
      <c r="AB353" s="116">
        <v>0</v>
      </c>
      <c r="AC353" s="116">
        <v>0</v>
      </c>
      <c r="AD353" s="116">
        <v>73</v>
      </c>
      <c r="AE353" s="116">
        <v>260</v>
      </c>
      <c r="AF353" s="116" t="s">
        <v>1860</v>
      </c>
      <c r="AG353" s="117"/>
      <c r="AH353" s="117" t="s">
        <v>1861</v>
      </c>
    </row>
    <row r="354" spans="1:34" x14ac:dyDescent="0.25">
      <c r="A354" s="117" t="s">
        <v>201</v>
      </c>
      <c r="B354" s="117" t="s">
        <v>202</v>
      </c>
      <c r="C354" s="117" t="s">
        <v>2571</v>
      </c>
      <c r="D354" s="117" t="s">
        <v>649</v>
      </c>
      <c r="E354" s="117" t="s">
        <v>464</v>
      </c>
      <c r="F354" s="117" t="s">
        <v>1688</v>
      </c>
      <c r="G354" s="117" t="s">
        <v>464</v>
      </c>
      <c r="H354" s="117" t="s">
        <v>2572</v>
      </c>
      <c r="I354" s="117"/>
      <c r="J354" s="116" t="s">
        <v>1858</v>
      </c>
      <c r="K354" s="116">
        <v>4.1491667000000003</v>
      </c>
      <c r="L354" s="116">
        <v>32.238055600000003</v>
      </c>
      <c r="M354" s="117" t="s">
        <v>1859</v>
      </c>
      <c r="N354" s="116" t="s">
        <v>146</v>
      </c>
      <c r="O354" s="116">
        <v>0</v>
      </c>
      <c r="P354" s="116">
        <v>0</v>
      </c>
      <c r="Q354" s="116">
        <v>0</v>
      </c>
      <c r="R354" s="116">
        <v>0</v>
      </c>
      <c r="S354" s="116">
        <v>0</v>
      </c>
      <c r="T354" s="116">
        <v>0</v>
      </c>
      <c r="U354" s="116" t="s">
        <v>159</v>
      </c>
      <c r="V354" s="116">
        <v>3620</v>
      </c>
      <c r="W354" s="116">
        <v>11015</v>
      </c>
      <c r="X354" s="116">
        <v>0</v>
      </c>
      <c r="Y354" s="116">
        <v>0</v>
      </c>
      <c r="Z354" s="116">
        <v>3620</v>
      </c>
      <c r="AA354" s="116">
        <v>11015</v>
      </c>
      <c r="AB354" s="116">
        <v>0</v>
      </c>
      <c r="AC354" s="116">
        <v>0</v>
      </c>
      <c r="AD354" s="116">
        <v>119</v>
      </c>
      <c r="AE354" s="116">
        <v>453</v>
      </c>
      <c r="AF354" s="116" t="s">
        <v>1860</v>
      </c>
      <c r="AG354" s="117"/>
      <c r="AH354" s="117" t="s">
        <v>1861</v>
      </c>
    </row>
    <row r="355" spans="1:34" x14ac:dyDescent="0.25">
      <c r="A355" s="117" t="s">
        <v>201</v>
      </c>
      <c r="B355" s="117" t="s">
        <v>202</v>
      </c>
      <c r="C355" s="117" t="s">
        <v>2573</v>
      </c>
      <c r="D355" s="117" t="s">
        <v>649</v>
      </c>
      <c r="E355" s="117" t="s">
        <v>464</v>
      </c>
      <c r="F355" s="117" t="s">
        <v>1688</v>
      </c>
      <c r="G355" s="117" t="s">
        <v>464</v>
      </c>
      <c r="H355" s="117" t="s">
        <v>2505</v>
      </c>
      <c r="I355" s="117"/>
      <c r="J355" s="116" t="s">
        <v>1858</v>
      </c>
      <c r="K355" s="116">
        <v>4.0815802799999998</v>
      </c>
      <c r="L355" s="116">
        <v>32.362769880000002</v>
      </c>
      <c r="M355" s="117" t="s">
        <v>1859</v>
      </c>
      <c r="N355" s="116" t="s">
        <v>146</v>
      </c>
      <c r="O355" s="116">
        <v>0</v>
      </c>
      <c r="P355" s="116">
        <v>0</v>
      </c>
      <c r="Q355" s="116">
        <v>0</v>
      </c>
      <c r="R355" s="116">
        <v>0</v>
      </c>
      <c r="S355" s="116">
        <v>0</v>
      </c>
      <c r="T355" s="116">
        <v>0</v>
      </c>
      <c r="U355" s="116" t="s">
        <v>159</v>
      </c>
      <c r="V355" s="116">
        <v>175</v>
      </c>
      <c r="W355" s="116">
        <v>556</v>
      </c>
      <c r="X355" s="116">
        <v>0</v>
      </c>
      <c r="Y355" s="116">
        <v>0</v>
      </c>
      <c r="Z355" s="116">
        <v>175</v>
      </c>
      <c r="AA355" s="116">
        <v>556</v>
      </c>
      <c r="AB355" s="116">
        <v>0</v>
      </c>
      <c r="AC355" s="116">
        <v>0</v>
      </c>
      <c r="AD355" s="116">
        <v>51</v>
      </c>
      <c r="AE355" s="116">
        <v>260</v>
      </c>
      <c r="AF355" s="116" t="s">
        <v>1860</v>
      </c>
      <c r="AG355" s="117"/>
      <c r="AH355" s="117" t="s">
        <v>1861</v>
      </c>
    </row>
    <row r="356" spans="1:34" x14ac:dyDescent="0.25">
      <c r="A356" s="117" t="s">
        <v>201</v>
      </c>
      <c r="B356" s="117" t="s">
        <v>202</v>
      </c>
      <c r="C356" s="117" t="s">
        <v>2574</v>
      </c>
      <c r="D356" s="117" t="s">
        <v>649</v>
      </c>
      <c r="E356" s="117" t="s">
        <v>464</v>
      </c>
      <c r="F356" s="117" t="s">
        <v>1688</v>
      </c>
      <c r="G356" s="117" t="s">
        <v>464</v>
      </c>
      <c r="H356" s="117" t="s">
        <v>2543</v>
      </c>
      <c r="I356" s="117" t="s">
        <v>2575</v>
      </c>
      <c r="J356" s="116" t="s">
        <v>1858</v>
      </c>
      <c r="K356" s="116">
        <v>4.1367000000000003</v>
      </c>
      <c r="L356" s="116">
        <v>32.295299999999997</v>
      </c>
      <c r="M356" s="117" t="s">
        <v>1859</v>
      </c>
      <c r="N356" s="116" t="s">
        <v>159</v>
      </c>
      <c r="O356" s="116">
        <v>10</v>
      </c>
      <c r="P356" s="116">
        <v>64</v>
      </c>
      <c r="Q356" s="116">
        <v>10</v>
      </c>
      <c r="R356" s="116">
        <v>64</v>
      </c>
      <c r="S356" s="116">
        <v>0</v>
      </c>
      <c r="T356" s="116">
        <v>0</v>
      </c>
      <c r="U356" s="116" t="s">
        <v>159</v>
      </c>
      <c r="V356" s="116">
        <v>40</v>
      </c>
      <c r="W356" s="116">
        <v>256</v>
      </c>
      <c r="X356" s="116">
        <v>0</v>
      </c>
      <c r="Y356" s="116">
        <v>0</v>
      </c>
      <c r="Z356" s="116">
        <v>40</v>
      </c>
      <c r="AA356" s="116">
        <v>256</v>
      </c>
      <c r="AB356" s="116">
        <v>0</v>
      </c>
      <c r="AC356" s="116">
        <v>0</v>
      </c>
      <c r="AD356" s="116">
        <v>102</v>
      </c>
      <c r="AE356" s="116">
        <v>385</v>
      </c>
      <c r="AF356" s="116" t="s">
        <v>1860</v>
      </c>
      <c r="AG356" s="117"/>
      <c r="AH356" s="117" t="s">
        <v>1861</v>
      </c>
    </row>
    <row r="357" spans="1:34" x14ac:dyDescent="0.25">
      <c r="A357" s="117" t="s">
        <v>201</v>
      </c>
      <c r="B357" s="117" t="s">
        <v>202</v>
      </c>
      <c r="C357" s="117" t="s">
        <v>2576</v>
      </c>
      <c r="D357" s="117" t="s">
        <v>649</v>
      </c>
      <c r="E357" s="117" t="s">
        <v>464</v>
      </c>
      <c r="F357" s="117" t="s">
        <v>1688</v>
      </c>
      <c r="G357" s="117" t="s">
        <v>464</v>
      </c>
      <c r="H357" s="117" t="s">
        <v>2577</v>
      </c>
      <c r="I357" s="117" t="s">
        <v>2578</v>
      </c>
      <c r="J357" s="116" t="s">
        <v>1858</v>
      </c>
      <c r="K357" s="116">
        <v>4.1268655499999998</v>
      </c>
      <c r="L357" s="116">
        <v>32.29812295</v>
      </c>
      <c r="M357" s="117" t="s">
        <v>1859</v>
      </c>
      <c r="N357" s="116" t="s">
        <v>159</v>
      </c>
      <c r="O357" s="116">
        <v>21</v>
      </c>
      <c r="P357" s="116">
        <v>116</v>
      </c>
      <c r="Q357" s="116">
        <v>21</v>
      </c>
      <c r="R357" s="116">
        <v>116</v>
      </c>
      <c r="S357" s="116">
        <v>0</v>
      </c>
      <c r="T357" s="116">
        <v>0</v>
      </c>
      <c r="U357" s="116" t="s">
        <v>159</v>
      </c>
      <c r="V357" s="116">
        <v>56</v>
      </c>
      <c r="W357" s="116">
        <v>391</v>
      </c>
      <c r="X357" s="116">
        <v>0</v>
      </c>
      <c r="Y357" s="116">
        <v>0</v>
      </c>
      <c r="Z357" s="116">
        <v>56</v>
      </c>
      <c r="AA357" s="116">
        <v>391</v>
      </c>
      <c r="AB357" s="116">
        <v>0</v>
      </c>
      <c r="AC357" s="116">
        <v>0</v>
      </c>
      <c r="AD357" s="116">
        <v>53</v>
      </c>
      <c r="AE357" s="116">
        <v>143</v>
      </c>
      <c r="AF357" s="116" t="s">
        <v>1860</v>
      </c>
      <c r="AG357" s="117"/>
      <c r="AH357" s="117" t="s">
        <v>1861</v>
      </c>
    </row>
    <row r="358" spans="1:34" x14ac:dyDescent="0.25">
      <c r="A358" s="117" t="s">
        <v>201</v>
      </c>
      <c r="B358" s="117" t="s">
        <v>202</v>
      </c>
      <c r="C358" s="117" t="s">
        <v>2579</v>
      </c>
      <c r="D358" s="117" t="s">
        <v>649</v>
      </c>
      <c r="E358" s="117" t="s">
        <v>464</v>
      </c>
      <c r="F358" s="117" t="s">
        <v>1688</v>
      </c>
      <c r="G358" s="117" t="s">
        <v>464</v>
      </c>
      <c r="H358" s="117" t="s">
        <v>2580</v>
      </c>
      <c r="I358" s="117"/>
      <c r="J358" s="116" t="s">
        <v>1858</v>
      </c>
      <c r="K358" s="116">
        <v>4.2086499999999996</v>
      </c>
      <c r="L358" s="116">
        <v>32.246600000000001</v>
      </c>
      <c r="M358" s="117" t="s">
        <v>1859</v>
      </c>
      <c r="N358" s="116" t="s">
        <v>146</v>
      </c>
      <c r="O358" s="116">
        <v>0</v>
      </c>
      <c r="P358" s="116">
        <v>0</v>
      </c>
      <c r="Q358" s="116">
        <v>0</v>
      </c>
      <c r="R358" s="116">
        <v>0</v>
      </c>
      <c r="S358" s="116">
        <v>0</v>
      </c>
      <c r="T358" s="116">
        <v>0</v>
      </c>
      <c r="U358" s="116" t="s">
        <v>159</v>
      </c>
      <c r="V358" s="116">
        <v>356</v>
      </c>
      <c r="W358" s="116">
        <v>1958</v>
      </c>
      <c r="X358" s="116">
        <v>0</v>
      </c>
      <c r="Y358" s="116">
        <v>0</v>
      </c>
      <c r="Z358" s="116">
        <v>356</v>
      </c>
      <c r="AA358" s="116">
        <v>1958</v>
      </c>
      <c r="AB358" s="116">
        <v>0</v>
      </c>
      <c r="AC358" s="116">
        <v>0</v>
      </c>
      <c r="AD358" s="116">
        <v>41</v>
      </c>
      <c r="AE358" s="116">
        <v>219</v>
      </c>
      <c r="AF358" s="116" t="s">
        <v>1860</v>
      </c>
      <c r="AG358" s="117"/>
      <c r="AH358" s="117" t="s">
        <v>1861</v>
      </c>
    </row>
    <row r="359" spans="1:34" x14ac:dyDescent="0.25">
      <c r="A359" s="117" t="s">
        <v>201</v>
      </c>
      <c r="B359" s="117" t="s">
        <v>202</v>
      </c>
      <c r="C359" s="117" t="s">
        <v>2581</v>
      </c>
      <c r="D359" s="117" t="s">
        <v>649</v>
      </c>
      <c r="E359" s="117" t="s">
        <v>464</v>
      </c>
      <c r="F359" s="117" t="s">
        <v>1688</v>
      </c>
      <c r="G359" s="117" t="s">
        <v>464</v>
      </c>
      <c r="H359" s="117" t="s">
        <v>2545</v>
      </c>
      <c r="I359" s="117" t="s">
        <v>2582</v>
      </c>
      <c r="J359" s="116" t="s">
        <v>1858</v>
      </c>
      <c r="K359" s="116">
        <v>4.1356736300000003</v>
      </c>
      <c r="L359" s="116">
        <v>32.329257830000003</v>
      </c>
      <c r="M359" s="117" t="s">
        <v>1859</v>
      </c>
      <c r="N359" s="116" t="s">
        <v>159</v>
      </c>
      <c r="O359" s="116">
        <v>45</v>
      </c>
      <c r="P359" s="116">
        <v>120</v>
      </c>
      <c r="Q359" s="116">
        <v>45</v>
      </c>
      <c r="R359" s="116">
        <v>120</v>
      </c>
      <c r="S359" s="116">
        <v>0</v>
      </c>
      <c r="T359" s="116">
        <v>0</v>
      </c>
      <c r="U359" s="116" t="s">
        <v>159</v>
      </c>
      <c r="V359" s="116">
        <v>43</v>
      </c>
      <c r="W359" s="116">
        <v>221</v>
      </c>
      <c r="X359" s="116">
        <v>0</v>
      </c>
      <c r="Y359" s="116">
        <v>0</v>
      </c>
      <c r="Z359" s="116">
        <v>43</v>
      </c>
      <c r="AA359" s="116">
        <v>221</v>
      </c>
      <c r="AB359" s="116">
        <v>0</v>
      </c>
      <c r="AC359" s="116">
        <v>0</v>
      </c>
      <c r="AD359" s="116">
        <v>50</v>
      </c>
      <c r="AE359" s="116">
        <v>290</v>
      </c>
      <c r="AF359" s="116" t="s">
        <v>1860</v>
      </c>
      <c r="AG359" s="117"/>
      <c r="AH359" s="117" t="s">
        <v>1861</v>
      </c>
    </row>
    <row r="360" spans="1:34" x14ac:dyDescent="0.25">
      <c r="A360" s="117" t="s">
        <v>201</v>
      </c>
      <c r="B360" s="117" t="s">
        <v>202</v>
      </c>
      <c r="C360" s="117" t="s">
        <v>2583</v>
      </c>
      <c r="D360" s="117" t="s">
        <v>649</v>
      </c>
      <c r="E360" s="117" t="s">
        <v>464</v>
      </c>
      <c r="F360" s="117" t="s">
        <v>1688</v>
      </c>
      <c r="G360" s="117" t="s">
        <v>464</v>
      </c>
      <c r="H360" s="117" t="s">
        <v>2547</v>
      </c>
      <c r="I360" s="117" t="s">
        <v>2584</v>
      </c>
      <c r="J360" s="116" t="s">
        <v>1858</v>
      </c>
      <c r="K360" s="116">
        <v>4.1147764200000001</v>
      </c>
      <c r="L360" s="116">
        <v>32.304610779999997</v>
      </c>
      <c r="M360" s="117" t="s">
        <v>1859</v>
      </c>
      <c r="N360" s="116" t="s">
        <v>159</v>
      </c>
      <c r="O360" s="116">
        <v>15</v>
      </c>
      <c r="P360" s="116">
        <v>74</v>
      </c>
      <c r="Q360" s="116">
        <v>15</v>
      </c>
      <c r="R360" s="116">
        <v>74</v>
      </c>
      <c r="S360" s="116">
        <v>0</v>
      </c>
      <c r="T360" s="116">
        <v>0</v>
      </c>
      <c r="U360" s="116" t="s">
        <v>159</v>
      </c>
      <c r="V360" s="116">
        <v>36</v>
      </c>
      <c r="W360" s="116">
        <v>156</v>
      </c>
      <c r="X360" s="116">
        <v>0</v>
      </c>
      <c r="Y360" s="116">
        <v>0</v>
      </c>
      <c r="Z360" s="116">
        <v>36</v>
      </c>
      <c r="AA360" s="116">
        <v>156</v>
      </c>
      <c r="AB360" s="116">
        <v>0</v>
      </c>
      <c r="AC360" s="116">
        <v>0</v>
      </c>
      <c r="AD360" s="116">
        <v>385</v>
      </c>
      <c r="AE360" s="116">
        <v>3000</v>
      </c>
      <c r="AF360" s="116" t="s">
        <v>1915</v>
      </c>
      <c r="AG360" s="117" t="s">
        <v>1916</v>
      </c>
      <c r="AH360" s="117" t="s">
        <v>1861</v>
      </c>
    </row>
    <row r="361" spans="1:34" x14ac:dyDescent="0.25">
      <c r="A361" s="117" t="s">
        <v>201</v>
      </c>
      <c r="B361" s="117" t="s">
        <v>202</v>
      </c>
      <c r="C361" s="117" t="s">
        <v>2585</v>
      </c>
      <c r="D361" s="117" t="s">
        <v>649</v>
      </c>
      <c r="E361" s="117" t="s">
        <v>464</v>
      </c>
      <c r="F361" s="117" t="s">
        <v>1688</v>
      </c>
      <c r="G361" s="117" t="s">
        <v>464</v>
      </c>
      <c r="H361" s="117" t="s">
        <v>2549</v>
      </c>
      <c r="I361" s="117" t="s">
        <v>2586</v>
      </c>
      <c r="J361" s="116" t="s">
        <v>1858</v>
      </c>
      <c r="K361" s="116">
        <v>4.1275993010000001</v>
      </c>
      <c r="L361" s="116">
        <v>32.233798849999999</v>
      </c>
      <c r="M361" s="117" t="s">
        <v>1859</v>
      </c>
      <c r="N361" s="116" t="s">
        <v>159</v>
      </c>
      <c r="O361" s="116">
        <v>10</v>
      </c>
      <c r="P361" s="116">
        <v>36</v>
      </c>
      <c r="Q361" s="116">
        <v>10</v>
      </c>
      <c r="R361" s="116">
        <v>36</v>
      </c>
      <c r="S361" s="116">
        <v>0</v>
      </c>
      <c r="T361" s="116">
        <v>0</v>
      </c>
      <c r="U361" s="116" t="s">
        <v>159</v>
      </c>
      <c r="V361" s="116">
        <v>50</v>
      </c>
      <c r="W361" s="116">
        <v>167</v>
      </c>
      <c r="X361" s="116">
        <v>0</v>
      </c>
      <c r="Y361" s="116">
        <v>0</v>
      </c>
      <c r="Z361" s="116">
        <v>50</v>
      </c>
      <c r="AA361" s="116">
        <v>167</v>
      </c>
      <c r="AB361" s="116">
        <v>0</v>
      </c>
      <c r="AC361" s="116">
        <v>0</v>
      </c>
      <c r="AD361" s="116">
        <v>59</v>
      </c>
      <c r="AE361" s="116">
        <v>365</v>
      </c>
      <c r="AF361" s="116" t="s">
        <v>1915</v>
      </c>
      <c r="AG361" s="117" t="s">
        <v>1916</v>
      </c>
      <c r="AH361" s="117" t="s">
        <v>1861</v>
      </c>
    </row>
    <row r="362" spans="1:34" x14ac:dyDescent="0.25">
      <c r="A362" s="117" t="s">
        <v>201</v>
      </c>
      <c r="B362" s="117" t="s">
        <v>202</v>
      </c>
      <c r="C362" s="117" t="s">
        <v>2587</v>
      </c>
      <c r="D362" s="117" t="s">
        <v>649</v>
      </c>
      <c r="E362" s="117" t="s">
        <v>464</v>
      </c>
      <c r="F362" s="117" t="s">
        <v>698</v>
      </c>
      <c r="G362" s="117" t="s">
        <v>699</v>
      </c>
      <c r="H362" s="117" t="s">
        <v>2588</v>
      </c>
      <c r="I362" s="117"/>
      <c r="J362" s="116" t="s">
        <v>1858</v>
      </c>
      <c r="K362" s="116">
        <v>3.5669</v>
      </c>
      <c r="L362" s="116">
        <v>32.2072</v>
      </c>
      <c r="M362" s="117" t="s">
        <v>1859</v>
      </c>
      <c r="N362" s="116" t="s">
        <v>146</v>
      </c>
      <c r="O362" s="116">
        <v>0</v>
      </c>
      <c r="P362" s="116">
        <v>0</v>
      </c>
      <c r="Q362" s="116">
        <v>0</v>
      </c>
      <c r="R362" s="116">
        <v>0</v>
      </c>
      <c r="S362" s="116">
        <v>0</v>
      </c>
      <c r="T362" s="116">
        <v>0</v>
      </c>
      <c r="U362" s="116" t="s">
        <v>159</v>
      </c>
      <c r="V362" s="116">
        <v>190</v>
      </c>
      <c r="W362" s="116">
        <v>802</v>
      </c>
      <c r="X362" s="116">
        <v>0</v>
      </c>
      <c r="Y362" s="116">
        <v>0</v>
      </c>
      <c r="Z362" s="116">
        <v>190</v>
      </c>
      <c r="AA362" s="116">
        <v>802</v>
      </c>
      <c r="AB362" s="116">
        <v>0</v>
      </c>
      <c r="AC362" s="116">
        <v>0</v>
      </c>
      <c r="AD362" s="116">
        <v>41</v>
      </c>
      <c r="AE362" s="116">
        <v>219</v>
      </c>
      <c r="AF362" s="116" t="s">
        <v>1860</v>
      </c>
      <c r="AG362" s="117"/>
      <c r="AH362" s="117" t="s">
        <v>1861</v>
      </c>
    </row>
    <row r="363" spans="1:34" x14ac:dyDescent="0.25">
      <c r="A363" s="117" t="s">
        <v>201</v>
      </c>
      <c r="B363" s="117" t="s">
        <v>202</v>
      </c>
      <c r="C363" s="117" t="s">
        <v>2589</v>
      </c>
      <c r="D363" s="117" t="s">
        <v>649</v>
      </c>
      <c r="E363" s="117" t="s">
        <v>464</v>
      </c>
      <c r="F363" s="117" t="s">
        <v>698</v>
      </c>
      <c r="G363" s="117" t="s">
        <v>699</v>
      </c>
      <c r="H363" s="117" t="s">
        <v>2590</v>
      </c>
      <c r="I363" s="117"/>
      <c r="J363" s="116" t="s">
        <v>1858</v>
      </c>
      <c r="K363" s="116">
        <v>3.6259597499999998</v>
      </c>
      <c r="L363" s="116">
        <v>32.153441639999997</v>
      </c>
      <c r="M363" s="117" t="s">
        <v>1859</v>
      </c>
      <c r="N363" s="116" t="s">
        <v>146</v>
      </c>
      <c r="O363" s="116">
        <v>0</v>
      </c>
      <c r="P363" s="116">
        <v>0</v>
      </c>
      <c r="Q363" s="116">
        <v>0</v>
      </c>
      <c r="R363" s="116">
        <v>0</v>
      </c>
      <c r="S363" s="116">
        <v>0</v>
      </c>
      <c r="T363" s="116">
        <v>0</v>
      </c>
      <c r="U363" s="116" t="s">
        <v>159</v>
      </c>
      <c r="V363" s="116">
        <v>475</v>
      </c>
      <c r="W363" s="116">
        <v>2460</v>
      </c>
      <c r="X363" s="116">
        <v>0</v>
      </c>
      <c r="Y363" s="116">
        <v>0</v>
      </c>
      <c r="Z363" s="116">
        <v>475</v>
      </c>
      <c r="AA363" s="116">
        <v>2460</v>
      </c>
      <c r="AB363" s="116">
        <v>0</v>
      </c>
      <c r="AC363" s="116">
        <v>0</v>
      </c>
      <c r="AD363" s="116">
        <v>149</v>
      </c>
      <c r="AE363" s="116">
        <v>775</v>
      </c>
      <c r="AF363" s="116" t="s">
        <v>1860</v>
      </c>
      <c r="AG363" s="117"/>
      <c r="AH363" s="117" t="s">
        <v>1861</v>
      </c>
    </row>
    <row r="364" spans="1:34" x14ac:dyDescent="0.25">
      <c r="A364" s="117" t="s">
        <v>201</v>
      </c>
      <c r="B364" s="117" t="s">
        <v>202</v>
      </c>
      <c r="C364" s="117" t="s">
        <v>2591</v>
      </c>
      <c r="D364" s="117" t="s">
        <v>649</v>
      </c>
      <c r="E364" s="117" t="s">
        <v>464</v>
      </c>
      <c r="F364" s="117" t="s">
        <v>698</v>
      </c>
      <c r="G364" s="117" t="s">
        <v>699</v>
      </c>
      <c r="H364" s="117" t="s">
        <v>2592</v>
      </c>
      <c r="I364" s="117"/>
      <c r="J364" s="116" t="s">
        <v>1858</v>
      </c>
      <c r="K364" s="116">
        <v>3.6164499999999999</v>
      </c>
      <c r="L364" s="116">
        <v>32.164275000000004</v>
      </c>
      <c r="M364" s="117" t="s">
        <v>1859</v>
      </c>
      <c r="N364" s="116" t="s">
        <v>146</v>
      </c>
      <c r="O364" s="116">
        <v>0</v>
      </c>
      <c r="P364" s="116">
        <v>0</v>
      </c>
      <c r="Q364" s="116">
        <v>0</v>
      </c>
      <c r="R364" s="116">
        <v>0</v>
      </c>
      <c r="S364" s="116">
        <v>0</v>
      </c>
      <c r="T364" s="116">
        <v>0</v>
      </c>
      <c r="U364" s="116" t="s">
        <v>159</v>
      </c>
      <c r="V364" s="116">
        <v>212</v>
      </c>
      <c r="W364" s="116">
        <v>749</v>
      </c>
      <c r="X364" s="116">
        <v>0</v>
      </c>
      <c r="Y364" s="116">
        <v>0</v>
      </c>
      <c r="Z364" s="116">
        <v>212</v>
      </c>
      <c r="AA364" s="116">
        <v>749</v>
      </c>
      <c r="AB364" s="116">
        <v>0</v>
      </c>
      <c r="AC364" s="116">
        <v>0</v>
      </c>
      <c r="AD364" s="116">
        <v>28</v>
      </c>
      <c r="AE364" s="116">
        <v>140</v>
      </c>
      <c r="AF364" s="116" t="s">
        <v>1860</v>
      </c>
      <c r="AG364" s="117"/>
      <c r="AH364" s="117" t="s">
        <v>1861</v>
      </c>
    </row>
    <row r="365" spans="1:34" x14ac:dyDescent="0.25">
      <c r="A365" s="117" t="s">
        <v>201</v>
      </c>
      <c r="B365" s="117" t="s">
        <v>202</v>
      </c>
      <c r="C365" s="117" t="s">
        <v>2593</v>
      </c>
      <c r="D365" s="117" t="s">
        <v>649</v>
      </c>
      <c r="E365" s="117" t="s">
        <v>464</v>
      </c>
      <c r="F365" s="117" t="s">
        <v>698</v>
      </c>
      <c r="G365" s="117" t="s">
        <v>699</v>
      </c>
      <c r="H365" s="117" t="s">
        <v>549</v>
      </c>
      <c r="I365" s="117"/>
      <c r="J365" s="116" t="s">
        <v>1858</v>
      </c>
      <c r="K365" s="116">
        <v>3.614238566</v>
      </c>
      <c r="L365" s="116">
        <v>32.163489134000002</v>
      </c>
      <c r="M365" s="117" t="s">
        <v>1859</v>
      </c>
      <c r="N365" s="116" t="s">
        <v>146</v>
      </c>
      <c r="O365" s="116">
        <v>0</v>
      </c>
      <c r="P365" s="116">
        <v>0</v>
      </c>
      <c r="Q365" s="116">
        <v>0</v>
      </c>
      <c r="R365" s="116">
        <v>0</v>
      </c>
      <c r="S365" s="116">
        <v>0</v>
      </c>
      <c r="T365" s="116">
        <v>0</v>
      </c>
      <c r="U365" s="116" t="s">
        <v>159</v>
      </c>
      <c r="V365" s="116">
        <v>701</v>
      </c>
      <c r="W365" s="116">
        <v>3084</v>
      </c>
      <c r="X365" s="116">
        <v>0</v>
      </c>
      <c r="Y365" s="116">
        <v>0</v>
      </c>
      <c r="Z365" s="116">
        <v>701</v>
      </c>
      <c r="AA365" s="116">
        <v>3084</v>
      </c>
      <c r="AB365" s="116">
        <v>0</v>
      </c>
      <c r="AC365" s="116">
        <v>0</v>
      </c>
      <c r="AD365" s="116">
        <v>31</v>
      </c>
      <c r="AE365" s="116">
        <v>158</v>
      </c>
      <c r="AF365" s="116" t="s">
        <v>1860</v>
      </c>
      <c r="AG365" s="117"/>
      <c r="AH365" s="117" t="s">
        <v>1861</v>
      </c>
    </row>
    <row r="366" spans="1:34" x14ac:dyDescent="0.25">
      <c r="A366" s="118" t="s">
        <v>201</v>
      </c>
      <c r="B366" s="118" t="s">
        <v>202</v>
      </c>
      <c r="C366" s="118" t="s">
        <v>2594</v>
      </c>
      <c r="D366" s="118" t="s">
        <v>649</v>
      </c>
      <c r="E366" s="118" t="s">
        <v>464</v>
      </c>
      <c r="F366" s="118" t="s">
        <v>698</v>
      </c>
      <c r="G366" s="118" t="s">
        <v>699</v>
      </c>
      <c r="H366" s="118" t="s">
        <v>2595</v>
      </c>
      <c r="I366" s="118"/>
      <c r="J366" s="118" t="s">
        <v>1885</v>
      </c>
      <c r="K366" s="119">
        <v>3.5492008400000001</v>
      </c>
      <c r="L366" s="119">
        <v>32.190695949999999</v>
      </c>
      <c r="M366" s="118" t="s">
        <v>1859</v>
      </c>
      <c r="N366" s="116" t="s">
        <v>159</v>
      </c>
      <c r="O366" s="119">
        <v>164</v>
      </c>
      <c r="P366" s="119">
        <v>990</v>
      </c>
      <c r="Q366" s="119">
        <v>164</v>
      </c>
      <c r="R366" s="119">
        <v>990</v>
      </c>
      <c r="S366" s="119">
        <v>0</v>
      </c>
      <c r="T366" s="119">
        <v>0</v>
      </c>
      <c r="U366" s="119" t="s">
        <v>146</v>
      </c>
      <c r="V366" s="119">
        <v>0</v>
      </c>
      <c r="W366" s="116">
        <v>0</v>
      </c>
      <c r="X366" s="119">
        <v>0</v>
      </c>
      <c r="Y366" s="119">
        <v>0</v>
      </c>
      <c r="Z366" s="119">
        <v>0</v>
      </c>
      <c r="AA366" s="119">
        <v>0</v>
      </c>
      <c r="AB366" s="119">
        <v>0</v>
      </c>
      <c r="AC366" s="119">
        <v>0</v>
      </c>
      <c r="AD366" s="119">
        <v>0</v>
      </c>
      <c r="AE366" s="119">
        <v>0</v>
      </c>
      <c r="AF366" s="116" t="s">
        <v>1860</v>
      </c>
      <c r="AG366" s="118"/>
      <c r="AH366" s="117" t="s">
        <v>1861</v>
      </c>
    </row>
    <row r="367" spans="1:34" x14ac:dyDescent="0.25">
      <c r="A367" s="117" t="s">
        <v>201</v>
      </c>
      <c r="B367" s="117" t="s">
        <v>202</v>
      </c>
      <c r="C367" s="117" t="s">
        <v>2596</v>
      </c>
      <c r="D367" s="117" t="s">
        <v>649</v>
      </c>
      <c r="E367" s="117" t="s">
        <v>464</v>
      </c>
      <c r="F367" s="117" t="s">
        <v>698</v>
      </c>
      <c r="G367" s="117" t="s">
        <v>699</v>
      </c>
      <c r="H367" s="117" t="s">
        <v>2597</v>
      </c>
      <c r="I367" s="117"/>
      <c r="J367" s="116" t="s">
        <v>1858</v>
      </c>
      <c r="K367" s="116">
        <v>3.5571999999999999</v>
      </c>
      <c r="L367" s="116">
        <v>32.203899999999997</v>
      </c>
      <c r="M367" s="117" t="s">
        <v>1859</v>
      </c>
      <c r="N367" s="116" t="s">
        <v>146</v>
      </c>
      <c r="O367" s="116">
        <v>0</v>
      </c>
      <c r="P367" s="116">
        <v>0</v>
      </c>
      <c r="Q367" s="116">
        <v>0</v>
      </c>
      <c r="R367" s="116">
        <v>0</v>
      </c>
      <c r="S367" s="116">
        <v>0</v>
      </c>
      <c r="T367" s="116">
        <v>0</v>
      </c>
      <c r="U367" s="116" t="s">
        <v>159</v>
      </c>
      <c r="V367" s="116">
        <v>332</v>
      </c>
      <c r="W367" s="116">
        <v>1322</v>
      </c>
      <c r="X367" s="116">
        <v>0</v>
      </c>
      <c r="Y367" s="116">
        <v>0</v>
      </c>
      <c r="Z367" s="116">
        <v>332</v>
      </c>
      <c r="AA367" s="116">
        <v>1322</v>
      </c>
      <c r="AB367" s="116">
        <v>0</v>
      </c>
      <c r="AC367" s="116">
        <v>0</v>
      </c>
      <c r="AD367" s="116">
        <v>55</v>
      </c>
      <c r="AE367" s="116">
        <v>290</v>
      </c>
      <c r="AF367" s="116" t="s">
        <v>1860</v>
      </c>
      <c r="AG367" s="117"/>
      <c r="AH367" s="117" t="s">
        <v>1861</v>
      </c>
    </row>
    <row r="368" spans="1:34" x14ac:dyDescent="0.25">
      <c r="A368" s="117" t="s">
        <v>201</v>
      </c>
      <c r="B368" s="117" t="s">
        <v>202</v>
      </c>
      <c r="C368" s="117" t="s">
        <v>2598</v>
      </c>
      <c r="D368" s="117" t="s">
        <v>649</v>
      </c>
      <c r="E368" s="117" t="s">
        <v>464</v>
      </c>
      <c r="F368" s="117" t="s">
        <v>1166</v>
      </c>
      <c r="G368" s="117" t="s">
        <v>1167</v>
      </c>
      <c r="H368" s="117" t="s">
        <v>2599</v>
      </c>
      <c r="I368" s="117"/>
      <c r="J368" s="116" t="s">
        <v>1858</v>
      </c>
      <c r="K368" s="116">
        <v>3.5903836299999998</v>
      </c>
      <c r="L368" s="116">
        <v>32.090340849999997</v>
      </c>
      <c r="M368" s="117" t="s">
        <v>1859</v>
      </c>
      <c r="N368" s="116" t="s">
        <v>159</v>
      </c>
      <c r="O368" s="116">
        <v>132</v>
      </c>
      <c r="P368" s="116">
        <v>560</v>
      </c>
      <c r="Q368" s="116">
        <v>132</v>
      </c>
      <c r="R368" s="116">
        <v>560</v>
      </c>
      <c r="S368" s="116">
        <v>0</v>
      </c>
      <c r="T368" s="116">
        <v>0</v>
      </c>
      <c r="U368" s="116" t="s">
        <v>159</v>
      </c>
      <c r="V368" s="116">
        <v>371</v>
      </c>
      <c r="W368" s="116">
        <v>1580</v>
      </c>
      <c r="X368" s="116">
        <v>0</v>
      </c>
      <c r="Y368" s="116">
        <v>0</v>
      </c>
      <c r="Z368" s="116">
        <v>371</v>
      </c>
      <c r="AA368" s="116">
        <v>1580</v>
      </c>
      <c r="AB368" s="116">
        <v>70</v>
      </c>
      <c r="AC368" s="116">
        <v>420</v>
      </c>
      <c r="AD368" s="116">
        <v>53</v>
      </c>
      <c r="AE368" s="116">
        <v>143</v>
      </c>
      <c r="AF368" s="116" t="s">
        <v>1860</v>
      </c>
      <c r="AG368" s="117"/>
      <c r="AH368" s="117" t="s">
        <v>1861</v>
      </c>
    </row>
    <row r="369" spans="1:34" x14ac:dyDescent="0.25">
      <c r="A369" s="117" t="s">
        <v>201</v>
      </c>
      <c r="B369" s="117" t="s">
        <v>202</v>
      </c>
      <c r="C369" s="117" t="s">
        <v>2600</v>
      </c>
      <c r="D369" s="117" t="s">
        <v>649</v>
      </c>
      <c r="E369" s="117" t="s">
        <v>464</v>
      </c>
      <c r="F369" s="117" t="s">
        <v>1166</v>
      </c>
      <c r="G369" s="117" t="s">
        <v>1167</v>
      </c>
      <c r="H369" s="117" t="s">
        <v>2601</v>
      </c>
      <c r="I369" s="117"/>
      <c r="J369" s="116" t="s">
        <v>1858</v>
      </c>
      <c r="K369" s="116">
        <v>3.6466035899999998</v>
      </c>
      <c r="L369" s="116">
        <v>32.032832939999999</v>
      </c>
      <c r="M369" s="117" t="s">
        <v>1859</v>
      </c>
      <c r="N369" s="116" t="s">
        <v>159</v>
      </c>
      <c r="O369" s="116">
        <v>233</v>
      </c>
      <c r="P369" s="116">
        <v>1299</v>
      </c>
      <c r="Q369" s="116">
        <v>233</v>
      </c>
      <c r="R369" s="116">
        <v>1299</v>
      </c>
      <c r="S369" s="116">
        <v>0</v>
      </c>
      <c r="T369" s="116">
        <v>0</v>
      </c>
      <c r="U369" s="116" t="s">
        <v>159</v>
      </c>
      <c r="V369" s="116">
        <v>257</v>
      </c>
      <c r="W369" s="116">
        <v>1276</v>
      </c>
      <c r="X369" s="116">
        <v>0</v>
      </c>
      <c r="Y369" s="116">
        <v>0</v>
      </c>
      <c r="Z369" s="116">
        <v>257</v>
      </c>
      <c r="AA369" s="116">
        <v>1276</v>
      </c>
      <c r="AB369" s="116">
        <v>200</v>
      </c>
      <c r="AC369" s="116">
        <v>1100</v>
      </c>
      <c r="AD369" s="116">
        <v>96</v>
      </c>
      <c r="AE369" s="116">
        <v>482</v>
      </c>
      <c r="AF369" s="116" t="s">
        <v>1860</v>
      </c>
      <c r="AG369" s="117"/>
      <c r="AH369" s="117" t="s">
        <v>1861</v>
      </c>
    </row>
    <row r="370" spans="1:34" x14ac:dyDescent="0.25">
      <c r="A370" s="117" t="s">
        <v>201</v>
      </c>
      <c r="B370" s="117" t="s">
        <v>202</v>
      </c>
      <c r="C370" s="117" t="s">
        <v>2602</v>
      </c>
      <c r="D370" s="117" t="s">
        <v>649</v>
      </c>
      <c r="E370" s="117" t="s">
        <v>464</v>
      </c>
      <c r="F370" s="117" t="s">
        <v>1166</v>
      </c>
      <c r="G370" s="117" t="s">
        <v>1167</v>
      </c>
      <c r="H370" s="117" t="s">
        <v>2603</v>
      </c>
      <c r="I370" s="117"/>
      <c r="J370" s="116" t="s">
        <v>1858</v>
      </c>
      <c r="K370" s="116">
        <v>3.5980472300000002</v>
      </c>
      <c r="L370" s="116">
        <v>32.058460820000001</v>
      </c>
      <c r="M370" s="117" t="s">
        <v>1859</v>
      </c>
      <c r="N370" s="116" t="s">
        <v>159</v>
      </c>
      <c r="O370" s="116">
        <v>1227</v>
      </c>
      <c r="P370" s="116">
        <v>7569</v>
      </c>
      <c r="Q370" s="116">
        <v>1227</v>
      </c>
      <c r="R370" s="116">
        <v>7569</v>
      </c>
      <c r="S370" s="116">
        <v>0</v>
      </c>
      <c r="T370" s="116">
        <v>0</v>
      </c>
      <c r="U370" s="116" t="s">
        <v>159</v>
      </c>
      <c r="V370" s="116">
        <v>2415</v>
      </c>
      <c r="W370" s="116">
        <v>15645</v>
      </c>
      <c r="X370" s="116">
        <v>0</v>
      </c>
      <c r="Y370" s="116">
        <v>0</v>
      </c>
      <c r="Z370" s="116">
        <v>2415</v>
      </c>
      <c r="AA370" s="116">
        <v>15645</v>
      </c>
      <c r="AB370" s="116">
        <v>275</v>
      </c>
      <c r="AC370" s="116">
        <v>1401</v>
      </c>
      <c r="AD370" s="116">
        <v>288</v>
      </c>
      <c r="AE370" s="116">
        <v>1766</v>
      </c>
      <c r="AF370" s="116" t="s">
        <v>1860</v>
      </c>
      <c r="AG370" s="117"/>
      <c r="AH370" s="117" t="s">
        <v>1861</v>
      </c>
    </row>
    <row r="371" spans="1:34" x14ac:dyDescent="0.25">
      <c r="A371" s="117" t="s">
        <v>201</v>
      </c>
      <c r="B371" s="117" t="s">
        <v>202</v>
      </c>
      <c r="C371" s="117" t="s">
        <v>2604</v>
      </c>
      <c r="D371" s="117" t="s">
        <v>649</v>
      </c>
      <c r="E371" s="117" t="s">
        <v>464</v>
      </c>
      <c r="F371" s="117" t="s">
        <v>1166</v>
      </c>
      <c r="G371" s="117" t="s">
        <v>1167</v>
      </c>
      <c r="H371" s="117" t="s">
        <v>2605</v>
      </c>
      <c r="I371" s="117"/>
      <c r="J371" s="116" t="s">
        <v>1858</v>
      </c>
      <c r="K371" s="116">
        <v>3.5695367999999998</v>
      </c>
      <c r="L371" s="116">
        <v>32.08657316</v>
      </c>
      <c r="M371" s="117" t="s">
        <v>1859</v>
      </c>
      <c r="N371" s="116" t="s">
        <v>159</v>
      </c>
      <c r="O371" s="116">
        <v>162</v>
      </c>
      <c r="P371" s="116">
        <v>972</v>
      </c>
      <c r="Q371" s="116">
        <v>162</v>
      </c>
      <c r="R371" s="116">
        <v>972</v>
      </c>
      <c r="S371" s="116">
        <v>0</v>
      </c>
      <c r="T371" s="116">
        <v>0</v>
      </c>
      <c r="U371" s="116" t="s">
        <v>159</v>
      </c>
      <c r="V371" s="116">
        <v>1130</v>
      </c>
      <c r="W371" s="116">
        <v>6934</v>
      </c>
      <c r="X371" s="116">
        <v>0</v>
      </c>
      <c r="Y371" s="116">
        <v>0</v>
      </c>
      <c r="Z371" s="116">
        <v>1130</v>
      </c>
      <c r="AA371" s="116">
        <v>6934</v>
      </c>
      <c r="AB371" s="116">
        <v>600</v>
      </c>
      <c r="AC371" s="116">
        <v>3200</v>
      </c>
      <c r="AD371" s="116">
        <v>632</v>
      </c>
      <c r="AE371" s="116">
        <v>2420</v>
      </c>
      <c r="AF371" s="116" t="s">
        <v>1860</v>
      </c>
      <c r="AG371" s="117"/>
      <c r="AH371" s="117" t="s">
        <v>1861</v>
      </c>
    </row>
    <row r="372" spans="1:34" x14ac:dyDescent="0.25">
      <c r="A372" s="117" t="s">
        <v>201</v>
      </c>
      <c r="B372" s="117" t="s">
        <v>202</v>
      </c>
      <c r="C372" s="117" t="s">
        <v>2606</v>
      </c>
      <c r="D372" s="117" t="s">
        <v>649</v>
      </c>
      <c r="E372" s="117" t="s">
        <v>464</v>
      </c>
      <c r="F372" s="117" t="s">
        <v>693</v>
      </c>
      <c r="G372" s="117" t="s">
        <v>694</v>
      </c>
      <c r="H372" s="117" t="s">
        <v>2607</v>
      </c>
      <c r="I372" s="117"/>
      <c r="J372" s="116" t="s">
        <v>1858</v>
      </c>
      <c r="K372" s="116">
        <v>4.0172800000000004</v>
      </c>
      <c r="L372" s="116">
        <v>32.470300000000002</v>
      </c>
      <c r="M372" s="117" t="s">
        <v>1859</v>
      </c>
      <c r="N372" s="116" t="s">
        <v>159</v>
      </c>
      <c r="O372" s="116">
        <v>73</v>
      </c>
      <c r="P372" s="116">
        <v>400</v>
      </c>
      <c r="Q372" s="116">
        <v>73</v>
      </c>
      <c r="R372" s="116">
        <v>400</v>
      </c>
      <c r="S372" s="116">
        <v>0</v>
      </c>
      <c r="T372" s="116">
        <v>0</v>
      </c>
      <c r="U372" s="116" t="s">
        <v>159</v>
      </c>
      <c r="V372" s="116">
        <v>120</v>
      </c>
      <c r="W372" s="116">
        <v>792</v>
      </c>
      <c r="X372" s="116">
        <v>0</v>
      </c>
      <c r="Y372" s="116">
        <v>0</v>
      </c>
      <c r="Z372" s="116">
        <v>120</v>
      </c>
      <c r="AA372" s="116">
        <v>792</v>
      </c>
      <c r="AB372" s="116">
        <v>0</v>
      </c>
      <c r="AC372" s="116">
        <v>0</v>
      </c>
      <c r="AD372" s="116">
        <v>51</v>
      </c>
      <c r="AE372" s="116">
        <v>260</v>
      </c>
      <c r="AF372" s="116" t="s">
        <v>1860</v>
      </c>
      <c r="AG372" s="117"/>
      <c r="AH372" s="117" t="s">
        <v>1861</v>
      </c>
    </row>
    <row r="373" spans="1:34" x14ac:dyDescent="0.25">
      <c r="A373" s="117" t="s">
        <v>201</v>
      </c>
      <c r="B373" s="117" t="s">
        <v>202</v>
      </c>
      <c r="C373" s="117" t="s">
        <v>2608</v>
      </c>
      <c r="D373" s="117" t="s">
        <v>649</v>
      </c>
      <c r="E373" s="117" t="s">
        <v>464</v>
      </c>
      <c r="F373" s="117" t="s">
        <v>693</v>
      </c>
      <c r="G373" s="117" t="s">
        <v>694</v>
      </c>
      <c r="H373" s="117" t="s">
        <v>2609</v>
      </c>
      <c r="I373" s="117"/>
      <c r="J373" s="116" t="s">
        <v>1858</v>
      </c>
      <c r="K373" s="116">
        <v>4.0440800000000001</v>
      </c>
      <c r="L373" s="116">
        <v>32.424599999999998</v>
      </c>
      <c r="M373" s="117" t="s">
        <v>1859</v>
      </c>
      <c r="N373" s="116" t="s">
        <v>146</v>
      </c>
      <c r="O373" s="116">
        <v>0</v>
      </c>
      <c r="P373" s="116">
        <v>0</v>
      </c>
      <c r="Q373" s="116">
        <v>0</v>
      </c>
      <c r="R373" s="116">
        <v>0</v>
      </c>
      <c r="S373" s="116">
        <v>0</v>
      </c>
      <c r="T373" s="116">
        <v>0</v>
      </c>
      <c r="U373" s="116" t="s">
        <v>159</v>
      </c>
      <c r="V373" s="116">
        <v>150</v>
      </c>
      <c r="W373" s="116">
        <v>825</v>
      </c>
      <c r="X373" s="116">
        <v>0</v>
      </c>
      <c r="Y373" s="116">
        <v>0</v>
      </c>
      <c r="Z373" s="116">
        <v>150</v>
      </c>
      <c r="AA373" s="116">
        <v>825</v>
      </c>
      <c r="AB373" s="116">
        <v>0</v>
      </c>
      <c r="AC373" s="116">
        <v>0</v>
      </c>
      <c r="AD373" s="116">
        <v>47</v>
      </c>
      <c r="AE373" s="116">
        <v>230</v>
      </c>
      <c r="AF373" s="116" t="s">
        <v>1860</v>
      </c>
      <c r="AG373" s="117"/>
      <c r="AH373" s="117" t="s">
        <v>1861</v>
      </c>
    </row>
    <row r="374" spans="1:34" x14ac:dyDescent="0.25">
      <c r="A374" s="117" t="s">
        <v>201</v>
      </c>
      <c r="B374" s="117" t="s">
        <v>202</v>
      </c>
      <c r="C374" s="117" t="s">
        <v>2610</v>
      </c>
      <c r="D374" s="117" t="s">
        <v>649</v>
      </c>
      <c r="E374" s="117" t="s">
        <v>464</v>
      </c>
      <c r="F374" s="117" t="s">
        <v>693</v>
      </c>
      <c r="G374" s="117" t="s">
        <v>694</v>
      </c>
      <c r="H374" s="117" t="s">
        <v>2611</v>
      </c>
      <c r="I374" s="117"/>
      <c r="J374" s="116" t="s">
        <v>1858</v>
      </c>
      <c r="K374" s="116">
        <v>4.0522200000000002</v>
      </c>
      <c r="L374" s="116">
        <v>32.410200000000003</v>
      </c>
      <c r="M374" s="117" t="s">
        <v>1859</v>
      </c>
      <c r="N374" s="116" t="s">
        <v>159</v>
      </c>
      <c r="O374" s="116">
        <v>22</v>
      </c>
      <c r="P374" s="116">
        <v>123</v>
      </c>
      <c r="Q374" s="116">
        <v>22</v>
      </c>
      <c r="R374" s="116">
        <v>123</v>
      </c>
      <c r="S374" s="116">
        <v>0</v>
      </c>
      <c r="T374" s="116">
        <v>0</v>
      </c>
      <c r="U374" s="116" t="s">
        <v>159</v>
      </c>
      <c r="V374" s="116">
        <v>110</v>
      </c>
      <c r="W374" s="116">
        <v>605</v>
      </c>
      <c r="X374" s="116">
        <v>0</v>
      </c>
      <c r="Y374" s="116">
        <v>0</v>
      </c>
      <c r="Z374" s="116">
        <v>110</v>
      </c>
      <c r="AA374" s="116">
        <v>605</v>
      </c>
      <c r="AB374" s="116">
        <v>0</v>
      </c>
      <c r="AC374" s="116">
        <v>0</v>
      </c>
      <c r="AD374" s="116">
        <v>148</v>
      </c>
      <c r="AE374" s="116">
        <v>760</v>
      </c>
      <c r="AF374" s="116" t="s">
        <v>1860</v>
      </c>
      <c r="AG374" s="117"/>
      <c r="AH374" s="117" t="s">
        <v>1861</v>
      </c>
    </row>
    <row r="375" spans="1:34" x14ac:dyDescent="0.25">
      <c r="A375" s="117" t="s">
        <v>201</v>
      </c>
      <c r="B375" s="117" t="s">
        <v>202</v>
      </c>
      <c r="C375" s="117" t="s">
        <v>2612</v>
      </c>
      <c r="D375" s="117" t="s">
        <v>649</v>
      </c>
      <c r="E375" s="117" t="s">
        <v>464</v>
      </c>
      <c r="F375" s="117" t="s">
        <v>693</v>
      </c>
      <c r="G375" s="117" t="s">
        <v>694</v>
      </c>
      <c r="H375" s="117" t="s">
        <v>2613</v>
      </c>
      <c r="I375" s="117"/>
      <c r="J375" s="116" t="s">
        <v>1858</v>
      </c>
      <c r="K375" s="116">
        <v>3.9948700000000001</v>
      </c>
      <c r="L375" s="116">
        <v>32.566450000000003</v>
      </c>
      <c r="M375" s="117" t="s">
        <v>1859</v>
      </c>
      <c r="N375" s="116" t="s">
        <v>146</v>
      </c>
      <c r="O375" s="116">
        <v>0</v>
      </c>
      <c r="P375" s="116">
        <v>0</v>
      </c>
      <c r="Q375" s="116">
        <v>0</v>
      </c>
      <c r="R375" s="116">
        <v>0</v>
      </c>
      <c r="S375" s="116">
        <v>0</v>
      </c>
      <c r="T375" s="116">
        <v>0</v>
      </c>
      <c r="U375" s="116" t="s">
        <v>159</v>
      </c>
      <c r="V375" s="116">
        <v>100</v>
      </c>
      <c r="W375" s="116">
        <v>550</v>
      </c>
      <c r="X375" s="116">
        <v>0</v>
      </c>
      <c r="Y375" s="116">
        <v>0</v>
      </c>
      <c r="Z375" s="116">
        <v>100</v>
      </c>
      <c r="AA375" s="116">
        <v>550</v>
      </c>
      <c r="AB375" s="116">
        <v>0</v>
      </c>
      <c r="AC375" s="116">
        <v>0</v>
      </c>
      <c r="AD375" s="116">
        <v>45</v>
      </c>
      <c r="AE375" s="116">
        <v>290</v>
      </c>
      <c r="AF375" s="116" t="s">
        <v>1860</v>
      </c>
      <c r="AG375" s="117"/>
      <c r="AH375" s="117" t="s">
        <v>1861</v>
      </c>
    </row>
    <row r="376" spans="1:34" x14ac:dyDescent="0.25">
      <c r="A376" s="117" t="s">
        <v>201</v>
      </c>
      <c r="B376" s="117" t="s">
        <v>202</v>
      </c>
      <c r="C376" s="117" t="s">
        <v>2614</v>
      </c>
      <c r="D376" s="117" t="s">
        <v>649</v>
      </c>
      <c r="E376" s="117" t="s">
        <v>464</v>
      </c>
      <c r="F376" s="117" t="s">
        <v>1458</v>
      </c>
      <c r="G376" s="117" t="s">
        <v>1459</v>
      </c>
      <c r="H376" s="117" t="s">
        <v>2615</v>
      </c>
      <c r="I376" s="117"/>
      <c r="J376" s="116" t="s">
        <v>1858</v>
      </c>
      <c r="K376" s="116">
        <v>4.0307718100000001</v>
      </c>
      <c r="L376" s="116">
        <v>31.954718669999998</v>
      </c>
      <c r="M376" s="117" t="s">
        <v>1859</v>
      </c>
      <c r="N376" s="116" t="s">
        <v>159</v>
      </c>
      <c r="O376" s="116">
        <v>100</v>
      </c>
      <c r="P376" s="116">
        <v>446</v>
      </c>
      <c r="Q376" s="116">
        <v>100</v>
      </c>
      <c r="R376" s="116">
        <v>446</v>
      </c>
      <c r="S376" s="116">
        <v>0</v>
      </c>
      <c r="T376" s="116">
        <v>0</v>
      </c>
      <c r="U376" s="116" t="s">
        <v>159</v>
      </c>
      <c r="V376" s="116">
        <v>289</v>
      </c>
      <c r="W376" s="116">
        <v>960</v>
      </c>
      <c r="X376" s="116">
        <v>0</v>
      </c>
      <c r="Y376" s="116">
        <v>0</v>
      </c>
      <c r="Z376" s="116">
        <v>289</v>
      </c>
      <c r="AA376" s="116">
        <v>960</v>
      </c>
      <c r="AB376" s="116">
        <v>30</v>
      </c>
      <c r="AC376" s="116">
        <v>120</v>
      </c>
      <c r="AD376" s="116">
        <v>79</v>
      </c>
      <c r="AE376" s="116">
        <v>398</v>
      </c>
      <c r="AF376" s="116" t="s">
        <v>1860</v>
      </c>
      <c r="AG376" s="117"/>
      <c r="AH376" s="117" t="s">
        <v>1861</v>
      </c>
    </row>
    <row r="377" spans="1:34" x14ac:dyDescent="0.25">
      <c r="A377" s="117" t="s">
        <v>201</v>
      </c>
      <c r="B377" s="117" t="s">
        <v>202</v>
      </c>
      <c r="C377" s="117" t="s">
        <v>2616</v>
      </c>
      <c r="D377" s="117" t="s">
        <v>649</v>
      </c>
      <c r="E377" s="117" t="s">
        <v>464</v>
      </c>
      <c r="F377" s="117" t="s">
        <v>1458</v>
      </c>
      <c r="G377" s="117" t="s">
        <v>1459</v>
      </c>
      <c r="H377" s="117" t="s">
        <v>2617</v>
      </c>
      <c r="I377" s="117" t="s">
        <v>2618</v>
      </c>
      <c r="J377" s="116" t="s">
        <v>1858</v>
      </c>
      <c r="K377" s="116">
        <v>3.9242911600000001</v>
      </c>
      <c r="L377" s="116">
        <v>32.068445160000003</v>
      </c>
      <c r="M377" s="117" t="s">
        <v>1859</v>
      </c>
      <c r="N377" s="116" t="s">
        <v>159</v>
      </c>
      <c r="O377" s="116">
        <v>45</v>
      </c>
      <c r="P377" s="116">
        <v>137</v>
      </c>
      <c r="Q377" s="116">
        <v>45</v>
      </c>
      <c r="R377" s="116">
        <v>137</v>
      </c>
      <c r="S377" s="116">
        <v>0</v>
      </c>
      <c r="T377" s="116">
        <v>0</v>
      </c>
      <c r="U377" s="116" t="s">
        <v>159</v>
      </c>
      <c r="V377" s="116">
        <v>150</v>
      </c>
      <c r="W377" s="116">
        <v>528</v>
      </c>
      <c r="X377" s="116">
        <v>0</v>
      </c>
      <c r="Y377" s="116">
        <v>0</v>
      </c>
      <c r="Z377" s="116">
        <v>150</v>
      </c>
      <c r="AA377" s="116">
        <v>528</v>
      </c>
      <c r="AB377" s="116">
        <v>16</v>
      </c>
      <c r="AC377" s="116">
        <v>85</v>
      </c>
      <c r="AD377" s="116">
        <v>13</v>
      </c>
      <c r="AE377" s="116">
        <v>41</v>
      </c>
      <c r="AF377" s="116" t="s">
        <v>1860</v>
      </c>
      <c r="AG377" s="117"/>
      <c r="AH377" s="117" t="s">
        <v>1861</v>
      </c>
    </row>
    <row r="378" spans="1:34" x14ac:dyDescent="0.25">
      <c r="A378" s="117" t="s">
        <v>201</v>
      </c>
      <c r="B378" s="117" t="s">
        <v>202</v>
      </c>
      <c r="C378" s="117" t="s">
        <v>2619</v>
      </c>
      <c r="D378" s="117" t="s">
        <v>649</v>
      </c>
      <c r="E378" s="117" t="s">
        <v>464</v>
      </c>
      <c r="F378" s="117" t="s">
        <v>1458</v>
      </c>
      <c r="G378" s="117" t="s">
        <v>1459</v>
      </c>
      <c r="H378" s="117" t="s">
        <v>1459</v>
      </c>
      <c r="I378" s="117"/>
      <c r="J378" s="116" t="s">
        <v>1858</v>
      </c>
      <c r="K378" s="116">
        <v>3.8644221600000002</v>
      </c>
      <c r="L378" s="116">
        <v>31.961089940000001</v>
      </c>
      <c r="M378" s="117" t="s">
        <v>1859</v>
      </c>
      <c r="N378" s="116" t="s">
        <v>159</v>
      </c>
      <c r="O378" s="116">
        <v>65</v>
      </c>
      <c r="P378" s="116">
        <v>390</v>
      </c>
      <c r="Q378" s="116">
        <v>65</v>
      </c>
      <c r="R378" s="116">
        <v>390</v>
      </c>
      <c r="S378" s="116">
        <v>0</v>
      </c>
      <c r="T378" s="116">
        <v>0</v>
      </c>
      <c r="U378" s="116" t="s">
        <v>159</v>
      </c>
      <c r="V378" s="116">
        <v>253</v>
      </c>
      <c r="W378" s="116">
        <v>1341</v>
      </c>
      <c r="X378" s="116">
        <v>0</v>
      </c>
      <c r="Y378" s="116">
        <v>0</v>
      </c>
      <c r="Z378" s="116">
        <v>253</v>
      </c>
      <c r="AA378" s="116">
        <v>1341</v>
      </c>
      <c r="AB378" s="116">
        <v>6</v>
      </c>
      <c r="AC378" s="116">
        <v>24</v>
      </c>
      <c r="AD378" s="116">
        <v>10</v>
      </c>
      <c r="AE378" s="116">
        <v>54</v>
      </c>
      <c r="AF378" s="116" t="s">
        <v>1860</v>
      </c>
      <c r="AG378" s="117"/>
      <c r="AH378" s="117" t="s">
        <v>1861</v>
      </c>
    </row>
    <row r="379" spans="1:34" x14ac:dyDescent="0.25">
      <c r="A379" s="117" t="s">
        <v>201</v>
      </c>
      <c r="B379" s="117" t="s">
        <v>202</v>
      </c>
      <c r="C379" s="117" t="s">
        <v>2620</v>
      </c>
      <c r="D379" s="117" t="s">
        <v>649</v>
      </c>
      <c r="E379" s="117" t="s">
        <v>464</v>
      </c>
      <c r="F379" s="117" t="s">
        <v>695</v>
      </c>
      <c r="G379" s="117" t="s">
        <v>696</v>
      </c>
      <c r="H379" s="117" t="s">
        <v>2621</v>
      </c>
      <c r="I379" s="117"/>
      <c r="J379" s="116" t="s">
        <v>1858</v>
      </c>
      <c r="K379" s="116">
        <v>3.8602466999999998</v>
      </c>
      <c r="L379" s="116">
        <v>32.482733920000001</v>
      </c>
      <c r="M379" s="117" t="s">
        <v>1859</v>
      </c>
      <c r="N379" s="116" t="s">
        <v>146</v>
      </c>
      <c r="O379" s="116">
        <v>0</v>
      </c>
      <c r="P379" s="116">
        <v>0</v>
      </c>
      <c r="Q379" s="116">
        <v>0</v>
      </c>
      <c r="R379" s="116">
        <v>0</v>
      </c>
      <c r="S379" s="116">
        <v>0</v>
      </c>
      <c r="T379" s="116">
        <v>0</v>
      </c>
      <c r="U379" s="116" t="s">
        <v>159</v>
      </c>
      <c r="V379" s="116">
        <v>70</v>
      </c>
      <c r="W379" s="116">
        <v>385</v>
      </c>
      <c r="X379" s="116">
        <v>0</v>
      </c>
      <c r="Y379" s="116">
        <v>0</v>
      </c>
      <c r="Z379" s="116">
        <v>70</v>
      </c>
      <c r="AA379" s="116">
        <v>385</v>
      </c>
      <c r="AB379" s="116">
        <v>0</v>
      </c>
      <c r="AC379" s="116">
        <v>0</v>
      </c>
      <c r="AD379" s="116">
        <v>163</v>
      </c>
      <c r="AE379" s="116">
        <v>895</v>
      </c>
      <c r="AF379" s="116" t="s">
        <v>1860</v>
      </c>
      <c r="AG379" s="117"/>
      <c r="AH379" s="117" t="s">
        <v>1861</v>
      </c>
    </row>
    <row r="380" spans="1:34" x14ac:dyDescent="0.25">
      <c r="A380" s="117" t="s">
        <v>201</v>
      </c>
      <c r="B380" s="117" t="s">
        <v>202</v>
      </c>
      <c r="C380" s="117" t="s">
        <v>2622</v>
      </c>
      <c r="D380" s="117" t="s">
        <v>649</v>
      </c>
      <c r="E380" s="117" t="s">
        <v>464</v>
      </c>
      <c r="F380" s="117" t="s">
        <v>695</v>
      </c>
      <c r="G380" s="117" t="s">
        <v>696</v>
      </c>
      <c r="H380" s="117" t="s">
        <v>2623</v>
      </c>
      <c r="I380" s="117"/>
      <c r="J380" s="116" t="s">
        <v>1858</v>
      </c>
      <c r="K380" s="116">
        <v>3.8717530600000001</v>
      </c>
      <c r="L380" s="116">
        <v>32.477707129999999</v>
      </c>
      <c r="M380" s="117" t="s">
        <v>1859</v>
      </c>
      <c r="N380" s="116" t="s">
        <v>146</v>
      </c>
      <c r="O380" s="116">
        <v>0</v>
      </c>
      <c r="P380" s="116">
        <v>0</v>
      </c>
      <c r="Q380" s="116">
        <v>0</v>
      </c>
      <c r="R380" s="116">
        <v>0</v>
      </c>
      <c r="S380" s="116">
        <v>0</v>
      </c>
      <c r="T380" s="116">
        <v>0</v>
      </c>
      <c r="U380" s="116" t="s">
        <v>159</v>
      </c>
      <c r="V380" s="116">
        <v>200</v>
      </c>
      <c r="W380" s="116">
        <v>805</v>
      </c>
      <c r="X380" s="116">
        <v>0</v>
      </c>
      <c r="Y380" s="116">
        <v>0</v>
      </c>
      <c r="Z380" s="116">
        <v>200</v>
      </c>
      <c r="AA380" s="116">
        <v>805</v>
      </c>
      <c r="AB380" s="116">
        <v>0</v>
      </c>
      <c r="AC380" s="116">
        <v>0</v>
      </c>
      <c r="AD380" s="116">
        <v>163</v>
      </c>
      <c r="AE380" s="116">
        <v>895</v>
      </c>
      <c r="AF380" s="116" t="s">
        <v>1860</v>
      </c>
      <c r="AG380" s="117"/>
      <c r="AH380" s="117" t="s">
        <v>1861</v>
      </c>
    </row>
    <row r="381" spans="1:34" x14ac:dyDescent="0.25">
      <c r="A381" s="117" t="s">
        <v>201</v>
      </c>
      <c r="B381" s="117" t="s">
        <v>202</v>
      </c>
      <c r="C381" s="117" t="s">
        <v>2624</v>
      </c>
      <c r="D381" s="117" t="s">
        <v>649</v>
      </c>
      <c r="E381" s="117" t="s">
        <v>464</v>
      </c>
      <c r="F381" s="117" t="s">
        <v>695</v>
      </c>
      <c r="G381" s="117" t="s">
        <v>696</v>
      </c>
      <c r="H381" s="117" t="s">
        <v>2625</v>
      </c>
      <c r="I381" s="117"/>
      <c r="J381" s="116" t="s">
        <v>1858</v>
      </c>
      <c r="K381" s="116">
        <v>3.8639893399999998</v>
      </c>
      <c r="L381" s="116">
        <v>32.484000190000003</v>
      </c>
      <c r="M381" s="117" t="s">
        <v>1859</v>
      </c>
      <c r="N381" s="116" t="s">
        <v>146</v>
      </c>
      <c r="O381" s="116">
        <v>0</v>
      </c>
      <c r="P381" s="116">
        <v>0</v>
      </c>
      <c r="Q381" s="116">
        <v>0</v>
      </c>
      <c r="R381" s="116">
        <v>0</v>
      </c>
      <c r="S381" s="116">
        <v>0</v>
      </c>
      <c r="T381" s="116">
        <v>0</v>
      </c>
      <c r="U381" s="116" t="s">
        <v>159</v>
      </c>
      <c r="V381" s="116">
        <v>60</v>
      </c>
      <c r="W381" s="116">
        <v>330</v>
      </c>
      <c r="X381" s="116">
        <v>0</v>
      </c>
      <c r="Y381" s="116">
        <v>0</v>
      </c>
      <c r="Z381" s="116">
        <v>60</v>
      </c>
      <c r="AA381" s="116">
        <v>330</v>
      </c>
      <c r="AB381" s="116">
        <v>0</v>
      </c>
      <c r="AC381" s="116">
        <v>0</v>
      </c>
      <c r="AD381" s="116">
        <v>126</v>
      </c>
      <c r="AE381" s="116">
        <v>690</v>
      </c>
      <c r="AF381" s="116" t="s">
        <v>1860</v>
      </c>
      <c r="AG381" s="117"/>
      <c r="AH381" s="117" t="s">
        <v>1861</v>
      </c>
    </row>
    <row r="382" spans="1:34" x14ac:dyDescent="0.25">
      <c r="A382" s="117" t="s">
        <v>201</v>
      </c>
      <c r="B382" s="117" t="s">
        <v>202</v>
      </c>
      <c r="C382" s="117" t="s">
        <v>2626</v>
      </c>
      <c r="D382" s="117" t="s">
        <v>649</v>
      </c>
      <c r="E382" s="117" t="s">
        <v>464</v>
      </c>
      <c r="F382" s="117" t="s">
        <v>695</v>
      </c>
      <c r="G382" s="117" t="s">
        <v>696</v>
      </c>
      <c r="H382" s="117" t="s">
        <v>696</v>
      </c>
      <c r="I382" s="117"/>
      <c r="J382" s="116" t="s">
        <v>1858</v>
      </c>
      <c r="K382" s="116">
        <v>3.8720238199999999</v>
      </c>
      <c r="L382" s="116">
        <v>32.481361990000003</v>
      </c>
      <c r="M382" s="117" t="s">
        <v>1859</v>
      </c>
      <c r="N382" s="116" t="s">
        <v>146</v>
      </c>
      <c r="O382" s="116">
        <v>0</v>
      </c>
      <c r="P382" s="116">
        <v>0</v>
      </c>
      <c r="Q382" s="116">
        <v>0</v>
      </c>
      <c r="R382" s="116">
        <v>0</v>
      </c>
      <c r="S382" s="116">
        <v>0</v>
      </c>
      <c r="T382" s="116">
        <v>0</v>
      </c>
      <c r="U382" s="116" t="s">
        <v>159</v>
      </c>
      <c r="V382" s="116">
        <v>55</v>
      </c>
      <c r="W382" s="116">
        <v>303</v>
      </c>
      <c r="X382" s="116">
        <v>0</v>
      </c>
      <c r="Y382" s="116">
        <v>0</v>
      </c>
      <c r="Z382" s="116">
        <v>55</v>
      </c>
      <c r="AA382" s="116">
        <v>303</v>
      </c>
      <c r="AB382" s="116">
        <v>0</v>
      </c>
      <c r="AC382" s="116">
        <v>0</v>
      </c>
      <c r="AD382" s="116">
        <v>63</v>
      </c>
      <c r="AE382" s="116">
        <v>199</v>
      </c>
      <c r="AF382" s="116" t="s">
        <v>1860</v>
      </c>
      <c r="AG382" s="117"/>
      <c r="AH382" s="117" t="s">
        <v>1861</v>
      </c>
    </row>
    <row r="383" spans="1:34" x14ac:dyDescent="0.25">
      <c r="A383" s="117" t="s">
        <v>201</v>
      </c>
      <c r="B383" s="117" t="s">
        <v>202</v>
      </c>
      <c r="C383" s="117" t="s">
        <v>2627</v>
      </c>
      <c r="D383" s="117" t="s">
        <v>649</v>
      </c>
      <c r="E383" s="117" t="s">
        <v>464</v>
      </c>
      <c r="F383" s="117" t="s">
        <v>695</v>
      </c>
      <c r="G383" s="117" t="s">
        <v>696</v>
      </c>
      <c r="H383" s="117" t="s">
        <v>2628</v>
      </c>
      <c r="I383" s="117"/>
      <c r="J383" s="116" t="s">
        <v>1858</v>
      </c>
      <c r="K383" s="116">
        <v>3.7666841600000001</v>
      </c>
      <c r="L383" s="116">
        <v>32.51876232</v>
      </c>
      <c r="M383" s="117" t="s">
        <v>1859</v>
      </c>
      <c r="N383" s="116" t="s">
        <v>146</v>
      </c>
      <c r="O383" s="116">
        <v>0</v>
      </c>
      <c r="P383" s="116">
        <v>0</v>
      </c>
      <c r="Q383" s="116">
        <v>0</v>
      </c>
      <c r="R383" s="116">
        <v>0</v>
      </c>
      <c r="S383" s="116">
        <v>0</v>
      </c>
      <c r="T383" s="116">
        <v>0</v>
      </c>
      <c r="U383" s="116" t="s">
        <v>159</v>
      </c>
      <c r="V383" s="116">
        <v>88</v>
      </c>
      <c r="W383" s="116">
        <v>484</v>
      </c>
      <c r="X383" s="116">
        <v>0</v>
      </c>
      <c r="Y383" s="116">
        <v>0</v>
      </c>
      <c r="Z383" s="116">
        <v>88</v>
      </c>
      <c r="AA383" s="116">
        <v>484</v>
      </c>
      <c r="AB383" s="116">
        <v>0</v>
      </c>
      <c r="AC383" s="116">
        <v>0</v>
      </c>
      <c r="AD383" s="116">
        <v>81</v>
      </c>
      <c r="AE383" s="116">
        <v>450</v>
      </c>
      <c r="AF383" s="116" t="s">
        <v>1860</v>
      </c>
      <c r="AG383" s="117"/>
      <c r="AH383" s="117" t="s">
        <v>1861</v>
      </c>
    </row>
    <row r="384" spans="1:34" x14ac:dyDescent="0.25">
      <c r="A384" s="117" t="s">
        <v>201</v>
      </c>
      <c r="B384" s="117" t="s">
        <v>202</v>
      </c>
      <c r="C384" s="117" t="s">
        <v>2629</v>
      </c>
      <c r="D384" s="117" t="s">
        <v>301</v>
      </c>
      <c r="E384" s="117" t="s">
        <v>302</v>
      </c>
      <c r="F384" s="117" t="s">
        <v>1581</v>
      </c>
      <c r="G384" s="117" t="s">
        <v>1582</v>
      </c>
      <c r="H384" s="117" t="s">
        <v>2630</v>
      </c>
      <c r="I384" s="117" t="s">
        <v>2631</v>
      </c>
      <c r="J384" s="116" t="s">
        <v>1858</v>
      </c>
      <c r="K384" s="116">
        <v>4.6561824840000003</v>
      </c>
      <c r="L384" s="116">
        <v>32.575292230000002</v>
      </c>
      <c r="M384" s="117" t="s">
        <v>1859</v>
      </c>
      <c r="N384" s="116" t="s">
        <v>146</v>
      </c>
      <c r="O384" s="116">
        <v>0</v>
      </c>
      <c r="P384" s="116">
        <v>0</v>
      </c>
      <c r="Q384" s="116">
        <v>0</v>
      </c>
      <c r="R384" s="116">
        <v>0</v>
      </c>
      <c r="S384" s="116">
        <v>0</v>
      </c>
      <c r="T384" s="116">
        <v>0</v>
      </c>
      <c r="U384" s="116" t="s">
        <v>159</v>
      </c>
      <c r="V384" s="116">
        <v>37</v>
      </c>
      <c r="W384" s="116">
        <v>222</v>
      </c>
      <c r="X384" s="116">
        <v>0</v>
      </c>
      <c r="Y384" s="116">
        <v>0</v>
      </c>
      <c r="Z384" s="116">
        <v>37</v>
      </c>
      <c r="AA384" s="116">
        <v>222</v>
      </c>
      <c r="AB384" s="116">
        <v>13</v>
      </c>
      <c r="AC384" s="116">
        <v>78</v>
      </c>
      <c r="AD384" s="116">
        <v>14</v>
      </c>
      <c r="AE384" s="116">
        <v>98</v>
      </c>
      <c r="AF384" s="116" t="s">
        <v>2167</v>
      </c>
      <c r="AG384" s="117" t="s">
        <v>2270</v>
      </c>
      <c r="AH384" s="117" t="s">
        <v>1861</v>
      </c>
    </row>
    <row r="385" spans="1:34" x14ac:dyDescent="0.25">
      <c r="A385" s="117" t="s">
        <v>201</v>
      </c>
      <c r="B385" s="117" t="s">
        <v>202</v>
      </c>
      <c r="C385" s="117" t="s">
        <v>2632</v>
      </c>
      <c r="D385" s="117" t="s">
        <v>301</v>
      </c>
      <c r="E385" s="117" t="s">
        <v>302</v>
      </c>
      <c r="F385" s="117" t="s">
        <v>1581</v>
      </c>
      <c r="G385" s="117" t="s">
        <v>1582</v>
      </c>
      <c r="H385" s="117" t="s">
        <v>2633</v>
      </c>
      <c r="I385" s="117"/>
      <c r="J385" s="116" t="s">
        <v>1858</v>
      </c>
      <c r="K385" s="116">
        <v>4.5722329999999998</v>
      </c>
      <c r="L385" s="116">
        <v>32.486499999999999</v>
      </c>
      <c r="M385" s="117" t="s">
        <v>1859</v>
      </c>
      <c r="N385" s="116" t="s">
        <v>146</v>
      </c>
      <c r="O385" s="116">
        <v>0</v>
      </c>
      <c r="P385" s="116">
        <v>0</v>
      </c>
      <c r="Q385" s="116">
        <v>0</v>
      </c>
      <c r="R385" s="116">
        <v>0</v>
      </c>
      <c r="S385" s="116">
        <v>0</v>
      </c>
      <c r="T385" s="116">
        <v>0</v>
      </c>
      <c r="U385" s="116" t="s">
        <v>159</v>
      </c>
      <c r="V385" s="116">
        <v>9</v>
      </c>
      <c r="W385" s="116">
        <v>54</v>
      </c>
      <c r="X385" s="116">
        <v>0</v>
      </c>
      <c r="Y385" s="116">
        <v>0</v>
      </c>
      <c r="Z385" s="116">
        <v>9</v>
      </c>
      <c r="AA385" s="116">
        <v>54</v>
      </c>
      <c r="AB385" s="116">
        <v>0</v>
      </c>
      <c r="AC385" s="116">
        <v>0</v>
      </c>
      <c r="AD385" s="116">
        <v>9</v>
      </c>
      <c r="AE385" s="116">
        <v>54</v>
      </c>
      <c r="AF385" s="116" t="s">
        <v>1860</v>
      </c>
      <c r="AG385" s="117"/>
      <c r="AH385" s="117" t="s">
        <v>1861</v>
      </c>
    </row>
    <row r="386" spans="1:34" x14ac:dyDescent="0.25">
      <c r="A386" s="117" t="s">
        <v>201</v>
      </c>
      <c r="B386" s="117" t="s">
        <v>202</v>
      </c>
      <c r="C386" s="117" t="s">
        <v>2634</v>
      </c>
      <c r="D386" s="117" t="s">
        <v>301</v>
      </c>
      <c r="E386" s="117" t="s">
        <v>302</v>
      </c>
      <c r="F386" s="117" t="s">
        <v>1581</v>
      </c>
      <c r="G386" s="117" t="s">
        <v>1582</v>
      </c>
      <c r="H386" s="117" t="s">
        <v>2635</v>
      </c>
      <c r="I386" s="117"/>
      <c r="J386" s="116" t="s">
        <v>1858</v>
      </c>
      <c r="K386" s="116">
        <v>4.5549499999999998</v>
      </c>
      <c r="L386" s="116">
        <v>32.487482999999997</v>
      </c>
      <c r="M386" s="117" t="s">
        <v>1859</v>
      </c>
      <c r="N386" s="116" t="s">
        <v>159</v>
      </c>
      <c r="O386" s="116">
        <v>7</v>
      </c>
      <c r="P386" s="116">
        <v>49</v>
      </c>
      <c r="Q386" s="116">
        <v>7</v>
      </c>
      <c r="R386" s="116">
        <v>49</v>
      </c>
      <c r="S386" s="116">
        <v>0</v>
      </c>
      <c r="T386" s="116">
        <v>0</v>
      </c>
      <c r="U386" s="116" t="s">
        <v>159</v>
      </c>
      <c r="V386" s="116">
        <v>37</v>
      </c>
      <c r="W386" s="116">
        <v>222</v>
      </c>
      <c r="X386" s="116">
        <v>0</v>
      </c>
      <c r="Y386" s="116">
        <v>0</v>
      </c>
      <c r="Z386" s="116">
        <v>37</v>
      </c>
      <c r="AA386" s="116">
        <v>222</v>
      </c>
      <c r="AB386" s="116">
        <v>0</v>
      </c>
      <c r="AC386" s="116">
        <v>0</v>
      </c>
      <c r="AD386" s="116">
        <v>14</v>
      </c>
      <c r="AE386" s="116">
        <v>84</v>
      </c>
      <c r="AF386" s="116" t="s">
        <v>1860</v>
      </c>
      <c r="AG386" s="117"/>
      <c r="AH386" s="117" t="s">
        <v>1861</v>
      </c>
    </row>
    <row r="387" spans="1:34" x14ac:dyDescent="0.25">
      <c r="A387" s="117" t="s">
        <v>201</v>
      </c>
      <c r="B387" s="117" t="s">
        <v>202</v>
      </c>
      <c r="C387" s="117" t="s">
        <v>2636</v>
      </c>
      <c r="D387" s="117" t="s">
        <v>301</v>
      </c>
      <c r="E387" s="117" t="s">
        <v>302</v>
      </c>
      <c r="F387" s="117" t="s">
        <v>1581</v>
      </c>
      <c r="G387" s="117" t="s">
        <v>1582</v>
      </c>
      <c r="H387" s="117" t="s">
        <v>2637</v>
      </c>
      <c r="I387" s="117"/>
      <c r="J387" s="116" t="s">
        <v>1858</v>
      </c>
      <c r="K387" s="116">
        <v>4.5242500000000003</v>
      </c>
      <c r="L387" s="116">
        <v>32.491067000000001</v>
      </c>
      <c r="M387" s="117" t="s">
        <v>1859</v>
      </c>
      <c r="N387" s="116" t="s">
        <v>159</v>
      </c>
      <c r="O387" s="116">
        <v>6</v>
      </c>
      <c r="P387" s="116">
        <v>42</v>
      </c>
      <c r="Q387" s="116">
        <v>6</v>
      </c>
      <c r="R387" s="116">
        <v>42</v>
      </c>
      <c r="S387" s="116">
        <v>0</v>
      </c>
      <c r="T387" s="116">
        <v>0</v>
      </c>
      <c r="U387" s="116" t="s">
        <v>159</v>
      </c>
      <c r="V387" s="116">
        <v>46</v>
      </c>
      <c r="W387" s="116">
        <v>276</v>
      </c>
      <c r="X387" s="116">
        <v>0</v>
      </c>
      <c r="Y387" s="116">
        <v>0</v>
      </c>
      <c r="Z387" s="116">
        <v>46</v>
      </c>
      <c r="AA387" s="116">
        <v>276</v>
      </c>
      <c r="AB387" s="116">
        <v>3</v>
      </c>
      <c r="AC387" s="116">
        <v>9</v>
      </c>
      <c r="AD387" s="116">
        <v>21</v>
      </c>
      <c r="AE387" s="116">
        <v>126</v>
      </c>
      <c r="AF387" s="116" t="s">
        <v>1860</v>
      </c>
      <c r="AG387" s="117"/>
      <c r="AH387" s="117" t="s">
        <v>1861</v>
      </c>
    </row>
    <row r="388" spans="1:34" x14ac:dyDescent="0.25">
      <c r="A388" s="117" t="s">
        <v>201</v>
      </c>
      <c r="B388" s="117" t="s">
        <v>202</v>
      </c>
      <c r="C388" s="117" t="s">
        <v>2638</v>
      </c>
      <c r="D388" s="117" t="s">
        <v>301</v>
      </c>
      <c r="E388" s="117" t="s">
        <v>302</v>
      </c>
      <c r="F388" s="117" t="s">
        <v>1581</v>
      </c>
      <c r="G388" s="117" t="s">
        <v>1582</v>
      </c>
      <c r="H388" s="117" t="s">
        <v>2639</v>
      </c>
      <c r="I388" s="117"/>
      <c r="J388" s="116" t="s">
        <v>1858</v>
      </c>
      <c r="K388" s="116">
        <v>4.6030329999999999</v>
      </c>
      <c r="L388" s="116">
        <v>32.482750000000003</v>
      </c>
      <c r="M388" s="117" t="s">
        <v>1859</v>
      </c>
      <c r="N388" s="116" t="s">
        <v>146</v>
      </c>
      <c r="O388" s="116">
        <v>0</v>
      </c>
      <c r="P388" s="116">
        <v>0</v>
      </c>
      <c r="Q388" s="116">
        <v>0</v>
      </c>
      <c r="R388" s="116">
        <v>0</v>
      </c>
      <c r="S388" s="116">
        <v>0</v>
      </c>
      <c r="T388" s="116">
        <v>0</v>
      </c>
      <c r="U388" s="116" t="s">
        <v>159</v>
      </c>
      <c r="V388" s="116">
        <v>20</v>
      </c>
      <c r="W388" s="116">
        <v>120</v>
      </c>
      <c r="X388" s="116">
        <v>0</v>
      </c>
      <c r="Y388" s="116">
        <v>0</v>
      </c>
      <c r="Z388" s="116">
        <v>20</v>
      </c>
      <c r="AA388" s="116">
        <v>120</v>
      </c>
      <c r="AB388" s="116">
        <v>0</v>
      </c>
      <c r="AC388" s="116">
        <v>0</v>
      </c>
      <c r="AD388" s="116">
        <v>11</v>
      </c>
      <c r="AE388" s="116">
        <v>66</v>
      </c>
      <c r="AF388" s="116" t="s">
        <v>1860</v>
      </c>
      <c r="AG388" s="117"/>
      <c r="AH388" s="117" t="s">
        <v>1861</v>
      </c>
    </row>
    <row r="389" spans="1:34" x14ac:dyDescent="0.25">
      <c r="A389" s="117" t="s">
        <v>201</v>
      </c>
      <c r="B389" s="117" t="s">
        <v>202</v>
      </c>
      <c r="C389" s="117" t="s">
        <v>2640</v>
      </c>
      <c r="D389" s="117" t="s">
        <v>301</v>
      </c>
      <c r="E389" s="117" t="s">
        <v>302</v>
      </c>
      <c r="F389" s="117" t="s">
        <v>1095</v>
      </c>
      <c r="G389" s="117" t="s">
        <v>1096</v>
      </c>
      <c r="H389" s="117" t="s">
        <v>2641</v>
      </c>
      <c r="I389" s="117"/>
      <c r="J389" s="116" t="s">
        <v>1858</v>
      </c>
      <c r="K389" s="116">
        <v>4.4467499999999998</v>
      </c>
      <c r="L389" s="116">
        <v>32.818249999999999</v>
      </c>
      <c r="M389" s="117" t="s">
        <v>1859</v>
      </c>
      <c r="N389" s="116" t="s">
        <v>159</v>
      </c>
      <c r="O389" s="116">
        <v>27</v>
      </c>
      <c r="P389" s="116">
        <v>162</v>
      </c>
      <c r="Q389" s="116">
        <v>27</v>
      </c>
      <c r="R389" s="116">
        <v>162</v>
      </c>
      <c r="S389" s="116">
        <v>0</v>
      </c>
      <c r="T389" s="116">
        <v>0</v>
      </c>
      <c r="U389" s="116" t="s">
        <v>159</v>
      </c>
      <c r="V389" s="116">
        <v>37</v>
      </c>
      <c r="W389" s="116">
        <v>185</v>
      </c>
      <c r="X389" s="116">
        <v>5</v>
      </c>
      <c r="Y389" s="116">
        <v>25</v>
      </c>
      <c r="Z389" s="116">
        <v>32</v>
      </c>
      <c r="AA389" s="116">
        <v>160</v>
      </c>
      <c r="AB389" s="116">
        <v>36</v>
      </c>
      <c r="AC389" s="116">
        <v>198</v>
      </c>
      <c r="AD389" s="116">
        <v>48</v>
      </c>
      <c r="AE389" s="116">
        <v>240</v>
      </c>
      <c r="AF389" s="116" t="s">
        <v>1860</v>
      </c>
      <c r="AG389" s="117"/>
      <c r="AH389" s="117" t="s">
        <v>1861</v>
      </c>
    </row>
    <row r="390" spans="1:34" x14ac:dyDescent="0.25">
      <c r="A390" s="117" t="s">
        <v>201</v>
      </c>
      <c r="B390" s="117" t="s">
        <v>202</v>
      </c>
      <c r="C390" s="117" t="s">
        <v>2642</v>
      </c>
      <c r="D390" s="117" t="s">
        <v>301</v>
      </c>
      <c r="E390" s="117" t="s">
        <v>302</v>
      </c>
      <c r="F390" s="117" t="s">
        <v>1095</v>
      </c>
      <c r="G390" s="117" t="s">
        <v>1096</v>
      </c>
      <c r="H390" s="117" t="s">
        <v>2643</v>
      </c>
      <c r="I390" s="117"/>
      <c r="J390" s="116" t="s">
        <v>1858</v>
      </c>
      <c r="K390" s="116">
        <v>4.4635170000000004</v>
      </c>
      <c r="L390" s="116">
        <v>32.868617</v>
      </c>
      <c r="M390" s="117" t="s">
        <v>1859</v>
      </c>
      <c r="N390" s="116" t="s">
        <v>159</v>
      </c>
      <c r="O390" s="116">
        <v>42</v>
      </c>
      <c r="P390" s="116">
        <v>252</v>
      </c>
      <c r="Q390" s="116">
        <v>42</v>
      </c>
      <c r="R390" s="116">
        <v>252</v>
      </c>
      <c r="S390" s="116">
        <v>0</v>
      </c>
      <c r="T390" s="116">
        <v>0</v>
      </c>
      <c r="U390" s="116" t="s">
        <v>159</v>
      </c>
      <c r="V390" s="116">
        <v>50</v>
      </c>
      <c r="W390" s="116">
        <v>250</v>
      </c>
      <c r="X390" s="116">
        <v>13</v>
      </c>
      <c r="Y390" s="116">
        <v>65</v>
      </c>
      <c r="Z390" s="116">
        <v>37</v>
      </c>
      <c r="AA390" s="116">
        <v>185</v>
      </c>
      <c r="AB390" s="116">
        <v>35</v>
      </c>
      <c r="AC390" s="116">
        <v>193</v>
      </c>
      <c r="AD390" s="116">
        <v>31</v>
      </c>
      <c r="AE390" s="116">
        <v>155</v>
      </c>
      <c r="AF390" s="116" t="s">
        <v>1860</v>
      </c>
      <c r="AG390" s="117"/>
      <c r="AH390" s="117" t="s">
        <v>1861</v>
      </c>
    </row>
    <row r="391" spans="1:34" x14ac:dyDescent="0.25">
      <c r="A391" s="117" t="s">
        <v>201</v>
      </c>
      <c r="B391" s="117" t="s">
        <v>202</v>
      </c>
      <c r="C391" s="117" t="s">
        <v>2644</v>
      </c>
      <c r="D391" s="117" t="s">
        <v>301</v>
      </c>
      <c r="E391" s="117" t="s">
        <v>302</v>
      </c>
      <c r="F391" s="117" t="s">
        <v>1095</v>
      </c>
      <c r="G391" s="117" t="s">
        <v>1096</v>
      </c>
      <c r="H391" s="117" t="s">
        <v>2645</v>
      </c>
      <c r="I391" s="117"/>
      <c r="J391" s="116" t="s">
        <v>1858</v>
      </c>
      <c r="K391" s="116">
        <v>4.5113500000000002</v>
      </c>
      <c r="L391" s="116">
        <v>32.784750000000003</v>
      </c>
      <c r="M391" s="117" t="s">
        <v>1859</v>
      </c>
      <c r="N391" s="116" t="s">
        <v>146</v>
      </c>
      <c r="O391" s="116">
        <v>0</v>
      </c>
      <c r="P391" s="116">
        <v>0</v>
      </c>
      <c r="Q391" s="116">
        <v>0</v>
      </c>
      <c r="R391" s="116">
        <v>0</v>
      </c>
      <c r="S391" s="116">
        <v>0</v>
      </c>
      <c r="T391" s="116">
        <v>0</v>
      </c>
      <c r="U391" s="116" t="s">
        <v>159</v>
      </c>
      <c r="V391" s="116">
        <v>23</v>
      </c>
      <c r="W391" s="116">
        <v>115</v>
      </c>
      <c r="X391" s="116">
        <v>0</v>
      </c>
      <c r="Y391" s="116">
        <v>0</v>
      </c>
      <c r="Z391" s="116">
        <v>23</v>
      </c>
      <c r="AA391" s="116">
        <v>115</v>
      </c>
      <c r="AB391" s="116">
        <v>8</v>
      </c>
      <c r="AC391" s="116">
        <v>45</v>
      </c>
      <c r="AD391" s="116">
        <v>17</v>
      </c>
      <c r="AE391" s="116">
        <v>85</v>
      </c>
      <c r="AF391" s="116" t="s">
        <v>1860</v>
      </c>
      <c r="AG391" s="117"/>
      <c r="AH391" s="117" t="s">
        <v>1861</v>
      </c>
    </row>
    <row r="392" spans="1:34" x14ac:dyDescent="0.25">
      <c r="A392" s="117" t="s">
        <v>201</v>
      </c>
      <c r="B392" s="117" t="s">
        <v>202</v>
      </c>
      <c r="C392" s="117" t="s">
        <v>2646</v>
      </c>
      <c r="D392" s="117" t="s">
        <v>301</v>
      </c>
      <c r="E392" s="117" t="s">
        <v>302</v>
      </c>
      <c r="F392" s="117" t="s">
        <v>1095</v>
      </c>
      <c r="G392" s="117" t="s">
        <v>1096</v>
      </c>
      <c r="H392" s="117" t="s">
        <v>2647</v>
      </c>
      <c r="I392" s="117"/>
      <c r="J392" s="116" t="s">
        <v>1858</v>
      </c>
      <c r="K392" s="116">
        <v>4.4788329999999998</v>
      </c>
      <c r="L392" s="116">
        <v>32.817433000000001</v>
      </c>
      <c r="M392" s="117" t="s">
        <v>1859</v>
      </c>
      <c r="N392" s="116" t="s">
        <v>146</v>
      </c>
      <c r="O392" s="116">
        <v>0</v>
      </c>
      <c r="P392" s="116">
        <v>0</v>
      </c>
      <c r="Q392" s="116">
        <v>0</v>
      </c>
      <c r="R392" s="116">
        <v>0</v>
      </c>
      <c r="S392" s="116">
        <v>0</v>
      </c>
      <c r="T392" s="116">
        <v>0</v>
      </c>
      <c r="U392" s="116" t="s">
        <v>159</v>
      </c>
      <c r="V392" s="116">
        <v>30</v>
      </c>
      <c r="W392" s="116">
        <v>150</v>
      </c>
      <c r="X392" s="116">
        <v>9</v>
      </c>
      <c r="Y392" s="116">
        <v>45</v>
      </c>
      <c r="Z392" s="116">
        <v>21</v>
      </c>
      <c r="AA392" s="116">
        <v>105</v>
      </c>
      <c r="AB392" s="116">
        <v>0</v>
      </c>
      <c r="AC392" s="116">
        <v>0</v>
      </c>
      <c r="AD392" s="116">
        <v>27</v>
      </c>
      <c r="AE392" s="116">
        <v>135</v>
      </c>
      <c r="AF392" s="116" t="s">
        <v>1860</v>
      </c>
      <c r="AG392" s="117"/>
      <c r="AH392" s="117" t="s">
        <v>1861</v>
      </c>
    </row>
    <row r="393" spans="1:34" x14ac:dyDescent="0.25">
      <c r="A393" s="117" t="s">
        <v>201</v>
      </c>
      <c r="B393" s="117" t="s">
        <v>202</v>
      </c>
      <c r="C393" s="117" t="s">
        <v>2648</v>
      </c>
      <c r="D393" s="117" t="s">
        <v>301</v>
      </c>
      <c r="E393" s="117" t="s">
        <v>302</v>
      </c>
      <c r="F393" s="117" t="s">
        <v>1584</v>
      </c>
      <c r="G393" s="117" t="s">
        <v>1585</v>
      </c>
      <c r="H393" s="117" t="s">
        <v>2649</v>
      </c>
      <c r="I393" s="117"/>
      <c r="J393" s="116" t="s">
        <v>1858</v>
      </c>
      <c r="K393" s="116">
        <v>4.2855999999999996</v>
      </c>
      <c r="L393" s="116">
        <v>32.661267000000002</v>
      </c>
      <c r="M393" s="118" t="s">
        <v>2151</v>
      </c>
      <c r="N393" s="116" t="s">
        <v>146</v>
      </c>
      <c r="O393" s="116">
        <v>0</v>
      </c>
      <c r="P393" s="116">
        <v>0</v>
      </c>
      <c r="Q393" s="116">
        <v>0</v>
      </c>
      <c r="R393" s="116">
        <v>0</v>
      </c>
      <c r="S393" s="116">
        <v>0</v>
      </c>
      <c r="T393" s="116">
        <v>0</v>
      </c>
      <c r="U393" s="119" t="s">
        <v>146</v>
      </c>
      <c r="V393" s="116">
        <v>0</v>
      </c>
      <c r="W393" s="116">
        <v>0</v>
      </c>
      <c r="X393" s="116">
        <v>0</v>
      </c>
      <c r="Y393" s="116">
        <v>0</v>
      </c>
      <c r="Z393" s="116">
        <v>0</v>
      </c>
      <c r="AA393" s="116">
        <v>0</v>
      </c>
      <c r="AB393" s="116">
        <v>0</v>
      </c>
      <c r="AC393" s="116">
        <v>0</v>
      </c>
      <c r="AD393" s="116">
        <v>0</v>
      </c>
      <c r="AE393" s="116">
        <v>0</v>
      </c>
      <c r="AF393" s="116" t="s">
        <v>1860</v>
      </c>
      <c r="AG393" s="117"/>
      <c r="AH393" s="117" t="s">
        <v>1861</v>
      </c>
    </row>
    <row r="394" spans="1:34" x14ac:dyDescent="0.25">
      <c r="A394" s="117" t="s">
        <v>201</v>
      </c>
      <c r="B394" s="117" t="s">
        <v>202</v>
      </c>
      <c r="C394" s="117" t="s">
        <v>2650</v>
      </c>
      <c r="D394" s="117" t="s">
        <v>301</v>
      </c>
      <c r="E394" s="117" t="s">
        <v>302</v>
      </c>
      <c r="F394" s="117" t="s">
        <v>1584</v>
      </c>
      <c r="G394" s="117" t="s">
        <v>1585</v>
      </c>
      <c r="H394" s="117" t="s">
        <v>2651</v>
      </c>
      <c r="I394" s="117"/>
      <c r="J394" s="116" t="s">
        <v>1858</v>
      </c>
      <c r="K394" s="116">
        <v>4.2031999999999998</v>
      </c>
      <c r="L394" s="116">
        <v>32.680199999999999</v>
      </c>
      <c r="M394" s="117" t="s">
        <v>1859</v>
      </c>
      <c r="N394" s="116" t="s">
        <v>159</v>
      </c>
      <c r="O394" s="116">
        <v>6</v>
      </c>
      <c r="P394" s="116">
        <v>36</v>
      </c>
      <c r="Q394" s="116">
        <v>6</v>
      </c>
      <c r="R394" s="116">
        <v>36</v>
      </c>
      <c r="S394" s="116">
        <v>0</v>
      </c>
      <c r="T394" s="116">
        <v>0</v>
      </c>
      <c r="U394" s="116" t="s">
        <v>159</v>
      </c>
      <c r="V394" s="116">
        <v>7</v>
      </c>
      <c r="W394" s="116">
        <v>42</v>
      </c>
      <c r="X394" s="116">
        <v>2</v>
      </c>
      <c r="Y394" s="116">
        <v>12</v>
      </c>
      <c r="Z394" s="116">
        <v>5</v>
      </c>
      <c r="AA394" s="116">
        <v>30</v>
      </c>
      <c r="AB394" s="116">
        <v>2</v>
      </c>
      <c r="AC394" s="116">
        <v>12</v>
      </c>
      <c r="AD394" s="116">
        <v>0</v>
      </c>
      <c r="AE394" s="116">
        <v>0</v>
      </c>
      <c r="AF394" s="116" t="s">
        <v>1915</v>
      </c>
      <c r="AG394" s="117" t="s">
        <v>1916</v>
      </c>
      <c r="AH394" s="117" t="s">
        <v>1861</v>
      </c>
    </row>
    <row r="395" spans="1:34" x14ac:dyDescent="0.25">
      <c r="A395" s="117" t="s">
        <v>201</v>
      </c>
      <c r="B395" s="117" t="s">
        <v>202</v>
      </c>
      <c r="C395" s="117" t="s">
        <v>2652</v>
      </c>
      <c r="D395" s="117" t="s">
        <v>301</v>
      </c>
      <c r="E395" s="117" t="s">
        <v>302</v>
      </c>
      <c r="F395" s="117" t="s">
        <v>1584</v>
      </c>
      <c r="G395" s="117" t="s">
        <v>1585</v>
      </c>
      <c r="H395" s="117" t="s">
        <v>2653</v>
      </c>
      <c r="I395" s="117"/>
      <c r="J395" s="116" t="s">
        <v>1858</v>
      </c>
      <c r="K395" s="116">
        <v>4.3234669999999999</v>
      </c>
      <c r="L395" s="116">
        <v>32.642282999999999</v>
      </c>
      <c r="M395" s="117" t="s">
        <v>1859</v>
      </c>
      <c r="N395" s="116" t="s">
        <v>159</v>
      </c>
      <c r="O395" s="116">
        <v>4</v>
      </c>
      <c r="P395" s="116">
        <v>34</v>
      </c>
      <c r="Q395" s="116">
        <v>4</v>
      </c>
      <c r="R395" s="116">
        <v>34</v>
      </c>
      <c r="S395" s="116">
        <v>0</v>
      </c>
      <c r="T395" s="116">
        <v>0</v>
      </c>
      <c r="U395" s="116" t="s">
        <v>159</v>
      </c>
      <c r="V395" s="116">
        <v>1</v>
      </c>
      <c r="W395" s="116">
        <v>6</v>
      </c>
      <c r="X395" s="116">
        <v>1</v>
      </c>
      <c r="Y395" s="116">
        <v>6</v>
      </c>
      <c r="Z395" s="116">
        <v>0</v>
      </c>
      <c r="AA395" s="116">
        <v>0</v>
      </c>
      <c r="AB395" s="116">
        <v>0</v>
      </c>
      <c r="AC395" s="116">
        <v>0</v>
      </c>
      <c r="AD395" s="116">
        <v>0</v>
      </c>
      <c r="AE395" s="116">
        <v>0</v>
      </c>
      <c r="AF395" s="116" t="s">
        <v>1860</v>
      </c>
      <c r="AG395" s="117"/>
      <c r="AH395" s="117" t="s">
        <v>1861</v>
      </c>
    </row>
    <row r="396" spans="1:34" x14ac:dyDescent="0.25">
      <c r="A396" s="117" t="s">
        <v>201</v>
      </c>
      <c r="B396" s="117" t="s">
        <v>202</v>
      </c>
      <c r="C396" s="117" t="s">
        <v>2654</v>
      </c>
      <c r="D396" s="117" t="s">
        <v>301</v>
      </c>
      <c r="E396" s="117" t="s">
        <v>302</v>
      </c>
      <c r="F396" s="117" t="s">
        <v>1584</v>
      </c>
      <c r="G396" s="117" t="s">
        <v>1585</v>
      </c>
      <c r="H396" s="117" t="s">
        <v>2655</v>
      </c>
      <c r="I396" s="117"/>
      <c r="J396" s="116" t="s">
        <v>1858</v>
      </c>
      <c r="K396" s="116">
        <v>4.2995830000000002</v>
      </c>
      <c r="L396" s="116">
        <v>32.660032999999999</v>
      </c>
      <c r="M396" s="117" t="s">
        <v>1859</v>
      </c>
      <c r="N396" s="116" t="s">
        <v>146</v>
      </c>
      <c r="O396" s="116">
        <v>0</v>
      </c>
      <c r="P396" s="116">
        <v>0</v>
      </c>
      <c r="Q396" s="116">
        <v>0</v>
      </c>
      <c r="R396" s="116">
        <v>0</v>
      </c>
      <c r="S396" s="116">
        <v>0</v>
      </c>
      <c r="T396" s="116">
        <v>0</v>
      </c>
      <c r="U396" s="116" t="s">
        <v>159</v>
      </c>
      <c r="V396" s="116">
        <v>1</v>
      </c>
      <c r="W396" s="116">
        <v>6</v>
      </c>
      <c r="X396" s="116">
        <v>1</v>
      </c>
      <c r="Y396" s="116">
        <v>6</v>
      </c>
      <c r="Z396" s="116">
        <v>0</v>
      </c>
      <c r="AA396" s="116">
        <v>0</v>
      </c>
      <c r="AB396" s="116">
        <v>0</v>
      </c>
      <c r="AC396" s="116">
        <v>0</v>
      </c>
      <c r="AD396" s="116">
        <v>0</v>
      </c>
      <c r="AE396" s="116">
        <v>0</v>
      </c>
      <c r="AF396" s="116" t="s">
        <v>1860</v>
      </c>
      <c r="AG396" s="117"/>
      <c r="AH396" s="117" t="s">
        <v>1861</v>
      </c>
    </row>
    <row r="397" spans="1:34" x14ac:dyDescent="0.25">
      <c r="A397" s="117" t="s">
        <v>201</v>
      </c>
      <c r="B397" s="117" t="s">
        <v>202</v>
      </c>
      <c r="C397" s="117" t="s">
        <v>2656</v>
      </c>
      <c r="D397" s="117" t="s">
        <v>301</v>
      </c>
      <c r="E397" s="117" t="s">
        <v>302</v>
      </c>
      <c r="F397" s="117" t="s">
        <v>1584</v>
      </c>
      <c r="G397" s="117" t="s">
        <v>1585</v>
      </c>
      <c r="H397" s="117" t="s">
        <v>2657</v>
      </c>
      <c r="I397" s="117"/>
      <c r="J397" s="116" t="s">
        <v>1858</v>
      </c>
      <c r="K397" s="116">
        <v>4.2843999999999998</v>
      </c>
      <c r="L397" s="116">
        <v>32.646467000000001</v>
      </c>
      <c r="M397" s="118" t="s">
        <v>2151</v>
      </c>
      <c r="N397" s="116" t="s">
        <v>146</v>
      </c>
      <c r="O397" s="116">
        <v>0</v>
      </c>
      <c r="P397" s="116">
        <v>0</v>
      </c>
      <c r="Q397" s="116">
        <v>0</v>
      </c>
      <c r="R397" s="116">
        <v>0</v>
      </c>
      <c r="S397" s="116">
        <v>0</v>
      </c>
      <c r="T397" s="116">
        <v>0</v>
      </c>
      <c r="U397" s="119" t="s">
        <v>146</v>
      </c>
      <c r="V397" s="116">
        <v>0</v>
      </c>
      <c r="W397" s="116">
        <v>0</v>
      </c>
      <c r="X397" s="116">
        <v>0</v>
      </c>
      <c r="Y397" s="116">
        <v>0</v>
      </c>
      <c r="Z397" s="116">
        <v>0</v>
      </c>
      <c r="AA397" s="116">
        <v>0</v>
      </c>
      <c r="AB397" s="116">
        <v>0</v>
      </c>
      <c r="AC397" s="116">
        <v>0</v>
      </c>
      <c r="AD397" s="116">
        <v>0</v>
      </c>
      <c r="AE397" s="116">
        <v>0</v>
      </c>
      <c r="AF397" s="116" t="s">
        <v>1860</v>
      </c>
      <c r="AG397" s="117"/>
      <c r="AH397" s="117" t="s">
        <v>1861</v>
      </c>
    </row>
    <row r="398" spans="1:34" x14ac:dyDescent="0.25">
      <c r="A398" s="117" t="s">
        <v>201</v>
      </c>
      <c r="B398" s="117" t="s">
        <v>202</v>
      </c>
      <c r="C398" s="117" t="s">
        <v>2658</v>
      </c>
      <c r="D398" s="117" t="s">
        <v>301</v>
      </c>
      <c r="E398" s="117" t="s">
        <v>302</v>
      </c>
      <c r="F398" s="117" t="s">
        <v>1689</v>
      </c>
      <c r="G398" s="117" t="s">
        <v>1690</v>
      </c>
      <c r="H398" s="117" t="s">
        <v>2659</v>
      </c>
      <c r="I398" s="117"/>
      <c r="J398" s="116" t="s">
        <v>1858</v>
      </c>
      <c r="K398" s="116">
        <v>3.9682900000000001</v>
      </c>
      <c r="L398" s="116">
        <v>32.623739999999998</v>
      </c>
      <c r="M398" s="117" t="s">
        <v>1859</v>
      </c>
      <c r="N398" s="116" t="s">
        <v>159</v>
      </c>
      <c r="O398" s="116">
        <v>2</v>
      </c>
      <c r="P398" s="116">
        <v>12</v>
      </c>
      <c r="Q398" s="116">
        <v>2</v>
      </c>
      <c r="R398" s="116">
        <v>12</v>
      </c>
      <c r="S398" s="116">
        <v>0</v>
      </c>
      <c r="T398" s="116">
        <v>0</v>
      </c>
      <c r="U398" s="116" t="s">
        <v>159</v>
      </c>
      <c r="V398" s="116">
        <v>1</v>
      </c>
      <c r="W398" s="116">
        <v>6</v>
      </c>
      <c r="X398" s="116">
        <v>1</v>
      </c>
      <c r="Y398" s="116">
        <v>6</v>
      </c>
      <c r="Z398" s="116">
        <v>0</v>
      </c>
      <c r="AA398" s="116">
        <v>0</v>
      </c>
      <c r="AB398" s="116">
        <v>0</v>
      </c>
      <c r="AC398" s="116">
        <v>0</v>
      </c>
      <c r="AD398" s="116">
        <v>0</v>
      </c>
      <c r="AE398" s="116">
        <v>0</v>
      </c>
      <c r="AF398" s="116" t="s">
        <v>1860</v>
      </c>
      <c r="AG398" s="117"/>
      <c r="AH398" s="117" t="s">
        <v>1861</v>
      </c>
    </row>
    <row r="399" spans="1:34" x14ac:dyDescent="0.25">
      <c r="A399" s="117" t="s">
        <v>201</v>
      </c>
      <c r="B399" s="117" t="s">
        <v>202</v>
      </c>
      <c r="C399" s="117" t="s">
        <v>2660</v>
      </c>
      <c r="D399" s="117" t="s">
        <v>301</v>
      </c>
      <c r="E399" s="117" t="s">
        <v>302</v>
      </c>
      <c r="F399" s="117" t="s">
        <v>1689</v>
      </c>
      <c r="G399" s="117" t="s">
        <v>1690</v>
      </c>
      <c r="H399" s="117" t="s">
        <v>2661</v>
      </c>
      <c r="I399" s="117"/>
      <c r="J399" s="116" t="s">
        <v>1858</v>
      </c>
      <c r="K399" s="116">
        <v>4.3595499999999996</v>
      </c>
      <c r="L399" s="116">
        <v>32.551282999999998</v>
      </c>
      <c r="M399" s="117" t="s">
        <v>1859</v>
      </c>
      <c r="N399" s="116" t="s">
        <v>146</v>
      </c>
      <c r="O399" s="116">
        <v>0</v>
      </c>
      <c r="P399" s="116">
        <v>0</v>
      </c>
      <c r="Q399" s="116">
        <v>0</v>
      </c>
      <c r="R399" s="116">
        <v>0</v>
      </c>
      <c r="S399" s="116">
        <v>0</v>
      </c>
      <c r="T399" s="116">
        <v>0</v>
      </c>
      <c r="U399" s="116" t="s">
        <v>159</v>
      </c>
      <c r="V399" s="116">
        <v>56</v>
      </c>
      <c r="W399" s="116">
        <v>210</v>
      </c>
      <c r="X399" s="116">
        <v>30</v>
      </c>
      <c r="Y399" s="116">
        <v>108</v>
      </c>
      <c r="Z399" s="116">
        <v>26</v>
      </c>
      <c r="AA399" s="116">
        <v>102</v>
      </c>
      <c r="AB399" s="116">
        <v>0</v>
      </c>
      <c r="AC399" s="116">
        <v>0</v>
      </c>
      <c r="AD399" s="116">
        <v>0</v>
      </c>
      <c r="AE399" s="116">
        <v>0</v>
      </c>
      <c r="AF399" s="116" t="s">
        <v>1915</v>
      </c>
      <c r="AG399" s="117" t="s">
        <v>2270</v>
      </c>
      <c r="AH399" s="117" t="s">
        <v>1861</v>
      </c>
    </row>
    <row r="400" spans="1:34" x14ac:dyDescent="0.25">
      <c r="A400" s="117" t="s">
        <v>201</v>
      </c>
      <c r="B400" s="117" t="s">
        <v>202</v>
      </c>
      <c r="C400" s="117" t="s">
        <v>2662</v>
      </c>
      <c r="D400" s="117" t="s">
        <v>301</v>
      </c>
      <c r="E400" s="117" t="s">
        <v>302</v>
      </c>
      <c r="F400" s="117" t="s">
        <v>1689</v>
      </c>
      <c r="G400" s="117" t="s">
        <v>1690</v>
      </c>
      <c r="H400" s="117" t="s">
        <v>2663</v>
      </c>
      <c r="I400" s="117"/>
      <c r="J400" s="116" t="s">
        <v>1858</v>
      </c>
      <c r="K400" s="116">
        <v>4.2047169999999996</v>
      </c>
      <c r="L400" s="116">
        <v>32.549399999999999</v>
      </c>
      <c r="M400" s="117" t="s">
        <v>1859</v>
      </c>
      <c r="N400" s="116" t="s">
        <v>146</v>
      </c>
      <c r="O400" s="116">
        <v>0</v>
      </c>
      <c r="P400" s="116">
        <v>0</v>
      </c>
      <c r="Q400" s="116">
        <v>0</v>
      </c>
      <c r="R400" s="116">
        <v>0</v>
      </c>
      <c r="S400" s="116">
        <v>0</v>
      </c>
      <c r="T400" s="116">
        <v>0</v>
      </c>
      <c r="U400" s="116" t="s">
        <v>159</v>
      </c>
      <c r="V400" s="116">
        <v>1</v>
      </c>
      <c r="W400" s="116">
        <v>6</v>
      </c>
      <c r="X400" s="116">
        <v>1</v>
      </c>
      <c r="Y400" s="116">
        <v>6</v>
      </c>
      <c r="Z400" s="116">
        <v>0</v>
      </c>
      <c r="AA400" s="116">
        <v>0</v>
      </c>
      <c r="AB400" s="116">
        <v>0</v>
      </c>
      <c r="AC400" s="116">
        <v>0</v>
      </c>
      <c r="AD400" s="116">
        <v>0</v>
      </c>
      <c r="AE400" s="116">
        <v>0</v>
      </c>
      <c r="AF400" s="116" t="s">
        <v>1860</v>
      </c>
      <c r="AG400" s="117"/>
      <c r="AH400" s="117" t="s">
        <v>1861</v>
      </c>
    </row>
    <row r="401" spans="1:34" x14ac:dyDescent="0.25">
      <c r="A401" s="117" t="s">
        <v>201</v>
      </c>
      <c r="B401" s="117" t="s">
        <v>202</v>
      </c>
      <c r="C401" s="117" t="s">
        <v>2664</v>
      </c>
      <c r="D401" s="117" t="s">
        <v>301</v>
      </c>
      <c r="E401" s="117" t="s">
        <v>302</v>
      </c>
      <c r="F401" s="117" t="s">
        <v>1689</v>
      </c>
      <c r="G401" s="117" t="s">
        <v>1690</v>
      </c>
      <c r="H401" s="117" t="s">
        <v>2665</v>
      </c>
      <c r="I401" s="117"/>
      <c r="J401" s="116" t="s">
        <v>1858</v>
      </c>
      <c r="K401" s="116">
        <v>4.2355669999999996</v>
      </c>
      <c r="L401" s="116">
        <v>32.542650000000002</v>
      </c>
      <c r="M401" s="117" t="s">
        <v>1859</v>
      </c>
      <c r="N401" s="116" t="s">
        <v>146</v>
      </c>
      <c r="O401" s="116">
        <v>0</v>
      </c>
      <c r="P401" s="116">
        <v>0</v>
      </c>
      <c r="Q401" s="116">
        <v>0</v>
      </c>
      <c r="R401" s="116">
        <v>0</v>
      </c>
      <c r="S401" s="116">
        <v>0</v>
      </c>
      <c r="T401" s="116">
        <v>0</v>
      </c>
      <c r="U401" s="116" t="s">
        <v>159</v>
      </c>
      <c r="V401" s="116">
        <v>1</v>
      </c>
      <c r="W401" s="116">
        <v>6</v>
      </c>
      <c r="X401" s="116">
        <v>1</v>
      </c>
      <c r="Y401" s="116">
        <v>6</v>
      </c>
      <c r="Z401" s="116">
        <v>0</v>
      </c>
      <c r="AA401" s="116">
        <v>0</v>
      </c>
      <c r="AB401" s="116">
        <v>0</v>
      </c>
      <c r="AC401" s="116">
        <v>0</v>
      </c>
      <c r="AD401" s="116">
        <v>0</v>
      </c>
      <c r="AE401" s="116">
        <v>0</v>
      </c>
      <c r="AF401" s="116" t="s">
        <v>1860</v>
      </c>
      <c r="AG401" s="117"/>
      <c r="AH401" s="117" t="s">
        <v>1861</v>
      </c>
    </row>
    <row r="402" spans="1:34" x14ac:dyDescent="0.25">
      <c r="A402" s="117" t="s">
        <v>201</v>
      </c>
      <c r="B402" s="117" t="s">
        <v>202</v>
      </c>
      <c r="C402" s="117" t="s">
        <v>2666</v>
      </c>
      <c r="D402" s="117" t="s">
        <v>301</v>
      </c>
      <c r="E402" s="117" t="s">
        <v>302</v>
      </c>
      <c r="F402" s="117" t="s">
        <v>1667</v>
      </c>
      <c r="G402" s="117" t="s">
        <v>1668</v>
      </c>
      <c r="H402" s="117" t="s">
        <v>2667</v>
      </c>
      <c r="I402" s="117"/>
      <c r="J402" s="116" t="s">
        <v>1858</v>
      </c>
      <c r="K402" s="116">
        <v>4.2741829999999998</v>
      </c>
      <c r="L402" s="116">
        <v>32.384717000000002</v>
      </c>
      <c r="M402" s="117" t="s">
        <v>1859</v>
      </c>
      <c r="N402" s="116" t="s">
        <v>159</v>
      </c>
      <c r="O402" s="116">
        <v>31</v>
      </c>
      <c r="P402" s="116">
        <v>155</v>
      </c>
      <c r="Q402" s="116">
        <v>26</v>
      </c>
      <c r="R402" s="116">
        <v>142</v>
      </c>
      <c r="S402" s="116">
        <v>5</v>
      </c>
      <c r="T402" s="116">
        <v>13</v>
      </c>
      <c r="U402" s="116" t="s">
        <v>159</v>
      </c>
      <c r="V402" s="116">
        <v>72</v>
      </c>
      <c r="W402" s="116">
        <v>396</v>
      </c>
      <c r="X402" s="116">
        <v>33</v>
      </c>
      <c r="Y402" s="116">
        <v>165</v>
      </c>
      <c r="Z402" s="116">
        <v>39</v>
      </c>
      <c r="AA402" s="116">
        <v>231</v>
      </c>
      <c r="AB402" s="116">
        <v>3</v>
      </c>
      <c r="AC402" s="116">
        <v>15</v>
      </c>
      <c r="AD402" s="116">
        <v>91</v>
      </c>
      <c r="AE402" s="116">
        <v>455</v>
      </c>
      <c r="AF402" s="116" t="s">
        <v>1860</v>
      </c>
      <c r="AG402" s="117"/>
      <c r="AH402" s="117" t="s">
        <v>1861</v>
      </c>
    </row>
    <row r="403" spans="1:34" x14ac:dyDescent="0.25">
      <c r="A403" s="117" t="s">
        <v>201</v>
      </c>
      <c r="B403" s="117" t="s">
        <v>202</v>
      </c>
      <c r="C403" s="117" t="s">
        <v>2668</v>
      </c>
      <c r="D403" s="117" t="s">
        <v>301</v>
      </c>
      <c r="E403" s="117" t="s">
        <v>302</v>
      </c>
      <c r="F403" s="117" t="s">
        <v>1667</v>
      </c>
      <c r="G403" s="117" t="s">
        <v>1668</v>
      </c>
      <c r="H403" s="117" t="s">
        <v>2669</v>
      </c>
      <c r="I403" s="117"/>
      <c r="J403" s="116" t="s">
        <v>1858</v>
      </c>
      <c r="K403" s="116">
        <v>4.3086330000000004</v>
      </c>
      <c r="L403" s="116">
        <v>32.425182999999997</v>
      </c>
      <c r="M403" s="117" t="s">
        <v>1859</v>
      </c>
      <c r="N403" s="116" t="s">
        <v>159</v>
      </c>
      <c r="O403" s="116">
        <v>52</v>
      </c>
      <c r="P403" s="116">
        <v>260</v>
      </c>
      <c r="Q403" s="116">
        <v>43</v>
      </c>
      <c r="R403" s="116">
        <v>241</v>
      </c>
      <c r="S403" s="116">
        <v>9</v>
      </c>
      <c r="T403" s="116">
        <v>19</v>
      </c>
      <c r="U403" s="116" t="s">
        <v>159</v>
      </c>
      <c r="V403" s="116">
        <v>401</v>
      </c>
      <c r="W403" s="116">
        <v>2185</v>
      </c>
      <c r="X403" s="116">
        <v>360</v>
      </c>
      <c r="Y403" s="116">
        <v>1980</v>
      </c>
      <c r="Z403" s="116">
        <v>41</v>
      </c>
      <c r="AA403" s="116">
        <v>205</v>
      </c>
      <c r="AB403" s="116">
        <v>5</v>
      </c>
      <c r="AC403" s="116">
        <v>25</v>
      </c>
      <c r="AD403" s="116">
        <v>97</v>
      </c>
      <c r="AE403" s="116">
        <v>485</v>
      </c>
      <c r="AF403" s="116" t="s">
        <v>1860</v>
      </c>
      <c r="AG403" s="117"/>
      <c r="AH403" s="117" t="s">
        <v>1861</v>
      </c>
    </row>
    <row r="404" spans="1:34" x14ac:dyDescent="0.25">
      <c r="A404" s="117" t="s">
        <v>201</v>
      </c>
      <c r="B404" s="117" t="s">
        <v>202</v>
      </c>
      <c r="C404" s="117" t="s">
        <v>2670</v>
      </c>
      <c r="D404" s="117" t="s">
        <v>301</v>
      </c>
      <c r="E404" s="117" t="s">
        <v>302</v>
      </c>
      <c r="F404" s="117" t="s">
        <v>1667</v>
      </c>
      <c r="G404" s="117" t="s">
        <v>1668</v>
      </c>
      <c r="H404" s="117" t="s">
        <v>2671</v>
      </c>
      <c r="I404" s="117"/>
      <c r="J404" s="116" t="s">
        <v>1858</v>
      </c>
      <c r="K404" s="116">
        <v>4.4505702530000004</v>
      </c>
      <c r="L404" s="116">
        <v>32.49738275</v>
      </c>
      <c r="M404" s="117" t="s">
        <v>1859</v>
      </c>
      <c r="N404" s="116" t="s">
        <v>159</v>
      </c>
      <c r="O404" s="116">
        <v>22</v>
      </c>
      <c r="P404" s="116">
        <v>110</v>
      </c>
      <c r="Q404" s="116">
        <v>21</v>
      </c>
      <c r="R404" s="116">
        <v>105</v>
      </c>
      <c r="S404" s="116">
        <v>1</v>
      </c>
      <c r="T404" s="116">
        <v>5</v>
      </c>
      <c r="U404" s="116" t="s">
        <v>159</v>
      </c>
      <c r="V404" s="116">
        <v>68</v>
      </c>
      <c r="W404" s="116">
        <v>340</v>
      </c>
      <c r="X404" s="116">
        <v>29</v>
      </c>
      <c r="Y404" s="116">
        <v>145</v>
      </c>
      <c r="Z404" s="116">
        <v>39</v>
      </c>
      <c r="AA404" s="116">
        <v>195</v>
      </c>
      <c r="AB404" s="116">
        <v>1</v>
      </c>
      <c r="AC404" s="116">
        <v>5</v>
      </c>
      <c r="AD404" s="116">
        <v>85</v>
      </c>
      <c r="AE404" s="116">
        <v>425</v>
      </c>
      <c r="AF404" s="116" t="s">
        <v>1860</v>
      </c>
      <c r="AG404" s="117"/>
      <c r="AH404" s="117" t="s">
        <v>1861</v>
      </c>
    </row>
    <row r="405" spans="1:34" x14ac:dyDescent="0.25">
      <c r="A405" s="117" t="s">
        <v>201</v>
      </c>
      <c r="B405" s="117" t="s">
        <v>202</v>
      </c>
      <c r="C405" s="117" t="s">
        <v>2672</v>
      </c>
      <c r="D405" s="117" t="s">
        <v>301</v>
      </c>
      <c r="E405" s="117" t="s">
        <v>302</v>
      </c>
      <c r="F405" s="117" t="s">
        <v>1667</v>
      </c>
      <c r="G405" s="117" t="s">
        <v>1668</v>
      </c>
      <c r="H405" s="117" t="s">
        <v>2673</v>
      </c>
      <c r="I405" s="117"/>
      <c r="J405" s="116" t="s">
        <v>1858</v>
      </c>
      <c r="K405" s="116">
        <v>4.4176877619999999</v>
      </c>
      <c r="L405" s="116">
        <v>32.469298709999997</v>
      </c>
      <c r="M405" s="117" t="s">
        <v>1859</v>
      </c>
      <c r="N405" s="116" t="s">
        <v>159</v>
      </c>
      <c r="O405" s="116">
        <v>65</v>
      </c>
      <c r="P405" s="116">
        <v>260</v>
      </c>
      <c r="Q405" s="116">
        <v>56</v>
      </c>
      <c r="R405" s="116">
        <v>224</v>
      </c>
      <c r="S405" s="116">
        <v>9</v>
      </c>
      <c r="T405" s="116">
        <v>36</v>
      </c>
      <c r="U405" s="116" t="s">
        <v>159</v>
      </c>
      <c r="V405" s="116">
        <v>72</v>
      </c>
      <c r="W405" s="116">
        <v>288</v>
      </c>
      <c r="X405" s="116">
        <v>34</v>
      </c>
      <c r="Y405" s="116">
        <v>136</v>
      </c>
      <c r="Z405" s="116">
        <v>38</v>
      </c>
      <c r="AA405" s="116">
        <v>152</v>
      </c>
      <c r="AB405" s="116">
        <v>7</v>
      </c>
      <c r="AC405" s="116">
        <v>28</v>
      </c>
      <c r="AD405" s="116">
        <v>72</v>
      </c>
      <c r="AE405" s="116">
        <v>288</v>
      </c>
      <c r="AF405" s="116" t="s">
        <v>2167</v>
      </c>
      <c r="AG405" s="117" t="s">
        <v>2289</v>
      </c>
      <c r="AH405" s="117" t="s">
        <v>1861</v>
      </c>
    </row>
    <row r="406" spans="1:34" x14ac:dyDescent="0.25">
      <c r="A406" s="117" t="s">
        <v>201</v>
      </c>
      <c r="B406" s="117" t="s">
        <v>202</v>
      </c>
      <c r="C406" s="117" t="s">
        <v>2674</v>
      </c>
      <c r="D406" s="117" t="s">
        <v>301</v>
      </c>
      <c r="E406" s="117" t="s">
        <v>302</v>
      </c>
      <c r="F406" s="117" t="s">
        <v>1667</v>
      </c>
      <c r="G406" s="117" t="s">
        <v>1668</v>
      </c>
      <c r="H406" s="117" t="s">
        <v>2675</v>
      </c>
      <c r="I406" s="117"/>
      <c r="J406" s="116" t="s">
        <v>1858</v>
      </c>
      <c r="K406" s="116">
        <v>4.380217</v>
      </c>
      <c r="L406" s="116">
        <v>32.484983</v>
      </c>
      <c r="M406" s="117" t="s">
        <v>1859</v>
      </c>
      <c r="N406" s="116" t="s">
        <v>146</v>
      </c>
      <c r="O406" s="116">
        <v>0</v>
      </c>
      <c r="P406" s="116">
        <v>0</v>
      </c>
      <c r="Q406" s="116">
        <v>0</v>
      </c>
      <c r="R406" s="116">
        <v>0</v>
      </c>
      <c r="S406" s="116">
        <v>0</v>
      </c>
      <c r="T406" s="116">
        <v>0</v>
      </c>
      <c r="U406" s="116" t="s">
        <v>159</v>
      </c>
      <c r="V406" s="116">
        <v>36</v>
      </c>
      <c r="W406" s="116">
        <v>216</v>
      </c>
      <c r="X406" s="116">
        <v>32</v>
      </c>
      <c r="Y406" s="116">
        <v>192</v>
      </c>
      <c r="Z406" s="116">
        <v>4</v>
      </c>
      <c r="AA406" s="116">
        <v>24</v>
      </c>
      <c r="AB406" s="116">
        <v>0</v>
      </c>
      <c r="AC406" s="116">
        <v>0</v>
      </c>
      <c r="AD406" s="116">
        <v>0</v>
      </c>
      <c r="AE406" s="116">
        <v>0</v>
      </c>
      <c r="AF406" s="116" t="s">
        <v>1915</v>
      </c>
      <c r="AG406" s="117" t="s">
        <v>2289</v>
      </c>
      <c r="AH406" s="117" t="s">
        <v>1861</v>
      </c>
    </row>
    <row r="407" spans="1:34" x14ac:dyDescent="0.25">
      <c r="A407" s="117" t="s">
        <v>201</v>
      </c>
      <c r="B407" s="117" t="s">
        <v>202</v>
      </c>
      <c r="C407" s="117" t="s">
        <v>2676</v>
      </c>
      <c r="D407" s="117" t="s">
        <v>301</v>
      </c>
      <c r="E407" s="117" t="s">
        <v>302</v>
      </c>
      <c r="F407" s="117" t="s">
        <v>963</v>
      </c>
      <c r="G407" s="117" t="s">
        <v>964</v>
      </c>
      <c r="H407" s="117" t="s">
        <v>2677</v>
      </c>
      <c r="I407" s="117"/>
      <c r="J407" s="116" t="s">
        <v>1858</v>
      </c>
      <c r="K407" s="116">
        <v>4.3932209999999996</v>
      </c>
      <c r="L407" s="116">
        <v>32.287948</v>
      </c>
      <c r="M407" s="117" t="s">
        <v>1859</v>
      </c>
      <c r="N407" s="116" t="s">
        <v>159</v>
      </c>
      <c r="O407" s="116">
        <v>21</v>
      </c>
      <c r="P407" s="116">
        <v>126</v>
      </c>
      <c r="Q407" s="116">
        <v>21</v>
      </c>
      <c r="R407" s="116">
        <v>126</v>
      </c>
      <c r="S407" s="116">
        <v>0</v>
      </c>
      <c r="T407" s="116">
        <v>0</v>
      </c>
      <c r="U407" s="116" t="s">
        <v>159</v>
      </c>
      <c r="V407" s="116">
        <v>33</v>
      </c>
      <c r="W407" s="116">
        <v>198</v>
      </c>
      <c r="X407" s="116">
        <v>12</v>
      </c>
      <c r="Y407" s="116">
        <v>72</v>
      </c>
      <c r="Z407" s="116">
        <v>21</v>
      </c>
      <c r="AA407" s="116">
        <v>126</v>
      </c>
      <c r="AB407" s="116">
        <v>7</v>
      </c>
      <c r="AC407" s="116">
        <v>42</v>
      </c>
      <c r="AD407" s="116">
        <v>37</v>
      </c>
      <c r="AE407" s="116">
        <v>222</v>
      </c>
      <c r="AF407" s="116" t="s">
        <v>1860</v>
      </c>
      <c r="AG407" s="117"/>
      <c r="AH407" s="117" t="s">
        <v>1861</v>
      </c>
    </row>
    <row r="408" spans="1:34" x14ac:dyDescent="0.25">
      <c r="A408" s="117" t="s">
        <v>201</v>
      </c>
      <c r="B408" s="117" t="s">
        <v>202</v>
      </c>
      <c r="C408" s="117" t="s">
        <v>2678</v>
      </c>
      <c r="D408" s="117" t="s">
        <v>301</v>
      </c>
      <c r="E408" s="117" t="s">
        <v>302</v>
      </c>
      <c r="F408" s="117" t="s">
        <v>963</v>
      </c>
      <c r="G408" s="117" t="s">
        <v>964</v>
      </c>
      <c r="H408" s="117" t="s">
        <v>2679</v>
      </c>
      <c r="I408" s="117"/>
      <c r="J408" s="116" t="s">
        <v>1858</v>
      </c>
      <c r="K408" s="116">
        <v>4.3928000000000003</v>
      </c>
      <c r="L408" s="116">
        <v>32.286417</v>
      </c>
      <c r="M408" s="117" t="s">
        <v>1859</v>
      </c>
      <c r="N408" s="116" t="s">
        <v>159</v>
      </c>
      <c r="O408" s="116">
        <v>14</v>
      </c>
      <c r="P408" s="116">
        <v>131</v>
      </c>
      <c r="Q408" s="116">
        <v>14</v>
      </c>
      <c r="R408" s="116">
        <v>131</v>
      </c>
      <c r="S408" s="116">
        <v>0</v>
      </c>
      <c r="T408" s="116">
        <v>0</v>
      </c>
      <c r="U408" s="116" t="s">
        <v>159</v>
      </c>
      <c r="V408" s="116">
        <v>16</v>
      </c>
      <c r="W408" s="116">
        <v>96</v>
      </c>
      <c r="X408" s="116">
        <v>5</v>
      </c>
      <c r="Y408" s="116">
        <v>30</v>
      </c>
      <c r="Z408" s="116">
        <v>11</v>
      </c>
      <c r="AA408" s="116">
        <v>66</v>
      </c>
      <c r="AB408" s="116">
        <v>4</v>
      </c>
      <c r="AC408" s="116">
        <v>24</v>
      </c>
      <c r="AD408" s="116">
        <v>22</v>
      </c>
      <c r="AE408" s="116">
        <v>132</v>
      </c>
      <c r="AF408" s="116" t="s">
        <v>1860</v>
      </c>
      <c r="AG408" s="117"/>
      <c r="AH408" s="117" t="s">
        <v>1861</v>
      </c>
    </row>
    <row r="409" spans="1:34" x14ac:dyDescent="0.25">
      <c r="A409" s="117" t="s">
        <v>201</v>
      </c>
      <c r="B409" s="117" t="s">
        <v>202</v>
      </c>
      <c r="C409" s="117" t="s">
        <v>2680</v>
      </c>
      <c r="D409" s="117" t="s">
        <v>301</v>
      </c>
      <c r="E409" s="117" t="s">
        <v>302</v>
      </c>
      <c r="F409" s="117" t="s">
        <v>963</v>
      </c>
      <c r="G409" s="117" t="s">
        <v>964</v>
      </c>
      <c r="H409" s="117" t="s">
        <v>2681</v>
      </c>
      <c r="I409" s="117"/>
      <c r="J409" s="116" t="s">
        <v>1858</v>
      </c>
      <c r="K409" s="116">
        <v>4.4278829999999996</v>
      </c>
      <c r="L409" s="116">
        <v>32.148516999999998</v>
      </c>
      <c r="M409" s="117" t="s">
        <v>1859</v>
      </c>
      <c r="N409" s="116" t="s">
        <v>159</v>
      </c>
      <c r="O409" s="116">
        <v>12</v>
      </c>
      <c r="P409" s="116">
        <v>72</v>
      </c>
      <c r="Q409" s="116">
        <v>12</v>
      </c>
      <c r="R409" s="116">
        <v>72</v>
      </c>
      <c r="S409" s="116">
        <v>0</v>
      </c>
      <c r="T409" s="116">
        <v>0</v>
      </c>
      <c r="U409" s="116" t="s">
        <v>159</v>
      </c>
      <c r="V409" s="116">
        <v>11</v>
      </c>
      <c r="W409" s="116">
        <v>66</v>
      </c>
      <c r="X409" s="116">
        <v>4</v>
      </c>
      <c r="Y409" s="116">
        <v>24</v>
      </c>
      <c r="Z409" s="116">
        <v>7</v>
      </c>
      <c r="AA409" s="116">
        <v>42</v>
      </c>
      <c r="AB409" s="116">
        <v>2</v>
      </c>
      <c r="AC409" s="116">
        <v>12</v>
      </c>
      <c r="AD409" s="116">
        <v>13</v>
      </c>
      <c r="AE409" s="116">
        <v>78</v>
      </c>
      <c r="AF409" s="116" t="s">
        <v>1860</v>
      </c>
      <c r="AG409" s="117"/>
      <c r="AH409" s="117" t="s">
        <v>1861</v>
      </c>
    </row>
    <row r="410" spans="1:34" x14ac:dyDescent="0.25">
      <c r="A410" s="117" t="s">
        <v>201</v>
      </c>
      <c r="B410" s="117" t="s">
        <v>202</v>
      </c>
      <c r="C410" s="117" t="s">
        <v>2682</v>
      </c>
      <c r="D410" s="117" t="s">
        <v>301</v>
      </c>
      <c r="E410" s="117" t="s">
        <v>302</v>
      </c>
      <c r="F410" s="117" t="s">
        <v>300</v>
      </c>
      <c r="G410" s="117" t="s">
        <v>303</v>
      </c>
      <c r="H410" s="117" t="s">
        <v>2683</v>
      </c>
      <c r="I410" s="117"/>
      <c r="J410" s="116" t="s">
        <v>1858</v>
      </c>
      <c r="K410" s="116">
        <v>4.4069347700000003</v>
      </c>
      <c r="L410" s="116">
        <v>32.569378110000002</v>
      </c>
      <c r="M410" s="117" t="s">
        <v>1859</v>
      </c>
      <c r="N410" s="116" t="s">
        <v>159</v>
      </c>
      <c r="O410" s="116">
        <v>3</v>
      </c>
      <c r="P410" s="116">
        <v>15</v>
      </c>
      <c r="Q410" s="116">
        <v>3</v>
      </c>
      <c r="R410" s="116">
        <v>15</v>
      </c>
      <c r="S410" s="116">
        <v>0</v>
      </c>
      <c r="T410" s="116">
        <v>0</v>
      </c>
      <c r="U410" s="116" t="s">
        <v>159</v>
      </c>
      <c r="V410" s="116">
        <v>1</v>
      </c>
      <c r="W410" s="116">
        <v>5</v>
      </c>
      <c r="X410" s="116">
        <v>1</v>
      </c>
      <c r="Y410" s="116">
        <v>5</v>
      </c>
      <c r="Z410" s="116">
        <v>0</v>
      </c>
      <c r="AA410" s="116">
        <v>0</v>
      </c>
      <c r="AB410" s="116">
        <v>0</v>
      </c>
      <c r="AC410" s="116">
        <v>0</v>
      </c>
      <c r="AD410" s="116">
        <v>0</v>
      </c>
      <c r="AE410" s="116">
        <v>0</v>
      </c>
      <c r="AF410" s="116" t="s">
        <v>1860</v>
      </c>
      <c r="AG410" s="117"/>
      <c r="AH410" s="117" t="s">
        <v>1861</v>
      </c>
    </row>
    <row r="411" spans="1:34" x14ac:dyDescent="0.25">
      <c r="A411" s="117" t="s">
        <v>201</v>
      </c>
      <c r="B411" s="117" t="s">
        <v>202</v>
      </c>
      <c r="C411" s="117" t="s">
        <v>2684</v>
      </c>
      <c r="D411" s="117" t="s">
        <v>301</v>
      </c>
      <c r="E411" s="117" t="s">
        <v>302</v>
      </c>
      <c r="F411" s="117" t="s">
        <v>300</v>
      </c>
      <c r="G411" s="117" t="s">
        <v>303</v>
      </c>
      <c r="H411" s="117" t="s">
        <v>2685</v>
      </c>
      <c r="I411" s="117"/>
      <c r="J411" s="116" t="s">
        <v>1858</v>
      </c>
      <c r="K411" s="116">
        <v>4.4085529965140298</v>
      </c>
      <c r="L411" s="116">
        <v>32.567972131640197</v>
      </c>
      <c r="M411" s="117" t="s">
        <v>1859</v>
      </c>
      <c r="N411" s="116" t="s">
        <v>159</v>
      </c>
      <c r="O411" s="116">
        <v>2</v>
      </c>
      <c r="P411" s="116">
        <v>10</v>
      </c>
      <c r="Q411" s="116">
        <v>2</v>
      </c>
      <c r="R411" s="116">
        <v>10</v>
      </c>
      <c r="S411" s="116">
        <v>0</v>
      </c>
      <c r="T411" s="116">
        <v>0</v>
      </c>
      <c r="U411" s="116" t="s">
        <v>159</v>
      </c>
      <c r="V411" s="116">
        <v>2</v>
      </c>
      <c r="W411" s="116">
        <v>10</v>
      </c>
      <c r="X411" s="116">
        <v>2</v>
      </c>
      <c r="Y411" s="116">
        <v>10</v>
      </c>
      <c r="Z411" s="116">
        <v>0</v>
      </c>
      <c r="AA411" s="116">
        <v>0</v>
      </c>
      <c r="AB411" s="116">
        <v>0</v>
      </c>
      <c r="AC411" s="116">
        <v>0</v>
      </c>
      <c r="AD411" s="116">
        <v>0</v>
      </c>
      <c r="AE411" s="116">
        <v>0</v>
      </c>
      <c r="AF411" s="116" t="s">
        <v>1860</v>
      </c>
      <c r="AG411" s="117"/>
      <c r="AH411" s="117" t="s">
        <v>1861</v>
      </c>
    </row>
    <row r="412" spans="1:34" x14ac:dyDescent="0.25">
      <c r="A412" s="117" t="s">
        <v>201</v>
      </c>
      <c r="B412" s="117" t="s">
        <v>202</v>
      </c>
      <c r="C412" s="117" t="s">
        <v>2686</v>
      </c>
      <c r="D412" s="117" t="s">
        <v>301</v>
      </c>
      <c r="E412" s="117" t="s">
        <v>302</v>
      </c>
      <c r="F412" s="117" t="s">
        <v>300</v>
      </c>
      <c r="G412" s="117" t="s">
        <v>303</v>
      </c>
      <c r="H412" s="117" t="s">
        <v>2687</v>
      </c>
      <c r="I412" s="117"/>
      <c r="J412" s="116" t="s">
        <v>1858</v>
      </c>
      <c r="K412" s="116">
        <v>4.3919452300000001</v>
      </c>
      <c r="L412" s="116">
        <v>32.589379749999999</v>
      </c>
      <c r="M412" s="117" t="s">
        <v>1859</v>
      </c>
      <c r="N412" s="116" t="s">
        <v>159</v>
      </c>
      <c r="O412" s="116">
        <v>2</v>
      </c>
      <c r="P412" s="116">
        <v>10</v>
      </c>
      <c r="Q412" s="116">
        <v>2</v>
      </c>
      <c r="R412" s="116">
        <v>10</v>
      </c>
      <c r="S412" s="116">
        <v>0</v>
      </c>
      <c r="T412" s="116">
        <v>0</v>
      </c>
      <c r="U412" s="116" t="s">
        <v>159</v>
      </c>
      <c r="V412" s="116">
        <v>1</v>
      </c>
      <c r="W412" s="116">
        <v>5</v>
      </c>
      <c r="X412" s="116">
        <v>1</v>
      </c>
      <c r="Y412" s="116">
        <v>5</v>
      </c>
      <c r="Z412" s="116">
        <v>0</v>
      </c>
      <c r="AA412" s="116">
        <v>0</v>
      </c>
      <c r="AB412" s="116">
        <v>0</v>
      </c>
      <c r="AC412" s="116">
        <v>0</v>
      </c>
      <c r="AD412" s="116">
        <v>0</v>
      </c>
      <c r="AE412" s="116">
        <v>0</v>
      </c>
      <c r="AF412" s="116" t="s">
        <v>1860</v>
      </c>
      <c r="AG412" s="117"/>
      <c r="AH412" s="117" t="s">
        <v>1861</v>
      </c>
    </row>
    <row r="413" spans="1:34" x14ac:dyDescent="0.25">
      <c r="A413" s="117" t="s">
        <v>201</v>
      </c>
      <c r="B413" s="117" t="s">
        <v>202</v>
      </c>
      <c r="C413" s="117" t="s">
        <v>2688</v>
      </c>
      <c r="D413" s="117" t="s">
        <v>301</v>
      </c>
      <c r="E413" s="117" t="s">
        <v>302</v>
      </c>
      <c r="F413" s="117" t="s">
        <v>300</v>
      </c>
      <c r="G413" s="117" t="s">
        <v>303</v>
      </c>
      <c r="H413" s="117" t="s">
        <v>2689</v>
      </c>
      <c r="I413" s="117"/>
      <c r="J413" s="116" t="s">
        <v>1858</v>
      </c>
      <c r="K413" s="116">
        <v>4.4169120199999998</v>
      </c>
      <c r="L413" s="116">
        <v>32.572185380000001</v>
      </c>
      <c r="M413" s="117" t="s">
        <v>1859</v>
      </c>
      <c r="N413" s="116" t="s">
        <v>159</v>
      </c>
      <c r="O413" s="116">
        <v>3</v>
      </c>
      <c r="P413" s="116">
        <v>15</v>
      </c>
      <c r="Q413" s="116">
        <v>3</v>
      </c>
      <c r="R413" s="116">
        <v>15</v>
      </c>
      <c r="S413" s="116">
        <v>0</v>
      </c>
      <c r="T413" s="116">
        <v>0</v>
      </c>
      <c r="U413" s="116" t="s">
        <v>159</v>
      </c>
      <c r="V413" s="116">
        <v>1</v>
      </c>
      <c r="W413" s="116">
        <v>5</v>
      </c>
      <c r="X413" s="116">
        <v>1</v>
      </c>
      <c r="Y413" s="116">
        <v>5</v>
      </c>
      <c r="Z413" s="116">
        <v>0</v>
      </c>
      <c r="AA413" s="116">
        <v>0</v>
      </c>
      <c r="AB413" s="116">
        <v>0</v>
      </c>
      <c r="AC413" s="116">
        <v>0</v>
      </c>
      <c r="AD413" s="116">
        <v>0</v>
      </c>
      <c r="AE413" s="116">
        <v>0</v>
      </c>
      <c r="AF413" s="116" t="s">
        <v>1860</v>
      </c>
      <c r="AG413" s="117"/>
      <c r="AH413" s="117" t="s">
        <v>1861</v>
      </c>
    </row>
    <row r="414" spans="1:34" x14ac:dyDescent="0.25">
      <c r="A414" s="117" t="s">
        <v>155</v>
      </c>
      <c r="B414" s="117" t="s">
        <v>156</v>
      </c>
      <c r="C414" s="117" t="s">
        <v>2690</v>
      </c>
      <c r="D414" s="117" t="s">
        <v>349</v>
      </c>
      <c r="E414" s="117" t="s">
        <v>350</v>
      </c>
      <c r="F414" s="117" t="s">
        <v>1154</v>
      </c>
      <c r="G414" s="117" t="s">
        <v>1155</v>
      </c>
      <c r="H414" s="117" t="s">
        <v>2691</v>
      </c>
      <c r="I414" s="117"/>
      <c r="J414" s="116" t="s">
        <v>1858</v>
      </c>
      <c r="K414" s="116">
        <v>7.6706799810000001</v>
      </c>
      <c r="L414" s="116">
        <v>33.256648409999997</v>
      </c>
      <c r="M414" s="117" t="s">
        <v>1859</v>
      </c>
      <c r="N414" s="116" t="s">
        <v>159</v>
      </c>
      <c r="O414" s="116">
        <v>130</v>
      </c>
      <c r="P414" s="116">
        <v>679</v>
      </c>
      <c r="Q414" s="116">
        <v>130</v>
      </c>
      <c r="R414" s="116">
        <v>679</v>
      </c>
      <c r="S414" s="116">
        <v>0</v>
      </c>
      <c r="T414" s="116">
        <v>0</v>
      </c>
      <c r="U414" s="116" t="s">
        <v>159</v>
      </c>
      <c r="V414" s="116">
        <v>230</v>
      </c>
      <c r="W414" s="116">
        <v>1380</v>
      </c>
      <c r="X414" s="116">
        <v>0</v>
      </c>
      <c r="Y414" s="116">
        <v>0</v>
      </c>
      <c r="Z414" s="116">
        <v>230</v>
      </c>
      <c r="AA414" s="116">
        <v>1380</v>
      </c>
      <c r="AB414" s="116">
        <v>2</v>
      </c>
      <c r="AC414" s="116">
        <v>10</v>
      </c>
      <c r="AD414" s="116">
        <v>11</v>
      </c>
      <c r="AE414" s="116">
        <v>66</v>
      </c>
      <c r="AF414" s="116" t="s">
        <v>1860</v>
      </c>
      <c r="AG414" s="117"/>
      <c r="AH414" s="117" t="s">
        <v>1861</v>
      </c>
    </row>
    <row r="415" spans="1:34" x14ac:dyDescent="0.25">
      <c r="A415" s="117" t="s">
        <v>155</v>
      </c>
      <c r="B415" s="117" t="s">
        <v>156</v>
      </c>
      <c r="C415" s="117" t="s">
        <v>2692</v>
      </c>
      <c r="D415" s="117" t="s">
        <v>349</v>
      </c>
      <c r="E415" s="117" t="s">
        <v>350</v>
      </c>
      <c r="F415" s="117" t="s">
        <v>1154</v>
      </c>
      <c r="G415" s="117" t="s">
        <v>1155</v>
      </c>
      <c r="H415" s="117" t="s">
        <v>2693</v>
      </c>
      <c r="I415" s="117"/>
      <c r="J415" s="116" t="s">
        <v>1858</v>
      </c>
      <c r="K415" s="116">
        <v>7.6741659999999996</v>
      </c>
      <c r="L415" s="116">
        <v>33.356124000000001</v>
      </c>
      <c r="M415" s="117" t="s">
        <v>1859</v>
      </c>
      <c r="N415" s="116" t="s">
        <v>159</v>
      </c>
      <c r="O415" s="116">
        <v>20</v>
      </c>
      <c r="P415" s="116">
        <v>105</v>
      </c>
      <c r="Q415" s="116">
        <v>14</v>
      </c>
      <c r="R415" s="116">
        <v>73</v>
      </c>
      <c r="S415" s="116">
        <v>6</v>
      </c>
      <c r="T415" s="116">
        <v>32</v>
      </c>
      <c r="U415" s="116" t="s">
        <v>159</v>
      </c>
      <c r="V415" s="116">
        <v>49</v>
      </c>
      <c r="W415" s="116">
        <v>292</v>
      </c>
      <c r="X415" s="116">
        <v>22</v>
      </c>
      <c r="Y415" s="116">
        <v>130</v>
      </c>
      <c r="Z415" s="116">
        <v>27</v>
      </c>
      <c r="AA415" s="116">
        <v>162</v>
      </c>
      <c r="AB415" s="116">
        <v>2</v>
      </c>
      <c r="AC415" s="116">
        <v>12</v>
      </c>
      <c r="AD415" s="116">
        <v>55</v>
      </c>
      <c r="AE415" s="116">
        <v>324</v>
      </c>
      <c r="AF415" s="116" t="s">
        <v>1860</v>
      </c>
      <c r="AG415" s="117"/>
      <c r="AH415" s="117" t="s">
        <v>1861</v>
      </c>
    </row>
    <row r="416" spans="1:34" x14ac:dyDescent="0.25">
      <c r="A416" s="117" t="s">
        <v>155</v>
      </c>
      <c r="B416" s="117" t="s">
        <v>156</v>
      </c>
      <c r="C416" s="117" t="s">
        <v>2694</v>
      </c>
      <c r="D416" s="117" t="s">
        <v>349</v>
      </c>
      <c r="E416" s="117" t="s">
        <v>350</v>
      </c>
      <c r="F416" s="117" t="s">
        <v>1154</v>
      </c>
      <c r="G416" s="117" t="s">
        <v>1155</v>
      </c>
      <c r="H416" s="117" t="s">
        <v>2695</v>
      </c>
      <c r="I416" s="117"/>
      <c r="J416" s="116" t="s">
        <v>1858</v>
      </c>
      <c r="K416" s="116">
        <v>7.742343</v>
      </c>
      <c r="L416" s="116">
        <v>33.095033000000001</v>
      </c>
      <c r="M416" s="117" t="s">
        <v>1859</v>
      </c>
      <c r="N416" s="116" t="s">
        <v>159</v>
      </c>
      <c r="O416" s="116">
        <v>95</v>
      </c>
      <c r="P416" s="116">
        <v>475</v>
      </c>
      <c r="Q416" s="116">
        <v>95</v>
      </c>
      <c r="R416" s="116">
        <v>475</v>
      </c>
      <c r="S416" s="116">
        <v>0</v>
      </c>
      <c r="T416" s="116">
        <v>0</v>
      </c>
      <c r="U416" s="116" t="s">
        <v>159</v>
      </c>
      <c r="V416" s="116">
        <v>31</v>
      </c>
      <c r="W416" s="116">
        <v>172</v>
      </c>
      <c r="X416" s="116">
        <v>12</v>
      </c>
      <c r="Y416" s="116">
        <v>62</v>
      </c>
      <c r="Z416" s="116">
        <v>19</v>
      </c>
      <c r="AA416" s="116">
        <v>110</v>
      </c>
      <c r="AB416" s="116">
        <v>1</v>
      </c>
      <c r="AC416" s="116">
        <v>3</v>
      </c>
      <c r="AD416" s="116">
        <v>10</v>
      </c>
      <c r="AE416" s="116">
        <v>60</v>
      </c>
      <c r="AF416" s="116" t="s">
        <v>1860</v>
      </c>
      <c r="AG416" s="117"/>
      <c r="AH416" s="117" t="s">
        <v>1861</v>
      </c>
    </row>
    <row r="417" spans="1:34" x14ac:dyDescent="0.25">
      <c r="A417" s="117" t="s">
        <v>155</v>
      </c>
      <c r="B417" s="117" t="s">
        <v>156</v>
      </c>
      <c r="C417" s="117" t="s">
        <v>2696</v>
      </c>
      <c r="D417" s="117" t="s">
        <v>349</v>
      </c>
      <c r="E417" s="117" t="s">
        <v>350</v>
      </c>
      <c r="F417" s="117" t="s">
        <v>1154</v>
      </c>
      <c r="G417" s="117" t="s">
        <v>1155</v>
      </c>
      <c r="H417" s="117" t="s">
        <v>2697</v>
      </c>
      <c r="I417" s="117"/>
      <c r="J417" s="116" t="s">
        <v>1858</v>
      </c>
      <c r="K417" s="116">
        <v>7.673546</v>
      </c>
      <c r="L417" s="116">
        <v>33.355873000000003</v>
      </c>
      <c r="M417" s="117" t="s">
        <v>1859</v>
      </c>
      <c r="N417" s="116" t="s">
        <v>159</v>
      </c>
      <c r="O417" s="116">
        <v>6</v>
      </c>
      <c r="P417" s="116">
        <v>40</v>
      </c>
      <c r="Q417" s="116">
        <v>6</v>
      </c>
      <c r="R417" s="116">
        <v>40</v>
      </c>
      <c r="S417" s="116">
        <v>0</v>
      </c>
      <c r="T417" s="116">
        <v>0</v>
      </c>
      <c r="U417" s="116" t="s">
        <v>159</v>
      </c>
      <c r="V417" s="116">
        <v>104</v>
      </c>
      <c r="W417" s="116">
        <v>649</v>
      </c>
      <c r="X417" s="116">
        <v>75</v>
      </c>
      <c r="Y417" s="116">
        <v>459</v>
      </c>
      <c r="Z417" s="116">
        <v>29</v>
      </c>
      <c r="AA417" s="116">
        <v>190</v>
      </c>
      <c r="AB417" s="116">
        <v>1</v>
      </c>
      <c r="AC417" s="116">
        <v>6</v>
      </c>
      <c r="AD417" s="116">
        <v>39</v>
      </c>
      <c r="AE417" s="116">
        <v>216</v>
      </c>
      <c r="AF417" s="116" t="s">
        <v>1860</v>
      </c>
      <c r="AG417" s="117"/>
      <c r="AH417" s="117" t="s">
        <v>1861</v>
      </c>
    </row>
    <row r="418" spans="1:34" x14ac:dyDescent="0.25">
      <c r="A418" s="117" t="s">
        <v>155</v>
      </c>
      <c r="B418" s="117" t="s">
        <v>156</v>
      </c>
      <c r="C418" s="117" t="s">
        <v>2698</v>
      </c>
      <c r="D418" s="117" t="s">
        <v>349</v>
      </c>
      <c r="E418" s="117" t="s">
        <v>350</v>
      </c>
      <c r="F418" s="117" t="s">
        <v>1154</v>
      </c>
      <c r="G418" s="117" t="s">
        <v>1155</v>
      </c>
      <c r="H418" s="117" t="s">
        <v>2699</v>
      </c>
      <c r="I418" s="117"/>
      <c r="J418" s="116" t="s">
        <v>1858</v>
      </c>
      <c r="K418" s="116">
        <v>7.7555930000000002</v>
      </c>
      <c r="L418" s="116">
        <v>33.237971999999999</v>
      </c>
      <c r="M418" s="117" t="s">
        <v>1859</v>
      </c>
      <c r="N418" s="116" t="s">
        <v>159</v>
      </c>
      <c r="O418" s="116">
        <v>37</v>
      </c>
      <c r="P418" s="116">
        <v>209</v>
      </c>
      <c r="Q418" s="116">
        <v>37</v>
      </c>
      <c r="R418" s="116">
        <v>209</v>
      </c>
      <c r="S418" s="116">
        <v>0</v>
      </c>
      <c r="T418" s="116">
        <v>0</v>
      </c>
      <c r="U418" s="116" t="s">
        <v>159</v>
      </c>
      <c r="V418" s="116">
        <v>17</v>
      </c>
      <c r="W418" s="116">
        <v>87</v>
      </c>
      <c r="X418" s="116">
        <v>17</v>
      </c>
      <c r="Y418" s="116">
        <v>87</v>
      </c>
      <c r="Z418" s="116">
        <v>0</v>
      </c>
      <c r="AA418" s="116">
        <v>0</v>
      </c>
      <c r="AB418" s="116">
        <v>4</v>
      </c>
      <c r="AC418" s="116">
        <v>19</v>
      </c>
      <c r="AD418" s="116">
        <v>16</v>
      </c>
      <c r="AE418" s="116">
        <v>89</v>
      </c>
      <c r="AF418" s="116" t="s">
        <v>1860</v>
      </c>
      <c r="AG418" s="117"/>
      <c r="AH418" s="117" t="s">
        <v>1861</v>
      </c>
    </row>
    <row r="419" spans="1:34" x14ac:dyDescent="0.25">
      <c r="A419" s="117" t="s">
        <v>155</v>
      </c>
      <c r="B419" s="117" t="s">
        <v>156</v>
      </c>
      <c r="C419" s="117" t="s">
        <v>2700</v>
      </c>
      <c r="D419" s="117" t="s">
        <v>349</v>
      </c>
      <c r="E419" s="117" t="s">
        <v>350</v>
      </c>
      <c r="F419" s="117" t="s">
        <v>1154</v>
      </c>
      <c r="G419" s="117" t="s">
        <v>1155</v>
      </c>
      <c r="H419" s="117" t="s">
        <v>2701</v>
      </c>
      <c r="I419" s="117" t="s">
        <v>2702</v>
      </c>
      <c r="J419" s="116" t="s">
        <v>1858</v>
      </c>
      <c r="K419" s="116">
        <v>7.671913</v>
      </c>
      <c r="L419" s="116">
        <v>33.356113000000001</v>
      </c>
      <c r="M419" s="117" t="s">
        <v>1859</v>
      </c>
      <c r="N419" s="116" t="s">
        <v>159</v>
      </c>
      <c r="O419" s="116">
        <v>9</v>
      </c>
      <c r="P419" s="116">
        <v>50</v>
      </c>
      <c r="Q419" s="116">
        <v>9</v>
      </c>
      <c r="R419" s="116">
        <v>50</v>
      </c>
      <c r="S419" s="116">
        <v>0</v>
      </c>
      <c r="T419" s="116">
        <v>0</v>
      </c>
      <c r="U419" s="116" t="s">
        <v>159</v>
      </c>
      <c r="V419" s="116">
        <v>39</v>
      </c>
      <c r="W419" s="116">
        <v>222</v>
      </c>
      <c r="X419" s="116">
        <v>19</v>
      </c>
      <c r="Y419" s="116">
        <v>112</v>
      </c>
      <c r="Z419" s="116">
        <v>20</v>
      </c>
      <c r="AA419" s="116">
        <v>110</v>
      </c>
      <c r="AB419" s="116">
        <v>6</v>
      </c>
      <c r="AC419" s="116">
        <v>37</v>
      </c>
      <c r="AD419" s="116">
        <v>10</v>
      </c>
      <c r="AE419" s="116">
        <v>57</v>
      </c>
      <c r="AF419" s="116" t="s">
        <v>1860</v>
      </c>
      <c r="AG419" s="117"/>
      <c r="AH419" s="117" t="s">
        <v>1861</v>
      </c>
    </row>
    <row r="420" spans="1:34" x14ac:dyDescent="0.25">
      <c r="A420" s="117" t="s">
        <v>155</v>
      </c>
      <c r="B420" s="117" t="s">
        <v>156</v>
      </c>
      <c r="C420" s="117" t="s">
        <v>2703</v>
      </c>
      <c r="D420" s="117" t="s">
        <v>349</v>
      </c>
      <c r="E420" s="117" t="s">
        <v>350</v>
      </c>
      <c r="F420" s="117" t="s">
        <v>1154</v>
      </c>
      <c r="G420" s="117" t="s">
        <v>1155</v>
      </c>
      <c r="H420" s="117" t="s">
        <v>2704</v>
      </c>
      <c r="I420" s="117"/>
      <c r="J420" s="116" t="s">
        <v>1858</v>
      </c>
      <c r="K420" s="116">
        <v>7.6734530000000003</v>
      </c>
      <c r="L420" s="116">
        <v>33.356516999999997</v>
      </c>
      <c r="M420" s="117" t="s">
        <v>1859</v>
      </c>
      <c r="N420" s="116" t="s">
        <v>159</v>
      </c>
      <c r="O420" s="116">
        <v>13</v>
      </c>
      <c r="P420" s="116">
        <v>59</v>
      </c>
      <c r="Q420" s="116">
        <v>10</v>
      </c>
      <c r="R420" s="116">
        <v>47</v>
      </c>
      <c r="S420" s="116">
        <v>3</v>
      </c>
      <c r="T420" s="116">
        <v>12</v>
      </c>
      <c r="U420" s="116" t="s">
        <v>159</v>
      </c>
      <c r="V420" s="116">
        <v>52</v>
      </c>
      <c r="W420" s="116">
        <v>247</v>
      </c>
      <c r="X420" s="116">
        <v>0</v>
      </c>
      <c r="Y420" s="116">
        <v>0</v>
      </c>
      <c r="Z420" s="116">
        <v>52</v>
      </c>
      <c r="AA420" s="116">
        <v>247</v>
      </c>
      <c r="AB420" s="116">
        <v>6</v>
      </c>
      <c r="AC420" s="116">
        <v>32</v>
      </c>
      <c r="AD420" s="116">
        <v>15</v>
      </c>
      <c r="AE420" s="116">
        <v>87</v>
      </c>
      <c r="AF420" s="116" t="s">
        <v>1860</v>
      </c>
      <c r="AG420" s="117"/>
      <c r="AH420" s="117" t="s">
        <v>1861</v>
      </c>
    </row>
    <row r="421" spans="1:34" x14ac:dyDescent="0.25">
      <c r="A421" s="117" t="s">
        <v>155</v>
      </c>
      <c r="B421" s="117" t="s">
        <v>156</v>
      </c>
      <c r="C421" s="117" t="s">
        <v>2705</v>
      </c>
      <c r="D421" s="117" t="s">
        <v>349</v>
      </c>
      <c r="E421" s="117" t="s">
        <v>350</v>
      </c>
      <c r="F421" s="117" t="s">
        <v>1154</v>
      </c>
      <c r="G421" s="117" t="s">
        <v>1155</v>
      </c>
      <c r="H421" s="117" t="s">
        <v>2706</v>
      </c>
      <c r="I421" s="117"/>
      <c r="J421" s="116" t="s">
        <v>1858</v>
      </c>
      <c r="K421" s="116">
        <v>7.6560240000000004</v>
      </c>
      <c r="L421" s="116">
        <v>33.356999999999999</v>
      </c>
      <c r="M421" s="117" t="s">
        <v>1859</v>
      </c>
      <c r="N421" s="116" t="s">
        <v>159</v>
      </c>
      <c r="O421" s="116">
        <v>7</v>
      </c>
      <c r="P421" s="116">
        <v>48</v>
      </c>
      <c r="Q421" s="116">
        <v>7</v>
      </c>
      <c r="R421" s="116">
        <v>48</v>
      </c>
      <c r="S421" s="116">
        <v>0</v>
      </c>
      <c r="T421" s="116">
        <v>0</v>
      </c>
      <c r="U421" s="116" t="s">
        <v>159</v>
      </c>
      <c r="V421" s="116">
        <v>42</v>
      </c>
      <c r="W421" s="116">
        <v>228</v>
      </c>
      <c r="X421" s="116">
        <v>23</v>
      </c>
      <c r="Y421" s="116">
        <v>119</v>
      </c>
      <c r="Z421" s="116">
        <v>19</v>
      </c>
      <c r="AA421" s="116">
        <v>109</v>
      </c>
      <c r="AB421" s="116">
        <v>1</v>
      </c>
      <c r="AC421" s="116">
        <v>5</v>
      </c>
      <c r="AD421" s="116">
        <v>56</v>
      </c>
      <c r="AE421" s="116">
        <v>320</v>
      </c>
      <c r="AF421" s="116" t="s">
        <v>1860</v>
      </c>
      <c r="AG421" s="117"/>
      <c r="AH421" s="117" t="s">
        <v>1861</v>
      </c>
    </row>
    <row r="422" spans="1:34" x14ac:dyDescent="0.25">
      <c r="A422" s="118" t="s">
        <v>155</v>
      </c>
      <c r="B422" s="118" t="s">
        <v>156</v>
      </c>
      <c r="C422" s="118" t="s">
        <v>2707</v>
      </c>
      <c r="D422" s="118" t="s">
        <v>349</v>
      </c>
      <c r="E422" s="118" t="s">
        <v>350</v>
      </c>
      <c r="F422" s="118" t="s">
        <v>1284</v>
      </c>
      <c r="G422" s="118" t="s">
        <v>1285</v>
      </c>
      <c r="H422" s="118" t="s">
        <v>2708</v>
      </c>
      <c r="I422" s="118"/>
      <c r="J422" s="118" t="s">
        <v>1885</v>
      </c>
      <c r="K422" s="119">
        <v>8.2224068999999993</v>
      </c>
      <c r="L422" s="119">
        <v>32.2584728</v>
      </c>
      <c r="M422" s="118" t="s">
        <v>1859</v>
      </c>
      <c r="N422" s="116" t="s">
        <v>159</v>
      </c>
      <c r="O422" s="119">
        <v>10</v>
      </c>
      <c r="P422" s="119">
        <v>64</v>
      </c>
      <c r="Q422" s="119">
        <v>10</v>
      </c>
      <c r="R422" s="119">
        <v>64</v>
      </c>
      <c r="S422" s="119">
        <v>0</v>
      </c>
      <c r="T422" s="119">
        <v>0</v>
      </c>
      <c r="U422" s="119" t="s">
        <v>146</v>
      </c>
      <c r="V422" s="119">
        <v>0</v>
      </c>
      <c r="W422" s="116">
        <v>0</v>
      </c>
      <c r="X422" s="119">
        <v>0</v>
      </c>
      <c r="Y422" s="119">
        <v>0</v>
      </c>
      <c r="Z422" s="119">
        <v>0</v>
      </c>
      <c r="AA422" s="119">
        <v>0</v>
      </c>
      <c r="AB422" s="119">
        <v>0</v>
      </c>
      <c r="AC422" s="119">
        <v>0</v>
      </c>
      <c r="AD422" s="119">
        <v>0</v>
      </c>
      <c r="AE422" s="119">
        <v>0</v>
      </c>
      <c r="AF422" s="116" t="s">
        <v>1860</v>
      </c>
      <c r="AG422" s="118"/>
      <c r="AH422" s="117" t="s">
        <v>1861</v>
      </c>
    </row>
    <row r="423" spans="1:34" x14ac:dyDescent="0.25">
      <c r="A423" s="117" t="s">
        <v>155</v>
      </c>
      <c r="B423" s="117" t="s">
        <v>156</v>
      </c>
      <c r="C423" s="117" t="s">
        <v>2709</v>
      </c>
      <c r="D423" s="117" t="s">
        <v>349</v>
      </c>
      <c r="E423" s="117" t="s">
        <v>350</v>
      </c>
      <c r="F423" s="117" t="s">
        <v>1284</v>
      </c>
      <c r="G423" s="117" t="s">
        <v>1285</v>
      </c>
      <c r="H423" s="117" t="s">
        <v>2710</v>
      </c>
      <c r="I423" s="117" t="s">
        <v>2711</v>
      </c>
      <c r="J423" s="116" t="s">
        <v>1858</v>
      </c>
      <c r="K423" s="116">
        <v>8.2161399999999993</v>
      </c>
      <c r="L423" s="116">
        <v>32.231479999999998</v>
      </c>
      <c r="M423" s="117" t="s">
        <v>1859</v>
      </c>
      <c r="N423" s="116" t="s">
        <v>159</v>
      </c>
      <c r="O423" s="116">
        <v>115</v>
      </c>
      <c r="P423" s="116">
        <v>733</v>
      </c>
      <c r="Q423" s="116">
        <v>110</v>
      </c>
      <c r="R423" s="116">
        <v>707</v>
      </c>
      <c r="S423" s="116">
        <v>5</v>
      </c>
      <c r="T423" s="116">
        <v>26</v>
      </c>
      <c r="U423" s="116" t="s">
        <v>159</v>
      </c>
      <c r="V423" s="116">
        <v>75</v>
      </c>
      <c r="W423" s="116">
        <v>380</v>
      </c>
      <c r="X423" s="116">
        <v>63</v>
      </c>
      <c r="Y423" s="116">
        <v>315</v>
      </c>
      <c r="Z423" s="116">
        <v>12</v>
      </c>
      <c r="AA423" s="116">
        <v>65</v>
      </c>
      <c r="AB423" s="116">
        <v>0</v>
      </c>
      <c r="AC423" s="116">
        <v>0</v>
      </c>
      <c r="AD423" s="116">
        <v>25</v>
      </c>
      <c r="AE423" s="116">
        <v>125</v>
      </c>
      <c r="AF423" s="116" t="s">
        <v>1860</v>
      </c>
      <c r="AG423" s="117"/>
      <c r="AH423" s="117" t="s">
        <v>1861</v>
      </c>
    </row>
    <row r="424" spans="1:34" x14ac:dyDescent="0.25">
      <c r="A424" s="117" t="s">
        <v>155</v>
      </c>
      <c r="B424" s="117" t="s">
        <v>156</v>
      </c>
      <c r="C424" s="117" t="s">
        <v>2712</v>
      </c>
      <c r="D424" s="117" t="s">
        <v>349</v>
      </c>
      <c r="E424" s="117" t="s">
        <v>350</v>
      </c>
      <c r="F424" s="117" t="s">
        <v>1284</v>
      </c>
      <c r="G424" s="117" t="s">
        <v>1285</v>
      </c>
      <c r="H424" s="117" t="s">
        <v>2713</v>
      </c>
      <c r="I424" s="117" t="s">
        <v>2714</v>
      </c>
      <c r="J424" s="116" t="s">
        <v>1858</v>
      </c>
      <c r="K424" s="116">
        <v>8.2224068999999993</v>
      </c>
      <c r="L424" s="116">
        <v>32.2584728</v>
      </c>
      <c r="M424" s="117" t="s">
        <v>1859</v>
      </c>
      <c r="N424" s="116" t="s">
        <v>159</v>
      </c>
      <c r="O424" s="116">
        <v>97</v>
      </c>
      <c r="P424" s="116">
        <v>618</v>
      </c>
      <c r="Q424" s="116">
        <v>94</v>
      </c>
      <c r="R424" s="116">
        <v>602</v>
      </c>
      <c r="S424" s="116">
        <v>3</v>
      </c>
      <c r="T424" s="116">
        <v>16</v>
      </c>
      <c r="U424" s="116" t="s">
        <v>159</v>
      </c>
      <c r="V424" s="116">
        <v>30</v>
      </c>
      <c r="W424" s="116">
        <v>152</v>
      </c>
      <c r="X424" s="116">
        <v>25</v>
      </c>
      <c r="Y424" s="116">
        <v>125</v>
      </c>
      <c r="Z424" s="116">
        <v>5</v>
      </c>
      <c r="AA424" s="116">
        <v>27</v>
      </c>
      <c r="AB424" s="116">
        <v>0</v>
      </c>
      <c r="AC424" s="116">
        <v>0</v>
      </c>
      <c r="AD424" s="116">
        <v>15</v>
      </c>
      <c r="AE424" s="116">
        <v>75</v>
      </c>
      <c r="AF424" s="116" t="s">
        <v>1860</v>
      </c>
      <c r="AG424" s="117"/>
      <c r="AH424" s="117" t="s">
        <v>1861</v>
      </c>
    </row>
    <row r="425" spans="1:34" x14ac:dyDescent="0.25">
      <c r="A425" s="117" t="s">
        <v>155</v>
      </c>
      <c r="B425" s="117" t="s">
        <v>156</v>
      </c>
      <c r="C425" s="117" t="s">
        <v>2715</v>
      </c>
      <c r="D425" s="117" t="s">
        <v>349</v>
      </c>
      <c r="E425" s="117" t="s">
        <v>350</v>
      </c>
      <c r="F425" s="117" t="s">
        <v>1284</v>
      </c>
      <c r="G425" s="117" t="s">
        <v>1285</v>
      </c>
      <c r="H425" s="117" t="s">
        <v>2716</v>
      </c>
      <c r="I425" s="117"/>
      <c r="J425" s="116" t="s">
        <v>1858</v>
      </c>
      <c r="K425" s="116">
        <v>8.1876405000000005</v>
      </c>
      <c r="L425" s="116">
        <v>32.289520400000001</v>
      </c>
      <c r="M425" s="117" t="s">
        <v>1859</v>
      </c>
      <c r="N425" s="116" t="s">
        <v>159</v>
      </c>
      <c r="O425" s="116">
        <v>106</v>
      </c>
      <c r="P425" s="116">
        <v>676</v>
      </c>
      <c r="Q425" s="116">
        <v>102</v>
      </c>
      <c r="R425" s="116">
        <v>655</v>
      </c>
      <c r="S425" s="116">
        <v>4</v>
      </c>
      <c r="T425" s="116">
        <v>21</v>
      </c>
      <c r="U425" s="116" t="s">
        <v>159</v>
      </c>
      <c r="V425" s="116">
        <v>48</v>
      </c>
      <c r="W425" s="116">
        <v>242</v>
      </c>
      <c r="X425" s="116">
        <v>39</v>
      </c>
      <c r="Y425" s="116">
        <v>195</v>
      </c>
      <c r="Z425" s="116">
        <v>9</v>
      </c>
      <c r="AA425" s="116">
        <v>47</v>
      </c>
      <c r="AB425" s="116">
        <v>0</v>
      </c>
      <c r="AC425" s="116">
        <v>0</v>
      </c>
      <c r="AD425" s="116">
        <v>5</v>
      </c>
      <c r="AE425" s="116">
        <v>25</v>
      </c>
      <c r="AF425" s="116" t="s">
        <v>1860</v>
      </c>
      <c r="AG425" s="117"/>
      <c r="AH425" s="117" t="s">
        <v>1861</v>
      </c>
    </row>
    <row r="426" spans="1:34" x14ac:dyDescent="0.25">
      <c r="A426" s="117" t="s">
        <v>155</v>
      </c>
      <c r="B426" s="117" t="s">
        <v>156</v>
      </c>
      <c r="C426" s="117" t="s">
        <v>2717</v>
      </c>
      <c r="D426" s="117" t="s">
        <v>349</v>
      </c>
      <c r="E426" s="117" t="s">
        <v>350</v>
      </c>
      <c r="F426" s="117" t="s">
        <v>1284</v>
      </c>
      <c r="G426" s="117" t="s">
        <v>1285</v>
      </c>
      <c r="H426" s="117" t="s">
        <v>1285</v>
      </c>
      <c r="I426" s="117"/>
      <c r="J426" s="116" t="s">
        <v>1858</v>
      </c>
      <c r="K426" s="116">
        <v>8.3666666999999997</v>
      </c>
      <c r="L426" s="116">
        <v>32.266666700000002</v>
      </c>
      <c r="M426" s="117" t="s">
        <v>1859</v>
      </c>
      <c r="N426" s="116" t="s">
        <v>159</v>
      </c>
      <c r="O426" s="116">
        <v>70</v>
      </c>
      <c r="P426" s="116">
        <v>365</v>
      </c>
      <c r="Q426" s="116">
        <v>54</v>
      </c>
      <c r="R426" s="116">
        <v>263</v>
      </c>
      <c r="S426" s="116">
        <v>16</v>
      </c>
      <c r="T426" s="116">
        <v>102</v>
      </c>
      <c r="U426" s="116" t="s">
        <v>159</v>
      </c>
      <c r="V426" s="116">
        <v>330</v>
      </c>
      <c r="W426" s="116">
        <v>1758</v>
      </c>
      <c r="X426" s="116">
        <v>60</v>
      </c>
      <c r="Y426" s="116">
        <v>300</v>
      </c>
      <c r="Z426" s="116">
        <v>270</v>
      </c>
      <c r="AA426" s="116">
        <v>1458</v>
      </c>
      <c r="AB426" s="116">
        <v>41</v>
      </c>
      <c r="AC426" s="116">
        <v>207</v>
      </c>
      <c r="AD426" s="116">
        <v>80</v>
      </c>
      <c r="AE426" s="116">
        <v>400</v>
      </c>
      <c r="AF426" s="116" t="s">
        <v>1860</v>
      </c>
      <c r="AG426" s="117" t="s">
        <v>1888</v>
      </c>
      <c r="AH426" s="117" t="s">
        <v>1861</v>
      </c>
    </row>
    <row r="427" spans="1:34" x14ac:dyDescent="0.25">
      <c r="A427" s="117" t="s">
        <v>155</v>
      </c>
      <c r="B427" s="117" t="s">
        <v>156</v>
      </c>
      <c r="C427" s="117" t="s">
        <v>2718</v>
      </c>
      <c r="D427" s="117" t="s">
        <v>349</v>
      </c>
      <c r="E427" s="117" t="s">
        <v>350</v>
      </c>
      <c r="F427" s="117" t="s">
        <v>1075</v>
      </c>
      <c r="G427" s="117" t="s">
        <v>1076</v>
      </c>
      <c r="H427" s="117" t="s">
        <v>2719</v>
      </c>
      <c r="I427" s="117"/>
      <c r="J427" s="116" t="s">
        <v>1858</v>
      </c>
      <c r="K427" s="116">
        <v>7.7809400000000002</v>
      </c>
      <c r="L427" s="116">
        <v>33.019258999999998</v>
      </c>
      <c r="M427" s="117" t="s">
        <v>1859</v>
      </c>
      <c r="N427" s="116" t="s">
        <v>159</v>
      </c>
      <c r="O427" s="116">
        <v>83</v>
      </c>
      <c r="P427" s="116">
        <v>415</v>
      </c>
      <c r="Q427" s="116">
        <v>63</v>
      </c>
      <c r="R427" s="116">
        <v>305</v>
      </c>
      <c r="S427" s="116">
        <v>20</v>
      </c>
      <c r="T427" s="116">
        <v>110</v>
      </c>
      <c r="U427" s="116" t="s">
        <v>159</v>
      </c>
      <c r="V427" s="116">
        <v>223</v>
      </c>
      <c r="W427" s="116">
        <v>1115</v>
      </c>
      <c r="X427" s="116">
        <v>53</v>
      </c>
      <c r="Y427" s="116">
        <v>265</v>
      </c>
      <c r="Z427" s="116">
        <v>170</v>
      </c>
      <c r="AA427" s="116">
        <v>850</v>
      </c>
      <c r="AB427" s="116">
        <v>0</v>
      </c>
      <c r="AC427" s="116">
        <v>0</v>
      </c>
      <c r="AD427" s="116">
        <v>180</v>
      </c>
      <c r="AE427" s="116">
        <v>936</v>
      </c>
      <c r="AF427" s="116" t="s">
        <v>1860</v>
      </c>
      <c r="AG427" s="117"/>
      <c r="AH427" s="117" t="s">
        <v>1861</v>
      </c>
    </row>
    <row r="428" spans="1:34" x14ac:dyDescent="0.25">
      <c r="A428" s="117" t="s">
        <v>155</v>
      </c>
      <c r="B428" s="117" t="s">
        <v>156</v>
      </c>
      <c r="C428" s="117" t="s">
        <v>2720</v>
      </c>
      <c r="D428" s="117" t="s">
        <v>349</v>
      </c>
      <c r="E428" s="117" t="s">
        <v>350</v>
      </c>
      <c r="F428" s="117" t="s">
        <v>1075</v>
      </c>
      <c r="G428" s="117" t="s">
        <v>1076</v>
      </c>
      <c r="H428" s="117" t="s">
        <v>2721</v>
      </c>
      <c r="I428" s="117"/>
      <c r="J428" s="116" t="s">
        <v>1858</v>
      </c>
      <c r="K428" s="116">
        <v>7.7973999999999997</v>
      </c>
      <c r="L428" s="116">
        <v>32.999040000000001</v>
      </c>
      <c r="M428" s="117" t="s">
        <v>1859</v>
      </c>
      <c r="N428" s="116" t="s">
        <v>159</v>
      </c>
      <c r="O428" s="116">
        <v>90</v>
      </c>
      <c r="P428" s="116">
        <v>540</v>
      </c>
      <c r="Q428" s="116">
        <v>65</v>
      </c>
      <c r="R428" s="116">
        <v>412</v>
      </c>
      <c r="S428" s="116">
        <v>25</v>
      </c>
      <c r="T428" s="116">
        <v>128</v>
      </c>
      <c r="U428" s="116" t="s">
        <v>159</v>
      </c>
      <c r="V428" s="116">
        <v>125</v>
      </c>
      <c r="W428" s="116">
        <v>743</v>
      </c>
      <c r="X428" s="116">
        <v>10</v>
      </c>
      <c r="Y428" s="116">
        <v>53</v>
      </c>
      <c r="Z428" s="116">
        <v>115</v>
      </c>
      <c r="AA428" s="116">
        <v>690</v>
      </c>
      <c r="AB428" s="116">
        <v>0</v>
      </c>
      <c r="AC428" s="116">
        <v>0</v>
      </c>
      <c r="AD428" s="116">
        <v>182</v>
      </c>
      <c r="AE428" s="116">
        <v>927</v>
      </c>
      <c r="AF428" s="116" t="s">
        <v>1860</v>
      </c>
      <c r="AG428" s="117"/>
      <c r="AH428" s="117" t="s">
        <v>1861</v>
      </c>
    </row>
    <row r="429" spans="1:34" x14ac:dyDescent="0.25">
      <c r="A429" s="118" t="s">
        <v>155</v>
      </c>
      <c r="B429" s="118" t="s">
        <v>156</v>
      </c>
      <c r="C429" s="118" t="s">
        <v>2722</v>
      </c>
      <c r="D429" s="118" t="s">
        <v>349</v>
      </c>
      <c r="E429" s="118" t="s">
        <v>350</v>
      </c>
      <c r="F429" s="118" t="s">
        <v>1075</v>
      </c>
      <c r="G429" s="118" t="s">
        <v>1076</v>
      </c>
      <c r="H429" s="118" t="s">
        <v>2723</v>
      </c>
      <c r="I429" s="118"/>
      <c r="J429" s="118" t="s">
        <v>1885</v>
      </c>
      <c r="K429" s="119">
        <v>7.7819700000000003</v>
      </c>
      <c r="L429" s="119">
        <v>33.00264</v>
      </c>
      <c r="M429" s="118" t="s">
        <v>1859</v>
      </c>
      <c r="N429" s="116" t="s">
        <v>159</v>
      </c>
      <c r="O429" s="119">
        <v>153</v>
      </c>
      <c r="P429" s="119">
        <v>937</v>
      </c>
      <c r="Q429" s="119">
        <v>153</v>
      </c>
      <c r="R429" s="119">
        <v>937</v>
      </c>
      <c r="S429" s="119">
        <v>0</v>
      </c>
      <c r="T429" s="119">
        <v>0</v>
      </c>
      <c r="U429" s="119" t="s">
        <v>146</v>
      </c>
      <c r="V429" s="119">
        <v>0</v>
      </c>
      <c r="W429" s="116">
        <v>0</v>
      </c>
      <c r="X429" s="119">
        <v>0</v>
      </c>
      <c r="Y429" s="119">
        <v>0</v>
      </c>
      <c r="Z429" s="119">
        <v>0</v>
      </c>
      <c r="AA429" s="119">
        <v>0</v>
      </c>
      <c r="AB429" s="119">
        <v>0</v>
      </c>
      <c r="AC429" s="119">
        <v>0</v>
      </c>
      <c r="AD429" s="119">
        <v>0</v>
      </c>
      <c r="AE429" s="119">
        <v>0</v>
      </c>
      <c r="AF429" s="116" t="s">
        <v>1860</v>
      </c>
      <c r="AG429" s="118"/>
      <c r="AH429" s="117" t="s">
        <v>1861</v>
      </c>
    </row>
    <row r="430" spans="1:34" x14ac:dyDescent="0.25">
      <c r="A430" s="117" t="s">
        <v>155</v>
      </c>
      <c r="B430" s="117" t="s">
        <v>156</v>
      </c>
      <c r="C430" s="117" t="s">
        <v>2724</v>
      </c>
      <c r="D430" s="117" t="s">
        <v>349</v>
      </c>
      <c r="E430" s="117" t="s">
        <v>350</v>
      </c>
      <c r="F430" s="117" t="s">
        <v>1075</v>
      </c>
      <c r="G430" s="117" t="s">
        <v>1076</v>
      </c>
      <c r="H430" s="117" t="s">
        <v>2392</v>
      </c>
      <c r="I430" s="117"/>
      <c r="J430" s="116" t="s">
        <v>1858</v>
      </c>
      <c r="K430" s="116">
        <v>7.79514</v>
      </c>
      <c r="L430" s="116">
        <v>33.004759999999997</v>
      </c>
      <c r="M430" s="117" t="s">
        <v>1859</v>
      </c>
      <c r="N430" s="116" t="s">
        <v>159</v>
      </c>
      <c r="O430" s="116">
        <v>230</v>
      </c>
      <c r="P430" s="116">
        <v>1400</v>
      </c>
      <c r="Q430" s="116">
        <v>201</v>
      </c>
      <c r="R430" s="116">
        <v>1255</v>
      </c>
      <c r="S430" s="116">
        <v>29</v>
      </c>
      <c r="T430" s="116">
        <v>145</v>
      </c>
      <c r="U430" s="116" t="s">
        <v>159</v>
      </c>
      <c r="V430" s="116">
        <v>138</v>
      </c>
      <c r="W430" s="116">
        <v>688</v>
      </c>
      <c r="X430" s="116">
        <v>9</v>
      </c>
      <c r="Y430" s="116">
        <v>45</v>
      </c>
      <c r="Z430" s="116">
        <v>129</v>
      </c>
      <c r="AA430" s="116">
        <v>643</v>
      </c>
      <c r="AB430" s="116">
        <v>5</v>
      </c>
      <c r="AC430" s="116">
        <v>27</v>
      </c>
      <c r="AD430" s="116">
        <v>194</v>
      </c>
      <c r="AE430" s="116">
        <v>989</v>
      </c>
      <c r="AF430" s="116" t="s">
        <v>1860</v>
      </c>
      <c r="AG430" s="117"/>
      <c r="AH430" s="117" t="s">
        <v>1861</v>
      </c>
    </row>
    <row r="431" spans="1:34" x14ac:dyDescent="0.25">
      <c r="A431" s="118" t="s">
        <v>155</v>
      </c>
      <c r="B431" s="118" t="s">
        <v>156</v>
      </c>
      <c r="C431" s="118" t="s">
        <v>2725</v>
      </c>
      <c r="D431" s="118" t="s">
        <v>349</v>
      </c>
      <c r="E431" s="118" t="s">
        <v>350</v>
      </c>
      <c r="F431" s="118" t="s">
        <v>1075</v>
      </c>
      <c r="G431" s="118" t="s">
        <v>1076</v>
      </c>
      <c r="H431" s="118" t="s">
        <v>2726</v>
      </c>
      <c r="I431" s="118"/>
      <c r="J431" s="118" t="s">
        <v>1885</v>
      </c>
      <c r="K431" s="119">
        <v>7.7854400000000004</v>
      </c>
      <c r="L431" s="119">
        <v>33.00329</v>
      </c>
      <c r="M431" s="118" t="s">
        <v>1859</v>
      </c>
      <c r="N431" s="116" t="s">
        <v>159</v>
      </c>
      <c r="O431" s="119">
        <v>50</v>
      </c>
      <c r="P431" s="119">
        <v>250</v>
      </c>
      <c r="Q431" s="119">
        <v>50</v>
      </c>
      <c r="R431" s="119">
        <v>250</v>
      </c>
      <c r="S431" s="119">
        <v>0</v>
      </c>
      <c r="T431" s="119">
        <v>0</v>
      </c>
      <c r="U431" s="119" t="s">
        <v>146</v>
      </c>
      <c r="V431" s="119">
        <v>0</v>
      </c>
      <c r="W431" s="116">
        <v>0</v>
      </c>
      <c r="X431" s="119">
        <v>0</v>
      </c>
      <c r="Y431" s="119">
        <v>0</v>
      </c>
      <c r="Z431" s="119">
        <v>0</v>
      </c>
      <c r="AA431" s="119">
        <v>0</v>
      </c>
      <c r="AB431" s="119">
        <v>0</v>
      </c>
      <c r="AC431" s="119">
        <v>0</v>
      </c>
      <c r="AD431" s="119">
        <v>0</v>
      </c>
      <c r="AE431" s="119">
        <v>0</v>
      </c>
      <c r="AF431" s="116" t="s">
        <v>1860</v>
      </c>
      <c r="AG431" s="118"/>
      <c r="AH431" s="117" t="s">
        <v>1861</v>
      </c>
    </row>
    <row r="432" spans="1:34" x14ac:dyDescent="0.25">
      <c r="A432" s="117" t="s">
        <v>155</v>
      </c>
      <c r="B432" s="117" t="s">
        <v>156</v>
      </c>
      <c r="C432" s="117" t="s">
        <v>2727</v>
      </c>
      <c r="D432" s="117" t="s">
        <v>349</v>
      </c>
      <c r="E432" s="117" t="s">
        <v>350</v>
      </c>
      <c r="F432" s="117" t="s">
        <v>1075</v>
      </c>
      <c r="G432" s="117" t="s">
        <v>1076</v>
      </c>
      <c r="H432" s="117" t="s">
        <v>2728</v>
      </c>
      <c r="I432" s="117"/>
      <c r="J432" s="116" t="s">
        <v>1858</v>
      </c>
      <c r="K432" s="116">
        <v>7.7686979999999997</v>
      </c>
      <c r="L432" s="116">
        <v>32.914472000000004</v>
      </c>
      <c r="M432" s="117" t="s">
        <v>1859</v>
      </c>
      <c r="N432" s="116" t="s">
        <v>159</v>
      </c>
      <c r="O432" s="116">
        <v>459</v>
      </c>
      <c r="P432" s="116">
        <v>2872</v>
      </c>
      <c r="Q432" s="116">
        <v>459</v>
      </c>
      <c r="R432" s="116">
        <v>2872</v>
      </c>
      <c r="S432" s="116">
        <v>0</v>
      </c>
      <c r="T432" s="116">
        <v>0</v>
      </c>
      <c r="U432" s="116" t="s">
        <v>159</v>
      </c>
      <c r="V432" s="116">
        <v>600</v>
      </c>
      <c r="W432" s="116">
        <v>2982</v>
      </c>
      <c r="X432" s="116">
        <v>13</v>
      </c>
      <c r="Y432" s="116">
        <v>62</v>
      </c>
      <c r="Z432" s="116">
        <v>587</v>
      </c>
      <c r="AA432" s="116">
        <v>2920</v>
      </c>
      <c r="AB432" s="116">
        <v>9</v>
      </c>
      <c r="AC432" s="116">
        <v>45</v>
      </c>
      <c r="AD432" s="116">
        <v>120</v>
      </c>
      <c r="AE432" s="116">
        <v>672</v>
      </c>
      <c r="AF432" s="116" t="s">
        <v>1860</v>
      </c>
      <c r="AG432" s="117"/>
      <c r="AH432" s="117" t="s">
        <v>1861</v>
      </c>
    </row>
    <row r="433" spans="1:34" x14ac:dyDescent="0.25">
      <c r="A433" s="117" t="s">
        <v>155</v>
      </c>
      <c r="B433" s="117" t="s">
        <v>156</v>
      </c>
      <c r="C433" s="117" t="s">
        <v>2729</v>
      </c>
      <c r="D433" s="117" t="s">
        <v>349</v>
      </c>
      <c r="E433" s="117" t="s">
        <v>350</v>
      </c>
      <c r="F433" s="117" t="s">
        <v>1075</v>
      </c>
      <c r="G433" s="117" t="s">
        <v>1076</v>
      </c>
      <c r="H433" s="117" t="s">
        <v>2730</v>
      </c>
      <c r="I433" s="117"/>
      <c r="J433" s="116" t="s">
        <v>1858</v>
      </c>
      <c r="K433" s="116">
        <v>7.7859069999999999</v>
      </c>
      <c r="L433" s="116">
        <v>33.086990999999998</v>
      </c>
      <c r="M433" s="117" t="s">
        <v>1859</v>
      </c>
      <c r="N433" s="116" t="s">
        <v>159</v>
      </c>
      <c r="O433" s="116">
        <v>80</v>
      </c>
      <c r="P433" s="116">
        <v>470</v>
      </c>
      <c r="Q433" s="116">
        <v>62</v>
      </c>
      <c r="R433" s="116">
        <v>373</v>
      </c>
      <c r="S433" s="116">
        <v>18</v>
      </c>
      <c r="T433" s="116">
        <v>97</v>
      </c>
      <c r="U433" s="116" t="s">
        <v>159</v>
      </c>
      <c r="V433" s="116">
        <v>267</v>
      </c>
      <c r="W433" s="116">
        <v>1481</v>
      </c>
      <c r="X433" s="116">
        <v>0</v>
      </c>
      <c r="Y433" s="116">
        <v>0</v>
      </c>
      <c r="Z433" s="116">
        <v>267</v>
      </c>
      <c r="AA433" s="116">
        <v>1481</v>
      </c>
      <c r="AB433" s="116">
        <v>0</v>
      </c>
      <c r="AC433" s="116">
        <v>0</v>
      </c>
      <c r="AD433" s="116">
        <v>190</v>
      </c>
      <c r="AE433" s="116">
        <v>874</v>
      </c>
      <c r="AF433" s="116" t="s">
        <v>1860</v>
      </c>
      <c r="AG433" s="117"/>
      <c r="AH433" s="117" t="s">
        <v>1861</v>
      </c>
    </row>
    <row r="434" spans="1:34" x14ac:dyDescent="0.25">
      <c r="A434" s="117" t="s">
        <v>155</v>
      </c>
      <c r="B434" s="117" t="s">
        <v>156</v>
      </c>
      <c r="C434" s="117" t="s">
        <v>2731</v>
      </c>
      <c r="D434" s="117" t="s">
        <v>349</v>
      </c>
      <c r="E434" s="117" t="s">
        <v>350</v>
      </c>
      <c r="F434" s="117" t="s">
        <v>1075</v>
      </c>
      <c r="G434" s="117" t="s">
        <v>1076</v>
      </c>
      <c r="H434" s="117" t="s">
        <v>2732</v>
      </c>
      <c r="I434" s="117"/>
      <c r="J434" s="116" t="s">
        <v>1858</v>
      </c>
      <c r="K434" s="116">
        <v>7.8006900000000003</v>
      </c>
      <c r="L434" s="116">
        <v>32.993169999999999</v>
      </c>
      <c r="M434" s="117" t="s">
        <v>1859</v>
      </c>
      <c r="N434" s="116" t="s">
        <v>159</v>
      </c>
      <c r="O434" s="116">
        <v>12</v>
      </c>
      <c r="P434" s="116">
        <v>61</v>
      </c>
      <c r="Q434" s="116">
        <v>5</v>
      </c>
      <c r="R434" s="116">
        <v>25</v>
      </c>
      <c r="S434" s="116">
        <v>7</v>
      </c>
      <c r="T434" s="116">
        <v>36</v>
      </c>
      <c r="U434" s="116" t="s">
        <v>159</v>
      </c>
      <c r="V434" s="116">
        <v>165</v>
      </c>
      <c r="W434" s="116">
        <v>954</v>
      </c>
      <c r="X434" s="116">
        <v>8</v>
      </c>
      <c r="Y434" s="116">
        <v>47</v>
      </c>
      <c r="Z434" s="116">
        <v>157</v>
      </c>
      <c r="AA434" s="116">
        <v>907</v>
      </c>
      <c r="AB434" s="116">
        <v>0</v>
      </c>
      <c r="AC434" s="116">
        <v>0</v>
      </c>
      <c r="AD434" s="116">
        <v>186</v>
      </c>
      <c r="AE434" s="116">
        <v>967</v>
      </c>
      <c r="AF434" s="116" t="s">
        <v>1860</v>
      </c>
      <c r="AG434" s="117"/>
      <c r="AH434" s="117" t="s">
        <v>1861</v>
      </c>
    </row>
    <row r="435" spans="1:34" x14ac:dyDescent="0.25">
      <c r="A435" s="117" t="s">
        <v>155</v>
      </c>
      <c r="B435" s="117" t="s">
        <v>156</v>
      </c>
      <c r="C435" s="117" t="s">
        <v>2733</v>
      </c>
      <c r="D435" s="117" t="s">
        <v>349</v>
      </c>
      <c r="E435" s="117" t="s">
        <v>350</v>
      </c>
      <c r="F435" s="117" t="s">
        <v>1075</v>
      </c>
      <c r="G435" s="117" t="s">
        <v>1076</v>
      </c>
      <c r="H435" s="117" t="s">
        <v>2734</v>
      </c>
      <c r="I435" s="117"/>
      <c r="J435" s="116" t="s">
        <v>1858</v>
      </c>
      <c r="K435" s="116">
        <v>7.7934540999999999</v>
      </c>
      <c r="L435" s="116">
        <v>33.005605199999998</v>
      </c>
      <c r="M435" s="117" t="s">
        <v>1859</v>
      </c>
      <c r="N435" s="116" t="s">
        <v>159</v>
      </c>
      <c r="O435" s="116">
        <v>149</v>
      </c>
      <c r="P435" s="116">
        <v>894</v>
      </c>
      <c r="Q435" s="116">
        <v>130</v>
      </c>
      <c r="R435" s="116">
        <v>784</v>
      </c>
      <c r="S435" s="116">
        <v>19</v>
      </c>
      <c r="T435" s="116">
        <v>110</v>
      </c>
      <c r="U435" s="116" t="s">
        <v>159</v>
      </c>
      <c r="V435" s="116">
        <v>220</v>
      </c>
      <c r="W435" s="116">
        <v>1192</v>
      </c>
      <c r="X435" s="116">
        <v>0</v>
      </c>
      <c r="Y435" s="116">
        <v>0</v>
      </c>
      <c r="Z435" s="116">
        <v>220</v>
      </c>
      <c r="AA435" s="116">
        <v>1192</v>
      </c>
      <c r="AB435" s="116">
        <v>7</v>
      </c>
      <c r="AC435" s="116">
        <v>45</v>
      </c>
      <c r="AD435" s="116">
        <v>194</v>
      </c>
      <c r="AE435" s="116">
        <v>970</v>
      </c>
      <c r="AF435" s="116" t="s">
        <v>1860</v>
      </c>
      <c r="AG435" s="117"/>
      <c r="AH435" s="117" t="s">
        <v>1861</v>
      </c>
    </row>
    <row r="436" spans="1:34" x14ac:dyDescent="0.25">
      <c r="A436" s="117" t="s">
        <v>155</v>
      </c>
      <c r="B436" s="117" t="s">
        <v>156</v>
      </c>
      <c r="C436" s="117" t="s">
        <v>2735</v>
      </c>
      <c r="D436" s="117" t="s">
        <v>349</v>
      </c>
      <c r="E436" s="117" t="s">
        <v>350</v>
      </c>
      <c r="F436" s="117" t="s">
        <v>1515</v>
      </c>
      <c r="G436" s="117" t="s">
        <v>1516</v>
      </c>
      <c r="H436" s="117" t="s">
        <v>2736</v>
      </c>
      <c r="I436" s="117"/>
      <c r="J436" s="116" t="s">
        <v>1858</v>
      </c>
      <c r="K436" s="116">
        <v>8.1945966539999997</v>
      </c>
      <c r="L436" s="116">
        <v>32.481589419999999</v>
      </c>
      <c r="M436" s="117" t="s">
        <v>1859</v>
      </c>
      <c r="N436" s="116" t="s">
        <v>159</v>
      </c>
      <c r="O436" s="116">
        <v>28</v>
      </c>
      <c r="P436" s="116">
        <v>150</v>
      </c>
      <c r="Q436" s="116">
        <v>7</v>
      </c>
      <c r="R436" s="116">
        <v>37</v>
      </c>
      <c r="S436" s="116">
        <v>21</v>
      </c>
      <c r="T436" s="116">
        <v>113</v>
      </c>
      <c r="U436" s="119" t="s">
        <v>146</v>
      </c>
      <c r="V436" s="116">
        <v>0</v>
      </c>
      <c r="W436" s="116">
        <v>0</v>
      </c>
      <c r="X436" s="116">
        <v>0</v>
      </c>
      <c r="Y436" s="116">
        <v>0</v>
      </c>
      <c r="Z436" s="116">
        <v>0</v>
      </c>
      <c r="AA436" s="116">
        <v>0</v>
      </c>
      <c r="AB436" s="116">
        <v>0</v>
      </c>
      <c r="AC436" s="116">
        <v>0</v>
      </c>
      <c r="AD436" s="116">
        <v>0</v>
      </c>
      <c r="AE436" s="116">
        <v>0</v>
      </c>
      <c r="AF436" s="116" t="s">
        <v>1860</v>
      </c>
      <c r="AG436" s="117"/>
      <c r="AH436" s="117" t="s">
        <v>1861</v>
      </c>
    </row>
    <row r="437" spans="1:34" x14ac:dyDescent="0.25">
      <c r="A437" s="117" t="s">
        <v>155</v>
      </c>
      <c r="B437" s="117" t="s">
        <v>156</v>
      </c>
      <c r="C437" s="117" t="s">
        <v>2737</v>
      </c>
      <c r="D437" s="117" t="s">
        <v>349</v>
      </c>
      <c r="E437" s="117" t="s">
        <v>350</v>
      </c>
      <c r="F437" s="117" t="s">
        <v>1515</v>
      </c>
      <c r="G437" s="117" t="s">
        <v>1516</v>
      </c>
      <c r="H437" s="117" t="s">
        <v>2738</v>
      </c>
      <c r="I437" s="117"/>
      <c r="J437" s="116" t="s">
        <v>1858</v>
      </c>
      <c r="K437" s="116">
        <v>8.2245966540000008</v>
      </c>
      <c r="L437" s="116">
        <v>32.458942</v>
      </c>
      <c r="M437" s="117" t="s">
        <v>1859</v>
      </c>
      <c r="N437" s="116" t="s">
        <v>159</v>
      </c>
      <c r="O437" s="116">
        <v>25</v>
      </c>
      <c r="P437" s="116">
        <v>134</v>
      </c>
      <c r="Q437" s="116">
        <v>7</v>
      </c>
      <c r="R437" s="116">
        <v>37</v>
      </c>
      <c r="S437" s="116">
        <v>18</v>
      </c>
      <c r="T437" s="116">
        <v>97</v>
      </c>
      <c r="U437" s="116" t="s">
        <v>159</v>
      </c>
      <c r="V437" s="116">
        <v>20</v>
      </c>
      <c r="W437" s="116">
        <v>120</v>
      </c>
      <c r="X437" s="116">
        <v>20</v>
      </c>
      <c r="Y437" s="116">
        <v>120</v>
      </c>
      <c r="Z437" s="116">
        <v>0</v>
      </c>
      <c r="AA437" s="116">
        <v>0</v>
      </c>
      <c r="AB437" s="116">
        <v>0</v>
      </c>
      <c r="AC437" s="116">
        <v>0</v>
      </c>
      <c r="AD437" s="116">
        <v>0</v>
      </c>
      <c r="AE437" s="116">
        <v>0</v>
      </c>
      <c r="AF437" s="116" t="s">
        <v>1860</v>
      </c>
      <c r="AG437" s="117"/>
      <c r="AH437" s="117" t="s">
        <v>1861</v>
      </c>
    </row>
    <row r="438" spans="1:34" x14ac:dyDescent="0.25">
      <c r="A438" s="117" t="s">
        <v>155</v>
      </c>
      <c r="B438" s="117" t="s">
        <v>156</v>
      </c>
      <c r="C438" s="117" t="s">
        <v>2739</v>
      </c>
      <c r="D438" s="117" t="s">
        <v>349</v>
      </c>
      <c r="E438" s="117" t="s">
        <v>350</v>
      </c>
      <c r="F438" s="117" t="s">
        <v>1515</v>
      </c>
      <c r="G438" s="117" t="s">
        <v>1516</v>
      </c>
      <c r="H438" s="117" t="s">
        <v>2740</v>
      </c>
      <c r="I438" s="117"/>
      <c r="J438" s="116" t="s">
        <v>1858</v>
      </c>
      <c r="K438" s="116">
        <v>8.2265966539999997</v>
      </c>
      <c r="L438" s="116">
        <v>32.435815894199997</v>
      </c>
      <c r="M438" s="117" t="s">
        <v>1859</v>
      </c>
      <c r="N438" s="116" t="s">
        <v>159</v>
      </c>
      <c r="O438" s="116">
        <v>15</v>
      </c>
      <c r="P438" s="116">
        <v>81</v>
      </c>
      <c r="Q438" s="116">
        <v>5</v>
      </c>
      <c r="R438" s="116">
        <v>27</v>
      </c>
      <c r="S438" s="116">
        <v>10</v>
      </c>
      <c r="T438" s="116">
        <v>54</v>
      </c>
      <c r="U438" s="119" t="s">
        <v>146</v>
      </c>
      <c r="V438" s="116">
        <v>0</v>
      </c>
      <c r="W438" s="116">
        <v>0</v>
      </c>
      <c r="X438" s="116">
        <v>0</v>
      </c>
      <c r="Y438" s="116">
        <v>0</v>
      </c>
      <c r="Z438" s="116">
        <v>0</v>
      </c>
      <c r="AA438" s="116">
        <v>0</v>
      </c>
      <c r="AB438" s="116">
        <v>0</v>
      </c>
      <c r="AC438" s="116">
        <v>0</v>
      </c>
      <c r="AD438" s="116">
        <v>0</v>
      </c>
      <c r="AE438" s="116">
        <v>0</v>
      </c>
      <c r="AF438" s="116" t="s">
        <v>1860</v>
      </c>
      <c r="AG438" s="117"/>
      <c r="AH438" s="117" t="s">
        <v>1861</v>
      </c>
    </row>
    <row r="439" spans="1:34" x14ac:dyDescent="0.25">
      <c r="A439" s="117" t="s">
        <v>155</v>
      </c>
      <c r="B439" s="117" t="s">
        <v>156</v>
      </c>
      <c r="C439" s="117" t="s">
        <v>2741</v>
      </c>
      <c r="D439" s="117" t="s">
        <v>349</v>
      </c>
      <c r="E439" s="117" t="s">
        <v>350</v>
      </c>
      <c r="F439" s="117" t="s">
        <v>1515</v>
      </c>
      <c r="G439" s="117" t="s">
        <v>1516</v>
      </c>
      <c r="H439" s="117" t="s">
        <v>1516</v>
      </c>
      <c r="I439" s="117"/>
      <c r="J439" s="116" t="s">
        <v>1858</v>
      </c>
      <c r="K439" s="116">
        <v>8.1745966540000001</v>
      </c>
      <c r="L439" s="116">
        <v>32.368158940000001</v>
      </c>
      <c r="M439" s="117" t="s">
        <v>1859</v>
      </c>
      <c r="N439" s="116" t="s">
        <v>159</v>
      </c>
      <c r="O439" s="116">
        <v>27</v>
      </c>
      <c r="P439" s="116">
        <v>145</v>
      </c>
      <c r="Q439" s="116">
        <v>27</v>
      </c>
      <c r="R439" s="116">
        <v>145</v>
      </c>
      <c r="S439" s="116">
        <v>0</v>
      </c>
      <c r="T439" s="116">
        <v>0</v>
      </c>
      <c r="U439" s="116" t="s">
        <v>159</v>
      </c>
      <c r="V439" s="116">
        <v>15</v>
      </c>
      <c r="W439" s="116">
        <v>65</v>
      </c>
      <c r="X439" s="116">
        <v>7</v>
      </c>
      <c r="Y439" s="116">
        <v>23</v>
      </c>
      <c r="Z439" s="116">
        <v>8</v>
      </c>
      <c r="AA439" s="116">
        <v>42</v>
      </c>
      <c r="AB439" s="116">
        <v>6</v>
      </c>
      <c r="AC439" s="116">
        <v>12</v>
      </c>
      <c r="AD439" s="116">
        <v>8</v>
      </c>
      <c r="AE439" s="116">
        <v>34</v>
      </c>
      <c r="AF439" s="116" t="s">
        <v>1860</v>
      </c>
      <c r="AG439" s="117" t="s">
        <v>1888</v>
      </c>
      <c r="AH439" s="117" t="s">
        <v>1861</v>
      </c>
    </row>
    <row r="440" spans="1:34" x14ac:dyDescent="0.25">
      <c r="A440" s="117" t="s">
        <v>155</v>
      </c>
      <c r="B440" s="117" t="s">
        <v>156</v>
      </c>
      <c r="C440" s="117" t="s">
        <v>2742</v>
      </c>
      <c r="D440" s="117" t="s">
        <v>349</v>
      </c>
      <c r="E440" s="117" t="s">
        <v>350</v>
      </c>
      <c r="F440" s="117" t="s">
        <v>348</v>
      </c>
      <c r="G440" s="117" t="s">
        <v>351</v>
      </c>
      <c r="H440" s="117" t="s">
        <v>2743</v>
      </c>
      <c r="I440" s="117" t="s">
        <v>2744</v>
      </c>
      <c r="J440" s="116" t="s">
        <v>1858</v>
      </c>
      <c r="K440" s="116">
        <v>7.806648</v>
      </c>
      <c r="L440" s="116">
        <v>32.925593999999997</v>
      </c>
      <c r="M440" s="117" t="s">
        <v>1859</v>
      </c>
      <c r="N440" s="116" t="s">
        <v>159</v>
      </c>
      <c r="O440" s="116">
        <v>146</v>
      </c>
      <c r="P440" s="116">
        <v>789</v>
      </c>
      <c r="Q440" s="116">
        <v>119</v>
      </c>
      <c r="R440" s="116">
        <v>610</v>
      </c>
      <c r="S440" s="116">
        <v>27</v>
      </c>
      <c r="T440" s="116">
        <v>179</v>
      </c>
      <c r="U440" s="116" t="s">
        <v>159</v>
      </c>
      <c r="V440" s="116">
        <v>90</v>
      </c>
      <c r="W440" s="116">
        <v>521</v>
      </c>
      <c r="X440" s="116">
        <v>10</v>
      </c>
      <c r="Y440" s="116">
        <v>57</v>
      </c>
      <c r="Z440" s="116">
        <v>80</v>
      </c>
      <c r="AA440" s="116">
        <v>464</v>
      </c>
      <c r="AB440" s="116">
        <v>0</v>
      </c>
      <c r="AC440" s="116">
        <v>0</v>
      </c>
      <c r="AD440" s="116">
        <v>0</v>
      </c>
      <c r="AE440" s="116">
        <v>0</v>
      </c>
      <c r="AF440" s="116" t="s">
        <v>1860</v>
      </c>
      <c r="AG440" s="117"/>
      <c r="AH440" s="117" t="s">
        <v>1861</v>
      </c>
    </row>
    <row r="441" spans="1:34" x14ac:dyDescent="0.25">
      <c r="A441" s="117" t="s">
        <v>155</v>
      </c>
      <c r="B441" s="117" t="s">
        <v>156</v>
      </c>
      <c r="C441" s="117" t="s">
        <v>2745</v>
      </c>
      <c r="D441" s="117" t="s">
        <v>349</v>
      </c>
      <c r="E441" s="117" t="s">
        <v>350</v>
      </c>
      <c r="F441" s="117" t="s">
        <v>348</v>
      </c>
      <c r="G441" s="117" t="s">
        <v>351</v>
      </c>
      <c r="H441" s="117" t="s">
        <v>2746</v>
      </c>
      <c r="I441" s="117"/>
      <c r="J441" s="116" t="s">
        <v>1858</v>
      </c>
      <c r="K441" s="116">
        <v>7.8864010000000002</v>
      </c>
      <c r="L441" s="116">
        <v>32.991967000000002</v>
      </c>
      <c r="M441" s="117" t="s">
        <v>1859</v>
      </c>
      <c r="N441" s="116" t="s">
        <v>159</v>
      </c>
      <c r="O441" s="116">
        <v>5</v>
      </c>
      <c r="P441" s="116">
        <v>32</v>
      </c>
      <c r="Q441" s="116">
        <v>5</v>
      </c>
      <c r="R441" s="116">
        <v>32</v>
      </c>
      <c r="S441" s="116">
        <v>0</v>
      </c>
      <c r="T441" s="116">
        <v>0</v>
      </c>
      <c r="U441" s="116" t="s">
        <v>159</v>
      </c>
      <c r="V441" s="116">
        <v>49</v>
      </c>
      <c r="W441" s="116">
        <v>284</v>
      </c>
      <c r="X441" s="116">
        <v>28</v>
      </c>
      <c r="Y441" s="116">
        <v>170</v>
      </c>
      <c r="Z441" s="116">
        <v>21</v>
      </c>
      <c r="AA441" s="116">
        <v>114</v>
      </c>
      <c r="AB441" s="116">
        <v>0</v>
      </c>
      <c r="AC441" s="116">
        <v>0</v>
      </c>
      <c r="AD441" s="116">
        <v>0</v>
      </c>
      <c r="AE441" s="116">
        <v>0</v>
      </c>
      <c r="AF441" s="116" t="s">
        <v>1860</v>
      </c>
      <c r="AG441" s="117"/>
      <c r="AH441" s="117" t="s">
        <v>1861</v>
      </c>
    </row>
    <row r="442" spans="1:34" x14ac:dyDescent="0.25">
      <c r="A442" s="117" t="s">
        <v>155</v>
      </c>
      <c r="B442" s="117" t="s">
        <v>156</v>
      </c>
      <c r="C442" s="117" t="s">
        <v>2747</v>
      </c>
      <c r="D442" s="117" t="s">
        <v>349</v>
      </c>
      <c r="E442" s="117" t="s">
        <v>350</v>
      </c>
      <c r="F442" s="117" t="s">
        <v>348</v>
      </c>
      <c r="G442" s="117" t="s">
        <v>351</v>
      </c>
      <c r="H442" s="117" t="s">
        <v>2748</v>
      </c>
      <c r="I442" s="117"/>
      <c r="J442" s="116" t="s">
        <v>1858</v>
      </c>
      <c r="K442" s="116">
        <v>7.8777141000000004</v>
      </c>
      <c r="L442" s="116">
        <v>33.001052299999998</v>
      </c>
      <c r="M442" s="117" t="s">
        <v>1859</v>
      </c>
      <c r="N442" s="116" t="s">
        <v>159</v>
      </c>
      <c r="O442" s="116">
        <v>29</v>
      </c>
      <c r="P442" s="116">
        <v>267</v>
      </c>
      <c r="Q442" s="116">
        <v>7</v>
      </c>
      <c r="R442" s="116">
        <v>49</v>
      </c>
      <c r="S442" s="116">
        <v>22</v>
      </c>
      <c r="T442" s="116">
        <v>218</v>
      </c>
      <c r="U442" s="116" t="s">
        <v>159</v>
      </c>
      <c r="V442" s="116">
        <v>12</v>
      </c>
      <c r="W442" s="116">
        <v>80</v>
      </c>
      <c r="X442" s="116">
        <v>0</v>
      </c>
      <c r="Y442" s="116">
        <v>0</v>
      </c>
      <c r="Z442" s="116">
        <v>12</v>
      </c>
      <c r="AA442" s="116">
        <v>80</v>
      </c>
      <c r="AB442" s="116">
        <v>0</v>
      </c>
      <c r="AC442" s="116">
        <v>0</v>
      </c>
      <c r="AD442" s="116">
        <v>0</v>
      </c>
      <c r="AE442" s="116">
        <v>0</v>
      </c>
      <c r="AF442" s="116" t="s">
        <v>1860</v>
      </c>
      <c r="AG442" s="117"/>
      <c r="AH442" s="117" t="s">
        <v>1861</v>
      </c>
    </row>
    <row r="443" spans="1:34" x14ac:dyDescent="0.25">
      <c r="A443" s="117" t="s">
        <v>155</v>
      </c>
      <c r="B443" s="117" t="s">
        <v>156</v>
      </c>
      <c r="C443" s="117" t="s">
        <v>2749</v>
      </c>
      <c r="D443" s="117" t="s">
        <v>349</v>
      </c>
      <c r="E443" s="117" t="s">
        <v>350</v>
      </c>
      <c r="F443" s="117" t="s">
        <v>348</v>
      </c>
      <c r="G443" s="117" t="s">
        <v>351</v>
      </c>
      <c r="H443" s="117" t="s">
        <v>2750</v>
      </c>
      <c r="I443" s="117"/>
      <c r="J443" s="116" t="s">
        <v>1858</v>
      </c>
      <c r="K443" s="116">
        <v>7.8796369999999998</v>
      </c>
      <c r="L443" s="116">
        <v>32.989666</v>
      </c>
      <c r="M443" s="117" t="s">
        <v>1859</v>
      </c>
      <c r="N443" s="116" t="s">
        <v>159</v>
      </c>
      <c r="O443" s="116">
        <v>10</v>
      </c>
      <c r="P443" s="116">
        <v>50</v>
      </c>
      <c r="Q443" s="116">
        <v>10</v>
      </c>
      <c r="R443" s="116">
        <v>50</v>
      </c>
      <c r="S443" s="116">
        <v>0</v>
      </c>
      <c r="T443" s="116">
        <v>0</v>
      </c>
      <c r="U443" s="116" t="s">
        <v>159</v>
      </c>
      <c r="V443" s="116">
        <v>31</v>
      </c>
      <c r="W443" s="116">
        <v>194</v>
      </c>
      <c r="X443" s="116">
        <v>8</v>
      </c>
      <c r="Y443" s="116">
        <v>52</v>
      </c>
      <c r="Z443" s="116">
        <v>23</v>
      </c>
      <c r="AA443" s="116">
        <v>142</v>
      </c>
      <c r="AB443" s="116">
        <v>0</v>
      </c>
      <c r="AC443" s="116">
        <v>0</v>
      </c>
      <c r="AD443" s="116">
        <v>0</v>
      </c>
      <c r="AE443" s="116">
        <v>0</v>
      </c>
      <c r="AF443" s="116" t="s">
        <v>1860</v>
      </c>
      <c r="AG443" s="117"/>
      <c r="AH443" s="117" t="s">
        <v>1861</v>
      </c>
    </row>
    <row r="444" spans="1:34" x14ac:dyDescent="0.25">
      <c r="A444" s="117" t="s">
        <v>155</v>
      </c>
      <c r="B444" s="117" t="s">
        <v>156</v>
      </c>
      <c r="C444" s="117" t="s">
        <v>2751</v>
      </c>
      <c r="D444" s="117" t="s">
        <v>349</v>
      </c>
      <c r="E444" s="117" t="s">
        <v>350</v>
      </c>
      <c r="F444" s="117" t="s">
        <v>348</v>
      </c>
      <c r="G444" s="117" t="s">
        <v>351</v>
      </c>
      <c r="H444" s="117" t="s">
        <v>2752</v>
      </c>
      <c r="I444" s="117" t="s">
        <v>2753</v>
      </c>
      <c r="J444" s="116" t="s">
        <v>1858</v>
      </c>
      <c r="K444" s="116">
        <v>7.8707216999999998</v>
      </c>
      <c r="L444" s="116">
        <v>32.988941699999998</v>
      </c>
      <c r="M444" s="117" t="s">
        <v>1859</v>
      </c>
      <c r="N444" s="116" t="s">
        <v>159</v>
      </c>
      <c r="O444" s="116">
        <v>34</v>
      </c>
      <c r="P444" s="116">
        <v>210</v>
      </c>
      <c r="Q444" s="116">
        <v>22</v>
      </c>
      <c r="R444" s="116">
        <v>121</v>
      </c>
      <c r="S444" s="116">
        <v>12</v>
      </c>
      <c r="T444" s="116">
        <v>89</v>
      </c>
      <c r="U444" s="116" t="s">
        <v>159</v>
      </c>
      <c r="V444" s="116">
        <v>104</v>
      </c>
      <c r="W444" s="116">
        <v>596</v>
      </c>
      <c r="X444" s="116">
        <v>41</v>
      </c>
      <c r="Y444" s="116">
        <v>229</v>
      </c>
      <c r="Z444" s="116">
        <v>63</v>
      </c>
      <c r="AA444" s="116">
        <v>367</v>
      </c>
      <c r="AB444" s="116">
        <v>0</v>
      </c>
      <c r="AC444" s="116">
        <v>0</v>
      </c>
      <c r="AD444" s="116">
        <v>0</v>
      </c>
      <c r="AE444" s="116">
        <v>0</v>
      </c>
      <c r="AF444" s="116" t="s">
        <v>1860</v>
      </c>
      <c r="AG444" s="117"/>
      <c r="AH444" s="117" t="s">
        <v>1861</v>
      </c>
    </row>
    <row r="445" spans="1:34" x14ac:dyDescent="0.25">
      <c r="A445" s="117" t="s">
        <v>155</v>
      </c>
      <c r="B445" s="117" t="s">
        <v>156</v>
      </c>
      <c r="C445" s="117" t="s">
        <v>2754</v>
      </c>
      <c r="D445" s="117" t="s">
        <v>349</v>
      </c>
      <c r="E445" s="117" t="s">
        <v>350</v>
      </c>
      <c r="F445" s="117" t="s">
        <v>348</v>
      </c>
      <c r="G445" s="117" t="s">
        <v>351</v>
      </c>
      <c r="H445" s="117" t="s">
        <v>2755</v>
      </c>
      <c r="I445" s="117"/>
      <c r="J445" s="116" t="s">
        <v>1858</v>
      </c>
      <c r="K445" s="116">
        <v>7.856922</v>
      </c>
      <c r="L445" s="116">
        <v>32.834299999999999</v>
      </c>
      <c r="M445" s="117" t="s">
        <v>1859</v>
      </c>
      <c r="N445" s="116" t="s">
        <v>159</v>
      </c>
      <c r="O445" s="116">
        <v>10</v>
      </c>
      <c r="P445" s="116">
        <v>69</v>
      </c>
      <c r="Q445" s="116">
        <v>10</v>
      </c>
      <c r="R445" s="116">
        <v>69</v>
      </c>
      <c r="S445" s="116">
        <v>0</v>
      </c>
      <c r="T445" s="116">
        <v>0</v>
      </c>
      <c r="U445" s="116" t="s">
        <v>159</v>
      </c>
      <c r="V445" s="116">
        <v>17</v>
      </c>
      <c r="W445" s="116">
        <v>82</v>
      </c>
      <c r="X445" s="116">
        <v>0</v>
      </c>
      <c r="Y445" s="116">
        <v>0</v>
      </c>
      <c r="Z445" s="116">
        <v>17</v>
      </c>
      <c r="AA445" s="116">
        <v>82</v>
      </c>
      <c r="AB445" s="116">
        <v>0</v>
      </c>
      <c r="AC445" s="116">
        <v>0</v>
      </c>
      <c r="AD445" s="116">
        <v>0</v>
      </c>
      <c r="AE445" s="116">
        <v>0</v>
      </c>
      <c r="AF445" s="116" t="s">
        <v>1860</v>
      </c>
      <c r="AG445" s="117"/>
      <c r="AH445" s="117" t="s">
        <v>1861</v>
      </c>
    </row>
    <row r="446" spans="1:34" x14ac:dyDescent="0.25">
      <c r="A446" s="117" t="s">
        <v>155</v>
      </c>
      <c r="B446" s="117" t="s">
        <v>156</v>
      </c>
      <c r="C446" s="117" t="s">
        <v>2756</v>
      </c>
      <c r="D446" s="117" t="s">
        <v>349</v>
      </c>
      <c r="E446" s="117" t="s">
        <v>350</v>
      </c>
      <c r="F446" s="117" t="s">
        <v>348</v>
      </c>
      <c r="G446" s="117" t="s">
        <v>351</v>
      </c>
      <c r="H446" s="117" t="s">
        <v>2757</v>
      </c>
      <c r="I446" s="117"/>
      <c r="J446" s="116" t="s">
        <v>1858</v>
      </c>
      <c r="K446" s="116">
        <v>7.803375</v>
      </c>
      <c r="L446" s="116">
        <v>32.970117000000002</v>
      </c>
      <c r="M446" s="117" t="s">
        <v>1859</v>
      </c>
      <c r="N446" s="116" t="s">
        <v>159</v>
      </c>
      <c r="O446" s="116">
        <v>15</v>
      </c>
      <c r="P446" s="116">
        <v>70</v>
      </c>
      <c r="Q446" s="116">
        <v>15</v>
      </c>
      <c r="R446" s="116">
        <v>70</v>
      </c>
      <c r="S446" s="116">
        <v>0</v>
      </c>
      <c r="T446" s="116">
        <v>0</v>
      </c>
      <c r="U446" s="116" t="s">
        <v>159</v>
      </c>
      <c r="V446" s="116">
        <v>20</v>
      </c>
      <c r="W446" s="116">
        <v>110</v>
      </c>
      <c r="X446" s="116">
        <v>0</v>
      </c>
      <c r="Y446" s="116">
        <v>0</v>
      </c>
      <c r="Z446" s="116">
        <v>20</v>
      </c>
      <c r="AA446" s="116">
        <v>110</v>
      </c>
      <c r="AB446" s="116">
        <v>0</v>
      </c>
      <c r="AC446" s="116">
        <v>0</v>
      </c>
      <c r="AD446" s="116">
        <v>0</v>
      </c>
      <c r="AE446" s="116">
        <v>0</v>
      </c>
      <c r="AF446" s="116" t="s">
        <v>1860</v>
      </c>
      <c r="AG446" s="117"/>
      <c r="AH446" s="117" t="s">
        <v>1861</v>
      </c>
    </row>
    <row r="447" spans="1:34" x14ac:dyDescent="0.25">
      <c r="A447" s="117" t="s">
        <v>155</v>
      </c>
      <c r="B447" s="117" t="s">
        <v>156</v>
      </c>
      <c r="C447" s="117" t="s">
        <v>2758</v>
      </c>
      <c r="D447" s="117" t="s">
        <v>349</v>
      </c>
      <c r="E447" s="117" t="s">
        <v>350</v>
      </c>
      <c r="F447" s="117" t="s">
        <v>888</v>
      </c>
      <c r="G447" s="117" t="s">
        <v>889</v>
      </c>
      <c r="H447" s="117" t="s">
        <v>2759</v>
      </c>
      <c r="I447" s="117"/>
      <c r="J447" s="116" t="s">
        <v>1858</v>
      </c>
      <c r="K447" s="116">
        <v>8.0934999919999999</v>
      </c>
      <c r="L447" s="116">
        <v>32.386333299999997</v>
      </c>
      <c r="M447" s="117" t="s">
        <v>1859</v>
      </c>
      <c r="N447" s="116" t="s">
        <v>159</v>
      </c>
      <c r="O447" s="116">
        <v>8</v>
      </c>
      <c r="P447" s="116">
        <v>50</v>
      </c>
      <c r="Q447" s="116">
        <v>8</v>
      </c>
      <c r="R447" s="116">
        <v>50</v>
      </c>
      <c r="S447" s="116">
        <v>0</v>
      </c>
      <c r="T447" s="116">
        <v>0</v>
      </c>
      <c r="U447" s="116" t="s">
        <v>159</v>
      </c>
      <c r="V447" s="116">
        <v>10</v>
      </c>
      <c r="W447" s="116">
        <v>54</v>
      </c>
      <c r="X447" s="116">
        <v>10</v>
      </c>
      <c r="Y447" s="116">
        <v>54</v>
      </c>
      <c r="Z447" s="116">
        <v>0</v>
      </c>
      <c r="AA447" s="116">
        <v>0</v>
      </c>
      <c r="AB447" s="116">
        <v>0</v>
      </c>
      <c r="AC447" s="116">
        <v>0</v>
      </c>
      <c r="AD447" s="116">
        <v>26</v>
      </c>
      <c r="AE447" s="116">
        <v>166</v>
      </c>
      <c r="AF447" s="116" t="s">
        <v>1860</v>
      </c>
      <c r="AG447" s="117"/>
      <c r="AH447" s="117" t="s">
        <v>1861</v>
      </c>
    </row>
    <row r="448" spans="1:34" x14ac:dyDescent="0.25">
      <c r="A448" s="117" t="s">
        <v>155</v>
      </c>
      <c r="B448" s="117" t="s">
        <v>156</v>
      </c>
      <c r="C448" s="117" t="s">
        <v>2760</v>
      </c>
      <c r="D448" s="117" t="s">
        <v>349</v>
      </c>
      <c r="E448" s="117" t="s">
        <v>350</v>
      </c>
      <c r="F448" s="117" t="s">
        <v>888</v>
      </c>
      <c r="G448" s="117" t="s">
        <v>889</v>
      </c>
      <c r="H448" s="117" t="s">
        <v>2761</v>
      </c>
      <c r="I448" s="117"/>
      <c r="J448" s="116" t="s">
        <v>1858</v>
      </c>
      <c r="K448" s="116">
        <v>8.1216269000000008</v>
      </c>
      <c r="L448" s="116">
        <v>32.363275199999997</v>
      </c>
      <c r="M448" s="117" t="s">
        <v>1859</v>
      </c>
      <c r="N448" s="116" t="s">
        <v>159</v>
      </c>
      <c r="O448" s="116">
        <v>9</v>
      </c>
      <c r="P448" s="116">
        <v>56</v>
      </c>
      <c r="Q448" s="116">
        <v>9</v>
      </c>
      <c r="R448" s="116">
        <v>56</v>
      </c>
      <c r="S448" s="116">
        <v>0</v>
      </c>
      <c r="T448" s="116">
        <v>0</v>
      </c>
      <c r="U448" s="116" t="s">
        <v>159</v>
      </c>
      <c r="V448" s="116">
        <v>15</v>
      </c>
      <c r="W448" s="116">
        <v>81</v>
      </c>
      <c r="X448" s="116">
        <v>15</v>
      </c>
      <c r="Y448" s="116">
        <v>81</v>
      </c>
      <c r="Z448" s="116">
        <v>0</v>
      </c>
      <c r="AA448" s="116">
        <v>0</v>
      </c>
      <c r="AB448" s="116">
        <v>0</v>
      </c>
      <c r="AC448" s="116">
        <v>0</v>
      </c>
      <c r="AD448" s="116">
        <v>36</v>
      </c>
      <c r="AE448" s="116">
        <v>230</v>
      </c>
      <c r="AF448" s="116" t="s">
        <v>1860</v>
      </c>
      <c r="AG448" s="117"/>
      <c r="AH448" s="117" t="s">
        <v>1861</v>
      </c>
    </row>
    <row r="449" spans="1:34" x14ac:dyDescent="0.25">
      <c r="A449" s="117" t="s">
        <v>155</v>
      </c>
      <c r="B449" s="117" t="s">
        <v>156</v>
      </c>
      <c r="C449" s="117" t="s">
        <v>2762</v>
      </c>
      <c r="D449" s="117" t="s">
        <v>349</v>
      </c>
      <c r="E449" s="117" t="s">
        <v>350</v>
      </c>
      <c r="F449" s="117" t="s">
        <v>888</v>
      </c>
      <c r="G449" s="117" t="s">
        <v>889</v>
      </c>
      <c r="H449" s="117" t="s">
        <v>2763</v>
      </c>
      <c r="I449" s="117"/>
      <c r="J449" s="116" t="s">
        <v>1858</v>
      </c>
      <c r="K449" s="116">
        <v>8.1084973999999992</v>
      </c>
      <c r="L449" s="116">
        <v>32.348483299999998</v>
      </c>
      <c r="M449" s="117" t="s">
        <v>1859</v>
      </c>
      <c r="N449" s="116" t="s">
        <v>159</v>
      </c>
      <c r="O449" s="116">
        <v>6</v>
      </c>
      <c r="P449" s="116">
        <v>37</v>
      </c>
      <c r="Q449" s="116">
        <v>6</v>
      </c>
      <c r="R449" s="116">
        <v>37</v>
      </c>
      <c r="S449" s="116">
        <v>0</v>
      </c>
      <c r="T449" s="116">
        <v>0</v>
      </c>
      <c r="U449" s="116" t="s">
        <v>159</v>
      </c>
      <c r="V449" s="116">
        <v>11</v>
      </c>
      <c r="W449" s="116">
        <v>60</v>
      </c>
      <c r="X449" s="116">
        <v>11</v>
      </c>
      <c r="Y449" s="116">
        <v>60</v>
      </c>
      <c r="Z449" s="116">
        <v>0</v>
      </c>
      <c r="AA449" s="116">
        <v>0</v>
      </c>
      <c r="AB449" s="116">
        <v>0</v>
      </c>
      <c r="AC449" s="116">
        <v>0</v>
      </c>
      <c r="AD449" s="116">
        <v>10</v>
      </c>
      <c r="AE449" s="116">
        <v>64</v>
      </c>
      <c r="AF449" s="116" t="s">
        <v>1860</v>
      </c>
      <c r="AG449" s="117"/>
      <c r="AH449" s="117" t="s">
        <v>1861</v>
      </c>
    </row>
    <row r="450" spans="1:34" x14ac:dyDescent="0.25">
      <c r="A450" s="117" t="s">
        <v>155</v>
      </c>
      <c r="B450" s="117" t="s">
        <v>156</v>
      </c>
      <c r="C450" s="117" t="s">
        <v>2764</v>
      </c>
      <c r="D450" s="117" t="s">
        <v>349</v>
      </c>
      <c r="E450" s="117" t="s">
        <v>350</v>
      </c>
      <c r="F450" s="117" t="s">
        <v>888</v>
      </c>
      <c r="G450" s="117" t="s">
        <v>889</v>
      </c>
      <c r="H450" s="117" t="s">
        <v>2765</v>
      </c>
      <c r="I450" s="117"/>
      <c r="J450" s="116" t="s">
        <v>1858</v>
      </c>
      <c r="K450" s="116">
        <v>8.1401427000000002</v>
      </c>
      <c r="L450" s="116">
        <v>32.287534800000003</v>
      </c>
      <c r="M450" s="117" t="s">
        <v>1859</v>
      </c>
      <c r="N450" s="116" t="s">
        <v>159</v>
      </c>
      <c r="O450" s="116">
        <v>5</v>
      </c>
      <c r="P450" s="116">
        <v>31</v>
      </c>
      <c r="Q450" s="116">
        <v>5</v>
      </c>
      <c r="R450" s="116">
        <v>31</v>
      </c>
      <c r="S450" s="116">
        <v>0</v>
      </c>
      <c r="T450" s="116">
        <v>0</v>
      </c>
      <c r="U450" s="116" t="s">
        <v>159</v>
      </c>
      <c r="V450" s="116">
        <v>9</v>
      </c>
      <c r="W450" s="116">
        <v>49</v>
      </c>
      <c r="X450" s="116">
        <v>9</v>
      </c>
      <c r="Y450" s="116">
        <v>49</v>
      </c>
      <c r="Z450" s="116">
        <v>0</v>
      </c>
      <c r="AA450" s="116">
        <v>0</v>
      </c>
      <c r="AB450" s="116">
        <v>0</v>
      </c>
      <c r="AC450" s="116">
        <v>0</v>
      </c>
      <c r="AD450" s="116">
        <v>25</v>
      </c>
      <c r="AE450" s="116">
        <v>160</v>
      </c>
      <c r="AF450" s="116" t="s">
        <v>1860</v>
      </c>
      <c r="AG450" s="117"/>
      <c r="AH450" s="117" t="s">
        <v>1861</v>
      </c>
    </row>
    <row r="451" spans="1:34" x14ac:dyDescent="0.25">
      <c r="A451" s="117" t="s">
        <v>155</v>
      </c>
      <c r="B451" s="117" t="s">
        <v>156</v>
      </c>
      <c r="C451" s="117" t="s">
        <v>2766</v>
      </c>
      <c r="D451" s="117" t="s">
        <v>349</v>
      </c>
      <c r="E451" s="117" t="s">
        <v>350</v>
      </c>
      <c r="F451" s="117" t="s">
        <v>888</v>
      </c>
      <c r="G451" s="117" t="s">
        <v>889</v>
      </c>
      <c r="H451" s="117" t="s">
        <v>2767</v>
      </c>
      <c r="I451" s="117"/>
      <c r="J451" s="116" t="s">
        <v>1858</v>
      </c>
      <c r="K451" s="116">
        <v>8.1077832910000005</v>
      </c>
      <c r="L451" s="116">
        <v>32.289266699999999</v>
      </c>
      <c r="M451" s="117" t="s">
        <v>1859</v>
      </c>
      <c r="N451" s="116" t="s">
        <v>159</v>
      </c>
      <c r="O451" s="116">
        <v>7</v>
      </c>
      <c r="P451" s="116">
        <v>44</v>
      </c>
      <c r="Q451" s="116">
        <v>7</v>
      </c>
      <c r="R451" s="116">
        <v>44</v>
      </c>
      <c r="S451" s="116">
        <v>0</v>
      </c>
      <c r="T451" s="116">
        <v>0</v>
      </c>
      <c r="U451" s="116" t="s">
        <v>159</v>
      </c>
      <c r="V451" s="116">
        <v>8</v>
      </c>
      <c r="W451" s="116">
        <v>43</v>
      </c>
      <c r="X451" s="116">
        <v>8</v>
      </c>
      <c r="Y451" s="116">
        <v>43</v>
      </c>
      <c r="Z451" s="116">
        <v>0</v>
      </c>
      <c r="AA451" s="116">
        <v>0</v>
      </c>
      <c r="AB451" s="116">
        <v>0</v>
      </c>
      <c r="AC451" s="116">
        <v>0</v>
      </c>
      <c r="AD451" s="116">
        <v>31</v>
      </c>
      <c r="AE451" s="116">
        <v>198</v>
      </c>
      <c r="AF451" s="116" t="s">
        <v>1860</v>
      </c>
      <c r="AG451" s="117"/>
      <c r="AH451" s="117" t="s">
        <v>1861</v>
      </c>
    </row>
    <row r="452" spans="1:34" x14ac:dyDescent="0.25">
      <c r="A452" s="117" t="s">
        <v>155</v>
      </c>
      <c r="B452" s="117" t="s">
        <v>156</v>
      </c>
      <c r="C452" s="117" t="s">
        <v>2768</v>
      </c>
      <c r="D452" s="117" t="s">
        <v>349</v>
      </c>
      <c r="E452" s="117" t="s">
        <v>350</v>
      </c>
      <c r="F452" s="117" t="s">
        <v>888</v>
      </c>
      <c r="G452" s="117" t="s">
        <v>889</v>
      </c>
      <c r="H452" s="117" t="s">
        <v>889</v>
      </c>
      <c r="I452" s="117"/>
      <c r="J452" s="116" t="s">
        <v>1858</v>
      </c>
      <c r="K452" s="116">
        <v>8.1176714990000001</v>
      </c>
      <c r="L452" s="116">
        <v>32.367504369999999</v>
      </c>
      <c r="M452" s="117" t="s">
        <v>1859</v>
      </c>
      <c r="N452" s="116" t="s">
        <v>159</v>
      </c>
      <c r="O452" s="116">
        <v>42</v>
      </c>
      <c r="P452" s="116">
        <v>262</v>
      </c>
      <c r="Q452" s="116">
        <v>42</v>
      </c>
      <c r="R452" s="116">
        <v>262</v>
      </c>
      <c r="S452" s="116">
        <v>0</v>
      </c>
      <c r="T452" s="116">
        <v>0</v>
      </c>
      <c r="U452" s="116" t="s">
        <v>159</v>
      </c>
      <c r="V452" s="116">
        <v>105</v>
      </c>
      <c r="W452" s="116">
        <v>637</v>
      </c>
      <c r="X452" s="116">
        <v>35</v>
      </c>
      <c r="Y452" s="116">
        <v>190</v>
      </c>
      <c r="Z452" s="116">
        <v>70</v>
      </c>
      <c r="AA452" s="116">
        <v>447</v>
      </c>
      <c r="AB452" s="116">
        <v>15</v>
      </c>
      <c r="AC452" s="116">
        <v>98</v>
      </c>
      <c r="AD452" s="116">
        <v>123</v>
      </c>
      <c r="AE452" s="116">
        <v>786</v>
      </c>
      <c r="AF452" s="116" t="s">
        <v>1860</v>
      </c>
      <c r="AG452" s="117" t="s">
        <v>1888</v>
      </c>
      <c r="AH452" s="117" t="s">
        <v>1861</v>
      </c>
    </row>
    <row r="453" spans="1:34" x14ac:dyDescent="0.25">
      <c r="A453" s="117" t="s">
        <v>155</v>
      </c>
      <c r="B453" s="117" t="s">
        <v>156</v>
      </c>
      <c r="C453" s="117" t="s">
        <v>2769</v>
      </c>
      <c r="D453" s="117" t="s">
        <v>349</v>
      </c>
      <c r="E453" s="117" t="s">
        <v>350</v>
      </c>
      <c r="F453" s="117" t="s">
        <v>1117</v>
      </c>
      <c r="G453" s="117" t="s">
        <v>1118</v>
      </c>
      <c r="H453" s="117" t="s">
        <v>2770</v>
      </c>
      <c r="I453" s="117"/>
      <c r="J453" s="116" t="s">
        <v>1858</v>
      </c>
      <c r="K453" s="116">
        <v>7.4144059999999996</v>
      </c>
      <c r="L453" s="116">
        <v>33.225819999999999</v>
      </c>
      <c r="M453" s="117" t="s">
        <v>1859</v>
      </c>
      <c r="N453" s="116" t="s">
        <v>159</v>
      </c>
      <c r="O453" s="116">
        <v>18</v>
      </c>
      <c r="P453" s="116">
        <v>72</v>
      </c>
      <c r="Q453" s="116">
        <v>18</v>
      </c>
      <c r="R453" s="116">
        <v>72</v>
      </c>
      <c r="S453" s="116">
        <v>0</v>
      </c>
      <c r="T453" s="116">
        <v>0</v>
      </c>
      <c r="U453" s="116" t="s">
        <v>159</v>
      </c>
      <c r="V453" s="116">
        <v>42</v>
      </c>
      <c r="W453" s="116">
        <v>261</v>
      </c>
      <c r="X453" s="116">
        <v>12</v>
      </c>
      <c r="Y453" s="116">
        <v>80</v>
      </c>
      <c r="Z453" s="116">
        <v>30</v>
      </c>
      <c r="AA453" s="116">
        <v>181</v>
      </c>
      <c r="AB453" s="116">
        <v>4</v>
      </c>
      <c r="AC453" s="116">
        <v>20</v>
      </c>
      <c r="AD453" s="116">
        <v>13</v>
      </c>
      <c r="AE453" s="116">
        <v>48</v>
      </c>
      <c r="AF453" s="116" t="s">
        <v>1860</v>
      </c>
      <c r="AG453" s="117"/>
      <c r="AH453" s="117" t="s">
        <v>1861</v>
      </c>
    </row>
    <row r="454" spans="1:34" x14ac:dyDescent="0.25">
      <c r="A454" s="117" t="s">
        <v>155</v>
      </c>
      <c r="B454" s="117" t="s">
        <v>156</v>
      </c>
      <c r="C454" s="117" t="s">
        <v>2771</v>
      </c>
      <c r="D454" s="117" t="s">
        <v>349</v>
      </c>
      <c r="E454" s="117" t="s">
        <v>350</v>
      </c>
      <c r="F454" s="117" t="s">
        <v>1117</v>
      </c>
      <c r="G454" s="117" t="s">
        <v>1118</v>
      </c>
      <c r="H454" s="117" t="s">
        <v>2772</v>
      </c>
      <c r="I454" s="117"/>
      <c r="J454" s="116" t="s">
        <v>1858</v>
      </c>
      <c r="K454" s="116">
        <v>7.6559270000000001</v>
      </c>
      <c r="L454" s="116">
        <v>33.070880000000002</v>
      </c>
      <c r="M454" s="117" t="s">
        <v>1859</v>
      </c>
      <c r="N454" s="116" t="s">
        <v>159</v>
      </c>
      <c r="O454" s="116">
        <v>23</v>
      </c>
      <c r="P454" s="116">
        <v>77</v>
      </c>
      <c r="Q454" s="116">
        <v>23</v>
      </c>
      <c r="R454" s="116">
        <v>77</v>
      </c>
      <c r="S454" s="116">
        <v>0</v>
      </c>
      <c r="T454" s="116">
        <v>0</v>
      </c>
      <c r="U454" s="116" t="s">
        <v>159</v>
      </c>
      <c r="V454" s="116">
        <v>56</v>
      </c>
      <c r="W454" s="116">
        <v>287</v>
      </c>
      <c r="X454" s="116">
        <v>18</v>
      </c>
      <c r="Y454" s="116">
        <v>89</v>
      </c>
      <c r="Z454" s="116">
        <v>38</v>
      </c>
      <c r="AA454" s="116">
        <v>198</v>
      </c>
      <c r="AB454" s="116">
        <v>3</v>
      </c>
      <c r="AC454" s="116">
        <v>18</v>
      </c>
      <c r="AD454" s="116">
        <v>13</v>
      </c>
      <c r="AE454" s="116">
        <v>37</v>
      </c>
      <c r="AF454" s="116" t="s">
        <v>1860</v>
      </c>
      <c r="AG454" s="117"/>
      <c r="AH454" s="117" t="s">
        <v>1861</v>
      </c>
    </row>
    <row r="455" spans="1:34" x14ac:dyDescent="0.25">
      <c r="A455" s="117" t="s">
        <v>155</v>
      </c>
      <c r="B455" s="117" t="s">
        <v>156</v>
      </c>
      <c r="C455" s="117" t="s">
        <v>2773</v>
      </c>
      <c r="D455" s="117" t="s">
        <v>349</v>
      </c>
      <c r="E455" s="117" t="s">
        <v>350</v>
      </c>
      <c r="F455" s="117" t="s">
        <v>1117</v>
      </c>
      <c r="G455" s="117" t="s">
        <v>1118</v>
      </c>
      <c r="H455" s="117" t="s">
        <v>2774</v>
      </c>
      <c r="I455" s="117"/>
      <c r="J455" s="116" t="s">
        <v>1858</v>
      </c>
      <c r="K455" s="116">
        <v>7.4237900000000003</v>
      </c>
      <c r="L455" s="116">
        <v>33.050069999999998</v>
      </c>
      <c r="M455" s="117" t="s">
        <v>1859</v>
      </c>
      <c r="N455" s="116" t="s">
        <v>159</v>
      </c>
      <c r="O455" s="116">
        <v>21</v>
      </c>
      <c r="P455" s="116">
        <v>78</v>
      </c>
      <c r="Q455" s="116">
        <v>21</v>
      </c>
      <c r="R455" s="116">
        <v>78</v>
      </c>
      <c r="S455" s="116">
        <v>0</v>
      </c>
      <c r="T455" s="116">
        <v>0</v>
      </c>
      <c r="U455" s="116" t="s">
        <v>159</v>
      </c>
      <c r="V455" s="116">
        <v>50</v>
      </c>
      <c r="W455" s="116">
        <v>295</v>
      </c>
      <c r="X455" s="116">
        <v>20</v>
      </c>
      <c r="Y455" s="116">
        <v>103</v>
      </c>
      <c r="Z455" s="116">
        <v>30</v>
      </c>
      <c r="AA455" s="116">
        <v>192</v>
      </c>
      <c r="AB455" s="116">
        <v>2</v>
      </c>
      <c r="AC455" s="116">
        <v>10</v>
      </c>
      <c r="AD455" s="116">
        <v>9</v>
      </c>
      <c r="AE455" s="116">
        <v>37</v>
      </c>
      <c r="AF455" s="116" t="s">
        <v>1860</v>
      </c>
      <c r="AG455" s="117"/>
      <c r="AH455" s="117" t="s">
        <v>1861</v>
      </c>
    </row>
    <row r="456" spans="1:34" x14ac:dyDescent="0.25">
      <c r="A456" s="117" t="s">
        <v>155</v>
      </c>
      <c r="B456" s="117" t="s">
        <v>156</v>
      </c>
      <c r="C456" s="117" t="s">
        <v>2775</v>
      </c>
      <c r="D456" s="117" t="s">
        <v>349</v>
      </c>
      <c r="E456" s="117" t="s">
        <v>350</v>
      </c>
      <c r="F456" s="117" t="s">
        <v>1117</v>
      </c>
      <c r="G456" s="117" t="s">
        <v>1118</v>
      </c>
      <c r="H456" s="117" t="s">
        <v>2776</v>
      </c>
      <c r="I456" s="117"/>
      <c r="J456" s="116" t="s">
        <v>1858</v>
      </c>
      <c r="K456" s="116">
        <v>7.4409700000000001</v>
      </c>
      <c r="L456" s="116">
        <v>33.117609999999999</v>
      </c>
      <c r="M456" s="117" t="s">
        <v>1859</v>
      </c>
      <c r="N456" s="116" t="s">
        <v>159</v>
      </c>
      <c r="O456" s="116">
        <v>14</v>
      </c>
      <c r="P456" s="116">
        <v>51</v>
      </c>
      <c r="Q456" s="116">
        <v>14</v>
      </c>
      <c r="R456" s="116">
        <v>51</v>
      </c>
      <c r="S456" s="116">
        <v>0</v>
      </c>
      <c r="T456" s="116">
        <v>0</v>
      </c>
      <c r="U456" s="116" t="s">
        <v>159</v>
      </c>
      <c r="V456" s="116">
        <v>45</v>
      </c>
      <c r="W456" s="116">
        <v>216</v>
      </c>
      <c r="X456" s="116">
        <v>13</v>
      </c>
      <c r="Y456" s="116">
        <v>49</v>
      </c>
      <c r="Z456" s="116">
        <v>32</v>
      </c>
      <c r="AA456" s="116">
        <v>167</v>
      </c>
      <c r="AB456" s="116">
        <v>3</v>
      </c>
      <c r="AC456" s="116">
        <v>18</v>
      </c>
      <c r="AD456" s="116">
        <v>14</v>
      </c>
      <c r="AE456" s="116">
        <v>38</v>
      </c>
      <c r="AF456" s="116" t="s">
        <v>1860</v>
      </c>
      <c r="AG456" s="117"/>
      <c r="AH456" s="117" t="s">
        <v>1861</v>
      </c>
    </row>
    <row r="457" spans="1:34" x14ac:dyDescent="0.25">
      <c r="A457" s="117" t="s">
        <v>155</v>
      </c>
      <c r="B457" s="117" t="s">
        <v>156</v>
      </c>
      <c r="C457" s="117" t="s">
        <v>2777</v>
      </c>
      <c r="D457" s="117" t="s">
        <v>349</v>
      </c>
      <c r="E457" s="117" t="s">
        <v>350</v>
      </c>
      <c r="F457" s="117" t="s">
        <v>1117</v>
      </c>
      <c r="G457" s="117" t="s">
        <v>1118</v>
      </c>
      <c r="H457" s="117" t="s">
        <v>2778</v>
      </c>
      <c r="I457" s="117"/>
      <c r="J457" s="116" t="s">
        <v>1858</v>
      </c>
      <c r="K457" s="116">
        <v>7.4541529999999998</v>
      </c>
      <c r="L457" s="116">
        <v>33.050699999999999</v>
      </c>
      <c r="M457" s="117" t="s">
        <v>1859</v>
      </c>
      <c r="N457" s="116" t="s">
        <v>159</v>
      </c>
      <c r="O457" s="116">
        <v>15</v>
      </c>
      <c r="P457" s="116">
        <v>65</v>
      </c>
      <c r="Q457" s="116">
        <v>15</v>
      </c>
      <c r="R457" s="116">
        <v>65</v>
      </c>
      <c r="S457" s="116">
        <v>0</v>
      </c>
      <c r="T457" s="116">
        <v>0</v>
      </c>
      <c r="U457" s="116" t="s">
        <v>159</v>
      </c>
      <c r="V457" s="116">
        <v>53</v>
      </c>
      <c r="W457" s="116">
        <v>228</v>
      </c>
      <c r="X457" s="116">
        <v>13</v>
      </c>
      <c r="Y457" s="116">
        <v>59</v>
      </c>
      <c r="Z457" s="116">
        <v>40</v>
      </c>
      <c r="AA457" s="116">
        <v>169</v>
      </c>
      <c r="AB457" s="116">
        <v>3</v>
      </c>
      <c r="AC457" s="116">
        <v>18</v>
      </c>
      <c r="AD457" s="116">
        <v>17</v>
      </c>
      <c r="AE457" s="116">
        <v>50</v>
      </c>
      <c r="AF457" s="116" t="s">
        <v>1860</v>
      </c>
      <c r="AG457" s="117"/>
      <c r="AH457" s="117" t="s">
        <v>1861</v>
      </c>
    </row>
    <row r="458" spans="1:34" x14ac:dyDescent="0.25">
      <c r="A458" s="117" t="s">
        <v>155</v>
      </c>
      <c r="B458" s="117" t="s">
        <v>156</v>
      </c>
      <c r="C458" s="117" t="s">
        <v>2779</v>
      </c>
      <c r="D458" s="117" t="s">
        <v>349</v>
      </c>
      <c r="E458" s="117" t="s">
        <v>350</v>
      </c>
      <c r="F458" s="117" t="s">
        <v>1117</v>
      </c>
      <c r="G458" s="117" t="s">
        <v>1118</v>
      </c>
      <c r="H458" s="117" t="s">
        <v>2780</v>
      </c>
      <c r="I458" s="117"/>
      <c r="J458" s="116" t="s">
        <v>1858</v>
      </c>
      <c r="K458" s="116">
        <v>7.4142060000000001</v>
      </c>
      <c r="L458" s="116">
        <v>33.225819999999999</v>
      </c>
      <c r="M458" s="117" t="s">
        <v>1859</v>
      </c>
      <c r="N458" s="116" t="s">
        <v>159</v>
      </c>
      <c r="O458" s="116">
        <v>12</v>
      </c>
      <c r="P458" s="116">
        <v>77</v>
      </c>
      <c r="Q458" s="116">
        <v>12</v>
      </c>
      <c r="R458" s="116">
        <v>77</v>
      </c>
      <c r="S458" s="116">
        <v>0</v>
      </c>
      <c r="T458" s="116">
        <v>0</v>
      </c>
      <c r="U458" s="116" t="s">
        <v>159</v>
      </c>
      <c r="V458" s="116">
        <v>57</v>
      </c>
      <c r="W458" s="116">
        <v>290</v>
      </c>
      <c r="X458" s="116">
        <v>29</v>
      </c>
      <c r="Y458" s="116">
        <v>147</v>
      </c>
      <c r="Z458" s="116">
        <v>28</v>
      </c>
      <c r="AA458" s="116">
        <v>143</v>
      </c>
      <c r="AB458" s="116">
        <v>5</v>
      </c>
      <c r="AC458" s="116">
        <v>25</v>
      </c>
      <c r="AD458" s="116">
        <v>13</v>
      </c>
      <c r="AE458" s="116">
        <v>40</v>
      </c>
      <c r="AF458" s="116" t="s">
        <v>1860</v>
      </c>
      <c r="AG458" s="117"/>
      <c r="AH458" s="117" t="s">
        <v>1861</v>
      </c>
    </row>
    <row r="459" spans="1:34" x14ac:dyDescent="0.25">
      <c r="A459" s="117" t="s">
        <v>155</v>
      </c>
      <c r="B459" s="117" t="s">
        <v>156</v>
      </c>
      <c r="C459" s="117" t="s">
        <v>2781</v>
      </c>
      <c r="D459" s="117" t="s">
        <v>349</v>
      </c>
      <c r="E459" s="117" t="s">
        <v>350</v>
      </c>
      <c r="F459" s="117" t="s">
        <v>1117</v>
      </c>
      <c r="G459" s="117" t="s">
        <v>1118</v>
      </c>
      <c r="H459" s="117" t="s">
        <v>2782</v>
      </c>
      <c r="I459" s="117"/>
      <c r="J459" s="116" t="s">
        <v>1858</v>
      </c>
      <c r="K459" s="116">
        <v>7.4541529999999998</v>
      </c>
      <c r="L459" s="116">
        <v>33.050069999999998</v>
      </c>
      <c r="M459" s="117" t="s">
        <v>1859</v>
      </c>
      <c r="N459" s="116" t="s">
        <v>159</v>
      </c>
      <c r="O459" s="116">
        <v>15</v>
      </c>
      <c r="P459" s="116">
        <v>69</v>
      </c>
      <c r="Q459" s="116">
        <v>15</v>
      </c>
      <c r="R459" s="116">
        <v>69</v>
      </c>
      <c r="S459" s="116">
        <v>0</v>
      </c>
      <c r="T459" s="116">
        <v>0</v>
      </c>
      <c r="U459" s="116" t="s">
        <v>159</v>
      </c>
      <c r="V459" s="116">
        <v>101</v>
      </c>
      <c r="W459" s="116">
        <v>509</v>
      </c>
      <c r="X459" s="116">
        <v>38</v>
      </c>
      <c r="Y459" s="116">
        <v>119</v>
      </c>
      <c r="Z459" s="116">
        <v>63</v>
      </c>
      <c r="AA459" s="116">
        <v>390</v>
      </c>
      <c r="AB459" s="116">
        <v>2</v>
      </c>
      <c r="AC459" s="116">
        <v>11</v>
      </c>
      <c r="AD459" s="116">
        <v>10</v>
      </c>
      <c r="AE459" s="116">
        <v>30</v>
      </c>
      <c r="AF459" s="116" t="s">
        <v>1860</v>
      </c>
      <c r="AG459" s="117"/>
      <c r="AH459" s="117" t="s">
        <v>1861</v>
      </c>
    </row>
    <row r="460" spans="1:34" x14ac:dyDescent="0.25">
      <c r="A460" s="117" t="s">
        <v>155</v>
      </c>
      <c r="B460" s="117" t="s">
        <v>156</v>
      </c>
      <c r="C460" s="117" t="s">
        <v>2783</v>
      </c>
      <c r="D460" s="117" t="s">
        <v>349</v>
      </c>
      <c r="E460" s="117" t="s">
        <v>350</v>
      </c>
      <c r="F460" s="117" t="s">
        <v>1117</v>
      </c>
      <c r="G460" s="117" t="s">
        <v>1118</v>
      </c>
      <c r="H460" s="117" t="s">
        <v>2784</v>
      </c>
      <c r="I460" s="117"/>
      <c r="J460" s="116" t="s">
        <v>1858</v>
      </c>
      <c r="K460" s="116">
        <v>7.4342300000000003</v>
      </c>
      <c r="L460" s="116">
        <v>33.139449999999997</v>
      </c>
      <c r="M460" s="117" t="s">
        <v>1859</v>
      </c>
      <c r="N460" s="116" t="s">
        <v>159</v>
      </c>
      <c r="O460" s="116">
        <v>7</v>
      </c>
      <c r="P460" s="116">
        <v>40</v>
      </c>
      <c r="Q460" s="116">
        <v>7</v>
      </c>
      <c r="R460" s="116">
        <v>40</v>
      </c>
      <c r="S460" s="116">
        <v>0</v>
      </c>
      <c r="T460" s="116">
        <v>0</v>
      </c>
      <c r="U460" s="116" t="s">
        <v>159</v>
      </c>
      <c r="V460" s="116">
        <v>16</v>
      </c>
      <c r="W460" s="116">
        <v>58</v>
      </c>
      <c r="X460" s="116">
        <v>0</v>
      </c>
      <c r="Y460" s="116">
        <v>0</v>
      </c>
      <c r="Z460" s="116">
        <v>16</v>
      </c>
      <c r="AA460" s="116">
        <v>58</v>
      </c>
      <c r="AB460" s="116">
        <v>2</v>
      </c>
      <c r="AC460" s="116">
        <v>11</v>
      </c>
      <c r="AD460" s="116">
        <v>9</v>
      </c>
      <c r="AE460" s="116">
        <v>30</v>
      </c>
      <c r="AF460" s="116" t="s">
        <v>1860</v>
      </c>
      <c r="AG460" s="117"/>
      <c r="AH460" s="117" t="s">
        <v>1861</v>
      </c>
    </row>
    <row r="461" spans="1:34" x14ac:dyDescent="0.25">
      <c r="A461" s="117" t="s">
        <v>155</v>
      </c>
      <c r="B461" s="117" t="s">
        <v>156</v>
      </c>
      <c r="C461" s="117" t="s">
        <v>2785</v>
      </c>
      <c r="D461" s="117" t="s">
        <v>349</v>
      </c>
      <c r="E461" s="117" t="s">
        <v>350</v>
      </c>
      <c r="F461" s="117" t="s">
        <v>1117</v>
      </c>
      <c r="G461" s="117" t="s">
        <v>1118</v>
      </c>
      <c r="H461" s="117" t="s">
        <v>2786</v>
      </c>
      <c r="I461" s="117"/>
      <c r="J461" s="116" t="s">
        <v>1858</v>
      </c>
      <c r="K461" s="116">
        <v>7.420509</v>
      </c>
      <c r="L461" s="116">
        <v>33.174199999999999</v>
      </c>
      <c r="M461" s="117" t="s">
        <v>1859</v>
      </c>
      <c r="N461" s="116" t="s">
        <v>159</v>
      </c>
      <c r="O461" s="116">
        <v>8</v>
      </c>
      <c r="P461" s="116">
        <v>40</v>
      </c>
      <c r="Q461" s="116">
        <v>8</v>
      </c>
      <c r="R461" s="116">
        <v>40</v>
      </c>
      <c r="S461" s="116">
        <v>0</v>
      </c>
      <c r="T461" s="116">
        <v>0</v>
      </c>
      <c r="U461" s="116" t="s">
        <v>159</v>
      </c>
      <c r="V461" s="116">
        <v>21</v>
      </c>
      <c r="W461" s="116">
        <v>99</v>
      </c>
      <c r="X461" s="116">
        <v>12</v>
      </c>
      <c r="Y461" s="116">
        <v>59</v>
      </c>
      <c r="Z461" s="116">
        <v>9</v>
      </c>
      <c r="AA461" s="116">
        <v>40</v>
      </c>
      <c r="AB461" s="116">
        <v>1</v>
      </c>
      <c r="AC461" s="116">
        <v>6</v>
      </c>
      <c r="AD461" s="116">
        <v>10</v>
      </c>
      <c r="AE461" s="116">
        <v>29</v>
      </c>
      <c r="AF461" s="116" t="s">
        <v>1860</v>
      </c>
      <c r="AG461" s="117"/>
      <c r="AH461" s="117" t="s">
        <v>1861</v>
      </c>
    </row>
    <row r="462" spans="1:34" x14ac:dyDescent="0.25">
      <c r="A462" s="117" t="s">
        <v>155</v>
      </c>
      <c r="B462" s="117" t="s">
        <v>156</v>
      </c>
      <c r="C462" s="117" t="s">
        <v>2787</v>
      </c>
      <c r="D462" s="117" t="s">
        <v>349</v>
      </c>
      <c r="E462" s="117" t="s">
        <v>350</v>
      </c>
      <c r="F462" s="117" t="s">
        <v>665</v>
      </c>
      <c r="G462" s="117" t="s">
        <v>666</v>
      </c>
      <c r="H462" s="117" t="s">
        <v>2788</v>
      </c>
      <c r="I462" s="117"/>
      <c r="J462" s="116" t="s">
        <v>1858</v>
      </c>
      <c r="K462" s="116">
        <v>8.1356974999999991</v>
      </c>
      <c r="L462" s="116">
        <v>32.221173299999997</v>
      </c>
      <c r="M462" s="117" t="s">
        <v>1859</v>
      </c>
      <c r="N462" s="116" t="s">
        <v>159</v>
      </c>
      <c r="O462" s="116">
        <v>152</v>
      </c>
      <c r="P462" s="116">
        <v>821</v>
      </c>
      <c r="Q462" s="116">
        <v>139</v>
      </c>
      <c r="R462" s="116">
        <v>751</v>
      </c>
      <c r="S462" s="116">
        <v>13</v>
      </c>
      <c r="T462" s="116">
        <v>70</v>
      </c>
      <c r="U462" s="116" t="s">
        <v>159</v>
      </c>
      <c r="V462" s="116">
        <v>72</v>
      </c>
      <c r="W462" s="116">
        <v>389</v>
      </c>
      <c r="X462" s="116">
        <v>63</v>
      </c>
      <c r="Y462" s="116">
        <v>340</v>
      </c>
      <c r="Z462" s="116">
        <v>9</v>
      </c>
      <c r="AA462" s="116">
        <v>49</v>
      </c>
      <c r="AB462" s="116">
        <v>0</v>
      </c>
      <c r="AC462" s="116">
        <v>0</v>
      </c>
      <c r="AD462" s="116">
        <v>7</v>
      </c>
      <c r="AE462" s="116">
        <v>41</v>
      </c>
      <c r="AF462" s="116" t="s">
        <v>1860</v>
      </c>
      <c r="AG462" s="117"/>
      <c r="AH462" s="117" t="s">
        <v>1861</v>
      </c>
    </row>
    <row r="463" spans="1:34" x14ac:dyDescent="0.25">
      <c r="A463" s="117" t="s">
        <v>155</v>
      </c>
      <c r="B463" s="117" t="s">
        <v>156</v>
      </c>
      <c r="C463" s="117" t="s">
        <v>2789</v>
      </c>
      <c r="D463" s="117" t="s">
        <v>349</v>
      </c>
      <c r="E463" s="117" t="s">
        <v>350</v>
      </c>
      <c r="F463" s="117" t="s">
        <v>665</v>
      </c>
      <c r="G463" s="117" t="s">
        <v>666</v>
      </c>
      <c r="H463" s="117" t="s">
        <v>2790</v>
      </c>
      <c r="I463" s="117"/>
      <c r="J463" s="116" t="s">
        <v>1858</v>
      </c>
      <c r="K463" s="116">
        <v>8.1593820000000008</v>
      </c>
      <c r="L463" s="116">
        <v>32.248005300000003</v>
      </c>
      <c r="M463" s="117" t="s">
        <v>1859</v>
      </c>
      <c r="N463" s="116" t="s">
        <v>159</v>
      </c>
      <c r="O463" s="116">
        <v>51</v>
      </c>
      <c r="P463" s="116">
        <v>275</v>
      </c>
      <c r="Q463" s="116">
        <v>39</v>
      </c>
      <c r="R463" s="116">
        <v>210</v>
      </c>
      <c r="S463" s="116">
        <v>12</v>
      </c>
      <c r="T463" s="116">
        <v>65</v>
      </c>
      <c r="U463" s="116" t="s">
        <v>159</v>
      </c>
      <c r="V463" s="116">
        <v>13</v>
      </c>
      <c r="W463" s="116">
        <v>70</v>
      </c>
      <c r="X463" s="116">
        <v>13</v>
      </c>
      <c r="Y463" s="116">
        <v>70</v>
      </c>
      <c r="Z463" s="116">
        <v>0</v>
      </c>
      <c r="AA463" s="116">
        <v>0</v>
      </c>
      <c r="AB463" s="116">
        <v>0</v>
      </c>
      <c r="AC463" s="116">
        <v>0</v>
      </c>
      <c r="AD463" s="116">
        <v>6</v>
      </c>
      <c r="AE463" s="116">
        <v>32</v>
      </c>
      <c r="AF463" s="116" t="s">
        <v>1860</v>
      </c>
      <c r="AG463" s="117"/>
      <c r="AH463" s="117" t="s">
        <v>1861</v>
      </c>
    </row>
    <row r="464" spans="1:34" x14ac:dyDescent="0.25">
      <c r="A464" s="117" t="s">
        <v>155</v>
      </c>
      <c r="B464" s="117" t="s">
        <v>156</v>
      </c>
      <c r="C464" s="117" t="s">
        <v>2791</v>
      </c>
      <c r="D464" s="117" t="s">
        <v>349</v>
      </c>
      <c r="E464" s="117" t="s">
        <v>350</v>
      </c>
      <c r="F464" s="117" t="s">
        <v>665</v>
      </c>
      <c r="G464" s="117" t="s">
        <v>666</v>
      </c>
      <c r="H464" s="117" t="s">
        <v>2792</v>
      </c>
      <c r="I464" s="117"/>
      <c r="J464" s="116" t="s">
        <v>1858</v>
      </c>
      <c r="K464" s="116">
        <v>8.164085</v>
      </c>
      <c r="L464" s="116">
        <v>32.243022099999997</v>
      </c>
      <c r="M464" s="117" t="s">
        <v>1859</v>
      </c>
      <c r="N464" s="116" t="s">
        <v>159</v>
      </c>
      <c r="O464" s="116">
        <v>78</v>
      </c>
      <c r="P464" s="116">
        <v>421</v>
      </c>
      <c r="Q464" s="116">
        <v>68</v>
      </c>
      <c r="R464" s="116">
        <v>367</v>
      </c>
      <c r="S464" s="116">
        <v>10</v>
      </c>
      <c r="T464" s="116">
        <v>54</v>
      </c>
      <c r="U464" s="116" t="s">
        <v>159</v>
      </c>
      <c r="V464" s="116">
        <v>28</v>
      </c>
      <c r="W464" s="116">
        <v>151</v>
      </c>
      <c r="X464" s="116">
        <v>16</v>
      </c>
      <c r="Y464" s="116">
        <v>86</v>
      </c>
      <c r="Z464" s="116">
        <v>12</v>
      </c>
      <c r="AA464" s="116">
        <v>65</v>
      </c>
      <c r="AB464" s="116">
        <v>0</v>
      </c>
      <c r="AC464" s="116">
        <v>0</v>
      </c>
      <c r="AD464" s="116">
        <v>17</v>
      </c>
      <c r="AE464" s="116">
        <v>92</v>
      </c>
      <c r="AF464" s="116" t="s">
        <v>1860</v>
      </c>
      <c r="AG464" s="117"/>
      <c r="AH464" s="117" t="s">
        <v>1861</v>
      </c>
    </row>
    <row r="465" spans="1:34" x14ac:dyDescent="0.25">
      <c r="A465" s="118" t="s">
        <v>155</v>
      </c>
      <c r="B465" s="118" t="s">
        <v>156</v>
      </c>
      <c r="C465" s="118" t="s">
        <v>2793</v>
      </c>
      <c r="D465" s="118" t="s">
        <v>349</v>
      </c>
      <c r="E465" s="118" t="s">
        <v>350</v>
      </c>
      <c r="F465" s="118" t="s">
        <v>665</v>
      </c>
      <c r="G465" s="118" t="s">
        <v>666</v>
      </c>
      <c r="H465" s="118" t="s">
        <v>2794</v>
      </c>
      <c r="I465" s="118"/>
      <c r="J465" s="118" t="s">
        <v>1885</v>
      </c>
      <c r="K465" s="119">
        <v>8.1692230000000006</v>
      </c>
      <c r="L465" s="119">
        <v>32.238509999999998</v>
      </c>
      <c r="M465" s="118" t="s">
        <v>2151</v>
      </c>
      <c r="N465" s="116" t="s">
        <v>146</v>
      </c>
      <c r="O465" s="119">
        <v>0</v>
      </c>
      <c r="P465" s="119">
        <v>0</v>
      </c>
      <c r="Q465" s="119">
        <v>0</v>
      </c>
      <c r="R465" s="119">
        <v>0</v>
      </c>
      <c r="S465" s="119">
        <v>0</v>
      </c>
      <c r="T465" s="119">
        <v>0</v>
      </c>
      <c r="U465" s="119" t="s">
        <v>146</v>
      </c>
      <c r="V465" s="119">
        <v>0</v>
      </c>
      <c r="W465" s="116">
        <v>0</v>
      </c>
      <c r="X465" s="119">
        <v>0</v>
      </c>
      <c r="Y465" s="119">
        <v>0</v>
      </c>
      <c r="Z465" s="119">
        <v>0</v>
      </c>
      <c r="AA465" s="119">
        <v>0</v>
      </c>
      <c r="AB465" s="119">
        <v>0</v>
      </c>
      <c r="AC465" s="119">
        <v>0</v>
      </c>
      <c r="AD465" s="119">
        <v>0</v>
      </c>
      <c r="AE465" s="119">
        <v>0</v>
      </c>
      <c r="AF465" s="116" t="s">
        <v>1860</v>
      </c>
      <c r="AG465" s="118" t="s">
        <v>2152</v>
      </c>
      <c r="AH465" s="117" t="s">
        <v>1861</v>
      </c>
    </row>
    <row r="466" spans="1:34" x14ac:dyDescent="0.25">
      <c r="A466" s="117" t="s">
        <v>155</v>
      </c>
      <c r="B466" s="117" t="s">
        <v>156</v>
      </c>
      <c r="C466" s="117" t="s">
        <v>2795</v>
      </c>
      <c r="D466" s="117" t="s">
        <v>349</v>
      </c>
      <c r="E466" s="117" t="s">
        <v>350</v>
      </c>
      <c r="F466" s="117" t="s">
        <v>665</v>
      </c>
      <c r="G466" s="117" t="s">
        <v>666</v>
      </c>
      <c r="H466" s="117" t="s">
        <v>2796</v>
      </c>
      <c r="I466" s="117"/>
      <c r="J466" s="116" t="s">
        <v>1858</v>
      </c>
      <c r="K466" s="116">
        <v>8.1928322999999992</v>
      </c>
      <c r="L466" s="116">
        <v>32.211630599999999</v>
      </c>
      <c r="M466" s="117" t="s">
        <v>1859</v>
      </c>
      <c r="N466" s="116" t="s">
        <v>159</v>
      </c>
      <c r="O466" s="116">
        <v>8</v>
      </c>
      <c r="P466" s="116">
        <v>43</v>
      </c>
      <c r="Q466" s="116">
        <v>8</v>
      </c>
      <c r="R466" s="116">
        <v>43</v>
      </c>
      <c r="S466" s="116">
        <v>0</v>
      </c>
      <c r="T466" s="116">
        <v>0</v>
      </c>
      <c r="U466" s="116" t="s">
        <v>159</v>
      </c>
      <c r="V466" s="116">
        <v>26</v>
      </c>
      <c r="W466" s="116">
        <v>141</v>
      </c>
      <c r="X466" s="116">
        <v>17</v>
      </c>
      <c r="Y466" s="116">
        <v>92</v>
      </c>
      <c r="Z466" s="116">
        <v>9</v>
      </c>
      <c r="AA466" s="116">
        <v>49</v>
      </c>
      <c r="AB466" s="116">
        <v>0</v>
      </c>
      <c r="AC466" s="116">
        <v>0</v>
      </c>
      <c r="AD466" s="116">
        <v>10</v>
      </c>
      <c r="AE466" s="116">
        <v>54</v>
      </c>
      <c r="AF466" s="116" t="s">
        <v>1860</v>
      </c>
      <c r="AG466" s="117"/>
      <c r="AH466" s="117" t="s">
        <v>1861</v>
      </c>
    </row>
    <row r="467" spans="1:34" x14ac:dyDescent="0.25">
      <c r="A467" s="118" t="s">
        <v>155</v>
      </c>
      <c r="B467" s="118" t="s">
        <v>156</v>
      </c>
      <c r="C467" s="118" t="s">
        <v>2797</v>
      </c>
      <c r="D467" s="118" t="s">
        <v>349</v>
      </c>
      <c r="E467" s="118" t="s">
        <v>350</v>
      </c>
      <c r="F467" s="118" t="s">
        <v>665</v>
      </c>
      <c r="G467" s="118" t="s">
        <v>666</v>
      </c>
      <c r="H467" s="118" t="s">
        <v>2798</v>
      </c>
      <c r="I467" s="118"/>
      <c r="J467" s="118" t="s">
        <v>1885</v>
      </c>
      <c r="K467" s="119">
        <v>8.1692230000000006</v>
      </c>
      <c r="L467" s="119">
        <v>32.218510000000002</v>
      </c>
      <c r="M467" s="118" t="s">
        <v>2151</v>
      </c>
      <c r="N467" s="116" t="s">
        <v>146</v>
      </c>
      <c r="O467" s="119">
        <v>0</v>
      </c>
      <c r="P467" s="119">
        <v>0</v>
      </c>
      <c r="Q467" s="119">
        <v>0</v>
      </c>
      <c r="R467" s="119">
        <v>0</v>
      </c>
      <c r="S467" s="119">
        <v>0</v>
      </c>
      <c r="T467" s="119">
        <v>0</v>
      </c>
      <c r="U467" s="119" t="s">
        <v>146</v>
      </c>
      <c r="V467" s="119">
        <v>0</v>
      </c>
      <c r="W467" s="116">
        <v>0</v>
      </c>
      <c r="X467" s="119">
        <v>0</v>
      </c>
      <c r="Y467" s="119">
        <v>0</v>
      </c>
      <c r="Z467" s="119">
        <v>0</v>
      </c>
      <c r="AA467" s="119">
        <v>0</v>
      </c>
      <c r="AB467" s="119">
        <v>0</v>
      </c>
      <c r="AC467" s="119">
        <v>0</v>
      </c>
      <c r="AD467" s="119">
        <v>0</v>
      </c>
      <c r="AE467" s="119">
        <v>0</v>
      </c>
      <c r="AF467" s="116" t="s">
        <v>1860</v>
      </c>
      <c r="AG467" s="118" t="s">
        <v>2152</v>
      </c>
      <c r="AH467" s="117" t="s">
        <v>1861</v>
      </c>
    </row>
    <row r="468" spans="1:34" x14ac:dyDescent="0.25">
      <c r="A468" s="117" t="s">
        <v>155</v>
      </c>
      <c r="B468" s="117" t="s">
        <v>156</v>
      </c>
      <c r="C468" s="117" t="s">
        <v>2799</v>
      </c>
      <c r="D468" s="117" t="s">
        <v>349</v>
      </c>
      <c r="E468" s="117" t="s">
        <v>350</v>
      </c>
      <c r="F468" s="117" t="s">
        <v>665</v>
      </c>
      <c r="G468" s="117" t="s">
        <v>666</v>
      </c>
      <c r="H468" s="117" t="s">
        <v>666</v>
      </c>
      <c r="I468" s="117"/>
      <c r="J468" s="116" t="s">
        <v>1858</v>
      </c>
      <c r="K468" s="116">
        <v>8.1692230000000006</v>
      </c>
      <c r="L468" s="116">
        <v>32.238509999999998</v>
      </c>
      <c r="M468" s="117" t="s">
        <v>1859</v>
      </c>
      <c r="N468" s="116" t="s">
        <v>159</v>
      </c>
      <c r="O468" s="116">
        <v>103</v>
      </c>
      <c r="P468" s="116">
        <v>556</v>
      </c>
      <c r="Q468" s="116">
        <v>80</v>
      </c>
      <c r="R468" s="116">
        <v>432</v>
      </c>
      <c r="S468" s="116">
        <v>23</v>
      </c>
      <c r="T468" s="116">
        <v>124</v>
      </c>
      <c r="U468" s="116" t="s">
        <v>159</v>
      </c>
      <c r="V468" s="116">
        <v>228</v>
      </c>
      <c r="W468" s="116">
        <v>1232</v>
      </c>
      <c r="X468" s="116">
        <v>14</v>
      </c>
      <c r="Y468" s="116">
        <v>76</v>
      </c>
      <c r="Z468" s="116">
        <v>214</v>
      </c>
      <c r="AA468" s="116">
        <v>1156</v>
      </c>
      <c r="AB468" s="116">
        <v>0</v>
      </c>
      <c r="AC468" s="116">
        <v>0</v>
      </c>
      <c r="AD468" s="116">
        <v>13</v>
      </c>
      <c r="AE468" s="116">
        <v>70</v>
      </c>
      <c r="AF468" s="116" t="s">
        <v>1860</v>
      </c>
      <c r="AG468" s="117" t="s">
        <v>1888</v>
      </c>
      <c r="AH468" s="117" t="s">
        <v>1861</v>
      </c>
    </row>
    <row r="469" spans="1:34" x14ac:dyDescent="0.25">
      <c r="A469" s="117" t="s">
        <v>155</v>
      </c>
      <c r="B469" s="117" t="s">
        <v>156</v>
      </c>
      <c r="C469" s="117" t="s">
        <v>2800</v>
      </c>
      <c r="D469" s="117" t="s">
        <v>438</v>
      </c>
      <c r="E469" s="117" t="s">
        <v>439</v>
      </c>
      <c r="F469" s="117" t="s">
        <v>1171</v>
      </c>
      <c r="G469" s="117" t="s">
        <v>1172</v>
      </c>
      <c r="H469" s="117" t="s">
        <v>2801</v>
      </c>
      <c r="I469" s="117"/>
      <c r="J469" s="116" t="s">
        <v>1858</v>
      </c>
      <c r="K469" s="116">
        <v>8.1961234820000008</v>
      </c>
      <c r="L469" s="116">
        <v>31.346090609000001</v>
      </c>
      <c r="M469" s="117" t="s">
        <v>1859</v>
      </c>
      <c r="N469" s="116" t="s">
        <v>159</v>
      </c>
      <c r="O469" s="116">
        <v>98</v>
      </c>
      <c r="P469" s="116">
        <v>609</v>
      </c>
      <c r="Q469" s="116">
        <v>90</v>
      </c>
      <c r="R469" s="116">
        <v>567</v>
      </c>
      <c r="S469" s="116">
        <v>8</v>
      </c>
      <c r="T469" s="116">
        <v>42</v>
      </c>
      <c r="U469" s="116" t="s">
        <v>159</v>
      </c>
      <c r="V469" s="116">
        <v>21</v>
      </c>
      <c r="W469" s="116">
        <v>105</v>
      </c>
      <c r="X469" s="116">
        <v>13</v>
      </c>
      <c r="Y469" s="116">
        <v>62</v>
      </c>
      <c r="Z469" s="116">
        <v>8</v>
      </c>
      <c r="AA469" s="116">
        <v>43</v>
      </c>
      <c r="AB469" s="116">
        <v>9</v>
      </c>
      <c r="AC469" s="116">
        <v>47</v>
      </c>
      <c r="AD469" s="116">
        <v>10</v>
      </c>
      <c r="AE469" s="116">
        <v>57</v>
      </c>
      <c r="AF469" s="116" t="s">
        <v>1860</v>
      </c>
      <c r="AG469" s="117"/>
      <c r="AH469" s="117" t="s">
        <v>1861</v>
      </c>
    </row>
    <row r="470" spans="1:34" x14ac:dyDescent="0.25">
      <c r="A470" s="117" t="s">
        <v>155</v>
      </c>
      <c r="B470" s="117" t="s">
        <v>156</v>
      </c>
      <c r="C470" s="117" t="s">
        <v>2802</v>
      </c>
      <c r="D470" s="117" t="s">
        <v>438</v>
      </c>
      <c r="E470" s="117" t="s">
        <v>439</v>
      </c>
      <c r="F470" s="117" t="s">
        <v>1171</v>
      </c>
      <c r="G470" s="117" t="s">
        <v>1172</v>
      </c>
      <c r="H470" s="117" t="s">
        <v>2803</v>
      </c>
      <c r="I470" s="117"/>
      <c r="J470" s="116" t="s">
        <v>1858</v>
      </c>
      <c r="K470" s="116">
        <v>8.1327443000000006</v>
      </c>
      <c r="L470" s="116">
        <v>31.2077882</v>
      </c>
      <c r="M470" s="117" t="s">
        <v>1859</v>
      </c>
      <c r="N470" s="116" t="s">
        <v>159</v>
      </c>
      <c r="O470" s="116">
        <v>100</v>
      </c>
      <c r="P470" s="116">
        <v>531</v>
      </c>
      <c r="Q470" s="116">
        <v>96</v>
      </c>
      <c r="R470" s="116">
        <v>509</v>
      </c>
      <c r="S470" s="116">
        <v>4</v>
      </c>
      <c r="T470" s="116">
        <v>22</v>
      </c>
      <c r="U470" s="116" t="s">
        <v>159</v>
      </c>
      <c r="V470" s="116">
        <v>262</v>
      </c>
      <c r="W470" s="116">
        <v>1651</v>
      </c>
      <c r="X470" s="116">
        <v>170</v>
      </c>
      <c r="Y470" s="116">
        <v>1053</v>
      </c>
      <c r="Z470" s="116">
        <v>92</v>
      </c>
      <c r="AA470" s="116">
        <v>598</v>
      </c>
      <c r="AB470" s="116">
        <v>5</v>
      </c>
      <c r="AC470" s="116">
        <v>30</v>
      </c>
      <c r="AD470" s="116">
        <v>15</v>
      </c>
      <c r="AE470" s="116">
        <v>79</v>
      </c>
      <c r="AF470" s="116" t="s">
        <v>1860</v>
      </c>
      <c r="AG470" s="117"/>
      <c r="AH470" s="117" t="s">
        <v>1861</v>
      </c>
    </row>
    <row r="471" spans="1:34" x14ac:dyDescent="0.25">
      <c r="A471" s="117" t="s">
        <v>155</v>
      </c>
      <c r="B471" s="117" t="s">
        <v>156</v>
      </c>
      <c r="C471" s="117" t="s">
        <v>2804</v>
      </c>
      <c r="D471" s="117" t="s">
        <v>438</v>
      </c>
      <c r="E471" s="117" t="s">
        <v>439</v>
      </c>
      <c r="F471" s="117" t="s">
        <v>1171</v>
      </c>
      <c r="G471" s="117" t="s">
        <v>1172</v>
      </c>
      <c r="H471" s="117" t="s">
        <v>2805</v>
      </c>
      <c r="I471" s="117"/>
      <c r="J471" s="116" t="s">
        <v>1858</v>
      </c>
      <c r="K471" s="116">
        <v>8.3221559999999997</v>
      </c>
      <c r="L471" s="116">
        <v>31.164670999999998</v>
      </c>
      <c r="M471" s="117" t="s">
        <v>1859</v>
      </c>
      <c r="N471" s="116" t="s">
        <v>159</v>
      </c>
      <c r="O471" s="116">
        <v>109</v>
      </c>
      <c r="P471" s="116">
        <v>611</v>
      </c>
      <c r="Q471" s="116">
        <v>107</v>
      </c>
      <c r="R471" s="116">
        <v>600</v>
      </c>
      <c r="S471" s="116">
        <v>2</v>
      </c>
      <c r="T471" s="116">
        <v>11</v>
      </c>
      <c r="U471" s="116" t="s">
        <v>159</v>
      </c>
      <c r="V471" s="116">
        <v>31</v>
      </c>
      <c r="W471" s="116">
        <v>156</v>
      </c>
      <c r="X471" s="116">
        <v>15</v>
      </c>
      <c r="Y471" s="116">
        <v>76</v>
      </c>
      <c r="Z471" s="116">
        <v>16</v>
      </c>
      <c r="AA471" s="116">
        <v>80</v>
      </c>
      <c r="AB471" s="116">
        <v>7</v>
      </c>
      <c r="AC471" s="116">
        <v>35</v>
      </c>
      <c r="AD471" s="116">
        <v>12</v>
      </c>
      <c r="AE471" s="116">
        <v>63</v>
      </c>
      <c r="AF471" s="116" t="s">
        <v>1860</v>
      </c>
      <c r="AG471" s="117"/>
      <c r="AH471" s="117" t="s">
        <v>1861</v>
      </c>
    </row>
    <row r="472" spans="1:34" x14ac:dyDescent="0.25">
      <c r="A472" s="117" t="s">
        <v>155</v>
      </c>
      <c r="B472" s="117" t="s">
        <v>156</v>
      </c>
      <c r="C472" s="117" t="s">
        <v>2806</v>
      </c>
      <c r="D472" s="117" t="s">
        <v>438</v>
      </c>
      <c r="E472" s="117" t="s">
        <v>439</v>
      </c>
      <c r="F472" s="117" t="s">
        <v>1183</v>
      </c>
      <c r="G472" s="117" t="s">
        <v>1184</v>
      </c>
      <c r="H472" s="117" t="s">
        <v>2807</v>
      </c>
      <c r="I472" s="117"/>
      <c r="J472" s="116" t="s">
        <v>1858</v>
      </c>
      <c r="K472" s="116">
        <v>8.3164119999999997</v>
      </c>
      <c r="L472" s="116">
        <v>31.324445999999998</v>
      </c>
      <c r="M472" s="117" t="s">
        <v>1859</v>
      </c>
      <c r="N472" s="116" t="s">
        <v>159</v>
      </c>
      <c r="O472" s="116">
        <v>99</v>
      </c>
      <c r="P472" s="116">
        <v>592</v>
      </c>
      <c r="Q472" s="116">
        <v>73</v>
      </c>
      <c r="R472" s="116">
        <v>463</v>
      </c>
      <c r="S472" s="116">
        <v>26</v>
      </c>
      <c r="T472" s="116">
        <v>129</v>
      </c>
      <c r="U472" s="116" t="s">
        <v>159</v>
      </c>
      <c r="V472" s="116">
        <v>203</v>
      </c>
      <c r="W472" s="116">
        <v>1119</v>
      </c>
      <c r="X472" s="116">
        <v>192</v>
      </c>
      <c r="Y472" s="116">
        <v>1062</v>
      </c>
      <c r="Z472" s="116">
        <v>11</v>
      </c>
      <c r="AA472" s="116">
        <v>57</v>
      </c>
      <c r="AB472" s="116">
        <v>4</v>
      </c>
      <c r="AC472" s="116">
        <v>19</v>
      </c>
      <c r="AD472" s="116">
        <v>30</v>
      </c>
      <c r="AE472" s="116">
        <v>157</v>
      </c>
      <c r="AF472" s="116" t="s">
        <v>1860</v>
      </c>
      <c r="AG472" s="117"/>
      <c r="AH472" s="117" t="s">
        <v>1861</v>
      </c>
    </row>
    <row r="473" spans="1:34" x14ac:dyDescent="0.25">
      <c r="A473" s="117" t="s">
        <v>155</v>
      </c>
      <c r="B473" s="117" t="s">
        <v>156</v>
      </c>
      <c r="C473" s="117" t="s">
        <v>2808</v>
      </c>
      <c r="D473" s="117" t="s">
        <v>438</v>
      </c>
      <c r="E473" s="117" t="s">
        <v>439</v>
      </c>
      <c r="F473" s="117" t="s">
        <v>1183</v>
      </c>
      <c r="G473" s="117" t="s">
        <v>1184</v>
      </c>
      <c r="H473" s="117" t="s">
        <v>2809</v>
      </c>
      <c r="I473" s="117"/>
      <c r="J473" s="116" t="s">
        <v>1858</v>
      </c>
      <c r="K473" s="116">
        <v>8.2870860000000004</v>
      </c>
      <c r="L473" s="116">
        <v>31.343646</v>
      </c>
      <c r="M473" s="117" t="s">
        <v>1859</v>
      </c>
      <c r="N473" s="116" t="s">
        <v>159</v>
      </c>
      <c r="O473" s="116">
        <v>121</v>
      </c>
      <c r="P473" s="116">
        <v>677</v>
      </c>
      <c r="Q473" s="116">
        <v>109</v>
      </c>
      <c r="R473" s="116">
        <v>614</v>
      </c>
      <c r="S473" s="116">
        <v>12</v>
      </c>
      <c r="T473" s="116">
        <v>63</v>
      </c>
      <c r="U473" s="116" t="s">
        <v>159</v>
      </c>
      <c r="V473" s="116">
        <v>190</v>
      </c>
      <c r="W473" s="116">
        <v>1126</v>
      </c>
      <c r="X473" s="116">
        <v>187</v>
      </c>
      <c r="Y473" s="116">
        <v>1109</v>
      </c>
      <c r="Z473" s="116">
        <v>3</v>
      </c>
      <c r="AA473" s="116">
        <v>17</v>
      </c>
      <c r="AB473" s="116">
        <v>15</v>
      </c>
      <c r="AC473" s="116">
        <v>83</v>
      </c>
      <c r="AD473" s="116">
        <v>11</v>
      </c>
      <c r="AE473" s="116">
        <v>60</v>
      </c>
      <c r="AF473" s="116" t="s">
        <v>1860</v>
      </c>
      <c r="AG473" s="117"/>
      <c r="AH473" s="117" t="s">
        <v>1861</v>
      </c>
    </row>
    <row r="474" spans="1:34" x14ac:dyDescent="0.25">
      <c r="A474" s="117" t="s">
        <v>155</v>
      </c>
      <c r="B474" s="117" t="s">
        <v>156</v>
      </c>
      <c r="C474" s="117" t="s">
        <v>2810</v>
      </c>
      <c r="D474" s="117" t="s">
        <v>438</v>
      </c>
      <c r="E474" s="117" t="s">
        <v>439</v>
      </c>
      <c r="F474" s="117" t="s">
        <v>1183</v>
      </c>
      <c r="G474" s="117" t="s">
        <v>1184</v>
      </c>
      <c r="H474" s="117" t="s">
        <v>2811</v>
      </c>
      <c r="I474" s="117"/>
      <c r="J474" s="116" t="s">
        <v>1858</v>
      </c>
      <c r="K474" s="116">
        <v>8.3571679000000003</v>
      </c>
      <c r="L474" s="116">
        <v>31.324135299999998</v>
      </c>
      <c r="M474" s="117" t="s">
        <v>1859</v>
      </c>
      <c r="N474" s="116" t="s">
        <v>159</v>
      </c>
      <c r="O474" s="116">
        <v>87</v>
      </c>
      <c r="P474" s="116">
        <v>487</v>
      </c>
      <c r="Q474" s="116">
        <v>68</v>
      </c>
      <c r="R474" s="116">
        <v>385</v>
      </c>
      <c r="S474" s="116">
        <v>19</v>
      </c>
      <c r="T474" s="116">
        <v>102</v>
      </c>
      <c r="U474" s="116" t="s">
        <v>159</v>
      </c>
      <c r="V474" s="116">
        <v>82</v>
      </c>
      <c r="W474" s="116">
        <v>459</v>
      </c>
      <c r="X474" s="116">
        <v>70</v>
      </c>
      <c r="Y474" s="116">
        <v>392</v>
      </c>
      <c r="Z474" s="116">
        <v>12</v>
      </c>
      <c r="AA474" s="116">
        <v>67</v>
      </c>
      <c r="AB474" s="116">
        <v>6</v>
      </c>
      <c r="AC474" s="116">
        <v>31</v>
      </c>
      <c r="AD474" s="116">
        <v>31</v>
      </c>
      <c r="AE474" s="116">
        <v>164</v>
      </c>
      <c r="AF474" s="116" t="s">
        <v>1860</v>
      </c>
      <c r="AG474" s="117"/>
      <c r="AH474" s="117" t="s">
        <v>1861</v>
      </c>
    </row>
    <row r="475" spans="1:34" x14ac:dyDescent="0.25">
      <c r="A475" s="117" t="s">
        <v>155</v>
      </c>
      <c r="B475" s="117" t="s">
        <v>156</v>
      </c>
      <c r="C475" s="117" t="s">
        <v>2812</v>
      </c>
      <c r="D475" s="117" t="s">
        <v>438</v>
      </c>
      <c r="E475" s="117" t="s">
        <v>439</v>
      </c>
      <c r="F475" s="117" t="s">
        <v>437</v>
      </c>
      <c r="G475" s="117" t="s">
        <v>440</v>
      </c>
      <c r="H475" s="117" t="s">
        <v>2813</v>
      </c>
      <c r="I475" s="117"/>
      <c r="J475" s="116" t="s">
        <v>1858</v>
      </c>
      <c r="K475" s="116">
        <v>8.6963041180000005</v>
      </c>
      <c r="L475" s="116">
        <v>31.15354387</v>
      </c>
      <c r="M475" s="117" t="s">
        <v>1859</v>
      </c>
      <c r="N475" s="116" t="s">
        <v>159</v>
      </c>
      <c r="O475" s="116">
        <v>58</v>
      </c>
      <c r="P475" s="116">
        <v>313</v>
      </c>
      <c r="Q475" s="116">
        <v>58</v>
      </c>
      <c r="R475" s="116">
        <v>313</v>
      </c>
      <c r="S475" s="116">
        <v>0</v>
      </c>
      <c r="T475" s="116">
        <v>0</v>
      </c>
      <c r="U475" s="116" t="s">
        <v>159</v>
      </c>
      <c r="V475" s="116">
        <v>30</v>
      </c>
      <c r="W475" s="116">
        <v>156</v>
      </c>
      <c r="X475" s="116">
        <v>26</v>
      </c>
      <c r="Y475" s="116">
        <v>139</v>
      </c>
      <c r="Z475" s="116">
        <v>4</v>
      </c>
      <c r="AA475" s="116">
        <v>17</v>
      </c>
      <c r="AB475" s="116">
        <v>0</v>
      </c>
      <c r="AC475" s="116">
        <v>0</v>
      </c>
      <c r="AD475" s="116">
        <v>0</v>
      </c>
      <c r="AE475" s="116">
        <v>0</v>
      </c>
      <c r="AF475" s="116" t="s">
        <v>1860</v>
      </c>
      <c r="AG475" s="117"/>
      <c r="AH475" s="117" t="s">
        <v>1861</v>
      </c>
    </row>
    <row r="476" spans="1:34" x14ac:dyDescent="0.25">
      <c r="A476" s="117" t="s">
        <v>155</v>
      </c>
      <c r="B476" s="117" t="s">
        <v>156</v>
      </c>
      <c r="C476" s="117" t="s">
        <v>2814</v>
      </c>
      <c r="D476" s="117" t="s">
        <v>438</v>
      </c>
      <c r="E476" s="117" t="s">
        <v>439</v>
      </c>
      <c r="F476" s="117" t="s">
        <v>437</v>
      </c>
      <c r="G476" s="117" t="s">
        <v>440</v>
      </c>
      <c r="H476" s="117" t="s">
        <v>2815</v>
      </c>
      <c r="I476" s="117"/>
      <c r="J476" s="116" t="s">
        <v>1858</v>
      </c>
      <c r="K476" s="116">
        <v>8.7195894450000004</v>
      </c>
      <c r="L476" s="116">
        <v>31.267394920000001</v>
      </c>
      <c r="M476" s="117" t="s">
        <v>1859</v>
      </c>
      <c r="N476" s="116" t="s">
        <v>159</v>
      </c>
      <c r="O476" s="116">
        <v>37</v>
      </c>
      <c r="P476" s="116">
        <v>110</v>
      </c>
      <c r="Q476" s="116">
        <v>37</v>
      </c>
      <c r="R476" s="116">
        <v>110</v>
      </c>
      <c r="S476" s="116">
        <v>0</v>
      </c>
      <c r="T476" s="116">
        <v>0</v>
      </c>
      <c r="U476" s="116" t="s">
        <v>159</v>
      </c>
      <c r="V476" s="116">
        <v>19</v>
      </c>
      <c r="W476" s="116">
        <v>101</v>
      </c>
      <c r="X476" s="116">
        <v>19</v>
      </c>
      <c r="Y476" s="116">
        <v>101</v>
      </c>
      <c r="Z476" s="116">
        <v>0</v>
      </c>
      <c r="AA476" s="116">
        <v>0</v>
      </c>
      <c r="AB476" s="116">
        <v>0</v>
      </c>
      <c r="AC476" s="116">
        <v>0</v>
      </c>
      <c r="AD476" s="116">
        <v>0</v>
      </c>
      <c r="AE476" s="116">
        <v>0</v>
      </c>
      <c r="AF476" s="116" t="s">
        <v>1860</v>
      </c>
      <c r="AG476" s="117"/>
      <c r="AH476" s="117" t="s">
        <v>1861</v>
      </c>
    </row>
    <row r="477" spans="1:34" x14ac:dyDescent="0.25">
      <c r="A477" s="117" t="s">
        <v>155</v>
      </c>
      <c r="B477" s="117" t="s">
        <v>156</v>
      </c>
      <c r="C477" s="117" t="s">
        <v>2816</v>
      </c>
      <c r="D477" s="117" t="s">
        <v>438</v>
      </c>
      <c r="E477" s="117" t="s">
        <v>439</v>
      </c>
      <c r="F477" s="117" t="s">
        <v>437</v>
      </c>
      <c r="G477" s="117" t="s">
        <v>440</v>
      </c>
      <c r="H477" s="117" t="s">
        <v>2817</v>
      </c>
      <c r="I477" s="117"/>
      <c r="J477" s="116" t="s">
        <v>1858</v>
      </c>
      <c r="K477" s="116">
        <v>8.6963041180000005</v>
      </c>
      <c r="L477" s="116">
        <v>31.15354387</v>
      </c>
      <c r="M477" s="117" t="s">
        <v>1859</v>
      </c>
      <c r="N477" s="116" t="s">
        <v>159</v>
      </c>
      <c r="O477" s="116">
        <v>187</v>
      </c>
      <c r="P477" s="116">
        <v>1113</v>
      </c>
      <c r="Q477" s="116">
        <v>187</v>
      </c>
      <c r="R477" s="116">
        <v>1113</v>
      </c>
      <c r="S477" s="116">
        <v>0</v>
      </c>
      <c r="T477" s="116">
        <v>0</v>
      </c>
      <c r="U477" s="116" t="s">
        <v>159</v>
      </c>
      <c r="V477" s="116">
        <v>106</v>
      </c>
      <c r="W477" s="116">
        <v>552</v>
      </c>
      <c r="X477" s="116">
        <v>97</v>
      </c>
      <c r="Y477" s="116">
        <v>513</v>
      </c>
      <c r="Z477" s="116">
        <v>9</v>
      </c>
      <c r="AA477" s="116">
        <v>39</v>
      </c>
      <c r="AB477" s="116">
        <v>0</v>
      </c>
      <c r="AC477" s="116">
        <v>0</v>
      </c>
      <c r="AD477" s="116">
        <v>0</v>
      </c>
      <c r="AE477" s="116">
        <v>0</v>
      </c>
      <c r="AF477" s="116" t="s">
        <v>1860</v>
      </c>
      <c r="AG477" s="117"/>
      <c r="AH477" s="117" t="s">
        <v>1861</v>
      </c>
    </row>
    <row r="478" spans="1:34" x14ac:dyDescent="0.25">
      <c r="A478" s="118" t="s">
        <v>155</v>
      </c>
      <c r="B478" s="118" t="s">
        <v>156</v>
      </c>
      <c r="C478" s="118" t="s">
        <v>2818</v>
      </c>
      <c r="D478" s="118" t="s">
        <v>438</v>
      </c>
      <c r="E478" s="118" t="s">
        <v>439</v>
      </c>
      <c r="F478" s="118" t="s">
        <v>1221</v>
      </c>
      <c r="G478" s="118" t="s">
        <v>1222</v>
      </c>
      <c r="H478" s="118" t="s">
        <v>2819</v>
      </c>
      <c r="I478" s="118"/>
      <c r="J478" s="118" t="s">
        <v>1885</v>
      </c>
      <c r="K478" s="119">
        <v>8.1365599999999993</v>
      </c>
      <c r="L478" s="119">
        <v>31.194199999999999</v>
      </c>
      <c r="M478" s="118" t="s">
        <v>1859</v>
      </c>
      <c r="N478" s="116" t="s">
        <v>159</v>
      </c>
      <c r="O478" s="119">
        <v>678</v>
      </c>
      <c r="P478" s="119">
        <v>3805</v>
      </c>
      <c r="Q478" s="119">
        <v>496</v>
      </c>
      <c r="R478" s="119">
        <v>3005</v>
      </c>
      <c r="S478" s="119">
        <v>182</v>
      </c>
      <c r="T478" s="119">
        <v>800</v>
      </c>
      <c r="U478" s="119" t="s">
        <v>146</v>
      </c>
      <c r="V478" s="119">
        <v>0</v>
      </c>
      <c r="W478" s="116">
        <v>0</v>
      </c>
      <c r="X478" s="119">
        <v>0</v>
      </c>
      <c r="Y478" s="119">
        <v>0</v>
      </c>
      <c r="Z478" s="119">
        <v>0</v>
      </c>
      <c r="AA478" s="119">
        <v>0</v>
      </c>
      <c r="AB478" s="119">
        <v>0</v>
      </c>
      <c r="AC478" s="119">
        <v>0</v>
      </c>
      <c r="AD478" s="119">
        <v>0</v>
      </c>
      <c r="AE478" s="119">
        <v>0</v>
      </c>
      <c r="AF478" s="116" t="s">
        <v>1860</v>
      </c>
      <c r="AG478" s="118"/>
      <c r="AH478" s="117" t="s">
        <v>1861</v>
      </c>
    </row>
    <row r="479" spans="1:34" x14ac:dyDescent="0.25">
      <c r="A479" s="117" t="s">
        <v>155</v>
      </c>
      <c r="B479" s="117" t="s">
        <v>156</v>
      </c>
      <c r="C479" s="117" t="s">
        <v>2820</v>
      </c>
      <c r="D479" s="117" t="s">
        <v>438</v>
      </c>
      <c r="E479" s="117" t="s">
        <v>439</v>
      </c>
      <c r="F479" s="117" t="s">
        <v>1221</v>
      </c>
      <c r="G479" s="117" t="s">
        <v>1222</v>
      </c>
      <c r="H479" s="117" t="s">
        <v>2821</v>
      </c>
      <c r="I479" s="117"/>
      <c r="J479" s="116" t="s">
        <v>1858</v>
      </c>
      <c r="K479" s="116">
        <v>8.0071910000000006</v>
      </c>
      <c r="L479" s="116">
        <v>31.04063</v>
      </c>
      <c r="M479" s="117" t="s">
        <v>1859</v>
      </c>
      <c r="N479" s="116" t="s">
        <v>159</v>
      </c>
      <c r="O479" s="116">
        <v>251</v>
      </c>
      <c r="P479" s="116">
        <v>1405</v>
      </c>
      <c r="Q479" s="116">
        <v>242</v>
      </c>
      <c r="R479" s="116">
        <v>1357</v>
      </c>
      <c r="S479" s="116">
        <v>9</v>
      </c>
      <c r="T479" s="116">
        <v>48</v>
      </c>
      <c r="U479" s="116" t="s">
        <v>159</v>
      </c>
      <c r="V479" s="116">
        <v>186</v>
      </c>
      <c r="W479" s="116">
        <v>1041</v>
      </c>
      <c r="X479" s="116">
        <v>167</v>
      </c>
      <c r="Y479" s="116">
        <v>935</v>
      </c>
      <c r="Z479" s="116">
        <v>19</v>
      </c>
      <c r="AA479" s="116">
        <v>106</v>
      </c>
      <c r="AB479" s="116">
        <v>42</v>
      </c>
      <c r="AC479" s="116">
        <v>235</v>
      </c>
      <c r="AD479" s="116">
        <v>92</v>
      </c>
      <c r="AE479" s="116">
        <v>515</v>
      </c>
      <c r="AF479" s="116" t="s">
        <v>1860</v>
      </c>
      <c r="AG479" s="117"/>
      <c r="AH479" s="117" t="s">
        <v>1861</v>
      </c>
    </row>
    <row r="480" spans="1:34" x14ac:dyDescent="0.25">
      <c r="A480" s="117" t="s">
        <v>155</v>
      </c>
      <c r="B480" s="117" t="s">
        <v>156</v>
      </c>
      <c r="C480" s="117" t="s">
        <v>2822</v>
      </c>
      <c r="D480" s="117" t="s">
        <v>438</v>
      </c>
      <c r="E480" s="117" t="s">
        <v>439</v>
      </c>
      <c r="F480" s="117" t="s">
        <v>1221</v>
      </c>
      <c r="G480" s="117" t="s">
        <v>1222</v>
      </c>
      <c r="H480" s="117" t="s">
        <v>2823</v>
      </c>
      <c r="I480" s="117"/>
      <c r="J480" s="116" t="s">
        <v>1858</v>
      </c>
      <c r="K480" s="116">
        <v>8.1219306850000006</v>
      </c>
      <c r="L480" s="116">
        <v>31.202487732000002</v>
      </c>
      <c r="M480" s="117" t="s">
        <v>1859</v>
      </c>
      <c r="N480" s="116" t="s">
        <v>159</v>
      </c>
      <c r="O480" s="116">
        <v>300</v>
      </c>
      <c r="P480" s="116">
        <v>1470</v>
      </c>
      <c r="Q480" s="116">
        <v>290</v>
      </c>
      <c r="R480" s="116">
        <v>1417</v>
      </c>
      <c r="S480" s="116">
        <v>10</v>
      </c>
      <c r="T480" s="116">
        <v>53</v>
      </c>
      <c r="U480" s="116" t="s">
        <v>159</v>
      </c>
      <c r="V480" s="116">
        <v>224</v>
      </c>
      <c r="W480" s="116">
        <v>1254</v>
      </c>
      <c r="X480" s="116">
        <v>182</v>
      </c>
      <c r="Y480" s="116">
        <v>1019</v>
      </c>
      <c r="Z480" s="116">
        <v>42</v>
      </c>
      <c r="AA480" s="116">
        <v>235</v>
      </c>
      <c r="AB480" s="116">
        <v>40</v>
      </c>
      <c r="AC480" s="116">
        <v>224</v>
      </c>
      <c r="AD480" s="116">
        <v>63</v>
      </c>
      <c r="AE480" s="116">
        <v>352</v>
      </c>
      <c r="AF480" s="116" t="s">
        <v>1860</v>
      </c>
      <c r="AG480" s="117"/>
      <c r="AH480" s="117" t="s">
        <v>1861</v>
      </c>
    </row>
    <row r="481" spans="1:34" x14ac:dyDescent="0.25">
      <c r="A481" s="117" t="s">
        <v>155</v>
      </c>
      <c r="B481" s="117" t="s">
        <v>156</v>
      </c>
      <c r="C481" s="117" t="s">
        <v>2824</v>
      </c>
      <c r="D481" s="117" t="s">
        <v>438</v>
      </c>
      <c r="E481" s="117" t="s">
        <v>439</v>
      </c>
      <c r="F481" s="117" t="s">
        <v>1221</v>
      </c>
      <c r="G481" s="117" t="s">
        <v>1222</v>
      </c>
      <c r="H481" s="117" t="s">
        <v>2825</v>
      </c>
      <c r="I481" s="117"/>
      <c r="J481" s="116" t="s">
        <v>1858</v>
      </c>
      <c r="K481" s="116">
        <v>7.7146090999999997</v>
      </c>
      <c r="L481" s="116">
        <v>30.639439899999999</v>
      </c>
      <c r="M481" s="117" t="s">
        <v>1859</v>
      </c>
      <c r="N481" s="116" t="s">
        <v>159</v>
      </c>
      <c r="O481" s="116">
        <v>321</v>
      </c>
      <c r="P481" s="116">
        <v>1797</v>
      </c>
      <c r="Q481" s="116">
        <v>316</v>
      </c>
      <c r="R481" s="116">
        <v>1771</v>
      </c>
      <c r="S481" s="116">
        <v>5</v>
      </c>
      <c r="T481" s="116">
        <v>26</v>
      </c>
      <c r="U481" s="116" t="s">
        <v>159</v>
      </c>
      <c r="V481" s="116">
        <v>228</v>
      </c>
      <c r="W481" s="116">
        <v>1277</v>
      </c>
      <c r="X481" s="116">
        <v>171</v>
      </c>
      <c r="Y481" s="116">
        <v>958</v>
      </c>
      <c r="Z481" s="116">
        <v>57</v>
      </c>
      <c r="AA481" s="116">
        <v>319</v>
      </c>
      <c r="AB481" s="116">
        <v>114</v>
      </c>
      <c r="AC481" s="116">
        <v>560</v>
      </c>
      <c r="AD481" s="116">
        <v>205</v>
      </c>
      <c r="AE481" s="116">
        <v>1148</v>
      </c>
      <c r="AF481" s="116" t="s">
        <v>1860</v>
      </c>
      <c r="AG481" s="117"/>
      <c r="AH481" s="117" t="s">
        <v>1861</v>
      </c>
    </row>
    <row r="482" spans="1:34" x14ac:dyDescent="0.25">
      <c r="A482" s="117" t="s">
        <v>155</v>
      </c>
      <c r="B482" s="117" t="s">
        <v>156</v>
      </c>
      <c r="C482" s="117" t="s">
        <v>2826</v>
      </c>
      <c r="D482" s="117" t="s">
        <v>438</v>
      </c>
      <c r="E482" s="117" t="s">
        <v>439</v>
      </c>
      <c r="F482" s="117" t="s">
        <v>1065</v>
      </c>
      <c r="G482" s="117" t="s">
        <v>586</v>
      </c>
      <c r="H482" s="117" t="s">
        <v>2827</v>
      </c>
      <c r="I482" s="117"/>
      <c r="J482" s="116" t="s">
        <v>1858</v>
      </c>
      <c r="K482" s="116">
        <v>8.1566200000000002</v>
      </c>
      <c r="L482" s="116">
        <v>30.820129999999999</v>
      </c>
      <c r="M482" s="117" t="s">
        <v>1859</v>
      </c>
      <c r="N482" s="116" t="s">
        <v>159</v>
      </c>
      <c r="O482" s="116">
        <v>305</v>
      </c>
      <c r="P482" s="116">
        <v>1499</v>
      </c>
      <c r="Q482" s="116">
        <v>243</v>
      </c>
      <c r="R482" s="116">
        <v>1171</v>
      </c>
      <c r="S482" s="116">
        <v>62</v>
      </c>
      <c r="T482" s="116">
        <v>328</v>
      </c>
      <c r="U482" s="116" t="s">
        <v>159</v>
      </c>
      <c r="V482" s="116">
        <v>439</v>
      </c>
      <c r="W482" s="116">
        <v>2327</v>
      </c>
      <c r="X482" s="116">
        <v>319</v>
      </c>
      <c r="Y482" s="116">
        <v>1691</v>
      </c>
      <c r="Z482" s="116">
        <v>120</v>
      </c>
      <c r="AA482" s="116">
        <v>636</v>
      </c>
      <c r="AB482" s="116">
        <v>7</v>
      </c>
      <c r="AC482" s="116">
        <v>39</v>
      </c>
      <c r="AD482" s="116">
        <v>7</v>
      </c>
      <c r="AE482" s="116">
        <v>39</v>
      </c>
      <c r="AF482" s="116" t="s">
        <v>1860</v>
      </c>
      <c r="AG482" s="117"/>
      <c r="AH482" s="117" t="s">
        <v>1861</v>
      </c>
    </row>
    <row r="483" spans="1:34" x14ac:dyDescent="0.25">
      <c r="A483" s="117" t="s">
        <v>155</v>
      </c>
      <c r="B483" s="117" t="s">
        <v>156</v>
      </c>
      <c r="C483" s="117" t="s">
        <v>2828</v>
      </c>
      <c r="D483" s="117" t="s">
        <v>438</v>
      </c>
      <c r="E483" s="117" t="s">
        <v>439</v>
      </c>
      <c r="F483" s="117" t="s">
        <v>1065</v>
      </c>
      <c r="G483" s="117" t="s">
        <v>586</v>
      </c>
      <c r="H483" s="117" t="s">
        <v>2829</v>
      </c>
      <c r="I483" s="117"/>
      <c r="J483" s="116" t="s">
        <v>1858</v>
      </c>
      <c r="K483" s="116">
        <v>8.2409648129999997</v>
      </c>
      <c r="L483" s="116">
        <v>31.307424953999998</v>
      </c>
      <c r="M483" s="117" t="s">
        <v>1859</v>
      </c>
      <c r="N483" s="116" t="s">
        <v>159</v>
      </c>
      <c r="O483" s="116">
        <v>311</v>
      </c>
      <c r="P483" s="116">
        <v>1550</v>
      </c>
      <c r="Q483" s="116">
        <v>273</v>
      </c>
      <c r="R483" s="116">
        <v>1349</v>
      </c>
      <c r="S483" s="116">
        <v>38</v>
      </c>
      <c r="T483" s="116">
        <v>201</v>
      </c>
      <c r="U483" s="116" t="s">
        <v>159</v>
      </c>
      <c r="V483" s="116">
        <v>209</v>
      </c>
      <c r="W483" s="116">
        <v>1108</v>
      </c>
      <c r="X483" s="116">
        <v>169</v>
      </c>
      <c r="Y483" s="116">
        <v>896</v>
      </c>
      <c r="Z483" s="116">
        <v>40</v>
      </c>
      <c r="AA483" s="116">
        <v>212</v>
      </c>
      <c r="AB483" s="116">
        <v>12</v>
      </c>
      <c r="AC483" s="116">
        <v>67</v>
      </c>
      <c r="AD483" s="116">
        <v>6</v>
      </c>
      <c r="AE483" s="116">
        <v>35</v>
      </c>
      <c r="AF483" s="116" t="s">
        <v>1860</v>
      </c>
      <c r="AG483" s="117"/>
      <c r="AH483" s="117" t="s">
        <v>1861</v>
      </c>
    </row>
    <row r="484" spans="1:34" x14ac:dyDescent="0.25">
      <c r="A484" s="117" t="s">
        <v>155</v>
      </c>
      <c r="B484" s="117" t="s">
        <v>156</v>
      </c>
      <c r="C484" s="117" t="s">
        <v>2830</v>
      </c>
      <c r="D484" s="117" t="s">
        <v>438</v>
      </c>
      <c r="E484" s="117" t="s">
        <v>439</v>
      </c>
      <c r="F484" s="117" t="s">
        <v>1065</v>
      </c>
      <c r="G484" s="117" t="s">
        <v>586</v>
      </c>
      <c r="H484" s="117" t="s">
        <v>2831</v>
      </c>
      <c r="I484" s="117"/>
      <c r="J484" s="116" t="s">
        <v>1858</v>
      </c>
      <c r="K484" s="116">
        <v>8.2015040890000002</v>
      </c>
      <c r="L484" s="116">
        <v>30.837869740999999</v>
      </c>
      <c r="M484" s="117" t="s">
        <v>1859</v>
      </c>
      <c r="N484" s="116" t="s">
        <v>159</v>
      </c>
      <c r="O484" s="116">
        <v>165</v>
      </c>
      <c r="P484" s="116">
        <v>870</v>
      </c>
      <c r="Q484" s="116">
        <v>148</v>
      </c>
      <c r="R484" s="116">
        <v>780</v>
      </c>
      <c r="S484" s="116">
        <v>17</v>
      </c>
      <c r="T484" s="116">
        <v>90</v>
      </c>
      <c r="U484" s="116" t="s">
        <v>159</v>
      </c>
      <c r="V484" s="116">
        <v>338</v>
      </c>
      <c r="W484" s="116">
        <v>1790</v>
      </c>
      <c r="X484" s="116">
        <v>219</v>
      </c>
      <c r="Y484" s="116">
        <v>1160</v>
      </c>
      <c r="Z484" s="116">
        <v>119</v>
      </c>
      <c r="AA484" s="116">
        <v>630</v>
      </c>
      <c r="AB484" s="116">
        <v>3</v>
      </c>
      <c r="AC484" s="116">
        <v>17</v>
      </c>
      <c r="AD484" s="116">
        <v>38</v>
      </c>
      <c r="AE484" s="116">
        <v>190</v>
      </c>
      <c r="AF484" s="116" t="s">
        <v>1860</v>
      </c>
      <c r="AG484" s="117"/>
      <c r="AH484" s="117" t="s">
        <v>1861</v>
      </c>
    </row>
    <row r="485" spans="1:34" x14ac:dyDescent="0.25">
      <c r="A485" s="117" t="s">
        <v>155</v>
      </c>
      <c r="B485" s="117" t="s">
        <v>156</v>
      </c>
      <c r="C485" s="117" t="s">
        <v>2832</v>
      </c>
      <c r="D485" s="117" t="s">
        <v>438</v>
      </c>
      <c r="E485" s="117" t="s">
        <v>439</v>
      </c>
      <c r="F485" s="117" t="s">
        <v>1065</v>
      </c>
      <c r="G485" s="117" t="s">
        <v>586</v>
      </c>
      <c r="H485" s="117" t="s">
        <v>2833</v>
      </c>
      <c r="I485" s="117"/>
      <c r="J485" s="116" t="s">
        <v>1858</v>
      </c>
      <c r="K485" s="116">
        <v>8.2679761999999997</v>
      </c>
      <c r="L485" s="116">
        <v>31.1217316</v>
      </c>
      <c r="M485" s="117" t="s">
        <v>1859</v>
      </c>
      <c r="N485" s="116" t="s">
        <v>159</v>
      </c>
      <c r="O485" s="116">
        <v>110</v>
      </c>
      <c r="P485" s="116">
        <v>624</v>
      </c>
      <c r="Q485" s="116">
        <v>61</v>
      </c>
      <c r="R485" s="116">
        <v>366</v>
      </c>
      <c r="S485" s="116">
        <v>49</v>
      </c>
      <c r="T485" s="116">
        <v>258</v>
      </c>
      <c r="U485" s="116" t="s">
        <v>159</v>
      </c>
      <c r="V485" s="116">
        <v>72</v>
      </c>
      <c r="W485" s="116">
        <v>385</v>
      </c>
      <c r="X485" s="116">
        <v>33</v>
      </c>
      <c r="Y485" s="116">
        <v>179</v>
      </c>
      <c r="Z485" s="116">
        <v>39</v>
      </c>
      <c r="AA485" s="116">
        <v>206</v>
      </c>
      <c r="AB485" s="116">
        <v>27</v>
      </c>
      <c r="AC485" s="116">
        <v>151</v>
      </c>
      <c r="AD485" s="116">
        <v>37</v>
      </c>
      <c r="AE485" s="116">
        <v>239</v>
      </c>
      <c r="AF485" s="116" t="s">
        <v>1860</v>
      </c>
      <c r="AG485" s="117"/>
      <c r="AH485" s="117" t="s">
        <v>1861</v>
      </c>
    </row>
    <row r="486" spans="1:34" x14ac:dyDescent="0.25">
      <c r="A486" s="117" t="s">
        <v>155</v>
      </c>
      <c r="B486" s="117" t="s">
        <v>156</v>
      </c>
      <c r="C486" s="117" t="s">
        <v>2834</v>
      </c>
      <c r="D486" s="117" t="s">
        <v>438</v>
      </c>
      <c r="E486" s="117" t="s">
        <v>439</v>
      </c>
      <c r="F486" s="117" t="s">
        <v>1065</v>
      </c>
      <c r="G486" s="117" t="s">
        <v>586</v>
      </c>
      <c r="H486" s="117" t="s">
        <v>2835</v>
      </c>
      <c r="I486" s="117"/>
      <c r="J486" s="116" t="s">
        <v>1858</v>
      </c>
      <c r="K486" s="116">
        <v>8.1964830000000006</v>
      </c>
      <c r="L486" s="116">
        <v>30.9267</v>
      </c>
      <c r="M486" s="117" t="s">
        <v>1859</v>
      </c>
      <c r="N486" s="116" t="s">
        <v>159</v>
      </c>
      <c r="O486" s="116">
        <v>89</v>
      </c>
      <c r="P486" s="116">
        <v>448</v>
      </c>
      <c r="Q486" s="116">
        <v>49</v>
      </c>
      <c r="R486" s="116">
        <v>236</v>
      </c>
      <c r="S486" s="116">
        <v>40</v>
      </c>
      <c r="T486" s="116">
        <v>212</v>
      </c>
      <c r="U486" s="116" t="s">
        <v>159</v>
      </c>
      <c r="V486" s="116">
        <v>87</v>
      </c>
      <c r="W486" s="116">
        <v>460</v>
      </c>
      <c r="X486" s="116">
        <v>55</v>
      </c>
      <c r="Y486" s="116">
        <v>291</v>
      </c>
      <c r="Z486" s="116">
        <v>32</v>
      </c>
      <c r="AA486" s="116">
        <v>169</v>
      </c>
      <c r="AB486" s="116">
        <v>19</v>
      </c>
      <c r="AC486" s="116">
        <v>107</v>
      </c>
      <c r="AD486" s="116">
        <v>61</v>
      </c>
      <c r="AE486" s="116">
        <v>348</v>
      </c>
      <c r="AF486" s="116" t="s">
        <v>1860</v>
      </c>
      <c r="AG486" s="117"/>
      <c r="AH486" s="117" t="s">
        <v>1861</v>
      </c>
    </row>
    <row r="487" spans="1:34" x14ac:dyDescent="0.25">
      <c r="A487" s="117" t="s">
        <v>155</v>
      </c>
      <c r="B487" s="117" t="s">
        <v>156</v>
      </c>
      <c r="C487" s="117" t="s">
        <v>2836</v>
      </c>
      <c r="D487" s="117" t="s">
        <v>438</v>
      </c>
      <c r="E487" s="117" t="s">
        <v>439</v>
      </c>
      <c r="F487" s="117" t="s">
        <v>1163</v>
      </c>
      <c r="G487" s="117" t="s">
        <v>1164</v>
      </c>
      <c r="H487" s="117" t="s">
        <v>2837</v>
      </c>
      <c r="I487" s="117"/>
      <c r="J487" s="116" t="s">
        <v>1858</v>
      </c>
      <c r="K487" s="116">
        <v>8.2242080000000009</v>
      </c>
      <c r="L487" s="116">
        <v>31.084852000000001</v>
      </c>
      <c r="M487" s="117" t="s">
        <v>1859</v>
      </c>
      <c r="N487" s="116" t="s">
        <v>159</v>
      </c>
      <c r="O487" s="116">
        <v>132</v>
      </c>
      <c r="P487" s="116">
        <v>759</v>
      </c>
      <c r="Q487" s="116">
        <v>81</v>
      </c>
      <c r="R487" s="116">
        <v>473</v>
      </c>
      <c r="S487" s="116">
        <v>51</v>
      </c>
      <c r="T487" s="116">
        <v>286</v>
      </c>
      <c r="U487" s="116" t="s">
        <v>159</v>
      </c>
      <c r="V487" s="116">
        <v>211</v>
      </c>
      <c r="W487" s="116">
        <v>1181</v>
      </c>
      <c r="X487" s="116">
        <v>120</v>
      </c>
      <c r="Y487" s="116">
        <v>672</v>
      </c>
      <c r="Z487" s="116">
        <v>91</v>
      </c>
      <c r="AA487" s="116">
        <v>509</v>
      </c>
      <c r="AB487" s="116">
        <v>41</v>
      </c>
      <c r="AC487" s="116">
        <v>229</v>
      </c>
      <c r="AD487" s="116">
        <v>57</v>
      </c>
      <c r="AE487" s="116">
        <v>319</v>
      </c>
      <c r="AF487" s="116" t="s">
        <v>1860</v>
      </c>
      <c r="AG487" s="117"/>
      <c r="AH487" s="117" t="s">
        <v>1861</v>
      </c>
    </row>
    <row r="488" spans="1:34" x14ac:dyDescent="0.25">
      <c r="A488" s="117" t="s">
        <v>155</v>
      </c>
      <c r="B488" s="117" t="s">
        <v>156</v>
      </c>
      <c r="C488" s="117" t="s">
        <v>2838</v>
      </c>
      <c r="D488" s="117" t="s">
        <v>438</v>
      </c>
      <c r="E488" s="117" t="s">
        <v>439</v>
      </c>
      <c r="F488" s="117" t="s">
        <v>1163</v>
      </c>
      <c r="G488" s="117" t="s">
        <v>1164</v>
      </c>
      <c r="H488" s="117" t="s">
        <v>1164</v>
      </c>
      <c r="I488" s="117"/>
      <c r="J488" s="116" t="s">
        <v>1858</v>
      </c>
      <c r="K488" s="116">
        <v>8.3702419470000002</v>
      </c>
      <c r="L488" s="116">
        <v>31.137578049999998</v>
      </c>
      <c r="M488" s="117" t="s">
        <v>1859</v>
      </c>
      <c r="N488" s="116" t="s">
        <v>159</v>
      </c>
      <c r="O488" s="116">
        <v>332</v>
      </c>
      <c r="P488" s="116">
        <v>2190</v>
      </c>
      <c r="Q488" s="116">
        <v>259</v>
      </c>
      <c r="R488" s="116">
        <v>1811</v>
      </c>
      <c r="S488" s="116">
        <v>73</v>
      </c>
      <c r="T488" s="116">
        <v>379</v>
      </c>
      <c r="U488" s="116" t="s">
        <v>159</v>
      </c>
      <c r="V488" s="116">
        <v>390</v>
      </c>
      <c r="W488" s="116">
        <v>1969</v>
      </c>
      <c r="X488" s="116">
        <v>300</v>
      </c>
      <c r="Y488" s="116">
        <v>1519</v>
      </c>
      <c r="Z488" s="116">
        <v>90</v>
      </c>
      <c r="AA488" s="116">
        <v>450</v>
      </c>
      <c r="AB488" s="116">
        <v>51</v>
      </c>
      <c r="AC488" s="116">
        <v>259</v>
      </c>
      <c r="AD488" s="116">
        <v>62</v>
      </c>
      <c r="AE488" s="116">
        <v>310</v>
      </c>
      <c r="AF488" s="116" t="s">
        <v>1860</v>
      </c>
      <c r="AG488" s="117"/>
      <c r="AH488" s="117" t="s">
        <v>1861</v>
      </c>
    </row>
    <row r="489" spans="1:34" x14ac:dyDescent="0.25">
      <c r="A489" s="117" t="s">
        <v>155</v>
      </c>
      <c r="B489" s="117" t="s">
        <v>156</v>
      </c>
      <c r="C489" s="117" t="s">
        <v>2839</v>
      </c>
      <c r="D489" s="117" t="s">
        <v>438</v>
      </c>
      <c r="E489" s="117" t="s">
        <v>439</v>
      </c>
      <c r="F489" s="117" t="s">
        <v>1163</v>
      </c>
      <c r="G489" s="117" t="s">
        <v>1164</v>
      </c>
      <c r="H489" s="117" t="s">
        <v>2840</v>
      </c>
      <c r="I489" s="117"/>
      <c r="J489" s="116" t="s">
        <v>1858</v>
      </c>
      <c r="K489" s="116">
        <v>8.3612500000000001</v>
      </c>
      <c r="L489" s="116">
        <v>31.142399999999999</v>
      </c>
      <c r="M489" s="117" t="s">
        <v>1859</v>
      </c>
      <c r="N489" s="116" t="s">
        <v>159</v>
      </c>
      <c r="O489" s="116">
        <v>108</v>
      </c>
      <c r="P489" s="116">
        <v>518</v>
      </c>
      <c r="Q489" s="116">
        <v>86</v>
      </c>
      <c r="R489" s="116">
        <v>395</v>
      </c>
      <c r="S489" s="116">
        <v>22</v>
      </c>
      <c r="T489" s="116">
        <v>123</v>
      </c>
      <c r="U489" s="116" t="s">
        <v>159</v>
      </c>
      <c r="V489" s="116">
        <v>187</v>
      </c>
      <c r="W489" s="116">
        <v>1047</v>
      </c>
      <c r="X489" s="116">
        <v>130</v>
      </c>
      <c r="Y489" s="116">
        <v>728</v>
      </c>
      <c r="Z489" s="116">
        <v>57</v>
      </c>
      <c r="AA489" s="116">
        <v>319</v>
      </c>
      <c r="AB489" s="116">
        <v>12</v>
      </c>
      <c r="AC489" s="116">
        <v>67</v>
      </c>
      <c r="AD489" s="116">
        <v>70</v>
      </c>
      <c r="AE489" s="116">
        <v>392</v>
      </c>
      <c r="AF489" s="116" t="s">
        <v>1860</v>
      </c>
      <c r="AG489" s="117"/>
      <c r="AH489" s="117" t="s">
        <v>1861</v>
      </c>
    </row>
    <row r="490" spans="1:34" x14ac:dyDescent="0.25">
      <c r="A490" s="117" t="s">
        <v>155</v>
      </c>
      <c r="B490" s="117" t="s">
        <v>156</v>
      </c>
      <c r="C490" s="117" t="s">
        <v>2841</v>
      </c>
      <c r="D490" s="117" t="s">
        <v>438</v>
      </c>
      <c r="E490" s="117" t="s">
        <v>439</v>
      </c>
      <c r="F490" s="117" t="s">
        <v>1163</v>
      </c>
      <c r="G490" s="117" t="s">
        <v>1164</v>
      </c>
      <c r="H490" s="117" t="s">
        <v>2842</v>
      </c>
      <c r="I490" s="117"/>
      <c r="J490" s="116" t="s">
        <v>1858</v>
      </c>
      <c r="K490" s="116">
        <v>8.2152999999999992</v>
      </c>
      <c r="L490" s="116">
        <v>31.0853</v>
      </c>
      <c r="M490" s="117" t="s">
        <v>1859</v>
      </c>
      <c r="N490" s="116" t="s">
        <v>159</v>
      </c>
      <c r="O490" s="116">
        <v>98</v>
      </c>
      <c r="P490" s="116">
        <v>491</v>
      </c>
      <c r="Q490" s="116">
        <v>35</v>
      </c>
      <c r="R490" s="116">
        <v>139</v>
      </c>
      <c r="S490" s="116">
        <v>63</v>
      </c>
      <c r="T490" s="116">
        <v>352</v>
      </c>
      <c r="U490" s="116" t="s">
        <v>159</v>
      </c>
      <c r="V490" s="116">
        <v>112</v>
      </c>
      <c r="W490" s="116">
        <v>627</v>
      </c>
      <c r="X490" s="116">
        <v>72</v>
      </c>
      <c r="Y490" s="116">
        <v>403</v>
      </c>
      <c r="Z490" s="116">
        <v>40</v>
      </c>
      <c r="AA490" s="116">
        <v>224</v>
      </c>
      <c r="AB490" s="116">
        <v>13</v>
      </c>
      <c r="AC490" s="116">
        <v>72</v>
      </c>
      <c r="AD490" s="116">
        <v>92</v>
      </c>
      <c r="AE490" s="116">
        <v>515</v>
      </c>
      <c r="AF490" s="116" t="s">
        <v>1860</v>
      </c>
      <c r="AG490" s="117"/>
      <c r="AH490" s="117" t="s">
        <v>1861</v>
      </c>
    </row>
    <row r="491" spans="1:34" x14ac:dyDescent="0.25">
      <c r="A491" s="117" t="s">
        <v>155</v>
      </c>
      <c r="B491" s="117" t="s">
        <v>156</v>
      </c>
      <c r="C491" s="117" t="s">
        <v>2843</v>
      </c>
      <c r="D491" s="117" t="s">
        <v>895</v>
      </c>
      <c r="E491" s="117" t="s">
        <v>195</v>
      </c>
      <c r="F491" s="117" t="s">
        <v>1012</v>
      </c>
      <c r="G491" s="117" t="s">
        <v>1013</v>
      </c>
      <c r="H491" s="117" t="s">
        <v>2844</v>
      </c>
      <c r="I491" s="117"/>
      <c r="J491" s="116" t="s">
        <v>1858</v>
      </c>
      <c r="K491" s="116">
        <v>6.1749900000000002</v>
      </c>
      <c r="L491" s="116">
        <v>31.866849999999999</v>
      </c>
      <c r="M491" s="117" t="s">
        <v>1859</v>
      </c>
      <c r="N491" s="116" t="s">
        <v>159</v>
      </c>
      <c r="O491" s="116">
        <v>34</v>
      </c>
      <c r="P491" s="116">
        <v>204</v>
      </c>
      <c r="Q491" s="116">
        <v>34</v>
      </c>
      <c r="R491" s="116">
        <v>204</v>
      </c>
      <c r="S491" s="116">
        <v>0</v>
      </c>
      <c r="T491" s="116">
        <v>0</v>
      </c>
      <c r="U491" s="116" t="s">
        <v>159</v>
      </c>
      <c r="V491" s="116">
        <v>678</v>
      </c>
      <c r="W491" s="116">
        <v>4068</v>
      </c>
      <c r="X491" s="116">
        <v>67</v>
      </c>
      <c r="Y491" s="116">
        <v>402</v>
      </c>
      <c r="Z491" s="116">
        <v>611</v>
      </c>
      <c r="AA491" s="116">
        <v>3666</v>
      </c>
      <c r="AB491" s="116">
        <v>19</v>
      </c>
      <c r="AC491" s="116">
        <v>114</v>
      </c>
      <c r="AD491" s="116">
        <v>126</v>
      </c>
      <c r="AE491" s="116">
        <v>710</v>
      </c>
      <c r="AF491" s="116" t="s">
        <v>1860</v>
      </c>
      <c r="AG491" s="117"/>
      <c r="AH491" s="117" t="s">
        <v>1861</v>
      </c>
    </row>
    <row r="492" spans="1:34" x14ac:dyDescent="0.25">
      <c r="A492" s="117" t="s">
        <v>155</v>
      </c>
      <c r="B492" s="117" t="s">
        <v>156</v>
      </c>
      <c r="C492" s="117" t="s">
        <v>2845</v>
      </c>
      <c r="D492" s="117" t="s">
        <v>895</v>
      </c>
      <c r="E492" s="117" t="s">
        <v>195</v>
      </c>
      <c r="F492" s="117" t="s">
        <v>1012</v>
      </c>
      <c r="G492" s="117" t="s">
        <v>1013</v>
      </c>
      <c r="H492" s="117" t="s">
        <v>2846</v>
      </c>
      <c r="I492" s="117"/>
      <c r="J492" s="116" t="s">
        <v>1858</v>
      </c>
      <c r="K492" s="116">
        <v>6.1974</v>
      </c>
      <c r="L492" s="116">
        <v>31.796759999999999</v>
      </c>
      <c r="M492" s="117" t="s">
        <v>1859</v>
      </c>
      <c r="N492" s="116" t="s">
        <v>159</v>
      </c>
      <c r="O492" s="116">
        <v>12</v>
      </c>
      <c r="P492" s="116">
        <v>72</v>
      </c>
      <c r="Q492" s="116">
        <v>12</v>
      </c>
      <c r="R492" s="116">
        <v>72</v>
      </c>
      <c r="S492" s="116">
        <v>0</v>
      </c>
      <c r="T492" s="116">
        <v>0</v>
      </c>
      <c r="U492" s="116" t="s">
        <v>159</v>
      </c>
      <c r="V492" s="116">
        <v>91</v>
      </c>
      <c r="W492" s="116">
        <v>546</v>
      </c>
      <c r="X492" s="116">
        <v>18</v>
      </c>
      <c r="Y492" s="116">
        <v>108</v>
      </c>
      <c r="Z492" s="116">
        <v>73</v>
      </c>
      <c r="AA492" s="116">
        <v>438</v>
      </c>
      <c r="AB492" s="116">
        <v>9</v>
      </c>
      <c r="AC492" s="116">
        <v>54</v>
      </c>
      <c r="AD492" s="116">
        <v>95</v>
      </c>
      <c r="AE492" s="116">
        <v>570</v>
      </c>
      <c r="AF492" s="116" t="s">
        <v>1860</v>
      </c>
      <c r="AG492" s="117"/>
      <c r="AH492" s="117" t="s">
        <v>1861</v>
      </c>
    </row>
    <row r="493" spans="1:34" x14ac:dyDescent="0.25">
      <c r="A493" s="117" t="s">
        <v>155</v>
      </c>
      <c r="B493" s="117" t="s">
        <v>156</v>
      </c>
      <c r="C493" s="117" t="s">
        <v>2847</v>
      </c>
      <c r="D493" s="117" t="s">
        <v>895</v>
      </c>
      <c r="E493" s="117" t="s">
        <v>195</v>
      </c>
      <c r="F493" s="117" t="s">
        <v>1012</v>
      </c>
      <c r="G493" s="117" t="s">
        <v>1013</v>
      </c>
      <c r="H493" s="117" t="s">
        <v>2848</v>
      </c>
      <c r="I493" s="117"/>
      <c r="J493" s="116" t="s">
        <v>1858</v>
      </c>
      <c r="K493" s="116">
        <v>6.15273</v>
      </c>
      <c r="L493" s="116">
        <v>31.977229999999999</v>
      </c>
      <c r="M493" s="117" t="s">
        <v>1859</v>
      </c>
      <c r="N493" s="116" t="s">
        <v>159</v>
      </c>
      <c r="O493" s="116">
        <v>21</v>
      </c>
      <c r="P493" s="116">
        <v>126</v>
      </c>
      <c r="Q493" s="116">
        <v>21</v>
      </c>
      <c r="R493" s="116">
        <v>126</v>
      </c>
      <c r="S493" s="116">
        <v>0</v>
      </c>
      <c r="T493" s="116">
        <v>0</v>
      </c>
      <c r="U493" s="116" t="s">
        <v>159</v>
      </c>
      <c r="V493" s="116">
        <v>255</v>
      </c>
      <c r="W493" s="116">
        <v>1530</v>
      </c>
      <c r="X493" s="116">
        <v>45</v>
      </c>
      <c r="Y493" s="116">
        <v>270</v>
      </c>
      <c r="Z493" s="116">
        <v>210</v>
      </c>
      <c r="AA493" s="116">
        <v>1260</v>
      </c>
      <c r="AB493" s="116">
        <v>15</v>
      </c>
      <c r="AC493" s="116">
        <v>90</v>
      </c>
      <c r="AD493" s="116">
        <v>146</v>
      </c>
      <c r="AE493" s="116">
        <v>876</v>
      </c>
      <c r="AF493" s="116" t="s">
        <v>1860</v>
      </c>
      <c r="AG493" s="117"/>
      <c r="AH493" s="117" t="s">
        <v>1861</v>
      </c>
    </row>
    <row r="494" spans="1:34" x14ac:dyDescent="0.25">
      <c r="A494" s="118" t="s">
        <v>155</v>
      </c>
      <c r="B494" s="118" t="s">
        <v>156</v>
      </c>
      <c r="C494" s="118" t="s">
        <v>2849</v>
      </c>
      <c r="D494" s="118" t="s">
        <v>895</v>
      </c>
      <c r="E494" s="118" t="s">
        <v>195</v>
      </c>
      <c r="F494" s="118" t="s">
        <v>1012</v>
      </c>
      <c r="G494" s="118" t="s">
        <v>1013</v>
      </c>
      <c r="H494" s="118" t="s">
        <v>2850</v>
      </c>
      <c r="I494" s="118"/>
      <c r="J494" s="118" t="s">
        <v>1885</v>
      </c>
      <c r="K494" s="119">
        <v>6.1843339999999998</v>
      </c>
      <c r="L494" s="119">
        <v>31.606966</v>
      </c>
      <c r="M494" s="118" t="s">
        <v>1859</v>
      </c>
      <c r="N494" s="116" t="s">
        <v>159</v>
      </c>
      <c r="O494" s="119">
        <v>820</v>
      </c>
      <c r="P494" s="119">
        <v>2017</v>
      </c>
      <c r="Q494" s="119">
        <v>820</v>
      </c>
      <c r="R494" s="119">
        <v>2017</v>
      </c>
      <c r="S494" s="119">
        <v>0</v>
      </c>
      <c r="T494" s="119">
        <v>0</v>
      </c>
      <c r="U494" s="119" t="s">
        <v>146</v>
      </c>
      <c r="V494" s="119">
        <v>0</v>
      </c>
      <c r="W494" s="116">
        <v>0</v>
      </c>
      <c r="X494" s="119">
        <v>0</v>
      </c>
      <c r="Y494" s="119">
        <v>0</v>
      </c>
      <c r="Z494" s="119">
        <v>0</v>
      </c>
      <c r="AA494" s="119">
        <v>0</v>
      </c>
      <c r="AB494" s="119">
        <v>0</v>
      </c>
      <c r="AC494" s="119">
        <v>0</v>
      </c>
      <c r="AD494" s="119">
        <v>0</v>
      </c>
      <c r="AE494" s="119">
        <v>0</v>
      </c>
      <c r="AF494" s="116" t="s">
        <v>1860</v>
      </c>
      <c r="AG494" s="118"/>
      <c r="AH494" s="117" t="s">
        <v>1861</v>
      </c>
    </row>
    <row r="495" spans="1:34" x14ac:dyDescent="0.25">
      <c r="A495" s="117" t="s">
        <v>155</v>
      </c>
      <c r="B495" s="117" t="s">
        <v>156</v>
      </c>
      <c r="C495" s="117" t="s">
        <v>2851</v>
      </c>
      <c r="D495" s="117" t="s">
        <v>895</v>
      </c>
      <c r="E495" s="117" t="s">
        <v>195</v>
      </c>
      <c r="F495" s="117" t="s">
        <v>939</v>
      </c>
      <c r="G495" s="117" t="s">
        <v>940</v>
      </c>
      <c r="H495" s="117" t="s">
        <v>2852</v>
      </c>
      <c r="I495" s="117"/>
      <c r="J495" s="116" t="s">
        <v>1858</v>
      </c>
      <c r="K495" s="116">
        <v>6.42753</v>
      </c>
      <c r="L495" s="116">
        <v>31.552700000000002</v>
      </c>
      <c r="M495" s="117" t="s">
        <v>1859</v>
      </c>
      <c r="N495" s="116" t="s">
        <v>159</v>
      </c>
      <c r="O495" s="116">
        <v>25</v>
      </c>
      <c r="P495" s="116">
        <v>125</v>
      </c>
      <c r="Q495" s="116">
        <v>25</v>
      </c>
      <c r="R495" s="116">
        <v>125</v>
      </c>
      <c r="S495" s="116">
        <v>0</v>
      </c>
      <c r="T495" s="116">
        <v>0</v>
      </c>
      <c r="U495" s="116" t="s">
        <v>159</v>
      </c>
      <c r="V495" s="116">
        <v>601</v>
      </c>
      <c r="W495" s="116">
        <v>3594</v>
      </c>
      <c r="X495" s="116">
        <v>542</v>
      </c>
      <c r="Y495" s="116">
        <v>3240</v>
      </c>
      <c r="Z495" s="116">
        <v>59</v>
      </c>
      <c r="AA495" s="116">
        <v>354</v>
      </c>
      <c r="AB495" s="116">
        <v>8</v>
      </c>
      <c r="AC495" s="116">
        <v>48</v>
      </c>
      <c r="AD495" s="116">
        <v>97</v>
      </c>
      <c r="AE495" s="116">
        <v>574</v>
      </c>
      <c r="AF495" s="116" t="s">
        <v>1860</v>
      </c>
      <c r="AG495" s="117"/>
      <c r="AH495" s="117" t="s">
        <v>1861</v>
      </c>
    </row>
    <row r="496" spans="1:34" x14ac:dyDescent="0.25">
      <c r="A496" s="117" t="s">
        <v>155</v>
      </c>
      <c r="B496" s="117" t="s">
        <v>156</v>
      </c>
      <c r="C496" s="117" t="s">
        <v>2853</v>
      </c>
      <c r="D496" s="117" t="s">
        <v>895</v>
      </c>
      <c r="E496" s="117" t="s">
        <v>195</v>
      </c>
      <c r="F496" s="117" t="s">
        <v>939</v>
      </c>
      <c r="G496" s="117" t="s">
        <v>940</v>
      </c>
      <c r="H496" s="117" t="s">
        <v>2854</v>
      </c>
      <c r="I496" s="117" t="s">
        <v>2854</v>
      </c>
      <c r="J496" s="116" t="s">
        <v>1858</v>
      </c>
      <c r="K496" s="116">
        <v>6.7967000000000004</v>
      </c>
      <c r="L496" s="116">
        <v>32.002285999999998</v>
      </c>
      <c r="M496" s="117" t="s">
        <v>1859</v>
      </c>
      <c r="N496" s="116" t="s">
        <v>159</v>
      </c>
      <c r="O496" s="116">
        <v>21</v>
      </c>
      <c r="P496" s="116">
        <v>107</v>
      </c>
      <c r="Q496" s="116">
        <v>21</v>
      </c>
      <c r="R496" s="116">
        <v>107</v>
      </c>
      <c r="S496" s="116">
        <v>0</v>
      </c>
      <c r="T496" s="116">
        <v>0</v>
      </c>
      <c r="U496" s="116" t="s">
        <v>159</v>
      </c>
      <c r="V496" s="116">
        <v>572</v>
      </c>
      <c r="W496" s="116">
        <v>3396</v>
      </c>
      <c r="X496" s="116">
        <v>544</v>
      </c>
      <c r="Y496" s="116">
        <v>3243</v>
      </c>
      <c r="Z496" s="116">
        <v>28</v>
      </c>
      <c r="AA496" s="116">
        <v>153</v>
      </c>
      <c r="AB496" s="116">
        <v>5</v>
      </c>
      <c r="AC496" s="116">
        <v>30</v>
      </c>
      <c r="AD496" s="116">
        <v>98</v>
      </c>
      <c r="AE496" s="116">
        <v>587</v>
      </c>
      <c r="AF496" s="116" t="s">
        <v>1860</v>
      </c>
      <c r="AG496" s="117"/>
      <c r="AH496" s="117" t="s">
        <v>1861</v>
      </c>
    </row>
    <row r="497" spans="1:34" x14ac:dyDescent="0.25">
      <c r="A497" s="117" t="s">
        <v>155</v>
      </c>
      <c r="B497" s="117" t="s">
        <v>156</v>
      </c>
      <c r="C497" s="117" t="s">
        <v>2855</v>
      </c>
      <c r="D497" s="117" t="s">
        <v>895</v>
      </c>
      <c r="E497" s="117" t="s">
        <v>195</v>
      </c>
      <c r="F497" s="117" t="s">
        <v>939</v>
      </c>
      <c r="G497" s="117" t="s">
        <v>940</v>
      </c>
      <c r="H497" s="117" t="s">
        <v>1370</v>
      </c>
      <c r="I497" s="117"/>
      <c r="J497" s="116" t="s">
        <v>1858</v>
      </c>
      <c r="K497" s="116">
        <v>6.4935400000000003</v>
      </c>
      <c r="L497" s="116">
        <v>31.5853</v>
      </c>
      <c r="M497" s="117" t="s">
        <v>1859</v>
      </c>
      <c r="N497" s="116" t="s">
        <v>159</v>
      </c>
      <c r="O497" s="116">
        <v>34</v>
      </c>
      <c r="P497" s="116">
        <v>214</v>
      </c>
      <c r="Q497" s="116">
        <v>34</v>
      </c>
      <c r="R497" s="116">
        <v>214</v>
      </c>
      <c r="S497" s="116">
        <v>0</v>
      </c>
      <c r="T497" s="116">
        <v>0</v>
      </c>
      <c r="U497" s="116" t="s">
        <v>159</v>
      </c>
      <c r="V497" s="116">
        <v>611</v>
      </c>
      <c r="W497" s="116">
        <v>3643</v>
      </c>
      <c r="X497" s="116">
        <v>533</v>
      </c>
      <c r="Y497" s="116">
        <v>3187</v>
      </c>
      <c r="Z497" s="116">
        <v>78</v>
      </c>
      <c r="AA497" s="116">
        <v>456</v>
      </c>
      <c r="AB497" s="116">
        <v>5</v>
      </c>
      <c r="AC497" s="116">
        <v>30</v>
      </c>
      <c r="AD497" s="116">
        <v>87</v>
      </c>
      <c r="AE497" s="116">
        <v>651</v>
      </c>
      <c r="AF497" s="116" t="s">
        <v>1860</v>
      </c>
      <c r="AG497" s="117"/>
      <c r="AH497" s="117" t="s">
        <v>1861</v>
      </c>
    </row>
    <row r="498" spans="1:34" x14ac:dyDescent="0.25">
      <c r="A498" s="117" t="s">
        <v>155</v>
      </c>
      <c r="B498" s="117" t="s">
        <v>156</v>
      </c>
      <c r="C498" s="117" t="s">
        <v>2856</v>
      </c>
      <c r="D498" s="117" t="s">
        <v>895</v>
      </c>
      <c r="E498" s="117" t="s">
        <v>195</v>
      </c>
      <c r="F498" s="117" t="s">
        <v>939</v>
      </c>
      <c r="G498" s="117" t="s">
        <v>940</v>
      </c>
      <c r="H498" s="117" t="s">
        <v>2857</v>
      </c>
      <c r="I498" s="117"/>
      <c r="J498" s="116" t="s">
        <v>1858</v>
      </c>
      <c r="K498" s="116">
        <v>6.8155029999999996</v>
      </c>
      <c r="L498" s="116">
        <v>31.882686</v>
      </c>
      <c r="M498" s="117" t="s">
        <v>1859</v>
      </c>
      <c r="N498" s="116" t="s">
        <v>159</v>
      </c>
      <c r="O498" s="116">
        <v>12</v>
      </c>
      <c r="P498" s="116">
        <v>60</v>
      </c>
      <c r="Q498" s="116">
        <v>12</v>
      </c>
      <c r="R498" s="116">
        <v>60</v>
      </c>
      <c r="S498" s="116">
        <v>0</v>
      </c>
      <c r="T498" s="116">
        <v>0</v>
      </c>
      <c r="U498" s="116" t="s">
        <v>159</v>
      </c>
      <c r="V498" s="116">
        <v>268</v>
      </c>
      <c r="W498" s="116">
        <v>1576</v>
      </c>
      <c r="X498" s="116">
        <v>216</v>
      </c>
      <c r="Y498" s="116">
        <v>1270</v>
      </c>
      <c r="Z498" s="116">
        <v>52</v>
      </c>
      <c r="AA498" s="116">
        <v>306</v>
      </c>
      <c r="AB498" s="116">
        <v>4</v>
      </c>
      <c r="AC498" s="116">
        <v>24</v>
      </c>
      <c r="AD498" s="116">
        <v>123</v>
      </c>
      <c r="AE498" s="116">
        <v>743</v>
      </c>
      <c r="AF498" s="116" t="s">
        <v>1860</v>
      </c>
      <c r="AG498" s="117"/>
      <c r="AH498" s="117" t="s">
        <v>1861</v>
      </c>
    </row>
    <row r="499" spans="1:34" x14ac:dyDescent="0.25">
      <c r="A499" s="117" t="s">
        <v>155</v>
      </c>
      <c r="B499" s="117" t="s">
        <v>156</v>
      </c>
      <c r="C499" s="117" t="s">
        <v>2858</v>
      </c>
      <c r="D499" s="117" t="s">
        <v>895</v>
      </c>
      <c r="E499" s="117" t="s">
        <v>195</v>
      </c>
      <c r="F499" s="117" t="s">
        <v>1011</v>
      </c>
      <c r="G499" s="117" t="s">
        <v>472</v>
      </c>
      <c r="H499" s="117" t="s">
        <v>2859</v>
      </c>
      <c r="I499" s="117"/>
      <c r="J499" s="116" t="s">
        <v>1858</v>
      </c>
      <c r="K499" s="116">
        <v>6.1458300000000001</v>
      </c>
      <c r="L499" s="116">
        <v>31.577269999999999</v>
      </c>
      <c r="M499" s="117" t="s">
        <v>1859</v>
      </c>
      <c r="N499" s="116" t="s">
        <v>159</v>
      </c>
      <c r="O499" s="116">
        <v>128</v>
      </c>
      <c r="P499" s="116">
        <v>768</v>
      </c>
      <c r="Q499" s="116">
        <v>128</v>
      </c>
      <c r="R499" s="116">
        <v>768</v>
      </c>
      <c r="S499" s="116">
        <v>0</v>
      </c>
      <c r="T499" s="116">
        <v>0</v>
      </c>
      <c r="U499" s="116" t="s">
        <v>159</v>
      </c>
      <c r="V499" s="116">
        <v>352</v>
      </c>
      <c r="W499" s="116">
        <v>1911</v>
      </c>
      <c r="X499" s="116">
        <v>154</v>
      </c>
      <c r="Y499" s="116">
        <v>924</v>
      </c>
      <c r="Z499" s="116">
        <v>198</v>
      </c>
      <c r="AA499" s="116">
        <v>987</v>
      </c>
      <c r="AB499" s="116">
        <v>61</v>
      </c>
      <c r="AC499" s="116">
        <v>366</v>
      </c>
      <c r="AD499" s="116">
        <v>136</v>
      </c>
      <c r="AE499" s="116">
        <v>802</v>
      </c>
      <c r="AF499" s="116" t="s">
        <v>1860</v>
      </c>
      <c r="AG499" s="117"/>
      <c r="AH499" s="117" t="s">
        <v>1861</v>
      </c>
    </row>
    <row r="500" spans="1:34" x14ac:dyDescent="0.25">
      <c r="A500" s="117" t="s">
        <v>155</v>
      </c>
      <c r="B500" s="117" t="s">
        <v>156</v>
      </c>
      <c r="C500" s="117" t="s">
        <v>2860</v>
      </c>
      <c r="D500" s="117" t="s">
        <v>895</v>
      </c>
      <c r="E500" s="117" t="s">
        <v>195</v>
      </c>
      <c r="F500" s="117" t="s">
        <v>1011</v>
      </c>
      <c r="G500" s="117" t="s">
        <v>472</v>
      </c>
      <c r="H500" s="117" t="s">
        <v>2861</v>
      </c>
      <c r="I500" s="117"/>
      <c r="J500" s="116" t="s">
        <v>1858</v>
      </c>
      <c r="K500" s="116">
        <v>6.2237</v>
      </c>
      <c r="L500" s="116">
        <v>31.56578</v>
      </c>
      <c r="M500" s="117" t="s">
        <v>1859</v>
      </c>
      <c r="N500" s="116" t="s">
        <v>159</v>
      </c>
      <c r="O500" s="116">
        <v>59</v>
      </c>
      <c r="P500" s="116">
        <v>354</v>
      </c>
      <c r="Q500" s="116">
        <v>59</v>
      </c>
      <c r="R500" s="116">
        <v>354</v>
      </c>
      <c r="S500" s="116">
        <v>0</v>
      </c>
      <c r="T500" s="116">
        <v>0</v>
      </c>
      <c r="U500" s="116" t="s">
        <v>159</v>
      </c>
      <c r="V500" s="116">
        <v>70</v>
      </c>
      <c r="W500" s="116">
        <v>420</v>
      </c>
      <c r="X500" s="116">
        <v>24</v>
      </c>
      <c r="Y500" s="116">
        <v>144</v>
      </c>
      <c r="Z500" s="116">
        <v>46</v>
      </c>
      <c r="AA500" s="116">
        <v>276</v>
      </c>
      <c r="AB500" s="116">
        <v>58</v>
      </c>
      <c r="AC500" s="116">
        <v>348</v>
      </c>
      <c r="AD500" s="116">
        <v>150</v>
      </c>
      <c r="AE500" s="116">
        <v>885</v>
      </c>
      <c r="AF500" s="116" t="s">
        <v>1860</v>
      </c>
      <c r="AG500" s="117"/>
      <c r="AH500" s="117" t="s">
        <v>1861</v>
      </c>
    </row>
    <row r="501" spans="1:34" x14ac:dyDescent="0.25">
      <c r="A501" s="117" t="s">
        <v>155</v>
      </c>
      <c r="B501" s="117" t="s">
        <v>156</v>
      </c>
      <c r="C501" s="117" t="s">
        <v>2862</v>
      </c>
      <c r="D501" s="117" t="s">
        <v>895</v>
      </c>
      <c r="E501" s="117" t="s">
        <v>195</v>
      </c>
      <c r="F501" s="117" t="s">
        <v>1011</v>
      </c>
      <c r="G501" s="117" t="s">
        <v>472</v>
      </c>
      <c r="H501" s="117" t="s">
        <v>2863</v>
      </c>
      <c r="I501" s="117"/>
      <c r="J501" s="116" t="s">
        <v>1858</v>
      </c>
      <c r="K501" s="116">
        <v>6.2264840000000001</v>
      </c>
      <c r="L501" s="116">
        <v>31.558212999999999</v>
      </c>
      <c r="M501" s="117" t="s">
        <v>1859</v>
      </c>
      <c r="N501" s="116" t="s">
        <v>159</v>
      </c>
      <c r="O501" s="116">
        <v>219</v>
      </c>
      <c r="P501" s="116">
        <v>1511</v>
      </c>
      <c r="Q501" s="116">
        <v>219</v>
      </c>
      <c r="R501" s="116">
        <v>1511</v>
      </c>
      <c r="S501" s="116">
        <v>0</v>
      </c>
      <c r="T501" s="116">
        <v>0</v>
      </c>
      <c r="U501" s="116" t="s">
        <v>159</v>
      </c>
      <c r="V501" s="116">
        <v>240</v>
      </c>
      <c r="W501" s="116">
        <v>1440</v>
      </c>
      <c r="X501" s="116">
        <v>92</v>
      </c>
      <c r="Y501" s="116">
        <v>552</v>
      </c>
      <c r="Z501" s="116">
        <v>148</v>
      </c>
      <c r="AA501" s="116">
        <v>888</v>
      </c>
      <c r="AB501" s="116">
        <v>99</v>
      </c>
      <c r="AC501" s="116">
        <v>594</v>
      </c>
      <c r="AD501" s="116">
        <v>189</v>
      </c>
      <c r="AE501" s="116">
        <v>1116</v>
      </c>
      <c r="AF501" s="116" t="s">
        <v>1860</v>
      </c>
      <c r="AG501" s="117"/>
      <c r="AH501" s="117" t="s">
        <v>1861</v>
      </c>
    </row>
    <row r="502" spans="1:34" x14ac:dyDescent="0.25">
      <c r="A502" s="117" t="s">
        <v>155</v>
      </c>
      <c r="B502" s="117" t="s">
        <v>156</v>
      </c>
      <c r="C502" s="117" t="s">
        <v>2864</v>
      </c>
      <c r="D502" s="117" t="s">
        <v>895</v>
      </c>
      <c r="E502" s="117" t="s">
        <v>195</v>
      </c>
      <c r="F502" s="117" t="s">
        <v>1011</v>
      </c>
      <c r="G502" s="117" t="s">
        <v>472</v>
      </c>
      <c r="H502" s="117" t="s">
        <v>2865</v>
      </c>
      <c r="I502" s="117"/>
      <c r="J502" s="116" t="s">
        <v>1858</v>
      </c>
      <c r="K502" s="116">
        <v>6.2450000000000001</v>
      </c>
      <c r="L502" s="116">
        <v>31.571388890000001</v>
      </c>
      <c r="M502" s="117" t="s">
        <v>1859</v>
      </c>
      <c r="N502" s="116" t="s">
        <v>159</v>
      </c>
      <c r="O502" s="116">
        <v>179</v>
      </c>
      <c r="P502" s="116">
        <v>1067</v>
      </c>
      <c r="Q502" s="116">
        <v>179</v>
      </c>
      <c r="R502" s="116">
        <v>1067</v>
      </c>
      <c r="S502" s="116">
        <v>0</v>
      </c>
      <c r="T502" s="116">
        <v>0</v>
      </c>
      <c r="U502" s="116" t="s">
        <v>159</v>
      </c>
      <c r="V502" s="116">
        <v>359</v>
      </c>
      <c r="W502" s="116">
        <v>2154</v>
      </c>
      <c r="X502" s="116">
        <v>140</v>
      </c>
      <c r="Y502" s="116">
        <v>840</v>
      </c>
      <c r="Z502" s="116">
        <v>219</v>
      </c>
      <c r="AA502" s="116">
        <v>1314</v>
      </c>
      <c r="AB502" s="116">
        <v>108</v>
      </c>
      <c r="AC502" s="116">
        <v>648</v>
      </c>
      <c r="AD502" s="116">
        <v>253</v>
      </c>
      <c r="AE502" s="116">
        <v>1492</v>
      </c>
      <c r="AF502" s="116" t="s">
        <v>1860</v>
      </c>
      <c r="AG502" s="117"/>
      <c r="AH502" s="117" t="s">
        <v>1861</v>
      </c>
    </row>
    <row r="503" spans="1:34" x14ac:dyDescent="0.25">
      <c r="A503" s="117" t="s">
        <v>155</v>
      </c>
      <c r="B503" s="117" t="s">
        <v>156</v>
      </c>
      <c r="C503" s="117" t="s">
        <v>2866</v>
      </c>
      <c r="D503" s="117" t="s">
        <v>895</v>
      </c>
      <c r="E503" s="117" t="s">
        <v>195</v>
      </c>
      <c r="F503" s="117" t="s">
        <v>1011</v>
      </c>
      <c r="G503" s="117" t="s">
        <v>472</v>
      </c>
      <c r="H503" s="117" t="s">
        <v>2867</v>
      </c>
      <c r="I503" s="117"/>
      <c r="J503" s="116" t="s">
        <v>1858</v>
      </c>
      <c r="K503" s="116">
        <v>6.2013499999999997</v>
      </c>
      <c r="L503" s="116">
        <v>31.564489999999999</v>
      </c>
      <c r="M503" s="117" t="s">
        <v>1859</v>
      </c>
      <c r="N503" s="116" t="s">
        <v>159</v>
      </c>
      <c r="O503" s="116">
        <v>10</v>
      </c>
      <c r="P503" s="116">
        <v>60</v>
      </c>
      <c r="Q503" s="116">
        <v>10</v>
      </c>
      <c r="R503" s="116">
        <v>60</v>
      </c>
      <c r="S503" s="116">
        <v>0</v>
      </c>
      <c r="T503" s="116">
        <v>0</v>
      </c>
      <c r="U503" s="116" t="s">
        <v>159</v>
      </c>
      <c r="V503" s="116">
        <v>227</v>
      </c>
      <c r="W503" s="116">
        <v>1362</v>
      </c>
      <c r="X503" s="116">
        <v>88</v>
      </c>
      <c r="Y503" s="116">
        <v>528</v>
      </c>
      <c r="Z503" s="116">
        <v>139</v>
      </c>
      <c r="AA503" s="116">
        <v>834</v>
      </c>
      <c r="AB503" s="116">
        <v>50</v>
      </c>
      <c r="AC503" s="116">
        <v>300</v>
      </c>
      <c r="AD503" s="116">
        <v>139</v>
      </c>
      <c r="AE503" s="116">
        <v>820</v>
      </c>
      <c r="AF503" s="116" t="s">
        <v>1860</v>
      </c>
      <c r="AG503" s="117"/>
      <c r="AH503" s="117" t="s">
        <v>1861</v>
      </c>
    </row>
    <row r="504" spans="1:34" x14ac:dyDescent="0.25">
      <c r="A504" s="118" t="s">
        <v>155</v>
      </c>
      <c r="B504" s="118" t="s">
        <v>156</v>
      </c>
      <c r="C504" s="118" t="s">
        <v>2868</v>
      </c>
      <c r="D504" s="118" t="s">
        <v>895</v>
      </c>
      <c r="E504" s="118" t="s">
        <v>195</v>
      </c>
      <c r="F504" s="118" t="s">
        <v>1011</v>
      </c>
      <c r="G504" s="118" t="s">
        <v>472</v>
      </c>
      <c r="H504" s="118" t="s">
        <v>2869</v>
      </c>
      <c r="I504" s="118"/>
      <c r="J504" s="118" t="s">
        <v>1885</v>
      </c>
      <c r="K504" s="119">
        <v>6.2123200000000001</v>
      </c>
      <c r="L504" s="119">
        <v>31.577780000000001</v>
      </c>
      <c r="M504" s="118" t="s">
        <v>1859</v>
      </c>
      <c r="N504" s="116" t="s">
        <v>159</v>
      </c>
      <c r="O504" s="119">
        <v>563</v>
      </c>
      <c r="P504" s="119">
        <v>4053</v>
      </c>
      <c r="Q504" s="119">
        <v>563</v>
      </c>
      <c r="R504" s="119">
        <v>4053</v>
      </c>
      <c r="S504" s="119">
        <v>0</v>
      </c>
      <c r="T504" s="119">
        <v>0</v>
      </c>
      <c r="U504" s="119" t="s">
        <v>146</v>
      </c>
      <c r="V504" s="119">
        <v>0</v>
      </c>
      <c r="W504" s="116">
        <v>0</v>
      </c>
      <c r="X504" s="119">
        <v>0</v>
      </c>
      <c r="Y504" s="119">
        <v>0</v>
      </c>
      <c r="Z504" s="119">
        <v>0</v>
      </c>
      <c r="AA504" s="119">
        <v>0</v>
      </c>
      <c r="AB504" s="119">
        <v>0</v>
      </c>
      <c r="AC504" s="119">
        <v>0</v>
      </c>
      <c r="AD504" s="119">
        <v>0</v>
      </c>
      <c r="AE504" s="119">
        <v>0</v>
      </c>
      <c r="AF504" s="116" t="s">
        <v>1860</v>
      </c>
      <c r="AG504" s="117" t="s">
        <v>1888</v>
      </c>
      <c r="AH504" s="117" t="s">
        <v>1861</v>
      </c>
    </row>
    <row r="505" spans="1:34" x14ac:dyDescent="0.25">
      <c r="A505" s="118" t="s">
        <v>155</v>
      </c>
      <c r="B505" s="118" t="s">
        <v>156</v>
      </c>
      <c r="C505" s="118" t="s">
        <v>2870</v>
      </c>
      <c r="D505" s="118" t="s">
        <v>895</v>
      </c>
      <c r="E505" s="118" t="s">
        <v>195</v>
      </c>
      <c r="F505" s="118" t="s">
        <v>1011</v>
      </c>
      <c r="G505" s="118" t="s">
        <v>472</v>
      </c>
      <c r="H505" s="118" t="s">
        <v>2871</v>
      </c>
      <c r="I505" s="118"/>
      <c r="J505" s="118" t="s">
        <v>1885</v>
      </c>
      <c r="K505" s="119">
        <v>6.2247399999999997</v>
      </c>
      <c r="L505" s="119">
        <v>31.563559999999999</v>
      </c>
      <c r="M505" s="118" t="s">
        <v>1859</v>
      </c>
      <c r="N505" s="116" t="s">
        <v>159</v>
      </c>
      <c r="O505" s="119">
        <v>441</v>
      </c>
      <c r="P505" s="119">
        <v>3181</v>
      </c>
      <c r="Q505" s="119">
        <v>441</v>
      </c>
      <c r="R505" s="119">
        <v>3181</v>
      </c>
      <c r="S505" s="119">
        <v>0</v>
      </c>
      <c r="T505" s="119">
        <v>0</v>
      </c>
      <c r="U505" s="119" t="s">
        <v>146</v>
      </c>
      <c r="V505" s="119">
        <v>0</v>
      </c>
      <c r="W505" s="116">
        <v>0</v>
      </c>
      <c r="X505" s="119">
        <v>0</v>
      </c>
      <c r="Y505" s="119">
        <v>0</v>
      </c>
      <c r="Z505" s="119">
        <v>0</v>
      </c>
      <c r="AA505" s="119">
        <v>0</v>
      </c>
      <c r="AB505" s="119">
        <v>0</v>
      </c>
      <c r="AC505" s="119">
        <v>0</v>
      </c>
      <c r="AD505" s="119">
        <v>0</v>
      </c>
      <c r="AE505" s="119">
        <v>0</v>
      </c>
      <c r="AF505" s="116" t="s">
        <v>1860</v>
      </c>
      <c r="AG505" s="117" t="s">
        <v>1888</v>
      </c>
      <c r="AH505" s="117" t="s">
        <v>1861</v>
      </c>
    </row>
    <row r="506" spans="1:34" x14ac:dyDescent="0.25">
      <c r="A506" s="118" t="s">
        <v>155</v>
      </c>
      <c r="B506" s="118" t="s">
        <v>156</v>
      </c>
      <c r="C506" s="118" t="s">
        <v>2872</v>
      </c>
      <c r="D506" s="118" t="s">
        <v>895</v>
      </c>
      <c r="E506" s="118" t="s">
        <v>195</v>
      </c>
      <c r="F506" s="118" t="s">
        <v>1011</v>
      </c>
      <c r="G506" s="118" t="s">
        <v>472</v>
      </c>
      <c r="H506" s="118" t="s">
        <v>2873</v>
      </c>
      <c r="I506" s="118"/>
      <c r="J506" s="118" t="s">
        <v>1885</v>
      </c>
      <c r="K506" s="119">
        <v>6.22309</v>
      </c>
      <c r="L506" s="119">
        <v>31.569099999999999</v>
      </c>
      <c r="M506" s="118" t="s">
        <v>1859</v>
      </c>
      <c r="N506" s="116" t="s">
        <v>159</v>
      </c>
      <c r="O506" s="119">
        <v>466</v>
      </c>
      <c r="P506" s="119">
        <v>3544</v>
      </c>
      <c r="Q506" s="119">
        <v>466</v>
      </c>
      <c r="R506" s="119">
        <v>3544</v>
      </c>
      <c r="S506" s="119">
        <v>0</v>
      </c>
      <c r="T506" s="119">
        <v>0</v>
      </c>
      <c r="U506" s="119" t="s">
        <v>146</v>
      </c>
      <c r="V506" s="119">
        <v>0</v>
      </c>
      <c r="W506" s="116">
        <v>0</v>
      </c>
      <c r="X506" s="119">
        <v>0</v>
      </c>
      <c r="Y506" s="119">
        <v>0</v>
      </c>
      <c r="Z506" s="119">
        <v>0</v>
      </c>
      <c r="AA506" s="119">
        <v>0</v>
      </c>
      <c r="AB506" s="119">
        <v>0</v>
      </c>
      <c r="AC506" s="119">
        <v>0</v>
      </c>
      <c r="AD506" s="119">
        <v>0</v>
      </c>
      <c r="AE506" s="119">
        <v>0</v>
      </c>
      <c r="AF506" s="116" t="s">
        <v>1860</v>
      </c>
      <c r="AG506" s="117" t="s">
        <v>1888</v>
      </c>
      <c r="AH506" s="117" t="s">
        <v>1861</v>
      </c>
    </row>
    <row r="507" spans="1:34" x14ac:dyDescent="0.25">
      <c r="A507" s="118" t="s">
        <v>155</v>
      </c>
      <c r="B507" s="118" t="s">
        <v>156</v>
      </c>
      <c r="C507" s="118" t="s">
        <v>2874</v>
      </c>
      <c r="D507" s="118" t="s">
        <v>895</v>
      </c>
      <c r="E507" s="118" t="s">
        <v>195</v>
      </c>
      <c r="F507" s="118" t="s">
        <v>1011</v>
      </c>
      <c r="G507" s="118" t="s">
        <v>472</v>
      </c>
      <c r="H507" s="118" t="s">
        <v>2875</v>
      </c>
      <c r="I507" s="118"/>
      <c r="J507" s="118" t="s">
        <v>1885</v>
      </c>
      <c r="K507" s="119">
        <v>6.2162199999999999</v>
      </c>
      <c r="L507" s="119">
        <v>31.575389999999999</v>
      </c>
      <c r="M507" s="118" t="s">
        <v>1859</v>
      </c>
      <c r="N507" s="116" t="s">
        <v>159</v>
      </c>
      <c r="O507" s="119">
        <v>301</v>
      </c>
      <c r="P507" s="119">
        <v>2322</v>
      </c>
      <c r="Q507" s="119">
        <v>301</v>
      </c>
      <c r="R507" s="119">
        <v>2322</v>
      </c>
      <c r="S507" s="119">
        <v>0</v>
      </c>
      <c r="T507" s="119">
        <v>0</v>
      </c>
      <c r="U507" s="119" t="s">
        <v>146</v>
      </c>
      <c r="V507" s="119">
        <v>0</v>
      </c>
      <c r="W507" s="116">
        <v>0</v>
      </c>
      <c r="X507" s="119">
        <v>0</v>
      </c>
      <c r="Y507" s="119">
        <v>0</v>
      </c>
      <c r="Z507" s="119">
        <v>0</v>
      </c>
      <c r="AA507" s="119">
        <v>0</v>
      </c>
      <c r="AB507" s="119">
        <v>0</v>
      </c>
      <c r="AC507" s="119">
        <v>0</v>
      </c>
      <c r="AD507" s="119">
        <v>0</v>
      </c>
      <c r="AE507" s="119">
        <v>0</v>
      </c>
      <c r="AF507" s="116" t="s">
        <v>1860</v>
      </c>
      <c r="AG507" s="117" t="s">
        <v>1888</v>
      </c>
      <c r="AH507" s="117" t="s">
        <v>1861</v>
      </c>
    </row>
    <row r="508" spans="1:34" x14ac:dyDescent="0.25">
      <c r="A508" s="117" t="s">
        <v>155</v>
      </c>
      <c r="B508" s="117" t="s">
        <v>156</v>
      </c>
      <c r="C508" s="117" t="s">
        <v>2876</v>
      </c>
      <c r="D508" s="117" t="s">
        <v>895</v>
      </c>
      <c r="E508" s="117" t="s">
        <v>195</v>
      </c>
      <c r="F508" s="117" t="s">
        <v>894</v>
      </c>
      <c r="G508" s="117" t="s">
        <v>896</v>
      </c>
      <c r="H508" s="117" t="s">
        <v>2877</v>
      </c>
      <c r="I508" s="117"/>
      <c r="J508" s="116" t="s">
        <v>1858</v>
      </c>
      <c r="K508" s="116">
        <v>6.5636200000000002</v>
      </c>
      <c r="L508" s="116">
        <v>31.5276</v>
      </c>
      <c r="M508" s="117" t="s">
        <v>1859</v>
      </c>
      <c r="N508" s="116" t="s">
        <v>159</v>
      </c>
      <c r="O508" s="116">
        <v>183</v>
      </c>
      <c r="P508" s="116">
        <v>1100</v>
      </c>
      <c r="Q508" s="116">
        <v>183</v>
      </c>
      <c r="R508" s="116">
        <v>1100</v>
      </c>
      <c r="S508" s="116">
        <v>0</v>
      </c>
      <c r="T508" s="116">
        <v>0</v>
      </c>
      <c r="U508" s="116" t="s">
        <v>159</v>
      </c>
      <c r="V508" s="116">
        <v>26</v>
      </c>
      <c r="W508" s="116">
        <v>158</v>
      </c>
      <c r="X508" s="116">
        <v>23</v>
      </c>
      <c r="Y508" s="116">
        <v>139</v>
      </c>
      <c r="Z508" s="116">
        <v>3</v>
      </c>
      <c r="AA508" s="116">
        <v>19</v>
      </c>
      <c r="AB508" s="116">
        <v>4</v>
      </c>
      <c r="AC508" s="116">
        <v>26</v>
      </c>
      <c r="AD508" s="116">
        <v>87</v>
      </c>
      <c r="AE508" s="116">
        <v>478</v>
      </c>
      <c r="AF508" s="116" t="s">
        <v>1860</v>
      </c>
      <c r="AG508" s="117"/>
      <c r="AH508" s="117" t="s">
        <v>1861</v>
      </c>
    </row>
    <row r="509" spans="1:34" x14ac:dyDescent="0.25">
      <c r="A509" s="117" t="s">
        <v>155</v>
      </c>
      <c r="B509" s="117" t="s">
        <v>156</v>
      </c>
      <c r="C509" s="117" t="s">
        <v>2878</v>
      </c>
      <c r="D509" s="117" t="s">
        <v>895</v>
      </c>
      <c r="E509" s="117" t="s">
        <v>195</v>
      </c>
      <c r="F509" s="117" t="s">
        <v>894</v>
      </c>
      <c r="G509" s="117" t="s">
        <v>896</v>
      </c>
      <c r="H509" s="117" t="s">
        <v>896</v>
      </c>
      <c r="I509" s="117"/>
      <c r="J509" s="116" t="s">
        <v>1858</v>
      </c>
      <c r="K509" s="116">
        <v>6.6700699999999999</v>
      </c>
      <c r="L509" s="116">
        <v>31.47608</v>
      </c>
      <c r="M509" s="117" t="s">
        <v>1859</v>
      </c>
      <c r="N509" s="116" t="s">
        <v>159</v>
      </c>
      <c r="O509" s="116">
        <v>197</v>
      </c>
      <c r="P509" s="116">
        <v>1180</v>
      </c>
      <c r="Q509" s="116">
        <v>197</v>
      </c>
      <c r="R509" s="116">
        <v>1180</v>
      </c>
      <c r="S509" s="116">
        <v>0</v>
      </c>
      <c r="T509" s="116">
        <v>0</v>
      </c>
      <c r="U509" s="116" t="s">
        <v>159</v>
      </c>
      <c r="V509" s="116">
        <v>47</v>
      </c>
      <c r="W509" s="116">
        <v>284</v>
      </c>
      <c r="X509" s="116">
        <v>42</v>
      </c>
      <c r="Y509" s="116">
        <v>252</v>
      </c>
      <c r="Z509" s="116">
        <v>5</v>
      </c>
      <c r="AA509" s="116">
        <v>32</v>
      </c>
      <c r="AB509" s="116">
        <v>6</v>
      </c>
      <c r="AC509" s="116">
        <v>37</v>
      </c>
      <c r="AD509" s="116">
        <v>77</v>
      </c>
      <c r="AE509" s="116">
        <v>454</v>
      </c>
      <c r="AF509" s="116" t="s">
        <v>1860</v>
      </c>
      <c r="AG509" s="117"/>
      <c r="AH509" s="117" t="s">
        <v>1861</v>
      </c>
    </row>
    <row r="510" spans="1:34" x14ac:dyDescent="0.25">
      <c r="A510" s="117" t="s">
        <v>155</v>
      </c>
      <c r="B510" s="117" t="s">
        <v>156</v>
      </c>
      <c r="C510" s="117" t="s">
        <v>2879</v>
      </c>
      <c r="D510" s="117" t="s">
        <v>895</v>
      </c>
      <c r="E510" s="117" t="s">
        <v>195</v>
      </c>
      <c r="F510" s="117" t="s">
        <v>894</v>
      </c>
      <c r="G510" s="117" t="s">
        <v>896</v>
      </c>
      <c r="H510" s="117" t="s">
        <v>2880</v>
      </c>
      <c r="I510" s="117"/>
      <c r="J510" s="116" t="s">
        <v>1858</v>
      </c>
      <c r="K510" s="116">
        <v>6.6197600000000003</v>
      </c>
      <c r="L510" s="116">
        <v>31.51662</v>
      </c>
      <c r="M510" s="117" t="s">
        <v>1859</v>
      </c>
      <c r="N510" s="116" t="s">
        <v>159</v>
      </c>
      <c r="O510" s="116">
        <v>213</v>
      </c>
      <c r="P510" s="116">
        <v>1277</v>
      </c>
      <c r="Q510" s="116">
        <v>213</v>
      </c>
      <c r="R510" s="116">
        <v>1277</v>
      </c>
      <c r="S510" s="116">
        <v>0</v>
      </c>
      <c r="T510" s="116">
        <v>0</v>
      </c>
      <c r="U510" s="116" t="s">
        <v>159</v>
      </c>
      <c r="V510" s="116">
        <v>41</v>
      </c>
      <c r="W510" s="116">
        <v>247</v>
      </c>
      <c r="X510" s="116">
        <v>37</v>
      </c>
      <c r="Y510" s="116">
        <v>225</v>
      </c>
      <c r="Z510" s="116">
        <v>4</v>
      </c>
      <c r="AA510" s="116">
        <v>22</v>
      </c>
      <c r="AB510" s="116">
        <v>2</v>
      </c>
      <c r="AC510" s="116">
        <v>15</v>
      </c>
      <c r="AD510" s="116">
        <v>68</v>
      </c>
      <c r="AE510" s="116">
        <v>401</v>
      </c>
      <c r="AF510" s="116" t="s">
        <v>1860</v>
      </c>
      <c r="AG510" s="117"/>
      <c r="AH510" s="117" t="s">
        <v>1861</v>
      </c>
    </row>
    <row r="511" spans="1:34" x14ac:dyDescent="0.25">
      <c r="A511" s="117" t="s">
        <v>155</v>
      </c>
      <c r="B511" s="117" t="s">
        <v>156</v>
      </c>
      <c r="C511" s="117" t="s">
        <v>2881</v>
      </c>
      <c r="D511" s="117" t="s">
        <v>895</v>
      </c>
      <c r="E511" s="117" t="s">
        <v>195</v>
      </c>
      <c r="F511" s="117" t="s">
        <v>894</v>
      </c>
      <c r="G511" s="117" t="s">
        <v>896</v>
      </c>
      <c r="H511" s="117" t="s">
        <v>2882</v>
      </c>
      <c r="I511" s="117"/>
      <c r="J511" s="116" t="s">
        <v>1858</v>
      </c>
      <c r="K511" s="116">
        <v>6.5972099999999996</v>
      </c>
      <c r="L511" s="116">
        <v>31.521640000000001</v>
      </c>
      <c r="M511" s="117" t="s">
        <v>1859</v>
      </c>
      <c r="N511" s="116" t="s">
        <v>159</v>
      </c>
      <c r="O511" s="116">
        <v>24</v>
      </c>
      <c r="P511" s="116">
        <v>143</v>
      </c>
      <c r="Q511" s="116">
        <v>24</v>
      </c>
      <c r="R511" s="116">
        <v>143</v>
      </c>
      <c r="S511" s="116">
        <v>0</v>
      </c>
      <c r="T511" s="116">
        <v>0</v>
      </c>
      <c r="U511" s="116" t="s">
        <v>159</v>
      </c>
      <c r="V511" s="116">
        <v>44</v>
      </c>
      <c r="W511" s="116">
        <v>258</v>
      </c>
      <c r="X511" s="116">
        <v>41</v>
      </c>
      <c r="Y511" s="116">
        <v>246</v>
      </c>
      <c r="Z511" s="116">
        <v>3</v>
      </c>
      <c r="AA511" s="116">
        <v>12</v>
      </c>
      <c r="AB511" s="116">
        <v>0</v>
      </c>
      <c r="AC511" s="116">
        <v>0</v>
      </c>
      <c r="AD511" s="116">
        <v>53</v>
      </c>
      <c r="AE511" s="116">
        <v>318</v>
      </c>
      <c r="AF511" s="116" t="s">
        <v>1860</v>
      </c>
      <c r="AG511" s="117"/>
      <c r="AH511" s="117" t="s">
        <v>1861</v>
      </c>
    </row>
    <row r="512" spans="1:34" x14ac:dyDescent="0.25">
      <c r="A512" s="117" t="s">
        <v>155</v>
      </c>
      <c r="B512" s="117" t="s">
        <v>156</v>
      </c>
      <c r="C512" s="117" t="s">
        <v>2883</v>
      </c>
      <c r="D512" s="117" t="s">
        <v>895</v>
      </c>
      <c r="E512" s="117" t="s">
        <v>195</v>
      </c>
      <c r="F512" s="117" t="s">
        <v>1312</v>
      </c>
      <c r="G512" s="117" t="s">
        <v>1313</v>
      </c>
      <c r="H512" s="117" t="s">
        <v>2884</v>
      </c>
      <c r="I512" s="117"/>
      <c r="J512" s="116" t="s">
        <v>1858</v>
      </c>
      <c r="K512" s="116">
        <v>5.8915899999999999</v>
      </c>
      <c r="L512" s="116">
        <v>31.722799999999999</v>
      </c>
      <c r="M512" s="117" t="s">
        <v>1859</v>
      </c>
      <c r="N512" s="116" t="s">
        <v>159</v>
      </c>
      <c r="O512" s="116">
        <v>943</v>
      </c>
      <c r="P512" s="116">
        <v>6602</v>
      </c>
      <c r="Q512" s="116">
        <v>943</v>
      </c>
      <c r="R512" s="116">
        <v>6602</v>
      </c>
      <c r="S512" s="116">
        <v>0</v>
      </c>
      <c r="T512" s="116">
        <v>0</v>
      </c>
      <c r="U512" s="116" t="s">
        <v>159</v>
      </c>
      <c r="V512" s="116">
        <v>723</v>
      </c>
      <c r="W512" s="116">
        <v>5058</v>
      </c>
      <c r="X512" s="116">
        <v>707</v>
      </c>
      <c r="Y512" s="116">
        <v>4949</v>
      </c>
      <c r="Z512" s="116">
        <v>16</v>
      </c>
      <c r="AA512" s="116">
        <v>109</v>
      </c>
      <c r="AB512" s="116">
        <v>5</v>
      </c>
      <c r="AC512" s="116">
        <v>25</v>
      </c>
      <c r="AD512" s="116">
        <v>101</v>
      </c>
      <c r="AE512" s="116">
        <v>629</v>
      </c>
      <c r="AF512" s="116" t="s">
        <v>1860</v>
      </c>
      <c r="AG512" s="117"/>
      <c r="AH512" s="117" t="s">
        <v>1861</v>
      </c>
    </row>
    <row r="513" spans="1:34" x14ac:dyDescent="0.25">
      <c r="A513" s="117" t="s">
        <v>155</v>
      </c>
      <c r="B513" s="117" t="s">
        <v>156</v>
      </c>
      <c r="C513" s="117" t="s">
        <v>2885</v>
      </c>
      <c r="D513" s="117" t="s">
        <v>895</v>
      </c>
      <c r="E513" s="117" t="s">
        <v>195</v>
      </c>
      <c r="F513" s="117" t="s">
        <v>1312</v>
      </c>
      <c r="G513" s="117" t="s">
        <v>1313</v>
      </c>
      <c r="H513" s="117" t="s">
        <v>2886</v>
      </c>
      <c r="I513" s="117"/>
      <c r="J513" s="116" t="s">
        <v>1858</v>
      </c>
      <c r="K513" s="116">
        <v>5.9608999999999996</v>
      </c>
      <c r="L513" s="116">
        <v>31.692299999999999</v>
      </c>
      <c r="M513" s="117" t="s">
        <v>1859</v>
      </c>
      <c r="N513" s="116" t="s">
        <v>159</v>
      </c>
      <c r="O513" s="116">
        <v>707</v>
      </c>
      <c r="P513" s="116">
        <v>4950</v>
      </c>
      <c r="Q513" s="116">
        <v>707</v>
      </c>
      <c r="R513" s="116">
        <v>4950</v>
      </c>
      <c r="S513" s="116">
        <v>0</v>
      </c>
      <c r="T513" s="116">
        <v>0</v>
      </c>
      <c r="U513" s="116" t="s">
        <v>159</v>
      </c>
      <c r="V513" s="116">
        <v>540</v>
      </c>
      <c r="W513" s="116">
        <v>2875</v>
      </c>
      <c r="X513" s="116">
        <v>532</v>
      </c>
      <c r="Y513" s="116">
        <v>2819</v>
      </c>
      <c r="Z513" s="116">
        <v>8</v>
      </c>
      <c r="AA513" s="116">
        <v>56</v>
      </c>
      <c r="AB513" s="116">
        <v>10</v>
      </c>
      <c r="AC513" s="116">
        <v>50</v>
      </c>
      <c r="AD513" s="116">
        <v>119</v>
      </c>
      <c r="AE513" s="116">
        <v>702</v>
      </c>
      <c r="AF513" s="116" t="s">
        <v>1860</v>
      </c>
      <c r="AG513" s="117"/>
      <c r="AH513" s="117" t="s">
        <v>1861</v>
      </c>
    </row>
    <row r="514" spans="1:34" x14ac:dyDescent="0.25">
      <c r="A514" s="118" t="s">
        <v>155</v>
      </c>
      <c r="B514" s="118" t="s">
        <v>156</v>
      </c>
      <c r="C514" s="118" t="s">
        <v>2887</v>
      </c>
      <c r="D514" s="118" t="s">
        <v>895</v>
      </c>
      <c r="E514" s="118" t="s">
        <v>195</v>
      </c>
      <c r="F514" s="118" t="s">
        <v>1312</v>
      </c>
      <c r="G514" s="118" t="s">
        <v>1313</v>
      </c>
      <c r="H514" s="118" t="s">
        <v>859</v>
      </c>
      <c r="I514" s="118"/>
      <c r="J514" s="118" t="s">
        <v>1885</v>
      </c>
      <c r="K514" s="119">
        <v>6.0674999999999999</v>
      </c>
      <c r="L514" s="119">
        <v>31.606388890000002</v>
      </c>
      <c r="M514" s="118" t="s">
        <v>1859</v>
      </c>
      <c r="N514" s="116" t="s">
        <v>159</v>
      </c>
      <c r="O514" s="119">
        <v>319</v>
      </c>
      <c r="P514" s="119">
        <v>1755</v>
      </c>
      <c r="Q514" s="119">
        <v>319</v>
      </c>
      <c r="R514" s="119">
        <v>1755</v>
      </c>
      <c r="S514" s="119">
        <v>0</v>
      </c>
      <c r="T514" s="119">
        <v>0</v>
      </c>
      <c r="U514" s="119" t="s">
        <v>146</v>
      </c>
      <c r="V514" s="119">
        <v>0</v>
      </c>
      <c r="W514" s="116">
        <v>0</v>
      </c>
      <c r="X514" s="119">
        <v>0</v>
      </c>
      <c r="Y514" s="119">
        <v>0</v>
      </c>
      <c r="Z514" s="119">
        <v>0</v>
      </c>
      <c r="AA514" s="119">
        <v>0</v>
      </c>
      <c r="AB514" s="119">
        <v>0</v>
      </c>
      <c r="AC514" s="119">
        <v>0</v>
      </c>
      <c r="AD514" s="119">
        <v>0</v>
      </c>
      <c r="AE514" s="119">
        <v>0</v>
      </c>
      <c r="AF514" s="116" t="s">
        <v>1860</v>
      </c>
      <c r="AG514" s="118"/>
      <c r="AH514" s="117" t="s">
        <v>1861</v>
      </c>
    </row>
    <row r="515" spans="1:34" x14ac:dyDescent="0.25">
      <c r="A515" s="117" t="s">
        <v>155</v>
      </c>
      <c r="B515" s="117" t="s">
        <v>156</v>
      </c>
      <c r="C515" s="117" t="s">
        <v>2888</v>
      </c>
      <c r="D515" s="117" t="s">
        <v>895</v>
      </c>
      <c r="E515" s="117" t="s">
        <v>195</v>
      </c>
      <c r="F515" s="117" t="s">
        <v>1018</v>
      </c>
      <c r="G515" s="117" t="s">
        <v>1019</v>
      </c>
      <c r="H515" s="117" t="s">
        <v>2889</v>
      </c>
      <c r="I515" s="117"/>
      <c r="J515" s="116" t="s">
        <v>1858</v>
      </c>
      <c r="K515" s="116">
        <v>6.2819500000000001</v>
      </c>
      <c r="L515" s="116">
        <v>31.56719</v>
      </c>
      <c r="M515" s="117" t="s">
        <v>1859</v>
      </c>
      <c r="N515" s="116" t="s">
        <v>159</v>
      </c>
      <c r="O515" s="116">
        <v>63</v>
      </c>
      <c r="P515" s="116">
        <v>378</v>
      </c>
      <c r="Q515" s="116">
        <v>63</v>
      </c>
      <c r="R515" s="116">
        <v>378</v>
      </c>
      <c r="S515" s="116">
        <v>0</v>
      </c>
      <c r="T515" s="116">
        <v>0</v>
      </c>
      <c r="U515" s="116" t="s">
        <v>159</v>
      </c>
      <c r="V515" s="116">
        <v>918</v>
      </c>
      <c r="W515" s="116">
        <v>5505</v>
      </c>
      <c r="X515" s="116">
        <v>916</v>
      </c>
      <c r="Y515" s="116">
        <v>5493</v>
      </c>
      <c r="Z515" s="116">
        <v>2</v>
      </c>
      <c r="AA515" s="116">
        <v>12</v>
      </c>
      <c r="AB515" s="116">
        <v>1</v>
      </c>
      <c r="AC515" s="116">
        <v>6</v>
      </c>
      <c r="AD515" s="116">
        <v>81</v>
      </c>
      <c r="AE515" s="116">
        <v>461</v>
      </c>
      <c r="AF515" s="116" t="s">
        <v>1860</v>
      </c>
      <c r="AG515" s="117"/>
      <c r="AH515" s="117" t="s">
        <v>1861</v>
      </c>
    </row>
    <row r="516" spans="1:34" x14ac:dyDescent="0.25">
      <c r="A516" s="117" t="s">
        <v>155</v>
      </c>
      <c r="B516" s="117" t="s">
        <v>156</v>
      </c>
      <c r="C516" s="117" t="s">
        <v>2890</v>
      </c>
      <c r="D516" s="117" t="s">
        <v>895</v>
      </c>
      <c r="E516" s="117" t="s">
        <v>195</v>
      </c>
      <c r="F516" s="117" t="s">
        <v>1018</v>
      </c>
      <c r="G516" s="117" t="s">
        <v>1019</v>
      </c>
      <c r="H516" s="117" t="s">
        <v>2891</v>
      </c>
      <c r="I516" s="117"/>
      <c r="J516" s="116" t="s">
        <v>1858</v>
      </c>
      <c r="K516" s="116">
        <v>6.2425800000000002</v>
      </c>
      <c r="L516" s="116">
        <v>31.56636</v>
      </c>
      <c r="M516" s="117" t="s">
        <v>1859</v>
      </c>
      <c r="N516" s="116" t="s">
        <v>159</v>
      </c>
      <c r="O516" s="116">
        <v>72</v>
      </c>
      <c r="P516" s="116">
        <v>432</v>
      </c>
      <c r="Q516" s="116">
        <v>72</v>
      </c>
      <c r="R516" s="116">
        <v>432</v>
      </c>
      <c r="S516" s="116">
        <v>0</v>
      </c>
      <c r="T516" s="116">
        <v>0</v>
      </c>
      <c r="U516" s="116" t="s">
        <v>159</v>
      </c>
      <c r="V516" s="116">
        <v>777</v>
      </c>
      <c r="W516" s="116">
        <v>4661</v>
      </c>
      <c r="X516" s="116">
        <v>773</v>
      </c>
      <c r="Y516" s="116">
        <v>4637</v>
      </c>
      <c r="Z516" s="116">
        <v>4</v>
      </c>
      <c r="AA516" s="116">
        <v>24</v>
      </c>
      <c r="AB516" s="116">
        <v>2</v>
      </c>
      <c r="AC516" s="116">
        <v>12</v>
      </c>
      <c r="AD516" s="116">
        <v>97</v>
      </c>
      <c r="AE516" s="116">
        <v>572</v>
      </c>
      <c r="AF516" s="116" t="s">
        <v>1860</v>
      </c>
      <c r="AG516" s="117"/>
      <c r="AH516" s="117" t="s">
        <v>1861</v>
      </c>
    </row>
    <row r="517" spans="1:34" x14ac:dyDescent="0.25">
      <c r="A517" s="117" t="s">
        <v>155</v>
      </c>
      <c r="B517" s="117" t="s">
        <v>156</v>
      </c>
      <c r="C517" s="117" t="s">
        <v>2892</v>
      </c>
      <c r="D517" s="117" t="s">
        <v>895</v>
      </c>
      <c r="E517" s="117" t="s">
        <v>195</v>
      </c>
      <c r="F517" s="117" t="s">
        <v>1018</v>
      </c>
      <c r="G517" s="117" t="s">
        <v>1019</v>
      </c>
      <c r="H517" s="117" t="s">
        <v>2893</v>
      </c>
      <c r="I517" s="117"/>
      <c r="J517" s="116" t="s">
        <v>1858</v>
      </c>
      <c r="K517" s="116">
        <v>6.2363200000000001</v>
      </c>
      <c r="L517" s="116">
        <v>31.610399999999998</v>
      </c>
      <c r="M517" s="117" t="s">
        <v>1859</v>
      </c>
      <c r="N517" s="116" t="s">
        <v>159</v>
      </c>
      <c r="O517" s="116">
        <v>198</v>
      </c>
      <c r="P517" s="116">
        <v>1188</v>
      </c>
      <c r="Q517" s="116">
        <v>198</v>
      </c>
      <c r="R517" s="116">
        <v>1188</v>
      </c>
      <c r="S517" s="116">
        <v>0</v>
      </c>
      <c r="T517" s="116">
        <v>0</v>
      </c>
      <c r="U517" s="116" t="s">
        <v>159</v>
      </c>
      <c r="V517" s="116">
        <v>1104</v>
      </c>
      <c r="W517" s="116">
        <v>6508</v>
      </c>
      <c r="X517" s="116">
        <v>1094</v>
      </c>
      <c r="Y517" s="116">
        <v>6447</v>
      </c>
      <c r="Z517" s="116">
        <v>10</v>
      </c>
      <c r="AA517" s="116">
        <v>61</v>
      </c>
      <c r="AB517" s="116">
        <v>2</v>
      </c>
      <c r="AC517" s="116">
        <v>12</v>
      </c>
      <c r="AD517" s="116">
        <v>79</v>
      </c>
      <c r="AE517" s="116">
        <v>466</v>
      </c>
      <c r="AF517" s="116" t="s">
        <v>1860</v>
      </c>
      <c r="AG517" s="117"/>
      <c r="AH517" s="117" t="s">
        <v>1861</v>
      </c>
    </row>
    <row r="518" spans="1:34" x14ac:dyDescent="0.25">
      <c r="A518" s="117" t="s">
        <v>155</v>
      </c>
      <c r="B518" s="117" t="s">
        <v>156</v>
      </c>
      <c r="C518" s="117" t="s">
        <v>2894</v>
      </c>
      <c r="D518" s="117" t="s">
        <v>154</v>
      </c>
      <c r="E518" s="117" t="s">
        <v>157</v>
      </c>
      <c r="F518" s="117" t="s">
        <v>1322</v>
      </c>
      <c r="G518" s="117" t="s">
        <v>1323</v>
      </c>
      <c r="H518" s="117" t="s">
        <v>1323</v>
      </c>
      <c r="I518" s="117"/>
      <c r="J518" s="116" t="s">
        <v>1858</v>
      </c>
      <c r="K518" s="116">
        <v>9.3361699999999992</v>
      </c>
      <c r="L518" s="116">
        <v>31.40438</v>
      </c>
      <c r="M518" s="117" t="s">
        <v>1859</v>
      </c>
      <c r="N518" s="116" t="s">
        <v>159</v>
      </c>
      <c r="O518" s="116">
        <v>273</v>
      </c>
      <c r="P518" s="116">
        <v>1392</v>
      </c>
      <c r="Q518" s="116">
        <v>220</v>
      </c>
      <c r="R518" s="116">
        <v>1117</v>
      </c>
      <c r="S518" s="116">
        <v>53</v>
      </c>
      <c r="T518" s="116">
        <v>275</v>
      </c>
      <c r="U518" s="116" t="s">
        <v>159</v>
      </c>
      <c r="V518" s="116">
        <v>146</v>
      </c>
      <c r="W518" s="116">
        <v>839</v>
      </c>
      <c r="X518" s="116">
        <v>81</v>
      </c>
      <c r="Y518" s="116">
        <v>387</v>
      </c>
      <c r="Z518" s="116">
        <v>65</v>
      </c>
      <c r="AA518" s="116">
        <v>452</v>
      </c>
      <c r="AB518" s="116">
        <v>100</v>
      </c>
      <c r="AC518" s="116">
        <v>500</v>
      </c>
      <c r="AD518" s="116">
        <v>75</v>
      </c>
      <c r="AE518" s="116">
        <v>420</v>
      </c>
      <c r="AF518" s="116" t="s">
        <v>1860</v>
      </c>
      <c r="AG518" s="117"/>
      <c r="AH518" s="117" t="s">
        <v>1861</v>
      </c>
    </row>
    <row r="519" spans="1:34" x14ac:dyDescent="0.25">
      <c r="A519" s="117" t="s">
        <v>155</v>
      </c>
      <c r="B519" s="117" t="s">
        <v>156</v>
      </c>
      <c r="C519" s="117" t="s">
        <v>2895</v>
      </c>
      <c r="D519" s="117" t="s">
        <v>154</v>
      </c>
      <c r="E519" s="117" t="s">
        <v>157</v>
      </c>
      <c r="F519" s="117" t="s">
        <v>153</v>
      </c>
      <c r="G519" s="117" t="s">
        <v>158</v>
      </c>
      <c r="H519" s="117" t="s">
        <v>2896</v>
      </c>
      <c r="I519" s="117"/>
      <c r="J519" s="116" t="s">
        <v>1858</v>
      </c>
      <c r="K519" s="116">
        <v>9.3649280000000008</v>
      </c>
      <c r="L519" s="116">
        <v>31.547908</v>
      </c>
      <c r="M519" s="117" t="s">
        <v>1859</v>
      </c>
      <c r="N519" s="116" t="s">
        <v>159</v>
      </c>
      <c r="O519" s="116">
        <v>490</v>
      </c>
      <c r="P519" s="116">
        <v>4968</v>
      </c>
      <c r="Q519" s="116">
        <v>490</v>
      </c>
      <c r="R519" s="116">
        <v>4968</v>
      </c>
      <c r="S519" s="116">
        <v>0</v>
      </c>
      <c r="T519" s="116">
        <v>0</v>
      </c>
      <c r="U519" s="119" t="s">
        <v>146</v>
      </c>
      <c r="V519" s="116">
        <v>0</v>
      </c>
      <c r="W519" s="116">
        <v>0</v>
      </c>
      <c r="X519" s="116">
        <v>0</v>
      </c>
      <c r="Y519" s="116">
        <v>0</v>
      </c>
      <c r="Z519" s="116">
        <v>0</v>
      </c>
      <c r="AA519" s="116">
        <v>0</v>
      </c>
      <c r="AB519" s="116">
        <v>0</v>
      </c>
      <c r="AC519" s="116">
        <v>0</v>
      </c>
      <c r="AD519" s="116">
        <v>0</v>
      </c>
      <c r="AE519" s="116">
        <v>0</v>
      </c>
      <c r="AF519" s="116" t="s">
        <v>1860</v>
      </c>
      <c r="AG519" s="117" t="s">
        <v>1888</v>
      </c>
      <c r="AH519" s="117" t="s">
        <v>1861</v>
      </c>
    </row>
    <row r="520" spans="1:34" x14ac:dyDescent="0.25">
      <c r="A520" s="117" t="s">
        <v>155</v>
      </c>
      <c r="B520" s="117" t="s">
        <v>156</v>
      </c>
      <c r="C520" s="117" t="s">
        <v>2897</v>
      </c>
      <c r="D520" s="117" t="s">
        <v>154</v>
      </c>
      <c r="E520" s="117" t="s">
        <v>157</v>
      </c>
      <c r="F520" s="117" t="s">
        <v>1186</v>
      </c>
      <c r="G520" s="117" t="s">
        <v>1187</v>
      </c>
      <c r="H520" s="117" t="s">
        <v>2898</v>
      </c>
      <c r="I520" s="117"/>
      <c r="J520" s="116" t="s">
        <v>1858</v>
      </c>
      <c r="K520" s="116">
        <v>9.2590500000000002</v>
      </c>
      <c r="L520" s="116">
        <v>31.670069999999999</v>
      </c>
      <c r="M520" s="117" t="s">
        <v>1859</v>
      </c>
      <c r="N520" s="116" t="s">
        <v>159</v>
      </c>
      <c r="O520" s="116">
        <v>56</v>
      </c>
      <c r="P520" s="116">
        <v>164</v>
      </c>
      <c r="Q520" s="116">
        <v>44</v>
      </c>
      <c r="R520" s="116">
        <v>122</v>
      </c>
      <c r="S520" s="116">
        <v>12</v>
      </c>
      <c r="T520" s="116">
        <v>42</v>
      </c>
      <c r="U520" s="116" t="s">
        <v>159</v>
      </c>
      <c r="V520" s="116">
        <v>55</v>
      </c>
      <c r="W520" s="116">
        <v>309</v>
      </c>
      <c r="X520" s="116">
        <v>48</v>
      </c>
      <c r="Y520" s="116">
        <v>280</v>
      </c>
      <c r="Z520" s="116">
        <v>7</v>
      </c>
      <c r="AA520" s="116">
        <v>29</v>
      </c>
      <c r="AB520" s="116">
        <v>0</v>
      </c>
      <c r="AC520" s="116">
        <v>0</v>
      </c>
      <c r="AD520" s="116">
        <v>50</v>
      </c>
      <c r="AE520" s="116">
        <v>200</v>
      </c>
      <c r="AF520" s="116" t="s">
        <v>1860</v>
      </c>
      <c r="AG520" s="117"/>
      <c r="AH520" s="117" t="s">
        <v>1861</v>
      </c>
    </row>
    <row r="521" spans="1:34" x14ac:dyDescent="0.25">
      <c r="A521" s="117" t="s">
        <v>155</v>
      </c>
      <c r="B521" s="117" t="s">
        <v>156</v>
      </c>
      <c r="C521" s="117" t="s">
        <v>2899</v>
      </c>
      <c r="D521" s="117" t="s">
        <v>154</v>
      </c>
      <c r="E521" s="117" t="s">
        <v>157</v>
      </c>
      <c r="F521" s="117" t="s">
        <v>1186</v>
      </c>
      <c r="G521" s="117" t="s">
        <v>1187</v>
      </c>
      <c r="H521" s="117" t="s">
        <v>2900</v>
      </c>
      <c r="I521" s="117"/>
      <c r="J521" s="116" t="s">
        <v>1858</v>
      </c>
      <c r="K521" s="116">
        <v>9.11</v>
      </c>
      <c r="L521" s="116">
        <v>31.65</v>
      </c>
      <c r="M521" s="117" t="s">
        <v>1859</v>
      </c>
      <c r="N521" s="116" t="s">
        <v>159</v>
      </c>
      <c r="O521" s="116">
        <v>85</v>
      </c>
      <c r="P521" s="116">
        <v>563</v>
      </c>
      <c r="Q521" s="116">
        <v>49</v>
      </c>
      <c r="R521" s="116">
        <v>353</v>
      </c>
      <c r="S521" s="116">
        <v>36</v>
      </c>
      <c r="T521" s="116">
        <v>210</v>
      </c>
      <c r="U521" s="116" t="s">
        <v>159</v>
      </c>
      <c r="V521" s="116">
        <v>248</v>
      </c>
      <c r="W521" s="116">
        <v>1262</v>
      </c>
      <c r="X521" s="116">
        <v>158</v>
      </c>
      <c r="Y521" s="116">
        <v>635</v>
      </c>
      <c r="Z521" s="116">
        <v>90</v>
      </c>
      <c r="AA521" s="116">
        <v>627</v>
      </c>
      <c r="AB521" s="116">
        <v>176</v>
      </c>
      <c r="AC521" s="116">
        <v>935</v>
      </c>
      <c r="AD521" s="116">
        <v>274</v>
      </c>
      <c r="AE521" s="116">
        <v>1561</v>
      </c>
      <c r="AF521" s="116" t="s">
        <v>1860</v>
      </c>
      <c r="AG521" s="117"/>
      <c r="AH521" s="117" t="s">
        <v>1861</v>
      </c>
    </row>
    <row r="522" spans="1:34" x14ac:dyDescent="0.25">
      <c r="A522" s="117" t="s">
        <v>155</v>
      </c>
      <c r="B522" s="117" t="s">
        <v>156</v>
      </c>
      <c r="C522" s="117" t="s">
        <v>2901</v>
      </c>
      <c r="D522" s="117" t="s">
        <v>154</v>
      </c>
      <c r="E522" s="117" t="s">
        <v>157</v>
      </c>
      <c r="F522" s="117" t="s">
        <v>833</v>
      </c>
      <c r="G522" s="117" t="s">
        <v>834</v>
      </c>
      <c r="H522" s="117" t="s">
        <v>2902</v>
      </c>
      <c r="I522" s="117"/>
      <c r="J522" s="116" t="s">
        <v>1858</v>
      </c>
      <c r="K522" s="116">
        <v>9.3101060429999993</v>
      </c>
      <c r="L522" s="116">
        <v>31.571354039999999</v>
      </c>
      <c r="M522" s="117" t="s">
        <v>1859</v>
      </c>
      <c r="N522" s="116" t="s">
        <v>159</v>
      </c>
      <c r="O522" s="116">
        <v>126</v>
      </c>
      <c r="P522" s="116">
        <v>680</v>
      </c>
      <c r="Q522" s="116">
        <v>119</v>
      </c>
      <c r="R522" s="116">
        <v>624</v>
      </c>
      <c r="S522" s="116">
        <v>7</v>
      </c>
      <c r="T522" s="116">
        <v>56</v>
      </c>
      <c r="U522" s="116" t="s">
        <v>159</v>
      </c>
      <c r="V522" s="116">
        <v>136</v>
      </c>
      <c r="W522" s="116">
        <v>716</v>
      </c>
      <c r="X522" s="116">
        <v>20</v>
      </c>
      <c r="Y522" s="116">
        <v>78</v>
      </c>
      <c r="Z522" s="116">
        <v>116</v>
      </c>
      <c r="AA522" s="116">
        <v>638</v>
      </c>
      <c r="AB522" s="116">
        <v>0</v>
      </c>
      <c r="AC522" s="116">
        <v>0</v>
      </c>
      <c r="AD522" s="116">
        <v>70</v>
      </c>
      <c r="AE522" s="116">
        <v>250</v>
      </c>
      <c r="AF522" s="116" t="s">
        <v>1860</v>
      </c>
      <c r="AG522" s="117"/>
      <c r="AH522" s="117" t="s">
        <v>1861</v>
      </c>
    </row>
    <row r="523" spans="1:34" x14ac:dyDescent="0.25">
      <c r="A523" s="117" t="s">
        <v>155</v>
      </c>
      <c r="B523" s="117" t="s">
        <v>156</v>
      </c>
      <c r="C523" s="117" t="s">
        <v>2903</v>
      </c>
      <c r="D523" s="117" t="s">
        <v>154</v>
      </c>
      <c r="E523" s="117" t="s">
        <v>157</v>
      </c>
      <c r="F523" s="117" t="s">
        <v>833</v>
      </c>
      <c r="G523" s="117" t="s">
        <v>834</v>
      </c>
      <c r="H523" s="117" t="s">
        <v>2904</v>
      </c>
      <c r="I523" s="117"/>
      <c r="J523" s="116" t="s">
        <v>1858</v>
      </c>
      <c r="K523" s="116">
        <v>9.3112100000000009</v>
      </c>
      <c r="L523" s="116">
        <v>31.596900000000002</v>
      </c>
      <c r="M523" s="118" t="s">
        <v>2151</v>
      </c>
      <c r="N523" s="116" t="s">
        <v>146</v>
      </c>
      <c r="O523" s="116">
        <v>0</v>
      </c>
      <c r="P523" s="116">
        <v>0</v>
      </c>
      <c r="Q523" s="116">
        <v>0</v>
      </c>
      <c r="R523" s="116">
        <v>0</v>
      </c>
      <c r="S523" s="116">
        <v>0</v>
      </c>
      <c r="T523" s="116">
        <v>0</v>
      </c>
      <c r="U523" s="119" t="s">
        <v>146</v>
      </c>
      <c r="V523" s="116">
        <v>0</v>
      </c>
      <c r="W523" s="116">
        <v>0</v>
      </c>
      <c r="X523" s="116">
        <v>0</v>
      </c>
      <c r="Y523" s="116">
        <v>0</v>
      </c>
      <c r="Z523" s="116">
        <v>0</v>
      </c>
      <c r="AA523" s="116">
        <v>0</v>
      </c>
      <c r="AB523" s="116">
        <v>0</v>
      </c>
      <c r="AC523" s="116">
        <v>0</v>
      </c>
      <c r="AD523" s="116">
        <v>0</v>
      </c>
      <c r="AE523" s="116">
        <v>0</v>
      </c>
      <c r="AF523" s="116" t="s">
        <v>1860</v>
      </c>
      <c r="AG523" s="117" t="s">
        <v>2905</v>
      </c>
      <c r="AH523" s="117" t="s">
        <v>1861</v>
      </c>
    </row>
    <row r="524" spans="1:34" x14ac:dyDescent="0.25">
      <c r="A524" s="117" t="s">
        <v>155</v>
      </c>
      <c r="B524" s="117" t="s">
        <v>156</v>
      </c>
      <c r="C524" s="117" t="s">
        <v>2906</v>
      </c>
      <c r="D524" s="117" t="s">
        <v>154</v>
      </c>
      <c r="E524" s="117" t="s">
        <v>157</v>
      </c>
      <c r="F524" s="117" t="s">
        <v>833</v>
      </c>
      <c r="G524" s="117" t="s">
        <v>834</v>
      </c>
      <c r="H524" s="117" t="s">
        <v>834</v>
      </c>
      <c r="I524" s="117"/>
      <c r="J524" s="116" t="s">
        <v>1858</v>
      </c>
      <c r="K524" s="116">
        <v>9.3120499999999993</v>
      </c>
      <c r="L524" s="116">
        <v>31.588200000000001</v>
      </c>
      <c r="M524" s="117" t="s">
        <v>1859</v>
      </c>
      <c r="N524" s="116" t="s">
        <v>159</v>
      </c>
      <c r="O524" s="116">
        <v>76</v>
      </c>
      <c r="P524" s="116">
        <v>306</v>
      </c>
      <c r="Q524" s="116">
        <v>69</v>
      </c>
      <c r="R524" s="116">
        <v>287</v>
      </c>
      <c r="S524" s="116">
        <v>7</v>
      </c>
      <c r="T524" s="116">
        <v>19</v>
      </c>
      <c r="U524" s="116" t="s">
        <v>159</v>
      </c>
      <c r="V524" s="116">
        <v>87</v>
      </c>
      <c r="W524" s="116">
        <v>319</v>
      </c>
      <c r="X524" s="116">
        <v>87</v>
      </c>
      <c r="Y524" s="116">
        <v>319</v>
      </c>
      <c r="Z524" s="116">
        <v>0</v>
      </c>
      <c r="AA524" s="116">
        <v>0</v>
      </c>
      <c r="AB524" s="116">
        <v>0</v>
      </c>
      <c r="AC524" s="116">
        <v>0</v>
      </c>
      <c r="AD524" s="116">
        <v>97</v>
      </c>
      <c r="AE524" s="116">
        <v>572</v>
      </c>
      <c r="AF524" s="116" t="s">
        <v>1860</v>
      </c>
      <c r="AG524" s="117"/>
      <c r="AH524" s="117" t="s">
        <v>1861</v>
      </c>
    </row>
    <row r="525" spans="1:34" x14ac:dyDescent="0.25">
      <c r="A525" s="118" t="s">
        <v>155</v>
      </c>
      <c r="B525" s="118" t="s">
        <v>156</v>
      </c>
      <c r="C525" s="118" t="s">
        <v>2907</v>
      </c>
      <c r="D525" s="118" t="s">
        <v>154</v>
      </c>
      <c r="E525" s="118" t="s">
        <v>157</v>
      </c>
      <c r="F525" s="118" t="s">
        <v>833</v>
      </c>
      <c r="G525" s="118" t="s">
        <v>834</v>
      </c>
      <c r="H525" s="118" t="s">
        <v>2908</v>
      </c>
      <c r="I525" s="118"/>
      <c r="J525" s="118" t="s">
        <v>1885</v>
      </c>
      <c r="K525" s="119">
        <v>9.3101060429999993</v>
      </c>
      <c r="L525" s="119">
        <v>31.571354039999999</v>
      </c>
      <c r="M525" s="118" t="s">
        <v>1859</v>
      </c>
      <c r="N525" s="116" t="s">
        <v>159</v>
      </c>
      <c r="O525" s="119">
        <v>160</v>
      </c>
      <c r="P525" s="119">
        <v>685</v>
      </c>
      <c r="Q525" s="119">
        <v>160</v>
      </c>
      <c r="R525" s="119">
        <v>685</v>
      </c>
      <c r="S525" s="119">
        <v>0</v>
      </c>
      <c r="T525" s="119">
        <v>0</v>
      </c>
      <c r="U525" s="119" t="s">
        <v>146</v>
      </c>
      <c r="V525" s="119">
        <v>0</v>
      </c>
      <c r="W525" s="116">
        <v>0</v>
      </c>
      <c r="X525" s="119">
        <v>0</v>
      </c>
      <c r="Y525" s="119">
        <v>0</v>
      </c>
      <c r="Z525" s="119">
        <v>0</v>
      </c>
      <c r="AA525" s="119">
        <v>0</v>
      </c>
      <c r="AB525" s="119">
        <v>0</v>
      </c>
      <c r="AC525" s="119">
        <v>0</v>
      </c>
      <c r="AD525" s="119">
        <v>0</v>
      </c>
      <c r="AE525" s="119">
        <v>0</v>
      </c>
      <c r="AF525" s="116" t="s">
        <v>1860</v>
      </c>
      <c r="AG525" s="118"/>
      <c r="AH525" s="117" t="s">
        <v>1861</v>
      </c>
    </row>
    <row r="526" spans="1:34" x14ac:dyDescent="0.25">
      <c r="A526" s="117" t="s">
        <v>155</v>
      </c>
      <c r="B526" s="117" t="s">
        <v>156</v>
      </c>
      <c r="C526" s="117" t="s">
        <v>2909</v>
      </c>
      <c r="D526" s="117" t="s">
        <v>154</v>
      </c>
      <c r="E526" s="117" t="s">
        <v>157</v>
      </c>
      <c r="F526" s="117" t="s">
        <v>833</v>
      </c>
      <c r="G526" s="117" t="s">
        <v>834</v>
      </c>
      <c r="H526" s="117" t="s">
        <v>2910</v>
      </c>
      <c r="I526" s="117"/>
      <c r="J526" s="116" t="s">
        <v>1858</v>
      </c>
      <c r="K526" s="116">
        <v>9.3140300000000007</v>
      </c>
      <c r="L526" s="116">
        <v>31.602620000000002</v>
      </c>
      <c r="M526" s="117" t="s">
        <v>1859</v>
      </c>
      <c r="N526" s="116" t="s">
        <v>159</v>
      </c>
      <c r="O526" s="116">
        <v>610</v>
      </c>
      <c r="P526" s="116">
        <v>2000</v>
      </c>
      <c r="Q526" s="116">
        <v>610</v>
      </c>
      <c r="R526" s="116">
        <v>2000</v>
      </c>
      <c r="S526" s="116">
        <v>0</v>
      </c>
      <c r="T526" s="116">
        <v>0</v>
      </c>
      <c r="U526" s="119" t="s">
        <v>146</v>
      </c>
      <c r="V526" s="116">
        <v>0</v>
      </c>
      <c r="W526" s="116">
        <v>0</v>
      </c>
      <c r="X526" s="116">
        <v>0</v>
      </c>
      <c r="Y526" s="116">
        <v>0</v>
      </c>
      <c r="Z526" s="116">
        <v>0</v>
      </c>
      <c r="AA526" s="116">
        <v>0</v>
      </c>
      <c r="AB526" s="116">
        <v>0</v>
      </c>
      <c r="AC526" s="116">
        <v>0</v>
      </c>
      <c r="AD526" s="116">
        <v>0</v>
      </c>
      <c r="AE526" s="116">
        <v>0</v>
      </c>
      <c r="AF526" s="116" t="s">
        <v>1860</v>
      </c>
      <c r="AG526" s="117"/>
      <c r="AH526" s="117" t="s">
        <v>1861</v>
      </c>
    </row>
    <row r="527" spans="1:34" x14ac:dyDescent="0.25">
      <c r="A527" s="117" t="s">
        <v>155</v>
      </c>
      <c r="B527" s="117" t="s">
        <v>156</v>
      </c>
      <c r="C527" s="117" t="s">
        <v>2911</v>
      </c>
      <c r="D527" s="117" t="s">
        <v>154</v>
      </c>
      <c r="E527" s="117" t="s">
        <v>157</v>
      </c>
      <c r="F527" s="117" t="s">
        <v>1326</v>
      </c>
      <c r="G527" s="117" t="s">
        <v>1327</v>
      </c>
      <c r="H527" s="117" t="s">
        <v>2912</v>
      </c>
      <c r="I527" s="117"/>
      <c r="J527" s="116" t="s">
        <v>1858</v>
      </c>
      <c r="K527" s="116">
        <v>9.0856057569999997</v>
      </c>
      <c r="L527" s="116">
        <v>31.710608740000001</v>
      </c>
      <c r="M527" s="117" t="s">
        <v>1859</v>
      </c>
      <c r="N527" s="116" t="s">
        <v>159</v>
      </c>
      <c r="O527" s="116">
        <v>95</v>
      </c>
      <c r="P527" s="116">
        <v>492</v>
      </c>
      <c r="Q527" s="116">
        <v>74</v>
      </c>
      <c r="R527" s="116">
        <v>419</v>
      </c>
      <c r="S527" s="116">
        <v>21</v>
      </c>
      <c r="T527" s="116">
        <v>73</v>
      </c>
      <c r="U527" s="116" t="s">
        <v>159</v>
      </c>
      <c r="V527" s="116">
        <v>285</v>
      </c>
      <c r="W527" s="116">
        <v>1379</v>
      </c>
      <c r="X527" s="116">
        <v>270</v>
      </c>
      <c r="Y527" s="116">
        <v>1301</v>
      </c>
      <c r="Z527" s="116">
        <v>15</v>
      </c>
      <c r="AA527" s="116">
        <v>78</v>
      </c>
      <c r="AB527" s="116">
        <v>30</v>
      </c>
      <c r="AC527" s="116">
        <v>150</v>
      </c>
      <c r="AD527" s="116">
        <v>75</v>
      </c>
      <c r="AE527" s="116">
        <v>420</v>
      </c>
      <c r="AF527" s="116" t="s">
        <v>1860</v>
      </c>
      <c r="AG527" s="117"/>
      <c r="AH527" s="117" t="s">
        <v>1861</v>
      </c>
    </row>
    <row r="528" spans="1:34" x14ac:dyDescent="0.25">
      <c r="A528" s="117" t="s">
        <v>155</v>
      </c>
      <c r="B528" s="117" t="s">
        <v>156</v>
      </c>
      <c r="C528" s="117" t="s">
        <v>2913</v>
      </c>
      <c r="D528" s="117" t="s">
        <v>154</v>
      </c>
      <c r="E528" s="117" t="s">
        <v>157</v>
      </c>
      <c r="F528" s="117" t="s">
        <v>1063</v>
      </c>
      <c r="G528" s="117" t="s">
        <v>1064</v>
      </c>
      <c r="H528" s="117" t="s">
        <v>2914</v>
      </c>
      <c r="I528" s="117"/>
      <c r="J528" s="116" t="s">
        <v>1858</v>
      </c>
      <c r="K528" s="116">
        <v>9.0994969999999995</v>
      </c>
      <c r="L528" s="116">
        <v>31.463322999999999</v>
      </c>
      <c r="M528" s="117" t="s">
        <v>1859</v>
      </c>
      <c r="N528" s="116" t="s">
        <v>159</v>
      </c>
      <c r="O528" s="116">
        <v>100</v>
      </c>
      <c r="P528" s="116">
        <v>612</v>
      </c>
      <c r="Q528" s="116">
        <v>79</v>
      </c>
      <c r="R528" s="116">
        <v>529</v>
      </c>
      <c r="S528" s="116">
        <v>21</v>
      </c>
      <c r="T528" s="116">
        <v>83</v>
      </c>
      <c r="U528" s="116" t="s">
        <v>159</v>
      </c>
      <c r="V528" s="116">
        <v>121</v>
      </c>
      <c r="W528" s="116">
        <v>584</v>
      </c>
      <c r="X528" s="116">
        <v>86</v>
      </c>
      <c r="Y528" s="116">
        <v>448</v>
      </c>
      <c r="Z528" s="116">
        <v>35</v>
      </c>
      <c r="AA528" s="116">
        <v>136</v>
      </c>
      <c r="AB528" s="116">
        <v>40</v>
      </c>
      <c r="AC528" s="116">
        <v>230</v>
      </c>
      <c r="AD528" s="116">
        <v>75</v>
      </c>
      <c r="AE528" s="116">
        <v>420</v>
      </c>
      <c r="AF528" s="116" t="s">
        <v>1860</v>
      </c>
      <c r="AG528" s="117"/>
      <c r="AH528" s="117" t="s">
        <v>1861</v>
      </c>
    </row>
    <row r="529" spans="1:34" x14ac:dyDescent="0.25">
      <c r="A529" s="117" t="s">
        <v>155</v>
      </c>
      <c r="B529" s="117" t="s">
        <v>156</v>
      </c>
      <c r="C529" s="117" t="s">
        <v>2915</v>
      </c>
      <c r="D529" s="117" t="s">
        <v>154</v>
      </c>
      <c r="E529" s="117" t="s">
        <v>157</v>
      </c>
      <c r="F529" s="117" t="s">
        <v>1063</v>
      </c>
      <c r="G529" s="117" t="s">
        <v>1064</v>
      </c>
      <c r="H529" s="117" t="s">
        <v>1064</v>
      </c>
      <c r="I529" s="117"/>
      <c r="J529" s="116" t="s">
        <v>1858</v>
      </c>
      <c r="K529" s="116">
        <v>9.3694900000000008</v>
      </c>
      <c r="L529" s="116">
        <v>31.334309999999999</v>
      </c>
      <c r="M529" s="117" t="s">
        <v>1859</v>
      </c>
      <c r="N529" s="116" t="s">
        <v>159</v>
      </c>
      <c r="O529" s="116">
        <v>62</v>
      </c>
      <c r="P529" s="116">
        <v>318</v>
      </c>
      <c r="Q529" s="116">
        <v>36</v>
      </c>
      <c r="R529" s="116">
        <v>232</v>
      </c>
      <c r="S529" s="116">
        <v>26</v>
      </c>
      <c r="T529" s="116">
        <v>86</v>
      </c>
      <c r="U529" s="116" t="s">
        <v>159</v>
      </c>
      <c r="V529" s="116">
        <v>35</v>
      </c>
      <c r="W529" s="116">
        <v>91</v>
      </c>
      <c r="X529" s="116">
        <v>20</v>
      </c>
      <c r="Y529" s="116">
        <v>49</v>
      </c>
      <c r="Z529" s="116">
        <v>15</v>
      </c>
      <c r="AA529" s="116">
        <v>42</v>
      </c>
      <c r="AB529" s="116">
        <v>80</v>
      </c>
      <c r="AC529" s="116">
        <v>448</v>
      </c>
      <c r="AD529" s="116">
        <v>80</v>
      </c>
      <c r="AE529" s="116">
        <v>448</v>
      </c>
      <c r="AF529" s="116" t="s">
        <v>1860</v>
      </c>
      <c r="AG529" s="117"/>
      <c r="AH529" s="117" t="s">
        <v>1861</v>
      </c>
    </row>
    <row r="530" spans="1:34" x14ac:dyDescent="0.25">
      <c r="A530" s="117" t="s">
        <v>155</v>
      </c>
      <c r="B530" s="117" t="s">
        <v>156</v>
      </c>
      <c r="C530" s="117" t="s">
        <v>2916</v>
      </c>
      <c r="D530" s="117" t="s">
        <v>576</v>
      </c>
      <c r="E530" s="117" t="s">
        <v>258</v>
      </c>
      <c r="F530" s="117" t="s">
        <v>642</v>
      </c>
      <c r="G530" s="117" t="s">
        <v>643</v>
      </c>
      <c r="H530" s="117" t="s">
        <v>2917</v>
      </c>
      <c r="I530" s="117" t="s">
        <v>2918</v>
      </c>
      <c r="J530" s="116" t="s">
        <v>1858</v>
      </c>
      <c r="K530" s="116">
        <v>7.4528600000000003</v>
      </c>
      <c r="L530" s="116">
        <v>31.41262</v>
      </c>
      <c r="M530" s="117" t="s">
        <v>1859</v>
      </c>
      <c r="N530" s="116" t="s">
        <v>159</v>
      </c>
      <c r="O530" s="116">
        <v>198</v>
      </c>
      <c r="P530" s="116">
        <v>999</v>
      </c>
      <c r="Q530" s="116">
        <v>198</v>
      </c>
      <c r="R530" s="116">
        <v>999</v>
      </c>
      <c r="S530" s="116">
        <v>0</v>
      </c>
      <c r="T530" s="116">
        <v>0</v>
      </c>
      <c r="U530" s="116" t="s">
        <v>159</v>
      </c>
      <c r="V530" s="116">
        <v>285</v>
      </c>
      <c r="W530" s="116">
        <v>1754</v>
      </c>
      <c r="X530" s="116">
        <v>233</v>
      </c>
      <c r="Y530" s="116">
        <v>1442</v>
      </c>
      <c r="Z530" s="116">
        <v>52</v>
      </c>
      <c r="AA530" s="116">
        <v>312</v>
      </c>
      <c r="AB530" s="116">
        <v>0</v>
      </c>
      <c r="AC530" s="116">
        <v>0</v>
      </c>
      <c r="AD530" s="116">
        <v>120</v>
      </c>
      <c r="AE530" s="116">
        <v>684</v>
      </c>
      <c r="AF530" s="116" t="s">
        <v>1860</v>
      </c>
      <c r="AG530" s="117"/>
      <c r="AH530" s="117" t="s">
        <v>1861</v>
      </c>
    </row>
    <row r="531" spans="1:34" x14ac:dyDescent="0.25">
      <c r="A531" s="117" t="s">
        <v>155</v>
      </c>
      <c r="B531" s="117" t="s">
        <v>156</v>
      </c>
      <c r="C531" s="117" t="s">
        <v>2919</v>
      </c>
      <c r="D531" s="117" t="s">
        <v>576</v>
      </c>
      <c r="E531" s="117" t="s">
        <v>258</v>
      </c>
      <c r="F531" s="117" t="s">
        <v>642</v>
      </c>
      <c r="G531" s="117" t="s">
        <v>643</v>
      </c>
      <c r="H531" s="117" t="s">
        <v>2920</v>
      </c>
      <c r="I531" s="117"/>
      <c r="J531" s="116" t="s">
        <v>1858</v>
      </c>
      <c r="K531" s="116">
        <v>7.4574800000000003</v>
      </c>
      <c r="L531" s="116">
        <v>31.209109999999999</v>
      </c>
      <c r="M531" s="117" t="s">
        <v>1859</v>
      </c>
      <c r="N531" s="116" t="s">
        <v>159</v>
      </c>
      <c r="O531" s="116">
        <v>175</v>
      </c>
      <c r="P531" s="116">
        <v>1052</v>
      </c>
      <c r="Q531" s="116">
        <v>175</v>
      </c>
      <c r="R531" s="116">
        <v>1052</v>
      </c>
      <c r="S531" s="116">
        <v>0</v>
      </c>
      <c r="T531" s="116">
        <v>0</v>
      </c>
      <c r="U531" s="116" t="s">
        <v>159</v>
      </c>
      <c r="V531" s="116">
        <v>56</v>
      </c>
      <c r="W531" s="116">
        <v>287</v>
      </c>
      <c r="X531" s="116">
        <v>18</v>
      </c>
      <c r="Y531" s="116">
        <v>59</v>
      </c>
      <c r="Z531" s="116">
        <v>38</v>
      </c>
      <c r="AA531" s="116">
        <v>228</v>
      </c>
      <c r="AB531" s="116">
        <v>0</v>
      </c>
      <c r="AC531" s="116">
        <v>0</v>
      </c>
      <c r="AD531" s="116">
        <v>97</v>
      </c>
      <c r="AE531" s="116">
        <v>573</v>
      </c>
      <c r="AF531" s="116" t="s">
        <v>1860</v>
      </c>
      <c r="AG531" s="117"/>
      <c r="AH531" s="117" t="s">
        <v>1861</v>
      </c>
    </row>
    <row r="532" spans="1:34" x14ac:dyDescent="0.25">
      <c r="A532" s="117" t="s">
        <v>155</v>
      </c>
      <c r="B532" s="117" t="s">
        <v>156</v>
      </c>
      <c r="C532" s="117" t="s">
        <v>2921</v>
      </c>
      <c r="D532" s="117" t="s">
        <v>576</v>
      </c>
      <c r="E532" s="117" t="s">
        <v>258</v>
      </c>
      <c r="F532" s="117" t="s">
        <v>642</v>
      </c>
      <c r="G532" s="117" t="s">
        <v>643</v>
      </c>
      <c r="H532" s="117" t="s">
        <v>2922</v>
      </c>
      <c r="I532" s="117"/>
      <c r="J532" s="116" t="s">
        <v>1858</v>
      </c>
      <c r="K532" s="116">
        <v>7.4537300000000002</v>
      </c>
      <c r="L532" s="116">
        <v>31.40981</v>
      </c>
      <c r="M532" s="117" t="s">
        <v>1859</v>
      </c>
      <c r="N532" s="116" t="s">
        <v>159</v>
      </c>
      <c r="O532" s="116">
        <v>270</v>
      </c>
      <c r="P532" s="116">
        <v>1359</v>
      </c>
      <c r="Q532" s="116">
        <v>270</v>
      </c>
      <c r="R532" s="116">
        <v>1359</v>
      </c>
      <c r="S532" s="116">
        <v>0</v>
      </c>
      <c r="T532" s="116">
        <v>0</v>
      </c>
      <c r="U532" s="116" t="s">
        <v>159</v>
      </c>
      <c r="V532" s="116">
        <v>273</v>
      </c>
      <c r="W532" s="116">
        <v>1293</v>
      </c>
      <c r="X532" s="116">
        <v>249</v>
      </c>
      <c r="Y532" s="116">
        <v>1149</v>
      </c>
      <c r="Z532" s="116">
        <v>24</v>
      </c>
      <c r="AA532" s="116">
        <v>144</v>
      </c>
      <c r="AB532" s="116">
        <v>0</v>
      </c>
      <c r="AC532" s="116">
        <v>0</v>
      </c>
      <c r="AD532" s="116">
        <v>199</v>
      </c>
      <c r="AE532" s="116">
        <v>975</v>
      </c>
      <c r="AF532" s="116" t="s">
        <v>1860</v>
      </c>
      <c r="AG532" s="117"/>
      <c r="AH532" s="117" t="s">
        <v>1861</v>
      </c>
    </row>
    <row r="533" spans="1:34" x14ac:dyDescent="0.25">
      <c r="A533" s="117" t="s">
        <v>155</v>
      </c>
      <c r="B533" s="117" t="s">
        <v>156</v>
      </c>
      <c r="C533" s="117" t="s">
        <v>2923</v>
      </c>
      <c r="D533" s="117" t="s">
        <v>576</v>
      </c>
      <c r="E533" s="117" t="s">
        <v>258</v>
      </c>
      <c r="F533" s="117" t="s">
        <v>642</v>
      </c>
      <c r="G533" s="117" t="s">
        <v>643</v>
      </c>
      <c r="H533" s="117" t="s">
        <v>2924</v>
      </c>
      <c r="I533" s="117"/>
      <c r="J533" s="116" t="s">
        <v>1858</v>
      </c>
      <c r="K533" s="116">
        <v>7.4527999999999999</v>
      </c>
      <c r="L533" s="116">
        <v>31.412500000000001</v>
      </c>
      <c r="M533" s="117" t="s">
        <v>1859</v>
      </c>
      <c r="N533" s="116" t="s">
        <v>159</v>
      </c>
      <c r="O533" s="116">
        <v>168</v>
      </c>
      <c r="P533" s="116">
        <v>1014</v>
      </c>
      <c r="Q533" s="116">
        <v>168</v>
      </c>
      <c r="R533" s="116">
        <v>1014</v>
      </c>
      <c r="S533" s="116">
        <v>0</v>
      </c>
      <c r="T533" s="116">
        <v>0</v>
      </c>
      <c r="U533" s="116" t="s">
        <v>159</v>
      </c>
      <c r="V533" s="116">
        <v>275</v>
      </c>
      <c r="W533" s="116">
        <v>1605</v>
      </c>
      <c r="X533" s="116">
        <v>239</v>
      </c>
      <c r="Y533" s="116">
        <v>1389</v>
      </c>
      <c r="Z533" s="116">
        <v>36</v>
      </c>
      <c r="AA533" s="116">
        <v>216</v>
      </c>
      <c r="AB533" s="116">
        <v>0</v>
      </c>
      <c r="AC533" s="116">
        <v>0</v>
      </c>
      <c r="AD533" s="116">
        <v>114</v>
      </c>
      <c r="AE533" s="116">
        <v>684</v>
      </c>
      <c r="AF533" s="116" t="s">
        <v>1860</v>
      </c>
      <c r="AG533" s="117"/>
      <c r="AH533" s="117" t="s">
        <v>1861</v>
      </c>
    </row>
    <row r="534" spans="1:34" x14ac:dyDescent="0.25">
      <c r="A534" s="118" t="s">
        <v>155</v>
      </c>
      <c r="B534" s="118" t="s">
        <v>156</v>
      </c>
      <c r="C534" s="118" t="s">
        <v>2925</v>
      </c>
      <c r="D534" s="118" t="s">
        <v>576</v>
      </c>
      <c r="E534" s="118" t="s">
        <v>258</v>
      </c>
      <c r="F534" s="118" t="s">
        <v>642</v>
      </c>
      <c r="G534" s="118" t="s">
        <v>643</v>
      </c>
      <c r="H534" s="118" t="s">
        <v>2926</v>
      </c>
      <c r="I534" s="118"/>
      <c r="J534" s="118" t="s">
        <v>1885</v>
      </c>
      <c r="K534" s="119">
        <v>7.4571100000000001</v>
      </c>
      <c r="L534" s="119">
        <v>31.41283</v>
      </c>
      <c r="M534" s="118" t="s">
        <v>1859</v>
      </c>
      <c r="N534" s="116" t="s">
        <v>159</v>
      </c>
      <c r="O534" s="119">
        <v>1043</v>
      </c>
      <c r="P534" s="119">
        <v>6258</v>
      </c>
      <c r="Q534" s="119">
        <v>1043</v>
      </c>
      <c r="R534" s="119">
        <v>6258</v>
      </c>
      <c r="S534" s="119">
        <v>0</v>
      </c>
      <c r="T534" s="119">
        <v>0</v>
      </c>
      <c r="U534" s="119" t="s">
        <v>146</v>
      </c>
      <c r="V534" s="119">
        <v>0</v>
      </c>
      <c r="W534" s="116">
        <v>0</v>
      </c>
      <c r="X534" s="119">
        <v>0</v>
      </c>
      <c r="Y534" s="119">
        <v>0</v>
      </c>
      <c r="Z534" s="119">
        <v>0</v>
      </c>
      <c r="AA534" s="119">
        <v>0</v>
      </c>
      <c r="AB534" s="119">
        <v>0</v>
      </c>
      <c r="AC534" s="119">
        <v>0</v>
      </c>
      <c r="AD534" s="119">
        <v>0</v>
      </c>
      <c r="AE534" s="119">
        <v>0</v>
      </c>
      <c r="AF534" s="116" t="s">
        <v>1860</v>
      </c>
      <c r="AG534" s="117" t="s">
        <v>1888</v>
      </c>
      <c r="AH534" s="117" t="s">
        <v>1861</v>
      </c>
    </row>
    <row r="535" spans="1:34" x14ac:dyDescent="0.25">
      <c r="A535" s="117" t="s">
        <v>155</v>
      </c>
      <c r="B535" s="117" t="s">
        <v>156</v>
      </c>
      <c r="C535" s="117" t="s">
        <v>2927</v>
      </c>
      <c r="D535" s="117" t="s">
        <v>576</v>
      </c>
      <c r="E535" s="117" t="s">
        <v>258</v>
      </c>
      <c r="F535" s="117" t="s">
        <v>675</v>
      </c>
      <c r="G535" s="117" t="s">
        <v>676</v>
      </c>
      <c r="H535" s="117" t="s">
        <v>2928</v>
      </c>
      <c r="I535" s="117"/>
      <c r="J535" s="116" t="s">
        <v>1858</v>
      </c>
      <c r="K535" s="116">
        <v>7.7107460000000003</v>
      </c>
      <c r="L535" s="116">
        <v>31.3088558</v>
      </c>
      <c r="M535" s="117" t="s">
        <v>1859</v>
      </c>
      <c r="N535" s="116" t="s">
        <v>159</v>
      </c>
      <c r="O535" s="116">
        <v>321</v>
      </c>
      <c r="P535" s="116">
        <v>1934</v>
      </c>
      <c r="Q535" s="116">
        <v>321</v>
      </c>
      <c r="R535" s="116">
        <v>1934</v>
      </c>
      <c r="S535" s="116">
        <v>0</v>
      </c>
      <c r="T535" s="116">
        <v>0</v>
      </c>
      <c r="U535" s="116" t="s">
        <v>159</v>
      </c>
      <c r="V535" s="116">
        <v>889</v>
      </c>
      <c r="W535" s="116">
        <v>5174</v>
      </c>
      <c r="X535" s="116">
        <v>813</v>
      </c>
      <c r="Y535" s="116">
        <v>4718</v>
      </c>
      <c r="Z535" s="116">
        <v>76</v>
      </c>
      <c r="AA535" s="116">
        <v>456</v>
      </c>
      <c r="AB535" s="116">
        <v>0</v>
      </c>
      <c r="AC535" s="116">
        <v>0</v>
      </c>
      <c r="AD535" s="116">
        <v>120</v>
      </c>
      <c r="AE535" s="116">
        <v>624</v>
      </c>
      <c r="AF535" s="116" t="s">
        <v>1860</v>
      </c>
      <c r="AG535" s="117"/>
      <c r="AH535" s="117" t="s">
        <v>1861</v>
      </c>
    </row>
    <row r="536" spans="1:34" x14ac:dyDescent="0.25">
      <c r="A536" s="117" t="s">
        <v>155</v>
      </c>
      <c r="B536" s="117" t="s">
        <v>156</v>
      </c>
      <c r="C536" s="117" t="s">
        <v>2929</v>
      </c>
      <c r="D536" s="117" t="s">
        <v>576</v>
      </c>
      <c r="E536" s="117" t="s">
        <v>258</v>
      </c>
      <c r="F536" s="117" t="s">
        <v>675</v>
      </c>
      <c r="G536" s="117" t="s">
        <v>676</v>
      </c>
      <c r="H536" s="117" t="s">
        <v>2930</v>
      </c>
      <c r="I536" s="117" t="s">
        <v>2930</v>
      </c>
      <c r="J536" s="116" t="s">
        <v>1858</v>
      </c>
      <c r="K536" s="116">
        <v>7.6822400000000002</v>
      </c>
      <c r="L536" s="116">
        <v>31.4148</v>
      </c>
      <c r="M536" s="117" t="s">
        <v>1859</v>
      </c>
      <c r="N536" s="116" t="s">
        <v>159</v>
      </c>
      <c r="O536" s="116">
        <v>423</v>
      </c>
      <c r="P536" s="116">
        <v>2541</v>
      </c>
      <c r="Q536" s="116">
        <v>423</v>
      </c>
      <c r="R536" s="116">
        <v>2541</v>
      </c>
      <c r="S536" s="116">
        <v>0</v>
      </c>
      <c r="T536" s="116">
        <v>0</v>
      </c>
      <c r="U536" s="116" t="s">
        <v>159</v>
      </c>
      <c r="V536" s="116">
        <v>686</v>
      </c>
      <c r="W536" s="116">
        <v>4502</v>
      </c>
      <c r="X536" s="116">
        <v>553</v>
      </c>
      <c r="Y536" s="116">
        <v>3718</v>
      </c>
      <c r="Z536" s="116">
        <v>133</v>
      </c>
      <c r="AA536" s="116">
        <v>784</v>
      </c>
      <c r="AB536" s="116">
        <v>0</v>
      </c>
      <c r="AC536" s="116">
        <v>0</v>
      </c>
      <c r="AD536" s="116">
        <v>180</v>
      </c>
      <c r="AE536" s="116">
        <v>988</v>
      </c>
      <c r="AF536" s="116" t="s">
        <v>1860</v>
      </c>
      <c r="AG536" s="117"/>
      <c r="AH536" s="117" t="s">
        <v>1861</v>
      </c>
    </row>
    <row r="537" spans="1:34" x14ac:dyDescent="0.25">
      <c r="A537" s="117" t="s">
        <v>155</v>
      </c>
      <c r="B537" s="117" t="s">
        <v>156</v>
      </c>
      <c r="C537" s="117" t="s">
        <v>2931</v>
      </c>
      <c r="D537" s="117" t="s">
        <v>576</v>
      </c>
      <c r="E537" s="117" t="s">
        <v>258</v>
      </c>
      <c r="F537" s="117" t="s">
        <v>1024</v>
      </c>
      <c r="G537" s="117" t="s">
        <v>1025</v>
      </c>
      <c r="H537" s="117" t="s">
        <v>2932</v>
      </c>
      <c r="I537" s="117"/>
      <c r="J537" s="116" t="s">
        <v>1858</v>
      </c>
      <c r="K537" s="116">
        <v>7.7241400000000002</v>
      </c>
      <c r="L537" s="116">
        <v>31.332249999999998</v>
      </c>
      <c r="M537" s="117" t="s">
        <v>1859</v>
      </c>
      <c r="N537" s="116" t="s">
        <v>159</v>
      </c>
      <c r="O537" s="116">
        <v>415</v>
      </c>
      <c r="P537" s="116">
        <v>2783</v>
      </c>
      <c r="Q537" s="116">
        <v>415</v>
      </c>
      <c r="R537" s="116">
        <v>2783</v>
      </c>
      <c r="S537" s="116">
        <v>0</v>
      </c>
      <c r="T537" s="116">
        <v>0</v>
      </c>
      <c r="U537" s="116" t="s">
        <v>159</v>
      </c>
      <c r="V537" s="116">
        <v>676</v>
      </c>
      <c r="W537" s="116">
        <v>4258</v>
      </c>
      <c r="X537" s="116">
        <v>578</v>
      </c>
      <c r="Y537" s="116">
        <v>3696</v>
      </c>
      <c r="Z537" s="116">
        <v>98</v>
      </c>
      <c r="AA537" s="116">
        <v>562</v>
      </c>
      <c r="AB537" s="116">
        <v>6</v>
      </c>
      <c r="AC537" s="116">
        <v>36</v>
      </c>
      <c r="AD537" s="116">
        <v>117</v>
      </c>
      <c r="AE537" s="116">
        <v>620</v>
      </c>
      <c r="AF537" s="116" t="s">
        <v>1860</v>
      </c>
      <c r="AG537" s="117"/>
      <c r="AH537" s="117" t="s">
        <v>1861</v>
      </c>
    </row>
    <row r="538" spans="1:34" x14ac:dyDescent="0.25">
      <c r="A538" s="117" t="s">
        <v>155</v>
      </c>
      <c r="B538" s="117" t="s">
        <v>156</v>
      </c>
      <c r="C538" s="117" t="s">
        <v>2933</v>
      </c>
      <c r="D538" s="117" t="s">
        <v>576</v>
      </c>
      <c r="E538" s="117" t="s">
        <v>258</v>
      </c>
      <c r="F538" s="117" t="s">
        <v>1024</v>
      </c>
      <c r="G538" s="117" t="s">
        <v>1025</v>
      </c>
      <c r="H538" s="117" t="s">
        <v>2934</v>
      </c>
      <c r="I538" s="117"/>
      <c r="J538" s="116" t="s">
        <v>1858</v>
      </c>
      <c r="K538" s="116">
        <v>7.7154999999999996</v>
      </c>
      <c r="L538" s="116">
        <v>31.335909999999998</v>
      </c>
      <c r="M538" s="117" t="s">
        <v>1859</v>
      </c>
      <c r="N538" s="116" t="s">
        <v>159</v>
      </c>
      <c r="O538" s="116">
        <v>188</v>
      </c>
      <c r="P538" s="116">
        <v>1112</v>
      </c>
      <c r="Q538" s="116">
        <v>188</v>
      </c>
      <c r="R538" s="116">
        <v>1112</v>
      </c>
      <c r="S538" s="116">
        <v>0</v>
      </c>
      <c r="T538" s="116">
        <v>0</v>
      </c>
      <c r="U538" s="116" t="s">
        <v>159</v>
      </c>
      <c r="V538" s="116">
        <v>608</v>
      </c>
      <c r="W538" s="116">
        <v>3839</v>
      </c>
      <c r="X538" s="116">
        <v>582</v>
      </c>
      <c r="Y538" s="116">
        <v>3683</v>
      </c>
      <c r="Z538" s="116">
        <v>26</v>
      </c>
      <c r="AA538" s="116">
        <v>156</v>
      </c>
      <c r="AB538" s="116">
        <v>6</v>
      </c>
      <c r="AC538" s="116">
        <v>36</v>
      </c>
      <c r="AD538" s="116">
        <v>97</v>
      </c>
      <c r="AE538" s="116">
        <v>527</v>
      </c>
      <c r="AF538" s="116" t="s">
        <v>1860</v>
      </c>
      <c r="AG538" s="117"/>
      <c r="AH538" s="117" t="s">
        <v>1861</v>
      </c>
    </row>
    <row r="539" spans="1:34" x14ac:dyDescent="0.25">
      <c r="A539" s="117" t="s">
        <v>155</v>
      </c>
      <c r="B539" s="117" t="s">
        <v>156</v>
      </c>
      <c r="C539" s="117" t="s">
        <v>2935</v>
      </c>
      <c r="D539" s="117" t="s">
        <v>576</v>
      </c>
      <c r="E539" s="117" t="s">
        <v>258</v>
      </c>
      <c r="F539" s="117" t="s">
        <v>1024</v>
      </c>
      <c r="G539" s="117" t="s">
        <v>1025</v>
      </c>
      <c r="H539" s="117" t="s">
        <v>2936</v>
      </c>
      <c r="I539" s="117"/>
      <c r="J539" s="116" t="s">
        <v>1858</v>
      </c>
      <c r="K539" s="116">
        <v>7.7416299999999998</v>
      </c>
      <c r="L539" s="116">
        <v>31.394600000000001</v>
      </c>
      <c r="M539" s="117" t="s">
        <v>1859</v>
      </c>
      <c r="N539" s="116" t="s">
        <v>159</v>
      </c>
      <c r="O539" s="116">
        <v>461</v>
      </c>
      <c r="P539" s="116">
        <v>2944</v>
      </c>
      <c r="Q539" s="116">
        <v>461</v>
      </c>
      <c r="R539" s="116">
        <v>2944</v>
      </c>
      <c r="S539" s="116">
        <v>0</v>
      </c>
      <c r="T539" s="116">
        <v>0</v>
      </c>
      <c r="U539" s="116" t="s">
        <v>159</v>
      </c>
      <c r="V539" s="116">
        <v>1272</v>
      </c>
      <c r="W539" s="116">
        <v>7527</v>
      </c>
      <c r="X539" s="116">
        <v>1021</v>
      </c>
      <c r="Y539" s="116">
        <v>6021</v>
      </c>
      <c r="Z539" s="116">
        <v>251</v>
      </c>
      <c r="AA539" s="116">
        <v>1506</v>
      </c>
      <c r="AB539" s="116">
        <v>4</v>
      </c>
      <c r="AC539" s="116">
        <v>24</v>
      </c>
      <c r="AD539" s="116">
        <v>125</v>
      </c>
      <c r="AE539" s="116">
        <v>712</v>
      </c>
      <c r="AF539" s="116" t="s">
        <v>1860</v>
      </c>
      <c r="AG539" s="117"/>
      <c r="AH539" s="117" t="s">
        <v>1861</v>
      </c>
    </row>
    <row r="540" spans="1:34" x14ac:dyDescent="0.25">
      <c r="A540" s="117" t="s">
        <v>155</v>
      </c>
      <c r="B540" s="117" t="s">
        <v>156</v>
      </c>
      <c r="C540" s="117" t="s">
        <v>2937</v>
      </c>
      <c r="D540" s="117" t="s">
        <v>576</v>
      </c>
      <c r="E540" s="117" t="s">
        <v>258</v>
      </c>
      <c r="F540" s="117" t="s">
        <v>575</v>
      </c>
      <c r="G540" s="117" t="s">
        <v>577</v>
      </c>
      <c r="H540" s="117" t="s">
        <v>2938</v>
      </c>
      <c r="I540" s="117"/>
      <c r="J540" s="116" t="s">
        <v>1858</v>
      </c>
      <c r="K540" s="116">
        <v>7.4824000000000002</v>
      </c>
      <c r="L540" s="116">
        <v>31.51735</v>
      </c>
      <c r="M540" s="117" t="s">
        <v>1859</v>
      </c>
      <c r="N540" s="116" t="s">
        <v>146</v>
      </c>
      <c r="O540" s="116">
        <v>0</v>
      </c>
      <c r="P540" s="116">
        <v>0</v>
      </c>
      <c r="Q540" s="116">
        <v>0</v>
      </c>
      <c r="R540" s="116">
        <v>0</v>
      </c>
      <c r="S540" s="116">
        <v>0</v>
      </c>
      <c r="T540" s="116">
        <v>0</v>
      </c>
      <c r="U540" s="116" t="s">
        <v>159</v>
      </c>
      <c r="V540" s="116">
        <v>203</v>
      </c>
      <c r="W540" s="116">
        <v>1218</v>
      </c>
      <c r="X540" s="116">
        <v>203</v>
      </c>
      <c r="Y540" s="116">
        <v>1218</v>
      </c>
      <c r="Z540" s="116">
        <v>0</v>
      </c>
      <c r="AA540" s="116">
        <v>0</v>
      </c>
      <c r="AB540" s="116">
        <v>0</v>
      </c>
      <c r="AC540" s="116">
        <v>0</v>
      </c>
      <c r="AD540" s="116">
        <v>120</v>
      </c>
      <c r="AE540" s="116">
        <v>735</v>
      </c>
      <c r="AF540" s="116" t="s">
        <v>1860</v>
      </c>
      <c r="AG540" s="117"/>
      <c r="AH540" s="117" t="s">
        <v>1861</v>
      </c>
    </row>
    <row r="541" spans="1:34" x14ac:dyDescent="0.25">
      <c r="A541" s="117" t="s">
        <v>155</v>
      </c>
      <c r="B541" s="117" t="s">
        <v>156</v>
      </c>
      <c r="C541" s="117" t="s">
        <v>2939</v>
      </c>
      <c r="D541" s="117" t="s">
        <v>576</v>
      </c>
      <c r="E541" s="117" t="s">
        <v>258</v>
      </c>
      <c r="F541" s="117" t="s">
        <v>886</v>
      </c>
      <c r="G541" s="117" t="s">
        <v>887</v>
      </c>
      <c r="H541" s="117" t="s">
        <v>887</v>
      </c>
      <c r="I541" s="117"/>
      <c r="J541" s="116" t="s">
        <v>1858</v>
      </c>
      <c r="K541" s="116">
        <v>7.9303299999999997</v>
      </c>
      <c r="L541" s="116">
        <v>31.495200000000001</v>
      </c>
      <c r="M541" s="117" t="s">
        <v>1859</v>
      </c>
      <c r="N541" s="116" t="s">
        <v>159</v>
      </c>
      <c r="O541" s="116">
        <v>643</v>
      </c>
      <c r="P541" s="116">
        <v>4828</v>
      </c>
      <c r="Q541" s="116">
        <v>643</v>
      </c>
      <c r="R541" s="116">
        <v>4828</v>
      </c>
      <c r="S541" s="116">
        <v>0</v>
      </c>
      <c r="T541" s="116">
        <v>0</v>
      </c>
      <c r="U541" s="116" t="s">
        <v>159</v>
      </c>
      <c r="V541" s="116">
        <v>634</v>
      </c>
      <c r="W541" s="116">
        <v>4447</v>
      </c>
      <c r="X541" s="116">
        <v>606</v>
      </c>
      <c r="Y541" s="116">
        <v>4249</v>
      </c>
      <c r="Z541" s="116">
        <v>28</v>
      </c>
      <c r="AA541" s="116">
        <v>198</v>
      </c>
      <c r="AB541" s="116">
        <v>14</v>
      </c>
      <c r="AC541" s="116">
        <v>98</v>
      </c>
      <c r="AD541" s="116">
        <v>112</v>
      </c>
      <c r="AE541" s="116">
        <v>761</v>
      </c>
      <c r="AF541" s="116" t="s">
        <v>1860</v>
      </c>
      <c r="AG541" s="117"/>
      <c r="AH541" s="117" t="s">
        <v>1861</v>
      </c>
    </row>
    <row r="542" spans="1:34" x14ac:dyDescent="0.25">
      <c r="A542" s="117" t="s">
        <v>155</v>
      </c>
      <c r="B542" s="117" t="s">
        <v>156</v>
      </c>
      <c r="C542" s="117" t="s">
        <v>2940</v>
      </c>
      <c r="D542" s="117" t="s">
        <v>576</v>
      </c>
      <c r="E542" s="117" t="s">
        <v>258</v>
      </c>
      <c r="F542" s="117" t="s">
        <v>631</v>
      </c>
      <c r="G542" s="117" t="s">
        <v>632</v>
      </c>
      <c r="H542" s="117" t="s">
        <v>2941</v>
      </c>
      <c r="I542" s="117"/>
      <c r="J542" s="116" t="s">
        <v>1858</v>
      </c>
      <c r="K542" s="116">
        <v>7.745999984</v>
      </c>
      <c r="L542" s="116">
        <v>31.689166700000001</v>
      </c>
      <c r="M542" s="117" t="s">
        <v>1859</v>
      </c>
      <c r="N542" s="116" t="s">
        <v>159</v>
      </c>
      <c r="O542" s="116">
        <v>98</v>
      </c>
      <c r="P542" s="116">
        <v>587</v>
      </c>
      <c r="Q542" s="116">
        <v>98</v>
      </c>
      <c r="R542" s="116">
        <v>587</v>
      </c>
      <c r="S542" s="116">
        <v>0</v>
      </c>
      <c r="T542" s="116">
        <v>0</v>
      </c>
      <c r="U542" s="116" t="s">
        <v>159</v>
      </c>
      <c r="V542" s="116">
        <v>85</v>
      </c>
      <c r="W542" s="116">
        <v>508</v>
      </c>
      <c r="X542" s="116">
        <v>85</v>
      </c>
      <c r="Y542" s="116">
        <v>508</v>
      </c>
      <c r="Z542" s="116">
        <v>0</v>
      </c>
      <c r="AA542" s="116">
        <v>0</v>
      </c>
      <c r="AB542" s="116">
        <v>0</v>
      </c>
      <c r="AC542" s="116">
        <v>0</v>
      </c>
      <c r="AD542" s="116">
        <v>123</v>
      </c>
      <c r="AE542" s="116">
        <v>688</v>
      </c>
      <c r="AF542" s="116" t="s">
        <v>1860</v>
      </c>
      <c r="AG542" s="117"/>
      <c r="AH542" s="117" t="s">
        <v>1861</v>
      </c>
    </row>
    <row r="543" spans="1:34" x14ac:dyDescent="0.25">
      <c r="A543" s="117" t="s">
        <v>155</v>
      </c>
      <c r="B543" s="117" t="s">
        <v>156</v>
      </c>
      <c r="C543" s="117" t="s">
        <v>2942</v>
      </c>
      <c r="D543" s="117" t="s">
        <v>576</v>
      </c>
      <c r="E543" s="117" t="s">
        <v>258</v>
      </c>
      <c r="F543" s="117" t="s">
        <v>631</v>
      </c>
      <c r="G543" s="117" t="s">
        <v>632</v>
      </c>
      <c r="H543" s="117" t="s">
        <v>2943</v>
      </c>
      <c r="I543" s="117"/>
      <c r="J543" s="116" t="s">
        <v>1858</v>
      </c>
      <c r="K543" s="116">
        <v>7.5809379999999997</v>
      </c>
      <c r="L543" s="116">
        <v>31.695656</v>
      </c>
      <c r="M543" s="117" t="s">
        <v>1859</v>
      </c>
      <c r="N543" s="116" t="s">
        <v>159</v>
      </c>
      <c r="O543" s="116">
        <v>26</v>
      </c>
      <c r="P543" s="116">
        <v>155</v>
      </c>
      <c r="Q543" s="116">
        <v>26</v>
      </c>
      <c r="R543" s="116">
        <v>155</v>
      </c>
      <c r="S543" s="116">
        <v>0</v>
      </c>
      <c r="T543" s="116">
        <v>0</v>
      </c>
      <c r="U543" s="116" t="s">
        <v>159</v>
      </c>
      <c r="V543" s="116">
        <v>70</v>
      </c>
      <c r="W543" s="116">
        <v>482</v>
      </c>
      <c r="X543" s="116">
        <v>70</v>
      </c>
      <c r="Y543" s="116">
        <v>482</v>
      </c>
      <c r="Z543" s="116">
        <v>0</v>
      </c>
      <c r="AA543" s="116">
        <v>0</v>
      </c>
      <c r="AB543" s="116">
        <v>0</v>
      </c>
      <c r="AC543" s="116">
        <v>0</v>
      </c>
      <c r="AD543" s="116">
        <v>0</v>
      </c>
      <c r="AE543" s="116">
        <v>0</v>
      </c>
      <c r="AF543" s="116" t="s">
        <v>1860</v>
      </c>
      <c r="AG543" s="117"/>
      <c r="AH543" s="117" t="s">
        <v>1861</v>
      </c>
    </row>
    <row r="544" spans="1:34" x14ac:dyDescent="0.25">
      <c r="A544" s="117" t="s">
        <v>155</v>
      </c>
      <c r="B544" s="117" t="s">
        <v>156</v>
      </c>
      <c r="C544" s="117" t="s">
        <v>2944</v>
      </c>
      <c r="D544" s="117" t="s">
        <v>576</v>
      </c>
      <c r="E544" s="117" t="s">
        <v>258</v>
      </c>
      <c r="F544" s="117" t="s">
        <v>631</v>
      </c>
      <c r="G544" s="117" t="s">
        <v>632</v>
      </c>
      <c r="H544" s="117" t="s">
        <v>2945</v>
      </c>
      <c r="I544" s="117"/>
      <c r="J544" s="116" t="s">
        <v>1858</v>
      </c>
      <c r="K544" s="116">
        <v>7.5809379999999997</v>
      </c>
      <c r="L544" s="116">
        <v>31.676181</v>
      </c>
      <c r="M544" s="117" t="s">
        <v>1859</v>
      </c>
      <c r="N544" s="116" t="s">
        <v>159</v>
      </c>
      <c r="O544" s="116">
        <v>28</v>
      </c>
      <c r="P544" s="116">
        <v>168</v>
      </c>
      <c r="Q544" s="116">
        <v>28</v>
      </c>
      <c r="R544" s="116">
        <v>168</v>
      </c>
      <c r="S544" s="116">
        <v>0</v>
      </c>
      <c r="T544" s="116">
        <v>0</v>
      </c>
      <c r="U544" s="116" t="s">
        <v>159</v>
      </c>
      <c r="V544" s="116">
        <v>97</v>
      </c>
      <c r="W544" s="116">
        <v>521</v>
      </c>
      <c r="X544" s="116">
        <v>97</v>
      </c>
      <c r="Y544" s="116">
        <v>521</v>
      </c>
      <c r="Z544" s="116">
        <v>0</v>
      </c>
      <c r="AA544" s="116">
        <v>0</v>
      </c>
      <c r="AB544" s="116">
        <v>0</v>
      </c>
      <c r="AC544" s="116">
        <v>0</v>
      </c>
      <c r="AD544" s="116">
        <v>0</v>
      </c>
      <c r="AE544" s="116">
        <v>0</v>
      </c>
      <c r="AF544" s="116" t="s">
        <v>1860</v>
      </c>
      <c r="AG544" s="117"/>
      <c r="AH544" s="117" t="s">
        <v>1861</v>
      </c>
    </row>
    <row r="545" spans="1:34" x14ac:dyDescent="0.25">
      <c r="A545" s="117" t="s">
        <v>155</v>
      </c>
      <c r="B545" s="117" t="s">
        <v>156</v>
      </c>
      <c r="C545" s="117" t="s">
        <v>2946</v>
      </c>
      <c r="D545" s="117" t="s">
        <v>576</v>
      </c>
      <c r="E545" s="117" t="s">
        <v>258</v>
      </c>
      <c r="F545" s="117" t="s">
        <v>631</v>
      </c>
      <c r="G545" s="117" t="s">
        <v>632</v>
      </c>
      <c r="H545" s="117" t="s">
        <v>2947</v>
      </c>
      <c r="I545" s="117"/>
      <c r="J545" s="116" t="s">
        <v>1858</v>
      </c>
      <c r="K545" s="116">
        <v>7.5809379999999997</v>
      </c>
      <c r="L545" s="116">
        <v>31.573060999999999</v>
      </c>
      <c r="M545" s="117" t="s">
        <v>1859</v>
      </c>
      <c r="N545" s="116" t="s">
        <v>159</v>
      </c>
      <c r="O545" s="116">
        <v>44</v>
      </c>
      <c r="P545" s="116">
        <v>266</v>
      </c>
      <c r="Q545" s="116">
        <v>44</v>
      </c>
      <c r="R545" s="116">
        <v>266</v>
      </c>
      <c r="S545" s="116">
        <v>0</v>
      </c>
      <c r="T545" s="116">
        <v>0</v>
      </c>
      <c r="U545" s="116" t="s">
        <v>159</v>
      </c>
      <c r="V545" s="116">
        <v>103</v>
      </c>
      <c r="W545" s="116">
        <v>622</v>
      </c>
      <c r="X545" s="116">
        <v>103</v>
      </c>
      <c r="Y545" s="116">
        <v>622</v>
      </c>
      <c r="Z545" s="116">
        <v>0</v>
      </c>
      <c r="AA545" s="116">
        <v>0</v>
      </c>
      <c r="AB545" s="116">
        <v>0</v>
      </c>
      <c r="AC545" s="116">
        <v>0</v>
      </c>
      <c r="AD545" s="116">
        <v>0</v>
      </c>
      <c r="AE545" s="116">
        <v>0</v>
      </c>
      <c r="AF545" s="116" t="s">
        <v>1860</v>
      </c>
      <c r="AG545" s="117"/>
      <c r="AH545" s="117" t="s">
        <v>1861</v>
      </c>
    </row>
    <row r="546" spans="1:34" x14ac:dyDescent="0.25">
      <c r="A546" s="117" t="s">
        <v>155</v>
      </c>
      <c r="B546" s="117" t="s">
        <v>156</v>
      </c>
      <c r="C546" s="117" t="s">
        <v>2948</v>
      </c>
      <c r="D546" s="117" t="s">
        <v>1057</v>
      </c>
      <c r="E546" s="117" t="s">
        <v>484</v>
      </c>
      <c r="F546" s="117" t="s">
        <v>1612</v>
      </c>
      <c r="G546" s="117" t="s">
        <v>1613</v>
      </c>
      <c r="H546" s="117" t="s">
        <v>2949</v>
      </c>
      <c r="I546" s="117"/>
      <c r="J546" s="116" t="s">
        <v>1858</v>
      </c>
      <c r="K546" s="116">
        <v>9.2243084389999996</v>
      </c>
      <c r="L546" s="116">
        <v>30.85175151</v>
      </c>
      <c r="M546" s="117" t="s">
        <v>1859</v>
      </c>
      <c r="N546" s="116" t="s">
        <v>159</v>
      </c>
      <c r="O546" s="116">
        <v>26</v>
      </c>
      <c r="P546" s="116">
        <v>147</v>
      </c>
      <c r="Q546" s="116">
        <v>26</v>
      </c>
      <c r="R546" s="116">
        <v>147</v>
      </c>
      <c r="S546" s="116">
        <v>0</v>
      </c>
      <c r="T546" s="116">
        <v>0</v>
      </c>
      <c r="U546" s="116" t="s">
        <v>159</v>
      </c>
      <c r="V546" s="116">
        <v>16</v>
      </c>
      <c r="W546" s="116">
        <v>74</v>
      </c>
      <c r="X546" s="116">
        <v>16</v>
      </c>
      <c r="Y546" s="116">
        <v>74</v>
      </c>
      <c r="Z546" s="116">
        <v>0</v>
      </c>
      <c r="AA546" s="116">
        <v>0</v>
      </c>
      <c r="AB546" s="116">
        <v>0</v>
      </c>
      <c r="AC546" s="116">
        <v>0</v>
      </c>
      <c r="AD546" s="116">
        <v>29</v>
      </c>
      <c r="AE546" s="116">
        <v>146</v>
      </c>
      <c r="AF546" s="116" t="s">
        <v>1860</v>
      </c>
      <c r="AG546" s="117"/>
      <c r="AH546" s="117" t="s">
        <v>1861</v>
      </c>
    </row>
    <row r="547" spans="1:34" x14ac:dyDescent="0.25">
      <c r="A547" s="117" t="s">
        <v>155</v>
      </c>
      <c r="B547" s="117" t="s">
        <v>156</v>
      </c>
      <c r="C547" s="117" t="s">
        <v>2950</v>
      </c>
      <c r="D547" s="117" t="s">
        <v>1057</v>
      </c>
      <c r="E547" s="117" t="s">
        <v>484</v>
      </c>
      <c r="F547" s="117" t="s">
        <v>1612</v>
      </c>
      <c r="G547" s="117" t="s">
        <v>1613</v>
      </c>
      <c r="H547" s="117" t="s">
        <v>2951</v>
      </c>
      <c r="I547" s="117"/>
      <c r="J547" s="116" t="s">
        <v>1858</v>
      </c>
      <c r="K547" s="116">
        <v>9.3889999999999993</v>
      </c>
      <c r="L547" s="116">
        <v>30.836099999999998</v>
      </c>
      <c r="M547" s="117" t="s">
        <v>1859</v>
      </c>
      <c r="N547" s="116" t="s">
        <v>159</v>
      </c>
      <c r="O547" s="116">
        <v>80</v>
      </c>
      <c r="P547" s="116">
        <v>409</v>
      </c>
      <c r="Q547" s="116">
        <v>64</v>
      </c>
      <c r="R547" s="116">
        <v>311</v>
      </c>
      <c r="S547" s="116">
        <v>16</v>
      </c>
      <c r="T547" s="116">
        <v>98</v>
      </c>
      <c r="U547" s="116" t="s">
        <v>159</v>
      </c>
      <c r="V547" s="116">
        <v>141</v>
      </c>
      <c r="W547" s="116">
        <v>659</v>
      </c>
      <c r="X547" s="116">
        <v>130</v>
      </c>
      <c r="Y547" s="116">
        <v>601</v>
      </c>
      <c r="Z547" s="116">
        <v>11</v>
      </c>
      <c r="AA547" s="116">
        <v>58</v>
      </c>
      <c r="AB547" s="116">
        <v>7</v>
      </c>
      <c r="AC547" s="116">
        <v>36</v>
      </c>
      <c r="AD547" s="116">
        <v>40</v>
      </c>
      <c r="AE547" s="116">
        <v>202</v>
      </c>
      <c r="AF547" s="116" t="s">
        <v>1860</v>
      </c>
      <c r="AG547" s="117"/>
      <c r="AH547" s="117" t="s">
        <v>1861</v>
      </c>
    </row>
    <row r="548" spans="1:34" x14ac:dyDescent="0.25">
      <c r="A548" s="117" t="s">
        <v>155</v>
      </c>
      <c r="B548" s="117" t="s">
        <v>156</v>
      </c>
      <c r="C548" s="117" t="s">
        <v>2952</v>
      </c>
      <c r="D548" s="117" t="s">
        <v>1057</v>
      </c>
      <c r="E548" s="117" t="s">
        <v>484</v>
      </c>
      <c r="F548" s="117" t="s">
        <v>1612</v>
      </c>
      <c r="G548" s="117" t="s">
        <v>1613</v>
      </c>
      <c r="H548" s="117" t="s">
        <v>2953</v>
      </c>
      <c r="I548" s="117"/>
      <c r="J548" s="116" t="s">
        <v>1858</v>
      </c>
      <c r="K548" s="116">
        <v>9.3849999999999998</v>
      </c>
      <c r="L548" s="116">
        <v>30.6478</v>
      </c>
      <c r="M548" s="117" t="s">
        <v>1859</v>
      </c>
      <c r="N548" s="116" t="s">
        <v>159</v>
      </c>
      <c r="O548" s="116">
        <v>67</v>
      </c>
      <c r="P548" s="116">
        <v>340</v>
      </c>
      <c r="Q548" s="116">
        <v>57</v>
      </c>
      <c r="R548" s="116">
        <v>310</v>
      </c>
      <c r="S548" s="116">
        <v>10</v>
      </c>
      <c r="T548" s="116">
        <v>30</v>
      </c>
      <c r="U548" s="116" t="s">
        <v>159</v>
      </c>
      <c r="V548" s="116">
        <v>88</v>
      </c>
      <c r="W548" s="116">
        <v>444</v>
      </c>
      <c r="X548" s="116">
        <v>78</v>
      </c>
      <c r="Y548" s="116">
        <v>391</v>
      </c>
      <c r="Z548" s="116">
        <v>10</v>
      </c>
      <c r="AA548" s="116">
        <v>53</v>
      </c>
      <c r="AB548" s="116">
        <v>4</v>
      </c>
      <c r="AC548" s="116">
        <v>23</v>
      </c>
      <c r="AD548" s="116">
        <v>32</v>
      </c>
      <c r="AE548" s="116">
        <v>162</v>
      </c>
      <c r="AF548" s="116" t="s">
        <v>1860</v>
      </c>
      <c r="AG548" s="117"/>
      <c r="AH548" s="117" t="s">
        <v>1861</v>
      </c>
    </row>
    <row r="549" spans="1:34" x14ac:dyDescent="0.25">
      <c r="A549" s="117" t="s">
        <v>155</v>
      </c>
      <c r="B549" s="117" t="s">
        <v>156</v>
      </c>
      <c r="C549" s="117" t="s">
        <v>2954</v>
      </c>
      <c r="D549" s="117" t="s">
        <v>1057</v>
      </c>
      <c r="E549" s="117" t="s">
        <v>484</v>
      </c>
      <c r="F549" s="117" t="s">
        <v>1612</v>
      </c>
      <c r="G549" s="117" t="s">
        <v>1613</v>
      </c>
      <c r="H549" s="117" t="s">
        <v>2955</v>
      </c>
      <c r="I549" s="117"/>
      <c r="J549" s="116" t="s">
        <v>1858</v>
      </c>
      <c r="K549" s="116">
        <v>9.3437739999999998</v>
      </c>
      <c r="L549" s="116">
        <v>30.662638000000001</v>
      </c>
      <c r="M549" s="117" t="s">
        <v>1859</v>
      </c>
      <c r="N549" s="116" t="s">
        <v>159</v>
      </c>
      <c r="O549" s="116">
        <v>49</v>
      </c>
      <c r="P549" s="116">
        <v>274</v>
      </c>
      <c r="Q549" s="116">
        <v>49</v>
      </c>
      <c r="R549" s="116">
        <v>274</v>
      </c>
      <c r="S549" s="116">
        <v>0</v>
      </c>
      <c r="T549" s="116">
        <v>0</v>
      </c>
      <c r="U549" s="116" t="s">
        <v>159</v>
      </c>
      <c r="V549" s="116">
        <v>72</v>
      </c>
      <c r="W549" s="116">
        <v>379</v>
      </c>
      <c r="X549" s="116">
        <v>59</v>
      </c>
      <c r="Y549" s="116">
        <v>312</v>
      </c>
      <c r="Z549" s="116">
        <v>13</v>
      </c>
      <c r="AA549" s="116">
        <v>67</v>
      </c>
      <c r="AB549" s="116">
        <v>3</v>
      </c>
      <c r="AC549" s="116">
        <v>14</v>
      </c>
      <c r="AD549" s="116">
        <v>8</v>
      </c>
      <c r="AE549" s="116">
        <v>45</v>
      </c>
      <c r="AF549" s="116" t="s">
        <v>1860</v>
      </c>
      <c r="AG549" s="117"/>
      <c r="AH549" s="117" t="s">
        <v>1861</v>
      </c>
    </row>
    <row r="550" spans="1:34" x14ac:dyDescent="0.25">
      <c r="A550" s="117" t="s">
        <v>155</v>
      </c>
      <c r="B550" s="117" t="s">
        <v>156</v>
      </c>
      <c r="C550" s="117" t="s">
        <v>2956</v>
      </c>
      <c r="D550" s="117" t="s">
        <v>1057</v>
      </c>
      <c r="E550" s="117" t="s">
        <v>484</v>
      </c>
      <c r="F550" s="117" t="s">
        <v>1612</v>
      </c>
      <c r="G550" s="117" t="s">
        <v>1613</v>
      </c>
      <c r="H550" s="117" t="s">
        <v>2957</v>
      </c>
      <c r="I550" s="117"/>
      <c r="J550" s="116" t="s">
        <v>1858</v>
      </c>
      <c r="K550" s="116">
        <v>9.3118280000000002</v>
      </c>
      <c r="L550" s="116">
        <v>30.683091000000001</v>
      </c>
      <c r="M550" s="117" t="s">
        <v>1859</v>
      </c>
      <c r="N550" s="116" t="s">
        <v>159</v>
      </c>
      <c r="O550" s="116">
        <v>24</v>
      </c>
      <c r="P550" s="116">
        <v>194</v>
      </c>
      <c r="Q550" s="116">
        <v>24</v>
      </c>
      <c r="R550" s="116">
        <v>194</v>
      </c>
      <c r="S550" s="116">
        <v>0</v>
      </c>
      <c r="T550" s="116">
        <v>0</v>
      </c>
      <c r="U550" s="116" t="s">
        <v>159</v>
      </c>
      <c r="V550" s="116">
        <v>61</v>
      </c>
      <c r="W550" s="116">
        <v>317</v>
      </c>
      <c r="X550" s="116">
        <v>54</v>
      </c>
      <c r="Y550" s="116">
        <v>288</v>
      </c>
      <c r="Z550" s="116">
        <v>7</v>
      </c>
      <c r="AA550" s="116">
        <v>29</v>
      </c>
      <c r="AB550" s="116">
        <v>0</v>
      </c>
      <c r="AC550" s="116">
        <v>0</v>
      </c>
      <c r="AD550" s="116">
        <v>16</v>
      </c>
      <c r="AE550" s="116">
        <v>82</v>
      </c>
      <c r="AF550" s="116" t="s">
        <v>1860</v>
      </c>
      <c r="AG550" s="117"/>
      <c r="AH550" s="117" t="s">
        <v>1861</v>
      </c>
    </row>
    <row r="551" spans="1:34" x14ac:dyDescent="0.25">
      <c r="A551" s="117" t="s">
        <v>155</v>
      </c>
      <c r="B551" s="117" t="s">
        <v>156</v>
      </c>
      <c r="C551" s="117" t="s">
        <v>2958</v>
      </c>
      <c r="D551" s="117" t="s">
        <v>1057</v>
      </c>
      <c r="E551" s="117" t="s">
        <v>484</v>
      </c>
      <c r="F551" s="117" t="s">
        <v>1612</v>
      </c>
      <c r="G551" s="117" t="s">
        <v>1613</v>
      </c>
      <c r="H551" s="117" t="s">
        <v>2959</v>
      </c>
      <c r="I551" s="117"/>
      <c r="J551" s="116" t="s">
        <v>1858</v>
      </c>
      <c r="K551" s="116">
        <v>9.3939400000000006</v>
      </c>
      <c r="L551" s="116">
        <v>30.6645</v>
      </c>
      <c r="M551" s="117" t="s">
        <v>1859</v>
      </c>
      <c r="N551" s="116" t="s">
        <v>159</v>
      </c>
      <c r="O551" s="116">
        <v>50</v>
      </c>
      <c r="P551" s="116">
        <v>279</v>
      </c>
      <c r="Q551" s="116">
        <v>50</v>
      </c>
      <c r="R551" s="116">
        <v>279</v>
      </c>
      <c r="S551" s="116">
        <v>0</v>
      </c>
      <c r="T551" s="116">
        <v>0</v>
      </c>
      <c r="U551" s="116" t="s">
        <v>159</v>
      </c>
      <c r="V551" s="116">
        <v>66</v>
      </c>
      <c r="W551" s="116">
        <v>364</v>
      </c>
      <c r="X551" s="116">
        <v>64</v>
      </c>
      <c r="Y551" s="116">
        <v>352</v>
      </c>
      <c r="Z551" s="116">
        <v>2</v>
      </c>
      <c r="AA551" s="116">
        <v>12</v>
      </c>
      <c r="AB551" s="116">
        <v>13</v>
      </c>
      <c r="AC551" s="116">
        <v>51</v>
      </c>
      <c r="AD551" s="116">
        <v>16</v>
      </c>
      <c r="AE551" s="116">
        <v>84</v>
      </c>
      <c r="AF551" s="116" t="s">
        <v>1860</v>
      </c>
      <c r="AG551" s="117"/>
      <c r="AH551" s="117" t="s">
        <v>1861</v>
      </c>
    </row>
    <row r="552" spans="1:34" x14ac:dyDescent="0.25">
      <c r="A552" s="117" t="s">
        <v>155</v>
      </c>
      <c r="B552" s="117" t="s">
        <v>156</v>
      </c>
      <c r="C552" s="117" t="s">
        <v>2960</v>
      </c>
      <c r="D552" s="117" t="s">
        <v>1057</v>
      </c>
      <c r="E552" s="117" t="s">
        <v>484</v>
      </c>
      <c r="F552" s="117" t="s">
        <v>1612</v>
      </c>
      <c r="G552" s="117" t="s">
        <v>1613</v>
      </c>
      <c r="H552" s="117" t="s">
        <v>1613</v>
      </c>
      <c r="I552" s="117"/>
      <c r="J552" s="116" t="s">
        <v>1858</v>
      </c>
      <c r="K552" s="116">
        <v>9.2883081189999999</v>
      </c>
      <c r="L552" s="116">
        <v>30.858753069999999</v>
      </c>
      <c r="M552" s="117" t="s">
        <v>1859</v>
      </c>
      <c r="N552" s="116" t="s">
        <v>159</v>
      </c>
      <c r="O552" s="116">
        <v>46</v>
      </c>
      <c r="P552" s="116">
        <v>259</v>
      </c>
      <c r="Q552" s="116">
        <v>46</v>
      </c>
      <c r="R552" s="116">
        <v>259</v>
      </c>
      <c r="S552" s="116">
        <v>0</v>
      </c>
      <c r="T552" s="116">
        <v>0</v>
      </c>
      <c r="U552" s="116" t="s">
        <v>159</v>
      </c>
      <c r="V552" s="116">
        <v>19</v>
      </c>
      <c r="W552" s="116">
        <v>101</v>
      </c>
      <c r="X552" s="116">
        <v>15</v>
      </c>
      <c r="Y552" s="116">
        <v>82</v>
      </c>
      <c r="Z552" s="116">
        <v>4</v>
      </c>
      <c r="AA552" s="116">
        <v>19</v>
      </c>
      <c r="AB552" s="116">
        <v>3</v>
      </c>
      <c r="AC552" s="116">
        <v>8</v>
      </c>
      <c r="AD552" s="116">
        <v>16</v>
      </c>
      <c r="AE552" s="116">
        <v>82</v>
      </c>
      <c r="AF552" s="116" t="s">
        <v>1860</v>
      </c>
      <c r="AG552" s="117"/>
      <c r="AH552" s="117" t="s">
        <v>1861</v>
      </c>
    </row>
    <row r="553" spans="1:34" x14ac:dyDescent="0.25">
      <c r="A553" s="117" t="s">
        <v>155</v>
      </c>
      <c r="B553" s="117" t="s">
        <v>156</v>
      </c>
      <c r="C553" s="117" t="s">
        <v>2961</v>
      </c>
      <c r="D553" s="117" t="s">
        <v>1057</v>
      </c>
      <c r="E553" s="117" t="s">
        <v>484</v>
      </c>
      <c r="F553" s="117" t="s">
        <v>1612</v>
      </c>
      <c r="G553" s="117" t="s">
        <v>1613</v>
      </c>
      <c r="H553" s="117" t="s">
        <v>632</v>
      </c>
      <c r="I553" s="117"/>
      <c r="J553" s="116" t="s">
        <v>1858</v>
      </c>
      <c r="K553" s="116">
        <v>9.3859999999999992</v>
      </c>
      <c r="L553" s="116">
        <v>30.635999999999999</v>
      </c>
      <c r="M553" s="117" t="s">
        <v>1859</v>
      </c>
      <c r="N553" s="116" t="s">
        <v>159</v>
      </c>
      <c r="O553" s="116">
        <v>20</v>
      </c>
      <c r="P553" s="116">
        <v>103</v>
      </c>
      <c r="Q553" s="116">
        <v>20</v>
      </c>
      <c r="R553" s="116">
        <v>103</v>
      </c>
      <c r="S553" s="116">
        <v>0</v>
      </c>
      <c r="T553" s="116">
        <v>0</v>
      </c>
      <c r="U553" s="116" t="s">
        <v>159</v>
      </c>
      <c r="V553" s="116">
        <v>31</v>
      </c>
      <c r="W553" s="116">
        <v>159</v>
      </c>
      <c r="X553" s="116">
        <v>25</v>
      </c>
      <c r="Y553" s="116">
        <v>129</v>
      </c>
      <c r="Z553" s="116">
        <v>6</v>
      </c>
      <c r="AA553" s="116">
        <v>30</v>
      </c>
      <c r="AB553" s="116">
        <v>0</v>
      </c>
      <c r="AC553" s="116">
        <v>0</v>
      </c>
      <c r="AD553" s="116">
        <v>8</v>
      </c>
      <c r="AE553" s="116">
        <v>46</v>
      </c>
      <c r="AF553" s="116" t="s">
        <v>1860</v>
      </c>
      <c r="AG553" s="117"/>
      <c r="AH553" s="117" t="s">
        <v>1861</v>
      </c>
    </row>
    <row r="554" spans="1:34" x14ac:dyDescent="0.25">
      <c r="A554" s="117" t="s">
        <v>155</v>
      </c>
      <c r="B554" s="117" t="s">
        <v>156</v>
      </c>
      <c r="C554" s="117" t="s">
        <v>2962</v>
      </c>
      <c r="D554" s="117" t="s">
        <v>1057</v>
      </c>
      <c r="E554" s="117" t="s">
        <v>484</v>
      </c>
      <c r="F554" s="117" t="s">
        <v>1612</v>
      </c>
      <c r="G554" s="117" t="s">
        <v>1613</v>
      </c>
      <c r="H554" s="117" t="s">
        <v>2963</v>
      </c>
      <c r="I554" s="117"/>
      <c r="J554" s="116" t="s">
        <v>1858</v>
      </c>
      <c r="K554" s="116">
        <v>9.3940000000000001</v>
      </c>
      <c r="L554" s="116">
        <v>30.646000000000001</v>
      </c>
      <c r="M554" s="117" t="s">
        <v>1859</v>
      </c>
      <c r="N554" s="116" t="s">
        <v>159</v>
      </c>
      <c r="O554" s="116">
        <v>25</v>
      </c>
      <c r="P554" s="116">
        <v>140</v>
      </c>
      <c r="Q554" s="116">
        <v>25</v>
      </c>
      <c r="R554" s="116">
        <v>140</v>
      </c>
      <c r="S554" s="116">
        <v>0</v>
      </c>
      <c r="T554" s="116">
        <v>0</v>
      </c>
      <c r="U554" s="116" t="s">
        <v>159</v>
      </c>
      <c r="V554" s="116">
        <v>20</v>
      </c>
      <c r="W554" s="116">
        <v>101</v>
      </c>
      <c r="X554" s="116">
        <v>20</v>
      </c>
      <c r="Y554" s="116">
        <v>101</v>
      </c>
      <c r="Z554" s="116">
        <v>0</v>
      </c>
      <c r="AA554" s="116">
        <v>0</v>
      </c>
      <c r="AB554" s="116">
        <v>4</v>
      </c>
      <c r="AC554" s="116">
        <v>17</v>
      </c>
      <c r="AD554" s="116">
        <v>38</v>
      </c>
      <c r="AE554" s="116">
        <v>193</v>
      </c>
      <c r="AF554" s="116" t="s">
        <v>1860</v>
      </c>
      <c r="AG554" s="117"/>
      <c r="AH554" s="117" t="s">
        <v>1861</v>
      </c>
    </row>
    <row r="555" spans="1:34" x14ac:dyDescent="0.25">
      <c r="A555" s="117" t="s">
        <v>155</v>
      </c>
      <c r="B555" s="117" t="s">
        <v>156</v>
      </c>
      <c r="C555" s="117" t="s">
        <v>2964</v>
      </c>
      <c r="D555" s="117" t="s">
        <v>1057</v>
      </c>
      <c r="E555" s="117" t="s">
        <v>484</v>
      </c>
      <c r="F555" s="117" t="s">
        <v>1612</v>
      </c>
      <c r="G555" s="117" t="s">
        <v>1613</v>
      </c>
      <c r="H555" s="117" t="s">
        <v>2965</v>
      </c>
      <c r="I555" s="117"/>
      <c r="J555" s="116" t="s">
        <v>1858</v>
      </c>
      <c r="K555" s="116">
        <v>9.1817625280000001</v>
      </c>
      <c r="L555" s="116">
        <v>30.855350250000001</v>
      </c>
      <c r="M555" s="117" t="s">
        <v>1859</v>
      </c>
      <c r="N555" s="116" t="s">
        <v>159</v>
      </c>
      <c r="O555" s="116">
        <v>57</v>
      </c>
      <c r="P555" s="116">
        <v>286</v>
      </c>
      <c r="Q555" s="116">
        <v>57</v>
      </c>
      <c r="R555" s="116">
        <v>286</v>
      </c>
      <c r="S555" s="116">
        <v>0</v>
      </c>
      <c r="T555" s="116">
        <v>0</v>
      </c>
      <c r="U555" s="116" t="s">
        <v>159</v>
      </c>
      <c r="V555" s="116">
        <v>71</v>
      </c>
      <c r="W555" s="116">
        <v>360</v>
      </c>
      <c r="X555" s="116">
        <v>62</v>
      </c>
      <c r="Y555" s="116">
        <v>317</v>
      </c>
      <c r="Z555" s="116">
        <v>9</v>
      </c>
      <c r="AA555" s="116">
        <v>43</v>
      </c>
      <c r="AB555" s="116">
        <v>3</v>
      </c>
      <c r="AC555" s="116">
        <v>14</v>
      </c>
      <c r="AD555" s="116">
        <v>21</v>
      </c>
      <c r="AE555" s="116">
        <v>107</v>
      </c>
      <c r="AF555" s="116" t="s">
        <v>1860</v>
      </c>
      <c r="AG555" s="117"/>
      <c r="AH555" s="117" t="s">
        <v>1861</v>
      </c>
    </row>
    <row r="556" spans="1:34" x14ac:dyDescent="0.25">
      <c r="A556" s="117" t="s">
        <v>155</v>
      </c>
      <c r="B556" s="117" t="s">
        <v>156</v>
      </c>
      <c r="C556" s="117" t="s">
        <v>2966</v>
      </c>
      <c r="D556" s="117" t="s">
        <v>1057</v>
      </c>
      <c r="E556" s="117" t="s">
        <v>484</v>
      </c>
      <c r="F556" s="117" t="s">
        <v>1612</v>
      </c>
      <c r="G556" s="117" t="s">
        <v>1613</v>
      </c>
      <c r="H556" s="117" t="s">
        <v>2967</v>
      </c>
      <c r="I556" s="117"/>
      <c r="J556" s="116" t="s">
        <v>1858</v>
      </c>
      <c r="K556" s="116">
        <v>9.4051521190000003</v>
      </c>
      <c r="L556" s="116">
        <v>30.821311649999998</v>
      </c>
      <c r="M556" s="117" t="s">
        <v>1859</v>
      </c>
      <c r="N556" s="116" t="s">
        <v>159</v>
      </c>
      <c r="O556" s="116">
        <v>47</v>
      </c>
      <c r="P556" s="116">
        <v>232</v>
      </c>
      <c r="Q556" s="116">
        <v>47</v>
      </c>
      <c r="R556" s="116">
        <v>232</v>
      </c>
      <c r="S556" s="116">
        <v>0</v>
      </c>
      <c r="T556" s="116">
        <v>0</v>
      </c>
      <c r="U556" s="116" t="s">
        <v>159</v>
      </c>
      <c r="V556" s="116">
        <v>71</v>
      </c>
      <c r="W556" s="116">
        <v>350</v>
      </c>
      <c r="X556" s="116">
        <v>59</v>
      </c>
      <c r="Y556" s="116">
        <v>296</v>
      </c>
      <c r="Z556" s="116">
        <v>12</v>
      </c>
      <c r="AA556" s="116">
        <v>54</v>
      </c>
      <c r="AB556" s="116">
        <v>3</v>
      </c>
      <c r="AC556" s="116">
        <v>17</v>
      </c>
      <c r="AD556" s="116">
        <v>38</v>
      </c>
      <c r="AE556" s="116">
        <v>189</v>
      </c>
      <c r="AF556" s="116" t="s">
        <v>1860</v>
      </c>
      <c r="AG556" s="117"/>
      <c r="AH556" s="117" t="s">
        <v>1861</v>
      </c>
    </row>
    <row r="557" spans="1:34" x14ac:dyDescent="0.25">
      <c r="A557" s="117" t="s">
        <v>155</v>
      </c>
      <c r="B557" s="117" t="s">
        <v>156</v>
      </c>
      <c r="C557" s="117" t="s">
        <v>2968</v>
      </c>
      <c r="D557" s="117" t="s">
        <v>1057</v>
      </c>
      <c r="E557" s="117" t="s">
        <v>484</v>
      </c>
      <c r="F557" s="117" t="s">
        <v>1612</v>
      </c>
      <c r="G557" s="117" t="s">
        <v>1613</v>
      </c>
      <c r="H557" s="117" t="s">
        <v>2969</v>
      </c>
      <c r="I557" s="117"/>
      <c r="J557" s="116" t="s">
        <v>1858</v>
      </c>
      <c r="K557" s="116">
        <v>9.2651699999999995</v>
      </c>
      <c r="L557" s="116">
        <v>31.033930000000002</v>
      </c>
      <c r="M557" s="117" t="s">
        <v>1859</v>
      </c>
      <c r="N557" s="116" t="s">
        <v>159</v>
      </c>
      <c r="O557" s="116">
        <v>31</v>
      </c>
      <c r="P557" s="116">
        <v>158</v>
      </c>
      <c r="Q557" s="116">
        <v>31</v>
      </c>
      <c r="R557" s="116">
        <v>158</v>
      </c>
      <c r="S557" s="116">
        <v>0</v>
      </c>
      <c r="T557" s="116">
        <v>0</v>
      </c>
      <c r="U557" s="116" t="s">
        <v>159</v>
      </c>
      <c r="V557" s="116">
        <v>142</v>
      </c>
      <c r="W557" s="116">
        <v>714</v>
      </c>
      <c r="X557" s="116">
        <v>133</v>
      </c>
      <c r="Y557" s="116">
        <v>674</v>
      </c>
      <c r="Z557" s="116">
        <v>9</v>
      </c>
      <c r="AA557" s="116">
        <v>40</v>
      </c>
      <c r="AB557" s="116">
        <v>0</v>
      </c>
      <c r="AC557" s="116">
        <v>0</v>
      </c>
      <c r="AD557" s="116">
        <v>18</v>
      </c>
      <c r="AE557" s="116">
        <v>93</v>
      </c>
      <c r="AF557" s="116" t="s">
        <v>1860</v>
      </c>
      <c r="AG557" s="117"/>
      <c r="AH557" s="117" t="s">
        <v>1861</v>
      </c>
    </row>
    <row r="558" spans="1:34" x14ac:dyDescent="0.25">
      <c r="A558" s="117" t="s">
        <v>155</v>
      </c>
      <c r="B558" s="117" t="s">
        <v>156</v>
      </c>
      <c r="C558" s="117" t="s">
        <v>2970</v>
      </c>
      <c r="D558" s="117" t="s">
        <v>1057</v>
      </c>
      <c r="E558" s="117" t="s">
        <v>484</v>
      </c>
      <c r="F558" s="117" t="s">
        <v>1612</v>
      </c>
      <c r="G558" s="117" t="s">
        <v>1613</v>
      </c>
      <c r="H558" s="117" t="s">
        <v>2971</v>
      </c>
      <c r="I558" s="117"/>
      <c r="J558" s="116" t="s">
        <v>1858</v>
      </c>
      <c r="K558" s="116">
        <v>9.3871640000000003</v>
      </c>
      <c r="L558" s="116">
        <v>30.995000000000001</v>
      </c>
      <c r="M558" s="117" t="s">
        <v>1859</v>
      </c>
      <c r="N558" s="116" t="s">
        <v>159</v>
      </c>
      <c r="O558" s="116">
        <v>51</v>
      </c>
      <c r="P558" s="116">
        <v>283</v>
      </c>
      <c r="Q558" s="116">
        <v>51</v>
      </c>
      <c r="R558" s="116">
        <v>283</v>
      </c>
      <c r="S558" s="116">
        <v>0</v>
      </c>
      <c r="T558" s="116">
        <v>0</v>
      </c>
      <c r="U558" s="116" t="s">
        <v>159</v>
      </c>
      <c r="V558" s="116">
        <v>54</v>
      </c>
      <c r="W558" s="116">
        <v>295</v>
      </c>
      <c r="X558" s="116">
        <v>45</v>
      </c>
      <c r="Y558" s="116">
        <v>257</v>
      </c>
      <c r="Z558" s="116">
        <v>9</v>
      </c>
      <c r="AA558" s="116">
        <v>38</v>
      </c>
      <c r="AB558" s="116">
        <v>2</v>
      </c>
      <c r="AC558" s="116">
        <v>9</v>
      </c>
      <c r="AD558" s="116">
        <v>5</v>
      </c>
      <c r="AE558" s="116">
        <v>30</v>
      </c>
      <c r="AF558" s="116" t="s">
        <v>1860</v>
      </c>
      <c r="AG558" s="117"/>
      <c r="AH558" s="117" t="s">
        <v>1861</v>
      </c>
    </row>
    <row r="559" spans="1:34" x14ac:dyDescent="0.25">
      <c r="A559" s="117" t="s">
        <v>155</v>
      </c>
      <c r="B559" s="117" t="s">
        <v>156</v>
      </c>
      <c r="C559" s="117" t="s">
        <v>2972</v>
      </c>
      <c r="D559" s="117" t="s">
        <v>1057</v>
      </c>
      <c r="E559" s="117" t="s">
        <v>484</v>
      </c>
      <c r="F559" s="117" t="s">
        <v>1612</v>
      </c>
      <c r="G559" s="117" t="s">
        <v>1613</v>
      </c>
      <c r="H559" s="117" t="s">
        <v>2973</v>
      </c>
      <c r="I559" s="117"/>
      <c r="J559" s="116" t="s">
        <v>1858</v>
      </c>
      <c r="K559" s="116">
        <v>9.3945509999999999</v>
      </c>
      <c r="L559" s="116">
        <v>30.976899</v>
      </c>
      <c r="M559" s="117" t="s">
        <v>1859</v>
      </c>
      <c r="N559" s="116" t="s">
        <v>159</v>
      </c>
      <c r="O559" s="116">
        <v>58</v>
      </c>
      <c r="P559" s="116">
        <v>334</v>
      </c>
      <c r="Q559" s="116">
        <v>58</v>
      </c>
      <c r="R559" s="116">
        <v>334</v>
      </c>
      <c r="S559" s="116">
        <v>0</v>
      </c>
      <c r="T559" s="116">
        <v>0</v>
      </c>
      <c r="U559" s="116" t="s">
        <v>159</v>
      </c>
      <c r="V559" s="116">
        <v>61</v>
      </c>
      <c r="W559" s="116">
        <v>310</v>
      </c>
      <c r="X559" s="116">
        <v>57</v>
      </c>
      <c r="Y559" s="116">
        <v>292</v>
      </c>
      <c r="Z559" s="116">
        <v>4</v>
      </c>
      <c r="AA559" s="116">
        <v>18</v>
      </c>
      <c r="AB559" s="116">
        <v>3</v>
      </c>
      <c r="AC559" s="116">
        <v>13</v>
      </c>
      <c r="AD559" s="116">
        <v>7</v>
      </c>
      <c r="AE559" s="116">
        <v>36</v>
      </c>
      <c r="AF559" s="116" t="s">
        <v>1860</v>
      </c>
      <c r="AG559" s="117"/>
      <c r="AH559" s="117" t="s">
        <v>1861</v>
      </c>
    </row>
    <row r="560" spans="1:34" x14ac:dyDescent="0.25">
      <c r="A560" s="117" t="s">
        <v>155</v>
      </c>
      <c r="B560" s="117" t="s">
        <v>156</v>
      </c>
      <c r="C560" s="117" t="s">
        <v>2974</v>
      </c>
      <c r="D560" s="117" t="s">
        <v>1057</v>
      </c>
      <c r="E560" s="117" t="s">
        <v>484</v>
      </c>
      <c r="F560" s="117" t="s">
        <v>1612</v>
      </c>
      <c r="G560" s="117" t="s">
        <v>1613</v>
      </c>
      <c r="H560" s="117" t="s">
        <v>2975</v>
      </c>
      <c r="I560" s="117"/>
      <c r="J560" s="116" t="s">
        <v>1858</v>
      </c>
      <c r="K560" s="116">
        <v>9.3554890000000004</v>
      </c>
      <c r="L560" s="116">
        <v>31.043406999999998</v>
      </c>
      <c r="M560" s="117" t="s">
        <v>1859</v>
      </c>
      <c r="N560" s="116" t="s">
        <v>159</v>
      </c>
      <c r="O560" s="116">
        <v>51</v>
      </c>
      <c r="P560" s="116">
        <v>283</v>
      </c>
      <c r="Q560" s="116">
        <v>51</v>
      </c>
      <c r="R560" s="116">
        <v>283</v>
      </c>
      <c r="S560" s="116">
        <v>0</v>
      </c>
      <c r="T560" s="116">
        <v>0</v>
      </c>
      <c r="U560" s="116" t="s">
        <v>159</v>
      </c>
      <c r="V560" s="116">
        <v>54</v>
      </c>
      <c r="W560" s="116">
        <v>295</v>
      </c>
      <c r="X560" s="116">
        <v>45</v>
      </c>
      <c r="Y560" s="116">
        <v>257</v>
      </c>
      <c r="Z560" s="116">
        <v>9</v>
      </c>
      <c r="AA560" s="116">
        <v>38</v>
      </c>
      <c r="AB560" s="116">
        <v>2</v>
      </c>
      <c r="AC560" s="116">
        <v>9</v>
      </c>
      <c r="AD560" s="116">
        <v>5</v>
      </c>
      <c r="AE560" s="116">
        <v>30</v>
      </c>
      <c r="AF560" s="116" t="s">
        <v>1860</v>
      </c>
      <c r="AG560" s="117"/>
      <c r="AH560" s="117" t="s">
        <v>1861</v>
      </c>
    </row>
    <row r="561" spans="1:34" x14ac:dyDescent="0.25">
      <c r="A561" s="117" t="s">
        <v>155</v>
      </c>
      <c r="B561" s="117" t="s">
        <v>156</v>
      </c>
      <c r="C561" s="117" t="s">
        <v>2976</v>
      </c>
      <c r="D561" s="117" t="s">
        <v>1057</v>
      </c>
      <c r="E561" s="117" t="s">
        <v>484</v>
      </c>
      <c r="F561" s="117" t="s">
        <v>1612</v>
      </c>
      <c r="G561" s="117" t="s">
        <v>1613</v>
      </c>
      <c r="H561" s="117" t="s">
        <v>2977</v>
      </c>
      <c r="I561" s="117"/>
      <c r="J561" s="116" t="s">
        <v>1858</v>
      </c>
      <c r="K561" s="116">
        <v>9.3797130000000006</v>
      </c>
      <c r="L561" s="116">
        <v>31.056570000000001</v>
      </c>
      <c r="M561" s="117" t="s">
        <v>1859</v>
      </c>
      <c r="N561" s="116" t="s">
        <v>159</v>
      </c>
      <c r="O561" s="116">
        <v>51</v>
      </c>
      <c r="P561" s="116">
        <v>278</v>
      </c>
      <c r="Q561" s="116">
        <v>51</v>
      </c>
      <c r="R561" s="116">
        <v>278</v>
      </c>
      <c r="S561" s="116">
        <v>0</v>
      </c>
      <c r="T561" s="116">
        <v>0</v>
      </c>
      <c r="U561" s="116" t="s">
        <v>159</v>
      </c>
      <c r="V561" s="116">
        <v>55</v>
      </c>
      <c r="W561" s="116">
        <v>275</v>
      </c>
      <c r="X561" s="116">
        <v>53</v>
      </c>
      <c r="Y561" s="116">
        <v>264</v>
      </c>
      <c r="Z561" s="116">
        <v>2</v>
      </c>
      <c r="AA561" s="116">
        <v>11</v>
      </c>
      <c r="AB561" s="116">
        <v>2</v>
      </c>
      <c r="AC561" s="116">
        <v>9</v>
      </c>
      <c r="AD561" s="116">
        <v>7</v>
      </c>
      <c r="AE561" s="116">
        <v>35</v>
      </c>
      <c r="AF561" s="116" t="s">
        <v>1860</v>
      </c>
      <c r="AG561" s="117"/>
      <c r="AH561" s="117" t="s">
        <v>1861</v>
      </c>
    </row>
    <row r="562" spans="1:34" x14ac:dyDescent="0.25">
      <c r="A562" s="117" t="s">
        <v>155</v>
      </c>
      <c r="B562" s="117" t="s">
        <v>156</v>
      </c>
      <c r="C562" s="117" t="s">
        <v>2978</v>
      </c>
      <c r="D562" s="117" t="s">
        <v>1057</v>
      </c>
      <c r="E562" s="117" t="s">
        <v>484</v>
      </c>
      <c r="F562" s="117" t="s">
        <v>1612</v>
      </c>
      <c r="G562" s="117" t="s">
        <v>1613</v>
      </c>
      <c r="H562" s="117" t="s">
        <v>2979</v>
      </c>
      <c r="I562" s="117"/>
      <c r="J562" s="116" t="s">
        <v>1858</v>
      </c>
      <c r="K562" s="116">
        <v>9.4121120000000005</v>
      </c>
      <c r="L562" s="116">
        <v>31.064847</v>
      </c>
      <c r="M562" s="117" t="s">
        <v>1859</v>
      </c>
      <c r="N562" s="116" t="s">
        <v>159</v>
      </c>
      <c r="O562" s="116">
        <v>70</v>
      </c>
      <c r="P562" s="116">
        <v>390</v>
      </c>
      <c r="Q562" s="116">
        <v>70</v>
      </c>
      <c r="R562" s="116">
        <v>390</v>
      </c>
      <c r="S562" s="116">
        <v>0</v>
      </c>
      <c r="T562" s="116">
        <v>0</v>
      </c>
      <c r="U562" s="116" t="s">
        <v>159</v>
      </c>
      <c r="V562" s="116">
        <v>79</v>
      </c>
      <c r="W562" s="116">
        <v>432</v>
      </c>
      <c r="X562" s="116">
        <v>66</v>
      </c>
      <c r="Y562" s="116">
        <v>367</v>
      </c>
      <c r="Z562" s="116">
        <v>13</v>
      </c>
      <c r="AA562" s="116">
        <v>65</v>
      </c>
      <c r="AB562" s="116">
        <v>4</v>
      </c>
      <c r="AC562" s="116">
        <v>20</v>
      </c>
      <c r="AD562" s="116">
        <v>11</v>
      </c>
      <c r="AE562" s="116">
        <v>55</v>
      </c>
      <c r="AF562" s="116" t="s">
        <v>1915</v>
      </c>
      <c r="AG562" s="117" t="s">
        <v>2289</v>
      </c>
      <c r="AH562" s="117" t="s">
        <v>1861</v>
      </c>
    </row>
    <row r="563" spans="1:34" x14ac:dyDescent="0.25">
      <c r="A563" s="117" t="s">
        <v>155</v>
      </c>
      <c r="B563" s="117" t="s">
        <v>156</v>
      </c>
      <c r="C563" s="117" t="s">
        <v>2980</v>
      </c>
      <c r="D563" s="117" t="s">
        <v>1057</v>
      </c>
      <c r="E563" s="117" t="s">
        <v>484</v>
      </c>
      <c r="F563" s="117" t="s">
        <v>1612</v>
      </c>
      <c r="G563" s="117" t="s">
        <v>1613</v>
      </c>
      <c r="H563" s="117" t="s">
        <v>2981</v>
      </c>
      <c r="I563" s="117"/>
      <c r="J563" s="116" t="s">
        <v>1858</v>
      </c>
      <c r="K563" s="116">
        <v>9.3331130000000009</v>
      </c>
      <c r="L563" s="116">
        <v>31.032893000000001</v>
      </c>
      <c r="M563" s="117" t="s">
        <v>1859</v>
      </c>
      <c r="N563" s="116" t="s">
        <v>159</v>
      </c>
      <c r="O563" s="116">
        <v>50</v>
      </c>
      <c r="P563" s="116">
        <v>286</v>
      </c>
      <c r="Q563" s="116">
        <v>50</v>
      </c>
      <c r="R563" s="116">
        <v>286</v>
      </c>
      <c r="S563" s="116">
        <v>0</v>
      </c>
      <c r="T563" s="116">
        <v>0</v>
      </c>
      <c r="U563" s="116" t="s">
        <v>159</v>
      </c>
      <c r="V563" s="116">
        <v>76</v>
      </c>
      <c r="W563" s="116">
        <v>383</v>
      </c>
      <c r="X563" s="116">
        <v>71</v>
      </c>
      <c r="Y563" s="116">
        <v>356</v>
      </c>
      <c r="Z563" s="116">
        <v>5</v>
      </c>
      <c r="AA563" s="116">
        <v>27</v>
      </c>
      <c r="AB563" s="116">
        <v>8</v>
      </c>
      <c r="AC563" s="116">
        <v>46</v>
      </c>
      <c r="AD563" s="116">
        <v>10</v>
      </c>
      <c r="AE563" s="116">
        <v>48</v>
      </c>
      <c r="AF563" s="116" t="s">
        <v>1860</v>
      </c>
      <c r="AG563" s="117"/>
      <c r="AH563" s="117" t="s">
        <v>1861</v>
      </c>
    </row>
    <row r="564" spans="1:34" x14ac:dyDescent="0.25">
      <c r="A564" s="117" t="s">
        <v>155</v>
      </c>
      <c r="B564" s="117" t="s">
        <v>156</v>
      </c>
      <c r="C564" s="117" t="s">
        <v>2982</v>
      </c>
      <c r="D564" s="117" t="s">
        <v>1057</v>
      </c>
      <c r="E564" s="117" t="s">
        <v>484</v>
      </c>
      <c r="F564" s="117" t="s">
        <v>1612</v>
      </c>
      <c r="G564" s="117" t="s">
        <v>1613</v>
      </c>
      <c r="H564" s="117" t="s">
        <v>2983</v>
      </c>
      <c r="I564" s="117"/>
      <c r="J564" s="116" t="s">
        <v>1858</v>
      </c>
      <c r="K564" s="116">
        <v>9.3131760000000003</v>
      </c>
      <c r="L564" s="116">
        <v>31.034866000000001</v>
      </c>
      <c r="M564" s="117" t="s">
        <v>1859</v>
      </c>
      <c r="N564" s="116" t="s">
        <v>159</v>
      </c>
      <c r="O564" s="116">
        <v>61</v>
      </c>
      <c r="P564" s="116">
        <v>304</v>
      </c>
      <c r="Q564" s="116">
        <v>61</v>
      </c>
      <c r="R564" s="116">
        <v>304</v>
      </c>
      <c r="S564" s="116">
        <v>0</v>
      </c>
      <c r="T564" s="116">
        <v>0</v>
      </c>
      <c r="U564" s="116" t="s">
        <v>159</v>
      </c>
      <c r="V564" s="116">
        <v>80</v>
      </c>
      <c r="W564" s="116">
        <v>387</v>
      </c>
      <c r="X564" s="116">
        <v>76</v>
      </c>
      <c r="Y564" s="116">
        <v>367</v>
      </c>
      <c r="Z564" s="116">
        <v>4</v>
      </c>
      <c r="AA564" s="116">
        <v>20</v>
      </c>
      <c r="AB564" s="116">
        <v>4</v>
      </c>
      <c r="AC564" s="116">
        <v>21</v>
      </c>
      <c r="AD564" s="116">
        <v>10</v>
      </c>
      <c r="AE564" s="116">
        <v>48</v>
      </c>
      <c r="AF564" s="116" t="s">
        <v>1860</v>
      </c>
      <c r="AG564" s="117"/>
      <c r="AH564" s="117" t="s">
        <v>1861</v>
      </c>
    </row>
    <row r="565" spans="1:34" x14ac:dyDescent="0.25">
      <c r="A565" s="117" t="s">
        <v>155</v>
      </c>
      <c r="B565" s="117" t="s">
        <v>156</v>
      </c>
      <c r="C565" s="117" t="s">
        <v>2984</v>
      </c>
      <c r="D565" s="117" t="s">
        <v>1057</v>
      </c>
      <c r="E565" s="117" t="s">
        <v>484</v>
      </c>
      <c r="F565" s="117" t="s">
        <v>1612</v>
      </c>
      <c r="G565" s="117" t="s">
        <v>1613</v>
      </c>
      <c r="H565" s="117" t="s">
        <v>2985</v>
      </c>
      <c r="I565" s="117"/>
      <c r="J565" s="116" t="s">
        <v>1858</v>
      </c>
      <c r="K565" s="116">
        <v>9.3976401420000002</v>
      </c>
      <c r="L565" s="116">
        <v>30.90027525</v>
      </c>
      <c r="M565" s="117" t="s">
        <v>1859</v>
      </c>
      <c r="N565" s="116" t="s">
        <v>159</v>
      </c>
      <c r="O565" s="116">
        <v>64</v>
      </c>
      <c r="P565" s="116">
        <v>318</v>
      </c>
      <c r="Q565" s="116">
        <v>57</v>
      </c>
      <c r="R565" s="116">
        <v>272</v>
      </c>
      <c r="S565" s="116">
        <v>7</v>
      </c>
      <c r="T565" s="116">
        <v>46</v>
      </c>
      <c r="U565" s="116" t="s">
        <v>159</v>
      </c>
      <c r="V565" s="116">
        <v>56</v>
      </c>
      <c r="W565" s="116">
        <v>286</v>
      </c>
      <c r="X565" s="116">
        <v>51</v>
      </c>
      <c r="Y565" s="116">
        <v>262</v>
      </c>
      <c r="Z565" s="116">
        <v>5</v>
      </c>
      <c r="AA565" s="116">
        <v>24</v>
      </c>
      <c r="AB565" s="116">
        <v>8</v>
      </c>
      <c r="AC565" s="116">
        <v>31</v>
      </c>
      <c r="AD565" s="116">
        <v>36</v>
      </c>
      <c r="AE565" s="116">
        <v>182</v>
      </c>
      <c r="AF565" s="116" t="s">
        <v>1860</v>
      </c>
      <c r="AG565" s="117"/>
      <c r="AH565" s="117" t="s">
        <v>1861</v>
      </c>
    </row>
    <row r="566" spans="1:34" x14ac:dyDescent="0.25">
      <c r="A566" s="117" t="s">
        <v>155</v>
      </c>
      <c r="B566" s="117" t="s">
        <v>156</v>
      </c>
      <c r="C566" s="117" t="s">
        <v>2986</v>
      </c>
      <c r="D566" s="117" t="s">
        <v>1057</v>
      </c>
      <c r="E566" s="117" t="s">
        <v>484</v>
      </c>
      <c r="F566" s="117" t="s">
        <v>1612</v>
      </c>
      <c r="G566" s="117" t="s">
        <v>1613</v>
      </c>
      <c r="H566" s="117" t="s">
        <v>2987</v>
      </c>
      <c r="I566" s="117"/>
      <c r="J566" s="116" t="s">
        <v>1858</v>
      </c>
      <c r="K566" s="116">
        <v>9.4340553000000007</v>
      </c>
      <c r="L566" s="116">
        <v>31.133487200000001</v>
      </c>
      <c r="M566" s="117" t="s">
        <v>1859</v>
      </c>
      <c r="N566" s="116" t="s">
        <v>159</v>
      </c>
      <c r="O566" s="116">
        <v>67</v>
      </c>
      <c r="P566" s="116">
        <v>374</v>
      </c>
      <c r="Q566" s="116">
        <v>67</v>
      </c>
      <c r="R566" s="116">
        <v>374</v>
      </c>
      <c r="S566" s="116">
        <v>0</v>
      </c>
      <c r="T566" s="116">
        <v>0</v>
      </c>
      <c r="U566" s="116" t="s">
        <v>159</v>
      </c>
      <c r="V566" s="116">
        <v>83</v>
      </c>
      <c r="W566" s="116">
        <v>454</v>
      </c>
      <c r="X566" s="116">
        <v>69</v>
      </c>
      <c r="Y566" s="116">
        <v>382</v>
      </c>
      <c r="Z566" s="116">
        <v>14</v>
      </c>
      <c r="AA566" s="116">
        <v>72</v>
      </c>
      <c r="AB566" s="116">
        <v>4</v>
      </c>
      <c r="AC566" s="116">
        <v>21</v>
      </c>
      <c r="AD566" s="116">
        <v>11</v>
      </c>
      <c r="AE566" s="116">
        <v>57</v>
      </c>
      <c r="AF566" s="116" t="s">
        <v>1860</v>
      </c>
      <c r="AG566" s="117" t="s">
        <v>1888</v>
      </c>
      <c r="AH566" s="117" t="s">
        <v>1861</v>
      </c>
    </row>
    <row r="567" spans="1:34" x14ac:dyDescent="0.25">
      <c r="A567" s="117" t="s">
        <v>155</v>
      </c>
      <c r="B567" s="117" t="s">
        <v>156</v>
      </c>
      <c r="C567" s="117" t="s">
        <v>2988</v>
      </c>
      <c r="D567" s="117" t="s">
        <v>1057</v>
      </c>
      <c r="E567" s="117" t="s">
        <v>484</v>
      </c>
      <c r="F567" s="117" t="s">
        <v>1092</v>
      </c>
      <c r="G567" s="117" t="s">
        <v>1093</v>
      </c>
      <c r="H567" s="117" t="s">
        <v>2989</v>
      </c>
      <c r="I567" s="117"/>
      <c r="J567" s="116" t="s">
        <v>1858</v>
      </c>
      <c r="K567" s="116">
        <v>8.9259000000000004</v>
      </c>
      <c r="L567" s="116">
        <v>30.7422</v>
      </c>
      <c r="M567" s="117" t="s">
        <v>1859</v>
      </c>
      <c r="N567" s="116" t="s">
        <v>159</v>
      </c>
      <c r="O567" s="116">
        <v>56</v>
      </c>
      <c r="P567" s="116">
        <v>311</v>
      </c>
      <c r="Q567" s="116">
        <v>45</v>
      </c>
      <c r="R567" s="116">
        <v>252</v>
      </c>
      <c r="S567" s="116">
        <v>11</v>
      </c>
      <c r="T567" s="116">
        <v>59</v>
      </c>
      <c r="U567" s="116" t="s">
        <v>159</v>
      </c>
      <c r="V567" s="116">
        <v>38</v>
      </c>
      <c r="W567" s="116">
        <v>210</v>
      </c>
      <c r="X567" s="116">
        <v>20</v>
      </c>
      <c r="Y567" s="116">
        <v>111</v>
      </c>
      <c r="Z567" s="116">
        <v>18</v>
      </c>
      <c r="AA567" s="116">
        <v>99</v>
      </c>
      <c r="AB567" s="116">
        <v>23</v>
      </c>
      <c r="AC567" s="116">
        <v>116</v>
      </c>
      <c r="AD567" s="116">
        <v>27</v>
      </c>
      <c r="AE567" s="116">
        <v>135</v>
      </c>
      <c r="AF567" s="116" t="s">
        <v>1860</v>
      </c>
      <c r="AG567" s="117"/>
      <c r="AH567" s="117" t="s">
        <v>1861</v>
      </c>
    </row>
    <row r="568" spans="1:34" x14ac:dyDescent="0.25">
      <c r="A568" s="117" t="s">
        <v>155</v>
      </c>
      <c r="B568" s="117" t="s">
        <v>156</v>
      </c>
      <c r="C568" s="117" t="s">
        <v>2990</v>
      </c>
      <c r="D568" s="117" t="s">
        <v>1057</v>
      </c>
      <c r="E568" s="117" t="s">
        <v>484</v>
      </c>
      <c r="F568" s="117" t="s">
        <v>1092</v>
      </c>
      <c r="G568" s="117" t="s">
        <v>1093</v>
      </c>
      <c r="H568" s="117" t="s">
        <v>2991</v>
      </c>
      <c r="I568" s="117"/>
      <c r="J568" s="116" t="s">
        <v>1858</v>
      </c>
      <c r="K568" s="116">
        <v>8.7511530000000004</v>
      </c>
      <c r="L568" s="116">
        <v>30.775509</v>
      </c>
      <c r="M568" s="117" t="s">
        <v>1859</v>
      </c>
      <c r="N568" s="116" t="s">
        <v>159</v>
      </c>
      <c r="O568" s="116">
        <v>151</v>
      </c>
      <c r="P568" s="116">
        <v>756</v>
      </c>
      <c r="Q568" s="116">
        <v>144</v>
      </c>
      <c r="R568" s="116">
        <v>712</v>
      </c>
      <c r="S568" s="116">
        <v>7</v>
      </c>
      <c r="T568" s="116">
        <v>44</v>
      </c>
      <c r="U568" s="116" t="s">
        <v>159</v>
      </c>
      <c r="V568" s="116">
        <v>99</v>
      </c>
      <c r="W568" s="116">
        <v>546</v>
      </c>
      <c r="X568" s="116">
        <v>80</v>
      </c>
      <c r="Y568" s="116">
        <v>441</v>
      </c>
      <c r="Z568" s="116">
        <v>19</v>
      </c>
      <c r="AA568" s="116">
        <v>105</v>
      </c>
      <c r="AB568" s="116">
        <v>10</v>
      </c>
      <c r="AC568" s="116">
        <v>56</v>
      </c>
      <c r="AD568" s="116">
        <v>14</v>
      </c>
      <c r="AE568" s="116">
        <v>50</v>
      </c>
      <c r="AF568" s="116" t="s">
        <v>1860</v>
      </c>
      <c r="AG568" s="117"/>
      <c r="AH568" s="117" t="s">
        <v>1861</v>
      </c>
    </row>
    <row r="569" spans="1:34" x14ac:dyDescent="0.25">
      <c r="A569" s="117" t="s">
        <v>155</v>
      </c>
      <c r="B569" s="117" t="s">
        <v>156</v>
      </c>
      <c r="C569" s="117" t="s">
        <v>2992</v>
      </c>
      <c r="D569" s="117" t="s">
        <v>1057</v>
      </c>
      <c r="E569" s="117" t="s">
        <v>484</v>
      </c>
      <c r="F569" s="117" t="s">
        <v>1092</v>
      </c>
      <c r="G569" s="117" t="s">
        <v>1093</v>
      </c>
      <c r="H569" s="117" t="s">
        <v>2993</v>
      </c>
      <c r="I569" s="117"/>
      <c r="J569" s="116" t="s">
        <v>1858</v>
      </c>
      <c r="K569" s="116">
        <v>8.9186200000000007</v>
      </c>
      <c r="L569" s="116">
        <v>30.744399999999999</v>
      </c>
      <c r="M569" s="117" t="s">
        <v>1859</v>
      </c>
      <c r="N569" s="116" t="s">
        <v>159</v>
      </c>
      <c r="O569" s="116">
        <v>44</v>
      </c>
      <c r="P569" s="116">
        <v>234</v>
      </c>
      <c r="Q569" s="116">
        <v>36</v>
      </c>
      <c r="R569" s="116">
        <v>185</v>
      </c>
      <c r="S569" s="116">
        <v>8</v>
      </c>
      <c r="T569" s="116">
        <v>49</v>
      </c>
      <c r="U569" s="116" t="s">
        <v>159</v>
      </c>
      <c r="V569" s="116">
        <v>54</v>
      </c>
      <c r="W569" s="116">
        <v>275</v>
      </c>
      <c r="X569" s="116">
        <v>46</v>
      </c>
      <c r="Y569" s="116">
        <v>228</v>
      </c>
      <c r="Z569" s="116">
        <v>8</v>
      </c>
      <c r="AA569" s="116">
        <v>47</v>
      </c>
      <c r="AB569" s="116">
        <v>12</v>
      </c>
      <c r="AC569" s="116">
        <v>74</v>
      </c>
      <c r="AD569" s="116">
        <v>148</v>
      </c>
      <c r="AE569" s="116">
        <v>592</v>
      </c>
      <c r="AF569" s="116" t="s">
        <v>1860</v>
      </c>
      <c r="AG569" s="117"/>
      <c r="AH569" s="117" t="s">
        <v>1861</v>
      </c>
    </row>
    <row r="570" spans="1:34" x14ac:dyDescent="0.25">
      <c r="A570" s="117" t="s">
        <v>155</v>
      </c>
      <c r="B570" s="117" t="s">
        <v>156</v>
      </c>
      <c r="C570" s="117" t="s">
        <v>2994</v>
      </c>
      <c r="D570" s="117" t="s">
        <v>1057</v>
      </c>
      <c r="E570" s="117" t="s">
        <v>484</v>
      </c>
      <c r="F570" s="117" t="s">
        <v>1092</v>
      </c>
      <c r="G570" s="117" t="s">
        <v>1093</v>
      </c>
      <c r="H570" s="117" t="s">
        <v>2995</v>
      </c>
      <c r="I570" s="117"/>
      <c r="J570" s="116" t="s">
        <v>1858</v>
      </c>
      <c r="K570" s="116">
        <v>8.9173500000000008</v>
      </c>
      <c r="L570" s="116">
        <v>30.747399999999999</v>
      </c>
      <c r="M570" s="117" t="s">
        <v>1859</v>
      </c>
      <c r="N570" s="116" t="s">
        <v>159</v>
      </c>
      <c r="O570" s="116">
        <v>61</v>
      </c>
      <c r="P570" s="116">
        <v>337</v>
      </c>
      <c r="Q570" s="116">
        <v>56</v>
      </c>
      <c r="R570" s="116">
        <v>314</v>
      </c>
      <c r="S570" s="116">
        <v>5</v>
      </c>
      <c r="T570" s="116">
        <v>23</v>
      </c>
      <c r="U570" s="116" t="s">
        <v>159</v>
      </c>
      <c r="V570" s="116">
        <v>45</v>
      </c>
      <c r="W570" s="116">
        <v>245</v>
      </c>
      <c r="X570" s="116">
        <v>43</v>
      </c>
      <c r="Y570" s="116">
        <v>236</v>
      </c>
      <c r="Z570" s="116">
        <v>2</v>
      </c>
      <c r="AA570" s="116">
        <v>9</v>
      </c>
      <c r="AB570" s="116">
        <v>8</v>
      </c>
      <c r="AC570" s="116">
        <v>42</v>
      </c>
      <c r="AD570" s="116">
        <v>13</v>
      </c>
      <c r="AE570" s="116">
        <v>52</v>
      </c>
      <c r="AF570" s="116" t="s">
        <v>1860</v>
      </c>
      <c r="AG570" s="117"/>
      <c r="AH570" s="117" t="s">
        <v>1861</v>
      </c>
    </row>
    <row r="571" spans="1:34" x14ac:dyDescent="0.25">
      <c r="A571" s="117" t="s">
        <v>155</v>
      </c>
      <c r="B571" s="117" t="s">
        <v>156</v>
      </c>
      <c r="C571" s="117" t="s">
        <v>2996</v>
      </c>
      <c r="D571" s="117" t="s">
        <v>1057</v>
      </c>
      <c r="E571" s="117" t="s">
        <v>484</v>
      </c>
      <c r="F571" s="117" t="s">
        <v>1092</v>
      </c>
      <c r="G571" s="117" t="s">
        <v>1093</v>
      </c>
      <c r="H571" s="117" t="s">
        <v>2997</v>
      </c>
      <c r="I571" s="117"/>
      <c r="J571" s="116" t="s">
        <v>1858</v>
      </c>
      <c r="K571" s="116">
        <v>8.9114299999999993</v>
      </c>
      <c r="L571" s="116">
        <v>30.744399999999999</v>
      </c>
      <c r="M571" s="117" t="s">
        <v>1859</v>
      </c>
      <c r="N571" s="116" t="s">
        <v>159</v>
      </c>
      <c r="O571" s="116">
        <v>163</v>
      </c>
      <c r="P571" s="116">
        <v>899</v>
      </c>
      <c r="Q571" s="116">
        <v>154</v>
      </c>
      <c r="R571" s="116">
        <v>847</v>
      </c>
      <c r="S571" s="116">
        <v>9</v>
      </c>
      <c r="T571" s="116">
        <v>52</v>
      </c>
      <c r="U571" s="116" t="s">
        <v>159</v>
      </c>
      <c r="V571" s="116">
        <v>131</v>
      </c>
      <c r="W571" s="116">
        <v>723</v>
      </c>
      <c r="X571" s="116">
        <v>119</v>
      </c>
      <c r="Y571" s="116">
        <v>659</v>
      </c>
      <c r="Z571" s="116">
        <v>12</v>
      </c>
      <c r="AA571" s="116">
        <v>64</v>
      </c>
      <c r="AB571" s="116">
        <v>2</v>
      </c>
      <c r="AC571" s="116">
        <v>9</v>
      </c>
      <c r="AD571" s="116">
        <v>16</v>
      </c>
      <c r="AE571" s="116">
        <v>80</v>
      </c>
      <c r="AF571" s="116" t="s">
        <v>1860</v>
      </c>
      <c r="AG571" s="117"/>
      <c r="AH571" s="117" t="s">
        <v>1861</v>
      </c>
    </row>
    <row r="572" spans="1:34" x14ac:dyDescent="0.25">
      <c r="A572" s="117" t="s">
        <v>155</v>
      </c>
      <c r="B572" s="117" t="s">
        <v>156</v>
      </c>
      <c r="C572" s="117" t="s">
        <v>2998</v>
      </c>
      <c r="D572" s="117" t="s">
        <v>1057</v>
      </c>
      <c r="E572" s="117" t="s">
        <v>484</v>
      </c>
      <c r="F572" s="117" t="s">
        <v>1092</v>
      </c>
      <c r="G572" s="117" t="s">
        <v>1093</v>
      </c>
      <c r="H572" s="117" t="s">
        <v>2999</v>
      </c>
      <c r="I572" s="117"/>
      <c r="J572" s="116" t="s">
        <v>1858</v>
      </c>
      <c r="K572" s="116">
        <v>8.9688499999999998</v>
      </c>
      <c r="L572" s="116">
        <v>30.703499999999998</v>
      </c>
      <c r="M572" s="117" t="s">
        <v>1859</v>
      </c>
      <c r="N572" s="116" t="s">
        <v>159</v>
      </c>
      <c r="O572" s="116">
        <v>249</v>
      </c>
      <c r="P572" s="116">
        <v>1233</v>
      </c>
      <c r="Q572" s="116">
        <v>241</v>
      </c>
      <c r="R572" s="116">
        <v>1183</v>
      </c>
      <c r="S572" s="116">
        <v>8</v>
      </c>
      <c r="T572" s="116">
        <v>50</v>
      </c>
      <c r="U572" s="116" t="s">
        <v>159</v>
      </c>
      <c r="V572" s="116">
        <v>93</v>
      </c>
      <c r="W572" s="116">
        <v>463</v>
      </c>
      <c r="X572" s="116">
        <v>82</v>
      </c>
      <c r="Y572" s="116">
        <v>401</v>
      </c>
      <c r="Z572" s="116">
        <v>11</v>
      </c>
      <c r="AA572" s="116">
        <v>62</v>
      </c>
      <c r="AB572" s="116">
        <v>11</v>
      </c>
      <c r="AC572" s="116">
        <v>63</v>
      </c>
      <c r="AD572" s="116">
        <v>17</v>
      </c>
      <c r="AE572" s="116">
        <v>68</v>
      </c>
      <c r="AF572" s="116" t="s">
        <v>1860</v>
      </c>
      <c r="AG572" s="117"/>
      <c r="AH572" s="117" t="s">
        <v>1861</v>
      </c>
    </row>
    <row r="573" spans="1:34" x14ac:dyDescent="0.25">
      <c r="A573" s="117" t="s">
        <v>155</v>
      </c>
      <c r="B573" s="117" t="s">
        <v>156</v>
      </c>
      <c r="C573" s="117" t="s">
        <v>3000</v>
      </c>
      <c r="D573" s="117" t="s">
        <v>1057</v>
      </c>
      <c r="E573" s="117" t="s">
        <v>484</v>
      </c>
      <c r="F573" s="117" t="s">
        <v>1092</v>
      </c>
      <c r="G573" s="117" t="s">
        <v>1093</v>
      </c>
      <c r="H573" s="117" t="s">
        <v>3001</v>
      </c>
      <c r="I573" s="117"/>
      <c r="J573" s="116" t="s">
        <v>1858</v>
      </c>
      <c r="K573" s="116">
        <v>8.9077400000000004</v>
      </c>
      <c r="L573" s="116">
        <v>30.7438</v>
      </c>
      <c r="M573" s="117" t="s">
        <v>1859</v>
      </c>
      <c r="N573" s="116" t="s">
        <v>159</v>
      </c>
      <c r="O573" s="116">
        <v>213</v>
      </c>
      <c r="P573" s="116">
        <v>1178</v>
      </c>
      <c r="Q573" s="116">
        <v>207</v>
      </c>
      <c r="R573" s="116">
        <v>1142</v>
      </c>
      <c r="S573" s="116">
        <v>6</v>
      </c>
      <c r="T573" s="116">
        <v>36</v>
      </c>
      <c r="U573" s="116" t="s">
        <v>159</v>
      </c>
      <c r="V573" s="116">
        <v>101</v>
      </c>
      <c r="W573" s="116">
        <v>457</v>
      </c>
      <c r="X573" s="116">
        <v>87</v>
      </c>
      <c r="Y573" s="116">
        <v>386</v>
      </c>
      <c r="Z573" s="116">
        <v>14</v>
      </c>
      <c r="AA573" s="116">
        <v>71</v>
      </c>
      <c r="AB573" s="116">
        <v>10</v>
      </c>
      <c r="AC573" s="116">
        <v>53</v>
      </c>
      <c r="AD573" s="116">
        <v>58</v>
      </c>
      <c r="AE573" s="116">
        <v>242</v>
      </c>
      <c r="AF573" s="116" t="s">
        <v>1860</v>
      </c>
      <c r="AG573" s="117"/>
      <c r="AH573" s="117" t="s">
        <v>1861</v>
      </c>
    </row>
    <row r="574" spans="1:34" x14ac:dyDescent="0.25">
      <c r="A574" s="117" t="s">
        <v>155</v>
      </c>
      <c r="B574" s="117" t="s">
        <v>156</v>
      </c>
      <c r="C574" s="117" t="s">
        <v>3002</v>
      </c>
      <c r="D574" s="117" t="s">
        <v>1057</v>
      </c>
      <c r="E574" s="117" t="s">
        <v>484</v>
      </c>
      <c r="F574" s="117" t="s">
        <v>1092</v>
      </c>
      <c r="G574" s="117" t="s">
        <v>1093</v>
      </c>
      <c r="H574" s="117" t="s">
        <v>3003</v>
      </c>
      <c r="I574" s="117"/>
      <c r="J574" s="116" t="s">
        <v>1858</v>
      </c>
      <c r="K574" s="116">
        <v>8.7834289999999999</v>
      </c>
      <c r="L574" s="116">
        <v>30.566241000000002</v>
      </c>
      <c r="M574" s="117" t="s">
        <v>1859</v>
      </c>
      <c r="N574" s="116" t="s">
        <v>159</v>
      </c>
      <c r="O574" s="116">
        <v>227</v>
      </c>
      <c r="P574" s="116">
        <v>1274</v>
      </c>
      <c r="Q574" s="116">
        <v>220</v>
      </c>
      <c r="R574" s="116">
        <v>1227</v>
      </c>
      <c r="S574" s="116">
        <v>7</v>
      </c>
      <c r="T574" s="116">
        <v>47</v>
      </c>
      <c r="U574" s="116" t="s">
        <v>159</v>
      </c>
      <c r="V574" s="116">
        <v>110</v>
      </c>
      <c r="W574" s="116">
        <v>582</v>
      </c>
      <c r="X574" s="116">
        <v>98</v>
      </c>
      <c r="Y574" s="116">
        <v>521</v>
      </c>
      <c r="Z574" s="116">
        <v>12</v>
      </c>
      <c r="AA574" s="116">
        <v>61</v>
      </c>
      <c r="AB574" s="116">
        <v>7</v>
      </c>
      <c r="AC574" s="116">
        <v>38</v>
      </c>
      <c r="AD574" s="116">
        <v>123</v>
      </c>
      <c r="AE574" s="116">
        <v>492</v>
      </c>
      <c r="AF574" s="116" t="s">
        <v>1860</v>
      </c>
      <c r="AG574" s="117"/>
      <c r="AH574" s="117" t="s">
        <v>1861</v>
      </c>
    </row>
    <row r="575" spans="1:34" x14ac:dyDescent="0.25">
      <c r="A575" s="117" t="s">
        <v>155</v>
      </c>
      <c r="B575" s="117" t="s">
        <v>156</v>
      </c>
      <c r="C575" s="117" t="s">
        <v>3004</v>
      </c>
      <c r="D575" s="117" t="s">
        <v>1057</v>
      </c>
      <c r="E575" s="117" t="s">
        <v>484</v>
      </c>
      <c r="F575" s="117" t="s">
        <v>1092</v>
      </c>
      <c r="G575" s="117" t="s">
        <v>1093</v>
      </c>
      <c r="H575" s="117" t="s">
        <v>3005</v>
      </c>
      <c r="I575" s="117"/>
      <c r="J575" s="116" t="s">
        <v>1858</v>
      </c>
      <c r="K575" s="116">
        <v>8.8057639999999999</v>
      </c>
      <c r="L575" s="116">
        <v>30.672483</v>
      </c>
      <c r="M575" s="117" t="s">
        <v>1859</v>
      </c>
      <c r="N575" s="116" t="s">
        <v>159</v>
      </c>
      <c r="O575" s="116">
        <v>252</v>
      </c>
      <c r="P575" s="116">
        <v>1862</v>
      </c>
      <c r="Q575" s="116">
        <v>246</v>
      </c>
      <c r="R575" s="116">
        <v>1827</v>
      </c>
      <c r="S575" s="116">
        <v>6</v>
      </c>
      <c r="T575" s="116">
        <v>35</v>
      </c>
      <c r="U575" s="116" t="s">
        <v>159</v>
      </c>
      <c r="V575" s="116">
        <v>67</v>
      </c>
      <c r="W575" s="116">
        <v>371</v>
      </c>
      <c r="X575" s="116">
        <v>56</v>
      </c>
      <c r="Y575" s="116">
        <v>308</v>
      </c>
      <c r="Z575" s="116">
        <v>11</v>
      </c>
      <c r="AA575" s="116">
        <v>63</v>
      </c>
      <c r="AB575" s="116">
        <v>13</v>
      </c>
      <c r="AC575" s="116">
        <v>79</v>
      </c>
      <c r="AD575" s="116">
        <v>41</v>
      </c>
      <c r="AE575" s="116">
        <v>201</v>
      </c>
      <c r="AF575" s="116" t="s">
        <v>1860</v>
      </c>
      <c r="AG575" s="117"/>
      <c r="AH575" s="117" t="s">
        <v>1861</v>
      </c>
    </row>
    <row r="576" spans="1:34" x14ac:dyDescent="0.25">
      <c r="A576" s="117" t="s">
        <v>155</v>
      </c>
      <c r="B576" s="117" t="s">
        <v>156</v>
      </c>
      <c r="C576" s="117" t="s">
        <v>3006</v>
      </c>
      <c r="D576" s="117" t="s">
        <v>1057</v>
      </c>
      <c r="E576" s="117" t="s">
        <v>484</v>
      </c>
      <c r="F576" s="117" t="s">
        <v>1056</v>
      </c>
      <c r="G576" s="117" t="s">
        <v>1058</v>
      </c>
      <c r="H576" s="117" t="s">
        <v>3007</v>
      </c>
      <c r="I576" s="117"/>
      <c r="J576" s="116" t="s">
        <v>1858</v>
      </c>
      <c r="K576" s="116">
        <v>9.1175499999999996</v>
      </c>
      <c r="L576" s="116">
        <v>30.927099999999999</v>
      </c>
      <c r="M576" s="117" t="s">
        <v>1859</v>
      </c>
      <c r="N576" s="116" t="s">
        <v>159</v>
      </c>
      <c r="O576" s="116">
        <v>198</v>
      </c>
      <c r="P576" s="116">
        <v>1092</v>
      </c>
      <c r="Q576" s="116">
        <v>198</v>
      </c>
      <c r="R576" s="116">
        <v>1092</v>
      </c>
      <c r="S576" s="116">
        <v>0</v>
      </c>
      <c r="T576" s="116">
        <v>0</v>
      </c>
      <c r="U576" s="119" t="s">
        <v>146</v>
      </c>
      <c r="V576" s="116">
        <v>0</v>
      </c>
      <c r="W576" s="116">
        <v>0</v>
      </c>
      <c r="X576" s="116">
        <v>0</v>
      </c>
      <c r="Y576" s="116">
        <v>0</v>
      </c>
      <c r="Z576" s="116">
        <v>0</v>
      </c>
      <c r="AA576" s="116">
        <v>0</v>
      </c>
      <c r="AB576" s="116">
        <v>0</v>
      </c>
      <c r="AC576" s="116">
        <v>0</v>
      </c>
      <c r="AD576" s="116">
        <v>0</v>
      </c>
      <c r="AE576" s="116">
        <v>0</v>
      </c>
      <c r="AF576" s="116" t="s">
        <v>1860</v>
      </c>
      <c r="AG576" s="117"/>
      <c r="AH576" s="117" t="s">
        <v>1861</v>
      </c>
    </row>
    <row r="577" spans="1:34" x14ac:dyDescent="0.25">
      <c r="A577" s="117" t="s">
        <v>155</v>
      </c>
      <c r="B577" s="117" t="s">
        <v>156</v>
      </c>
      <c r="C577" s="117" t="s">
        <v>3008</v>
      </c>
      <c r="D577" s="117" t="s">
        <v>1057</v>
      </c>
      <c r="E577" s="117" t="s">
        <v>484</v>
      </c>
      <c r="F577" s="117" t="s">
        <v>1056</v>
      </c>
      <c r="G577" s="117" t="s">
        <v>1058</v>
      </c>
      <c r="H577" s="117" t="s">
        <v>3009</v>
      </c>
      <c r="I577" s="117"/>
      <c r="J577" s="116" t="s">
        <v>1858</v>
      </c>
      <c r="K577" s="116">
        <v>9.0716800000000006</v>
      </c>
      <c r="L577" s="116">
        <v>30.882899999999999</v>
      </c>
      <c r="M577" s="117" t="s">
        <v>1859</v>
      </c>
      <c r="N577" s="116" t="s">
        <v>159</v>
      </c>
      <c r="O577" s="116">
        <v>217</v>
      </c>
      <c r="P577" s="116">
        <v>1191</v>
      </c>
      <c r="Q577" s="116">
        <v>217</v>
      </c>
      <c r="R577" s="116">
        <v>1191</v>
      </c>
      <c r="S577" s="116">
        <v>0</v>
      </c>
      <c r="T577" s="116">
        <v>0</v>
      </c>
      <c r="U577" s="116" t="s">
        <v>159</v>
      </c>
      <c r="V577" s="116">
        <v>218</v>
      </c>
      <c r="W577" s="116">
        <v>1201</v>
      </c>
      <c r="X577" s="116">
        <v>0</v>
      </c>
      <c r="Y577" s="116">
        <v>0</v>
      </c>
      <c r="Z577" s="116">
        <v>218</v>
      </c>
      <c r="AA577" s="116">
        <v>1201</v>
      </c>
      <c r="AB577" s="116">
        <v>0</v>
      </c>
      <c r="AC577" s="116">
        <v>0</v>
      </c>
      <c r="AD577" s="116">
        <v>0</v>
      </c>
      <c r="AE577" s="116">
        <v>0</v>
      </c>
      <c r="AF577" s="116" t="s">
        <v>1860</v>
      </c>
      <c r="AG577" s="117"/>
      <c r="AH577" s="117" t="s">
        <v>1861</v>
      </c>
    </row>
    <row r="578" spans="1:34" x14ac:dyDescent="0.25">
      <c r="A578" s="117" t="s">
        <v>155</v>
      </c>
      <c r="B578" s="117" t="s">
        <v>156</v>
      </c>
      <c r="C578" s="117" t="s">
        <v>3010</v>
      </c>
      <c r="D578" s="117" t="s">
        <v>1057</v>
      </c>
      <c r="E578" s="117" t="s">
        <v>484</v>
      </c>
      <c r="F578" s="117" t="s">
        <v>1056</v>
      </c>
      <c r="G578" s="117" t="s">
        <v>1058</v>
      </c>
      <c r="H578" s="117" t="s">
        <v>3011</v>
      </c>
      <c r="I578" s="117"/>
      <c r="J578" s="116" t="s">
        <v>1858</v>
      </c>
      <c r="K578" s="116">
        <v>9.0707599999999999</v>
      </c>
      <c r="L578" s="116">
        <v>30.8871</v>
      </c>
      <c r="M578" s="117" t="s">
        <v>1859</v>
      </c>
      <c r="N578" s="116" t="s">
        <v>159</v>
      </c>
      <c r="O578" s="116">
        <v>176</v>
      </c>
      <c r="P578" s="116">
        <v>973</v>
      </c>
      <c r="Q578" s="116">
        <v>176</v>
      </c>
      <c r="R578" s="116">
        <v>973</v>
      </c>
      <c r="S578" s="116">
        <v>0</v>
      </c>
      <c r="T578" s="116">
        <v>0</v>
      </c>
      <c r="U578" s="116" t="s">
        <v>159</v>
      </c>
      <c r="V578" s="116">
        <v>78</v>
      </c>
      <c r="W578" s="116">
        <v>431</v>
      </c>
      <c r="X578" s="116">
        <v>78</v>
      </c>
      <c r="Y578" s="116">
        <v>431</v>
      </c>
      <c r="Z578" s="116">
        <v>0</v>
      </c>
      <c r="AA578" s="116">
        <v>0</v>
      </c>
      <c r="AB578" s="116">
        <v>0</v>
      </c>
      <c r="AC578" s="116">
        <v>0</v>
      </c>
      <c r="AD578" s="116">
        <v>0</v>
      </c>
      <c r="AE578" s="116">
        <v>0</v>
      </c>
      <c r="AF578" s="116" t="s">
        <v>1860</v>
      </c>
      <c r="AG578" s="117"/>
      <c r="AH578" s="117" t="s">
        <v>1861</v>
      </c>
    </row>
    <row r="579" spans="1:34" x14ac:dyDescent="0.25">
      <c r="A579" s="117" t="s">
        <v>155</v>
      </c>
      <c r="B579" s="117" t="s">
        <v>156</v>
      </c>
      <c r="C579" s="117" t="s">
        <v>3012</v>
      </c>
      <c r="D579" s="117" t="s">
        <v>1057</v>
      </c>
      <c r="E579" s="117" t="s">
        <v>484</v>
      </c>
      <c r="F579" s="117" t="s">
        <v>1056</v>
      </c>
      <c r="G579" s="117" t="s">
        <v>1058</v>
      </c>
      <c r="H579" s="117" t="s">
        <v>3013</v>
      </c>
      <c r="I579" s="117"/>
      <c r="J579" s="116" t="s">
        <v>1858</v>
      </c>
      <c r="K579" s="116">
        <v>9.0658899999999996</v>
      </c>
      <c r="L579" s="116">
        <v>30.883600000000001</v>
      </c>
      <c r="M579" s="117" t="s">
        <v>1859</v>
      </c>
      <c r="N579" s="116" t="s">
        <v>159</v>
      </c>
      <c r="O579" s="116">
        <v>178</v>
      </c>
      <c r="P579" s="116">
        <v>981</v>
      </c>
      <c r="Q579" s="116">
        <v>178</v>
      </c>
      <c r="R579" s="116">
        <v>981</v>
      </c>
      <c r="S579" s="116">
        <v>0</v>
      </c>
      <c r="T579" s="116">
        <v>0</v>
      </c>
      <c r="U579" s="116" t="s">
        <v>159</v>
      </c>
      <c r="V579" s="116">
        <v>38</v>
      </c>
      <c r="W579" s="116">
        <v>209</v>
      </c>
      <c r="X579" s="116">
        <v>38</v>
      </c>
      <c r="Y579" s="116">
        <v>209</v>
      </c>
      <c r="Z579" s="116">
        <v>0</v>
      </c>
      <c r="AA579" s="116">
        <v>0</v>
      </c>
      <c r="AB579" s="116">
        <v>0</v>
      </c>
      <c r="AC579" s="116">
        <v>0</v>
      </c>
      <c r="AD579" s="116">
        <v>21</v>
      </c>
      <c r="AE579" s="116">
        <v>114</v>
      </c>
      <c r="AF579" s="116" t="s">
        <v>1860</v>
      </c>
      <c r="AG579" s="117"/>
      <c r="AH579" s="117" t="s">
        <v>1861</v>
      </c>
    </row>
    <row r="580" spans="1:34" x14ac:dyDescent="0.25">
      <c r="A580" s="117" t="s">
        <v>155</v>
      </c>
      <c r="B580" s="117" t="s">
        <v>156</v>
      </c>
      <c r="C580" s="117" t="s">
        <v>3014</v>
      </c>
      <c r="D580" s="117" t="s">
        <v>1057</v>
      </c>
      <c r="E580" s="117" t="s">
        <v>484</v>
      </c>
      <c r="F580" s="117" t="s">
        <v>1056</v>
      </c>
      <c r="G580" s="117" t="s">
        <v>1058</v>
      </c>
      <c r="H580" s="117" t="s">
        <v>3015</v>
      </c>
      <c r="I580" s="117"/>
      <c r="J580" s="116" t="s">
        <v>1858</v>
      </c>
      <c r="K580" s="116">
        <v>9.0505099999999992</v>
      </c>
      <c r="L580" s="116">
        <v>30.884799999999998</v>
      </c>
      <c r="M580" s="117" t="s">
        <v>1859</v>
      </c>
      <c r="N580" s="116" t="s">
        <v>159</v>
      </c>
      <c r="O580" s="116">
        <v>294</v>
      </c>
      <c r="P580" s="116">
        <v>1622</v>
      </c>
      <c r="Q580" s="116">
        <v>294</v>
      </c>
      <c r="R580" s="116">
        <v>1622</v>
      </c>
      <c r="S580" s="116">
        <v>0</v>
      </c>
      <c r="T580" s="116">
        <v>0</v>
      </c>
      <c r="U580" s="116" t="s">
        <v>159</v>
      </c>
      <c r="V580" s="116">
        <v>58</v>
      </c>
      <c r="W580" s="116">
        <v>319</v>
      </c>
      <c r="X580" s="116">
        <v>58</v>
      </c>
      <c r="Y580" s="116">
        <v>319</v>
      </c>
      <c r="Z580" s="116">
        <v>0</v>
      </c>
      <c r="AA580" s="116">
        <v>0</v>
      </c>
      <c r="AB580" s="116">
        <v>0</v>
      </c>
      <c r="AC580" s="116">
        <v>0</v>
      </c>
      <c r="AD580" s="116">
        <v>0</v>
      </c>
      <c r="AE580" s="116">
        <v>0</v>
      </c>
      <c r="AF580" s="116" t="s">
        <v>1860</v>
      </c>
      <c r="AG580" s="117"/>
      <c r="AH580" s="117" t="s">
        <v>1861</v>
      </c>
    </row>
    <row r="581" spans="1:34" x14ac:dyDescent="0.25">
      <c r="A581" s="117" t="s">
        <v>155</v>
      </c>
      <c r="B581" s="117" t="s">
        <v>156</v>
      </c>
      <c r="C581" s="117" t="s">
        <v>3016</v>
      </c>
      <c r="D581" s="117" t="s">
        <v>1057</v>
      </c>
      <c r="E581" s="117" t="s">
        <v>484</v>
      </c>
      <c r="F581" s="117" t="s">
        <v>1056</v>
      </c>
      <c r="G581" s="117" t="s">
        <v>1058</v>
      </c>
      <c r="H581" s="117" t="s">
        <v>3017</v>
      </c>
      <c r="I581" s="117"/>
      <c r="J581" s="116" t="s">
        <v>1858</v>
      </c>
      <c r="K581" s="116">
        <v>9.0631799999999991</v>
      </c>
      <c r="L581" s="116">
        <v>30.877099999999999</v>
      </c>
      <c r="M581" s="117" t="s">
        <v>1859</v>
      </c>
      <c r="N581" s="116" t="s">
        <v>159</v>
      </c>
      <c r="O581" s="116">
        <v>599</v>
      </c>
      <c r="P581" s="116">
        <v>3299</v>
      </c>
      <c r="Q581" s="116">
        <v>578</v>
      </c>
      <c r="R581" s="116">
        <v>3186</v>
      </c>
      <c r="S581" s="116">
        <v>21</v>
      </c>
      <c r="T581" s="116">
        <v>113</v>
      </c>
      <c r="U581" s="116" t="s">
        <v>159</v>
      </c>
      <c r="V581" s="116">
        <v>63</v>
      </c>
      <c r="W581" s="116">
        <v>351</v>
      </c>
      <c r="X581" s="116">
        <v>59</v>
      </c>
      <c r="Y581" s="116">
        <v>329</v>
      </c>
      <c r="Z581" s="116">
        <v>4</v>
      </c>
      <c r="AA581" s="116">
        <v>22</v>
      </c>
      <c r="AB581" s="116">
        <v>0</v>
      </c>
      <c r="AC581" s="116">
        <v>0</v>
      </c>
      <c r="AD581" s="116">
        <v>0</v>
      </c>
      <c r="AE581" s="116">
        <v>0</v>
      </c>
      <c r="AF581" s="116" t="s">
        <v>1860</v>
      </c>
      <c r="AG581" s="117"/>
      <c r="AH581" s="117" t="s">
        <v>1861</v>
      </c>
    </row>
    <row r="582" spans="1:34" x14ac:dyDescent="0.25">
      <c r="A582" s="117" t="s">
        <v>155</v>
      </c>
      <c r="B582" s="117" t="s">
        <v>156</v>
      </c>
      <c r="C582" s="117" t="s">
        <v>3018</v>
      </c>
      <c r="D582" s="117" t="s">
        <v>1057</v>
      </c>
      <c r="E582" s="117" t="s">
        <v>484</v>
      </c>
      <c r="F582" s="117" t="s">
        <v>1056</v>
      </c>
      <c r="G582" s="117" t="s">
        <v>1058</v>
      </c>
      <c r="H582" s="117" t="s">
        <v>3019</v>
      </c>
      <c r="I582" s="117"/>
      <c r="J582" s="116" t="s">
        <v>1858</v>
      </c>
      <c r="K582" s="116">
        <v>9.0252599999999994</v>
      </c>
      <c r="L582" s="116">
        <v>30.999199999999998</v>
      </c>
      <c r="M582" s="117" t="s">
        <v>1859</v>
      </c>
      <c r="N582" s="116" t="s">
        <v>159</v>
      </c>
      <c r="O582" s="116">
        <v>54</v>
      </c>
      <c r="P582" s="116">
        <v>295</v>
      </c>
      <c r="Q582" s="116">
        <v>54</v>
      </c>
      <c r="R582" s="116">
        <v>295</v>
      </c>
      <c r="S582" s="116">
        <v>0</v>
      </c>
      <c r="T582" s="116">
        <v>0</v>
      </c>
      <c r="U582" s="116" t="s">
        <v>159</v>
      </c>
      <c r="V582" s="116">
        <v>55</v>
      </c>
      <c r="W582" s="116">
        <v>302</v>
      </c>
      <c r="X582" s="116">
        <v>55</v>
      </c>
      <c r="Y582" s="116">
        <v>302</v>
      </c>
      <c r="Z582" s="116">
        <v>0</v>
      </c>
      <c r="AA582" s="116">
        <v>0</v>
      </c>
      <c r="AB582" s="116">
        <v>0</v>
      </c>
      <c r="AC582" s="116">
        <v>0</v>
      </c>
      <c r="AD582" s="116">
        <v>21</v>
      </c>
      <c r="AE582" s="116">
        <v>116</v>
      </c>
      <c r="AF582" s="116" t="s">
        <v>1860</v>
      </c>
      <c r="AG582" s="117"/>
      <c r="AH582" s="117" t="s">
        <v>1861</v>
      </c>
    </row>
    <row r="583" spans="1:34" x14ac:dyDescent="0.25">
      <c r="A583" s="117" t="s">
        <v>155</v>
      </c>
      <c r="B583" s="117" t="s">
        <v>156</v>
      </c>
      <c r="C583" s="117" t="s">
        <v>3020</v>
      </c>
      <c r="D583" s="117" t="s">
        <v>1057</v>
      </c>
      <c r="E583" s="117" t="s">
        <v>484</v>
      </c>
      <c r="F583" s="117" t="s">
        <v>1056</v>
      </c>
      <c r="G583" s="117" t="s">
        <v>1058</v>
      </c>
      <c r="H583" s="117" t="s">
        <v>3021</v>
      </c>
      <c r="I583" s="117"/>
      <c r="J583" s="116" t="s">
        <v>1858</v>
      </c>
      <c r="K583" s="116">
        <v>9.0858699999999999</v>
      </c>
      <c r="L583" s="116">
        <v>30.900790000000001</v>
      </c>
      <c r="M583" s="117" t="s">
        <v>1859</v>
      </c>
      <c r="N583" s="116" t="s">
        <v>159</v>
      </c>
      <c r="O583" s="116">
        <v>349</v>
      </c>
      <c r="P583" s="116">
        <v>1921</v>
      </c>
      <c r="Q583" s="116">
        <v>349</v>
      </c>
      <c r="R583" s="116">
        <v>1921</v>
      </c>
      <c r="S583" s="116">
        <v>0</v>
      </c>
      <c r="T583" s="116">
        <v>0</v>
      </c>
      <c r="U583" s="116" t="s">
        <v>159</v>
      </c>
      <c r="V583" s="116">
        <v>54</v>
      </c>
      <c r="W583" s="116">
        <v>296</v>
      </c>
      <c r="X583" s="116">
        <v>54</v>
      </c>
      <c r="Y583" s="116">
        <v>296</v>
      </c>
      <c r="Z583" s="116">
        <v>0</v>
      </c>
      <c r="AA583" s="116">
        <v>0</v>
      </c>
      <c r="AB583" s="116">
        <v>0</v>
      </c>
      <c r="AC583" s="116">
        <v>0</v>
      </c>
      <c r="AD583" s="116">
        <v>0</v>
      </c>
      <c r="AE583" s="116">
        <v>0</v>
      </c>
      <c r="AF583" s="116" t="s">
        <v>1860</v>
      </c>
      <c r="AG583" s="117"/>
      <c r="AH583" s="117" t="s">
        <v>1861</v>
      </c>
    </row>
    <row r="584" spans="1:34" x14ac:dyDescent="0.25">
      <c r="A584" s="117" t="s">
        <v>155</v>
      </c>
      <c r="B584" s="117" t="s">
        <v>156</v>
      </c>
      <c r="C584" s="117" t="s">
        <v>3022</v>
      </c>
      <c r="D584" s="117" t="s">
        <v>1057</v>
      </c>
      <c r="E584" s="117" t="s">
        <v>484</v>
      </c>
      <c r="F584" s="117" t="s">
        <v>1056</v>
      </c>
      <c r="G584" s="117" t="s">
        <v>1058</v>
      </c>
      <c r="H584" s="117" t="s">
        <v>3023</v>
      </c>
      <c r="I584" s="117"/>
      <c r="J584" s="116" t="s">
        <v>1858</v>
      </c>
      <c r="K584" s="116">
        <v>9.2224179999999993</v>
      </c>
      <c r="L584" s="116">
        <v>31.091715000000001</v>
      </c>
      <c r="M584" s="117" t="s">
        <v>1859</v>
      </c>
      <c r="N584" s="116" t="s">
        <v>159</v>
      </c>
      <c r="O584" s="116">
        <v>713</v>
      </c>
      <c r="P584" s="116">
        <v>3921</v>
      </c>
      <c r="Q584" s="116">
        <v>673</v>
      </c>
      <c r="R584" s="116">
        <v>3700</v>
      </c>
      <c r="S584" s="116">
        <v>40</v>
      </c>
      <c r="T584" s="116">
        <v>221</v>
      </c>
      <c r="U584" s="116" t="s">
        <v>159</v>
      </c>
      <c r="V584" s="116">
        <v>80</v>
      </c>
      <c r="W584" s="116">
        <v>443</v>
      </c>
      <c r="X584" s="116">
        <v>53</v>
      </c>
      <c r="Y584" s="116">
        <v>292</v>
      </c>
      <c r="Z584" s="116">
        <v>27</v>
      </c>
      <c r="AA584" s="116">
        <v>151</v>
      </c>
      <c r="AB584" s="116">
        <v>13</v>
      </c>
      <c r="AC584" s="116">
        <v>74</v>
      </c>
      <c r="AD584" s="116">
        <v>0</v>
      </c>
      <c r="AE584" s="116">
        <v>0</v>
      </c>
      <c r="AF584" s="116" t="s">
        <v>1860</v>
      </c>
      <c r="AG584" s="117"/>
      <c r="AH584" s="117" t="s">
        <v>1861</v>
      </c>
    </row>
    <row r="585" spans="1:34" x14ac:dyDescent="0.25">
      <c r="A585" s="117" t="s">
        <v>155</v>
      </c>
      <c r="B585" s="117" t="s">
        <v>156</v>
      </c>
      <c r="C585" s="117" t="s">
        <v>3024</v>
      </c>
      <c r="D585" s="117" t="s">
        <v>1057</v>
      </c>
      <c r="E585" s="117" t="s">
        <v>484</v>
      </c>
      <c r="F585" s="117" t="s">
        <v>1600</v>
      </c>
      <c r="G585" s="117" t="s">
        <v>1601</v>
      </c>
      <c r="H585" s="117" t="s">
        <v>3025</v>
      </c>
      <c r="I585" s="117"/>
      <c r="J585" s="116" t="s">
        <v>1858</v>
      </c>
      <c r="K585" s="116">
        <v>9.1316100000000002</v>
      </c>
      <c r="L585" s="116">
        <v>30.767499999999998</v>
      </c>
      <c r="M585" s="117" t="s">
        <v>1859</v>
      </c>
      <c r="N585" s="116" t="s">
        <v>159</v>
      </c>
      <c r="O585" s="116">
        <v>4</v>
      </c>
      <c r="P585" s="116">
        <v>29</v>
      </c>
      <c r="Q585" s="116">
        <v>4</v>
      </c>
      <c r="R585" s="116">
        <v>29</v>
      </c>
      <c r="S585" s="116">
        <v>0</v>
      </c>
      <c r="T585" s="116">
        <v>0</v>
      </c>
      <c r="U585" s="116" t="s">
        <v>159</v>
      </c>
      <c r="V585" s="116">
        <v>28</v>
      </c>
      <c r="W585" s="116">
        <v>244</v>
      </c>
      <c r="X585" s="116">
        <v>3</v>
      </c>
      <c r="Y585" s="116">
        <v>9</v>
      </c>
      <c r="Z585" s="116">
        <v>25</v>
      </c>
      <c r="AA585" s="116">
        <v>235</v>
      </c>
      <c r="AB585" s="116">
        <v>0</v>
      </c>
      <c r="AC585" s="116">
        <v>0</v>
      </c>
      <c r="AD585" s="116">
        <v>0</v>
      </c>
      <c r="AE585" s="116">
        <v>0</v>
      </c>
      <c r="AF585" s="116" t="s">
        <v>1860</v>
      </c>
      <c r="AG585" s="117"/>
      <c r="AH585" s="117" t="s">
        <v>1861</v>
      </c>
    </row>
    <row r="586" spans="1:34" x14ac:dyDescent="0.25">
      <c r="A586" s="117" t="s">
        <v>155</v>
      </c>
      <c r="B586" s="117" t="s">
        <v>156</v>
      </c>
      <c r="C586" s="117" t="s">
        <v>3026</v>
      </c>
      <c r="D586" s="117" t="s">
        <v>1057</v>
      </c>
      <c r="E586" s="117" t="s">
        <v>484</v>
      </c>
      <c r="F586" s="117" t="s">
        <v>1600</v>
      </c>
      <c r="G586" s="117" t="s">
        <v>1601</v>
      </c>
      <c r="H586" s="117" t="s">
        <v>3027</v>
      </c>
      <c r="I586" s="117"/>
      <c r="J586" s="116" t="s">
        <v>1858</v>
      </c>
      <c r="K586" s="116">
        <v>9.1316100000000002</v>
      </c>
      <c r="L586" s="116">
        <v>30.760120000000001</v>
      </c>
      <c r="M586" s="117" t="s">
        <v>1859</v>
      </c>
      <c r="N586" s="116" t="s">
        <v>159</v>
      </c>
      <c r="O586" s="116">
        <v>6</v>
      </c>
      <c r="P586" s="116">
        <v>44</v>
      </c>
      <c r="Q586" s="116">
        <v>6</v>
      </c>
      <c r="R586" s="116">
        <v>44</v>
      </c>
      <c r="S586" s="116">
        <v>0</v>
      </c>
      <c r="T586" s="116">
        <v>0</v>
      </c>
      <c r="U586" s="116" t="s">
        <v>159</v>
      </c>
      <c r="V586" s="116">
        <v>29</v>
      </c>
      <c r="W586" s="116">
        <v>137</v>
      </c>
      <c r="X586" s="116">
        <v>0</v>
      </c>
      <c r="Y586" s="116">
        <v>0</v>
      </c>
      <c r="Z586" s="116">
        <v>29</v>
      </c>
      <c r="AA586" s="116">
        <v>137</v>
      </c>
      <c r="AB586" s="116">
        <v>0</v>
      </c>
      <c r="AC586" s="116">
        <v>0</v>
      </c>
      <c r="AD586" s="116">
        <v>0</v>
      </c>
      <c r="AE586" s="116">
        <v>0</v>
      </c>
      <c r="AF586" s="116" t="s">
        <v>1860</v>
      </c>
      <c r="AG586" s="117"/>
      <c r="AH586" s="117" t="s">
        <v>1861</v>
      </c>
    </row>
    <row r="587" spans="1:34" x14ac:dyDescent="0.25">
      <c r="A587" s="117" t="s">
        <v>155</v>
      </c>
      <c r="B587" s="117" t="s">
        <v>156</v>
      </c>
      <c r="C587" s="117" t="s">
        <v>3028</v>
      </c>
      <c r="D587" s="117" t="s">
        <v>1057</v>
      </c>
      <c r="E587" s="117" t="s">
        <v>484</v>
      </c>
      <c r="F587" s="117" t="s">
        <v>1600</v>
      </c>
      <c r="G587" s="117" t="s">
        <v>1601</v>
      </c>
      <c r="H587" s="117" t="s">
        <v>3029</v>
      </c>
      <c r="I587" s="117"/>
      <c r="J587" s="116" t="s">
        <v>1858</v>
      </c>
      <c r="K587" s="116">
        <v>9.2641100000000005</v>
      </c>
      <c r="L587" s="116">
        <v>30.6357</v>
      </c>
      <c r="M587" s="117" t="s">
        <v>1859</v>
      </c>
      <c r="N587" s="116" t="s">
        <v>159</v>
      </c>
      <c r="O587" s="116">
        <v>67</v>
      </c>
      <c r="P587" s="116">
        <v>408</v>
      </c>
      <c r="Q587" s="116">
        <v>67</v>
      </c>
      <c r="R587" s="116">
        <v>408</v>
      </c>
      <c r="S587" s="116">
        <v>0</v>
      </c>
      <c r="T587" s="116">
        <v>0</v>
      </c>
      <c r="U587" s="116" t="s">
        <v>159</v>
      </c>
      <c r="V587" s="116">
        <v>56</v>
      </c>
      <c r="W587" s="116">
        <v>313</v>
      </c>
      <c r="X587" s="116">
        <v>56</v>
      </c>
      <c r="Y587" s="116">
        <v>313</v>
      </c>
      <c r="Z587" s="116">
        <v>0</v>
      </c>
      <c r="AA587" s="116">
        <v>0</v>
      </c>
      <c r="AB587" s="116">
        <v>15</v>
      </c>
      <c r="AC587" s="116">
        <v>76</v>
      </c>
      <c r="AD587" s="116">
        <v>35</v>
      </c>
      <c r="AE587" s="116">
        <v>174</v>
      </c>
      <c r="AF587" s="116" t="s">
        <v>1860</v>
      </c>
      <c r="AG587" s="117"/>
      <c r="AH587" s="117" t="s">
        <v>1861</v>
      </c>
    </row>
    <row r="588" spans="1:34" x14ac:dyDescent="0.25">
      <c r="A588" s="117" t="s">
        <v>155</v>
      </c>
      <c r="B588" s="117" t="s">
        <v>156</v>
      </c>
      <c r="C588" s="117" t="s">
        <v>3030</v>
      </c>
      <c r="D588" s="117" t="s">
        <v>1057</v>
      </c>
      <c r="E588" s="117" t="s">
        <v>484</v>
      </c>
      <c r="F588" s="117" t="s">
        <v>1600</v>
      </c>
      <c r="G588" s="117" t="s">
        <v>1601</v>
      </c>
      <c r="H588" s="117" t="s">
        <v>3031</v>
      </c>
      <c r="I588" s="117"/>
      <c r="J588" s="116" t="s">
        <v>1858</v>
      </c>
      <c r="K588" s="116">
        <v>9.2400199999999995</v>
      </c>
      <c r="L588" s="116">
        <v>30.401900000000001</v>
      </c>
      <c r="M588" s="117" t="s">
        <v>1859</v>
      </c>
      <c r="N588" s="116" t="s">
        <v>159</v>
      </c>
      <c r="O588" s="116">
        <v>8</v>
      </c>
      <c r="P588" s="116">
        <v>52</v>
      </c>
      <c r="Q588" s="116">
        <v>8</v>
      </c>
      <c r="R588" s="116">
        <v>52</v>
      </c>
      <c r="S588" s="116">
        <v>0</v>
      </c>
      <c r="T588" s="116">
        <v>0</v>
      </c>
      <c r="U588" s="116" t="s">
        <v>159</v>
      </c>
      <c r="V588" s="116">
        <v>26</v>
      </c>
      <c r="W588" s="116">
        <v>138</v>
      </c>
      <c r="X588" s="116">
        <v>26</v>
      </c>
      <c r="Y588" s="116">
        <v>138</v>
      </c>
      <c r="Z588" s="116">
        <v>0</v>
      </c>
      <c r="AA588" s="116">
        <v>0</v>
      </c>
      <c r="AB588" s="116">
        <v>0</v>
      </c>
      <c r="AC588" s="116">
        <v>0</v>
      </c>
      <c r="AD588" s="116">
        <v>0</v>
      </c>
      <c r="AE588" s="116">
        <v>0</v>
      </c>
      <c r="AF588" s="116" t="s">
        <v>1860</v>
      </c>
      <c r="AG588" s="117"/>
      <c r="AH588" s="117" t="s">
        <v>1861</v>
      </c>
    </row>
    <row r="589" spans="1:34" x14ac:dyDescent="0.25">
      <c r="A589" s="117" t="s">
        <v>155</v>
      </c>
      <c r="B589" s="117" t="s">
        <v>156</v>
      </c>
      <c r="C589" s="117" t="s">
        <v>3032</v>
      </c>
      <c r="D589" s="117" t="s">
        <v>1057</v>
      </c>
      <c r="E589" s="117" t="s">
        <v>484</v>
      </c>
      <c r="F589" s="117" t="s">
        <v>1600</v>
      </c>
      <c r="G589" s="117" t="s">
        <v>1601</v>
      </c>
      <c r="H589" s="117" t="s">
        <v>3033</v>
      </c>
      <c r="I589" s="117"/>
      <c r="J589" s="116" t="s">
        <v>1858</v>
      </c>
      <c r="K589" s="116">
        <v>9.1669986389999991</v>
      </c>
      <c r="L589" s="116">
        <v>30.418945699999998</v>
      </c>
      <c r="M589" s="117" t="s">
        <v>1859</v>
      </c>
      <c r="N589" s="116" t="s">
        <v>159</v>
      </c>
      <c r="O589" s="116">
        <v>16</v>
      </c>
      <c r="P589" s="116">
        <v>78</v>
      </c>
      <c r="Q589" s="116">
        <v>16</v>
      </c>
      <c r="R589" s="116">
        <v>78</v>
      </c>
      <c r="S589" s="116">
        <v>0</v>
      </c>
      <c r="T589" s="116">
        <v>0</v>
      </c>
      <c r="U589" s="116" t="s">
        <v>159</v>
      </c>
      <c r="V589" s="116">
        <v>29</v>
      </c>
      <c r="W589" s="116">
        <v>155</v>
      </c>
      <c r="X589" s="116">
        <v>18</v>
      </c>
      <c r="Y589" s="116">
        <v>94</v>
      </c>
      <c r="Z589" s="116">
        <v>11</v>
      </c>
      <c r="AA589" s="116">
        <v>61</v>
      </c>
      <c r="AB589" s="116">
        <v>0</v>
      </c>
      <c r="AC589" s="116">
        <v>0</v>
      </c>
      <c r="AD589" s="116">
        <v>0</v>
      </c>
      <c r="AE589" s="116">
        <v>0</v>
      </c>
      <c r="AF589" s="116" t="s">
        <v>1860</v>
      </c>
      <c r="AG589" s="117"/>
      <c r="AH589" s="117" t="s">
        <v>1861</v>
      </c>
    </row>
    <row r="590" spans="1:34" x14ac:dyDescent="0.25">
      <c r="A590" s="117" t="s">
        <v>155</v>
      </c>
      <c r="B590" s="117" t="s">
        <v>156</v>
      </c>
      <c r="C590" s="117" t="s">
        <v>3034</v>
      </c>
      <c r="D590" s="117" t="s">
        <v>1057</v>
      </c>
      <c r="E590" s="117" t="s">
        <v>484</v>
      </c>
      <c r="F590" s="117" t="s">
        <v>1600</v>
      </c>
      <c r="G590" s="117" t="s">
        <v>1601</v>
      </c>
      <c r="H590" s="117" t="s">
        <v>3035</v>
      </c>
      <c r="I590" s="117"/>
      <c r="J590" s="116" t="s">
        <v>1858</v>
      </c>
      <c r="K590" s="116">
        <v>9.2681543830000006</v>
      </c>
      <c r="L590" s="116">
        <v>30.442145450000002</v>
      </c>
      <c r="M590" s="117" t="s">
        <v>1859</v>
      </c>
      <c r="N590" s="116" t="s">
        <v>159</v>
      </c>
      <c r="O590" s="116">
        <v>2</v>
      </c>
      <c r="P590" s="116">
        <v>12</v>
      </c>
      <c r="Q590" s="116">
        <v>2</v>
      </c>
      <c r="R590" s="116">
        <v>12</v>
      </c>
      <c r="S590" s="116">
        <v>0</v>
      </c>
      <c r="T590" s="116">
        <v>0</v>
      </c>
      <c r="U590" s="116" t="s">
        <v>159</v>
      </c>
      <c r="V590" s="116">
        <v>18</v>
      </c>
      <c r="W590" s="116">
        <v>99</v>
      </c>
      <c r="X590" s="116">
        <v>0</v>
      </c>
      <c r="Y590" s="116">
        <v>0</v>
      </c>
      <c r="Z590" s="116">
        <v>18</v>
      </c>
      <c r="AA590" s="116">
        <v>99</v>
      </c>
      <c r="AB590" s="116">
        <v>0</v>
      </c>
      <c r="AC590" s="116">
        <v>0</v>
      </c>
      <c r="AD590" s="116">
        <v>0</v>
      </c>
      <c r="AE590" s="116">
        <v>0</v>
      </c>
      <c r="AF590" s="116" t="s">
        <v>1957</v>
      </c>
      <c r="AG590" s="117" t="s">
        <v>2368</v>
      </c>
      <c r="AH590" s="117" t="s">
        <v>1861</v>
      </c>
    </row>
    <row r="591" spans="1:34" x14ac:dyDescent="0.25">
      <c r="A591" s="117" t="s">
        <v>155</v>
      </c>
      <c r="B591" s="117" t="s">
        <v>156</v>
      </c>
      <c r="C591" s="117" t="s">
        <v>3036</v>
      </c>
      <c r="D591" s="117" t="s">
        <v>1057</v>
      </c>
      <c r="E591" s="117" t="s">
        <v>484</v>
      </c>
      <c r="F591" s="117" t="s">
        <v>1600</v>
      </c>
      <c r="G591" s="117" t="s">
        <v>1601</v>
      </c>
      <c r="H591" s="117" t="s">
        <v>3037</v>
      </c>
      <c r="I591" s="117"/>
      <c r="J591" s="116" t="s">
        <v>1858</v>
      </c>
      <c r="K591" s="116">
        <v>9.1040899999999993</v>
      </c>
      <c r="L591" s="116">
        <v>30.753900000000002</v>
      </c>
      <c r="M591" s="117" t="s">
        <v>1859</v>
      </c>
      <c r="N591" s="116" t="s">
        <v>159</v>
      </c>
      <c r="O591" s="116">
        <v>3</v>
      </c>
      <c r="P591" s="116">
        <v>14</v>
      </c>
      <c r="Q591" s="116">
        <v>3</v>
      </c>
      <c r="R591" s="116">
        <v>14</v>
      </c>
      <c r="S591" s="116">
        <v>0</v>
      </c>
      <c r="T591" s="116">
        <v>0</v>
      </c>
      <c r="U591" s="116" t="s">
        <v>159</v>
      </c>
      <c r="V591" s="116">
        <v>57</v>
      </c>
      <c r="W591" s="116">
        <v>321</v>
      </c>
      <c r="X591" s="116">
        <v>0</v>
      </c>
      <c r="Y591" s="116">
        <v>0</v>
      </c>
      <c r="Z591" s="116">
        <v>57</v>
      </c>
      <c r="AA591" s="116">
        <v>321</v>
      </c>
      <c r="AB591" s="116">
        <v>0</v>
      </c>
      <c r="AC591" s="116">
        <v>0</v>
      </c>
      <c r="AD591" s="116">
        <v>0</v>
      </c>
      <c r="AE591" s="116">
        <v>0</v>
      </c>
      <c r="AF591" s="116" t="s">
        <v>1957</v>
      </c>
      <c r="AG591" s="117" t="s">
        <v>2368</v>
      </c>
      <c r="AH591" s="117" t="s">
        <v>1861</v>
      </c>
    </row>
    <row r="592" spans="1:34" x14ac:dyDescent="0.25">
      <c r="A592" s="117" t="s">
        <v>155</v>
      </c>
      <c r="B592" s="117" t="s">
        <v>156</v>
      </c>
      <c r="C592" s="117" t="s">
        <v>3038</v>
      </c>
      <c r="D592" s="117" t="s">
        <v>1057</v>
      </c>
      <c r="E592" s="117" t="s">
        <v>484</v>
      </c>
      <c r="F592" s="117" t="s">
        <v>1600</v>
      </c>
      <c r="G592" s="117" t="s">
        <v>1601</v>
      </c>
      <c r="H592" s="117" t="s">
        <v>3039</v>
      </c>
      <c r="I592" s="117"/>
      <c r="J592" s="116" t="s">
        <v>1858</v>
      </c>
      <c r="K592" s="116">
        <v>9.1732800000000001</v>
      </c>
      <c r="L592" s="116">
        <v>30.755800000000001</v>
      </c>
      <c r="M592" s="117" t="s">
        <v>1859</v>
      </c>
      <c r="N592" s="116" t="s">
        <v>159</v>
      </c>
      <c r="O592" s="116">
        <v>7</v>
      </c>
      <c r="P592" s="116">
        <v>39</v>
      </c>
      <c r="Q592" s="116">
        <v>7</v>
      </c>
      <c r="R592" s="116">
        <v>39</v>
      </c>
      <c r="S592" s="116">
        <v>0</v>
      </c>
      <c r="T592" s="116">
        <v>0</v>
      </c>
      <c r="U592" s="116" t="s">
        <v>159</v>
      </c>
      <c r="V592" s="116">
        <v>19</v>
      </c>
      <c r="W592" s="116">
        <v>96</v>
      </c>
      <c r="X592" s="116">
        <v>0</v>
      </c>
      <c r="Y592" s="116">
        <v>0</v>
      </c>
      <c r="Z592" s="116">
        <v>19</v>
      </c>
      <c r="AA592" s="116">
        <v>96</v>
      </c>
      <c r="AB592" s="116">
        <v>0</v>
      </c>
      <c r="AC592" s="116">
        <v>0</v>
      </c>
      <c r="AD592" s="116">
        <v>0</v>
      </c>
      <c r="AE592" s="116">
        <v>0</v>
      </c>
      <c r="AF592" s="116" t="s">
        <v>1860</v>
      </c>
      <c r="AG592" s="117"/>
      <c r="AH592" s="117" t="s">
        <v>1861</v>
      </c>
    </row>
    <row r="593" spans="1:34" x14ac:dyDescent="0.25">
      <c r="A593" s="117" t="s">
        <v>155</v>
      </c>
      <c r="B593" s="117" t="s">
        <v>156</v>
      </c>
      <c r="C593" s="117" t="s">
        <v>3040</v>
      </c>
      <c r="D593" s="117" t="s">
        <v>1057</v>
      </c>
      <c r="E593" s="117" t="s">
        <v>484</v>
      </c>
      <c r="F593" s="117" t="s">
        <v>1600</v>
      </c>
      <c r="G593" s="117" t="s">
        <v>1601</v>
      </c>
      <c r="H593" s="117" t="s">
        <v>3041</v>
      </c>
      <c r="I593" s="117"/>
      <c r="J593" s="116" t="s">
        <v>1858</v>
      </c>
      <c r="K593" s="116">
        <v>9.0834557619999998</v>
      </c>
      <c r="L593" s="116">
        <v>30.422491099999998</v>
      </c>
      <c r="M593" s="117" t="s">
        <v>1859</v>
      </c>
      <c r="N593" s="116" t="s">
        <v>159</v>
      </c>
      <c r="O593" s="116">
        <v>9</v>
      </c>
      <c r="P593" s="116">
        <v>51</v>
      </c>
      <c r="Q593" s="116">
        <v>9</v>
      </c>
      <c r="R593" s="116">
        <v>51</v>
      </c>
      <c r="S593" s="116">
        <v>0</v>
      </c>
      <c r="T593" s="116">
        <v>0</v>
      </c>
      <c r="U593" s="116" t="s">
        <v>159</v>
      </c>
      <c r="V593" s="116">
        <v>29</v>
      </c>
      <c r="W593" s="116">
        <v>159</v>
      </c>
      <c r="X593" s="116">
        <v>29</v>
      </c>
      <c r="Y593" s="116">
        <v>159</v>
      </c>
      <c r="Z593" s="116">
        <v>0</v>
      </c>
      <c r="AA593" s="116">
        <v>0</v>
      </c>
      <c r="AB593" s="116">
        <v>0</v>
      </c>
      <c r="AC593" s="116">
        <v>0</v>
      </c>
      <c r="AD593" s="116">
        <v>0</v>
      </c>
      <c r="AE593" s="116">
        <v>0</v>
      </c>
      <c r="AF593" s="116" t="s">
        <v>1860</v>
      </c>
      <c r="AG593" s="117"/>
      <c r="AH593" s="117" t="s">
        <v>1861</v>
      </c>
    </row>
    <row r="594" spans="1:34" x14ac:dyDescent="0.25">
      <c r="A594" s="117" t="s">
        <v>155</v>
      </c>
      <c r="B594" s="117" t="s">
        <v>156</v>
      </c>
      <c r="C594" s="117" t="s">
        <v>3042</v>
      </c>
      <c r="D594" s="117" t="s">
        <v>1057</v>
      </c>
      <c r="E594" s="117" t="s">
        <v>484</v>
      </c>
      <c r="F594" s="117" t="s">
        <v>1600</v>
      </c>
      <c r="G594" s="117" t="s">
        <v>1601</v>
      </c>
      <c r="H594" s="117" t="s">
        <v>3043</v>
      </c>
      <c r="I594" s="117"/>
      <c r="J594" s="116" t="s">
        <v>1858</v>
      </c>
      <c r="K594" s="116">
        <v>9.1316900000000008</v>
      </c>
      <c r="L594" s="116">
        <v>30.767499999999998</v>
      </c>
      <c r="M594" s="117" t="s">
        <v>1859</v>
      </c>
      <c r="N594" s="116" t="s">
        <v>146</v>
      </c>
      <c r="O594" s="116">
        <v>0</v>
      </c>
      <c r="P594" s="116">
        <v>0</v>
      </c>
      <c r="Q594" s="116">
        <v>0</v>
      </c>
      <c r="R594" s="116">
        <v>0</v>
      </c>
      <c r="S594" s="116">
        <v>0</v>
      </c>
      <c r="T594" s="116">
        <v>0</v>
      </c>
      <c r="U594" s="116" t="s">
        <v>159</v>
      </c>
      <c r="V594" s="116">
        <v>38</v>
      </c>
      <c r="W594" s="116">
        <v>208</v>
      </c>
      <c r="X594" s="116">
        <v>38</v>
      </c>
      <c r="Y594" s="116">
        <v>208</v>
      </c>
      <c r="Z594" s="116">
        <v>0</v>
      </c>
      <c r="AA594" s="116">
        <v>0</v>
      </c>
      <c r="AB594" s="116">
        <v>0</v>
      </c>
      <c r="AC594" s="116">
        <v>0</v>
      </c>
      <c r="AD594" s="116">
        <v>0</v>
      </c>
      <c r="AE594" s="116">
        <v>0</v>
      </c>
      <c r="AF594" s="116" t="s">
        <v>1860</v>
      </c>
      <c r="AG594" s="117"/>
      <c r="AH594" s="117" t="s">
        <v>1861</v>
      </c>
    </row>
    <row r="595" spans="1:34" x14ac:dyDescent="0.25">
      <c r="A595" s="117" t="s">
        <v>155</v>
      </c>
      <c r="B595" s="117" t="s">
        <v>156</v>
      </c>
      <c r="C595" s="117" t="s">
        <v>3044</v>
      </c>
      <c r="D595" s="117" t="s">
        <v>1057</v>
      </c>
      <c r="E595" s="117" t="s">
        <v>484</v>
      </c>
      <c r="F595" s="117" t="s">
        <v>1600</v>
      </c>
      <c r="G595" s="117" t="s">
        <v>1601</v>
      </c>
      <c r="H595" s="117" t="s">
        <v>3045</v>
      </c>
      <c r="I595" s="117"/>
      <c r="J595" s="116" t="s">
        <v>1858</v>
      </c>
      <c r="K595" s="116">
        <v>9.1162700000000001</v>
      </c>
      <c r="L595" s="116">
        <v>30.768599999999999</v>
      </c>
      <c r="M595" s="117" t="s">
        <v>1859</v>
      </c>
      <c r="N595" s="116" t="s">
        <v>159</v>
      </c>
      <c r="O595" s="116">
        <v>14</v>
      </c>
      <c r="P595" s="116">
        <v>79</v>
      </c>
      <c r="Q595" s="116">
        <v>14</v>
      </c>
      <c r="R595" s="116">
        <v>79</v>
      </c>
      <c r="S595" s="116">
        <v>0</v>
      </c>
      <c r="T595" s="116">
        <v>0</v>
      </c>
      <c r="U595" s="116" t="s">
        <v>159</v>
      </c>
      <c r="V595" s="116">
        <v>59</v>
      </c>
      <c r="W595" s="116">
        <v>320</v>
      </c>
      <c r="X595" s="116">
        <v>6</v>
      </c>
      <c r="Y595" s="116">
        <v>24</v>
      </c>
      <c r="Z595" s="116">
        <v>53</v>
      </c>
      <c r="AA595" s="116">
        <v>296</v>
      </c>
      <c r="AB595" s="116">
        <v>0</v>
      </c>
      <c r="AC595" s="116">
        <v>0</v>
      </c>
      <c r="AD595" s="116">
        <v>0</v>
      </c>
      <c r="AE595" s="116">
        <v>0</v>
      </c>
      <c r="AF595" s="116" t="s">
        <v>1860</v>
      </c>
      <c r="AG595" s="117"/>
      <c r="AH595" s="117" t="s">
        <v>1861</v>
      </c>
    </row>
    <row r="596" spans="1:34" x14ac:dyDescent="0.25">
      <c r="A596" s="117" t="s">
        <v>155</v>
      </c>
      <c r="B596" s="117" t="s">
        <v>156</v>
      </c>
      <c r="C596" s="117" t="s">
        <v>3046</v>
      </c>
      <c r="D596" s="117" t="s">
        <v>1057</v>
      </c>
      <c r="E596" s="117" t="s">
        <v>484</v>
      </c>
      <c r="F596" s="117" t="s">
        <v>1600</v>
      </c>
      <c r="G596" s="117" t="s">
        <v>1601</v>
      </c>
      <c r="H596" s="117" t="s">
        <v>3047</v>
      </c>
      <c r="I596" s="117"/>
      <c r="J596" s="116" t="s">
        <v>1858</v>
      </c>
      <c r="K596" s="116">
        <v>9.2400300000000009</v>
      </c>
      <c r="L596" s="116">
        <v>30.401900000000001</v>
      </c>
      <c r="M596" s="117" t="s">
        <v>1859</v>
      </c>
      <c r="N596" s="116" t="s">
        <v>159</v>
      </c>
      <c r="O596" s="116">
        <v>13</v>
      </c>
      <c r="P596" s="116">
        <v>66</v>
      </c>
      <c r="Q596" s="116">
        <v>13</v>
      </c>
      <c r="R596" s="116">
        <v>66</v>
      </c>
      <c r="S596" s="116">
        <v>0</v>
      </c>
      <c r="T596" s="116">
        <v>0</v>
      </c>
      <c r="U596" s="116" t="s">
        <v>159</v>
      </c>
      <c r="V596" s="116">
        <v>12</v>
      </c>
      <c r="W596" s="116">
        <v>68</v>
      </c>
      <c r="X596" s="116">
        <v>12</v>
      </c>
      <c r="Y596" s="116">
        <v>68</v>
      </c>
      <c r="Z596" s="116">
        <v>0</v>
      </c>
      <c r="AA596" s="116">
        <v>0</v>
      </c>
      <c r="AB596" s="116">
        <v>0</v>
      </c>
      <c r="AC596" s="116">
        <v>0</v>
      </c>
      <c r="AD596" s="116">
        <v>0</v>
      </c>
      <c r="AE596" s="116">
        <v>0</v>
      </c>
      <c r="AF596" s="116" t="s">
        <v>1860</v>
      </c>
      <c r="AG596" s="117"/>
      <c r="AH596" s="117" t="s">
        <v>1861</v>
      </c>
    </row>
    <row r="597" spans="1:34" x14ac:dyDescent="0.25">
      <c r="A597" s="117" t="s">
        <v>155</v>
      </c>
      <c r="B597" s="117" t="s">
        <v>156</v>
      </c>
      <c r="C597" s="117" t="s">
        <v>3048</v>
      </c>
      <c r="D597" s="117" t="s">
        <v>1057</v>
      </c>
      <c r="E597" s="117" t="s">
        <v>484</v>
      </c>
      <c r="F597" s="117" t="s">
        <v>1600</v>
      </c>
      <c r="G597" s="117" t="s">
        <v>1601</v>
      </c>
      <c r="H597" s="117" t="s">
        <v>3049</v>
      </c>
      <c r="I597" s="117"/>
      <c r="J597" s="116" t="s">
        <v>1858</v>
      </c>
      <c r="K597" s="116">
        <v>9.2410999999999994</v>
      </c>
      <c r="L597" s="116">
        <v>30.401900000000001</v>
      </c>
      <c r="M597" s="117" t="s">
        <v>1859</v>
      </c>
      <c r="N597" s="116" t="s">
        <v>159</v>
      </c>
      <c r="O597" s="116">
        <v>4</v>
      </c>
      <c r="P597" s="116">
        <v>22</v>
      </c>
      <c r="Q597" s="116">
        <v>4</v>
      </c>
      <c r="R597" s="116">
        <v>22</v>
      </c>
      <c r="S597" s="116">
        <v>0</v>
      </c>
      <c r="T597" s="116">
        <v>0</v>
      </c>
      <c r="U597" s="116" t="s">
        <v>159</v>
      </c>
      <c r="V597" s="116">
        <v>12</v>
      </c>
      <c r="W597" s="116">
        <v>63</v>
      </c>
      <c r="X597" s="116">
        <v>12</v>
      </c>
      <c r="Y597" s="116">
        <v>63</v>
      </c>
      <c r="Z597" s="116">
        <v>0</v>
      </c>
      <c r="AA597" s="116">
        <v>0</v>
      </c>
      <c r="AB597" s="116">
        <v>0</v>
      </c>
      <c r="AC597" s="116">
        <v>0</v>
      </c>
      <c r="AD597" s="116">
        <v>0</v>
      </c>
      <c r="AE597" s="116">
        <v>0</v>
      </c>
      <c r="AF597" s="116" t="s">
        <v>1860</v>
      </c>
      <c r="AG597" s="117"/>
      <c r="AH597" s="117" t="s">
        <v>1861</v>
      </c>
    </row>
    <row r="598" spans="1:34" x14ac:dyDescent="0.25">
      <c r="A598" s="117" t="s">
        <v>155</v>
      </c>
      <c r="B598" s="117" t="s">
        <v>156</v>
      </c>
      <c r="C598" s="117" t="s">
        <v>3050</v>
      </c>
      <c r="D598" s="117" t="s">
        <v>1057</v>
      </c>
      <c r="E598" s="117" t="s">
        <v>484</v>
      </c>
      <c r="F598" s="117" t="s">
        <v>1600</v>
      </c>
      <c r="G598" s="117" t="s">
        <v>1601</v>
      </c>
      <c r="H598" s="117" t="s">
        <v>3051</v>
      </c>
      <c r="I598" s="117"/>
      <c r="J598" s="116" t="s">
        <v>1858</v>
      </c>
      <c r="K598" s="116">
        <v>9.16615</v>
      </c>
      <c r="L598" s="116">
        <v>30.753060000000001</v>
      </c>
      <c r="M598" s="117" t="s">
        <v>1859</v>
      </c>
      <c r="N598" s="116" t="s">
        <v>159</v>
      </c>
      <c r="O598" s="116">
        <v>12</v>
      </c>
      <c r="P598" s="116">
        <v>69</v>
      </c>
      <c r="Q598" s="116">
        <v>12</v>
      </c>
      <c r="R598" s="116">
        <v>69</v>
      </c>
      <c r="S598" s="116">
        <v>0</v>
      </c>
      <c r="T598" s="116">
        <v>0</v>
      </c>
      <c r="U598" s="116" t="s">
        <v>159</v>
      </c>
      <c r="V598" s="116">
        <v>17</v>
      </c>
      <c r="W598" s="116">
        <v>95</v>
      </c>
      <c r="X598" s="116">
        <v>17</v>
      </c>
      <c r="Y598" s="116">
        <v>95</v>
      </c>
      <c r="Z598" s="116">
        <v>0</v>
      </c>
      <c r="AA598" s="116">
        <v>0</v>
      </c>
      <c r="AB598" s="116">
        <v>0</v>
      </c>
      <c r="AC598" s="116">
        <v>0</v>
      </c>
      <c r="AD598" s="116">
        <v>0</v>
      </c>
      <c r="AE598" s="116">
        <v>0</v>
      </c>
      <c r="AF598" s="116" t="s">
        <v>1860</v>
      </c>
      <c r="AG598" s="117"/>
      <c r="AH598" s="117" t="s">
        <v>1861</v>
      </c>
    </row>
    <row r="599" spans="1:34" x14ac:dyDescent="0.25">
      <c r="A599" s="117" t="s">
        <v>155</v>
      </c>
      <c r="B599" s="117" t="s">
        <v>156</v>
      </c>
      <c r="C599" s="117" t="s">
        <v>3052</v>
      </c>
      <c r="D599" s="117" t="s">
        <v>1057</v>
      </c>
      <c r="E599" s="117" t="s">
        <v>484</v>
      </c>
      <c r="F599" s="117" t="s">
        <v>1600</v>
      </c>
      <c r="G599" s="117" t="s">
        <v>1601</v>
      </c>
      <c r="H599" s="117" t="s">
        <v>3053</v>
      </c>
      <c r="I599" s="117"/>
      <c r="J599" s="116" t="s">
        <v>1858</v>
      </c>
      <c r="K599" s="116">
        <v>9.1774699999999996</v>
      </c>
      <c r="L599" s="116">
        <v>30.748899999999999</v>
      </c>
      <c r="M599" s="117" t="s">
        <v>1859</v>
      </c>
      <c r="N599" s="116" t="s">
        <v>159</v>
      </c>
      <c r="O599" s="116">
        <v>3</v>
      </c>
      <c r="P599" s="116">
        <v>17</v>
      </c>
      <c r="Q599" s="116">
        <v>3</v>
      </c>
      <c r="R599" s="116">
        <v>17</v>
      </c>
      <c r="S599" s="116">
        <v>0</v>
      </c>
      <c r="T599" s="116">
        <v>0</v>
      </c>
      <c r="U599" s="116" t="s">
        <v>159</v>
      </c>
      <c r="V599" s="116">
        <v>30</v>
      </c>
      <c r="W599" s="116">
        <v>197</v>
      </c>
      <c r="X599" s="116">
        <v>7</v>
      </c>
      <c r="Y599" s="116">
        <v>38</v>
      </c>
      <c r="Z599" s="116">
        <v>23</v>
      </c>
      <c r="AA599" s="116">
        <v>159</v>
      </c>
      <c r="AB599" s="116">
        <v>0</v>
      </c>
      <c r="AC599" s="116">
        <v>0</v>
      </c>
      <c r="AD599" s="116">
        <v>0</v>
      </c>
      <c r="AE599" s="116">
        <v>0</v>
      </c>
      <c r="AF599" s="116" t="s">
        <v>1860</v>
      </c>
      <c r="AG599" s="117"/>
      <c r="AH599" s="117" t="s">
        <v>1861</v>
      </c>
    </row>
    <row r="600" spans="1:34" x14ac:dyDescent="0.25">
      <c r="A600" s="117" t="s">
        <v>155</v>
      </c>
      <c r="B600" s="117" t="s">
        <v>156</v>
      </c>
      <c r="C600" s="117" t="s">
        <v>3054</v>
      </c>
      <c r="D600" s="117" t="s">
        <v>1057</v>
      </c>
      <c r="E600" s="117" t="s">
        <v>484</v>
      </c>
      <c r="F600" s="117" t="s">
        <v>1600</v>
      </c>
      <c r="G600" s="117" t="s">
        <v>1601</v>
      </c>
      <c r="H600" s="117" t="s">
        <v>3055</v>
      </c>
      <c r="I600" s="117"/>
      <c r="J600" s="116" t="s">
        <v>1858</v>
      </c>
      <c r="K600" s="116">
        <v>9.1102600000000002</v>
      </c>
      <c r="L600" s="116">
        <v>30.762499999999999</v>
      </c>
      <c r="M600" s="117" t="s">
        <v>1859</v>
      </c>
      <c r="N600" s="116" t="s">
        <v>159</v>
      </c>
      <c r="O600" s="116">
        <v>2</v>
      </c>
      <c r="P600" s="116">
        <v>11</v>
      </c>
      <c r="Q600" s="116">
        <v>2</v>
      </c>
      <c r="R600" s="116">
        <v>11</v>
      </c>
      <c r="S600" s="116">
        <v>0</v>
      </c>
      <c r="T600" s="116">
        <v>0</v>
      </c>
      <c r="U600" s="116" t="s">
        <v>159</v>
      </c>
      <c r="V600" s="116">
        <v>61</v>
      </c>
      <c r="W600" s="116">
        <v>344</v>
      </c>
      <c r="X600" s="116">
        <v>0</v>
      </c>
      <c r="Y600" s="116">
        <v>0</v>
      </c>
      <c r="Z600" s="116">
        <v>61</v>
      </c>
      <c r="AA600" s="116">
        <v>344</v>
      </c>
      <c r="AB600" s="116">
        <v>0</v>
      </c>
      <c r="AC600" s="116">
        <v>0</v>
      </c>
      <c r="AD600" s="116">
        <v>0</v>
      </c>
      <c r="AE600" s="116">
        <v>0</v>
      </c>
      <c r="AF600" s="116" t="s">
        <v>1957</v>
      </c>
      <c r="AG600" s="117" t="s">
        <v>2289</v>
      </c>
      <c r="AH600" s="117" t="s">
        <v>1861</v>
      </c>
    </row>
    <row r="601" spans="1:34" x14ac:dyDescent="0.25">
      <c r="A601" s="117" t="s">
        <v>155</v>
      </c>
      <c r="B601" s="117" t="s">
        <v>156</v>
      </c>
      <c r="C601" s="117" t="s">
        <v>3056</v>
      </c>
      <c r="D601" s="117" t="s">
        <v>1057</v>
      </c>
      <c r="E601" s="117" t="s">
        <v>484</v>
      </c>
      <c r="F601" s="117" t="s">
        <v>1600</v>
      </c>
      <c r="G601" s="117" t="s">
        <v>1601</v>
      </c>
      <c r="H601" s="117" t="s">
        <v>3057</v>
      </c>
      <c r="I601" s="117"/>
      <c r="J601" s="116" t="s">
        <v>1858</v>
      </c>
      <c r="K601" s="116">
        <v>9.1363099999999999</v>
      </c>
      <c r="L601" s="116">
        <v>30.696290000000001</v>
      </c>
      <c r="M601" s="117" t="s">
        <v>1859</v>
      </c>
      <c r="N601" s="116" t="s">
        <v>159</v>
      </c>
      <c r="O601" s="116">
        <v>15</v>
      </c>
      <c r="P601" s="116">
        <v>81</v>
      </c>
      <c r="Q601" s="116">
        <v>15</v>
      </c>
      <c r="R601" s="116">
        <v>81</v>
      </c>
      <c r="S601" s="116">
        <v>0</v>
      </c>
      <c r="T601" s="116">
        <v>0</v>
      </c>
      <c r="U601" s="116" t="s">
        <v>159</v>
      </c>
      <c r="V601" s="116">
        <v>44</v>
      </c>
      <c r="W601" s="116">
        <v>238</v>
      </c>
      <c r="X601" s="116">
        <v>34</v>
      </c>
      <c r="Y601" s="116">
        <v>189</v>
      </c>
      <c r="Z601" s="116">
        <v>10</v>
      </c>
      <c r="AA601" s="116">
        <v>49</v>
      </c>
      <c r="AB601" s="116">
        <v>0</v>
      </c>
      <c r="AC601" s="116">
        <v>0</v>
      </c>
      <c r="AD601" s="116">
        <v>0</v>
      </c>
      <c r="AE601" s="116">
        <v>0</v>
      </c>
      <c r="AF601" s="116" t="s">
        <v>1860</v>
      </c>
      <c r="AG601" s="117"/>
      <c r="AH601" s="117" t="s">
        <v>1861</v>
      </c>
    </row>
    <row r="602" spans="1:34" x14ac:dyDescent="0.25">
      <c r="A602" s="117" t="s">
        <v>155</v>
      </c>
      <c r="B602" s="117" t="s">
        <v>156</v>
      </c>
      <c r="C602" s="117" t="s">
        <v>3058</v>
      </c>
      <c r="D602" s="117" t="s">
        <v>1057</v>
      </c>
      <c r="E602" s="117" t="s">
        <v>484</v>
      </c>
      <c r="F602" s="117" t="s">
        <v>1600</v>
      </c>
      <c r="G602" s="117" t="s">
        <v>1601</v>
      </c>
      <c r="H602" s="117" t="s">
        <v>3059</v>
      </c>
      <c r="I602" s="117"/>
      <c r="J602" s="116" t="s">
        <v>1858</v>
      </c>
      <c r="K602" s="116">
        <v>9.2122100000000007</v>
      </c>
      <c r="L602" s="116">
        <v>30.52308</v>
      </c>
      <c r="M602" s="117" t="s">
        <v>1859</v>
      </c>
      <c r="N602" s="116" t="s">
        <v>159</v>
      </c>
      <c r="O602" s="116">
        <v>8</v>
      </c>
      <c r="P602" s="116">
        <v>41</v>
      </c>
      <c r="Q602" s="116">
        <v>8</v>
      </c>
      <c r="R602" s="116">
        <v>41</v>
      </c>
      <c r="S602" s="116">
        <v>0</v>
      </c>
      <c r="T602" s="116">
        <v>0</v>
      </c>
      <c r="U602" s="116" t="s">
        <v>159</v>
      </c>
      <c r="V602" s="116">
        <v>22</v>
      </c>
      <c r="W602" s="116">
        <v>122</v>
      </c>
      <c r="X602" s="116">
        <v>16</v>
      </c>
      <c r="Y602" s="116">
        <v>88</v>
      </c>
      <c r="Z602" s="116">
        <v>6</v>
      </c>
      <c r="AA602" s="116">
        <v>34</v>
      </c>
      <c r="AB602" s="116">
        <v>0</v>
      </c>
      <c r="AC602" s="116">
        <v>0</v>
      </c>
      <c r="AD602" s="116">
        <v>0</v>
      </c>
      <c r="AE602" s="116">
        <v>0</v>
      </c>
      <c r="AF602" s="116" t="s">
        <v>1860</v>
      </c>
      <c r="AG602" s="117"/>
      <c r="AH602" s="117" t="s">
        <v>1861</v>
      </c>
    </row>
    <row r="603" spans="1:34" x14ac:dyDescent="0.25">
      <c r="A603" s="117" t="s">
        <v>155</v>
      </c>
      <c r="B603" s="117" t="s">
        <v>156</v>
      </c>
      <c r="C603" s="117" t="s">
        <v>3060</v>
      </c>
      <c r="D603" s="117" t="s">
        <v>1057</v>
      </c>
      <c r="E603" s="117" t="s">
        <v>484</v>
      </c>
      <c r="F603" s="117" t="s">
        <v>1600</v>
      </c>
      <c r="G603" s="117" t="s">
        <v>1601</v>
      </c>
      <c r="H603" s="117" t="s">
        <v>3061</v>
      </c>
      <c r="I603" s="117"/>
      <c r="J603" s="116" t="s">
        <v>1858</v>
      </c>
      <c r="K603" s="116">
        <v>9.1248900000000006</v>
      </c>
      <c r="L603" s="116">
        <v>30.76163</v>
      </c>
      <c r="M603" s="117" t="s">
        <v>1859</v>
      </c>
      <c r="N603" s="116" t="s">
        <v>159</v>
      </c>
      <c r="O603" s="116">
        <v>11</v>
      </c>
      <c r="P603" s="116">
        <v>67</v>
      </c>
      <c r="Q603" s="116">
        <v>11</v>
      </c>
      <c r="R603" s="116">
        <v>67</v>
      </c>
      <c r="S603" s="116">
        <v>0</v>
      </c>
      <c r="T603" s="116">
        <v>0</v>
      </c>
      <c r="U603" s="116" t="s">
        <v>159</v>
      </c>
      <c r="V603" s="116">
        <v>24</v>
      </c>
      <c r="W603" s="116">
        <v>127</v>
      </c>
      <c r="X603" s="116">
        <v>15</v>
      </c>
      <c r="Y603" s="116">
        <v>81</v>
      </c>
      <c r="Z603" s="116">
        <v>9</v>
      </c>
      <c r="AA603" s="116">
        <v>46</v>
      </c>
      <c r="AB603" s="116">
        <v>0</v>
      </c>
      <c r="AC603" s="116">
        <v>0</v>
      </c>
      <c r="AD603" s="116">
        <v>0</v>
      </c>
      <c r="AE603" s="116">
        <v>0</v>
      </c>
      <c r="AF603" s="116" t="s">
        <v>1860</v>
      </c>
      <c r="AG603" s="117"/>
      <c r="AH603" s="117" t="s">
        <v>1861</v>
      </c>
    </row>
    <row r="604" spans="1:34" x14ac:dyDescent="0.25">
      <c r="A604" s="117" t="s">
        <v>155</v>
      </c>
      <c r="B604" s="117" t="s">
        <v>156</v>
      </c>
      <c r="C604" s="117" t="s">
        <v>3062</v>
      </c>
      <c r="D604" s="117" t="s">
        <v>1057</v>
      </c>
      <c r="E604" s="117" t="s">
        <v>484</v>
      </c>
      <c r="F604" s="117" t="s">
        <v>1600</v>
      </c>
      <c r="G604" s="117" t="s">
        <v>1601</v>
      </c>
      <c r="H604" s="117" t="s">
        <v>3063</v>
      </c>
      <c r="I604" s="117"/>
      <c r="J604" s="116" t="s">
        <v>1858</v>
      </c>
      <c r="K604" s="116">
        <v>8.9556299999999993</v>
      </c>
      <c r="L604" s="116">
        <v>30.401900000000001</v>
      </c>
      <c r="M604" s="117" t="s">
        <v>1859</v>
      </c>
      <c r="N604" s="116" t="s">
        <v>159</v>
      </c>
      <c r="O604" s="116">
        <v>6</v>
      </c>
      <c r="P604" s="116">
        <v>34</v>
      </c>
      <c r="Q604" s="116">
        <v>6</v>
      </c>
      <c r="R604" s="116">
        <v>34</v>
      </c>
      <c r="S604" s="116">
        <v>0</v>
      </c>
      <c r="T604" s="116">
        <v>0</v>
      </c>
      <c r="U604" s="116" t="s">
        <v>159</v>
      </c>
      <c r="V604" s="116">
        <v>15</v>
      </c>
      <c r="W604" s="116">
        <v>74</v>
      </c>
      <c r="X604" s="116">
        <v>15</v>
      </c>
      <c r="Y604" s="116">
        <v>74</v>
      </c>
      <c r="Z604" s="116">
        <v>0</v>
      </c>
      <c r="AA604" s="116">
        <v>0</v>
      </c>
      <c r="AB604" s="116">
        <v>0</v>
      </c>
      <c r="AC604" s="116">
        <v>0</v>
      </c>
      <c r="AD604" s="116">
        <v>0</v>
      </c>
      <c r="AE604" s="116">
        <v>0</v>
      </c>
      <c r="AF604" s="116" t="s">
        <v>1860</v>
      </c>
      <c r="AG604" s="117"/>
      <c r="AH604" s="117" t="s">
        <v>1861</v>
      </c>
    </row>
    <row r="605" spans="1:34" x14ac:dyDescent="0.25">
      <c r="A605" s="117" t="s">
        <v>155</v>
      </c>
      <c r="B605" s="117" t="s">
        <v>156</v>
      </c>
      <c r="C605" s="117" t="s">
        <v>3064</v>
      </c>
      <c r="D605" s="117" t="s">
        <v>1057</v>
      </c>
      <c r="E605" s="117" t="s">
        <v>484</v>
      </c>
      <c r="F605" s="117" t="s">
        <v>1600</v>
      </c>
      <c r="G605" s="117" t="s">
        <v>1601</v>
      </c>
      <c r="H605" s="117" t="s">
        <v>3065</v>
      </c>
      <c r="I605" s="117"/>
      <c r="J605" s="116" t="s">
        <v>1858</v>
      </c>
      <c r="K605" s="116">
        <v>9.0891280000000005</v>
      </c>
      <c r="L605" s="116">
        <v>30.621352999999999</v>
      </c>
      <c r="M605" s="117" t="s">
        <v>1859</v>
      </c>
      <c r="N605" s="116" t="s">
        <v>159</v>
      </c>
      <c r="O605" s="116">
        <v>56</v>
      </c>
      <c r="P605" s="116">
        <v>212</v>
      </c>
      <c r="Q605" s="116">
        <v>56</v>
      </c>
      <c r="R605" s="116">
        <v>212</v>
      </c>
      <c r="S605" s="116">
        <v>0</v>
      </c>
      <c r="T605" s="116">
        <v>0</v>
      </c>
      <c r="U605" s="116" t="s">
        <v>159</v>
      </c>
      <c r="V605" s="116">
        <v>47</v>
      </c>
      <c r="W605" s="116">
        <v>248</v>
      </c>
      <c r="X605" s="116">
        <v>47</v>
      </c>
      <c r="Y605" s="116">
        <v>248</v>
      </c>
      <c r="Z605" s="116">
        <v>0</v>
      </c>
      <c r="AA605" s="116">
        <v>0</v>
      </c>
      <c r="AB605" s="116">
        <v>0</v>
      </c>
      <c r="AC605" s="116">
        <v>0</v>
      </c>
      <c r="AD605" s="116">
        <v>0</v>
      </c>
      <c r="AE605" s="116">
        <v>0</v>
      </c>
      <c r="AF605" s="116" t="s">
        <v>1860</v>
      </c>
      <c r="AG605" s="117"/>
      <c r="AH605" s="117" t="s">
        <v>1861</v>
      </c>
    </row>
    <row r="606" spans="1:34" x14ac:dyDescent="0.25">
      <c r="A606" s="117" t="s">
        <v>155</v>
      </c>
      <c r="B606" s="117" t="s">
        <v>156</v>
      </c>
      <c r="C606" s="117" t="s">
        <v>3066</v>
      </c>
      <c r="D606" s="117" t="s">
        <v>1057</v>
      </c>
      <c r="E606" s="117" t="s">
        <v>484</v>
      </c>
      <c r="F606" s="117" t="s">
        <v>1600</v>
      </c>
      <c r="G606" s="117" t="s">
        <v>1601</v>
      </c>
      <c r="H606" s="117" t="s">
        <v>3067</v>
      </c>
      <c r="I606" s="117"/>
      <c r="J606" s="116" t="s">
        <v>1858</v>
      </c>
      <c r="K606" s="116">
        <v>9.2446859999999997</v>
      </c>
      <c r="L606" s="116">
        <v>30.614713999999999</v>
      </c>
      <c r="M606" s="117" t="s">
        <v>1859</v>
      </c>
      <c r="N606" s="116" t="s">
        <v>159</v>
      </c>
      <c r="O606" s="116">
        <v>20</v>
      </c>
      <c r="P606" s="116">
        <v>113</v>
      </c>
      <c r="Q606" s="116">
        <v>20</v>
      </c>
      <c r="R606" s="116">
        <v>113</v>
      </c>
      <c r="S606" s="116">
        <v>0</v>
      </c>
      <c r="T606" s="116">
        <v>0</v>
      </c>
      <c r="U606" s="116" t="s">
        <v>159</v>
      </c>
      <c r="V606" s="116">
        <v>16</v>
      </c>
      <c r="W606" s="116">
        <v>83</v>
      </c>
      <c r="X606" s="116">
        <v>16</v>
      </c>
      <c r="Y606" s="116">
        <v>83</v>
      </c>
      <c r="Z606" s="116">
        <v>0</v>
      </c>
      <c r="AA606" s="116">
        <v>0</v>
      </c>
      <c r="AB606" s="116">
        <v>0</v>
      </c>
      <c r="AC606" s="116">
        <v>0</v>
      </c>
      <c r="AD606" s="116">
        <v>0</v>
      </c>
      <c r="AE606" s="116">
        <v>0</v>
      </c>
      <c r="AF606" s="116" t="s">
        <v>1860</v>
      </c>
      <c r="AG606" s="117"/>
      <c r="AH606" s="117" t="s">
        <v>1861</v>
      </c>
    </row>
    <row r="607" spans="1:34" x14ac:dyDescent="0.25">
      <c r="A607" s="117" t="s">
        <v>155</v>
      </c>
      <c r="B607" s="117" t="s">
        <v>156</v>
      </c>
      <c r="C607" s="117" t="s">
        <v>3068</v>
      </c>
      <c r="D607" s="117" t="s">
        <v>1057</v>
      </c>
      <c r="E607" s="117" t="s">
        <v>484</v>
      </c>
      <c r="F607" s="117" t="s">
        <v>1600</v>
      </c>
      <c r="G607" s="117" t="s">
        <v>1601</v>
      </c>
      <c r="H607" s="117" t="s">
        <v>3069</v>
      </c>
      <c r="I607" s="117"/>
      <c r="J607" s="116" t="s">
        <v>1858</v>
      </c>
      <c r="K607" s="116">
        <v>9.1922350000000002</v>
      </c>
      <c r="L607" s="116">
        <v>30.429843000000002</v>
      </c>
      <c r="M607" s="117" t="s">
        <v>1859</v>
      </c>
      <c r="N607" s="116" t="s">
        <v>159</v>
      </c>
      <c r="O607" s="116">
        <v>47</v>
      </c>
      <c r="P607" s="116">
        <v>256</v>
      </c>
      <c r="Q607" s="116">
        <v>47</v>
      </c>
      <c r="R607" s="116">
        <v>256</v>
      </c>
      <c r="S607" s="116">
        <v>0</v>
      </c>
      <c r="T607" s="116">
        <v>0</v>
      </c>
      <c r="U607" s="116" t="s">
        <v>159</v>
      </c>
      <c r="V607" s="116">
        <v>36</v>
      </c>
      <c r="W607" s="116">
        <v>218</v>
      </c>
      <c r="X607" s="116">
        <v>36</v>
      </c>
      <c r="Y607" s="116">
        <v>218</v>
      </c>
      <c r="Z607" s="116">
        <v>0</v>
      </c>
      <c r="AA607" s="116">
        <v>0</v>
      </c>
      <c r="AB607" s="116">
        <v>0</v>
      </c>
      <c r="AC607" s="116">
        <v>0</v>
      </c>
      <c r="AD607" s="116">
        <v>0</v>
      </c>
      <c r="AE607" s="116">
        <v>0</v>
      </c>
      <c r="AF607" s="116" t="s">
        <v>1860</v>
      </c>
      <c r="AG607" s="117"/>
      <c r="AH607" s="117" t="s">
        <v>1861</v>
      </c>
    </row>
    <row r="608" spans="1:34" x14ac:dyDescent="0.25">
      <c r="A608" s="117" t="s">
        <v>155</v>
      </c>
      <c r="B608" s="117" t="s">
        <v>156</v>
      </c>
      <c r="C608" s="117" t="s">
        <v>3070</v>
      </c>
      <c r="D608" s="117" t="s">
        <v>1057</v>
      </c>
      <c r="E608" s="117" t="s">
        <v>484</v>
      </c>
      <c r="F608" s="117" t="s">
        <v>1600</v>
      </c>
      <c r="G608" s="117" t="s">
        <v>1601</v>
      </c>
      <c r="H608" s="117" t="s">
        <v>3071</v>
      </c>
      <c r="I608" s="117"/>
      <c r="J608" s="116" t="s">
        <v>1858</v>
      </c>
      <c r="K608" s="116">
        <v>9.1322620000000008</v>
      </c>
      <c r="L608" s="116">
        <v>30.601914000000001</v>
      </c>
      <c r="M608" s="117" t="s">
        <v>1859</v>
      </c>
      <c r="N608" s="116" t="s">
        <v>159</v>
      </c>
      <c r="O608" s="116">
        <v>35</v>
      </c>
      <c r="P608" s="116">
        <v>194</v>
      </c>
      <c r="Q608" s="116">
        <v>35</v>
      </c>
      <c r="R608" s="116">
        <v>194</v>
      </c>
      <c r="S608" s="116">
        <v>0</v>
      </c>
      <c r="T608" s="116">
        <v>0</v>
      </c>
      <c r="U608" s="116" t="s">
        <v>159</v>
      </c>
      <c r="V608" s="116">
        <v>25</v>
      </c>
      <c r="W608" s="116">
        <v>139</v>
      </c>
      <c r="X608" s="116">
        <v>25</v>
      </c>
      <c r="Y608" s="116">
        <v>139</v>
      </c>
      <c r="Z608" s="116">
        <v>0</v>
      </c>
      <c r="AA608" s="116">
        <v>0</v>
      </c>
      <c r="AB608" s="116">
        <v>0</v>
      </c>
      <c r="AC608" s="116">
        <v>0</v>
      </c>
      <c r="AD608" s="116">
        <v>0</v>
      </c>
      <c r="AE608" s="116">
        <v>0</v>
      </c>
      <c r="AF608" s="116" t="s">
        <v>1860</v>
      </c>
      <c r="AG608" s="117"/>
      <c r="AH608" s="117" t="s">
        <v>1861</v>
      </c>
    </row>
    <row r="609" spans="1:34" x14ac:dyDescent="0.25">
      <c r="A609" s="117" t="s">
        <v>155</v>
      </c>
      <c r="B609" s="117" t="s">
        <v>156</v>
      </c>
      <c r="C609" s="117" t="s">
        <v>3072</v>
      </c>
      <c r="D609" s="117" t="s">
        <v>1057</v>
      </c>
      <c r="E609" s="117" t="s">
        <v>484</v>
      </c>
      <c r="F609" s="117" t="s">
        <v>1600</v>
      </c>
      <c r="G609" s="117" t="s">
        <v>1601</v>
      </c>
      <c r="H609" s="117" t="s">
        <v>3073</v>
      </c>
      <c r="I609" s="117"/>
      <c r="J609" s="116" t="s">
        <v>1858</v>
      </c>
      <c r="K609" s="116">
        <v>9.2466050000000006</v>
      </c>
      <c r="L609" s="116">
        <v>30.688409</v>
      </c>
      <c r="M609" s="117" t="s">
        <v>1859</v>
      </c>
      <c r="N609" s="116" t="s">
        <v>159</v>
      </c>
      <c r="O609" s="116">
        <v>69</v>
      </c>
      <c r="P609" s="116">
        <v>394</v>
      </c>
      <c r="Q609" s="116">
        <v>69</v>
      </c>
      <c r="R609" s="116">
        <v>394</v>
      </c>
      <c r="S609" s="116">
        <v>0</v>
      </c>
      <c r="T609" s="116">
        <v>0</v>
      </c>
      <c r="U609" s="116" t="s">
        <v>159</v>
      </c>
      <c r="V609" s="116">
        <v>81</v>
      </c>
      <c r="W609" s="116">
        <v>424</v>
      </c>
      <c r="X609" s="116">
        <v>72</v>
      </c>
      <c r="Y609" s="116">
        <v>381</v>
      </c>
      <c r="Z609" s="116">
        <v>9</v>
      </c>
      <c r="AA609" s="116">
        <v>43</v>
      </c>
      <c r="AB609" s="116">
        <v>0</v>
      </c>
      <c r="AC609" s="116">
        <v>0</v>
      </c>
      <c r="AD609" s="116">
        <v>16</v>
      </c>
      <c r="AE609" s="116">
        <v>153</v>
      </c>
      <c r="AF609" s="116" t="s">
        <v>1860</v>
      </c>
      <c r="AG609" s="117"/>
      <c r="AH609" s="117" t="s">
        <v>1861</v>
      </c>
    </row>
    <row r="610" spans="1:34" x14ac:dyDescent="0.25">
      <c r="A610" s="117" t="s">
        <v>155</v>
      </c>
      <c r="B610" s="117" t="s">
        <v>156</v>
      </c>
      <c r="C610" s="117" t="s">
        <v>3074</v>
      </c>
      <c r="D610" s="117" t="s">
        <v>1057</v>
      </c>
      <c r="E610" s="117" t="s">
        <v>484</v>
      </c>
      <c r="F610" s="117" t="s">
        <v>1600</v>
      </c>
      <c r="G610" s="117" t="s">
        <v>1601</v>
      </c>
      <c r="H610" s="117" t="s">
        <v>480</v>
      </c>
      <c r="I610" s="117"/>
      <c r="J610" s="116" t="s">
        <v>1858</v>
      </c>
      <c r="K610" s="116">
        <v>9.1881459999999997</v>
      </c>
      <c r="L610" s="116">
        <v>30.430364999999998</v>
      </c>
      <c r="M610" s="117" t="s">
        <v>1859</v>
      </c>
      <c r="N610" s="116" t="s">
        <v>159</v>
      </c>
      <c r="O610" s="116">
        <v>25</v>
      </c>
      <c r="P610" s="116">
        <v>137</v>
      </c>
      <c r="Q610" s="116">
        <v>25</v>
      </c>
      <c r="R610" s="116">
        <v>137</v>
      </c>
      <c r="S610" s="116">
        <v>0</v>
      </c>
      <c r="T610" s="116">
        <v>0</v>
      </c>
      <c r="U610" s="116" t="s">
        <v>159</v>
      </c>
      <c r="V610" s="116">
        <v>34</v>
      </c>
      <c r="W610" s="116">
        <v>179</v>
      </c>
      <c r="X610" s="116">
        <v>25</v>
      </c>
      <c r="Y610" s="116">
        <v>132</v>
      </c>
      <c r="Z610" s="116">
        <v>9</v>
      </c>
      <c r="AA610" s="116">
        <v>47</v>
      </c>
      <c r="AB610" s="116">
        <v>0</v>
      </c>
      <c r="AC610" s="116">
        <v>0</v>
      </c>
      <c r="AD610" s="116">
        <v>0</v>
      </c>
      <c r="AE610" s="116">
        <v>0</v>
      </c>
      <c r="AF610" s="116" t="s">
        <v>1860</v>
      </c>
      <c r="AG610" s="117"/>
      <c r="AH610" s="117" t="s">
        <v>1861</v>
      </c>
    </row>
    <row r="611" spans="1:34" x14ac:dyDescent="0.25">
      <c r="A611" s="117" t="s">
        <v>155</v>
      </c>
      <c r="B611" s="117" t="s">
        <v>156</v>
      </c>
      <c r="C611" s="117" t="s">
        <v>3075</v>
      </c>
      <c r="D611" s="117" t="s">
        <v>1057</v>
      </c>
      <c r="E611" s="117" t="s">
        <v>484</v>
      </c>
      <c r="F611" s="117" t="s">
        <v>1606</v>
      </c>
      <c r="G611" s="117" t="s">
        <v>1607</v>
      </c>
      <c r="H611" s="117" t="s">
        <v>3076</v>
      </c>
      <c r="I611" s="117"/>
      <c r="J611" s="116" t="s">
        <v>1858</v>
      </c>
      <c r="K611" s="116">
        <v>9.4097221999999991</v>
      </c>
      <c r="L611" s="116">
        <v>31.153611099999999</v>
      </c>
      <c r="M611" s="117" t="s">
        <v>1859</v>
      </c>
      <c r="N611" s="116" t="s">
        <v>159</v>
      </c>
      <c r="O611" s="116">
        <v>15</v>
      </c>
      <c r="P611" s="116">
        <v>81</v>
      </c>
      <c r="Q611" s="116">
        <v>15</v>
      </c>
      <c r="R611" s="116">
        <v>81</v>
      </c>
      <c r="S611" s="116">
        <v>0</v>
      </c>
      <c r="T611" s="116">
        <v>0</v>
      </c>
      <c r="U611" s="116" t="s">
        <v>159</v>
      </c>
      <c r="V611" s="116">
        <v>75</v>
      </c>
      <c r="W611" s="116">
        <v>422</v>
      </c>
      <c r="X611" s="116">
        <v>75</v>
      </c>
      <c r="Y611" s="116">
        <v>422</v>
      </c>
      <c r="Z611" s="116">
        <v>0</v>
      </c>
      <c r="AA611" s="116">
        <v>0</v>
      </c>
      <c r="AB611" s="116">
        <v>9</v>
      </c>
      <c r="AC611" s="116">
        <v>50</v>
      </c>
      <c r="AD611" s="116">
        <v>0</v>
      </c>
      <c r="AE611" s="116">
        <v>0</v>
      </c>
      <c r="AF611" s="116" t="s">
        <v>1860</v>
      </c>
      <c r="AG611" s="117"/>
      <c r="AH611" s="117" t="s">
        <v>1861</v>
      </c>
    </row>
    <row r="612" spans="1:34" x14ac:dyDescent="0.25">
      <c r="A612" s="117" t="s">
        <v>155</v>
      </c>
      <c r="B612" s="117" t="s">
        <v>156</v>
      </c>
      <c r="C612" s="117" t="s">
        <v>3077</v>
      </c>
      <c r="D612" s="117" t="s">
        <v>1057</v>
      </c>
      <c r="E612" s="117" t="s">
        <v>484</v>
      </c>
      <c r="F612" s="117" t="s">
        <v>1606</v>
      </c>
      <c r="G612" s="117" t="s">
        <v>1607</v>
      </c>
      <c r="H612" s="117" t="s">
        <v>3078</v>
      </c>
      <c r="I612" s="117"/>
      <c r="J612" s="116" t="s">
        <v>1858</v>
      </c>
      <c r="K612" s="116">
        <v>9.4042499999999993</v>
      </c>
      <c r="L612" s="116">
        <v>31.167590000000001</v>
      </c>
      <c r="M612" s="117" t="s">
        <v>1859</v>
      </c>
      <c r="N612" s="116" t="s">
        <v>159</v>
      </c>
      <c r="O612" s="116">
        <v>38</v>
      </c>
      <c r="P612" s="116">
        <v>208</v>
      </c>
      <c r="Q612" s="116">
        <v>22</v>
      </c>
      <c r="R612" s="116">
        <v>112</v>
      </c>
      <c r="S612" s="116">
        <v>16</v>
      </c>
      <c r="T612" s="116">
        <v>96</v>
      </c>
      <c r="U612" s="116" t="s">
        <v>159</v>
      </c>
      <c r="V612" s="116">
        <v>153</v>
      </c>
      <c r="W612" s="116">
        <v>849</v>
      </c>
      <c r="X612" s="116">
        <v>83</v>
      </c>
      <c r="Y612" s="116">
        <v>463</v>
      </c>
      <c r="Z612" s="116">
        <v>70</v>
      </c>
      <c r="AA612" s="116">
        <v>386</v>
      </c>
      <c r="AB612" s="116">
        <v>7</v>
      </c>
      <c r="AC612" s="116">
        <v>50</v>
      </c>
      <c r="AD612" s="116">
        <v>35</v>
      </c>
      <c r="AE612" s="116">
        <v>176</v>
      </c>
      <c r="AF612" s="116" t="s">
        <v>1860</v>
      </c>
      <c r="AG612" s="117"/>
      <c r="AH612" s="117" t="s">
        <v>1861</v>
      </c>
    </row>
    <row r="613" spans="1:34" x14ac:dyDescent="0.25">
      <c r="A613" s="118" t="s">
        <v>155</v>
      </c>
      <c r="B613" s="118" t="s">
        <v>156</v>
      </c>
      <c r="C613" s="118" t="s">
        <v>3079</v>
      </c>
      <c r="D613" s="118" t="s">
        <v>1057</v>
      </c>
      <c r="E613" s="118" t="s">
        <v>484</v>
      </c>
      <c r="F613" s="118" t="s">
        <v>1606</v>
      </c>
      <c r="G613" s="118" t="s">
        <v>1607</v>
      </c>
      <c r="H613" s="118" t="s">
        <v>3080</v>
      </c>
      <c r="I613" s="118"/>
      <c r="J613" s="118" t="s">
        <v>1885</v>
      </c>
      <c r="K613" s="119">
        <v>9.4039235819999991</v>
      </c>
      <c r="L613" s="119">
        <v>31.126307713999999</v>
      </c>
      <c r="M613" s="118" t="s">
        <v>1859</v>
      </c>
      <c r="N613" s="116" t="s">
        <v>159</v>
      </c>
      <c r="O613" s="119">
        <v>33</v>
      </c>
      <c r="P613" s="119">
        <v>181</v>
      </c>
      <c r="Q613" s="119">
        <v>25</v>
      </c>
      <c r="R613" s="119">
        <v>135</v>
      </c>
      <c r="S613" s="119">
        <v>8</v>
      </c>
      <c r="T613" s="119">
        <v>46</v>
      </c>
      <c r="U613" s="119" t="s">
        <v>146</v>
      </c>
      <c r="V613" s="119">
        <v>0</v>
      </c>
      <c r="W613" s="116">
        <v>0</v>
      </c>
      <c r="X613" s="119">
        <v>0</v>
      </c>
      <c r="Y613" s="119">
        <v>0</v>
      </c>
      <c r="Z613" s="119">
        <v>0</v>
      </c>
      <c r="AA613" s="119">
        <v>0</v>
      </c>
      <c r="AB613" s="119">
        <v>0</v>
      </c>
      <c r="AC613" s="119">
        <v>0</v>
      </c>
      <c r="AD613" s="119">
        <v>0</v>
      </c>
      <c r="AE613" s="119">
        <v>0</v>
      </c>
      <c r="AF613" s="116" t="s">
        <v>1860</v>
      </c>
      <c r="AG613" s="118"/>
      <c r="AH613" s="117" t="s">
        <v>1861</v>
      </c>
    </row>
    <row r="614" spans="1:34" x14ac:dyDescent="0.25">
      <c r="A614" s="117" t="s">
        <v>155</v>
      </c>
      <c r="B614" s="117" t="s">
        <v>156</v>
      </c>
      <c r="C614" s="117" t="s">
        <v>3081</v>
      </c>
      <c r="D614" s="117" t="s">
        <v>1057</v>
      </c>
      <c r="E614" s="117" t="s">
        <v>484</v>
      </c>
      <c r="F614" s="117" t="s">
        <v>1606</v>
      </c>
      <c r="G614" s="117" t="s">
        <v>1607</v>
      </c>
      <c r="H614" s="117" t="s">
        <v>3082</v>
      </c>
      <c r="I614" s="117"/>
      <c r="J614" s="116" t="s">
        <v>1858</v>
      </c>
      <c r="K614" s="116">
        <v>9.3777776419999999</v>
      </c>
      <c r="L614" s="116">
        <v>31.135367656</v>
      </c>
      <c r="M614" s="117" t="s">
        <v>1859</v>
      </c>
      <c r="N614" s="116" t="s">
        <v>159</v>
      </c>
      <c r="O614" s="116">
        <v>31</v>
      </c>
      <c r="P614" s="116">
        <v>149</v>
      </c>
      <c r="Q614" s="116">
        <v>31</v>
      </c>
      <c r="R614" s="116">
        <v>149</v>
      </c>
      <c r="S614" s="116">
        <v>0</v>
      </c>
      <c r="T614" s="116">
        <v>0</v>
      </c>
      <c r="U614" s="116" t="s">
        <v>159</v>
      </c>
      <c r="V614" s="116">
        <v>108</v>
      </c>
      <c r="W614" s="116">
        <v>525</v>
      </c>
      <c r="X614" s="116">
        <v>102</v>
      </c>
      <c r="Y614" s="116">
        <v>491</v>
      </c>
      <c r="Z614" s="116">
        <v>6</v>
      </c>
      <c r="AA614" s="116">
        <v>34</v>
      </c>
      <c r="AB614" s="116">
        <v>20</v>
      </c>
      <c r="AC614" s="116">
        <v>100</v>
      </c>
      <c r="AD614" s="116">
        <v>0</v>
      </c>
      <c r="AE614" s="116">
        <v>0</v>
      </c>
      <c r="AF614" s="116" t="s">
        <v>1860</v>
      </c>
      <c r="AG614" s="117"/>
      <c r="AH614" s="117" t="s">
        <v>1861</v>
      </c>
    </row>
    <row r="615" spans="1:34" x14ac:dyDescent="0.25">
      <c r="A615" s="117" t="s">
        <v>155</v>
      </c>
      <c r="B615" s="117" t="s">
        <v>156</v>
      </c>
      <c r="C615" s="117" t="s">
        <v>3083</v>
      </c>
      <c r="D615" s="117" t="s">
        <v>1057</v>
      </c>
      <c r="E615" s="117" t="s">
        <v>484</v>
      </c>
      <c r="F615" s="117" t="s">
        <v>1606</v>
      </c>
      <c r="G615" s="117" t="s">
        <v>1607</v>
      </c>
      <c r="H615" s="117" t="s">
        <v>3084</v>
      </c>
      <c r="I615" s="117"/>
      <c r="J615" s="116" t="s">
        <v>1858</v>
      </c>
      <c r="K615" s="116">
        <v>9.4058208949999997</v>
      </c>
      <c r="L615" s="116">
        <v>31.164265529000001</v>
      </c>
      <c r="M615" s="117" t="s">
        <v>1859</v>
      </c>
      <c r="N615" s="116" t="s">
        <v>159</v>
      </c>
      <c r="O615" s="116">
        <v>46</v>
      </c>
      <c r="P615" s="116">
        <v>254</v>
      </c>
      <c r="Q615" s="116">
        <v>38</v>
      </c>
      <c r="R615" s="116">
        <v>208</v>
      </c>
      <c r="S615" s="116">
        <v>8</v>
      </c>
      <c r="T615" s="116">
        <v>46</v>
      </c>
      <c r="U615" s="116" t="s">
        <v>159</v>
      </c>
      <c r="V615" s="116">
        <v>71</v>
      </c>
      <c r="W615" s="116">
        <v>397</v>
      </c>
      <c r="X615" s="116">
        <v>65</v>
      </c>
      <c r="Y615" s="116">
        <v>362</v>
      </c>
      <c r="Z615" s="116">
        <v>6</v>
      </c>
      <c r="AA615" s="116">
        <v>35</v>
      </c>
      <c r="AB615" s="116">
        <v>51</v>
      </c>
      <c r="AC615" s="116">
        <v>256</v>
      </c>
      <c r="AD615" s="116">
        <v>0</v>
      </c>
      <c r="AE615" s="116">
        <v>0</v>
      </c>
      <c r="AF615" s="116" t="s">
        <v>1915</v>
      </c>
      <c r="AG615" s="117" t="s">
        <v>2289</v>
      </c>
      <c r="AH615" s="117" t="s">
        <v>1861</v>
      </c>
    </row>
    <row r="616" spans="1:34" x14ac:dyDescent="0.25">
      <c r="A616" s="117" t="s">
        <v>155</v>
      </c>
      <c r="B616" s="117" t="s">
        <v>156</v>
      </c>
      <c r="C616" s="117" t="s">
        <v>3085</v>
      </c>
      <c r="D616" s="117" t="s">
        <v>1057</v>
      </c>
      <c r="E616" s="117" t="s">
        <v>484</v>
      </c>
      <c r="F616" s="117" t="s">
        <v>1606</v>
      </c>
      <c r="G616" s="117" t="s">
        <v>1607</v>
      </c>
      <c r="H616" s="117" t="s">
        <v>3086</v>
      </c>
      <c r="I616" s="117"/>
      <c r="J616" s="116" t="s">
        <v>1858</v>
      </c>
      <c r="K616" s="116">
        <v>9.4058208949999997</v>
      </c>
      <c r="L616" s="116">
        <v>31.164265529000001</v>
      </c>
      <c r="M616" s="117" t="s">
        <v>1859</v>
      </c>
      <c r="N616" s="116" t="s">
        <v>159</v>
      </c>
      <c r="O616" s="116">
        <v>57</v>
      </c>
      <c r="P616" s="116">
        <v>316</v>
      </c>
      <c r="Q616" s="116">
        <v>57</v>
      </c>
      <c r="R616" s="116">
        <v>316</v>
      </c>
      <c r="S616" s="116">
        <v>0</v>
      </c>
      <c r="T616" s="116">
        <v>0</v>
      </c>
      <c r="U616" s="116" t="s">
        <v>159</v>
      </c>
      <c r="V616" s="116">
        <v>46</v>
      </c>
      <c r="W616" s="116">
        <v>246</v>
      </c>
      <c r="X616" s="116">
        <v>37</v>
      </c>
      <c r="Y616" s="116">
        <v>204</v>
      </c>
      <c r="Z616" s="116">
        <v>9</v>
      </c>
      <c r="AA616" s="116">
        <v>42</v>
      </c>
      <c r="AB616" s="116">
        <v>10</v>
      </c>
      <c r="AC616" s="116">
        <v>50</v>
      </c>
      <c r="AD616" s="116">
        <v>22</v>
      </c>
      <c r="AE616" s="116">
        <v>100</v>
      </c>
      <c r="AF616" s="116" t="s">
        <v>1860</v>
      </c>
      <c r="AG616" s="117"/>
      <c r="AH616" s="117" t="s">
        <v>1861</v>
      </c>
    </row>
    <row r="617" spans="1:34" x14ac:dyDescent="0.25">
      <c r="A617" s="117" t="s">
        <v>155</v>
      </c>
      <c r="B617" s="117" t="s">
        <v>156</v>
      </c>
      <c r="C617" s="117" t="s">
        <v>3087</v>
      </c>
      <c r="D617" s="117" t="s">
        <v>1057</v>
      </c>
      <c r="E617" s="117" t="s">
        <v>484</v>
      </c>
      <c r="F617" s="117" t="s">
        <v>1606</v>
      </c>
      <c r="G617" s="117" t="s">
        <v>1607</v>
      </c>
      <c r="H617" s="117" t="s">
        <v>3088</v>
      </c>
      <c r="I617" s="117"/>
      <c r="J617" s="116" t="s">
        <v>1858</v>
      </c>
      <c r="K617" s="116">
        <v>9.4039235819999991</v>
      </c>
      <c r="L617" s="116">
        <v>31.126307713999999</v>
      </c>
      <c r="M617" s="117" t="s">
        <v>1859</v>
      </c>
      <c r="N617" s="116" t="s">
        <v>159</v>
      </c>
      <c r="O617" s="116">
        <v>82</v>
      </c>
      <c r="P617" s="116">
        <v>467</v>
      </c>
      <c r="Q617" s="116">
        <v>64</v>
      </c>
      <c r="R617" s="116">
        <v>385</v>
      </c>
      <c r="S617" s="116">
        <v>18</v>
      </c>
      <c r="T617" s="116">
        <v>82</v>
      </c>
      <c r="U617" s="116" t="s">
        <v>159</v>
      </c>
      <c r="V617" s="116">
        <v>99</v>
      </c>
      <c r="W617" s="116">
        <v>546</v>
      </c>
      <c r="X617" s="116">
        <v>61</v>
      </c>
      <c r="Y617" s="116">
        <v>337</v>
      </c>
      <c r="Z617" s="116">
        <v>38</v>
      </c>
      <c r="AA617" s="116">
        <v>209</v>
      </c>
      <c r="AB617" s="116">
        <v>3</v>
      </c>
      <c r="AC617" s="116">
        <v>12</v>
      </c>
      <c r="AD617" s="116">
        <v>0</v>
      </c>
      <c r="AE617" s="116">
        <v>0</v>
      </c>
      <c r="AF617" s="116" t="s">
        <v>1860</v>
      </c>
      <c r="AG617" s="117"/>
      <c r="AH617" s="117" t="s">
        <v>1861</v>
      </c>
    </row>
    <row r="618" spans="1:34" x14ac:dyDescent="0.25">
      <c r="A618" s="117" t="s">
        <v>155</v>
      </c>
      <c r="B618" s="117" t="s">
        <v>156</v>
      </c>
      <c r="C618" s="117" t="s">
        <v>3089</v>
      </c>
      <c r="D618" s="117" t="s">
        <v>1057</v>
      </c>
      <c r="E618" s="117" t="s">
        <v>484</v>
      </c>
      <c r="F618" s="117" t="s">
        <v>1606</v>
      </c>
      <c r="G618" s="117" t="s">
        <v>1607</v>
      </c>
      <c r="H618" s="117" t="s">
        <v>3090</v>
      </c>
      <c r="I618" s="117"/>
      <c r="J618" s="116" t="s">
        <v>1858</v>
      </c>
      <c r="K618" s="116">
        <v>9.4006679999999996</v>
      </c>
      <c r="L618" s="116">
        <v>31.160799000000001</v>
      </c>
      <c r="M618" s="117" t="s">
        <v>1859</v>
      </c>
      <c r="N618" s="116" t="s">
        <v>159</v>
      </c>
      <c r="O618" s="116">
        <v>70</v>
      </c>
      <c r="P618" s="116">
        <v>388</v>
      </c>
      <c r="Q618" s="116">
        <v>70</v>
      </c>
      <c r="R618" s="116">
        <v>388</v>
      </c>
      <c r="S618" s="116">
        <v>0</v>
      </c>
      <c r="T618" s="116">
        <v>0</v>
      </c>
      <c r="U618" s="116" t="s">
        <v>159</v>
      </c>
      <c r="V618" s="116">
        <v>62</v>
      </c>
      <c r="W618" s="116">
        <v>352</v>
      </c>
      <c r="X618" s="116">
        <v>62</v>
      </c>
      <c r="Y618" s="116">
        <v>352</v>
      </c>
      <c r="Z618" s="116">
        <v>0</v>
      </c>
      <c r="AA618" s="116">
        <v>0</v>
      </c>
      <c r="AB618" s="116">
        <v>0</v>
      </c>
      <c r="AC618" s="116">
        <v>0</v>
      </c>
      <c r="AD618" s="116">
        <v>32</v>
      </c>
      <c r="AE618" s="116">
        <v>216</v>
      </c>
      <c r="AF618" s="116" t="s">
        <v>1860</v>
      </c>
      <c r="AG618" s="117"/>
      <c r="AH618" s="117" t="s">
        <v>1861</v>
      </c>
    </row>
    <row r="619" spans="1:34" x14ac:dyDescent="0.25">
      <c r="A619" s="117" t="s">
        <v>155</v>
      </c>
      <c r="B619" s="117" t="s">
        <v>156</v>
      </c>
      <c r="C619" s="117" t="s">
        <v>3091</v>
      </c>
      <c r="D619" s="117" t="s">
        <v>1057</v>
      </c>
      <c r="E619" s="117" t="s">
        <v>484</v>
      </c>
      <c r="F619" s="117" t="s">
        <v>1606</v>
      </c>
      <c r="G619" s="117" t="s">
        <v>1607</v>
      </c>
      <c r="H619" s="117" t="s">
        <v>873</v>
      </c>
      <c r="I619" s="117"/>
      <c r="J619" s="116" t="s">
        <v>1858</v>
      </c>
      <c r="K619" s="116">
        <v>9.4039235819999991</v>
      </c>
      <c r="L619" s="116">
        <v>31.134297</v>
      </c>
      <c r="M619" s="117" t="s">
        <v>1859</v>
      </c>
      <c r="N619" s="116" t="s">
        <v>159</v>
      </c>
      <c r="O619" s="116">
        <v>103</v>
      </c>
      <c r="P619" s="116">
        <v>569</v>
      </c>
      <c r="Q619" s="116">
        <v>88</v>
      </c>
      <c r="R619" s="116">
        <v>415</v>
      </c>
      <c r="S619" s="116">
        <v>15</v>
      </c>
      <c r="T619" s="116">
        <v>154</v>
      </c>
      <c r="U619" s="116" t="s">
        <v>159</v>
      </c>
      <c r="V619" s="116">
        <v>88</v>
      </c>
      <c r="W619" s="116">
        <v>494</v>
      </c>
      <c r="X619" s="116">
        <v>64</v>
      </c>
      <c r="Y619" s="116">
        <v>360</v>
      </c>
      <c r="Z619" s="116">
        <v>24</v>
      </c>
      <c r="AA619" s="116">
        <v>134</v>
      </c>
      <c r="AB619" s="116">
        <v>18</v>
      </c>
      <c r="AC619" s="116">
        <v>90</v>
      </c>
      <c r="AD619" s="116">
        <v>0</v>
      </c>
      <c r="AE619" s="116">
        <v>0</v>
      </c>
      <c r="AF619" s="116" t="s">
        <v>1860</v>
      </c>
      <c r="AG619" s="117"/>
      <c r="AH619" s="117" t="s">
        <v>1861</v>
      </c>
    </row>
    <row r="620" spans="1:34" x14ac:dyDescent="0.25">
      <c r="A620" s="117" t="s">
        <v>155</v>
      </c>
      <c r="B620" s="117" t="s">
        <v>156</v>
      </c>
      <c r="C620" s="117" t="s">
        <v>3092</v>
      </c>
      <c r="D620" s="117" t="s">
        <v>1057</v>
      </c>
      <c r="E620" s="117" t="s">
        <v>484</v>
      </c>
      <c r="F620" s="117" t="s">
        <v>1606</v>
      </c>
      <c r="G620" s="117" t="s">
        <v>1607</v>
      </c>
      <c r="H620" s="117" t="s">
        <v>3093</v>
      </c>
      <c r="I620" s="117"/>
      <c r="J620" s="116" t="s">
        <v>1858</v>
      </c>
      <c r="K620" s="116">
        <v>9.4084000000000003</v>
      </c>
      <c r="L620" s="116">
        <v>31.150690000000001</v>
      </c>
      <c r="M620" s="117" t="s">
        <v>1859</v>
      </c>
      <c r="N620" s="116" t="s">
        <v>159</v>
      </c>
      <c r="O620" s="116">
        <v>83</v>
      </c>
      <c r="P620" s="116">
        <v>457</v>
      </c>
      <c r="Q620" s="116">
        <v>83</v>
      </c>
      <c r="R620" s="116">
        <v>457</v>
      </c>
      <c r="S620" s="116">
        <v>0</v>
      </c>
      <c r="T620" s="116">
        <v>0</v>
      </c>
      <c r="U620" s="116" t="s">
        <v>159</v>
      </c>
      <c r="V620" s="116">
        <v>68</v>
      </c>
      <c r="W620" s="116">
        <v>383</v>
      </c>
      <c r="X620" s="116">
        <v>68</v>
      </c>
      <c r="Y620" s="116">
        <v>383</v>
      </c>
      <c r="Z620" s="116">
        <v>0</v>
      </c>
      <c r="AA620" s="116">
        <v>0</v>
      </c>
      <c r="AB620" s="116">
        <v>0</v>
      </c>
      <c r="AC620" s="116">
        <v>0</v>
      </c>
      <c r="AD620" s="116">
        <v>0</v>
      </c>
      <c r="AE620" s="116">
        <v>0</v>
      </c>
      <c r="AF620" s="116" t="s">
        <v>1860</v>
      </c>
      <c r="AG620" s="117"/>
      <c r="AH620" s="117" t="s">
        <v>1861</v>
      </c>
    </row>
    <row r="621" spans="1:34" x14ac:dyDescent="0.25">
      <c r="A621" s="117" t="s">
        <v>155</v>
      </c>
      <c r="B621" s="117" t="s">
        <v>156</v>
      </c>
      <c r="C621" s="117" t="s">
        <v>3094</v>
      </c>
      <c r="D621" s="117" t="s">
        <v>1057</v>
      </c>
      <c r="E621" s="117" t="s">
        <v>484</v>
      </c>
      <c r="F621" s="117" t="s">
        <v>1606</v>
      </c>
      <c r="G621" s="117" t="s">
        <v>1607</v>
      </c>
      <c r="H621" s="117" t="s">
        <v>3095</v>
      </c>
      <c r="I621" s="117"/>
      <c r="J621" s="116" t="s">
        <v>1858</v>
      </c>
      <c r="K621" s="116">
        <v>9.4001669999999997</v>
      </c>
      <c r="L621" s="116">
        <v>31.157703000000001</v>
      </c>
      <c r="M621" s="117" t="s">
        <v>1859</v>
      </c>
      <c r="N621" s="116" t="s">
        <v>159</v>
      </c>
      <c r="O621" s="116">
        <v>55</v>
      </c>
      <c r="P621" s="116">
        <v>303</v>
      </c>
      <c r="Q621" s="116">
        <v>55</v>
      </c>
      <c r="R621" s="116">
        <v>303</v>
      </c>
      <c r="S621" s="116">
        <v>0</v>
      </c>
      <c r="T621" s="116">
        <v>0</v>
      </c>
      <c r="U621" s="116" t="s">
        <v>159</v>
      </c>
      <c r="V621" s="116">
        <v>52</v>
      </c>
      <c r="W621" s="116">
        <v>300</v>
      </c>
      <c r="X621" s="116">
        <v>38</v>
      </c>
      <c r="Y621" s="116">
        <v>222</v>
      </c>
      <c r="Z621" s="116">
        <v>14</v>
      </c>
      <c r="AA621" s="116">
        <v>78</v>
      </c>
      <c r="AB621" s="116">
        <v>7</v>
      </c>
      <c r="AC621" s="116">
        <v>35</v>
      </c>
      <c r="AD621" s="116">
        <v>0</v>
      </c>
      <c r="AE621" s="116">
        <v>0</v>
      </c>
      <c r="AF621" s="116" t="s">
        <v>1860</v>
      </c>
      <c r="AG621" s="117"/>
      <c r="AH621" s="117" t="s">
        <v>1861</v>
      </c>
    </row>
    <row r="622" spans="1:34" x14ac:dyDescent="0.25">
      <c r="A622" s="117" t="s">
        <v>155</v>
      </c>
      <c r="B622" s="117" t="s">
        <v>156</v>
      </c>
      <c r="C622" s="117" t="s">
        <v>3096</v>
      </c>
      <c r="D622" s="117" t="s">
        <v>373</v>
      </c>
      <c r="E622" s="117" t="s">
        <v>374</v>
      </c>
      <c r="F622" s="117" t="s">
        <v>949</v>
      </c>
      <c r="G622" s="117" t="s">
        <v>950</v>
      </c>
      <c r="H622" s="117" t="s">
        <v>950</v>
      </c>
      <c r="I622" s="117"/>
      <c r="J622" s="116" t="s">
        <v>1858</v>
      </c>
      <c r="K622" s="116">
        <v>8.9883299999999995</v>
      </c>
      <c r="L622" s="116">
        <v>32.417169999999999</v>
      </c>
      <c r="M622" s="117" t="s">
        <v>1859</v>
      </c>
      <c r="N622" s="116" t="s">
        <v>159</v>
      </c>
      <c r="O622" s="116">
        <v>273</v>
      </c>
      <c r="P622" s="116">
        <v>1408</v>
      </c>
      <c r="Q622" s="116">
        <v>273</v>
      </c>
      <c r="R622" s="116">
        <v>1408</v>
      </c>
      <c r="S622" s="116">
        <v>0</v>
      </c>
      <c r="T622" s="116">
        <v>0</v>
      </c>
      <c r="U622" s="116" t="s">
        <v>159</v>
      </c>
      <c r="V622" s="116">
        <v>256</v>
      </c>
      <c r="W622" s="116">
        <v>1372</v>
      </c>
      <c r="X622" s="116">
        <v>214</v>
      </c>
      <c r="Y622" s="116">
        <v>1119</v>
      </c>
      <c r="Z622" s="116">
        <v>42</v>
      </c>
      <c r="AA622" s="116">
        <v>253</v>
      </c>
      <c r="AB622" s="116">
        <v>8</v>
      </c>
      <c r="AC622" s="116">
        <v>46</v>
      </c>
      <c r="AD622" s="116">
        <v>21</v>
      </c>
      <c r="AE622" s="116">
        <v>125</v>
      </c>
      <c r="AF622" s="116" t="s">
        <v>1860</v>
      </c>
      <c r="AG622" s="117"/>
      <c r="AH622" s="117" t="s">
        <v>1861</v>
      </c>
    </row>
    <row r="623" spans="1:34" x14ac:dyDescent="0.25">
      <c r="A623" s="117" t="s">
        <v>155</v>
      </c>
      <c r="B623" s="117" t="s">
        <v>156</v>
      </c>
      <c r="C623" s="117" t="s">
        <v>3097</v>
      </c>
      <c r="D623" s="117" t="s">
        <v>373</v>
      </c>
      <c r="E623" s="117" t="s">
        <v>374</v>
      </c>
      <c r="F623" s="117" t="s">
        <v>949</v>
      </c>
      <c r="G623" s="117" t="s">
        <v>950</v>
      </c>
      <c r="H623" s="117" t="s">
        <v>3098</v>
      </c>
      <c r="I623" s="117"/>
      <c r="J623" s="116" t="s">
        <v>1858</v>
      </c>
      <c r="K623" s="116">
        <v>8.9166667000000004</v>
      </c>
      <c r="L623" s="116">
        <v>32.4166667</v>
      </c>
      <c r="M623" s="117" t="s">
        <v>1859</v>
      </c>
      <c r="N623" s="116" t="s">
        <v>159</v>
      </c>
      <c r="O623" s="116">
        <v>142</v>
      </c>
      <c r="P623" s="116">
        <v>760</v>
      </c>
      <c r="Q623" s="116">
        <v>142</v>
      </c>
      <c r="R623" s="116">
        <v>760</v>
      </c>
      <c r="S623" s="116">
        <v>0</v>
      </c>
      <c r="T623" s="116">
        <v>0</v>
      </c>
      <c r="U623" s="116" t="s">
        <v>159</v>
      </c>
      <c r="V623" s="116">
        <v>9</v>
      </c>
      <c r="W623" s="116">
        <v>62</v>
      </c>
      <c r="X623" s="116">
        <v>8</v>
      </c>
      <c r="Y623" s="116">
        <v>58</v>
      </c>
      <c r="Z623" s="116">
        <v>1</v>
      </c>
      <c r="AA623" s="116">
        <v>4</v>
      </c>
      <c r="AB623" s="116">
        <v>3</v>
      </c>
      <c r="AC623" s="116">
        <v>18</v>
      </c>
      <c r="AD623" s="116">
        <v>9</v>
      </c>
      <c r="AE623" s="116">
        <v>53</v>
      </c>
      <c r="AF623" s="116" t="s">
        <v>1860</v>
      </c>
      <c r="AG623" s="117"/>
      <c r="AH623" s="117" t="s">
        <v>1861</v>
      </c>
    </row>
    <row r="624" spans="1:34" x14ac:dyDescent="0.25">
      <c r="A624" s="117" t="s">
        <v>155</v>
      </c>
      <c r="B624" s="117" t="s">
        <v>156</v>
      </c>
      <c r="C624" s="117" t="s">
        <v>3099</v>
      </c>
      <c r="D624" s="117" t="s">
        <v>373</v>
      </c>
      <c r="E624" s="117" t="s">
        <v>374</v>
      </c>
      <c r="F624" s="117" t="s">
        <v>949</v>
      </c>
      <c r="G624" s="117" t="s">
        <v>950</v>
      </c>
      <c r="H624" s="117" t="s">
        <v>3100</v>
      </c>
      <c r="I624" s="117"/>
      <c r="J624" s="116" t="s">
        <v>1858</v>
      </c>
      <c r="K624" s="116">
        <v>9.0291487890000006</v>
      </c>
      <c r="L624" s="116">
        <v>32.414550480000003</v>
      </c>
      <c r="M624" s="117" t="s">
        <v>1859</v>
      </c>
      <c r="N624" s="116" t="s">
        <v>159</v>
      </c>
      <c r="O624" s="116">
        <v>144</v>
      </c>
      <c r="P624" s="116">
        <v>767</v>
      </c>
      <c r="Q624" s="116">
        <v>144</v>
      </c>
      <c r="R624" s="116">
        <v>767</v>
      </c>
      <c r="S624" s="116">
        <v>0</v>
      </c>
      <c r="T624" s="116">
        <v>0</v>
      </c>
      <c r="U624" s="116" t="s">
        <v>159</v>
      </c>
      <c r="V624" s="116">
        <v>11</v>
      </c>
      <c r="W624" s="116">
        <v>62</v>
      </c>
      <c r="X624" s="116">
        <v>6</v>
      </c>
      <c r="Y624" s="116">
        <v>30</v>
      </c>
      <c r="Z624" s="116">
        <v>5</v>
      </c>
      <c r="AA624" s="116">
        <v>32</v>
      </c>
      <c r="AB624" s="116">
        <v>2</v>
      </c>
      <c r="AC624" s="116">
        <v>12</v>
      </c>
      <c r="AD624" s="116">
        <v>13</v>
      </c>
      <c r="AE624" s="116">
        <v>93</v>
      </c>
      <c r="AF624" s="116" t="s">
        <v>1860</v>
      </c>
      <c r="AG624" s="117"/>
      <c r="AH624" s="117" t="s">
        <v>1861</v>
      </c>
    </row>
    <row r="625" spans="1:34" x14ac:dyDescent="0.25">
      <c r="A625" s="117" t="s">
        <v>155</v>
      </c>
      <c r="B625" s="117" t="s">
        <v>156</v>
      </c>
      <c r="C625" s="117" t="s">
        <v>3101</v>
      </c>
      <c r="D625" s="117" t="s">
        <v>373</v>
      </c>
      <c r="E625" s="117" t="s">
        <v>374</v>
      </c>
      <c r="F625" s="117" t="s">
        <v>949</v>
      </c>
      <c r="G625" s="117" t="s">
        <v>950</v>
      </c>
      <c r="H625" s="117" t="s">
        <v>3102</v>
      </c>
      <c r="I625" s="117"/>
      <c r="J625" s="116" t="s">
        <v>1858</v>
      </c>
      <c r="K625" s="116">
        <v>8.9038395000000001</v>
      </c>
      <c r="L625" s="116">
        <v>32.487358399999998</v>
      </c>
      <c r="M625" s="117" t="s">
        <v>1859</v>
      </c>
      <c r="N625" s="116" t="s">
        <v>159</v>
      </c>
      <c r="O625" s="116">
        <v>200</v>
      </c>
      <c r="P625" s="116">
        <v>1073</v>
      </c>
      <c r="Q625" s="116">
        <v>200</v>
      </c>
      <c r="R625" s="116">
        <v>1073</v>
      </c>
      <c r="S625" s="116">
        <v>0</v>
      </c>
      <c r="T625" s="116">
        <v>0</v>
      </c>
      <c r="U625" s="116" t="s">
        <v>159</v>
      </c>
      <c r="V625" s="116">
        <v>7</v>
      </c>
      <c r="W625" s="116">
        <v>38</v>
      </c>
      <c r="X625" s="116">
        <v>5</v>
      </c>
      <c r="Y625" s="116">
        <v>28</v>
      </c>
      <c r="Z625" s="116">
        <v>2</v>
      </c>
      <c r="AA625" s="116">
        <v>10</v>
      </c>
      <c r="AB625" s="116">
        <v>3</v>
      </c>
      <c r="AC625" s="116">
        <v>18</v>
      </c>
      <c r="AD625" s="116">
        <v>24</v>
      </c>
      <c r="AE625" s="116">
        <v>141</v>
      </c>
      <c r="AF625" s="116" t="s">
        <v>1860</v>
      </c>
      <c r="AG625" s="117"/>
      <c r="AH625" s="117" t="s">
        <v>1861</v>
      </c>
    </row>
    <row r="626" spans="1:34" x14ac:dyDescent="0.25">
      <c r="A626" s="117" t="s">
        <v>155</v>
      </c>
      <c r="B626" s="117" t="s">
        <v>156</v>
      </c>
      <c r="C626" s="117" t="s">
        <v>3103</v>
      </c>
      <c r="D626" s="117" t="s">
        <v>373</v>
      </c>
      <c r="E626" s="117" t="s">
        <v>374</v>
      </c>
      <c r="F626" s="117" t="s">
        <v>949</v>
      </c>
      <c r="G626" s="117" t="s">
        <v>950</v>
      </c>
      <c r="H626" s="117" t="s">
        <v>3104</v>
      </c>
      <c r="I626" s="117"/>
      <c r="J626" s="116" t="s">
        <v>1858</v>
      </c>
      <c r="K626" s="116">
        <v>9.0703690229999996</v>
      </c>
      <c r="L626" s="116">
        <v>32.385378490000001</v>
      </c>
      <c r="M626" s="117" t="s">
        <v>1859</v>
      </c>
      <c r="N626" s="116" t="s">
        <v>159</v>
      </c>
      <c r="O626" s="116">
        <v>209</v>
      </c>
      <c r="P626" s="116">
        <v>1074</v>
      </c>
      <c r="Q626" s="116">
        <v>209</v>
      </c>
      <c r="R626" s="116">
        <v>1074</v>
      </c>
      <c r="S626" s="116">
        <v>0</v>
      </c>
      <c r="T626" s="116">
        <v>0</v>
      </c>
      <c r="U626" s="116" t="s">
        <v>159</v>
      </c>
      <c r="V626" s="116">
        <v>9</v>
      </c>
      <c r="W626" s="116">
        <v>53</v>
      </c>
      <c r="X626" s="116">
        <v>7</v>
      </c>
      <c r="Y626" s="116">
        <v>42</v>
      </c>
      <c r="Z626" s="116">
        <v>2</v>
      </c>
      <c r="AA626" s="116">
        <v>11</v>
      </c>
      <c r="AB626" s="116">
        <v>4</v>
      </c>
      <c r="AC626" s="116">
        <v>26</v>
      </c>
      <c r="AD626" s="116">
        <v>19</v>
      </c>
      <c r="AE626" s="116">
        <v>104</v>
      </c>
      <c r="AF626" s="116" t="s">
        <v>1860</v>
      </c>
      <c r="AG626" s="117"/>
      <c r="AH626" s="117" t="s">
        <v>1861</v>
      </c>
    </row>
    <row r="627" spans="1:34" x14ac:dyDescent="0.25">
      <c r="A627" s="117" t="s">
        <v>155</v>
      </c>
      <c r="B627" s="117" t="s">
        <v>156</v>
      </c>
      <c r="C627" s="117" t="s">
        <v>3105</v>
      </c>
      <c r="D627" s="117" t="s">
        <v>373</v>
      </c>
      <c r="E627" s="117" t="s">
        <v>374</v>
      </c>
      <c r="F627" s="117" t="s">
        <v>398</v>
      </c>
      <c r="G627" s="117" t="s">
        <v>399</v>
      </c>
      <c r="H627" s="117" t="s">
        <v>3106</v>
      </c>
      <c r="I627" s="117"/>
      <c r="J627" s="116" t="s">
        <v>1858</v>
      </c>
      <c r="K627" s="116">
        <v>8.5594210000000004</v>
      </c>
      <c r="L627" s="116">
        <v>32.044746000000004</v>
      </c>
      <c r="M627" s="117" t="s">
        <v>1859</v>
      </c>
      <c r="N627" s="116" t="s">
        <v>159</v>
      </c>
      <c r="O627" s="116">
        <v>36</v>
      </c>
      <c r="P627" s="116">
        <v>212</v>
      </c>
      <c r="Q627" s="116">
        <v>36</v>
      </c>
      <c r="R627" s="116">
        <v>212</v>
      </c>
      <c r="S627" s="116">
        <v>0</v>
      </c>
      <c r="T627" s="116">
        <v>0</v>
      </c>
      <c r="U627" s="116" t="s">
        <v>159</v>
      </c>
      <c r="V627" s="116">
        <v>85</v>
      </c>
      <c r="W627" s="116">
        <v>516</v>
      </c>
      <c r="X627" s="116">
        <v>49</v>
      </c>
      <c r="Y627" s="116">
        <v>302</v>
      </c>
      <c r="Z627" s="116">
        <v>36</v>
      </c>
      <c r="AA627" s="116">
        <v>214</v>
      </c>
      <c r="AB627" s="116">
        <v>0</v>
      </c>
      <c r="AC627" s="116">
        <v>0</v>
      </c>
      <c r="AD627" s="116">
        <v>0</v>
      </c>
      <c r="AE627" s="116">
        <v>0</v>
      </c>
      <c r="AF627" s="116" t="s">
        <v>1860</v>
      </c>
      <c r="AG627" s="117"/>
      <c r="AH627" s="117" t="s">
        <v>1861</v>
      </c>
    </row>
    <row r="628" spans="1:34" x14ac:dyDescent="0.25">
      <c r="A628" s="117" t="s">
        <v>155</v>
      </c>
      <c r="B628" s="117" t="s">
        <v>156</v>
      </c>
      <c r="C628" s="117" t="s">
        <v>3107</v>
      </c>
      <c r="D628" s="117" t="s">
        <v>373</v>
      </c>
      <c r="E628" s="117" t="s">
        <v>374</v>
      </c>
      <c r="F628" s="117" t="s">
        <v>398</v>
      </c>
      <c r="G628" s="117" t="s">
        <v>399</v>
      </c>
      <c r="H628" s="117" t="s">
        <v>3108</v>
      </c>
      <c r="I628" s="117"/>
      <c r="J628" s="116" t="s">
        <v>1858</v>
      </c>
      <c r="K628" s="116">
        <v>8.5607769999999999</v>
      </c>
      <c r="L628" s="116">
        <v>32.044674000000001</v>
      </c>
      <c r="M628" s="117" t="s">
        <v>1859</v>
      </c>
      <c r="N628" s="116" t="s">
        <v>159</v>
      </c>
      <c r="O628" s="116">
        <v>69</v>
      </c>
      <c r="P628" s="116">
        <v>415</v>
      </c>
      <c r="Q628" s="116">
        <v>69</v>
      </c>
      <c r="R628" s="116">
        <v>415</v>
      </c>
      <c r="S628" s="116">
        <v>0</v>
      </c>
      <c r="T628" s="116">
        <v>0</v>
      </c>
      <c r="U628" s="116" t="s">
        <v>159</v>
      </c>
      <c r="V628" s="116">
        <v>56</v>
      </c>
      <c r="W628" s="116">
        <v>334</v>
      </c>
      <c r="X628" s="116">
        <v>37</v>
      </c>
      <c r="Y628" s="116">
        <v>221</v>
      </c>
      <c r="Z628" s="116">
        <v>19</v>
      </c>
      <c r="AA628" s="116">
        <v>113</v>
      </c>
      <c r="AB628" s="116">
        <v>0</v>
      </c>
      <c r="AC628" s="116">
        <v>0</v>
      </c>
      <c r="AD628" s="116">
        <v>0</v>
      </c>
      <c r="AE628" s="116">
        <v>0</v>
      </c>
      <c r="AF628" s="116" t="s">
        <v>1860</v>
      </c>
      <c r="AG628" s="117"/>
      <c r="AH628" s="117" t="s">
        <v>1861</v>
      </c>
    </row>
    <row r="629" spans="1:34" x14ac:dyDescent="0.25">
      <c r="A629" s="117" t="s">
        <v>155</v>
      </c>
      <c r="B629" s="117" t="s">
        <v>156</v>
      </c>
      <c r="C629" s="117" t="s">
        <v>3109</v>
      </c>
      <c r="D629" s="117" t="s">
        <v>373</v>
      </c>
      <c r="E629" s="117" t="s">
        <v>374</v>
      </c>
      <c r="F629" s="117" t="s">
        <v>398</v>
      </c>
      <c r="G629" s="117" t="s">
        <v>399</v>
      </c>
      <c r="H629" s="117" t="s">
        <v>3110</v>
      </c>
      <c r="I629" s="117"/>
      <c r="J629" s="116" t="s">
        <v>1858</v>
      </c>
      <c r="K629" s="116">
        <v>8.5544949999999993</v>
      </c>
      <c r="L629" s="116">
        <v>32.045245000000001</v>
      </c>
      <c r="M629" s="117" t="s">
        <v>1859</v>
      </c>
      <c r="N629" s="116" t="s">
        <v>159</v>
      </c>
      <c r="O629" s="116">
        <v>28</v>
      </c>
      <c r="P629" s="116">
        <v>168</v>
      </c>
      <c r="Q629" s="116">
        <v>28</v>
      </c>
      <c r="R629" s="116">
        <v>168</v>
      </c>
      <c r="S629" s="116">
        <v>0</v>
      </c>
      <c r="T629" s="116">
        <v>0</v>
      </c>
      <c r="U629" s="116" t="s">
        <v>159</v>
      </c>
      <c r="V629" s="116">
        <v>64</v>
      </c>
      <c r="W629" s="116">
        <v>373</v>
      </c>
      <c r="X629" s="116">
        <v>24</v>
      </c>
      <c r="Y629" s="116">
        <v>139</v>
      </c>
      <c r="Z629" s="116">
        <v>40</v>
      </c>
      <c r="AA629" s="116">
        <v>234</v>
      </c>
      <c r="AB629" s="116">
        <v>0</v>
      </c>
      <c r="AC629" s="116">
        <v>0</v>
      </c>
      <c r="AD629" s="116">
        <v>0</v>
      </c>
      <c r="AE629" s="116">
        <v>0</v>
      </c>
      <c r="AF629" s="116" t="s">
        <v>1860</v>
      </c>
      <c r="AG629" s="117"/>
      <c r="AH629" s="117" t="s">
        <v>1861</v>
      </c>
    </row>
    <row r="630" spans="1:34" x14ac:dyDescent="0.25">
      <c r="A630" s="117" t="s">
        <v>155</v>
      </c>
      <c r="B630" s="117" t="s">
        <v>156</v>
      </c>
      <c r="C630" s="117" t="s">
        <v>3111</v>
      </c>
      <c r="D630" s="117" t="s">
        <v>373</v>
      </c>
      <c r="E630" s="117" t="s">
        <v>374</v>
      </c>
      <c r="F630" s="117" t="s">
        <v>398</v>
      </c>
      <c r="G630" s="117" t="s">
        <v>399</v>
      </c>
      <c r="H630" s="117" t="s">
        <v>3112</v>
      </c>
      <c r="I630" s="117"/>
      <c r="J630" s="116" t="s">
        <v>1858</v>
      </c>
      <c r="K630" s="116">
        <v>8.5572429999999997</v>
      </c>
      <c r="L630" s="116">
        <v>32.045102999999997</v>
      </c>
      <c r="M630" s="117" t="s">
        <v>1859</v>
      </c>
      <c r="N630" s="116" t="s">
        <v>159</v>
      </c>
      <c r="O630" s="116">
        <v>36</v>
      </c>
      <c r="P630" s="116">
        <v>213</v>
      </c>
      <c r="Q630" s="116">
        <v>36</v>
      </c>
      <c r="R630" s="116">
        <v>213</v>
      </c>
      <c r="S630" s="116">
        <v>0</v>
      </c>
      <c r="T630" s="116">
        <v>0</v>
      </c>
      <c r="U630" s="116" t="s">
        <v>159</v>
      </c>
      <c r="V630" s="116">
        <v>34</v>
      </c>
      <c r="W630" s="116">
        <v>202</v>
      </c>
      <c r="X630" s="116">
        <v>28</v>
      </c>
      <c r="Y630" s="116">
        <v>167</v>
      </c>
      <c r="Z630" s="116">
        <v>6</v>
      </c>
      <c r="AA630" s="116">
        <v>35</v>
      </c>
      <c r="AB630" s="116">
        <v>0</v>
      </c>
      <c r="AC630" s="116">
        <v>0</v>
      </c>
      <c r="AD630" s="116">
        <v>0</v>
      </c>
      <c r="AE630" s="116">
        <v>0</v>
      </c>
      <c r="AF630" s="116" t="s">
        <v>1860</v>
      </c>
      <c r="AG630" s="117"/>
      <c r="AH630" s="117" t="s">
        <v>1861</v>
      </c>
    </row>
    <row r="631" spans="1:34" x14ac:dyDescent="0.25">
      <c r="A631" s="117" t="s">
        <v>155</v>
      </c>
      <c r="B631" s="117" t="s">
        <v>156</v>
      </c>
      <c r="C631" s="117" t="s">
        <v>3113</v>
      </c>
      <c r="D631" s="117" t="s">
        <v>373</v>
      </c>
      <c r="E631" s="117" t="s">
        <v>374</v>
      </c>
      <c r="F631" s="117" t="s">
        <v>398</v>
      </c>
      <c r="G631" s="117" t="s">
        <v>399</v>
      </c>
      <c r="H631" s="117" t="s">
        <v>3114</v>
      </c>
      <c r="I631" s="117"/>
      <c r="J631" s="116" t="s">
        <v>1858</v>
      </c>
      <c r="K631" s="116">
        <v>8.5529960000000003</v>
      </c>
      <c r="L631" s="116">
        <v>32.045174000000003</v>
      </c>
      <c r="M631" s="117" t="s">
        <v>1859</v>
      </c>
      <c r="N631" s="116" t="s">
        <v>159</v>
      </c>
      <c r="O631" s="116">
        <v>44</v>
      </c>
      <c r="P631" s="116">
        <v>264</v>
      </c>
      <c r="Q631" s="116">
        <v>44</v>
      </c>
      <c r="R631" s="116">
        <v>264</v>
      </c>
      <c r="S631" s="116">
        <v>0</v>
      </c>
      <c r="T631" s="116">
        <v>0</v>
      </c>
      <c r="U631" s="116" t="s">
        <v>159</v>
      </c>
      <c r="V631" s="116">
        <v>74</v>
      </c>
      <c r="W631" s="116">
        <v>439</v>
      </c>
      <c r="X631" s="116">
        <v>48</v>
      </c>
      <c r="Y631" s="116">
        <v>285</v>
      </c>
      <c r="Z631" s="116">
        <v>26</v>
      </c>
      <c r="AA631" s="116">
        <v>154</v>
      </c>
      <c r="AB631" s="116">
        <v>0</v>
      </c>
      <c r="AC631" s="116">
        <v>0</v>
      </c>
      <c r="AD631" s="116">
        <v>0</v>
      </c>
      <c r="AE631" s="116">
        <v>0</v>
      </c>
      <c r="AF631" s="116" t="s">
        <v>1860</v>
      </c>
      <c r="AG631" s="117"/>
      <c r="AH631" s="117" t="s">
        <v>1861</v>
      </c>
    </row>
    <row r="632" spans="1:34" x14ac:dyDescent="0.25">
      <c r="A632" s="118" t="s">
        <v>155</v>
      </c>
      <c r="B632" s="118" t="s">
        <v>156</v>
      </c>
      <c r="C632" s="118" t="s">
        <v>3115</v>
      </c>
      <c r="D632" s="118" t="s">
        <v>373</v>
      </c>
      <c r="E632" s="118" t="s">
        <v>374</v>
      </c>
      <c r="F632" s="118" t="s">
        <v>398</v>
      </c>
      <c r="G632" s="118" t="s">
        <v>399</v>
      </c>
      <c r="H632" s="118" t="s">
        <v>943</v>
      </c>
      <c r="I632" s="118"/>
      <c r="J632" s="118" t="s">
        <v>1885</v>
      </c>
      <c r="K632" s="119">
        <v>8.5252999999999997</v>
      </c>
      <c r="L632" s="119">
        <v>32.059989999999999</v>
      </c>
      <c r="M632" s="118" t="s">
        <v>1859</v>
      </c>
      <c r="N632" s="116" t="s">
        <v>159</v>
      </c>
      <c r="O632" s="119">
        <v>199</v>
      </c>
      <c r="P632" s="119">
        <v>1191</v>
      </c>
      <c r="Q632" s="119">
        <v>199</v>
      </c>
      <c r="R632" s="119">
        <v>1191</v>
      </c>
      <c r="S632" s="119">
        <v>0</v>
      </c>
      <c r="T632" s="119">
        <v>0</v>
      </c>
      <c r="U632" s="119" t="s">
        <v>146</v>
      </c>
      <c r="V632" s="119">
        <v>0</v>
      </c>
      <c r="W632" s="116">
        <v>0</v>
      </c>
      <c r="X632" s="119">
        <v>0</v>
      </c>
      <c r="Y632" s="119">
        <v>0</v>
      </c>
      <c r="Z632" s="119">
        <v>0</v>
      </c>
      <c r="AA632" s="119">
        <v>0</v>
      </c>
      <c r="AB632" s="119">
        <v>0</v>
      </c>
      <c r="AC632" s="119">
        <v>0</v>
      </c>
      <c r="AD632" s="119">
        <v>0</v>
      </c>
      <c r="AE632" s="119">
        <v>0</v>
      </c>
      <c r="AF632" s="116" t="s">
        <v>1860</v>
      </c>
      <c r="AG632" s="118"/>
      <c r="AH632" s="117" t="s">
        <v>1861</v>
      </c>
    </row>
    <row r="633" spans="1:34" x14ac:dyDescent="0.25">
      <c r="A633" s="118" t="s">
        <v>155</v>
      </c>
      <c r="B633" s="118" t="s">
        <v>156</v>
      </c>
      <c r="C633" s="118" t="s">
        <v>3116</v>
      </c>
      <c r="D633" s="118" t="s">
        <v>373</v>
      </c>
      <c r="E633" s="118" t="s">
        <v>374</v>
      </c>
      <c r="F633" s="118" t="s">
        <v>398</v>
      </c>
      <c r="G633" s="118" t="s">
        <v>399</v>
      </c>
      <c r="H633" s="118" t="s">
        <v>3117</v>
      </c>
      <c r="I633" s="118"/>
      <c r="J633" s="118" t="s">
        <v>1885</v>
      </c>
      <c r="K633" s="119">
        <v>8.5215300000000003</v>
      </c>
      <c r="L633" s="119">
        <v>31.060649999999999</v>
      </c>
      <c r="M633" s="118" t="s">
        <v>1859</v>
      </c>
      <c r="N633" s="116" t="s">
        <v>159</v>
      </c>
      <c r="O633" s="119">
        <v>523</v>
      </c>
      <c r="P633" s="119">
        <v>3132</v>
      </c>
      <c r="Q633" s="119">
        <v>523</v>
      </c>
      <c r="R633" s="119">
        <v>3132</v>
      </c>
      <c r="S633" s="119">
        <v>0</v>
      </c>
      <c r="T633" s="119">
        <v>0</v>
      </c>
      <c r="U633" s="119" t="s">
        <v>146</v>
      </c>
      <c r="V633" s="119">
        <v>0</v>
      </c>
      <c r="W633" s="116">
        <v>0</v>
      </c>
      <c r="X633" s="119">
        <v>0</v>
      </c>
      <c r="Y633" s="119">
        <v>0</v>
      </c>
      <c r="Z633" s="119">
        <v>0</v>
      </c>
      <c r="AA633" s="119">
        <v>0</v>
      </c>
      <c r="AB633" s="119">
        <v>0</v>
      </c>
      <c r="AC633" s="119">
        <v>0</v>
      </c>
      <c r="AD633" s="119">
        <v>0</v>
      </c>
      <c r="AE633" s="119">
        <v>0</v>
      </c>
      <c r="AF633" s="116" t="s">
        <v>1860</v>
      </c>
      <c r="AG633" s="118"/>
      <c r="AH633" s="117" t="s">
        <v>1861</v>
      </c>
    </row>
    <row r="634" spans="1:34" x14ac:dyDescent="0.25">
      <c r="A634" s="118" t="s">
        <v>155</v>
      </c>
      <c r="B634" s="118" t="s">
        <v>156</v>
      </c>
      <c r="C634" s="118" t="s">
        <v>3118</v>
      </c>
      <c r="D634" s="118" t="s">
        <v>373</v>
      </c>
      <c r="E634" s="118" t="s">
        <v>374</v>
      </c>
      <c r="F634" s="118" t="s">
        <v>398</v>
      </c>
      <c r="G634" s="118" t="s">
        <v>399</v>
      </c>
      <c r="H634" s="118" t="s">
        <v>3119</v>
      </c>
      <c r="I634" s="118"/>
      <c r="J634" s="118" t="s">
        <v>1885</v>
      </c>
      <c r="K634" s="119">
        <v>8.5585280000000008</v>
      </c>
      <c r="L634" s="119">
        <v>32.039212999999997</v>
      </c>
      <c r="M634" s="118" t="s">
        <v>1859</v>
      </c>
      <c r="N634" s="116" t="s">
        <v>159</v>
      </c>
      <c r="O634" s="119">
        <v>352</v>
      </c>
      <c r="P634" s="119">
        <v>2066</v>
      </c>
      <c r="Q634" s="119">
        <v>352</v>
      </c>
      <c r="R634" s="119">
        <v>2066</v>
      </c>
      <c r="S634" s="119">
        <v>0</v>
      </c>
      <c r="T634" s="119">
        <v>0</v>
      </c>
      <c r="U634" s="119" t="s">
        <v>146</v>
      </c>
      <c r="V634" s="119">
        <v>0</v>
      </c>
      <c r="W634" s="116">
        <v>0</v>
      </c>
      <c r="X634" s="119">
        <v>0</v>
      </c>
      <c r="Y634" s="119">
        <v>0</v>
      </c>
      <c r="Z634" s="119">
        <v>0</v>
      </c>
      <c r="AA634" s="119">
        <v>0</v>
      </c>
      <c r="AB634" s="119">
        <v>0</v>
      </c>
      <c r="AC634" s="119">
        <v>0</v>
      </c>
      <c r="AD634" s="119">
        <v>0</v>
      </c>
      <c r="AE634" s="119">
        <v>0</v>
      </c>
      <c r="AF634" s="116" t="s">
        <v>1860</v>
      </c>
      <c r="AG634" s="118"/>
      <c r="AH634" s="117" t="s">
        <v>1861</v>
      </c>
    </row>
    <row r="635" spans="1:34" x14ac:dyDescent="0.25">
      <c r="A635" s="117" t="s">
        <v>155</v>
      </c>
      <c r="B635" s="117" t="s">
        <v>156</v>
      </c>
      <c r="C635" s="117" t="s">
        <v>3120</v>
      </c>
      <c r="D635" s="117" t="s">
        <v>373</v>
      </c>
      <c r="E635" s="117" t="s">
        <v>374</v>
      </c>
      <c r="F635" s="117" t="s">
        <v>686</v>
      </c>
      <c r="G635" s="117" t="s">
        <v>687</v>
      </c>
      <c r="H635" s="117" t="s">
        <v>3121</v>
      </c>
      <c r="I635" s="117"/>
      <c r="J635" s="116" t="s">
        <v>1858</v>
      </c>
      <c r="K635" s="116">
        <v>8.4991699999999994</v>
      </c>
      <c r="L635" s="116">
        <v>31.975480000000001</v>
      </c>
      <c r="M635" s="117" t="s">
        <v>1859</v>
      </c>
      <c r="N635" s="116" t="s">
        <v>159</v>
      </c>
      <c r="O635" s="116">
        <v>160</v>
      </c>
      <c r="P635" s="116">
        <v>960</v>
      </c>
      <c r="Q635" s="116">
        <v>160</v>
      </c>
      <c r="R635" s="116">
        <v>960</v>
      </c>
      <c r="S635" s="116">
        <v>0</v>
      </c>
      <c r="T635" s="116">
        <v>0</v>
      </c>
      <c r="U635" s="116" t="s">
        <v>159</v>
      </c>
      <c r="V635" s="116">
        <v>45</v>
      </c>
      <c r="W635" s="116">
        <v>246</v>
      </c>
      <c r="X635" s="116">
        <v>31</v>
      </c>
      <c r="Y635" s="116">
        <v>178</v>
      </c>
      <c r="Z635" s="116">
        <v>14</v>
      </c>
      <c r="AA635" s="116">
        <v>68</v>
      </c>
      <c r="AB635" s="116">
        <v>0</v>
      </c>
      <c r="AC635" s="116">
        <v>0</v>
      </c>
      <c r="AD635" s="116">
        <v>16</v>
      </c>
      <c r="AE635" s="116">
        <v>86</v>
      </c>
      <c r="AF635" s="116" t="s">
        <v>1860</v>
      </c>
      <c r="AG635" s="117"/>
      <c r="AH635" s="117" t="s">
        <v>1861</v>
      </c>
    </row>
    <row r="636" spans="1:34" x14ac:dyDescent="0.25">
      <c r="A636" s="117" t="s">
        <v>155</v>
      </c>
      <c r="B636" s="117" t="s">
        <v>156</v>
      </c>
      <c r="C636" s="117" t="s">
        <v>3122</v>
      </c>
      <c r="D636" s="117" t="s">
        <v>373</v>
      </c>
      <c r="E636" s="117" t="s">
        <v>374</v>
      </c>
      <c r="F636" s="117" t="s">
        <v>686</v>
      </c>
      <c r="G636" s="117" t="s">
        <v>687</v>
      </c>
      <c r="H636" s="117" t="s">
        <v>3123</v>
      </c>
      <c r="I636" s="117"/>
      <c r="J636" s="116" t="s">
        <v>1858</v>
      </c>
      <c r="K636" s="116">
        <v>8.4172499999999992</v>
      </c>
      <c r="L636" s="116">
        <v>31.95477</v>
      </c>
      <c r="M636" s="117" t="s">
        <v>1859</v>
      </c>
      <c r="N636" s="116" t="s">
        <v>159</v>
      </c>
      <c r="O636" s="116">
        <v>130</v>
      </c>
      <c r="P636" s="116">
        <v>780</v>
      </c>
      <c r="Q636" s="116">
        <v>130</v>
      </c>
      <c r="R636" s="116">
        <v>780</v>
      </c>
      <c r="S636" s="116">
        <v>0</v>
      </c>
      <c r="T636" s="116">
        <v>0</v>
      </c>
      <c r="U636" s="116" t="s">
        <v>159</v>
      </c>
      <c r="V636" s="116">
        <v>40</v>
      </c>
      <c r="W636" s="116">
        <v>212</v>
      </c>
      <c r="X636" s="116">
        <v>24</v>
      </c>
      <c r="Y636" s="116">
        <v>126</v>
      </c>
      <c r="Z636" s="116">
        <v>16</v>
      </c>
      <c r="AA636" s="116">
        <v>86</v>
      </c>
      <c r="AB636" s="116">
        <v>0</v>
      </c>
      <c r="AC636" s="116">
        <v>0</v>
      </c>
      <c r="AD636" s="116">
        <v>12</v>
      </c>
      <c r="AE636" s="116">
        <v>64</v>
      </c>
      <c r="AF636" s="116" t="s">
        <v>1860</v>
      </c>
      <c r="AG636" s="117"/>
      <c r="AH636" s="117" t="s">
        <v>1861</v>
      </c>
    </row>
    <row r="637" spans="1:34" x14ac:dyDescent="0.25">
      <c r="A637" s="117" t="s">
        <v>155</v>
      </c>
      <c r="B637" s="117" t="s">
        <v>156</v>
      </c>
      <c r="C637" s="117" t="s">
        <v>3124</v>
      </c>
      <c r="D637" s="117" t="s">
        <v>373</v>
      </c>
      <c r="E637" s="117" t="s">
        <v>374</v>
      </c>
      <c r="F637" s="117" t="s">
        <v>686</v>
      </c>
      <c r="G637" s="117" t="s">
        <v>687</v>
      </c>
      <c r="H637" s="117" t="s">
        <v>687</v>
      </c>
      <c r="I637" s="117"/>
      <c r="J637" s="116" t="s">
        <v>1858</v>
      </c>
      <c r="K637" s="116">
        <v>8.3881300000000003</v>
      </c>
      <c r="L637" s="116">
        <v>31.940380000000001</v>
      </c>
      <c r="M637" s="117" t="s">
        <v>1859</v>
      </c>
      <c r="N637" s="116" t="s">
        <v>159</v>
      </c>
      <c r="O637" s="116">
        <v>125</v>
      </c>
      <c r="P637" s="116">
        <v>748</v>
      </c>
      <c r="Q637" s="116">
        <v>125</v>
      </c>
      <c r="R637" s="116">
        <v>748</v>
      </c>
      <c r="S637" s="116">
        <v>0</v>
      </c>
      <c r="T637" s="116">
        <v>0</v>
      </c>
      <c r="U637" s="116" t="s">
        <v>159</v>
      </c>
      <c r="V637" s="116">
        <v>74</v>
      </c>
      <c r="W637" s="116">
        <v>410</v>
      </c>
      <c r="X637" s="116">
        <v>50</v>
      </c>
      <c r="Y637" s="116">
        <v>280</v>
      </c>
      <c r="Z637" s="116">
        <v>24</v>
      </c>
      <c r="AA637" s="116">
        <v>130</v>
      </c>
      <c r="AB637" s="116">
        <v>0</v>
      </c>
      <c r="AC637" s="116">
        <v>0</v>
      </c>
      <c r="AD637" s="116">
        <v>15</v>
      </c>
      <c r="AE637" s="116">
        <v>75</v>
      </c>
      <c r="AF637" s="116" t="s">
        <v>1860</v>
      </c>
      <c r="AG637" s="117"/>
      <c r="AH637" s="117" t="s">
        <v>1861</v>
      </c>
    </row>
    <row r="638" spans="1:34" x14ac:dyDescent="0.25">
      <c r="A638" s="117" t="s">
        <v>155</v>
      </c>
      <c r="B638" s="117" t="s">
        <v>156</v>
      </c>
      <c r="C638" s="117" t="s">
        <v>3125</v>
      </c>
      <c r="D638" s="117" t="s">
        <v>373</v>
      </c>
      <c r="E638" s="117" t="s">
        <v>374</v>
      </c>
      <c r="F638" s="117" t="s">
        <v>686</v>
      </c>
      <c r="G638" s="117" t="s">
        <v>687</v>
      </c>
      <c r="H638" s="117" t="s">
        <v>3126</v>
      </c>
      <c r="I638" s="117"/>
      <c r="J638" s="116" t="s">
        <v>1858</v>
      </c>
      <c r="K638" s="116">
        <v>8.5116599999999991</v>
      </c>
      <c r="L638" s="116">
        <v>31.864350000000002</v>
      </c>
      <c r="M638" s="117" t="s">
        <v>1859</v>
      </c>
      <c r="N638" s="116" t="s">
        <v>159</v>
      </c>
      <c r="O638" s="116">
        <v>183</v>
      </c>
      <c r="P638" s="116">
        <v>1098</v>
      </c>
      <c r="Q638" s="116">
        <v>183</v>
      </c>
      <c r="R638" s="116">
        <v>1098</v>
      </c>
      <c r="S638" s="116">
        <v>0</v>
      </c>
      <c r="T638" s="116">
        <v>0</v>
      </c>
      <c r="U638" s="116" t="s">
        <v>159</v>
      </c>
      <c r="V638" s="116">
        <v>49</v>
      </c>
      <c r="W638" s="116">
        <v>271</v>
      </c>
      <c r="X638" s="116">
        <v>32</v>
      </c>
      <c r="Y638" s="116">
        <v>176</v>
      </c>
      <c r="Z638" s="116">
        <v>17</v>
      </c>
      <c r="AA638" s="116">
        <v>95</v>
      </c>
      <c r="AB638" s="116">
        <v>0</v>
      </c>
      <c r="AC638" s="116">
        <v>0</v>
      </c>
      <c r="AD638" s="116">
        <v>17</v>
      </c>
      <c r="AE638" s="116">
        <v>94</v>
      </c>
      <c r="AF638" s="116" t="s">
        <v>1860</v>
      </c>
      <c r="AG638" s="117"/>
      <c r="AH638" s="117" t="s">
        <v>1861</v>
      </c>
    </row>
    <row r="639" spans="1:34" x14ac:dyDescent="0.25">
      <c r="A639" s="117" t="s">
        <v>155</v>
      </c>
      <c r="B639" s="117" t="s">
        <v>156</v>
      </c>
      <c r="C639" s="117" t="s">
        <v>3127</v>
      </c>
      <c r="D639" s="117" t="s">
        <v>373</v>
      </c>
      <c r="E639" s="117" t="s">
        <v>374</v>
      </c>
      <c r="F639" s="117" t="s">
        <v>372</v>
      </c>
      <c r="G639" s="117" t="s">
        <v>375</v>
      </c>
      <c r="H639" s="117" t="s">
        <v>3128</v>
      </c>
      <c r="I639" s="117"/>
      <c r="J639" s="116" t="s">
        <v>1858</v>
      </c>
      <c r="K639" s="116">
        <v>8.4486539999999994</v>
      </c>
      <c r="L639" s="116">
        <v>31.904667</v>
      </c>
      <c r="M639" s="117" t="s">
        <v>1859</v>
      </c>
      <c r="N639" s="116" t="s">
        <v>159</v>
      </c>
      <c r="O639" s="116">
        <v>168</v>
      </c>
      <c r="P639" s="116">
        <v>1006</v>
      </c>
      <c r="Q639" s="116">
        <v>104</v>
      </c>
      <c r="R639" s="116">
        <v>622</v>
      </c>
      <c r="S639" s="116">
        <v>64</v>
      </c>
      <c r="T639" s="116">
        <v>384</v>
      </c>
      <c r="U639" s="116" t="s">
        <v>159</v>
      </c>
      <c r="V639" s="116">
        <v>142</v>
      </c>
      <c r="W639" s="116">
        <v>863</v>
      </c>
      <c r="X639" s="116">
        <v>120</v>
      </c>
      <c r="Y639" s="116">
        <v>737</v>
      </c>
      <c r="Z639" s="116">
        <v>22</v>
      </c>
      <c r="AA639" s="116">
        <v>126</v>
      </c>
      <c r="AB639" s="116">
        <v>0</v>
      </c>
      <c r="AC639" s="116">
        <v>0</v>
      </c>
      <c r="AD639" s="116">
        <v>0</v>
      </c>
      <c r="AE639" s="116">
        <v>0</v>
      </c>
      <c r="AF639" s="116" t="s">
        <v>1860</v>
      </c>
      <c r="AG639" s="117"/>
      <c r="AH639" s="117" t="s">
        <v>1861</v>
      </c>
    </row>
    <row r="640" spans="1:34" x14ac:dyDescent="0.25">
      <c r="A640" s="117" t="s">
        <v>155</v>
      </c>
      <c r="B640" s="117" t="s">
        <v>156</v>
      </c>
      <c r="C640" s="117" t="s">
        <v>3129</v>
      </c>
      <c r="D640" s="117" t="s">
        <v>373</v>
      </c>
      <c r="E640" s="117" t="s">
        <v>374</v>
      </c>
      <c r="F640" s="117" t="s">
        <v>372</v>
      </c>
      <c r="G640" s="117" t="s">
        <v>375</v>
      </c>
      <c r="H640" s="117" t="s">
        <v>3130</v>
      </c>
      <c r="I640" s="117"/>
      <c r="J640" s="116" t="s">
        <v>1858</v>
      </c>
      <c r="K640" s="116">
        <v>8.2963199999999997</v>
      </c>
      <c r="L640" s="116">
        <v>31.912849999999999</v>
      </c>
      <c r="M640" s="117" t="s">
        <v>1859</v>
      </c>
      <c r="N640" s="116" t="s">
        <v>159</v>
      </c>
      <c r="O640" s="116">
        <v>222</v>
      </c>
      <c r="P640" s="116">
        <v>1332</v>
      </c>
      <c r="Q640" s="116">
        <v>183</v>
      </c>
      <c r="R640" s="116">
        <v>1102</v>
      </c>
      <c r="S640" s="116">
        <v>39</v>
      </c>
      <c r="T640" s="116">
        <v>230</v>
      </c>
      <c r="U640" s="116" t="s">
        <v>159</v>
      </c>
      <c r="V640" s="116">
        <v>87</v>
      </c>
      <c r="W640" s="116">
        <v>521</v>
      </c>
      <c r="X640" s="116">
        <v>53</v>
      </c>
      <c r="Y640" s="116">
        <v>326</v>
      </c>
      <c r="Z640" s="116">
        <v>34</v>
      </c>
      <c r="AA640" s="116">
        <v>195</v>
      </c>
      <c r="AB640" s="116">
        <v>0</v>
      </c>
      <c r="AC640" s="116">
        <v>0</v>
      </c>
      <c r="AD640" s="116">
        <v>0</v>
      </c>
      <c r="AE640" s="116">
        <v>0</v>
      </c>
      <c r="AF640" s="116" t="s">
        <v>1860</v>
      </c>
      <c r="AG640" s="117"/>
      <c r="AH640" s="117" t="s">
        <v>1861</v>
      </c>
    </row>
    <row r="641" spans="1:34" x14ac:dyDescent="0.25">
      <c r="A641" s="117" t="s">
        <v>155</v>
      </c>
      <c r="B641" s="117" t="s">
        <v>156</v>
      </c>
      <c r="C641" s="117" t="s">
        <v>3131</v>
      </c>
      <c r="D641" s="117" t="s">
        <v>373</v>
      </c>
      <c r="E641" s="117" t="s">
        <v>374</v>
      </c>
      <c r="F641" s="117" t="s">
        <v>372</v>
      </c>
      <c r="G641" s="117" t="s">
        <v>375</v>
      </c>
      <c r="H641" s="117" t="s">
        <v>3132</v>
      </c>
      <c r="I641" s="117"/>
      <c r="J641" s="116" t="s">
        <v>1858</v>
      </c>
      <c r="K641" s="116">
        <v>8.4528739999999996</v>
      </c>
      <c r="L641" s="116">
        <v>31.729842999999999</v>
      </c>
      <c r="M641" s="117" t="s">
        <v>1859</v>
      </c>
      <c r="N641" s="116" t="s">
        <v>159</v>
      </c>
      <c r="O641" s="116">
        <v>124</v>
      </c>
      <c r="P641" s="116">
        <v>746</v>
      </c>
      <c r="Q641" s="116">
        <v>87</v>
      </c>
      <c r="R641" s="116">
        <v>524</v>
      </c>
      <c r="S641" s="116">
        <v>37</v>
      </c>
      <c r="T641" s="116">
        <v>222</v>
      </c>
      <c r="U641" s="116" t="s">
        <v>159</v>
      </c>
      <c r="V641" s="116">
        <v>92</v>
      </c>
      <c r="W641" s="116">
        <v>540</v>
      </c>
      <c r="X641" s="116">
        <v>68</v>
      </c>
      <c r="Y641" s="116">
        <v>383</v>
      </c>
      <c r="Z641" s="116">
        <v>24</v>
      </c>
      <c r="AA641" s="116">
        <v>157</v>
      </c>
      <c r="AB641" s="116">
        <v>0</v>
      </c>
      <c r="AC641" s="116">
        <v>0</v>
      </c>
      <c r="AD641" s="116">
        <v>0</v>
      </c>
      <c r="AE641" s="116">
        <v>0</v>
      </c>
      <c r="AF641" s="116" t="s">
        <v>1860</v>
      </c>
      <c r="AG641" s="117"/>
      <c r="AH641" s="117" t="s">
        <v>1861</v>
      </c>
    </row>
    <row r="642" spans="1:34" x14ac:dyDescent="0.25">
      <c r="A642" s="117" t="s">
        <v>155</v>
      </c>
      <c r="B642" s="117" t="s">
        <v>156</v>
      </c>
      <c r="C642" s="117" t="s">
        <v>3133</v>
      </c>
      <c r="D642" s="117" t="s">
        <v>373</v>
      </c>
      <c r="E642" s="117" t="s">
        <v>374</v>
      </c>
      <c r="F642" s="117" t="s">
        <v>917</v>
      </c>
      <c r="G642" s="117" t="s">
        <v>918</v>
      </c>
      <c r="H642" s="117" t="s">
        <v>3134</v>
      </c>
      <c r="I642" s="117"/>
      <c r="J642" s="116" t="s">
        <v>1858</v>
      </c>
      <c r="K642" s="116">
        <v>8.5407499999999992</v>
      </c>
      <c r="L642" s="116">
        <v>31.942440000000001</v>
      </c>
      <c r="M642" s="117" t="s">
        <v>1859</v>
      </c>
      <c r="N642" s="116" t="s">
        <v>159</v>
      </c>
      <c r="O642" s="116">
        <v>141</v>
      </c>
      <c r="P642" s="116">
        <v>845</v>
      </c>
      <c r="Q642" s="116">
        <v>141</v>
      </c>
      <c r="R642" s="116">
        <v>845</v>
      </c>
      <c r="S642" s="116">
        <v>0</v>
      </c>
      <c r="T642" s="116">
        <v>0</v>
      </c>
      <c r="U642" s="116" t="s">
        <v>159</v>
      </c>
      <c r="V642" s="116">
        <v>50</v>
      </c>
      <c r="W642" s="116">
        <v>291</v>
      </c>
      <c r="X642" s="116">
        <v>32</v>
      </c>
      <c r="Y642" s="116">
        <v>184</v>
      </c>
      <c r="Z642" s="116">
        <v>18</v>
      </c>
      <c r="AA642" s="116">
        <v>107</v>
      </c>
      <c r="AB642" s="116">
        <v>5</v>
      </c>
      <c r="AC642" s="116">
        <v>34</v>
      </c>
      <c r="AD642" s="116">
        <v>9</v>
      </c>
      <c r="AE642" s="116">
        <v>54</v>
      </c>
      <c r="AF642" s="116" t="s">
        <v>1860</v>
      </c>
      <c r="AG642" s="117"/>
      <c r="AH642" s="117" t="s">
        <v>1861</v>
      </c>
    </row>
    <row r="643" spans="1:34" x14ac:dyDescent="0.25">
      <c r="A643" s="117" t="s">
        <v>155</v>
      </c>
      <c r="B643" s="117" t="s">
        <v>156</v>
      </c>
      <c r="C643" s="117" t="s">
        <v>3135</v>
      </c>
      <c r="D643" s="117" t="s">
        <v>373</v>
      </c>
      <c r="E643" s="117" t="s">
        <v>374</v>
      </c>
      <c r="F643" s="117" t="s">
        <v>917</v>
      </c>
      <c r="G643" s="117" t="s">
        <v>918</v>
      </c>
      <c r="H643" s="117" t="s">
        <v>3136</v>
      </c>
      <c r="I643" s="117"/>
      <c r="J643" s="116" t="s">
        <v>1858</v>
      </c>
      <c r="K643" s="116">
        <v>8.6313309999999994</v>
      </c>
      <c r="L643" s="116">
        <v>31.991875</v>
      </c>
      <c r="M643" s="117" t="s">
        <v>1859</v>
      </c>
      <c r="N643" s="116" t="s">
        <v>159</v>
      </c>
      <c r="O643" s="116">
        <v>107</v>
      </c>
      <c r="P643" s="116">
        <v>644</v>
      </c>
      <c r="Q643" s="116">
        <v>107</v>
      </c>
      <c r="R643" s="116">
        <v>644</v>
      </c>
      <c r="S643" s="116">
        <v>0</v>
      </c>
      <c r="T643" s="116">
        <v>0</v>
      </c>
      <c r="U643" s="116" t="s">
        <v>159</v>
      </c>
      <c r="V643" s="116">
        <v>40</v>
      </c>
      <c r="W643" s="116">
        <v>236</v>
      </c>
      <c r="X643" s="116">
        <v>24</v>
      </c>
      <c r="Y643" s="116">
        <v>142</v>
      </c>
      <c r="Z643" s="116">
        <v>16</v>
      </c>
      <c r="AA643" s="116">
        <v>94</v>
      </c>
      <c r="AB643" s="116">
        <v>2</v>
      </c>
      <c r="AC643" s="116">
        <v>12</v>
      </c>
      <c r="AD643" s="116">
        <v>5</v>
      </c>
      <c r="AE643" s="116">
        <v>30</v>
      </c>
      <c r="AF643" s="116" t="s">
        <v>1860</v>
      </c>
      <c r="AG643" s="117"/>
      <c r="AH643" s="117" t="s">
        <v>1861</v>
      </c>
    </row>
    <row r="644" spans="1:34" x14ac:dyDescent="0.25">
      <c r="A644" s="117" t="s">
        <v>155</v>
      </c>
      <c r="B644" s="117" t="s">
        <v>156</v>
      </c>
      <c r="C644" s="117" t="s">
        <v>3137</v>
      </c>
      <c r="D644" s="117" t="s">
        <v>373</v>
      </c>
      <c r="E644" s="117" t="s">
        <v>374</v>
      </c>
      <c r="F644" s="117" t="s">
        <v>917</v>
      </c>
      <c r="G644" s="117" t="s">
        <v>918</v>
      </c>
      <c r="H644" s="117" t="s">
        <v>3138</v>
      </c>
      <c r="I644" s="117"/>
      <c r="J644" s="116" t="s">
        <v>1858</v>
      </c>
      <c r="K644" s="116">
        <v>8.5766779999999994</v>
      </c>
      <c r="L644" s="116">
        <v>31.992076999999998</v>
      </c>
      <c r="M644" s="117" t="s">
        <v>1859</v>
      </c>
      <c r="N644" s="116" t="s">
        <v>159</v>
      </c>
      <c r="O644" s="116">
        <v>175</v>
      </c>
      <c r="P644" s="116">
        <v>1049</v>
      </c>
      <c r="Q644" s="116">
        <v>175</v>
      </c>
      <c r="R644" s="116">
        <v>1049</v>
      </c>
      <c r="S644" s="116">
        <v>0</v>
      </c>
      <c r="T644" s="116">
        <v>0</v>
      </c>
      <c r="U644" s="116" t="s">
        <v>159</v>
      </c>
      <c r="V644" s="116">
        <v>57</v>
      </c>
      <c r="W644" s="116">
        <v>340</v>
      </c>
      <c r="X644" s="116">
        <v>37</v>
      </c>
      <c r="Y644" s="116">
        <v>221</v>
      </c>
      <c r="Z644" s="116">
        <v>20</v>
      </c>
      <c r="AA644" s="116">
        <v>119</v>
      </c>
      <c r="AB644" s="116">
        <v>4</v>
      </c>
      <c r="AC644" s="116">
        <v>24</v>
      </c>
      <c r="AD644" s="116">
        <v>10</v>
      </c>
      <c r="AE644" s="116">
        <v>60</v>
      </c>
      <c r="AF644" s="116" t="s">
        <v>1860</v>
      </c>
      <c r="AG644" s="117"/>
      <c r="AH644" s="117" t="s">
        <v>1861</v>
      </c>
    </row>
    <row r="645" spans="1:34" x14ac:dyDescent="0.25">
      <c r="A645" s="117" t="s">
        <v>155</v>
      </c>
      <c r="B645" s="117" t="s">
        <v>156</v>
      </c>
      <c r="C645" s="117" t="s">
        <v>3139</v>
      </c>
      <c r="D645" s="117" t="s">
        <v>373</v>
      </c>
      <c r="E645" s="117" t="s">
        <v>374</v>
      </c>
      <c r="F645" s="117" t="s">
        <v>917</v>
      </c>
      <c r="G645" s="117" t="s">
        <v>918</v>
      </c>
      <c r="H645" s="117" t="s">
        <v>3140</v>
      </c>
      <c r="I645" s="117"/>
      <c r="J645" s="116" t="s">
        <v>1858</v>
      </c>
      <c r="K645" s="116">
        <v>8.6207499999999992</v>
      </c>
      <c r="L645" s="116">
        <v>31.952750000000002</v>
      </c>
      <c r="M645" s="117" t="s">
        <v>1859</v>
      </c>
      <c r="N645" s="116" t="s">
        <v>159</v>
      </c>
      <c r="O645" s="116">
        <v>94</v>
      </c>
      <c r="P645" s="116">
        <v>563</v>
      </c>
      <c r="Q645" s="116">
        <v>94</v>
      </c>
      <c r="R645" s="116">
        <v>563</v>
      </c>
      <c r="S645" s="116">
        <v>0</v>
      </c>
      <c r="T645" s="116">
        <v>0</v>
      </c>
      <c r="U645" s="116" t="s">
        <v>159</v>
      </c>
      <c r="V645" s="116">
        <v>46</v>
      </c>
      <c r="W645" s="116">
        <v>275</v>
      </c>
      <c r="X645" s="116">
        <v>27</v>
      </c>
      <c r="Y645" s="116">
        <v>160</v>
      </c>
      <c r="Z645" s="116">
        <v>19</v>
      </c>
      <c r="AA645" s="116">
        <v>115</v>
      </c>
      <c r="AB645" s="116">
        <v>5</v>
      </c>
      <c r="AC645" s="116">
        <v>30</v>
      </c>
      <c r="AD645" s="116">
        <v>2</v>
      </c>
      <c r="AE645" s="116">
        <v>12</v>
      </c>
      <c r="AF645" s="116" t="s">
        <v>1860</v>
      </c>
      <c r="AG645" s="117"/>
      <c r="AH645" s="117" t="s">
        <v>1861</v>
      </c>
    </row>
    <row r="646" spans="1:34" x14ac:dyDescent="0.25">
      <c r="A646" s="118" t="s">
        <v>155</v>
      </c>
      <c r="B646" s="118" t="s">
        <v>156</v>
      </c>
      <c r="C646" s="118" t="s">
        <v>3141</v>
      </c>
      <c r="D646" s="118" t="s">
        <v>373</v>
      </c>
      <c r="E646" s="118" t="s">
        <v>374</v>
      </c>
      <c r="F646" s="118" t="s">
        <v>917</v>
      </c>
      <c r="G646" s="118" t="s">
        <v>918</v>
      </c>
      <c r="H646" s="118" t="s">
        <v>3142</v>
      </c>
      <c r="I646" s="118"/>
      <c r="J646" s="118" t="s">
        <v>1885</v>
      </c>
      <c r="K646" s="119">
        <v>8.60046</v>
      </c>
      <c r="L646" s="119">
        <v>31.945150000000002</v>
      </c>
      <c r="M646" s="118" t="s">
        <v>1859</v>
      </c>
      <c r="N646" s="116" t="s">
        <v>159</v>
      </c>
      <c r="O646" s="119">
        <v>503</v>
      </c>
      <c r="P646" s="119">
        <v>3015</v>
      </c>
      <c r="Q646" s="119">
        <v>503</v>
      </c>
      <c r="R646" s="119">
        <v>3015</v>
      </c>
      <c r="S646" s="119">
        <v>0</v>
      </c>
      <c r="T646" s="119">
        <v>0</v>
      </c>
      <c r="U646" s="119" t="s">
        <v>146</v>
      </c>
      <c r="V646" s="119">
        <v>0</v>
      </c>
      <c r="W646" s="116">
        <v>0</v>
      </c>
      <c r="X646" s="119">
        <v>0</v>
      </c>
      <c r="Y646" s="119">
        <v>0</v>
      </c>
      <c r="Z646" s="119">
        <v>0</v>
      </c>
      <c r="AA646" s="119">
        <v>0</v>
      </c>
      <c r="AB646" s="119">
        <v>0</v>
      </c>
      <c r="AC646" s="119">
        <v>0</v>
      </c>
      <c r="AD646" s="119">
        <v>0</v>
      </c>
      <c r="AE646" s="119">
        <v>0</v>
      </c>
      <c r="AF646" s="116" t="s">
        <v>1860</v>
      </c>
      <c r="AG646" s="118"/>
      <c r="AH646" s="117" t="s">
        <v>1861</v>
      </c>
    </row>
    <row r="647" spans="1:34" x14ac:dyDescent="0.25">
      <c r="A647" s="117" t="s">
        <v>155</v>
      </c>
      <c r="B647" s="117" t="s">
        <v>156</v>
      </c>
      <c r="C647" s="117" t="s">
        <v>3143</v>
      </c>
      <c r="D647" s="117" t="s">
        <v>373</v>
      </c>
      <c r="E647" s="117" t="s">
        <v>374</v>
      </c>
      <c r="F647" s="117" t="s">
        <v>920</v>
      </c>
      <c r="G647" s="117" t="s">
        <v>921</v>
      </c>
      <c r="H647" s="117" t="s">
        <v>3144</v>
      </c>
      <c r="I647" s="117"/>
      <c r="J647" s="116" t="s">
        <v>1858</v>
      </c>
      <c r="K647" s="116">
        <v>8.4775700000000001</v>
      </c>
      <c r="L647" s="116">
        <v>32.072139999999997</v>
      </c>
      <c r="M647" s="117" t="s">
        <v>1859</v>
      </c>
      <c r="N647" s="116" t="s">
        <v>159</v>
      </c>
      <c r="O647" s="116">
        <v>86</v>
      </c>
      <c r="P647" s="116">
        <v>524</v>
      </c>
      <c r="Q647" s="116">
        <v>86</v>
      </c>
      <c r="R647" s="116">
        <v>524</v>
      </c>
      <c r="S647" s="116">
        <v>0</v>
      </c>
      <c r="T647" s="116">
        <v>0</v>
      </c>
      <c r="U647" s="116" t="s">
        <v>159</v>
      </c>
      <c r="V647" s="116">
        <v>151</v>
      </c>
      <c r="W647" s="116">
        <v>909</v>
      </c>
      <c r="X647" s="116">
        <v>108</v>
      </c>
      <c r="Y647" s="116">
        <v>647</v>
      </c>
      <c r="Z647" s="116">
        <v>43</v>
      </c>
      <c r="AA647" s="116">
        <v>262</v>
      </c>
      <c r="AB647" s="116">
        <v>0</v>
      </c>
      <c r="AC647" s="116">
        <v>0</v>
      </c>
      <c r="AD647" s="116">
        <v>12</v>
      </c>
      <c r="AE647" s="116">
        <v>73</v>
      </c>
      <c r="AF647" s="116" t="s">
        <v>1860</v>
      </c>
      <c r="AG647" s="117"/>
      <c r="AH647" s="117" t="s">
        <v>1861</v>
      </c>
    </row>
    <row r="648" spans="1:34" x14ac:dyDescent="0.25">
      <c r="A648" s="117" t="s">
        <v>155</v>
      </c>
      <c r="B648" s="117" t="s">
        <v>156</v>
      </c>
      <c r="C648" s="117" t="s">
        <v>3145</v>
      </c>
      <c r="D648" s="117" t="s">
        <v>373</v>
      </c>
      <c r="E648" s="117" t="s">
        <v>374</v>
      </c>
      <c r="F648" s="117" t="s">
        <v>920</v>
      </c>
      <c r="G648" s="117" t="s">
        <v>921</v>
      </c>
      <c r="H648" s="117" t="s">
        <v>3146</v>
      </c>
      <c r="I648" s="117"/>
      <c r="J648" s="116" t="s">
        <v>1858</v>
      </c>
      <c r="K648" s="116">
        <v>8.5079130000000003</v>
      </c>
      <c r="L648" s="116">
        <v>32.051167999999997</v>
      </c>
      <c r="M648" s="117" t="s">
        <v>1859</v>
      </c>
      <c r="N648" s="116" t="s">
        <v>159</v>
      </c>
      <c r="O648" s="116">
        <v>20</v>
      </c>
      <c r="P648" s="116">
        <v>119</v>
      </c>
      <c r="Q648" s="116">
        <v>20</v>
      </c>
      <c r="R648" s="116">
        <v>119</v>
      </c>
      <c r="S648" s="116">
        <v>0</v>
      </c>
      <c r="T648" s="116">
        <v>0</v>
      </c>
      <c r="U648" s="116" t="s">
        <v>159</v>
      </c>
      <c r="V648" s="116">
        <v>68</v>
      </c>
      <c r="W648" s="116">
        <v>420</v>
      </c>
      <c r="X648" s="116">
        <v>49</v>
      </c>
      <c r="Y648" s="116">
        <v>303</v>
      </c>
      <c r="Z648" s="116">
        <v>19</v>
      </c>
      <c r="AA648" s="116">
        <v>117</v>
      </c>
      <c r="AB648" s="116">
        <v>0</v>
      </c>
      <c r="AC648" s="116">
        <v>0</v>
      </c>
      <c r="AD648" s="116">
        <v>21</v>
      </c>
      <c r="AE648" s="116">
        <v>130</v>
      </c>
      <c r="AF648" s="116" t="s">
        <v>1860</v>
      </c>
      <c r="AG648" s="117"/>
      <c r="AH648" s="117" t="s">
        <v>1861</v>
      </c>
    </row>
    <row r="649" spans="1:34" x14ac:dyDescent="0.25">
      <c r="A649" s="117" t="s">
        <v>155</v>
      </c>
      <c r="B649" s="117" t="s">
        <v>156</v>
      </c>
      <c r="C649" s="117" t="s">
        <v>3147</v>
      </c>
      <c r="D649" s="117" t="s">
        <v>373</v>
      </c>
      <c r="E649" s="117" t="s">
        <v>374</v>
      </c>
      <c r="F649" s="117" t="s">
        <v>920</v>
      </c>
      <c r="G649" s="117" t="s">
        <v>921</v>
      </c>
      <c r="H649" s="117" t="s">
        <v>3148</v>
      </c>
      <c r="I649" s="117"/>
      <c r="J649" s="116" t="s">
        <v>1858</v>
      </c>
      <c r="K649" s="116">
        <v>8.47072</v>
      </c>
      <c r="L649" s="116">
        <v>32.040669999999999</v>
      </c>
      <c r="M649" s="117" t="s">
        <v>1859</v>
      </c>
      <c r="N649" s="116" t="s">
        <v>159</v>
      </c>
      <c r="O649" s="116">
        <v>149</v>
      </c>
      <c r="P649" s="116">
        <v>889</v>
      </c>
      <c r="Q649" s="116">
        <v>149</v>
      </c>
      <c r="R649" s="116">
        <v>889</v>
      </c>
      <c r="S649" s="116">
        <v>0</v>
      </c>
      <c r="T649" s="116">
        <v>0</v>
      </c>
      <c r="U649" s="116" t="s">
        <v>159</v>
      </c>
      <c r="V649" s="116">
        <v>155</v>
      </c>
      <c r="W649" s="116">
        <v>961</v>
      </c>
      <c r="X649" s="116">
        <v>131</v>
      </c>
      <c r="Y649" s="116">
        <v>812</v>
      </c>
      <c r="Z649" s="116">
        <v>24</v>
      </c>
      <c r="AA649" s="116">
        <v>149</v>
      </c>
      <c r="AB649" s="116">
        <v>13</v>
      </c>
      <c r="AC649" s="116">
        <v>81</v>
      </c>
      <c r="AD649" s="116">
        <v>23</v>
      </c>
      <c r="AE649" s="116">
        <v>142</v>
      </c>
      <c r="AF649" s="116" t="s">
        <v>1860</v>
      </c>
      <c r="AG649" s="117"/>
      <c r="AH649" s="117" t="s">
        <v>1861</v>
      </c>
    </row>
    <row r="650" spans="1:34" x14ac:dyDescent="0.25">
      <c r="A650" s="117" t="s">
        <v>155</v>
      </c>
      <c r="B650" s="117" t="s">
        <v>156</v>
      </c>
      <c r="C650" s="117" t="s">
        <v>3149</v>
      </c>
      <c r="D650" s="117" t="s">
        <v>373</v>
      </c>
      <c r="E650" s="117" t="s">
        <v>374</v>
      </c>
      <c r="F650" s="117" t="s">
        <v>920</v>
      </c>
      <c r="G650" s="117" t="s">
        <v>921</v>
      </c>
      <c r="H650" s="117" t="s">
        <v>3150</v>
      </c>
      <c r="I650" s="117"/>
      <c r="J650" s="116" t="s">
        <v>1858</v>
      </c>
      <c r="K650" s="116">
        <v>8.5544770000000003</v>
      </c>
      <c r="L650" s="116">
        <v>32.12585</v>
      </c>
      <c r="M650" s="117" t="s">
        <v>1859</v>
      </c>
      <c r="N650" s="116" t="s">
        <v>159</v>
      </c>
      <c r="O650" s="116">
        <v>44</v>
      </c>
      <c r="P650" s="116">
        <v>265</v>
      </c>
      <c r="Q650" s="116">
        <v>44</v>
      </c>
      <c r="R650" s="116">
        <v>265</v>
      </c>
      <c r="S650" s="116">
        <v>0</v>
      </c>
      <c r="T650" s="116">
        <v>0</v>
      </c>
      <c r="U650" s="116" t="s">
        <v>159</v>
      </c>
      <c r="V650" s="116">
        <v>25</v>
      </c>
      <c r="W650" s="116">
        <v>153</v>
      </c>
      <c r="X650" s="116">
        <v>18</v>
      </c>
      <c r="Y650" s="116">
        <v>110</v>
      </c>
      <c r="Z650" s="116">
        <v>7</v>
      </c>
      <c r="AA650" s="116">
        <v>43</v>
      </c>
      <c r="AB650" s="116">
        <v>11</v>
      </c>
      <c r="AC650" s="116">
        <v>67</v>
      </c>
      <c r="AD650" s="116">
        <v>8</v>
      </c>
      <c r="AE650" s="116">
        <v>49</v>
      </c>
      <c r="AF650" s="116" t="s">
        <v>1860</v>
      </c>
      <c r="AG650" s="117"/>
      <c r="AH650" s="117" t="s">
        <v>1861</v>
      </c>
    </row>
    <row r="651" spans="1:34" x14ac:dyDescent="0.25">
      <c r="A651" s="117" t="s">
        <v>155</v>
      </c>
      <c r="B651" s="117" t="s">
        <v>156</v>
      </c>
      <c r="C651" s="117" t="s">
        <v>3151</v>
      </c>
      <c r="D651" s="117" t="s">
        <v>373</v>
      </c>
      <c r="E651" s="117" t="s">
        <v>374</v>
      </c>
      <c r="F651" s="117" t="s">
        <v>920</v>
      </c>
      <c r="G651" s="117" t="s">
        <v>921</v>
      </c>
      <c r="H651" s="117" t="s">
        <v>921</v>
      </c>
      <c r="I651" s="117"/>
      <c r="J651" s="116" t="s">
        <v>1858</v>
      </c>
      <c r="K651" s="116">
        <v>8.5</v>
      </c>
      <c r="L651" s="116">
        <v>32.041820000000001</v>
      </c>
      <c r="M651" s="117" t="s">
        <v>1859</v>
      </c>
      <c r="N651" s="116" t="s">
        <v>159</v>
      </c>
      <c r="O651" s="116">
        <v>77</v>
      </c>
      <c r="P651" s="116">
        <v>461</v>
      </c>
      <c r="Q651" s="116">
        <v>77</v>
      </c>
      <c r="R651" s="116">
        <v>461</v>
      </c>
      <c r="S651" s="116">
        <v>0</v>
      </c>
      <c r="T651" s="116">
        <v>0</v>
      </c>
      <c r="U651" s="116" t="s">
        <v>159</v>
      </c>
      <c r="V651" s="116">
        <v>79</v>
      </c>
      <c r="W651" s="116">
        <v>494</v>
      </c>
      <c r="X651" s="116">
        <v>59</v>
      </c>
      <c r="Y651" s="116">
        <v>372</v>
      </c>
      <c r="Z651" s="116">
        <v>20</v>
      </c>
      <c r="AA651" s="116">
        <v>122</v>
      </c>
      <c r="AB651" s="116">
        <v>28</v>
      </c>
      <c r="AC651" s="116">
        <v>172</v>
      </c>
      <c r="AD651" s="116">
        <v>11</v>
      </c>
      <c r="AE651" s="116">
        <v>66</v>
      </c>
      <c r="AF651" s="116" t="s">
        <v>1860</v>
      </c>
      <c r="AG651" s="117"/>
      <c r="AH651" s="117" t="s">
        <v>1861</v>
      </c>
    </row>
    <row r="652" spans="1:34" x14ac:dyDescent="0.25">
      <c r="A652" s="118" t="s">
        <v>155</v>
      </c>
      <c r="B652" s="118" t="s">
        <v>156</v>
      </c>
      <c r="C652" s="118" t="s">
        <v>3152</v>
      </c>
      <c r="D652" s="118" t="s">
        <v>373</v>
      </c>
      <c r="E652" s="118" t="s">
        <v>374</v>
      </c>
      <c r="F652" s="118" t="s">
        <v>920</v>
      </c>
      <c r="G652" s="118" t="s">
        <v>921</v>
      </c>
      <c r="H652" s="118" t="s">
        <v>3153</v>
      </c>
      <c r="I652" s="118"/>
      <c r="J652" s="118" t="s">
        <v>1885</v>
      </c>
      <c r="K652" s="119">
        <v>8.5</v>
      </c>
      <c r="L652" s="119">
        <v>32.041820000000001</v>
      </c>
      <c r="M652" s="118" t="s">
        <v>1859</v>
      </c>
      <c r="N652" s="116" t="s">
        <v>159</v>
      </c>
      <c r="O652" s="119">
        <v>21</v>
      </c>
      <c r="P652" s="119">
        <v>132</v>
      </c>
      <c r="Q652" s="119">
        <v>21</v>
      </c>
      <c r="R652" s="119">
        <v>132</v>
      </c>
      <c r="S652" s="119">
        <v>0</v>
      </c>
      <c r="T652" s="119">
        <v>0</v>
      </c>
      <c r="U652" s="119" t="s">
        <v>146</v>
      </c>
      <c r="V652" s="119">
        <v>0</v>
      </c>
      <c r="W652" s="116">
        <v>0</v>
      </c>
      <c r="X652" s="119">
        <v>0</v>
      </c>
      <c r="Y652" s="119">
        <v>0</v>
      </c>
      <c r="Z652" s="119">
        <v>0</v>
      </c>
      <c r="AA652" s="119">
        <v>0</v>
      </c>
      <c r="AB652" s="119">
        <v>0</v>
      </c>
      <c r="AC652" s="119">
        <v>0</v>
      </c>
      <c r="AD652" s="119">
        <v>0</v>
      </c>
      <c r="AE652" s="119">
        <v>0</v>
      </c>
      <c r="AF652" s="116" t="s">
        <v>1860</v>
      </c>
      <c r="AG652" s="118"/>
      <c r="AH652" s="117" t="s">
        <v>1861</v>
      </c>
    </row>
    <row r="653" spans="1:34" x14ac:dyDescent="0.25">
      <c r="A653" s="117" t="s">
        <v>155</v>
      </c>
      <c r="B653" s="117" t="s">
        <v>156</v>
      </c>
      <c r="C653" s="117" t="s">
        <v>3154</v>
      </c>
      <c r="D653" s="117" t="s">
        <v>373</v>
      </c>
      <c r="E653" s="117" t="s">
        <v>374</v>
      </c>
      <c r="F653" s="117" t="s">
        <v>920</v>
      </c>
      <c r="G653" s="117" t="s">
        <v>921</v>
      </c>
      <c r="H653" s="117" t="s">
        <v>3155</v>
      </c>
      <c r="I653" s="117"/>
      <c r="J653" s="116" t="s">
        <v>1858</v>
      </c>
      <c r="K653" s="116">
        <v>8.4185440000000007</v>
      </c>
      <c r="L653" s="116">
        <v>32.082228000000001</v>
      </c>
      <c r="M653" s="117" t="s">
        <v>1859</v>
      </c>
      <c r="N653" s="116" t="s">
        <v>159</v>
      </c>
      <c r="O653" s="116">
        <v>17</v>
      </c>
      <c r="P653" s="116">
        <v>98</v>
      </c>
      <c r="Q653" s="116">
        <v>17</v>
      </c>
      <c r="R653" s="116">
        <v>98</v>
      </c>
      <c r="S653" s="116">
        <v>0</v>
      </c>
      <c r="T653" s="116">
        <v>0</v>
      </c>
      <c r="U653" s="116" t="s">
        <v>159</v>
      </c>
      <c r="V653" s="116">
        <v>58</v>
      </c>
      <c r="W653" s="116">
        <v>345</v>
      </c>
      <c r="X653" s="116">
        <v>33</v>
      </c>
      <c r="Y653" s="116">
        <v>194</v>
      </c>
      <c r="Z653" s="116">
        <v>25</v>
      </c>
      <c r="AA653" s="116">
        <v>151</v>
      </c>
      <c r="AB653" s="116">
        <v>0</v>
      </c>
      <c r="AC653" s="116">
        <v>0</v>
      </c>
      <c r="AD653" s="116">
        <v>38</v>
      </c>
      <c r="AE653" s="116">
        <v>231</v>
      </c>
      <c r="AF653" s="116" t="s">
        <v>1860</v>
      </c>
      <c r="AG653" s="117"/>
      <c r="AH653" s="117" t="s">
        <v>1861</v>
      </c>
    </row>
    <row r="654" spans="1:34" x14ac:dyDescent="0.25">
      <c r="A654" s="117" t="s">
        <v>155</v>
      </c>
      <c r="B654" s="117" t="s">
        <v>156</v>
      </c>
      <c r="C654" s="117" t="s">
        <v>3156</v>
      </c>
      <c r="D654" s="117" t="s">
        <v>373</v>
      </c>
      <c r="E654" s="117" t="s">
        <v>374</v>
      </c>
      <c r="F654" s="117" t="s">
        <v>920</v>
      </c>
      <c r="G654" s="117" t="s">
        <v>921</v>
      </c>
      <c r="H654" s="117" t="s">
        <v>3157</v>
      </c>
      <c r="I654" s="117"/>
      <c r="J654" s="116" t="s">
        <v>1858</v>
      </c>
      <c r="K654" s="116">
        <v>8.5326719999999998</v>
      </c>
      <c r="L654" s="116">
        <v>32.007688999999999</v>
      </c>
      <c r="M654" s="117" t="s">
        <v>1859</v>
      </c>
      <c r="N654" s="116" t="s">
        <v>159</v>
      </c>
      <c r="O654" s="116">
        <v>28</v>
      </c>
      <c r="P654" s="116">
        <v>170</v>
      </c>
      <c r="Q654" s="116">
        <v>28</v>
      </c>
      <c r="R654" s="116">
        <v>170</v>
      </c>
      <c r="S654" s="116">
        <v>0</v>
      </c>
      <c r="T654" s="116">
        <v>0</v>
      </c>
      <c r="U654" s="116" t="s">
        <v>159</v>
      </c>
      <c r="V654" s="116">
        <v>49</v>
      </c>
      <c r="W654" s="116">
        <v>296</v>
      </c>
      <c r="X654" s="116">
        <v>30</v>
      </c>
      <c r="Y654" s="116">
        <v>179</v>
      </c>
      <c r="Z654" s="116">
        <v>19</v>
      </c>
      <c r="AA654" s="116">
        <v>117</v>
      </c>
      <c r="AB654" s="116">
        <v>0</v>
      </c>
      <c r="AC654" s="116">
        <v>0</v>
      </c>
      <c r="AD654" s="116">
        <v>14</v>
      </c>
      <c r="AE654" s="116">
        <v>84</v>
      </c>
      <c r="AF654" s="116" t="s">
        <v>1860</v>
      </c>
      <c r="AG654" s="117"/>
      <c r="AH654" s="117" t="s">
        <v>1861</v>
      </c>
    </row>
    <row r="655" spans="1:34" x14ac:dyDescent="0.25">
      <c r="A655" s="117" t="s">
        <v>155</v>
      </c>
      <c r="B655" s="117" t="s">
        <v>156</v>
      </c>
      <c r="C655" s="117" t="s">
        <v>3158</v>
      </c>
      <c r="D655" s="117" t="s">
        <v>373</v>
      </c>
      <c r="E655" s="117" t="s">
        <v>374</v>
      </c>
      <c r="F655" s="117" t="s">
        <v>920</v>
      </c>
      <c r="G655" s="117" t="s">
        <v>921</v>
      </c>
      <c r="H655" s="117" t="s">
        <v>3159</v>
      </c>
      <c r="I655" s="117"/>
      <c r="J655" s="116" t="s">
        <v>1858</v>
      </c>
      <c r="K655" s="116">
        <v>8.3993149999999996</v>
      </c>
      <c r="L655" s="116">
        <v>32.131036000000002</v>
      </c>
      <c r="M655" s="117" t="s">
        <v>1859</v>
      </c>
      <c r="N655" s="116" t="s">
        <v>159</v>
      </c>
      <c r="O655" s="116">
        <v>81</v>
      </c>
      <c r="P655" s="116">
        <v>484</v>
      </c>
      <c r="Q655" s="116">
        <v>81</v>
      </c>
      <c r="R655" s="116">
        <v>484</v>
      </c>
      <c r="S655" s="116">
        <v>0</v>
      </c>
      <c r="T655" s="116">
        <v>0</v>
      </c>
      <c r="U655" s="116" t="s">
        <v>159</v>
      </c>
      <c r="V655" s="116">
        <v>69</v>
      </c>
      <c r="W655" s="116">
        <v>420</v>
      </c>
      <c r="X655" s="116">
        <v>44</v>
      </c>
      <c r="Y655" s="116">
        <v>268</v>
      </c>
      <c r="Z655" s="116">
        <v>25</v>
      </c>
      <c r="AA655" s="116">
        <v>152</v>
      </c>
      <c r="AB655" s="116">
        <v>0</v>
      </c>
      <c r="AC655" s="116">
        <v>0</v>
      </c>
      <c r="AD655" s="116">
        <v>29</v>
      </c>
      <c r="AE655" s="116">
        <v>174</v>
      </c>
      <c r="AF655" s="116" t="s">
        <v>1860</v>
      </c>
      <c r="AG655" s="117"/>
      <c r="AH655" s="117" t="s">
        <v>1861</v>
      </c>
    </row>
    <row r="656" spans="1:34" x14ac:dyDescent="0.25">
      <c r="A656" s="117" t="s">
        <v>155</v>
      </c>
      <c r="B656" s="117" t="s">
        <v>156</v>
      </c>
      <c r="C656" s="117" t="s">
        <v>3160</v>
      </c>
      <c r="D656" s="117" t="s">
        <v>413</v>
      </c>
      <c r="E656" s="117" t="s">
        <v>414</v>
      </c>
      <c r="F656" s="117" t="s">
        <v>1197</v>
      </c>
      <c r="G656" s="117" t="s">
        <v>1198</v>
      </c>
      <c r="H656" s="117" t="s">
        <v>3161</v>
      </c>
      <c r="I656" s="117"/>
      <c r="J656" s="116" t="s">
        <v>1858</v>
      </c>
      <c r="K656" s="116">
        <v>6.179508255</v>
      </c>
      <c r="L656" s="116">
        <v>34.39264876</v>
      </c>
      <c r="M656" s="117" t="s">
        <v>1859</v>
      </c>
      <c r="N656" s="116" t="s">
        <v>159</v>
      </c>
      <c r="O656" s="116">
        <v>543</v>
      </c>
      <c r="P656" s="116">
        <v>2877</v>
      </c>
      <c r="Q656" s="116">
        <v>543</v>
      </c>
      <c r="R656" s="116">
        <v>2877</v>
      </c>
      <c r="S656" s="116">
        <v>0</v>
      </c>
      <c r="T656" s="116">
        <v>0</v>
      </c>
      <c r="U656" s="116" t="s">
        <v>159</v>
      </c>
      <c r="V656" s="116">
        <v>261</v>
      </c>
      <c r="W656" s="116">
        <v>1337</v>
      </c>
      <c r="X656" s="116">
        <v>107</v>
      </c>
      <c r="Y656" s="116">
        <v>549</v>
      </c>
      <c r="Z656" s="116">
        <v>154</v>
      </c>
      <c r="AA656" s="116">
        <v>788</v>
      </c>
      <c r="AB656" s="116">
        <v>152</v>
      </c>
      <c r="AC656" s="116">
        <v>804</v>
      </c>
      <c r="AD656" s="116">
        <v>146</v>
      </c>
      <c r="AE656" s="116">
        <v>759</v>
      </c>
      <c r="AF656" s="116" t="s">
        <v>1860</v>
      </c>
      <c r="AG656" s="117"/>
      <c r="AH656" s="117" t="s">
        <v>1861</v>
      </c>
    </row>
    <row r="657" spans="1:34" x14ac:dyDescent="0.25">
      <c r="A657" s="117" t="s">
        <v>155</v>
      </c>
      <c r="B657" s="117" t="s">
        <v>156</v>
      </c>
      <c r="C657" s="117" t="s">
        <v>3162</v>
      </c>
      <c r="D657" s="117" t="s">
        <v>413</v>
      </c>
      <c r="E657" s="117" t="s">
        <v>414</v>
      </c>
      <c r="F657" s="117" t="s">
        <v>1197</v>
      </c>
      <c r="G657" s="117" t="s">
        <v>1198</v>
      </c>
      <c r="H657" s="117" t="s">
        <v>3163</v>
      </c>
      <c r="I657" s="117"/>
      <c r="J657" s="116" t="s">
        <v>1858</v>
      </c>
      <c r="K657" s="116">
        <v>6.2740014000000004</v>
      </c>
      <c r="L657" s="116">
        <v>34.392378899999997</v>
      </c>
      <c r="M657" s="117" t="s">
        <v>1859</v>
      </c>
      <c r="N657" s="116" t="s">
        <v>159</v>
      </c>
      <c r="O657" s="116">
        <v>108</v>
      </c>
      <c r="P657" s="116">
        <v>565</v>
      </c>
      <c r="Q657" s="116">
        <v>108</v>
      </c>
      <c r="R657" s="116">
        <v>565</v>
      </c>
      <c r="S657" s="116">
        <v>0</v>
      </c>
      <c r="T657" s="116">
        <v>0</v>
      </c>
      <c r="U657" s="116" t="s">
        <v>159</v>
      </c>
      <c r="V657" s="116">
        <v>102</v>
      </c>
      <c r="W657" s="116">
        <v>517</v>
      </c>
      <c r="X657" s="116">
        <v>53</v>
      </c>
      <c r="Y657" s="116">
        <v>268</v>
      </c>
      <c r="Z657" s="116">
        <v>49</v>
      </c>
      <c r="AA657" s="116">
        <v>249</v>
      </c>
      <c r="AB657" s="116">
        <v>21</v>
      </c>
      <c r="AC657" s="116">
        <v>113</v>
      </c>
      <c r="AD657" s="116">
        <v>77</v>
      </c>
      <c r="AE657" s="116">
        <v>393</v>
      </c>
      <c r="AF657" s="116" t="s">
        <v>1860</v>
      </c>
      <c r="AG657" s="117"/>
      <c r="AH657" s="117" t="s">
        <v>1861</v>
      </c>
    </row>
    <row r="658" spans="1:34" x14ac:dyDescent="0.25">
      <c r="A658" s="117" t="s">
        <v>155</v>
      </c>
      <c r="B658" s="117" t="s">
        <v>156</v>
      </c>
      <c r="C658" s="117" t="s">
        <v>3164</v>
      </c>
      <c r="D658" s="117" t="s">
        <v>413</v>
      </c>
      <c r="E658" s="117" t="s">
        <v>414</v>
      </c>
      <c r="F658" s="117" t="s">
        <v>1197</v>
      </c>
      <c r="G658" s="117" t="s">
        <v>1198</v>
      </c>
      <c r="H658" s="117" t="s">
        <v>3165</v>
      </c>
      <c r="I658" s="117"/>
      <c r="J658" s="116" t="s">
        <v>1858</v>
      </c>
      <c r="K658" s="116">
        <v>6.3</v>
      </c>
      <c r="L658" s="116">
        <v>34.5833333</v>
      </c>
      <c r="M658" s="117" t="s">
        <v>1859</v>
      </c>
      <c r="N658" s="116" t="s">
        <v>159</v>
      </c>
      <c r="O658" s="116">
        <v>77</v>
      </c>
      <c r="P658" s="116">
        <v>411</v>
      </c>
      <c r="Q658" s="116">
        <v>77</v>
      </c>
      <c r="R658" s="116">
        <v>411</v>
      </c>
      <c r="S658" s="116">
        <v>0</v>
      </c>
      <c r="T658" s="116">
        <v>0</v>
      </c>
      <c r="U658" s="116" t="s">
        <v>159</v>
      </c>
      <c r="V658" s="116">
        <v>70</v>
      </c>
      <c r="W658" s="116">
        <v>356</v>
      </c>
      <c r="X658" s="116">
        <v>34</v>
      </c>
      <c r="Y658" s="116">
        <v>174</v>
      </c>
      <c r="Z658" s="116">
        <v>36</v>
      </c>
      <c r="AA658" s="116">
        <v>182</v>
      </c>
      <c r="AB658" s="116">
        <v>7</v>
      </c>
      <c r="AC658" s="116">
        <v>36</v>
      </c>
      <c r="AD658" s="116">
        <v>40</v>
      </c>
      <c r="AE658" s="116">
        <v>208</v>
      </c>
      <c r="AF658" s="116" t="s">
        <v>1860</v>
      </c>
      <c r="AG658" s="117"/>
      <c r="AH658" s="117" t="s">
        <v>1861</v>
      </c>
    </row>
    <row r="659" spans="1:34" x14ac:dyDescent="0.25">
      <c r="A659" s="117" t="s">
        <v>155</v>
      </c>
      <c r="B659" s="117" t="s">
        <v>156</v>
      </c>
      <c r="C659" s="117" t="s">
        <v>3166</v>
      </c>
      <c r="D659" s="117" t="s">
        <v>413</v>
      </c>
      <c r="E659" s="117" t="s">
        <v>414</v>
      </c>
      <c r="F659" s="117" t="s">
        <v>1197</v>
      </c>
      <c r="G659" s="117" t="s">
        <v>1198</v>
      </c>
      <c r="H659" s="117" t="s">
        <v>3167</v>
      </c>
      <c r="I659" s="117"/>
      <c r="J659" s="116" t="s">
        <v>1858</v>
      </c>
      <c r="K659" s="116">
        <v>6.6013888889999999</v>
      </c>
      <c r="L659" s="116">
        <v>34.76277778</v>
      </c>
      <c r="M659" s="117" t="s">
        <v>1859</v>
      </c>
      <c r="N659" s="116" t="s">
        <v>159</v>
      </c>
      <c r="O659" s="116">
        <v>92</v>
      </c>
      <c r="P659" s="116">
        <v>474</v>
      </c>
      <c r="Q659" s="116">
        <v>92</v>
      </c>
      <c r="R659" s="116">
        <v>474</v>
      </c>
      <c r="S659" s="116">
        <v>0</v>
      </c>
      <c r="T659" s="116">
        <v>0</v>
      </c>
      <c r="U659" s="116" t="s">
        <v>159</v>
      </c>
      <c r="V659" s="116">
        <v>112</v>
      </c>
      <c r="W659" s="116">
        <v>580</v>
      </c>
      <c r="X659" s="116">
        <v>85</v>
      </c>
      <c r="Y659" s="116">
        <v>437</v>
      </c>
      <c r="Z659" s="116">
        <v>27</v>
      </c>
      <c r="AA659" s="116">
        <v>143</v>
      </c>
      <c r="AB659" s="116">
        <v>75</v>
      </c>
      <c r="AC659" s="116">
        <v>392</v>
      </c>
      <c r="AD659" s="116">
        <v>74</v>
      </c>
      <c r="AE659" s="116">
        <v>391</v>
      </c>
      <c r="AF659" s="116" t="s">
        <v>1860</v>
      </c>
      <c r="AG659" s="117"/>
      <c r="AH659" s="117" t="s">
        <v>1861</v>
      </c>
    </row>
    <row r="660" spans="1:34" x14ac:dyDescent="0.25">
      <c r="A660" s="117" t="s">
        <v>155</v>
      </c>
      <c r="B660" s="117" t="s">
        <v>156</v>
      </c>
      <c r="C660" s="117" t="s">
        <v>3168</v>
      </c>
      <c r="D660" s="117" t="s">
        <v>413</v>
      </c>
      <c r="E660" s="117" t="s">
        <v>414</v>
      </c>
      <c r="F660" s="117" t="s">
        <v>1042</v>
      </c>
      <c r="G660" s="117" t="s">
        <v>1043</v>
      </c>
      <c r="H660" s="117" t="s">
        <v>1043</v>
      </c>
      <c r="I660" s="117"/>
      <c r="J660" s="116" t="s">
        <v>1858</v>
      </c>
      <c r="K660" s="116">
        <v>6.6348200000000004</v>
      </c>
      <c r="L660" s="116">
        <v>32.910510000000002</v>
      </c>
      <c r="M660" s="117" t="s">
        <v>1859</v>
      </c>
      <c r="N660" s="116" t="s">
        <v>159</v>
      </c>
      <c r="O660" s="116">
        <v>10</v>
      </c>
      <c r="P660" s="116">
        <v>59</v>
      </c>
      <c r="Q660" s="116">
        <v>10</v>
      </c>
      <c r="R660" s="116">
        <v>59</v>
      </c>
      <c r="S660" s="116">
        <v>0</v>
      </c>
      <c r="T660" s="116">
        <v>0</v>
      </c>
      <c r="U660" s="116" t="s">
        <v>159</v>
      </c>
      <c r="V660" s="116">
        <v>71</v>
      </c>
      <c r="W660" s="116">
        <v>384</v>
      </c>
      <c r="X660" s="116">
        <v>70</v>
      </c>
      <c r="Y660" s="116">
        <v>378</v>
      </c>
      <c r="Z660" s="116">
        <v>1</v>
      </c>
      <c r="AA660" s="116">
        <v>6</v>
      </c>
      <c r="AB660" s="116">
        <v>12</v>
      </c>
      <c r="AC660" s="116">
        <v>67</v>
      </c>
      <c r="AD660" s="116">
        <v>0</v>
      </c>
      <c r="AE660" s="116">
        <v>0</v>
      </c>
      <c r="AF660" s="116" t="s">
        <v>1860</v>
      </c>
      <c r="AG660" s="117"/>
      <c r="AH660" s="117" t="s">
        <v>1861</v>
      </c>
    </row>
    <row r="661" spans="1:34" x14ac:dyDescent="0.25">
      <c r="A661" s="117" t="s">
        <v>155</v>
      </c>
      <c r="B661" s="117" t="s">
        <v>156</v>
      </c>
      <c r="C661" s="117" t="s">
        <v>3169</v>
      </c>
      <c r="D661" s="117" t="s">
        <v>413</v>
      </c>
      <c r="E661" s="117" t="s">
        <v>414</v>
      </c>
      <c r="F661" s="117" t="s">
        <v>1042</v>
      </c>
      <c r="G661" s="117" t="s">
        <v>1043</v>
      </c>
      <c r="H661" s="117" t="s">
        <v>3170</v>
      </c>
      <c r="I661" s="117"/>
      <c r="J661" s="116" t="s">
        <v>1858</v>
      </c>
      <c r="K661" s="116">
        <v>6.6457899999999999</v>
      </c>
      <c r="L661" s="116">
        <v>32.910473000000003</v>
      </c>
      <c r="M661" s="117" t="s">
        <v>1859</v>
      </c>
      <c r="N661" s="116" t="s">
        <v>159</v>
      </c>
      <c r="O661" s="116">
        <v>18</v>
      </c>
      <c r="P661" s="116">
        <v>99</v>
      </c>
      <c r="Q661" s="116">
        <v>18</v>
      </c>
      <c r="R661" s="116">
        <v>99</v>
      </c>
      <c r="S661" s="116">
        <v>0</v>
      </c>
      <c r="T661" s="116">
        <v>0</v>
      </c>
      <c r="U661" s="116" t="s">
        <v>159</v>
      </c>
      <c r="V661" s="116">
        <v>77</v>
      </c>
      <c r="W661" s="116">
        <v>420</v>
      </c>
      <c r="X661" s="116">
        <v>77</v>
      </c>
      <c r="Y661" s="116">
        <v>420</v>
      </c>
      <c r="Z661" s="116">
        <v>0</v>
      </c>
      <c r="AA661" s="116">
        <v>0</v>
      </c>
      <c r="AB661" s="116">
        <v>0</v>
      </c>
      <c r="AC661" s="116">
        <v>0</v>
      </c>
      <c r="AD661" s="116">
        <v>0</v>
      </c>
      <c r="AE661" s="116">
        <v>0</v>
      </c>
      <c r="AF661" s="116" t="s">
        <v>1860</v>
      </c>
      <c r="AG661" s="117"/>
      <c r="AH661" s="117" t="s">
        <v>1861</v>
      </c>
    </row>
    <row r="662" spans="1:34" x14ac:dyDescent="0.25">
      <c r="A662" s="117" t="s">
        <v>155</v>
      </c>
      <c r="B662" s="117" t="s">
        <v>156</v>
      </c>
      <c r="C662" s="117" t="s">
        <v>3171</v>
      </c>
      <c r="D662" s="117" t="s">
        <v>413</v>
      </c>
      <c r="E662" s="117" t="s">
        <v>414</v>
      </c>
      <c r="F662" s="117" t="s">
        <v>1042</v>
      </c>
      <c r="G662" s="117" t="s">
        <v>1043</v>
      </c>
      <c r="H662" s="117" t="s">
        <v>3172</v>
      </c>
      <c r="I662" s="117"/>
      <c r="J662" s="116" t="s">
        <v>1858</v>
      </c>
      <c r="K662" s="116">
        <v>6.6974600000000004</v>
      </c>
      <c r="L662" s="116">
        <v>32.945700000000002</v>
      </c>
      <c r="M662" s="117" t="s">
        <v>1859</v>
      </c>
      <c r="N662" s="116" t="s">
        <v>159</v>
      </c>
      <c r="O662" s="116">
        <v>17</v>
      </c>
      <c r="P662" s="116">
        <v>92</v>
      </c>
      <c r="Q662" s="116">
        <v>17</v>
      </c>
      <c r="R662" s="116">
        <v>92</v>
      </c>
      <c r="S662" s="116">
        <v>0</v>
      </c>
      <c r="T662" s="116">
        <v>0</v>
      </c>
      <c r="U662" s="116" t="s">
        <v>159</v>
      </c>
      <c r="V662" s="116">
        <v>66</v>
      </c>
      <c r="W662" s="116">
        <v>360</v>
      </c>
      <c r="X662" s="116">
        <v>66</v>
      </c>
      <c r="Y662" s="116">
        <v>360</v>
      </c>
      <c r="Z662" s="116">
        <v>0</v>
      </c>
      <c r="AA662" s="116">
        <v>0</v>
      </c>
      <c r="AB662" s="116">
        <v>0</v>
      </c>
      <c r="AC662" s="116">
        <v>0</v>
      </c>
      <c r="AD662" s="116">
        <v>0</v>
      </c>
      <c r="AE662" s="116">
        <v>0</v>
      </c>
      <c r="AF662" s="116" t="s">
        <v>1860</v>
      </c>
      <c r="AG662" s="117"/>
      <c r="AH662" s="117" t="s">
        <v>1861</v>
      </c>
    </row>
    <row r="663" spans="1:34" x14ac:dyDescent="0.25">
      <c r="A663" s="117" t="s">
        <v>155</v>
      </c>
      <c r="B663" s="117" t="s">
        <v>156</v>
      </c>
      <c r="C663" s="117" t="s">
        <v>3173</v>
      </c>
      <c r="D663" s="117" t="s">
        <v>413</v>
      </c>
      <c r="E663" s="117" t="s">
        <v>414</v>
      </c>
      <c r="F663" s="117" t="s">
        <v>1042</v>
      </c>
      <c r="G663" s="117" t="s">
        <v>1043</v>
      </c>
      <c r="H663" s="117" t="s">
        <v>3174</v>
      </c>
      <c r="I663" s="117" t="s">
        <v>3175</v>
      </c>
      <c r="J663" s="116" t="s">
        <v>1858</v>
      </c>
      <c r="K663" s="116">
        <v>6.6212600000000004</v>
      </c>
      <c r="L663" s="116">
        <v>32.89311</v>
      </c>
      <c r="M663" s="117" t="s">
        <v>1859</v>
      </c>
      <c r="N663" s="116" t="s">
        <v>159</v>
      </c>
      <c r="O663" s="116">
        <v>12</v>
      </c>
      <c r="P663" s="116">
        <v>69</v>
      </c>
      <c r="Q663" s="116">
        <v>12</v>
      </c>
      <c r="R663" s="116">
        <v>69</v>
      </c>
      <c r="S663" s="116">
        <v>0</v>
      </c>
      <c r="T663" s="116">
        <v>0</v>
      </c>
      <c r="U663" s="116" t="s">
        <v>159</v>
      </c>
      <c r="V663" s="116">
        <v>51</v>
      </c>
      <c r="W663" s="116">
        <v>281</v>
      </c>
      <c r="X663" s="116">
        <v>51</v>
      </c>
      <c r="Y663" s="116">
        <v>281</v>
      </c>
      <c r="Z663" s="116">
        <v>0</v>
      </c>
      <c r="AA663" s="116">
        <v>0</v>
      </c>
      <c r="AB663" s="116">
        <v>0</v>
      </c>
      <c r="AC663" s="116">
        <v>0</v>
      </c>
      <c r="AD663" s="116">
        <v>0</v>
      </c>
      <c r="AE663" s="116">
        <v>0</v>
      </c>
      <c r="AF663" s="116" t="s">
        <v>1860</v>
      </c>
      <c r="AG663" s="117"/>
      <c r="AH663" s="117" t="s">
        <v>1861</v>
      </c>
    </row>
    <row r="664" spans="1:34" x14ac:dyDescent="0.25">
      <c r="A664" s="117" t="s">
        <v>155</v>
      </c>
      <c r="B664" s="117" t="s">
        <v>156</v>
      </c>
      <c r="C664" s="117" t="s">
        <v>3176</v>
      </c>
      <c r="D664" s="117" t="s">
        <v>413</v>
      </c>
      <c r="E664" s="117" t="s">
        <v>414</v>
      </c>
      <c r="F664" s="117" t="s">
        <v>1042</v>
      </c>
      <c r="G664" s="117" t="s">
        <v>1043</v>
      </c>
      <c r="H664" s="117" t="s">
        <v>3177</v>
      </c>
      <c r="I664" s="117"/>
      <c r="J664" s="116" t="s">
        <v>1858</v>
      </c>
      <c r="K664" s="116">
        <v>6.6346100000000003</v>
      </c>
      <c r="L664" s="116">
        <v>32.889330000000001</v>
      </c>
      <c r="M664" s="117" t="s">
        <v>1859</v>
      </c>
      <c r="N664" s="116" t="s">
        <v>159</v>
      </c>
      <c r="O664" s="116">
        <v>39</v>
      </c>
      <c r="P664" s="116">
        <v>211</v>
      </c>
      <c r="Q664" s="116">
        <v>39</v>
      </c>
      <c r="R664" s="116">
        <v>211</v>
      </c>
      <c r="S664" s="116">
        <v>0</v>
      </c>
      <c r="T664" s="116">
        <v>0</v>
      </c>
      <c r="U664" s="116" t="s">
        <v>159</v>
      </c>
      <c r="V664" s="116">
        <v>111</v>
      </c>
      <c r="W664" s="116">
        <v>602</v>
      </c>
      <c r="X664" s="116">
        <v>109</v>
      </c>
      <c r="Y664" s="116">
        <v>592</v>
      </c>
      <c r="Z664" s="116">
        <v>2</v>
      </c>
      <c r="AA664" s="116">
        <v>10</v>
      </c>
      <c r="AB664" s="116">
        <v>2</v>
      </c>
      <c r="AC664" s="116">
        <v>10</v>
      </c>
      <c r="AD664" s="116">
        <v>0</v>
      </c>
      <c r="AE664" s="116">
        <v>0</v>
      </c>
      <c r="AF664" s="116" t="s">
        <v>1860</v>
      </c>
      <c r="AG664" s="117"/>
      <c r="AH664" s="117" t="s">
        <v>1861</v>
      </c>
    </row>
    <row r="665" spans="1:34" x14ac:dyDescent="0.25">
      <c r="A665" s="117" t="s">
        <v>155</v>
      </c>
      <c r="B665" s="117" t="s">
        <v>156</v>
      </c>
      <c r="C665" s="117" t="s">
        <v>3178</v>
      </c>
      <c r="D665" s="117" t="s">
        <v>413</v>
      </c>
      <c r="E665" s="117" t="s">
        <v>414</v>
      </c>
      <c r="F665" s="117" t="s">
        <v>1042</v>
      </c>
      <c r="G665" s="117" t="s">
        <v>1043</v>
      </c>
      <c r="H665" s="117" t="s">
        <v>3179</v>
      </c>
      <c r="I665" s="117"/>
      <c r="J665" s="116" t="s">
        <v>1858</v>
      </c>
      <c r="K665" s="116">
        <v>6.6225500000000004</v>
      </c>
      <c r="L665" s="116">
        <v>32.913600000000002</v>
      </c>
      <c r="M665" s="117" t="s">
        <v>1859</v>
      </c>
      <c r="N665" s="116" t="s">
        <v>159</v>
      </c>
      <c r="O665" s="116">
        <v>9</v>
      </c>
      <c r="P665" s="116">
        <v>50</v>
      </c>
      <c r="Q665" s="116">
        <v>9</v>
      </c>
      <c r="R665" s="116">
        <v>50</v>
      </c>
      <c r="S665" s="116">
        <v>0</v>
      </c>
      <c r="T665" s="116">
        <v>0</v>
      </c>
      <c r="U665" s="116" t="s">
        <v>159</v>
      </c>
      <c r="V665" s="116">
        <v>50</v>
      </c>
      <c r="W665" s="116">
        <v>274</v>
      </c>
      <c r="X665" s="116">
        <v>48</v>
      </c>
      <c r="Y665" s="116">
        <v>262</v>
      </c>
      <c r="Z665" s="116">
        <v>2</v>
      </c>
      <c r="AA665" s="116">
        <v>12</v>
      </c>
      <c r="AB665" s="116">
        <v>2</v>
      </c>
      <c r="AC665" s="116">
        <v>9</v>
      </c>
      <c r="AD665" s="116">
        <v>0</v>
      </c>
      <c r="AE665" s="116">
        <v>0</v>
      </c>
      <c r="AF665" s="116" t="s">
        <v>1860</v>
      </c>
      <c r="AG665" s="117"/>
      <c r="AH665" s="117" t="s">
        <v>1861</v>
      </c>
    </row>
    <row r="666" spans="1:34" x14ac:dyDescent="0.25">
      <c r="A666" s="117" t="s">
        <v>155</v>
      </c>
      <c r="B666" s="117" t="s">
        <v>156</v>
      </c>
      <c r="C666" s="117" t="s">
        <v>3180</v>
      </c>
      <c r="D666" s="117" t="s">
        <v>413</v>
      </c>
      <c r="E666" s="117" t="s">
        <v>414</v>
      </c>
      <c r="F666" s="117" t="s">
        <v>1042</v>
      </c>
      <c r="G666" s="117" t="s">
        <v>1043</v>
      </c>
      <c r="H666" s="117" t="s">
        <v>3181</v>
      </c>
      <c r="I666" s="117"/>
      <c r="J666" s="116" t="s">
        <v>1858</v>
      </c>
      <c r="K666" s="116">
        <v>6.6560699999999997</v>
      </c>
      <c r="L666" s="116">
        <v>32.910249999999998</v>
      </c>
      <c r="M666" s="117" t="s">
        <v>1859</v>
      </c>
      <c r="N666" s="116" t="s">
        <v>159</v>
      </c>
      <c r="O666" s="116">
        <v>14</v>
      </c>
      <c r="P666" s="116">
        <v>78</v>
      </c>
      <c r="Q666" s="116">
        <v>14</v>
      </c>
      <c r="R666" s="116">
        <v>78</v>
      </c>
      <c r="S666" s="116">
        <v>0</v>
      </c>
      <c r="T666" s="116">
        <v>0</v>
      </c>
      <c r="U666" s="116" t="s">
        <v>159</v>
      </c>
      <c r="V666" s="116">
        <v>50</v>
      </c>
      <c r="W666" s="116">
        <v>270</v>
      </c>
      <c r="X666" s="116">
        <v>50</v>
      </c>
      <c r="Y666" s="116">
        <v>270</v>
      </c>
      <c r="Z666" s="116">
        <v>0</v>
      </c>
      <c r="AA666" s="116">
        <v>0</v>
      </c>
      <c r="AB666" s="116">
        <v>19</v>
      </c>
      <c r="AC666" s="116">
        <v>119</v>
      </c>
      <c r="AD666" s="116">
        <v>18</v>
      </c>
      <c r="AE666" s="116">
        <v>53</v>
      </c>
      <c r="AF666" s="116" t="s">
        <v>1860</v>
      </c>
      <c r="AG666" s="117"/>
      <c r="AH666" s="117" t="s">
        <v>1861</v>
      </c>
    </row>
    <row r="667" spans="1:34" x14ac:dyDescent="0.25">
      <c r="A667" s="117" t="s">
        <v>155</v>
      </c>
      <c r="B667" s="117" t="s">
        <v>156</v>
      </c>
      <c r="C667" s="117" t="s">
        <v>3182</v>
      </c>
      <c r="D667" s="117" t="s">
        <v>413</v>
      </c>
      <c r="E667" s="117" t="s">
        <v>414</v>
      </c>
      <c r="F667" s="117" t="s">
        <v>1382</v>
      </c>
      <c r="G667" s="117" t="s">
        <v>1383</v>
      </c>
      <c r="H667" s="117" t="s">
        <v>3183</v>
      </c>
      <c r="I667" s="117"/>
      <c r="J667" s="116" t="s">
        <v>1858</v>
      </c>
      <c r="K667" s="116">
        <v>6.1484500000000004</v>
      </c>
      <c r="L667" s="116">
        <v>33.61833</v>
      </c>
      <c r="M667" s="117" t="s">
        <v>1859</v>
      </c>
      <c r="N667" s="116" t="s">
        <v>159</v>
      </c>
      <c r="O667" s="116">
        <v>110</v>
      </c>
      <c r="P667" s="116">
        <v>550</v>
      </c>
      <c r="Q667" s="116">
        <v>110</v>
      </c>
      <c r="R667" s="116">
        <v>550</v>
      </c>
      <c r="S667" s="116">
        <v>0</v>
      </c>
      <c r="T667" s="116">
        <v>0</v>
      </c>
      <c r="U667" s="116" t="s">
        <v>159</v>
      </c>
      <c r="V667" s="116">
        <v>87</v>
      </c>
      <c r="W667" s="116">
        <v>435</v>
      </c>
      <c r="X667" s="116">
        <v>87</v>
      </c>
      <c r="Y667" s="116">
        <v>435</v>
      </c>
      <c r="Z667" s="116">
        <v>0</v>
      </c>
      <c r="AA667" s="116">
        <v>0</v>
      </c>
      <c r="AB667" s="116">
        <v>32</v>
      </c>
      <c r="AC667" s="116">
        <v>160</v>
      </c>
      <c r="AD667" s="116">
        <v>75</v>
      </c>
      <c r="AE667" s="116">
        <v>375</v>
      </c>
      <c r="AF667" s="116" t="s">
        <v>1860</v>
      </c>
      <c r="AG667" s="117"/>
      <c r="AH667" s="117" t="s">
        <v>1861</v>
      </c>
    </row>
    <row r="668" spans="1:34" x14ac:dyDescent="0.25">
      <c r="A668" s="117" t="s">
        <v>155</v>
      </c>
      <c r="B668" s="117" t="s">
        <v>156</v>
      </c>
      <c r="C668" s="117" t="s">
        <v>3184</v>
      </c>
      <c r="D668" s="117" t="s">
        <v>413</v>
      </c>
      <c r="E668" s="117" t="s">
        <v>414</v>
      </c>
      <c r="F668" s="117" t="s">
        <v>1382</v>
      </c>
      <c r="G668" s="117" t="s">
        <v>1383</v>
      </c>
      <c r="H668" s="117" t="s">
        <v>3185</v>
      </c>
      <c r="I668" s="117"/>
      <c r="J668" s="116" t="s">
        <v>1858</v>
      </c>
      <c r="K668" s="116">
        <v>6.0984999999999996</v>
      </c>
      <c r="L668" s="116">
        <v>34.380699999999997</v>
      </c>
      <c r="M668" s="117" t="s">
        <v>1859</v>
      </c>
      <c r="N668" s="116" t="s">
        <v>159</v>
      </c>
      <c r="O668" s="116">
        <v>59</v>
      </c>
      <c r="P668" s="116">
        <v>295</v>
      </c>
      <c r="Q668" s="116">
        <v>59</v>
      </c>
      <c r="R668" s="116">
        <v>295</v>
      </c>
      <c r="S668" s="116">
        <v>0</v>
      </c>
      <c r="T668" s="116">
        <v>0</v>
      </c>
      <c r="U668" s="119" t="s">
        <v>146</v>
      </c>
      <c r="V668" s="116">
        <v>0</v>
      </c>
      <c r="W668" s="116">
        <v>0</v>
      </c>
      <c r="X668" s="116">
        <v>0</v>
      </c>
      <c r="Y668" s="116">
        <v>0</v>
      </c>
      <c r="Z668" s="116">
        <v>0</v>
      </c>
      <c r="AA668" s="116">
        <v>0</v>
      </c>
      <c r="AB668" s="116">
        <v>12</v>
      </c>
      <c r="AC668" s="116">
        <v>60</v>
      </c>
      <c r="AD668" s="116">
        <v>87</v>
      </c>
      <c r="AE668" s="116">
        <v>435</v>
      </c>
      <c r="AF668" s="116" t="s">
        <v>1860</v>
      </c>
      <c r="AG668" s="117"/>
      <c r="AH668" s="117" t="s">
        <v>1861</v>
      </c>
    </row>
    <row r="669" spans="1:34" x14ac:dyDescent="0.25">
      <c r="A669" s="117" t="s">
        <v>155</v>
      </c>
      <c r="B669" s="117" t="s">
        <v>156</v>
      </c>
      <c r="C669" s="117" t="s">
        <v>3186</v>
      </c>
      <c r="D669" s="117" t="s">
        <v>413</v>
      </c>
      <c r="E669" s="117" t="s">
        <v>414</v>
      </c>
      <c r="F669" s="117" t="s">
        <v>1382</v>
      </c>
      <c r="G669" s="117" t="s">
        <v>1383</v>
      </c>
      <c r="H669" s="117" t="s">
        <v>3187</v>
      </c>
      <c r="I669" s="117"/>
      <c r="J669" s="116" t="s">
        <v>1858</v>
      </c>
      <c r="K669" s="116">
        <v>6.1097799999999998</v>
      </c>
      <c r="L669" s="116">
        <v>33.802100000000003</v>
      </c>
      <c r="M669" s="117" t="s">
        <v>1859</v>
      </c>
      <c r="N669" s="116" t="s">
        <v>159</v>
      </c>
      <c r="O669" s="116">
        <v>205</v>
      </c>
      <c r="P669" s="116">
        <v>1025</v>
      </c>
      <c r="Q669" s="116">
        <v>205</v>
      </c>
      <c r="R669" s="116">
        <v>1025</v>
      </c>
      <c r="S669" s="116">
        <v>0</v>
      </c>
      <c r="T669" s="116">
        <v>0</v>
      </c>
      <c r="U669" s="119" t="s">
        <v>146</v>
      </c>
      <c r="V669" s="116">
        <v>0</v>
      </c>
      <c r="W669" s="116">
        <v>0</v>
      </c>
      <c r="X669" s="116">
        <v>0</v>
      </c>
      <c r="Y669" s="116">
        <v>0</v>
      </c>
      <c r="Z669" s="116">
        <v>0</v>
      </c>
      <c r="AA669" s="116">
        <v>0</v>
      </c>
      <c r="AB669" s="116">
        <v>10</v>
      </c>
      <c r="AC669" s="116">
        <v>50</v>
      </c>
      <c r="AD669" s="116">
        <v>0</v>
      </c>
      <c r="AE669" s="116">
        <v>0</v>
      </c>
      <c r="AF669" s="116" t="s">
        <v>1860</v>
      </c>
      <c r="AG669" s="117"/>
      <c r="AH669" s="117" t="s">
        <v>1861</v>
      </c>
    </row>
    <row r="670" spans="1:34" x14ac:dyDescent="0.25">
      <c r="A670" s="117" t="s">
        <v>155</v>
      </c>
      <c r="B670" s="117" t="s">
        <v>156</v>
      </c>
      <c r="C670" s="117" t="s">
        <v>3188</v>
      </c>
      <c r="D670" s="117" t="s">
        <v>413</v>
      </c>
      <c r="E670" s="117" t="s">
        <v>414</v>
      </c>
      <c r="F670" s="117" t="s">
        <v>1382</v>
      </c>
      <c r="G670" s="117" t="s">
        <v>1383</v>
      </c>
      <c r="H670" s="117" t="s">
        <v>3189</v>
      </c>
      <c r="I670" s="117"/>
      <c r="J670" s="116" t="s">
        <v>1858</v>
      </c>
      <c r="K670" s="116">
        <v>5.8</v>
      </c>
      <c r="L670" s="116">
        <v>34.159999999999997</v>
      </c>
      <c r="M670" s="117" t="s">
        <v>1859</v>
      </c>
      <c r="N670" s="116" t="s">
        <v>159</v>
      </c>
      <c r="O670" s="116">
        <v>229</v>
      </c>
      <c r="P670" s="116">
        <v>1145</v>
      </c>
      <c r="Q670" s="116">
        <v>229</v>
      </c>
      <c r="R670" s="116">
        <v>1145</v>
      </c>
      <c r="S670" s="116">
        <v>0</v>
      </c>
      <c r="T670" s="116">
        <v>0</v>
      </c>
      <c r="U670" s="119" t="s">
        <v>146</v>
      </c>
      <c r="V670" s="116">
        <v>0</v>
      </c>
      <c r="W670" s="116">
        <v>0</v>
      </c>
      <c r="X670" s="116">
        <v>0</v>
      </c>
      <c r="Y670" s="116">
        <v>0</v>
      </c>
      <c r="Z670" s="116">
        <v>0</v>
      </c>
      <c r="AA670" s="116">
        <v>0</v>
      </c>
      <c r="AB670" s="116">
        <v>0</v>
      </c>
      <c r="AC670" s="116">
        <v>0</v>
      </c>
      <c r="AD670" s="116">
        <v>99</v>
      </c>
      <c r="AE670" s="116">
        <v>495</v>
      </c>
      <c r="AF670" s="116" t="s">
        <v>1860</v>
      </c>
      <c r="AG670" s="117"/>
      <c r="AH670" s="117" t="s">
        <v>1861</v>
      </c>
    </row>
    <row r="671" spans="1:34" x14ac:dyDescent="0.25">
      <c r="A671" s="117" t="s">
        <v>155</v>
      </c>
      <c r="B671" s="117" t="s">
        <v>156</v>
      </c>
      <c r="C671" s="117" t="s">
        <v>3190</v>
      </c>
      <c r="D671" s="117" t="s">
        <v>413</v>
      </c>
      <c r="E671" s="117" t="s">
        <v>414</v>
      </c>
      <c r="F671" s="117" t="s">
        <v>1448</v>
      </c>
      <c r="G671" s="117" t="s">
        <v>1449</v>
      </c>
      <c r="H671" s="117" t="s">
        <v>3191</v>
      </c>
      <c r="I671" s="117"/>
      <c r="J671" s="116" t="s">
        <v>1858</v>
      </c>
      <c r="K671" s="116">
        <v>7.0753370000000002</v>
      </c>
      <c r="L671" s="116">
        <v>33.0017</v>
      </c>
      <c r="M671" s="117" t="s">
        <v>1859</v>
      </c>
      <c r="N671" s="116" t="s">
        <v>159</v>
      </c>
      <c r="O671" s="116">
        <v>32</v>
      </c>
      <c r="P671" s="116">
        <v>165</v>
      </c>
      <c r="Q671" s="116">
        <v>32</v>
      </c>
      <c r="R671" s="116">
        <v>165</v>
      </c>
      <c r="S671" s="116">
        <v>0</v>
      </c>
      <c r="T671" s="116">
        <v>0</v>
      </c>
      <c r="U671" s="116" t="s">
        <v>159</v>
      </c>
      <c r="V671" s="116">
        <v>94</v>
      </c>
      <c r="W671" s="116">
        <v>497</v>
      </c>
      <c r="X671" s="116">
        <v>94</v>
      </c>
      <c r="Y671" s="116">
        <v>497</v>
      </c>
      <c r="Z671" s="116">
        <v>0</v>
      </c>
      <c r="AA671" s="116">
        <v>0</v>
      </c>
      <c r="AB671" s="116">
        <v>2</v>
      </c>
      <c r="AC671" s="116">
        <v>10</v>
      </c>
      <c r="AD671" s="116">
        <v>75</v>
      </c>
      <c r="AE671" s="116">
        <v>400</v>
      </c>
      <c r="AF671" s="116" t="s">
        <v>1860</v>
      </c>
      <c r="AG671" s="117"/>
      <c r="AH671" s="117" t="s">
        <v>1861</v>
      </c>
    </row>
    <row r="672" spans="1:34" x14ac:dyDescent="0.25">
      <c r="A672" s="117" t="s">
        <v>155</v>
      </c>
      <c r="B672" s="117" t="s">
        <v>156</v>
      </c>
      <c r="C672" s="117" t="s">
        <v>3192</v>
      </c>
      <c r="D672" s="117" t="s">
        <v>413</v>
      </c>
      <c r="E672" s="117" t="s">
        <v>414</v>
      </c>
      <c r="F672" s="117" t="s">
        <v>1448</v>
      </c>
      <c r="G672" s="117" t="s">
        <v>1449</v>
      </c>
      <c r="H672" s="117" t="s">
        <v>3193</v>
      </c>
      <c r="I672" s="117"/>
      <c r="J672" s="116" t="s">
        <v>1858</v>
      </c>
      <c r="K672" s="116">
        <v>7.0853760000000001</v>
      </c>
      <c r="L672" s="116">
        <v>33.055759999999999</v>
      </c>
      <c r="M672" s="117" t="s">
        <v>1859</v>
      </c>
      <c r="N672" s="116" t="s">
        <v>159</v>
      </c>
      <c r="O672" s="116">
        <v>59</v>
      </c>
      <c r="P672" s="116">
        <v>320</v>
      </c>
      <c r="Q672" s="116">
        <v>59</v>
      </c>
      <c r="R672" s="116">
        <v>320</v>
      </c>
      <c r="S672" s="116">
        <v>0</v>
      </c>
      <c r="T672" s="116">
        <v>0</v>
      </c>
      <c r="U672" s="116" t="s">
        <v>159</v>
      </c>
      <c r="V672" s="116">
        <v>72</v>
      </c>
      <c r="W672" s="116">
        <v>391</v>
      </c>
      <c r="X672" s="116">
        <v>72</v>
      </c>
      <c r="Y672" s="116">
        <v>391</v>
      </c>
      <c r="Z672" s="116">
        <v>0</v>
      </c>
      <c r="AA672" s="116">
        <v>0</v>
      </c>
      <c r="AB672" s="116">
        <v>1</v>
      </c>
      <c r="AC672" s="116">
        <v>2</v>
      </c>
      <c r="AD672" s="116">
        <v>37</v>
      </c>
      <c r="AE672" s="116">
        <v>201</v>
      </c>
      <c r="AF672" s="116" t="s">
        <v>1860</v>
      </c>
      <c r="AG672" s="117"/>
      <c r="AH672" s="117" t="s">
        <v>1861</v>
      </c>
    </row>
    <row r="673" spans="1:34" x14ac:dyDescent="0.25">
      <c r="A673" s="117" t="s">
        <v>155</v>
      </c>
      <c r="B673" s="117" t="s">
        <v>156</v>
      </c>
      <c r="C673" s="117" t="s">
        <v>3194</v>
      </c>
      <c r="D673" s="117" t="s">
        <v>413</v>
      </c>
      <c r="E673" s="117" t="s">
        <v>414</v>
      </c>
      <c r="F673" s="117" t="s">
        <v>1448</v>
      </c>
      <c r="G673" s="117" t="s">
        <v>1449</v>
      </c>
      <c r="H673" s="117" t="s">
        <v>3195</v>
      </c>
      <c r="I673" s="117"/>
      <c r="J673" s="116" t="s">
        <v>1858</v>
      </c>
      <c r="K673" s="116">
        <v>7.0853229999999998</v>
      </c>
      <c r="L673" s="116">
        <v>33.057899999999997</v>
      </c>
      <c r="M673" s="117" t="s">
        <v>1859</v>
      </c>
      <c r="N673" s="116" t="s">
        <v>159</v>
      </c>
      <c r="O673" s="116">
        <v>21</v>
      </c>
      <c r="P673" s="116">
        <v>120</v>
      </c>
      <c r="Q673" s="116">
        <v>21</v>
      </c>
      <c r="R673" s="116">
        <v>120</v>
      </c>
      <c r="S673" s="116">
        <v>0</v>
      </c>
      <c r="T673" s="116">
        <v>0</v>
      </c>
      <c r="U673" s="116" t="s">
        <v>159</v>
      </c>
      <c r="V673" s="116">
        <v>57</v>
      </c>
      <c r="W673" s="116">
        <v>310</v>
      </c>
      <c r="X673" s="116">
        <v>57</v>
      </c>
      <c r="Y673" s="116">
        <v>310</v>
      </c>
      <c r="Z673" s="116">
        <v>0</v>
      </c>
      <c r="AA673" s="116">
        <v>0</v>
      </c>
      <c r="AB673" s="116">
        <v>3</v>
      </c>
      <c r="AC673" s="116">
        <v>11</v>
      </c>
      <c r="AD673" s="116">
        <v>32</v>
      </c>
      <c r="AE673" s="116">
        <v>170</v>
      </c>
      <c r="AF673" s="116" t="s">
        <v>1860</v>
      </c>
      <c r="AG673" s="117"/>
      <c r="AH673" s="117" t="s">
        <v>1861</v>
      </c>
    </row>
    <row r="674" spans="1:34" x14ac:dyDescent="0.25">
      <c r="A674" s="117" t="s">
        <v>155</v>
      </c>
      <c r="B674" s="117" t="s">
        <v>156</v>
      </c>
      <c r="C674" s="117" t="s">
        <v>3196</v>
      </c>
      <c r="D674" s="117" t="s">
        <v>413</v>
      </c>
      <c r="E674" s="117" t="s">
        <v>414</v>
      </c>
      <c r="F674" s="117" t="s">
        <v>1448</v>
      </c>
      <c r="G674" s="117" t="s">
        <v>1449</v>
      </c>
      <c r="H674" s="117" t="s">
        <v>1016</v>
      </c>
      <c r="I674" s="117"/>
      <c r="J674" s="116" t="s">
        <v>1858</v>
      </c>
      <c r="K674" s="116">
        <v>7.075367</v>
      </c>
      <c r="L674" s="116">
        <v>33.053660000000001</v>
      </c>
      <c r="M674" s="117" t="s">
        <v>1859</v>
      </c>
      <c r="N674" s="116" t="s">
        <v>159</v>
      </c>
      <c r="O674" s="116">
        <v>33</v>
      </c>
      <c r="P674" s="116">
        <v>175</v>
      </c>
      <c r="Q674" s="116">
        <v>33</v>
      </c>
      <c r="R674" s="116">
        <v>175</v>
      </c>
      <c r="S674" s="116">
        <v>0</v>
      </c>
      <c r="T674" s="116">
        <v>0</v>
      </c>
      <c r="U674" s="116" t="s">
        <v>159</v>
      </c>
      <c r="V674" s="116">
        <v>33</v>
      </c>
      <c r="W674" s="116">
        <v>196</v>
      </c>
      <c r="X674" s="116">
        <v>33</v>
      </c>
      <c r="Y674" s="116">
        <v>196</v>
      </c>
      <c r="Z674" s="116">
        <v>0</v>
      </c>
      <c r="AA674" s="116">
        <v>0</v>
      </c>
      <c r="AB674" s="116">
        <v>3</v>
      </c>
      <c r="AC674" s="116">
        <v>12</v>
      </c>
      <c r="AD674" s="116">
        <v>43</v>
      </c>
      <c r="AE674" s="116">
        <v>231</v>
      </c>
      <c r="AF674" s="116" t="s">
        <v>1860</v>
      </c>
      <c r="AG674" s="117"/>
      <c r="AH674" s="117" t="s">
        <v>1861</v>
      </c>
    </row>
    <row r="675" spans="1:34" x14ac:dyDescent="0.25">
      <c r="A675" s="117" t="s">
        <v>155</v>
      </c>
      <c r="B675" s="117" t="s">
        <v>156</v>
      </c>
      <c r="C675" s="117" t="s">
        <v>3197</v>
      </c>
      <c r="D675" s="117" t="s">
        <v>413</v>
      </c>
      <c r="E675" s="117" t="s">
        <v>414</v>
      </c>
      <c r="F675" s="117" t="s">
        <v>1448</v>
      </c>
      <c r="G675" s="117" t="s">
        <v>1449</v>
      </c>
      <c r="H675" s="117" t="s">
        <v>3198</v>
      </c>
      <c r="I675" s="117"/>
      <c r="J675" s="116" t="s">
        <v>1858</v>
      </c>
      <c r="K675" s="116">
        <v>7.0753599999999999</v>
      </c>
      <c r="L675" s="116">
        <v>33.055599999999998</v>
      </c>
      <c r="M675" s="117" t="s">
        <v>1859</v>
      </c>
      <c r="N675" s="116" t="s">
        <v>159</v>
      </c>
      <c r="O675" s="116">
        <v>25</v>
      </c>
      <c r="P675" s="116">
        <v>132</v>
      </c>
      <c r="Q675" s="116">
        <v>25</v>
      </c>
      <c r="R675" s="116">
        <v>132</v>
      </c>
      <c r="S675" s="116">
        <v>0</v>
      </c>
      <c r="T675" s="116">
        <v>0</v>
      </c>
      <c r="U675" s="116" t="s">
        <v>159</v>
      </c>
      <c r="V675" s="116">
        <v>53</v>
      </c>
      <c r="W675" s="116">
        <v>320</v>
      </c>
      <c r="X675" s="116">
        <v>53</v>
      </c>
      <c r="Y675" s="116">
        <v>320</v>
      </c>
      <c r="Z675" s="116">
        <v>0</v>
      </c>
      <c r="AA675" s="116">
        <v>0</v>
      </c>
      <c r="AB675" s="116">
        <v>6</v>
      </c>
      <c r="AC675" s="116">
        <v>33</v>
      </c>
      <c r="AD675" s="116">
        <v>36</v>
      </c>
      <c r="AE675" s="116">
        <v>191</v>
      </c>
      <c r="AF675" s="116" t="s">
        <v>1860</v>
      </c>
      <c r="AG675" s="117"/>
      <c r="AH675" s="117" t="s">
        <v>1861</v>
      </c>
    </row>
    <row r="676" spans="1:34" x14ac:dyDescent="0.25">
      <c r="A676" s="117" t="s">
        <v>155</v>
      </c>
      <c r="B676" s="117" t="s">
        <v>156</v>
      </c>
      <c r="C676" s="117" t="s">
        <v>3199</v>
      </c>
      <c r="D676" s="117" t="s">
        <v>413</v>
      </c>
      <c r="E676" s="117" t="s">
        <v>414</v>
      </c>
      <c r="F676" s="117" t="s">
        <v>1448</v>
      </c>
      <c r="G676" s="117" t="s">
        <v>1449</v>
      </c>
      <c r="H676" s="117" t="s">
        <v>3200</v>
      </c>
      <c r="I676" s="117"/>
      <c r="J676" s="116" t="s">
        <v>1858</v>
      </c>
      <c r="K676" s="116">
        <v>7.0853529999999996</v>
      </c>
      <c r="L676" s="116">
        <v>33.055720000000001</v>
      </c>
      <c r="M676" s="117" t="s">
        <v>1859</v>
      </c>
      <c r="N676" s="116" t="s">
        <v>159</v>
      </c>
      <c r="O676" s="116">
        <v>90</v>
      </c>
      <c r="P676" s="116">
        <v>420</v>
      </c>
      <c r="Q676" s="116">
        <v>90</v>
      </c>
      <c r="R676" s="116">
        <v>420</v>
      </c>
      <c r="S676" s="116">
        <v>0</v>
      </c>
      <c r="T676" s="116">
        <v>0</v>
      </c>
      <c r="U676" s="116" t="s">
        <v>159</v>
      </c>
      <c r="V676" s="116">
        <v>50</v>
      </c>
      <c r="W676" s="116">
        <v>270</v>
      </c>
      <c r="X676" s="116">
        <v>50</v>
      </c>
      <c r="Y676" s="116">
        <v>270</v>
      </c>
      <c r="Z676" s="116">
        <v>0</v>
      </c>
      <c r="AA676" s="116">
        <v>0</v>
      </c>
      <c r="AB676" s="116">
        <v>2</v>
      </c>
      <c r="AC676" s="116">
        <v>9</v>
      </c>
      <c r="AD676" s="116">
        <v>60</v>
      </c>
      <c r="AE676" s="116">
        <v>320</v>
      </c>
      <c r="AF676" s="116" t="s">
        <v>1860</v>
      </c>
      <c r="AG676" s="117"/>
      <c r="AH676" s="117" t="s">
        <v>1861</v>
      </c>
    </row>
    <row r="677" spans="1:34" x14ac:dyDescent="0.25">
      <c r="A677" s="117" t="s">
        <v>155</v>
      </c>
      <c r="B677" s="117" t="s">
        <v>156</v>
      </c>
      <c r="C677" s="117" t="s">
        <v>3201</v>
      </c>
      <c r="D677" s="117" t="s">
        <v>413</v>
      </c>
      <c r="E677" s="117" t="s">
        <v>414</v>
      </c>
      <c r="F677" s="117" t="s">
        <v>614</v>
      </c>
      <c r="G677" s="117" t="s">
        <v>615</v>
      </c>
      <c r="H677" s="117" t="s">
        <v>3202</v>
      </c>
      <c r="I677" s="117"/>
      <c r="J677" s="116" t="s">
        <v>1858</v>
      </c>
      <c r="K677" s="116">
        <v>6.4716800000000001</v>
      </c>
      <c r="L677" s="116">
        <v>34.167700000000004</v>
      </c>
      <c r="M677" s="117" t="s">
        <v>1859</v>
      </c>
      <c r="N677" s="116" t="s">
        <v>159</v>
      </c>
      <c r="O677" s="116">
        <v>183</v>
      </c>
      <c r="P677" s="116">
        <v>906</v>
      </c>
      <c r="Q677" s="116">
        <v>183</v>
      </c>
      <c r="R677" s="116">
        <v>906</v>
      </c>
      <c r="S677" s="116">
        <v>0</v>
      </c>
      <c r="T677" s="116">
        <v>0</v>
      </c>
      <c r="U677" s="119" t="s">
        <v>146</v>
      </c>
      <c r="V677" s="116">
        <v>0</v>
      </c>
      <c r="W677" s="116">
        <v>0</v>
      </c>
      <c r="X677" s="116">
        <v>0</v>
      </c>
      <c r="Y677" s="116">
        <v>0</v>
      </c>
      <c r="Z677" s="116">
        <v>0</v>
      </c>
      <c r="AA677" s="116">
        <v>0</v>
      </c>
      <c r="AB677" s="116">
        <v>0</v>
      </c>
      <c r="AC677" s="116">
        <v>0</v>
      </c>
      <c r="AD677" s="116">
        <v>0</v>
      </c>
      <c r="AE677" s="116">
        <v>0</v>
      </c>
      <c r="AF677" s="116" t="s">
        <v>1860</v>
      </c>
      <c r="AG677" s="117"/>
      <c r="AH677" s="117" t="s">
        <v>1861</v>
      </c>
    </row>
    <row r="678" spans="1:34" x14ac:dyDescent="0.25">
      <c r="A678" s="117" t="s">
        <v>155</v>
      </c>
      <c r="B678" s="117" t="s">
        <v>156</v>
      </c>
      <c r="C678" s="117" t="s">
        <v>3203</v>
      </c>
      <c r="D678" s="117" t="s">
        <v>413</v>
      </c>
      <c r="E678" s="117" t="s">
        <v>414</v>
      </c>
      <c r="F678" s="117" t="s">
        <v>614</v>
      </c>
      <c r="G678" s="117" t="s">
        <v>615</v>
      </c>
      <c r="H678" s="117" t="s">
        <v>3204</v>
      </c>
      <c r="I678" s="117" t="s">
        <v>3205</v>
      </c>
      <c r="J678" s="116" t="s">
        <v>1858</v>
      </c>
      <c r="K678" s="116">
        <v>6.6748191810000002</v>
      </c>
      <c r="L678" s="116">
        <v>33.971916870999998</v>
      </c>
      <c r="M678" s="117" t="s">
        <v>1859</v>
      </c>
      <c r="N678" s="116" t="s">
        <v>159</v>
      </c>
      <c r="O678" s="116">
        <v>284</v>
      </c>
      <c r="P678" s="116">
        <v>1522</v>
      </c>
      <c r="Q678" s="116">
        <v>284</v>
      </c>
      <c r="R678" s="116">
        <v>1522</v>
      </c>
      <c r="S678" s="116">
        <v>0</v>
      </c>
      <c r="T678" s="116">
        <v>0</v>
      </c>
      <c r="U678" s="116" t="s">
        <v>159</v>
      </c>
      <c r="V678" s="116">
        <v>521</v>
      </c>
      <c r="W678" s="116">
        <v>3074</v>
      </c>
      <c r="X678" s="116">
        <v>0</v>
      </c>
      <c r="Y678" s="116">
        <v>0</v>
      </c>
      <c r="Z678" s="116">
        <v>521</v>
      </c>
      <c r="AA678" s="116">
        <v>3074</v>
      </c>
      <c r="AB678" s="116">
        <v>0</v>
      </c>
      <c r="AC678" s="116">
        <v>0</v>
      </c>
      <c r="AD678" s="116">
        <v>89</v>
      </c>
      <c r="AE678" s="116">
        <v>525</v>
      </c>
      <c r="AF678" s="116" t="s">
        <v>1860</v>
      </c>
      <c r="AG678" s="117"/>
      <c r="AH678" s="117" t="s">
        <v>1861</v>
      </c>
    </row>
    <row r="679" spans="1:34" x14ac:dyDescent="0.25">
      <c r="A679" s="117" t="s">
        <v>155</v>
      </c>
      <c r="B679" s="117" t="s">
        <v>156</v>
      </c>
      <c r="C679" s="117" t="s">
        <v>3206</v>
      </c>
      <c r="D679" s="117" t="s">
        <v>413</v>
      </c>
      <c r="E679" s="117" t="s">
        <v>414</v>
      </c>
      <c r="F679" s="117" t="s">
        <v>1233</v>
      </c>
      <c r="G679" s="117" t="s">
        <v>1234</v>
      </c>
      <c r="H679" s="117" t="s">
        <v>3207</v>
      </c>
      <c r="I679" s="117"/>
      <c r="J679" s="116" t="s">
        <v>1858</v>
      </c>
      <c r="K679" s="116">
        <v>6.2166667000000002</v>
      </c>
      <c r="L679" s="116">
        <v>34.683333300000001</v>
      </c>
      <c r="M679" s="117" t="s">
        <v>1859</v>
      </c>
      <c r="N679" s="116" t="s">
        <v>159</v>
      </c>
      <c r="O679" s="116">
        <v>163</v>
      </c>
      <c r="P679" s="116">
        <v>826</v>
      </c>
      <c r="Q679" s="116">
        <v>163</v>
      </c>
      <c r="R679" s="116">
        <v>826</v>
      </c>
      <c r="S679" s="116">
        <v>0</v>
      </c>
      <c r="T679" s="116">
        <v>0</v>
      </c>
      <c r="U679" s="116" t="s">
        <v>159</v>
      </c>
      <c r="V679" s="116">
        <v>89</v>
      </c>
      <c r="W679" s="116">
        <v>425</v>
      </c>
      <c r="X679" s="116">
        <v>89</v>
      </c>
      <c r="Y679" s="116">
        <v>425</v>
      </c>
      <c r="Z679" s="116">
        <v>0</v>
      </c>
      <c r="AA679" s="116">
        <v>0</v>
      </c>
      <c r="AB679" s="116">
        <v>41</v>
      </c>
      <c r="AC679" s="116">
        <v>212</v>
      </c>
      <c r="AD679" s="116">
        <v>28</v>
      </c>
      <c r="AE679" s="116">
        <v>148</v>
      </c>
      <c r="AF679" s="116" t="s">
        <v>1860</v>
      </c>
      <c r="AG679" s="117"/>
      <c r="AH679" s="117" t="s">
        <v>1861</v>
      </c>
    </row>
    <row r="680" spans="1:34" x14ac:dyDescent="0.25">
      <c r="A680" s="117" t="s">
        <v>155</v>
      </c>
      <c r="B680" s="117" t="s">
        <v>156</v>
      </c>
      <c r="C680" s="117" t="s">
        <v>3208</v>
      </c>
      <c r="D680" s="117" t="s">
        <v>413</v>
      </c>
      <c r="E680" s="117" t="s">
        <v>414</v>
      </c>
      <c r="F680" s="117" t="s">
        <v>1233</v>
      </c>
      <c r="G680" s="117" t="s">
        <v>1234</v>
      </c>
      <c r="H680" s="117" t="s">
        <v>3209</v>
      </c>
      <c r="I680" s="117"/>
      <c r="J680" s="116" t="s">
        <v>1858</v>
      </c>
      <c r="K680" s="116">
        <v>6.237290174</v>
      </c>
      <c r="L680" s="116">
        <v>34.677070059000002</v>
      </c>
      <c r="M680" s="117" t="s">
        <v>1859</v>
      </c>
      <c r="N680" s="116" t="s">
        <v>159</v>
      </c>
      <c r="O680" s="116">
        <v>109</v>
      </c>
      <c r="P680" s="116">
        <v>576</v>
      </c>
      <c r="Q680" s="116">
        <v>109</v>
      </c>
      <c r="R680" s="116">
        <v>576</v>
      </c>
      <c r="S680" s="116">
        <v>0</v>
      </c>
      <c r="T680" s="116">
        <v>0</v>
      </c>
      <c r="U680" s="116" t="s">
        <v>159</v>
      </c>
      <c r="V680" s="116">
        <v>60</v>
      </c>
      <c r="W680" s="116">
        <v>321</v>
      </c>
      <c r="X680" s="116">
        <v>60</v>
      </c>
      <c r="Y680" s="116">
        <v>321</v>
      </c>
      <c r="Z680" s="116">
        <v>0</v>
      </c>
      <c r="AA680" s="116">
        <v>0</v>
      </c>
      <c r="AB680" s="116">
        <v>29</v>
      </c>
      <c r="AC680" s="116">
        <v>143</v>
      </c>
      <c r="AD680" s="116">
        <v>17</v>
      </c>
      <c r="AE680" s="116">
        <v>89</v>
      </c>
      <c r="AF680" s="116" t="s">
        <v>1860</v>
      </c>
      <c r="AG680" s="117"/>
      <c r="AH680" s="117" t="s">
        <v>1861</v>
      </c>
    </row>
    <row r="681" spans="1:34" x14ac:dyDescent="0.25">
      <c r="A681" s="117" t="s">
        <v>155</v>
      </c>
      <c r="B681" s="117" t="s">
        <v>156</v>
      </c>
      <c r="C681" s="117" t="s">
        <v>3210</v>
      </c>
      <c r="D681" s="117" t="s">
        <v>413</v>
      </c>
      <c r="E681" s="117" t="s">
        <v>414</v>
      </c>
      <c r="F681" s="117" t="s">
        <v>1233</v>
      </c>
      <c r="G681" s="117" t="s">
        <v>1234</v>
      </c>
      <c r="H681" s="117" t="s">
        <v>3211</v>
      </c>
      <c r="I681" s="117"/>
      <c r="J681" s="116" t="s">
        <v>1858</v>
      </c>
      <c r="K681" s="116">
        <v>5.8617900000000001</v>
      </c>
      <c r="L681" s="116">
        <v>34.440300000000001</v>
      </c>
      <c r="M681" s="117" t="s">
        <v>1859</v>
      </c>
      <c r="N681" s="116" t="s">
        <v>159</v>
      </c>
      <c r="O681" s="116">
        <v>72</v>
      </c>
      <c r="P681" s="116">
        <v>339</v>
      </c>
      <c r="Q681" s="116">
        <v>72</v>
      </c>
      <c r="R681" s="116">
        <v>339</v>
      </c>
      <c r="S681" s="116">
        <v>0</v>
      </c>
      <c r="T681" s="116">
        <v>0</v>
      </c>
      <c r="U681" s="119" t="s">
        <v>146</v>
      </c>
      <c r="V681" s="116">
        <v>0</v>
      </c>
      <c r="W681" s="116">
        <v>0</v>
      </c>
      <c r="X681" s="116">
        <v>0</v>
      </c>
      <c r="Y681" s="116">
        <v>0</v>
      </c>
      <c r="Z681" s="116">
        <v>0</v>
      </c>
      <c r="AA681" s="116">
        <v>0</v>
      </c>
      <c r="AB681" s="116">
        <v>11</v>
      </c>
      <c r="AC681" s="116">
        <v>58</v>
      </c>
      <c r="AD681" s="116">
        <v>0</v>
      </c>
      <c r="AE681" s="116">
        <v>0</v>
      </c>
      <c r="AF681" s="116" t="s">
        <v>1860</v>
      </c>
      <c r="AG681" s="117"/>
      <c r="AH681" s="117" t="s">
        <v>1861</v>
      </c>
    </row>
    <row r="682" spans="1:34" x14ac:dyDescent="0.25">
      <c r="A682" s="117" t="s">
        <v>155</v>
      </c>
      <c r="B682" s="117" t="s">
        <v>156</v>
      </c>
      <c r="C682" s="117" t="s">
        <v>3212</v>
      </c>
      <c r="D682" s="117" t="s">
        <v>413</v>
      </c>
      <c r="E682" s="117" t="s">
        <v>414</v>
      </c>
      <c r="F682" s="117" t="s">
        <v>1233</v>
      </c>
      <c r="G682" s="117" t="s">
        <v>1234</v>
      </c>
      <c r="H682" s="117" t="s">
        <v>3213</v>
      </c>
      <c r="I682" s="117"/>
      <c r="J682" s="116" t="s">
        <v>1858</v>
      </c>
      <c r="K682" s="116">
        <v>6.0833332999999996</v>
      </c>
      <c r="L682" s="116">
        <v>34.983333299999998</v>
      </c>
      <c r="M682" s="117" t="s">
        <v>1859</v>
      </c>
      <c r="N682" s="116" t="s">
        <v>159</v>
      </c>
      <c r="O682" s="116">
        <v>49</v>
      </c>
      <c r="P682" s="116">
        <v>264</v>
      </c>
      <c r="Q682" s="116">
        <v>49</v>
      </c>
      <c r="R682" s="116">
        <v>264</v>
      </c>
      <c r="S682" s="116">
        <v>0</v>
      </c>
      <c r="T682" s="116">
        <v>0</v>
      </c>
      <c r="U682" s="119" t="s">
        <v>146</v>
      </c>
      <c r="V682" s="116">
        <v>0</v>
      </c>
      <c r="W682" s="116">
        <v>0</v>
      </c>
      <c r="X682" s="116">
        <v>0</v>
      </c>
      <c r="Y682" s="116">
        <v>0</v>
      </c>
      <c r="Z682" s="116">
        <v>0</v>
      </c>
      <c r="AA682" s="116">
        <v>0</v>
      </c>
      <c r="AB682" s="116">
        <v>7</v>
      </c>
      <c r="AC682" s="116">
        <v>42</v>
      </c>
      <c r="AD682" s="116">
        <v>0</v>
      </c>
      <c r="AE682" s="116">
        <v>0</v>
      </c>
      <c r="AF682" s="116" t="s">
        <v>1860</v>
      </c>
      <c r="AG682" s="117"/>
      <c r="AH682" s="117" t="s">
        <v>1861</v>
      </c>
    </row>
    <row r="683" spans="1:34" x14ac:dyDescent="0.25">
      <c r="A683" s="117" t="s">
        <v>155</v>
      </c>
      <c r="B683" s="117" t="s">
        <v>156</v>
      </c>
      <c r="C683" s="117" t="s">
        <v>3214</v>
      </c>
      <c r="D683" s="117" t="s">
        <v>413</v>
      </c>
      <c r="E683" s="117" t="s">
        <v>414</v>
      </c>
      <c r="F683" s="117" t="s">
        <v>1497</v>
      </c>
      <c r="G683" s="117" t="s">
        <v>414</v>
      </c>
      <c r="H683" s="117" t="s">
        <v>3215</v>
      </c>
      <c r="I683" s="117"/>
      <c r="J683" s="116" t="s">
        <v>1858</v>
      </c>
      <c r="K683" s="116">
        <v>6.3793278029999998</v>
      </c>
      <c r="L683" s="116">
        <v>33.134088630000001</v>
      </c>
      <c r="M683" s="117" t="s">
        <v>1859</v>
      </c>
      <c r="N683" s="116" t="s">
        <v>159</v>
      </c>
      <c r="O683" s="116">
        <v>24</v>
      </c>
      <c r="P683" s="116">
        <v>120</v>
      </c>
      <c r="Q683" s="116">
        <v>24</v>
      </c>
      <c r="R683" s="116">
        <v>120</v>
      </c>
      <c r="S683" s="116">
        <v>0</v>
      </c>
      <c r="T683" s="116">
        <v>0</v>
      </c>
      <c r="U683" s="116" t="s">
        <v>159</v>
      </c>
      <c r="V683" s="116">
        <v>48</v>
      </c>
      <c r="W683" s="116">
        <v>250</v>
      </c>
      <c r="X683" s="116">
        <v>48</v>
      </c>
      <c r="Y683" s="116">
        <v>250</v>
      </c>
      <c r="Z683" s="116">
        <v>0</v>
      </c>
      <c r="AA683" s="116">
        <v>0</v>
      </c>
      <c r="AB683" s="116">
        <v>2</v>
      </c>
      <c r="AC683" s="116">
        <v>10</v>
      </c>
      <c r="AD683" s="116">
        <v>10</v>
      </c>
      <c r="AE683" s="116">
        <v>55</v>
      </c>
      <c r="AF683" s="116" t="s">
        <v>1860</v>
      </c>
      <c r="AG683" s="117"/>
      <c r="AH683" s="117" t="s">
        <v>1882</v>
      </c>
    </row>
    <row r="684" spans="1:34" x14ac:dyDescent="0.25">
      <c r="A684" s="117" t="s">
        <v>155</v>
      </c>
      <c r="B684" s="117" t="s">
        <v>156</v>
      </c>
      <c r="C684" s="117" t="s">
        <v>3216</v>
      </c>
      <c r="D684" s="117" t="s">
        <v>413</v>
      </c>
      <c r="E684" s="117" t="s">
        <v>414</v>
      </c>
      <c r="F684" s="117" t="s">
        <v>1497</v>
      </c>
      <c r="G684" s="117" t="s">
        <v>414</v>
      </c>
      <c r="H684" s="117" t="s">
        <v>3217</v>
      </c>
      <c r="I684" s="117"/>
      <c r="J684" s="116" t="s">
        <v>1858</v>
      </c>
      <c r="K684" s="116">
        <v>6.8019850000000002</v>
      </c>
      <c r="L684" s="116">
        <v>33.130400999999999</v>
      </c>
      <c r="M684" s="117" t="s">
        <v>1859</v>
      </c>
      <c r="N684" s="116" t="s">
        <v>159</v>
      </c>
      <c r="O684" s="116">
        <v>16</v>
      </c>
      <c r="P684" s="116">
        <v>87</v>
      </c>
      <c r="Q684" s="116">
        <v>16</v>
      </c>
      <c r="R684" s="116">
        <v>87</v>
      </c>
      <c r="S684" s="116">
        <v>0</v>
      </c>
      <c r="T684" s="116">
        <v>0</v>
      </c>
      <c r="U684" s="116" t="s">
        <v>159</v>
      </c>
      <c r="V684" s="116">
        <v>59</v>
      </c>
      <c r="W684" s="116">
        <v>310</v>
      </c>
      <c r="X684" s="116">
        <v>59</v>
      </c>
      <c r="Y684" s="116">
        <v>310</v>
      </c>
      <c r="Z684" s="116">
        <v>0</v>
      </c>
      <c r="AA684" s="116">
        <v>0</v>
      </c>
      <c r="AB684" s="116">
        <v>0</v>
      </c>
      <c r="AC684" s="116">
        <v>0</v>
      </c>
      <c r="AD684" s="116">
        <v>2</v>
      </c>
      <c r="AE684" s="116">
        <v>15</v>
      </c>
      <c r="AF684" s="116" t="s">
        <v>1860</v>
      </c>
      <c r="AG684" s="117"/>
      <c r="AH684" s="117" t="s">
        <v>1882</v>
      </c>
    </row>
    <row r="685" spans="1:34" x14ac:dyDescent="0.25">
      <c r="A685" s="117" t="s">
        <v>155</v>
      </c>
      <c r="B685" s="117" t="s">
        <v>156</v>
      </c>
      <c r="C685" s="117" t="s">
        <v>3218</v>
      </c>
      <c r="D685" s="117" t="s">
        <v>413</v>
      </c>
      <c r="E685" s="117" t="s">
        <v>414</v>
      </c>
      <c r="F685" s="117" t="s">
        <v>1497</v>
      </c>
      <c r="G685" s="117" t="s">
        <v>414</v>
      </c>
      <c r="H685" s="117" t="s">
        <v>3219</v>
      </c>
      <c r="I685" s="117"/>
      <c r="J685" s="116" t="s">
        <v>1858</v>
      </c>
      <c r="K685" s="116">
        <v>6.8065920000000002</v>
      </c>
      <c r="L685" s="116">
        <v>33.131113999999997</v>
      </c>
      <c r="M685" s="117" t="s">
        <v>1859</v>
      </c>
      <c r="N685" s="116" t="s">
        <v>159</v>
      </c>
      <c r="O685" s="116">
        <v>29</v>
      </c>
      <c r="P685" s="116">
        <v>151</v>
      </c>
      <c r="Q685" s="116">
        <v>29</v>
      </c>
      <c r="R685" s="116">
        <v>151</v>
      </c>
      <c r="S685" s="116">
        <v>0</v>
      </c>
      <c r="T685" s="116">
        <v>0</v>
      </c>
      <c r="U685" s="116" t="s">
        <v>159</v>
      </c>
      <c r="V685" s="116">
        <v>28</v>
      </c>
      <c r="W685" s="116">
        <v>149</v>
      </c>
      <c r="X685" s="116">
        <v>28</v>
      </c>
      <c r="Y685" s="116">
        <v>149</v>
      </c>
      <c r="Z685" s="116">
        <v>0</v>
      </c>
      <c r="AA685" s="116">
        <v>0</v>
      </c>
      <c r="AB685" s="116">
        <v>2</v>
      </c>
      <c r="AC685" s="116">
        <v>4</v>
      </c>
      <c r="AD685" s="116">
        <v>7</v>
      </c>
      <c r="AE685" s="116">
        <v>38</v>
      </c>
      <c r="AF685" s="116" t="s">
        <v>1860</v>
      </c>
      <c r="AG685" s="117"/>
      <c r="AH685" s="117" t="s">
        <v>1882</v>
      </c>
    </row>
    <row r="686" spans="1:34" x14ac:dyDescent="0.25">
      <c r="A686" s="117" t="s">
        <v>155</v>
      </c>
      <c r="B686" s="117" t="s">
        <v>156</v>
      </c>
      <c r="C686" s="117" t="s">
        <v>3220</v>
      </c>
      <c r="D686" s="117" t="s">
        <v>413</v>
      </c>
      <c r="E686" s="117" t="s">
        <v>414</v>
      </c>
      <c r="F686" s="117" t="s">
        <v>1497</v>
      </c>
      <c r="G686" s="117" t="s">
        <v>414</v>
      </c>
      <c r="H686" s="117" t="s">
        <v>3221</v>
      </c>
      <c r="I686" s="117"/>
      <c r="J686" s="116" t="s">
        <v>1858</v>
      </c>
      <c r="K686" s="116">
        <v>6.8033200000000003</v>
      </c>
      <c r="L686" s="116">
        <v>33.139499999999998</v>
      </c>
      <c r="M686" s="117" t="s">
        <v>1859</v>
      </c>
      <c r="N686" s="116" t="s">
        <v>159</v>
      </c>
      <c r="O686" s="116">
        <v>19</v>
      </c>
      <c r="P686" s="116">
        <v>99</v>
      </c>
      <c r="Q686" s="116">
        <v>19</v>
      </c>
      <c r="R686" s="116">
        <v>99</v>
      </c>
      <c r="S686" s="116">
        <v>0</v>
      </c>
      <c r="T686" s="116">
        <v>0</v>
      </c>
      <c r="U686" s="116" t="s">
        <v>159</v>
      </c>
      <c r="V686" s="116">
        <v>13</v>
      </c>
      <c r="W686" s="116">
        <v>72</v>
      </c>
      <c r="X686" s="116">
        <v>13</v>
      </c>
      <c r="Y686" s="116">
        <v>72</v>
      </c>
      <c r="Z686" s="116">
        <v>0</v>
      </c>
      <c r="AA686" s="116">
        <v>0</v>
      </c>
      <c r="AB686" s="116">
        <v>0</v>
      </c>
      <c r="AC686" s="116">
        <v>0</v>
      </c>
      <c r="AD686" s="116">
        <v>4</v>
      </c>
      <c r="AE686" s="116">
        <v>20</v>
      </c>
      <c r="AF686" s="116" t="s">
        <v>1860</v>
      </c>
      <c r="AG686" s="117"/>
      <c r="AH686" s="117" t="s">
        <v>1882</v>
      </c>
    </row>
    <row r="687" spans="1:34" x14ac:dyDescent="0.25">
      <c r="A687" s="117" t="s">
        <v>155</v>
      </c>
      <c r="B687" s="117" t="s">
        <v>156</v>
      </c>
      <c r="C687" s="117" t="s">
        <v>3222</v>
      </c>
      <c r="D687" s="117" t="s">
        <v>413</v>
      </c>
      <c r="E687" s="117" t="s">
        <v>414</v>
      </c>
      <c r="F687" s="117" t="s">
        <v>1497</v>
      </c>
      <c r="G687" s="117" t="s">
        <v>414</v>
      </c>
      <c r="H687" s="117" t="s">
        <v>3223</v>
      </c>
      <c r="I687" s="117"/>
      <c r="J687" s="116" t="s">
        <v>1858</v>
      </c>
      <c r="K687" s="116">
        <v>6.8032899999999996</v>
      </c>
      <c r="L687" s="116">
        <v>33.130600000000001</v>
      </c>
      <c r="M687" s="117" t="s">
        <v>1859</v>
      </c>
      <c r="N687" s="116" t="s">
        <v>159</v>
      </c>
      <c r="O687" s="116">
        <v>26</v>
      </c>
      <c r="P687" s="116">
        <v>137</v>
      </c>
      <c r="Q687" s="116">
        <v>26</v>
      </c>
      <c r="R687" s="116">
        <v>137</v>
      </c>
      <c r="S687" s="116">
        <v>0</v>
      </c>
      <c r="T687" s="116">
        <v>0</v>
      </c>
      <c r="U687" s="119" t="s">
        <v>146</v>
      </c>
      <c r="V687" s="116">
        <v>0</v>
      </c>
      <c r="W687" s="116">
        <v>0</v>
      </c>
      <c r="X687" s="116">
        <v>0</v>
      </c>
      <c r="Y687" s="116">
        <v>0</v>
      </c>
      <c r="Z687" s="116">
        <v>0</v>
      </c>
      <c r="AA687" s="116">
        <v>0</v>
      </c>
      <c r="AB687" s="116">
        <v>0</v>
      </c>
      <c r="AC687" s="116">
        <v>0</v>
      </c>
      <c r="AD687" s="116">
        <v>0</v>
      </c>
      <c r="AE687" s="116">
        <v>0</v>
      </c>
      <c r="AF687" s="116" t="s">
        <v>1860</v>
      </c>
      <c r="AG687" s="117"/>
      <c r="AH687" s="117" t="s">
        <v>1861</v>
      </c>
    </row>
    <row r="688" spans="1:34" x14ac:dyDescent="0.25">
      <c r="A688" s="117" t="s">
        <v>155</v>
      </c>
      <c r="B688" s="117" t="s">
        <v>156</v>
      </c>
      <c r="C688" s="117" t="s">
        <v>3224</v>
      </c>
      <c r="D688" s="117" t="s">
        <v>413</v>
      </c>
      <c r="E688" s="117" t="s">
        <v>414</v>
      </c>
      <c r="F688" s="117" t="s">
        <v>1497</v>
      </c>
      <c r="G688" s="117" t="s">
        <v>414</v>
      </c>
      <c r="H688" s="117" t="s">
        <v>3225</v>
      </c>
      <c r="I688" s="117"/>
      <c r="J688" s="116" t="s">
        <v>1858</v>
      </c>
      <c r="K688" s="116">
        <v>6.7982300000000002</v>
      </c>
      <c r="L688" s="116">
        <v>33.132199999999997</v>
      </c>
      <c r="M688" s="117" t="s">
        <v>1859</v>
      </c>
      <c r="N688" s="116" t="s">
        <v>159</v>
      </c>
      <c r="O688" s="116">
        <v>24</v>
      </c>
      <c r="P688" s="116">
        <v>129</v>
      </c>
      <c r="Q688" s="116">
        <v>24</v>
      </c>
      <c r="R688" s="116">
        <v>129</v>
      </c>
      <c r="S688" s="116">
        <v>0</v>
      </c>
      <c r="T688" s="116">
        <v>0</v>
      </c>
      <c r="U688" s="116" t="s">
        <v>159</v>
      </c>
      <c r="V688" s="116">
        <v>16</v>
      </c>
      <c r="W688" s="116">
        <v>87</v>
      </c>
      <c r="X688" s="116">
        <v>16</v>
      </c>
      <c r="Y688" s="116">
        <v>87</v>
      </c>
      <c r="Z688" s="116">
        <v>0</v>
      </c>
      <c r="AA688" s="116">
        <v>0</v>
      </c>
      <c r="AB688" s="116">
        <v>1</v>
      </c>
      <c r="AC688" s="116">
        <v>2</v>
      </c>
      <c r="AD688" s="116">
        <v>4</v>
      </c>
      <c r="AE688" s="116">
        <v>19</v>
      </c>
      <c r="AF688" s="116" t="s">
        <v>1860</v>
      </c>
      <c r="AG688" s="117"/>
      <c r="AH688" s="117" t="s">
        <v>1882</v>
      </c>
    </row>
    <row r="689" spans="1:34" x14ac:dyDescent="0.25">
      <c r="A689" s="117" t="s">
        <v>155</v>
      </c>
      <c r="B689" s="117" t="s">
        <v>156</v>
      </c>
      <c r="C689" s="117" t="s">
        <v>3226</v>
      </c>
      <c r="D689" s="117" t="s">
        <v>413</v>
      </c>
      <c r="E689" s="117" t="s">
        <v>414</v>
      </c>
      <c r="F689" s="117" t="s">
        <v>1497</v>
      </c>
      <c r="G689" s="117" t="s">
        <v>414</v>
      </c>
      <c r="H689" s="117" t="s">
        <v>3227</v>
      </c>
      <c r="I689" s="117"/>
      <c r="J689" s="116" t="s">
        <v>1858</v>
      </c>
      <c r="K689" s="116">
        <v>6.8018770000000002</v>
      </c>
      <c r="L689" s="116">
        <v>33.127828999999998</v>
      </c>
      <c r="M689" s="117" t="s">
        <v>1859</v>
      </c>
      <c r="N689" s="116" t="s">
        <v>159</v>
      </c>
      <c r="O689" s="116">
        <v>12</v>
      </c>
      <c r="P689" s="116">
        <v>67</v>
      </c>
      <c r="Q689" s="116">
        <v>12</v>
      </c>
      <c r="R689" s="116">
        <v>67</v>
      </c>
      <c r="S689" s="116">
        <v>0</v>
      </c>
      <c r="T689" s="116">
        <v>0</v>
      </c>
      <c r="U689" s="116" t="s">
        <v>159</v>
      </c>
      <c r="V689" s="116">
        <v>22</v>
      </c>
      <c r="W689" s="116">
        <v>119</v>
      </c>
      <c r="X689" s="116">
        <v>22</v>
      </c>
      <c r="Y689" s="116">
        <v>119</v>
      </c>
      <c r="Z689" s="116">
        <v>0</v>
      </c>
      <c r="AA689" s="116">
        <v>0</v>
      </c>
      <c r="AB689" s="116">
        <v>0</v>
      </c>
      <c r="AC689" s="116">
        <v>0</v>
      </c>
      <c r="AD689" s="116">
        <v>10</v>
      </c>
      <c r="AE689" s="116">
        <v>53</v>
      </c>
      <c r="AF689" s="116" t="s">
        <v>1860</v>
      </c>
      <c r="AG689" s="117"/>
      <c r="AH689" s="117" t="s">
        <v>1882</v>
      </c>
    </row>
    <row r="690" spans="1:34" x14ac:dyDescent="0.25">
      <c r="A690" s="117" t="s">
        <v>155</v>
      </c>
      <c r="B690" s="117" t="s">
        <v>156</v>
      </c>
      <c r="C690" s="117" t="s">
        <v>3228</v>
      </c>
      <c r="D690" s="117" t="s">
        <v>413</v>
      </c>
      <c r="E690" s="117" t="s">
        <v>414</v>
      </c>
      <c r="F690" s="117" t="s">
        <v>1497</v>
      </c>
      <c r="G690" s="117" t="s">
        <v>414</v>
      </c>
      <c r="H690" s="117" t="s">
        <v>3229</v>
      </c>
      <c r="I690" s="117"/>
      <c r="J690" s="116" t="s">
        <v>1858</v>
      </c>
      <c r="K690" s="116">
        <v>6.8025099999999998</v>
      </c>
      <c r="L690" s="116">
        <v>33.129199999999997</v>
      </c>
      <c r="M690" s="117" t="s">
        <v>1859</v>
      </c>
      <c r="N690" s="116" t="s">
        <v>159</v>
      </c>
      <c r="O690" s="116">
        <v>9</v>
      </c>
      <c r="P690" s="116">
        <v>50</v>
      </c>
      <c r="Q690" s="116">
        <v>9</v>
      </c>
      <c r="R690" s="116">
        <v>50</v>
      </c>
      <c r="S690" s="116">
        <v>0</v>
      </c>
      <c r="T690" s="116">
        <v>0</v>
      </c>
      <c r="U690" s="116" t="s">
        <v>159</v>
      </c>
      <c r="V690" s="116">
        <v>23</v>
      </c>
      <c r="W690" s="116">
        <v>120</v>
      </c>
      <c r="X690" s="116">
        <v>23</v>
      </c>
      <c r="Y690" s="116">
        <v>120</v>
      </c>
      <c r="Z690" s="116">
        <v>0</v>
      </c>
      <c r="AA690" s="116">
        <v>0</v>
      </c>
      <c r="AB690" s="116">
        <v>0</v>
      </c>
      <c r="AC690" s="116">
        <v>0</v>
      </c>
      <c r="AD690" s="116">
        <v>4</v>
      </c>
      <c r="AE690" s="116">
        <v>22</v>
      </c>
      <c r="AF690" s="116" t="s">
        <v>1860</v>
      </c>
      <c r="AG690" s="117"/>
      <c r="AH690" s="117" t="s">
        <v>1882</v>
      </c>
    </row>
    <row r="691" spans="1:34" x14ac:dyDescent="0.25">
      <c r="A691" s="117" t="s">
        <v>155</v>
      </c>
      <c r="B691" s="117" t="s">
        <v>156</v>
      </c>
      <c r="C691" s="117" t="s">
        <v>3230</v>
      </c>
      <c r="D691" s="117" t="s">
        <v>413</v>
      </c>
      <c r="E691" s="117" t="s">
        <v>414</v>
      </c>
      <c r="F691" s="117" t="s">
        <v>1497</v>
      </c>
      <c r="G691" s="117" t="s">
        <v>414</v>
      </c>
      <c r="H691" s="117" t="s">
        <v>3231</v>
      </c>
      <c r="I691" s="117"/>
      <c r="J691" s="116" t="s">
        <v>1858</v>
      </c>
      <c r="K691" s="116">
        <v>6.8050119999999996</v>
      </c>
      <c r="L691" s="116">
        <v>33.1415431</v>
      </c>
      <c r="M691" s="117" t="s">
        <v>1859</v>
      </c>
      <c r="N691" s="116" t="s">
        <v>159</v>
      </c>
      <c r="O691" s="116">
        <v>23</v>
      </c>
      <c r="P691" s="116">
        <v>120</v>
      </c>
      <c r="Q691" s="116">
        <v>23</v>
      </c>
      <c r="R691" s="116">
        <v>120</v>
      </c>
      <c r="S691" s="116">
        <v>0</v>
      </c>
      <c r="T691" s="116">
        <v>0</v>
      </c>
      <c r="U691" s="116" t="s">
        <v>159</v>
      </c>
      <c r="V691" s="116">
        <v>40</v>
      </c>
      <c r="W691" s="116">
        <v>214</v>
      </c>
      <c r="X691" s="116">
        <v>40</v>
      </c>
      <c r="Y691" s="116">
        <v>214</v>
      </c>
      <c r="Z691" s="116">
        <v>0</v>
      </c>
      <c r="AA691" s="116">
        <v>0</v>
      </c>
      <c r="AB691" s="116">
        <v>0</v>
      </c>
      <c r="AC691" s="116">
        <v>0</v>
      </c>
      <c r="AD691" s="116">
        <v>12</v>
      </c>
      <c r="AE691" s="116">
        <v>60</v>
      </c>
      <c r="AF691" s="116" t="s">
        <v>1860</v>
      </c>
      <c r="AG691" s="117"/>
      <c r="AH691" s="117" t="s">
        <v>1882</v>
      </c>
    </row>
    <row r="692" spans="1:34" x14ac:dyDescent="0.25">
      <c r="A692" s="117" t="s">
        <v>155</v>
      </c>
      <c r="B692" s="117" t="s">
        <v>156</v>
      </c>
      <c r="C692" s="117" t="s">
        <v>3232</v>
      </c>
      <c r="D692" s="117" t="s">
        <v>413</v>
      </c>
      <c r="E692" s="117" t="s">
        <v>414</v>
      </c>
      <c r="F692" s="117" t="s">
        <v>1497</v>
      </c>
      <c r="G692" s="117" t="s">
        <v>414</v>
      </c>
      <c r="H692" s="117" t="s">
        <v>3233</v>
      </c>
      <c r="I692" s="117"/>
      <c r="J692" s="116" t="s">
        <v>1858</v>
      </c>
      <c r="K692" s="116">
        <v>6.5312469999999996</v>
      </c>
      <c r="L692" s="116">
        <v>33.403537999999998</v>
      </c>
      <c r="M692" s="117" t="s">
        <v>1859</v>
      </c>
      <c r="N692" s="116" t="s">
        <v>159</v>
      </c>
      <c r="O692" s="116">
        <v>18</v>
      </c>
      <c r="P692" s="116">
        <v>95</v>
      </c>
      <c r="Q692" s="116">
        <v>18</v>
      </c>
      <c r="R692" s="116">
        <v>95</v>
      </c>
      <c r="S692" s="116">
        <v>0</v>
      </c>
      <c r="T692" s="116">
        <v>0</v>
      </c>
      <c r="U692" s="116" t="s">
        <v>159</v>
      </c>
      <c r="V692" s="116">
        <v>34</v>
      </c>
      <c r="W692" s="116">
        <v>180</v>
      </c>
      <c r="X692" s="116">
        <v>34</v>
      </c>
      <c r="Y692" s="116">
        <v>180</v>
      </c>
      <c r="Z692" s="116">
        <v>0</v>
      </c>
      <c r="AA692" s="116">
        <v>0</v>
      </c>
      <c r="AB692" s="116">
        <v>0</v>
      </c>
      <c r="AC692" s="116">
        <v>0</v>
      </c>
      <c r="AD692" s="116">
        <v>11</v>
      </c>
      <c r="AE692" s="116">
        <v>60</v>
      </c>
      <c r="AF692" s="116" t="s">
        <v>1860</v>
      </c>
      <c r="AG692" s="117"/>
      <c r="AH692" s="117" t="s">
        <v>1882</v>
      </c>
    </row>
    <row r="693" spans="1:34" x14ac:dyDescent="0.25">
      <c r="A693" s="118" t="s">
        <v>155</v>
      </c>
      <c r="B693" s="118" t="s">
        <v>156</v>
      </c>
      <c r="C693" s="118" t="s">
        <v>3234</v>
      </c>
      <c r="D693" s="118" t="s">
        <v>413</v>
      </c>
      <c r="E693" s="118" t="s">
        <v>414</v>
      </c>
      <c r="F693" s="118" t="s">
        <v>1497</v>
      </c>
      <c r="G693" s="118" t="s">
        <v>414</v>
      </c>
      <c r="H693" s="118" t="s">
        <v>3235</v>
      </c>
      <c r="I693" s="118"/>
      <c r="J693" s="118" t="s">
        <v>1885</v>
      </c>
      <c r="K693" s="119">
        <v>6.7985100000000003</v>
      </c>
      <c r="L693" s="119">
        <v>33.123220000000003</v>
      </c>
      <c r="M693" s="118" t="s">
        <v>2151</v>
      </c>
      <c r="N693" s="116" t="s">
        <v>146</v>
      </c>
      <c r="O693" s="119">
        <v>0</v>
      </c>
      <c r="P693" s="119">
        <v>0</v>
      </c>
      <c r="Q693" s="119">
        <v>0</v>
      </c>
      <c r="R693" s="119">
        <v>0</v>
      </c>
      <c r="S693" s="119">
        <v>0</v>
      </c>
      <c r="T693" s="119">
        <v>0</v>
      </c>
      <c r="U693" s="119" t="s">
        <v>146</v>
      </c>
      <c r="V693" s="119">
        <v>0</v>
      </c>
      <c r="W693" s="116">
        <v>0</v>
      </c>
      <c r="X693" s="119">
        <v>0</v>
      </c>
      <c r="Y693" s="119">
        <v>0</v>
      </c>
      <c r="Z693" s="119">
        <v>0</v>
      </c>
      <c r="AA693" s="119">
        <v>0</v>
      </c>
      <c r="AB693" s="119">
        <v>0</v>
      </c>
      <c r="AC693" s="119">
        <v>0</v>
      </c>
      <c r="AD693" s="119">
        <v>0</v>
      </c>
      <c r="AE693" s="119">
        <v>0</v>
      </c>
      <c r="AF693" s="116" t="s">
        <v>1860</v>
      </c>
      <c r="AG693" s="118" t="s">
        <v>2152</v>
      </c>
      <c r="AH693" s="117" t="s">
        <v>1882</v>
      </c>
    </row>
    <row r="694" spans="1:34" x14ac:dyDescent="0.25">
      <c r="A694" s="117" t="s">
        <v>155</v>
      </c>
      <c r="B694" s="117" t="s">
        <v>156</v>
      </c>
      <c r="C694" s="117" t="s">
        <v>3236</v>
      </c>
      <c r="D694" s="117" t="s">
        <v>413</v>
      </c>
      <c r="E694" s="117" t="s">
        <v>414</v>
      </c>
      <c r="F694" s="117" t="s">
        <v>412</v>
      </c>
      <c r="G694" s="117" t="s">
        <v>415</v>
      </c>
      <c r="H694" s="117" t="s">
        <v>3237</v>
      </c>
      <c r="I694" s="117"/>
      <c r="J694" s="116" t="s">
        <v>1858</v>
      </c>
      <c r="K694" s="116">
        <v>6.15184</v>
      </c>
      <c r="L694" s="116">
        <v>33.107329999999997</v>
      </c>
      <c r="M694" s="117" t="s">
        <v>1859</v>
      </c>
      <c r="N694" s="116" t="s">
        <v>159</v>
      </c>
      <c r="O694" s="116">
        <v>70</v>
      </c>
      <c r="P694" s="116">
        <v>569</v>
      </c>
      <c r="Q694" s="116">
        <v>70</v>
      </c>
      <c r="R694" s="116">
        <v>569</v>
      </c>
      <c r="S694" s="116">
        <v>0</v>
      </c>
      <c r="T694" s="116">
        <v>0</v>
      </c>
      <c r="U694" s="116" t="s">
        <v>159</v>
      </c>
      <c r="V694" s="116">
        <v>131</v>
      </c>
      <c r="W694" s="116">
        <v>739</v>
      </c>
      <c r="X694" s="116">
        <v>131</v>
      </c>
      <c r="Y694" s="116">
        <v>739</v>
      </c>
      <c r="Z694" s="116">
        <v>0</v>
      </c>
      <c r="AA694" s="116">
        <v>0</v>
      </c>
      <c r="AB694" s="116">
        <v>0</v>
      </c>
      <c r="AC694" s="116">
        <v>0</v>
      </c>
      <c r="AD694" s="116">
        <v>0</v>
      </c>
      <c r="AE694" s="116">
        <v>0</v>
      </c>
      <c r="AF694" s="116" t="s">
        <v>1860</v>
      </c>
      <c r="AG694" s="117"/>
      <c r="AH694" s="117" t="s">
        <v>1861</v>
      </c>
    </row>
    <row r="695" spans="1:34" x14ac:dyDescent="0.25">
      <c r="A695" s="117" t="s">
        <v>155</v>
      </c>
      <c r="B695" s="117" t="s">
        <v>156</v>
      </c>
      <c r="C695" s="117" t="s">
        <v>3238</v>
      </c>
      <c r="D695" s="117" t="s">
        <v>413</v>
      </c>
      <c r="E695" s="117" t="s">
        <v>414</v>
      </c>
      <c r="F695" s="117" t="s">
        <v>412</v>
      </c>
      <c r="G695" s="117" t="s">
        <v>415</v>
      </c>
      <c r="H695" s="117" t="s">
        <v>3239</v>
      </c>
      <c r="I695" s="117"/>
      <c r="J695" s="116" t="s">
        <v>1858</v>
      </c>
      <c r="K695" s="116">
        <v>6.1572300000000002</v>
      </c>
      <c r="L695" s="116">
        <v>33.212800000000001</v>
      </c>
      <c r="M695" s="117" t="s">
        <v>1859</v>
      </c>
      <c r="N695" s="116" t="s">
        <v>159</v>
      </c>
      <c r="O695" s="116">
        <v>137</v>
      </c>
      <c r="P695" s="116">
        <v>1140</v>
      </c>
      <c r="Q695" s="116">
        <v>137</v>
      </c>
      <c r="R695" s="116">
        <v>1140</v>
      </c>
      <c r="S695" s="116">
        <v>0</v>
      </c>
      <c r="T695" s="116">
        <v>0</v>
      </c>
      <c r="U695" s="116" t="s">
        <v>159</v>
      </c>
      <c r="V695" s="116">
        <v>111</v>
      </c>
      <c r="W695" s="116">
        <v>623</v>
      </c>
      <c r="X695" s="116">
        <v>111</v>
      </c>
      <c r="Y695" s="116">
        <v>623</v>
      </c>
      <c r="Z695" s="116">
        <v>0</v>
      </c>
      <c r="AA695" s="116">
        <v>0</v>
      </c>
      <c r="AB695" s="116">
        <v>0</v>
      </c>
      <c r="AC695" s="116">
        <v>0</v>
      </c>
      <c r="AD695" s="116">
        <v>0</v>
      </c>
      <c r="AE695" s="116">
        <v>0</v>
      </c>
      <c r="AF695" s="116" t="s">
        <v>1860</v>
      </c>
      <c r="AG695" s="117"/>
      <c r="AH695" s="117" t="s">
        <v>1861</v>
      </c>
    </row>
    <row r="696" spans="1:34" x14ac:dyDescent="0.25">
      <c r="A696" s="117" t="s">
        <v>155</v>
      </c>
      <c r="B696" s="117" t="s">
        <v>156</v>
      </c>
      <c r="C696" s="117" t="s">
        <v>3240</v>
      </c>
      <c r="D696" s="117" t="s">
        <v>413</v>
      </c>
      <c r="E696" s="117" t="s">
        <v>414</v>
      </c>
      <c r="F696" s="117" t="s">
        <v>412</v>
      </c>
      <c r="G696" s="117" t="s">
        <v>415</v>
      </c>
      <c r="H696" s="117" t="s">
        <v>415</v>
      </c>
      <c r="I696" s="117"/>
      <c r="J696" s="116" t="s">
        <v>1858</v>
      </c>
      <c r="K696" s="116">
        <v>6.5976999999999997</v>
      </c>
      <c r="L696" s="116">
        <v>33.206099999999999</v>
      </c>
      <c r="M696" s="117" t="s">
        <v>1859</v>
      </c>
      <c r="N696" s="116" t="s">
        <v>159</v>
      </c>
      <c r="O696" s="116">
        <v>510</v>
      </c>
      <c r="P696" s="116">
        <v>3420</v>
      </c>
      <c r="Q696" s="116">
        <v>510</v>
      </c>
      <c r="R696" s="116">
        <v>3420</v>
      </c>
      <c r="S696" s="116">
        <v>0</v>
      </c>
      <c r="T696" s="116">
        <v>0</v>
      </c>
      <c r="U696" s="116" t="s">
        <v>159</v>
      </c>
      <c r="V696" s="116">
        <v>144</v>
      </c>
      <c r="W696" s="116">
        <v>809</v>
      </c>
      <c r="X696" s="116">
        <v>144</v>
      </c>
      <c r="Y696" s="116">
        <v>809</v>
      </c>
      <c r="Z696" s="116">
        <v>0</v>
      </c>
      <c r="AA696" s="116">
        <v>0</v>
      </c>
      <c r="AB696" s="116">
        <v>0</v>
      </c>
      <c r="AC696" s="116">
        <v>0</v>
      </c>
      <c r="AD696" s="116">
        <v>0</v>
      </c>
      <c r="AE696" s="116">
        <v>0</v>
      </c>
      <c r="AF696" s="116" t="s">
        <v>1860</v>
      </c>
      <c r="AG696" s="117"/>
      <c r="AH696" s="117" t="s">
        <v>1861</v>
      </c>
    </row>
    <row r="697" spans="1:34" x14ac:dyDescent="0.25">
      <c r="A697" s="117" t="s">
        <v>155</v>
      </c>
      <c r="B697" s="117" t="s">
        <v>156</v>
      </c>
      <c r="C697" s="117" t="s">
        <v>3241</v>
      </c>
      <c r="D697" s="117" t="s">
        <v>544</v>
      </c>
      <c r="E697" s="117" t="s">
        <v>355</v>
      </c>
      <c r="F697" s="117" t="s">
        <v>566</v>
      </c>
      <c r="G697" s="117" t="s">
        <v>567</v>
      </c>
      <c r="H697" s="117" t="s">
        <v>3242</v>
      </c>
      <c r="I697" s="117"/>
      <c r="J697" s="116" t="s">
        <v>1858</v>
      </c>
      <c r="K697" s="116">
        <v>7.1504399999999997</v>
      </c>
      <c r="L697" s="116">
        <v>33.853920000000002</v>
      </c>
      <c r="M697" s="117" t="s">
        <v>1859</v>
      </c>
      <c r="N697" s="116" t="s">
        <v>159</v>
      </c>
      <c r="O697" s="116">
        <v>23</v>
      </c>
      <c r="P697" s="116">
        <v>115</v>
      </c>
      <c r="Q697" s="116">
        <v>10</v>
      </c>
      <c r="R697" s="116">
        <v>49</v>
      </c>
      <c r="S697" s="116">
        <v>13</v>
      </c>
      <c r="T697" s="116">
        <v>66</v>
      </c>
      <c r="U697" s="116" t="s">
        <v>159</v>
      </c>
      <c r="V697" s="116">
        <v>36</v>
      </c>
      <c r="W697" s="116">
        <v>192</v>
      </c>
      <c r="X697" s="116">
        <v>23</v>
      </c>
      <c r="Y697" s="116">
        <v>120</v>
      </c>
      <c r="Z697" s="116">
        <v>13</v>
      </c>
      <c r="AA697" s="116">
        <v>72</v>
      </c>
      <c r="AB697" s="116">
        <v>0</v>
      </c>
      <c r="AC697" s="116">
        <v>0</v>
      </c>
      <c r="AD697" s="116">
        <v>13</v>
      </c>
      <c r="AE697" s="116">
        <v>84</v>
      </c>
      <c r="AF697" s="116" t="s">
        <v>1860</v>
      </c>
      <c r="AG697" s="117"/>
      <c r="AH697" s="117" t="s">
        <v>1861</v>
      </c>
    </row>
    <row r="698" spans="1:34" x14ac:dyDescent="0.25">
      <c r="A698" s="117" t="s">
        <v>155</v>
      </c>
      <c r="B698" s="117" t="s">
        <v>156</v>
      </c>
      <c r="C698" s="117" t="s">
        <v>3243</v>
      </c>
      <c r="D698" s="117" t="s">
        <v>544</v>
      </c>
      <c r="E698" s="117" t="s">
        <v>355</v>
      </c>
      <c r="F698" s="117" t="s">
        <v>566</v>
      </c>
      <c r="G698" s="117" t="s">
        <v>567</v>
      </c>
      <c r="H698" s="117" t="s">
        <v>3244</v>
      </c>
      <c r="I698" s="117"/>
      <c r="J698" s="116" t="s">
        <v>1858</v>
      </c>
      <c r="K698" s="116">
        <v>7.1467599999999996</v>
      </c>
      <c r="L698" s="116">
        <v>33.874580000000002</v>
      </c>
      <c r="M698" s="117" t="s">
        <v>1859</v>
      </c>
      <c r="N698" s="116" t="s">
        <v>159</v>
      </c>
      <c r="O698" s="116">
        <v>27</v>
      </c>
      <c r="P698" s="116">
        <v>151</v>
      </c>
      <c r="Q698" s="116">
        <v>15</v>
      </c>
      <c r="R698" s="116">
        <v>62</v>
      </c>
      <c r="S698" s="116">
        <v>12</v>
      </c>
      <c r="T698" s="116">
        <v>89</v>
      </c>
      <c r="U698" s="116" t="s">
        <v>159</v>
      </c>
      <c r="V698" s="116">
        <v>41</v>
      </c>
      <c r="W698" s="116">
        <v>235</v>
      </c>
      <c r="X698" s="116">
        <v>14</v>
      </c>
      <c r="Y698" s="116">
        <v>85</v>
      </c>
      <c r="Z698" s="116">
        <v>27</v>
      </c>
      <c r="AA698" s="116">
        <v>150</v>
      </c>
      <c r="AB698" s="116">
        <v>0</v>
      </c>
      <c r="AC698" s="116">
        <v>0</v>
      </c>
      <c r="AD698" s="116">
        <v>21</v>
      </c>
      <c r="AE698" s="116">
        <v>127</v>
      </c>
      <c r="AF698" s="116" t="s">
        <v>1860</v>
      </c>
      <c r="AG698" s="117"/>
      <c r="AH698" s="117" t="s">
        <v>1861</v>
      </c>
    </row>
    <row r="699" spans="1:34" x14ac:dyDescent="0.25">
      <c r="A699" s="117" t="s">
        <v>155</v>
      </c>
      <c r="B699" s="117" t="s">
        <v>156</v>
      </c>
      <c r="C699" s="117" t="s">
        <v>3245</v>
      </c>
      <c r="D699" s="117" t="s">
        <v>544</v>
      </c>
      <c r="E699" s="117" t="s">
        <v>355</v>
      </c>
      <c r="F699" s="117" t="s">
        <v>566</v>
      </c>
      <c r="G699" s="117" t="s">
        <v>567</v>
      </c>
      <c r="H699" s="117" t="s">
        <v>3246</v>
      </c>
      <c r="I699" s="117"/>
      <c r="J699" s="116" t="s">
        <v>1858</v>
      </c>
      <c r="K699" s="116">
        <v>7.1509299999999998</v>
      </c>
      <c r="L699" s="116">
        <v>33.857779999999998</v>
      </c>
      <c r="M699" s="117" t="s">
        <v>1859</v>
      </c>
      <c r="N699" s="116" t="s">
        <v>159</v>
      </c>
      <c r="O699" s="116">
        <v>22</v>
      </c>
      <c r="P699" s="116">
        <v>146</v>
      </c>
      <c r="Q699" s="116">
        <v>13</v>
      </c>
      <c r="R699" s="116">
        <v>95</v>
      </c>
      <c r="S699" s="116">
        <v>9</v>
      </c>
      <c r="T699" s="116">
        <v>51</v>
      </c>
      <c r="U699" s="116" t="s">
        <v>159</v>
      </c>
      <c r="V699" s="116">
        <v>39</v>
      </c>
      <c r="W699" s="116">
        <v>202</v>
      </c>
      <c r="X699" s="116">
        <v>19</v>
      </c>
      <c r="Y699" s="116">
        <v>100</v>
      </c>
      <c r="Z699" s="116">
        <v>20</v>
      </c>
      <c r="AA699" s="116">
        <v>102</v>
      </c>
      <c r="AB699" s="116">
        <v>0</v>
      </c>
      <c r="AC699" s="116">
        <v>0</v>
      </c>
      <c r="AD699" s="116">
        <v>20</v>
      </c>
      <c r="AE699" s="116">
        <v>121</v>
      </c>
      <c r="AF699" s="116" t="s">
        <v>1860</v>
      </c>
      <c r="AG699" s="117"/>
      <c r="AH699" s="117" t="s">
        <v>1861</v>
      </c>
    </row>
    <row r="700" spans="1:34" x14ac:dyDescent="0.25">
      <c r="A700" s="117" t="s">
        <v>155</v>
      </c>
      <c r="B700" s="117" t="s">
        <v>156</v>
      </c>
      <c r="C700" s="117" t="s">
        <v>3247</v>
      </c>
      <c r="D700" s="117" t="s">
        <v>544</v>
      </c>
      <c r="E700" s="117" t="s">
        <v>355</v>
      </c>
      <c r="F700" s="117" t="s">
        <v>566</v>
      </c>
      <c r="G700" s="117" t="s">
        <v>567</v>
      </c>
      <c r="H700" s="117" t="s">
        <v>3248</v>
      </c>
      <c r="I700" s="117"/>
      <c r="J700" s="116" t="s">
        <v>1858</v>
      </c>
      <c r="K700" s="116">
        <v>7.1596000000000002</v>
      </c>
      <c r="L700" s="116">
        <v>33.979849999999999</v>
      </c>
      <c r="M700" s="117" t="s">
        <v>1859</v>
      </c>
      <c r="N700" s="116" t="s">
        <v>159</v>
      </c>
      <c r="O700" s="116">
        <v>15</v>
      </c>
      <c r="P700" s="116">
        <v>114</v>
      </c>
      <c r="Q700" s="116">
        <v>13</v>
      </c>
      <c r="R700" s="116">
        <v>105</v>
      </c>
      <c r="S700" s="116">
        <v>2</v>
      </c>
      <c r="T700" s="116">
        <v>9</v>
      </c>
      <c r="U700" s="116" t="s">
        <v>159</v>
      </c>
      <c r="V700" s="116">
        <v>26</v>
      </c>
      <c r="W700" s="116">
        <v>165</v>
      </c>
      <c r="X700" s="116">
        <v>5</v>
      </c>
      <c r="Y700" s="116">
        <v>36</v>
      </c>
      <c r="Z700" s="116">
        <v>21</v>
      </c>
      <c r="AA700" s="116">
        <v>129</v>
      </c>
      <c r="AB700" s="116">
        <v>0</v>
      </c>
      <c r="AC700" s="116">
        <v>0</v>
      </c>
      <c r="AD700" s="116">
        <v>10</v>
      </c>
      <c r="AE700" s="116">
        <v>66</v>
      </c>
      <c r="AF700" s="116" t="s">
        <v>1860</v>
      </c>
      <c r="AG700" s="117"/>
      <c r="AH700" s="117" t="s">
        <v>1861</v>
      </c>
    </row>
    <row r="701" spans="1:34" x14ac:dyDescent="0.25">
      <c r="A701" s="117" t="s">
        <v>155</v>
      </c>
      <c r="B701" s="117" t="s">
        <v>156</v>
      </c>
      <c r="C701" s="117" t="s">
        <v>3249</v>
      </c>
      <c r="D701" s="117" t="s">
        <v>544</v>
      </c>
      <c r="E701" s="117" t="s">
        <v>355</v>
      </c>
      <c r="F701" s="117" t="s">
        <v>566</v>
      </c>
      <c r="G701" s="117" t="s">
        <v>567</v>
      </c>
      <c r="H701" s="117" t="s">
        <v>3250</v>
      </c>
      <c r="I701" s="117" t="s">
        <v>3251</v>
      </c>
      <c r="J701" s="116" t="s">
        <v>1858</v>
      </c>
      <c r="K701" s="116">
        <v>7.1477500000000003</v>
      </c>
      <c r="L701" s="116">
        <v>33.870609999999999</v>
      </c>
      <c r="M701" s="117" t="s">
        <v>1859</v>
      </c>
      <c r="N701" s="116" t="s">
        <v>159</v>
      </c>
      <c r="O701" s="116">
        <v>10</v>
      </c>
      <c r="P701" s="116">
        <v>74</v>
      </c>
      <c r="Q701" s="116">
        <v>0</v>
      </c>
      <c r="R701" s="116">
        <v>30</v>
      </c>
      <c r="S701" s="116">
        <v>10</v>
      </c>
      <c r="T701" s="116">
        <v>44</v>
      </c>
      <c r="U701" s="116" t="s">
        <v>159</v>
      </c>
      <c r="V701" s="116">
        <v>16</v>
      </c>
      <c r="W701" s="116">
        <v>95</v>
      </c>
      <c r="X701" s="116">
        <v>7</v>
      </c>
      <c r="Y701" s="116">
        <v>47</v>
      </c>
      <c r="Z701" s="116">
        <v>9</v>
      </c>
      <c r="AA701" s="116">
        <v>48</v>
      </c>
      <c r="AB701" s="116">
        <v>0</v>
      </c>
      <c r="AC701" s="116">
        <v>0</v>
      </c>
      <c r="AD701" s="116">
        <v>10</v>
      </c>
      <c r="AE701" s="116">
        <v>62</v>
      </c>
      <c r="AF701" s="116" t="s">
        <v>1860</v>
      </c>
      <c r="AG701" s="117"/>
      <c r="AH701" s="117" t="s">
        <v>1861</v>
      </c>
    </row>
    <row r="702" spans="1:34" x14ac:dyDescent="0.25">
      <c r="A702" s="117" t="s">
        <v>155</v>
      </c>
      <c r="B702" s="117" t="s">
        <v>156</v>
      </c>
      <c r="C702" s="117" t="s">
        <v>3252</v>
      </c>
      <c r="D702" s="117" t="s">
        <v>544</v>
      </c>
      <c r="E702" s="117" t="s">
        <v>355</v>
      </c>
      <c r="F702" s="117" t="s">
        <v>560</v>
      </c>
      <c r="G702" s="117" t="s">
        <v>561</v>
      </c>
      <c r="H702" s="117" t="s">
        <v>3253</v>
      </c>
      <c r="I702" s="117"/>
      <c r="J702" s="116" t="s">
        <v>1858</v>
      </c>
      <c r="K702" s="116">
        <v>6.99742</v>
      </c>
      <c r="L702" s="116">
        <v>34.270589999999999</v>
      </c>
      <c r="M702" s="117" t="s">
        <v>1859</v>
      </c>
      <c r="N702" s="116" t="s">
        <v>146</v>
      </c>
      <c r="O702" s="116">
        <v>0</v>
      </c>
      <c r="P702" s="116">
        <v>0</v>
      </c>
      <c r="Q702" s="116">
        <v>0</v>
      </c>
      <c r="R702" s="116">
        <v>0</v>
      </c>
      <c r="S702" s="116">
        <v>0</v>
      </c>
      <c r="T702" s="116">
        <v>0</v>
      </c>
      <c r="U702" s="116" t="s">
        <v>159</v>
      </c>
      <c r="V702" s="116">
        <v>48</v>
      </c>
      <c r="W702" s="116">
        <v>281</v>
      </c>
      <c r="X702" s="116">
        <v>8</v>
      </c>
      <c r="Y702" s="116">
        <v>41</v>
      </c>
      <c r="Z702" s="116">
        <v>40</v>
      </c>
      <c r="AA702" s="116">
        <v>240</v>
      </c>
      <c r="AB702" s="116">
        <v>0</v>
      </c>
      <c r="AC702" s="116">
        <v>0</v>
      </c>
      <c r="AD702" s="116">
        <v>26</v>
      </c>
      <c r="AE702" s="116">
        <v>159</v>
      </c>
      <c r="AF702" s="116" t="s">
        <v>1860</v>
      </c>
      <c r="AG702" s="117"/>
      <c r="AH702" s="117" t="s">
        <v>1861</v>
      </c>
    </row>
    <row r="703" spans="1:34" x14ac:dyDescent="0.25">
      <c r="A703" s="117" t="s">
        <v>155</v>
      </c>
      <c r="B703" s="117" t="s">
        <v>156</v>
      </c>
      <c r="C703" s="117" t="s">
        <v>3254</v>
      </c>
      <c r="D703" s="117" t="s">
        <v>544</v>
      </c>
      <c r="E703" s="117" t="s">
        <v>355</v>
      </c>
      <c r="F703" s="117" t="s">
        <v>560</v>
      </c>
      <c r="G703" s="117" t="s">
        <v>561</v>
      </c>
      <c r="H703" s="117" t="s">
        <v>3255</v>
      </c>
      <c r="I703" s="117"/>
      <c r="J703" s="116" t="s">
        <v>1858</v>
      </c>
      <c r="K703" s="116">
        <v>6.8958259999999996</v>
      </c>
      <c r="L703" s="116">
        <v>34.380158000000002</v>
      </c>
      <c r="M703" s="117" t="s">
        <v>1859</v>
      </c>
      <c r="N703" s="116" t="s">
        <v>146</v>
      </c>
      <c r="O703" s="116">
        <v>0</v>
      </c>
      <c r="P703" s="116">
        <v>0</v>
      </c>
      <c r="Q703" s="116">
        <v>0</v>
      </c>
      <c r="R703" s="116">
        <v>0</v>
      </c>
      <c r="S703" s="116">
        <v>0</v>
      </c>
      <c r="T703" s="116">
        <v>0</v>
      </c>
      <c r="U703" s="116" t="s">
        <v>159</v>
      </c>
      <c r="V703" s="116">
        <v>59</v>
      </c>
      <c r="W703" s="116">
        <v>359</v>
      </c>
      <c r="X703" s="116">
        <v>8</v>
      </c>
      <c r="Y703" s="116">
        <v>53</v>
      </c>
      <c r="Z703" s="116">
        <v>51</v>
      </c>
      <c r="AA703" s="116">
        <v>306</v>
      </c>
      <c r="AB703" s="116">
        <v>0</v>
      </c>
      <c r="AC703" s="116">
        <v>0</v>
      </c>
      <c r="AD703" s="116">
        <v>20</v>
      </c>
      <c r="AE703" s="116">
        <v>123</v>
      </c>
      <c r="AF703" s="116" t="s">
        <v>1860</v>
      </c>
      <c r="AG703" s="117"/>
      <c r="AH703" s="117" t="s">
        <v>1861</v>
      </c>
    </row>
    <row r="704" spans="1:34" x14ac:dyDescent="0.25">
      <c r="A704" s="117" t="s">
        <v>155</v>
      </c>
      <c r="B704" s="117" t="s">
        <v>156</v>
      </c>
      <c r="C704" s="117" t="s">
        <v>3256</v>
      </c>
      <c r="D704" s="117" t="s">
        <v>544</v>
      </c>
      <c r="E704" s="117" t="s">
        <v>355</v>
      </c>
      <c r="F704" s="117" t="s">
        <v>560</v>
      </c>
      <c r="G704" s="117" t="s">
        <v>561</v>
      </c>
      <c r="H704" s="117" t="s">
        <v>3257</v>
      </c>
      <c r="I704" s="117"/>
      <c r="J704" s="116" t="s">
        <v>1858</v>
      </c>
      <c r="K704" s="116">
        <v>7.0039699999999998</v>
      </c>
      <c r="L704" s="116">
        <v>34.263579999999997</v>
      </c>
      <c r="M704" s="117" t="s">
        <v>1859</v>
      </c>
      <c r="N704" s="116" t="s">
        <v>159</v>
      </c>
      <c r="O704" s="116">
        <v>53</v>
      </c>
      <c r="P704" s="116">
        <v>346</v>
      </c>
      <c r="Q704" s="116">
        <v>53</v>
      </c>
      <c r="R704" s="116">
        <v>346</v>
      </c>
      <c r="S704" s="116">
        <v>0</v>
      </c>
      <c r="T704" s="116">
        <v>0</v>
      </c>
      <c r="U704" s="116" t="s">
        <v>159</v>
      </c>
      <c r="V704" s="116">
        <v>34</v>
      </c>
      <c r="W704" s="116">
        <v>196</v>
      </c>
      <c r="X704" s="116">
        <v>7</v>
      </c>
      <c r="Y704" s="116">
        <v>34</v>
      </c>
      <c r="Z704" s="116">
        <v>27</v>
      </c>
      <c r="AA704" s="116">
        <v>162</v>
      </c>
      <c r="AB704" s="116">
        <v>0</v>
      </c>
      <c r="AC704" s="116">
        <v>0</v>
      </c>
      <c r="AD704" s="116">
        <v>15</v>
      </c>
      <c r="AE704" s="116">
        <v>99</v>
      </c>
      <c r="AF704" s="116" t="s">
        <v>1860</v>
      </c>
      <c r="AG704" s="117"/>
      <c r="AH704" s="117" t="s">
        <v>1861</v>
      </c>
    </row>
    <row r="705" spans="1:34" x14ac:dyDescent="0.25">
      <c r="A705" s="117" t="s">
        <v>155</v>
      </c>
      <c r="B705" s="117" t="s">
        <v>156</v>
      </c>
      <c r="C705" s="117" t="s">
        <v>3258</v>
      </c>
      <c r="D705" s="117" t="s">
        <v>544</v>
      </c>
      <c r="E705" s="117" t="s">
        <v>355</v>
      </c>
      <c r="F705" s="117" t="s">
        <v>1201</v>
      </c>
      <c r="G705" s="117" t="s">
        <v>1202</v>
      </c>
      <c r="H705" s="117" t="s">
        <v>3259</v>
      </c>
      <c r="I705" s="117"/>
      <c r="J705" s="116" t="s">
        <v>1858</v>
      </c>
      <c r="K705" s="116">
        <v>7.0808499999999999</v>
      </c>
      <c r="L705" s="116">
        <v>34.167679999999997</v>
      </c>
      <c r="M705" s="117" t="s">
        <v>1859</v>
      </c>
      <c r="N705" s="116" t="s">
        <v>159</v>
      </c>
      <c r="O705" s="116">
        <v>34</v>
      </c>
      <c r="P705" s="116">
        <v>198</v>
      </c>
      <c r="Q705" s="116">
        <v>34</v>
      </c>
      <c r="R705" s="116">
        <v>198</v>
      </c>
      <c r="S705" s="116">
        <v>0</v>
      </c>
      <c r="T705" s="116">
        <v>0</v>
      </c>
      <c r="U705" s="116" t="s">
        <v>159</v>
      </c>
      <c r="V705" s="116">
        <v>34</v>
      </c>
      <c r="W705" s="116">
        <v>219</v>
      </c>
      <c r="X705" s="116">
        <v>15</v>
      </c>
      <c r="Y705" s="116">
        <v>93</v>
      </c>
      <c r="Z705" s="116">
        <v>19</v>
      </c>
      <c r="AA705" s="116">
        <v>126</v>
      </c>
      <c r="AB705" s="116">
        <v>0</v>
      </c>
      <c r="AC705" s="116">
        <v>0</v>
      </c>
      <c r="AD705" s="116">
        <v>38</v>
      </c>
      <c r="AE705" s="116">
        <v>233</v>
      </c>
      <c r="AF705" s="116" t="s">
        <v>1860</v>
      </c>
      <c r="AG705" s="117"/>
      <c r="AH705" s="117" t="s">
        <v>1861</v>
      </c>
    </row>
    <row r="706" spans="1:34" x14ac:dyDescent="0.25">
      <c r="A706" s="117" t="s">
        <v>155</v>
      </c>
      <c r="B706" s="117" t="s">
        <v>156</v>
      </c>
      <c r="C706" s="117" t="s">
        <v>3260</v>
      </c>
      <c r="D706" s="117" t="s">
        <v>544</v>
      </c>
      <c r="E706" s="117" t="s">
        <v>355</v>
      </c>
      <c r="F706" s="117" t="s">
        <v>1201</v>
      </c>
      <c r="G706" s="117" t="s">
        <v>1202</v>
      </c>
      <c r="H706" s="117" t="s">
        <v>3261</v>
      </c>
      <c r="I706" s="117"/>
      <c r="J706" s="116" t="s">
        <v>1858</v>
      </c>
      <c r="K706" s="116">
        <v>7.0308799999999998</v>
      </c>
      <c r="L706" s="116">
        <v>34.210259999999998</v>
      </c>
      <c r="M706" s="117" t="s">
        <v>1859</v>
      </c>
      <c r="N706" s="116" t="s">
        <v>159</v>
      </c>
      <c r="O706" s="116">
        <v>14</v>
      </c>
      <c r="P706" s="116">
        <v>78</v>
      </c>
      <c r="Q706" s="116">
        <v>14</v>
      </c>
      <c r="R706" s="116">
        <v>78</v>
      </c>
      <c r="S706" s="116">
        <v>0</v>
      </c>
      <c r="T706" s="116">
        <v>0</v>
      </c>
      <c r="U706" s="116" t="s">
        <v>159</v>
      </c>
      <c r="V706" s="116">
        <v>43</v>
      </c>
      <c r="W706" s="116">
        <v>217</v>
      </c>
      <c r="X706" s="116">
        <v>23</v>
      </c>
      <c r="Y706" s="116">
        <v>107</v>
      </c>
      <c r="Z706" s="116">
        <v>20</v>
      </c>
      <c r="AA706" s="116">
        <v>110</v>
      </c>
      <c r="AB706" s="116">
        <v>0</v>
      </c>
      <c r="AC706" s="116">
        <v>0</v>
      </c>
      <c r="AD706" s="116">
        <v>25</v>
      </c>
      <c r="AE706" s="116">
        <v>154</v>
      </c>
      <c r="AF706" s="116" t="s">
        <v>1860</v>
      </c>
      <c r="AG706" s="117"/>
      <c r="AH706" s="117" t="s">
        <v>1861</v>
      </c>
    </row>
    <row r="707" spans="1:34" x14ac:dyDescent="0.25">
      <c r="A707" s="117" t="s">
        <v>155</v>
      </c>
      <c r="B707" s="117" t="s">
        <v>156</v>
      </c>
      <c r="C707" s="117" t="s">
        <v>3262</v>
      </c>
      <c r="D707" s="117" t="s">
        <v>544</v>
      </c>
      <c r="E707" s="117" t="s">
        <v>355</v>
      </c>
      <c r="F707" s="117" t="s">
        <v>1201</v>
      </c>
      <c r="G707" s="117" t="s">
        <v>1202</v>
      </c>
      <c r="H707" s="117" t="s">
        <v>3263</v>
      </c>
      <c r="I707" s="117"/>
      <c r="J707" s="116" t="s">
        <v>1858</v>
      </c>
      <c r="K707" s="116">
        <v>7.1666667000000004</v>
      </c>
      <c r="L707" s="116">
        <v>34.0833333</v>
      </c>
      <c r="M707" s="117" t="s">
        <v>1859</v>
      </c>
      <c r="N707" s="116" t="s">
        <v>159</v>
      </c>
      <c r="O707" s="116">
        <v>25</v>
      </c>
      <c r="P707" s="116">
        <v>144</v>
      </c>
      <c r="Q707" s="116">
        <v>25</v>
      </c>
      <c r="R707" s="116">
        <v>144</v>
      </c>
      <c r="S707" s="116">
        <v>0</v>
      </c>
      <c r="T707" s="116">
        <v>0</v>
      </c>
      <c r="U707" s="116" t="s">
        <v>159</v>
      </c>
      <c r="V707" s="116">
        <v>30</v>
      </c>
      <c r="W707" s="116">
        <v>215</v>
      </c>
      <c r="X707" s="116">
        <v>11</v>
      </c>
      <c r="Y707" s="116">
        <v>71</v>
      </c>
      <c r="Z707" s="116">
        <v>19</v>
      </c>
      <c r="AA707" s="116">
        <v>144</v>
      </c>
      <c r="AB707" s="116">
        <v>10</v>
      </c>
      <c r="AC707" s="116">
        <v>61</v>
      </c>
      <c r="AD707" s="116">
        <v>30</v>
      </c>
      <c r="AE707" s="116">
        <v>184</v>
      </c>
      <c r="AF707" s="116" t="s">
        <v>1860</v>
      </c>
      <c r="AG707" s="117"/>
      <c r="AH707" s="117" t="s">
        <v>1861</v>
      </c>
    </row>
    <row r="708" spans="1:34" x14ac:dyDescent="0.25">
      <c r="A708" s="117" t="s">
        <v>155</v>
      </c>
      <c r="B708" s="117" t="s">
        <v>156</v>
      </c>
      <c r="C708" s="117" t="s">
        <v>3264</v>
      </c>
      <c r="D708" s="117" t="s">
        <v>544</v>
      </c>
      <c r="E708" s="117" t="s">
        <v>355</v>
      </c>
      <c r="F708" s="117" t="s">
        <v>1201</v>
      </c>
      <c r="G708" s="117" t="s">
        <v>1202</v>
      </c>
      <c r="H708" s="117" t="s">
        <v>3265</v>
      </c>
      <c r="I708" s="117"/>
      <c r="J708" s="116" t="s">
        <v>1858</v>
      </c>
      <c r="K708" s="116">
        <v>7.1715799999999996</v>
      </c>
      <c r="L708" s="116">
        <v>34.101109999999998</v>
      </c>
      <c r="M708" s="117" t="s">
        <v>1859</v>
      </c>
      <c r="N708" s="116" t="s">
        <v>159</v>
      </c>
      <c r="O708" s="116">
        <v>29</v>
      </c>
      <c r="P708" s="116">
        <v>168</v>
      </c>
      <c r="Q708" s="116">
        <v>29</v>
      </c>
      <c r="R708" s="116">
        <v>168</v>
      </c>
      <c r="S708" s="116">
        <v>0</v>
      </c>
      <c r="T708" s="116">
        <v>0</v>
      </c>
      <c r="U708" s="116" t="s">
        <v>159</v>
      </c>
      <c r="V708" s="116">
        <v>35</v>
      </c>
      <c r="W708" s="116">
        <v>195</v>
      </c>
      <c r="X708" s="116">
        <v>11</v>
      </c>
      <c r="Y708" s="116">
        <v>62</v>
      </c>
      <c r="Z708" s="116">
        <v>24</v>
      </c>
      <c r="AA708" s="116">
        <v>133</v>
      </c>
      <c r="AB708" s="116">
        <v>12</v>
      </c>
      <c r="AC708" s="116">
        <v>83</v>
      </c>
      <c r="AD708" s="116">
        <v>42</v>
      </c>
      <c r="AE708" s="116">
        <v>258</v>
      </c>
      <c r="AF708" s="116" t="s">
        <v>1860</v>
      </c>
      <c r="AG708" s="117"/>
      <c r="AH708" s="117" t="s">
        <v>1861</v>
      </c>
    </row>
    <row r="709" spans="1:34" x14ac:dyDescent="0.25">
      <c r="A709" s="117" t="s">
        <v>155</v>
      </c>
      <c r="B709" s="117" t="s">
        <v>156</v>
      </c>
      <c r="C709" s="117" t="s">
        <v>3266</v>
      </c>
      <c r="D709" s="117" t="s">
        <v>544</v>
      </c>
      <c r="E709" s="117" t="s">
        <v>355</v>
      </c>
      <c r="F709" s="117" t="s">
        <v>1201</v>
      </c>
      <c r="G709" s="117" t="s">
        <v>1202</v>
      </c>
      <c r="H709" s="117" t="s">
        <v>3267</v>
      </c>
      <c r="I709" s="117"/>
      <c r="J709" s="116" t="s">
        <v>1858</v>
      </c>
      <c r="K709" s="116">
        <v>7.1761900000000001</v>
      </c>
      <c r="L709" s="116">
        <v>34.097670000000001</v>
      </c>
      <c r="M709" s="117" t="s">
        <v>1859</v>
      </c>
      <c r="N709" s="116" t="s">
        <v>159</v>
      </c>
      <c r="O709" s="116">
        <v>40</v>
      </c>
      <c r="P709" s="116">
        <v>240</v>
      </c>
      <c r="Q709" s="116">
        <v>40</v>
      </c>
      <c r="R709" s="116">
        <v>240</v>
      </c>
      <c r="S709" s="116">
        <v>0</v>
      </c>
      <c r="T709" s="116">
        <v>0</v>
      </c>
      <c r="U709" s="116" t="s">
        <v>159</v>
      </c>
      <c r="V709" s="116">
        <v>44</v>
      </c>
      <c r="W709" s="116">
        <v>216</v>
      </c>
      <c r="X709" s="116">
        <v>14</v>
      </c>
      <c r="Y709" s="116">
        <v>79</v>
      </c>
      <c r="Z709" s="116">
        <v>30</v>
      </c>
      <c r="AA709" s="116">
        <v>137</v>
      </c>
      <c r="AB709" s="116">
        <v>35</v>
      </c>
      <c r="AC709" s="116">
        <v>160</v>
      </c>
      <c r="AD709" s="116">
        <v>32</v>
      </c>
      <c r="AE709" s="116">
        <v>196</v>
      </c>
      <c r="AF709" s="116" t="s">
        <v>1860</v>
      </c>
      <c r="AG709" s="117"/>
      <c r="AH709" s="117" t="s">
        <v>1861</v>
      </c>
    </row>
    <row r="710" spans="1:34" x14ac:dyDescent="0.25">
      <c r="A710" s="117" t="s">
        <v>155</v>
      </c>
      <c r="B710" s="117" t="s">
        <v>156</v>
      </c>
      <c r="C710" s="117" t="s">
        <v>3268</v>
      </c>
      <c r="D710" s="117" t="s">
        <v>544</v>
      </c>
      <c r="E710" s="117" t="s">
        <v>355</v>
      </c>
      <c r="F710" s="117" t="s">
        <v>1201</v>
      </c>
      <c r="G710" s="117" t="s">
        <v>1202</v>
      </c>
      <c r="H710" s="117" t="s">
        <v>3269</v>
      </c>
      <c r="I710" s="117"/>
      <c r="J710" s="116" t="s">
        <v>1858</v>
      </c>
      <c r="K710" s="116">
        <v>7.1837799999999996</v>
      </c>
      <c r="L710" s="116">
        <v>34.0959</v>
      </c>
      <c r="M710" s="117" t="s">
        <v>1859</v>
      </c>
      <c r="N710" s="116" t="s">
        <v>159</v>
      </c>
      <c r="O710" s="116">
        <v>21</v>
      </c>
      <c r="P710" s="116">
        <v>126</v>
      </c>
      <c r="Q710" s="116">
        <v>21</v>
      </c>
      <c r="R710" s="116">
        <v>126</v>
      </c>
      <c r="S710" s="116">
        <v>0</v>
      </c>
      <c r="T710" s="116">
        <v>0</v>
      </c>
      <c r="U710" s="116" t="s">
        <v>159</v>
      </c>
      <c r="V710" s="116">
        <v>55</v>
      </c>
      <c r="W710" s="116">
        <v>288</v>
      </c>
      <c r="X710" s="116">
        <v>8</v>
      </c>
      <c r="Y710" s="116">
        <v>52</v>
      </c>
      <c r="Z710" s="116">
        <v>47</v>
      </c>
      <c r="AA710" s="116">
        <v>236</v>
      </c>
      <c r="AB710" s="116">
        <v>26</v>
      </c>
      <c r="AC710" s="116">
        <v>130</v>
      </c>
      <c r="AD710" s="116">
        <v>30</v>
      </c>
      <c r="AE710" s="116">
        <v>183</v>
      </c>
      <c r="AF710" s="116" t="s">
        <v>1860</v>
      </c>
      <c r="AG710" s="117"/>
      <c r="AH710" s="117" t="s">
        <v>1861</v>
      </c>
    </row>
    <row r="711" spans="1:34" x14ac:dyDescent="0.25">
      <c r="A711" s="117" t="s">
        <v>155</v>
      </c>
      <c r="B711" s="117" t="s">
        <v>156</v>
      </c>
      <c r="C711" s="117" t="s">
        <v>3270</v>
      </c>
      <c r="D711" s="117" t="s">
        <v>544</v>
      </c>
      <c r="E711" s="117" t="s">
        <v>355</v>
      </c>
      <c r="F711" s="117" t="s">
        <v>1201</v>
      </c>
      <c r="G711" s="117" t="s">
        <v>1202</v>
      </c>
      <c r="H711" s="117" t="s">
        <v>3271</v>
      </c>
      <c r="I711" s="117"/>
      <c r="J711" s="116" t="s">
        <v>1858</v>
      </c>
      <c r="K711" s="116">
        <v>7.2028509999999999</v>
      </c>
      <c r="L711" s="116">
        <v>34.070773000000003</v>
      </c>
      <c r="M711" s="117" t="s">
        <v>1859</v>
      </c>
      <c r="N711" s="116" t="s">
        <v>159</v>
      </c>
      <c r="O711" s="116">
        <v>12</v>
      </c>
      <c r="P711" s="116">
        <v>66</v>
      </c>
      <c r="Q711" s="116">
        <v>12</v>
      </c>
      <c r="R711" s="116">
        <v>66</v>
      </c>
      <c r="S711" s="116">
        <v>0</v>
      </c>
      <c r="T711" s="116">
        <v>0</v>
      </c>
      <c r="U711" s="116" t="s">
        <v>159</v>
      </c>
      <c r="V711" s="116">
        <v>25</v>
      </c>
      <c r="W711" s="116">
        <v>118</v>
      </c>
      <c r="X711" s="116">
        <v>15</v>
      </c>
      <c r="Y711" s="116">
        <v>63</v>
      </c>
      <c r="Z711" s="116">
        <v>10</v>
      </c>
      <c r="AA711" s="116">
        <v>55</v>
      </c>
      <c r="AB711" s="116">
        <v>0</v>
      </c>
      <c r="AC711" s="116">
        <v>0</v>
      </c>
      <c r="AD711" s="116">
        <v>16</v>
      </c>
      <c r="AE711" s="116">
        <v>95</v>
      </c>
      <c r="AF711" s="116" t="s">
        <v>1860</v>
      </c>
      <c r="AG711" s="117"/>
      <c r="AH711" s="117" t="s">
        <v>1861</v>
      </c>
    </row>
    <row r="712" spans="1:34" x14ac:dyDescent="0.25">
      <c r="A712" s="117" t="s">
        <v>155</v>
      </c>
      <c r="B712" s="117" t="s">
        <v>156</v>
      </c>
      <c r="C712" s="117" t="s">
        <v>3272</v>
      </c>
      <c r="D712" s="117" t="s">
        <v>544</v>
      </c>
      <c r="E712" s="117" t="s">
        <v>355</v>
      </c>
      <c r="F712" s="117" t="s">
        <v>1201</v>
      </c>
      <c r="G712" s="117" t="s">
        <v>1202</v>
      </c>
      <c r="H712" s="117" t="s">
        <v>3273</v>
      </c>
      <c r="I712" s="117"/>
      <c r="J712" s="116" t="s">
        <v>1858</v>
      </c>
      <c r="K712" s="116">
        <v>7.0799200000000004</v>
      </c>
      <c r="L712" s="116">
        <v>34.16742</v>
      </c>
      <c r="M712" s="117" t="s">
        <v>1859</v>
      </c>
      <c r="N712" s="116" t="s">
        <v>159</v>
      </c>
      <c r="O712" s="116">
        <v>26</v>
      </c>
      <c r="P712" s="116">
        <v>150</v>
      </c>
      <c r="Q712" s="116">
        <v>26</v>
      </c>
      <c r="R712" s="116">
        <v>150</v>
      </c>
      <c r="S712" s="116">
        <v>0</v>
      </c>
      <c r="T712" s="116">
        <v>0</v>
      </c>
      <c r="U712" s="116" t="s">
        <v>159</v>
      </c>
      <c r="V712" s="116">
        <v>43</v>
      </c>
      <c r="W712" s="116">
        <v>269</v>
      </c>
      <c r="X712" s="116">
        <v>25</v>
      </c>
      <c r="Y712" s="116">
        <v>169</v>
      </c>
      <c r="Z712" s="116">
        <v>18</v>
      </c>
      <c r="AA712" s="116">
        <v>100</v>
      </c>
      <c r="AB712" s="116">
        <v>0</v>
      </c>
      <c r="AC712" s="116">
        <v>0</v>
      </c>
      <c r="AD712" s="116">
        <v>41</v>
      </c>
      <c r="AE712" s="116">
        <v>251</v>
      </c>
      <c r="AF712" s="116" t="s">
        <v>1860</v>
      </c>
      <c r="AG712" s="117"/>
      <c r="AH712" s="117" t="s">
        <v>1861</v>
      </c>
    </row>
    <row r="713" spans="1:34" x14ac:dyDescent="0.25">
      <c r="A713" s="117" t="s">
        <v>155</v>
      </c>
      <c r="B713" s="117" t="s">
        <v>156</v>
      </c>
      <c r="C713" s="117" t="s">
        <v>3274</v>
      </c>
      <c r="D713" s="117" t="s">
        <v>544</v>
      </c>
      <c r="E713" s="117" t="s">
        <v>355</v>
      </c>
      <c r="F713" s="117" t="s">
        <v>1201</v>
      </c>
      <c r="G713" s="117" t="s">
        <v>1202</v>
      </c>
      <c r="H713" s="117" t="s">
        <v>3275</v>
      </c>
      <c r="I713" s="117"/>
      <c r="J713" s="116" t="s">
        <v>1858</v>
      </c>
      <c r="K713" s="116">
        <v>7.1827310000000004</v>
      </c>
      <c r="L713" s="116">
        <v>34.094442999999998</v>
      </c>
      <c r="M713" s="117" t="s">
        <v>1859</v>
      </c>
      <c r="N713" s="116" t="s">
        <v>159</v>
      </c>
      <c r="O713" s="116">
        <v>19</v>
      </c>
      <c r="P713" s="116">
        <v>108</v>
      </c>
      <c r="Q713" s="116">
        <v>19</v>
      </c>
      <c r="R713" s="116">
        <v>108</v>
      </c>
      <c r="S713" s="116">
        <v>0</v>
      </c>
      <c r="T713" s="116">
        <v>0</v>
      </c>
      <c r="U713" s="116" t="s">
        <v>159</v>
      </c>
      <c r="V713" s="116">
        <v>30</v>
      </c>
      <c r="W713" s="116">
        <v>195</v>
      </c>
      <c r="X713" s="116">
        <v>17</v>
      </c>
      <c r="Y713" s="116">
        <v>109</v>
      </c>
      <c r="Z713" s="116">
        <v>13</v>
      </c>
      <c r="AA713" s="116">
        <v>86</v>
      </c>
      <c r="AB713" s="116">
        <v>0</v>
      </c>
      <c r="AC713" s="116">
        <v>0</v>
      </c>
      <c r="AD713" s="116">
        <v>24</v>
      </c>
      <c r="AE713" s="116">
        <v>147</v>
      </c>
      <c r="AF713" s="116" t="s">
        <v>1860</v>
      </c>
      <c r="AG713" s="117"/>
      <c r="AH713" s="117" t="s">
        <v>1861</v>
      </c>
    </row>
    <row r="714" spans="1:34" x14ac:dyDescent="0.25">
      <c r="A714" s="117" t="s">
        <v>155</v>
      </c>
      <c r="B714" s="117" t="s">
        <v>156</v>
      </c>
      <c r="C714" s="117" t="s">
        <v>3276</v>
      </c>
      <c r="D714" s="117" t="s">
        <v>544</v>
      </c>
      <c r="E714" s="117" t="s">
        <v>355</v>
      </c>
      <c r="F714" s="117" t="s">
        <v>543</v>
      </c>
      <c r="G714" s="117" t="s">
        <v>545</v>
      </c>
      <c r="H714" s="117" t="s">
        <v>3277</v>
      </c>
      <c r="I714" s="117"/>
      <c r="J714" s="116" t="s">
        <v>1858</v>
      </c>
      <c r="K714" s="116">
        <v>7.4020900000000003</v>
      </c>
      <c r="L714" s="116">
        <v>33.864192000000003</v>
      </c>
      <c r="M714" s="117" t="s">
        <v>1859</v>
      </c>
      <c r="N714" s="116" t="s">
        <v>159</v>
      </c>
      <c r="O714" s="116">
        <v>28</v>
      </c>
      <c r="P714" s="116">
        <v>146</v>
      </c>
      <c r="Q714" s="116">
        <v>24</v>
      </c>
      <c r="R714" s="116">
        <v>120</v>
      </c>
      <c r="S714" s="116">
        <v>4</v>
      </c>
      <c r="T714" s="116">
        <v>26</v>
      </c>
      <c r="U714" s="116" t="s">
        <v>159</v>
      </c>
      <c r="V714" s="116">
        <v>69</v>
      </c>
      <c r="W714" s="116">
        <v>461</v>
      </c>
      <c r="X714" s="116">
        <v>13</v>
      </c>
      <c r="Y714" s="116">
        <v>73</v>
      </c>
      <c r="Z714" s="116">
        <v>56</v>
      </c>
      <c r="AA714" s="116">
        <v>388</v>
      </c>
      <c r="AB714" s="116">
        <v>0</v>
      </c>
      <c r="AC714" s="116">
        <v>0</v>
      </c>
      <c r="AD714" s="116">
        <v>71</v>
      </c>
      <c r="AE714" s="116">
        <v>447</v>
      </c>
      <c r="AF714" s="116" t="s">
        <v>1860</v>
      </c>
      <c r="AG714" s="117"/>
      <c r="AH714" s="117" t="s">
        <v>1861</v>
      </c>
    </row>
    <row r="715" spans="1:34" x14ac:dyDescent="0.25">
      <c r="A715" s="117" t="s">
        <v>155</v>
      </c>
      <c r="B715" s="117" t="s">
        <v>156</v>
      </c>
      <c r="C715" s="117" t="s">
        <v>3278</v>
      </c>
      <c r="D715" s="117" t="s">
        <v>544</v>
      </c>
      <c r="E715" s="117" t="s">
        <v>355</v>
      </c>
      <c r="F715" s="117" t="s">
        <v>543</v>
      </c>
      <c r="G715" s="117" t="s">
        <v>545</v>
      </c>
      <c r="H715" s="117" t="s">
        <v>3279</v>
      </c>
      <c r="I715" s="117"/>
      <c r="J715" s="116" t="s">
        <v>1858</v>
      </c>
      <c r="K715" s="116">
        <v>7.3443870000000002</v>
      </c>
      <c r="L715" s="116">
        <v>33.857115</v>
      </c>
      <c r="M715" s="117" t="s">
        <v>1859</v>
      </c>
      <c r="N715" s="116" t="s">
        <v>159</v>
      </c>
      <c r="O715" s="116">
        <v>25</v>
      </c>
      <c r="P715" s="116">
        <v>134</v>
      </c>
      <c r="Q715" s="116">
        <v>5</v>
      </c>
      <c r="R715" s="116">
        <v>32</v>
      </c>
      <c r="S715" s="116">
        <v>20</v>
      </c>
      <c r="T715" s="116">
        <v>102</v>
      </c>
      <c r="U715" s="116" t="s">
        <v>159</v>
      </c>
      <c r="V715" s="116">
        <v>72</v>
      </c>
      <c r="W715" s="116">
        <v>450</v>
      </c>
      <c r="X715" s="116">
        <v>13</v>
      </c>
      <c r="Y715" s="116">
        <v>71</v>
      </c>
      <c r="Z715" s="116">
        <v>59</v>
      </c>
      <c r="AA715" s="116">
        <v>379</v>
      </c>
      <c r="AB715" s="116">
        <v>0</v>
      </c>
      <c r="AC715" s="116">
        <v>0</v>
      </c>
      <c r="AD715" s="116">
        <v>80</v>
      </c>
      <c r="AE715" s="116">
        <v>501</v>
      </c>
      <c r="AF715" s="116" t="s">
        <v>1860</v>
      </c>
      <c r="AG715" s="117"/>
      <c r="AH715" s="117" t="s">
        <v>1861</v>
      </c>
    </row>
    <row r="716" spans="1:34" x14ac:dyDescent="0.25">
      <c r="A716" s="117" t="s">
        <v>155</v>
      </c>
      <c r="B716" s="117" t="s">
        <v>156</v>
      </c>
      <c r="C716" s="117" t="s">
        <v>3280</v>
      </c>
      <c r="D716" s="117" t="s">
        <v>544</v>
      </c>
      <c r="E716" s="117" t="s">
        <v>355</v>
      </c>
      <c r="F716" s="117" t="s">
        <v>543</v>
      </c>
      <c r="G716" s="117" t="s">
        <v>545</v>
      </c>
      <c r="H716" s="117" t="s">
        <v>3281</v>
      </c>
      <c r="I716" s="117"/>
      <c r="J716" s="116" t="s">
        <v>1858</v>
      </c>
      <c r="K716" s="116">
        <v>7.2702</v>
      </c>
      <c r="L716" s="116">
        <v>34.011479999999999</v>
      </c>
      <c r="M716" s="117" t="s">
        <v>1859</v>
      </c>
      <c r="N716" s="116" t="s">
        <v>159</v>
      </c>
      <c r="O716" s="116">
        <v>29</v>
      </c>
      <c r="P716" s="116">
        <v>123</v>
      </c>
      <c r="Q716" s="116">
        <v>15</v>
      </c>
      <c r="R716" s="116">
        <v>56</v>
      </c>
      <c r="S716" s="116">
        <v>14</v>
      </c>
      <c r="T716" s="116">
        <v>67</v>
      </c>
      <c r="U716" s="116" t="s">
        <v>159</v>
      </c>
      <c r="V716" s="116">
        <v>58</v>
      </c>
      <c r="W716" s="116">
        <v>360</v>
      </c>
      <c r="X716" s="116">
        <v>9</v>
      </c>
      <c r="Y716" s="116">
        <v>46</v>
      </c>
      <c r="Z716" s="116">
        <v>49</v>
      </c>
      <c r="AA716" s="116">
        <v>314</v>
      </c>
      <c r="AB716" s="116">
        <v>0</v>
      </c>
      <c r="AC716" s="116">
        <v>0</v>
      </c>
      <c r="AD716" s="116">
        <v>47</v>
      </c>
      <c r="AE716" s="116">
        <v>303</v>
      </c>
      <c r="AF716" s="116" t="s">
        <v>1860</v>
      </c>
      <c r="AG716" s="117"/>
      <c r="AH716" s="117" t="s">
        <v>1861</v>
      </c>
    </row>
    <row r="717" spans="1:34" x14ac:dyDescent="0.25">
      <c r="A717" s="117" t="s">
        <v>155</v>
      </c>
      <c r="B717" s="117" t="s">
        <v>156</v>
      </c>
      <c r="C717" s="117" t="s">
        <v>3282</v>
      </c>
      <c r="D717" s="117" t="s">
        <v>544</v>
      </c>
      <c r="E717" s="117" t="s">
        <v>355</v>
      </c>
      <c r="F717" s="117" t="s">
        <v>543</v>
      </c>
      <c r="G717" s="117" t="s">
        <v>545</v>
      </c>
      <c r="H717" s="117" t="s">
        <v>3283</v>
      </c>
      <c r="I717" s="117"/>
      <c r="J717" s="116" t="s">
        <v>1858</v>
      </c>
      <c r="K717" s="116">
        <v>7.3730000000000002</v>
      </c>
      <c r="L717" s="116">
        <v>33.942999999999998</v>
      </c>
      <c r="M717" s="117" t="s">
        <v>1859</v>
      </c>
      <c r="N717" s="116" t="s">
        <v>159</v>
      </c>
      <c r="O717" s="116">
        <v>24</v>
      </c>
      <c r="P717" s="116">
        <v>114</v>
      </c>
      <c r="Q717" s="116">
        <v>11</v>
      </c>
      <c r="R717" s="116">
        <v>43</v>
      </c>
      <c r="S717" s="116">
        <v>13</v>
      </c>
      <c r="T717" s="116">
        <v>71</v>
      </c>
      <c r="U717" s="116" t="s">
        <v>159</v>
      </c>
      <c r="V717" s="116">
        <v>31</v>
      </c>
      <c r="W717" s="116">
        <v>162</v>
      </c>
      <c r="X717" s="116">
        <v>6</v>
      </c>
      <c r="Y717" s="116">
        <v>30</v>
      </c>
      <c r="Z717" s="116">
        <v>25</v>
      </c>
      <c r="AA717" s="116">
        <v>132</v>
      </c>
      <c r="AB717" s="116">
        <v>0</v>
      </c>
      <c r="AC717" s="116">
        <v>0</v>
      </c>
      <c r="AD717" s="116">
        <v>20</v>
      </c>
      <c r="AE717" s="116">
        <v>141</v>
      </c>
      <c r="AF717" s="116" t="s">
        <v>1860</v>
      </c>
      <c r="AG717" s="117"/>
      <c r="AH717" s="117" t="s">
        <v>1861</v>
      </c>
    </row>
    <row r="718" spans="1:34" x14ac:dyDescent="0.25">
      <c r="A718" s="117" t="s">
        <v>155</v>
      </c>
      <c r="B718" s="117" t="s">
        <v>156</v>
      </c>
      <c r="C718" s="117" t="s">
        <v>3284</v>
      </c>
      <c r="D718" s="117" t="s">
        <v>544</v>
      </c>
      <c r="E718" s="117" t="s">
        <v>355</v>
      </c>
      <c r="F718" s="117" t="s">
        <v>543</v>
      </c>
      <c r="G718" s="117" t="s">
        <v>545</v>
      </c>
      <c r="H718" s="117" t="s">
        <v>3285</v>
      </c>
      <c r="I718" s="117"/>
      <c r="J718" s="116" t="s">
        <v>1858</v>
      </c>
      <c r="K718" s="116">
        <v>7.3443870000000002</v>
      </c>
      <c r="L718" s="116">
        <v>33.878329999999998</v>
      </c>
      <c r="M718" s="117" t="s">
        <v>1859</v>
      </c>
      <c r="N718" s="116" t="s">
        <v>159</v>
      </c>
      <c r="O718" s="116">
        <v>20</v>
      </c>
      <c r="P718" s="116">
        <v>105</v>
      </c>
      <c r="Q718" s="116">
        <v>9</v>
      </c>
      <c r="R718" s="116">
        <v>41</v>
      </c>
      <c r="S718" s="116">
        <v>11</v>
      </c>
      <c r="T718" s="116">
        <v>64</v>
      </c>
      <c r="U718" s="116" t="s">
        <v>159</v>
      </c>
      <c r="V718" s="116">
        <v>39</v>
      </c>
      <c r="W718" s="116">
        <v>241</v>
      </c>
      <c r="X718" s="116">
        <v>6</v>
      </c>
      <c r="Y718" s="116">
        <v>32</v>
      </c>
      <c r="Z718" s="116">
        <v>33</v>
      </c>
      <c r="AA718" s="116">
        <v>209</v>
      </c>
      <c r="AB718" s="116">
        <v>0</v>
      </c>
      <c r="AC718" s="116">
        <v>0</v>
      </c>
      <c r="AD718" s="116">
        <v>35</v>
      </c>
      <c r="AE718" s="116">
        <v>231</v>
      </c>
      <c r="AF718" s="116" t="s">
        <v>1860</v>
      </c>
      <c r="AG718" s="117"/>
      <c r="AH718" s="117" t="s">
        <v>1861</v>
      </c>
    </row>
    <row r="719" spans="1:34" x14ac:dyDescent="0.25">
      <c r="A719" s="117" t="s">
        <v>155</v>
      </c>
      <c r="B719" s="117" t="s">
        <v>156</v>
      </c>
      <c r="C719" s="117" t="s">
        <v>3286</v>
      </c>
      <c r="D719" s="117" t="s">
        <v>558</v>
      </c>
      <c r="E719" s="117" t="s">
        <v>251</v>
      </c>
      <c r="F719" s="117" t="s">
        <v>987</v>
      </c>
      <c r="G719" s="117" t="s">
        <v>988</v>
      </c>
      <c r="H719" s="117" t="s">
        <v>176</v>
      </c>
      <c r="I719" s="117"/>
      <c r="J719" s="116" t="s">
        <v>1858</v>
      </c>
      <c r="K719" s="116">
        <v>6.9542999999999999</v>
      </c>
      <c r="L719" s="116">
        <v>31.366160000000001</v>
      </c>
      <c r="M719" s="117" t="s">
        <v>1859</v>
      </c>
      <c r="N719" s="116" t="s">
        <v>159</v>
      </c>
      <c r="O719" s="116">
        <v>27</v>
      </c>
      <c r="P719" s="116">
        <v>168</v>
      </c>
      <c r="Q719" s="116">
        <v>27</v>
      </c>
      <c r="R719" s="116">
        <v>168</v>
      </c>
      <c r="S719" s="116">
        <v>0</v>
      </c>
      <c r="T719" s="116">
        <v>0</v>
      </c>
      <c r="U719" s="116" t="s">
        <v>159</v>
      </c>
      <c r="V719" s="116">
        <v>61</v>
      </c>
      <c r="W719" s="116">
        <v>366</v>
      </c>
      <c r="X719" s="116">
        <v>49</v>
      </c>
      <c r="Y719" s="116">
        <v>294</v>
      </c>
      <c r="Z719" s="116">
        <v>12</v>
      </c>
      <c r="AA719" s="116">
        <v>72</v>
      </c>
      <c r="AB719" s="116">
        <v>7</v>
      </c>
      <c r="AC719" s="116">
        <v>42</v>
      </c>
      <c r="AD719" s="116">
        <v>3</v>
      </c>
      <c r="AE719" s="116">
        <v>18</v>
      </c>
      <c r="AF719" s="116" t="s">
        <v>1860</v>
      </c>
      <c r="AG719" s="117"/>
      <c r="AH719" s="117" t="s">
        <v>1861</v>
      </c>
    </row>
    <row r="720" spans="1:34" x14ac:dyDescent="0.25">
      <c r="A720" s="117" t="s">
        <v>155</v>
      </c>
      <c r="B720" s="117" t="s">
        <v>156</v>
      </c>
      <c r="C720" s="117" t="s">
        <v>3287</v>
      </c>
      <c r="D720" s="117" t="s">
        <v>558</v>
      </c>
      <c r="E720" s="117" t="s">
        <v>251</v>
      </c>
      <c r="F720" s="117" t="s">
        <v>987</v>
      </c>
      <c r="G720" s="117" t="s">
        <v>988</v>
      </c>
      <c r="H720" s="117" t="s">
        <v>3288</v>
      </c>
      <c r="I720" s="117"/>
      <c r="J720" s="116" t="s">
        <v>1858</v>
      </c>
      <c r="K720" s="116">
        <v>6.9472300000000002</v>
      </c>
      <c r="L720" s="116">
        <v>31.275950000000002</v>
      </c>
      <c r="M720" s="117" t="s">
        <v>1859</v>
      </c>
      <c r="N720" s="116" t="s">
        <v>146</v>
      </c>
      <c r="O720" s="116">
        <v>0</v>
      </c>
      <c r="P720" s="116">
        <v>0</v>
      </c>
      <c r="Q720" s="116">
        <v>0</v>
      </c>
      <c r="R720" s="116">
        <v>0</v>
      </c>
      <c r="S720" s="116">
        <v>0</v>
      </c>
      <c r="T720" s="116">
        <v>0</v>
      </c>
      <c r="U720" s="116" t="s">
        <v>159</v>
      </c>
      <c r="V720" s="116">
        <v>71</v>
      </c>
      <c r="W720" s="116">
        <v>427</v>
      </c>
      <c r="X720" s="116">
        <v>50</v>
      </c>
      <c r="Y720" s="116">
        <v>301</v>
      </c>
      <c r="Z720" s="116">
        <v>21</v>
      </c>
      <c r="AA720" s="116">
        <v>126</v>
      </c>
      <c r="AB720" s="116">
        <v>8</v>
      </c>
      <c r="AC720" s="116">
        <v>48</v>
      </c>
      <c r="AD720" s="116">
        <v>6</v>
      </c>
      <c r="AE720" s="116">
        <v>36</v>
      </c>
      <c r="AF720" s="116" t="s">
        <v>1860</v>
      </c>
      <c r="AG720" s="117"/>
      <c r="AH720" s="117" t="s">
        <v>1861</v>
      </c>
    </row>
    <row r="721" spans="1:34" x14ac:dyDescent="0.25">
      <c r="A721" s="117" t="s">
        <v>155</v>
      </c>
      <c r="B721" s="117" t="s">
        <v>156</v>
      </c>
      <c r="C721" s="117" t="s">
        <v>3289</v>
      </c>
      <c r="D721" s="117" t="s">
        <v>558</v>
      </c>
      <c r="E721" s="117" t="s">
        <v>251</v>
      </c>
      <c r="F721" s="117" t="s">
        <v>987</v>
      </c>
      <c r="G721" s="117" t="s">
        <v>988</v>
      </c>
      <c r="H721" s="117" t="s">
        <v>3290</v>
      </c>
      <c r="I721" s="117"/>
      <c r="J721" s="116" t="s">
        <v>1858</v>
      </c>
      <c r="K721" s="116">
        <v>6.9287099999999997</v>
      </c>
      <c r="L721" s="116">
        <v>31.274329999999999</v>
      </c>
      <c r="M721" s="117" t="s">
        <v>1859</v>
      </c>
      <c r="N721" s="116" t="s">
        <v>159</v>
      </c>
      <c r="O721" s="116">
        <v>27</v>
      </c>
      <c r="P721" s="116">
        <v>160</v>
      </c>
      <c r="Q721" s="116">
        <v>27</v>
      </c>
      <c r="R721" s="116">
        <v>160</v>
      </c>
      <c r="S721" s="116">
        <v>0</v>
      </c>
      <c r="T721" s="116">
        <v>0</v>
      </c>
      <c r="U721" s="116" t="s">
        <v>159</v>
      </c>
      <c r="V721" s="116">
        <v>90</v>
      </c>
      <c r="W721" s="116">
        <v>536</v>
      </c>
      <c r="X721" s="116">
        <v>66</v>
      </c>
      <c r="Y721" s="116">
        <v>392</v>
      </c>
      <c r="Z721" s="116">
        <v>24</v>
      </c>
      <c r="AA721" s="116">
        <v>144</v>
      </c>
      <c r="AB721" s="116">
        <v>9</v>
      </c>
      <c r="AC721" s="116">
        <v>54</v>
      </c>
      <c r="AD721" s="116">
        <v>5</v>
      </c>
      <c r="AE721" s="116">
        <v>30</v>
      </c>
      <c r="AF721" s="116" t="s">
        <v>1860</v>
      </c>
      <c r="AG721" s="117"/>
      <c r="AH721" s="117" t="s">
        <v>1861</v>
      </c>
    </row>
    <row r="722" spans="1:34" x14ac:dyDescent="0.25">
      <c r="A722" s="117" t="s">
        <v>155</v>
      </c>
      <c r="B722" s="117" t="s">
        <v>156</v>
      </c>
      <c r="C722" s="117" t="s">
        <v>3291</v>
      </c>
      <c r="D722" s="117" t="s">
        <v>558</v>
      </c>
      <c r="E722" s="117" t="s">
        <v>251</v>
      </c>
      <c r="F722" s="117" t="s">
        <v>1015</v>
      </c>
      <c r="G722" s="117" t="s">
        <v>1016</v>
      </c>
      <c r="H722" s="117" t="s">
        <v>3292</v>
      </c>
      <c r="I722" s="117"/>
      <c r="J722" s="116" t="s">
        <v>1858</v>
      </c>
      <c r="K722" s="116">
        <v>7.1682500029999998</v>
      </c>
      <c r="L722" s="116">
        <v>31.390910001000002</v>
      </c>
      <c r="M722" s="118" t="s">
        <v>2151</v>
      </c>
      <c r="N722" s="116" t="s">
        <v>146</v>
      </c>
      <c r="O722" s="116">
        <v>0</v>
      </c>
      <c r="P722" s="116">
        <v>0</v>
      </c>
      <c r="Q722" s="116">
        <v>0</v>
      </c>
      <c r="R722" s="116">
        <v>0</v>
      </c>
      <c r="S722" s="116">
        <v>0</v>
      </c>
      <c r="T722" s="116">
        <v>0</v>
      </c>
      <c r="U722" s="119" t="s">
        <v>146</v>
      </c>
      <c r="V722" s="116">
        <v>0</v>
      </c>
      <c r="W722" s="116">
        <v>0</v>
      </c>
      <c r="X722" s="116">
        <v>0</v>
      </c>
      <c r="Y722" s="116">
        <v>0</v>
      </c>
      <c r="Z722" s="116">
        <v>0</v>
      </c>
      <c r="AA722" s="116">
        <v>0</v>
      </c>
      <c r="AB722" s="116">
        <v>0</v>
      </c>
      <c r="AC722" s="116">
        <v>0</v>
      </c>
      <c r="AD722" s="116">
        <v>0</v>
      </c>
      <c r="AE722" s="116">
        <v>0</v>
      </c>
      <c r="AF722" s="116" t="s">
        <v>1860</v>
      </c>
      <c r="AG722" s="117" t="s">
        <v>2270</v>
      </c>
      <c r="AH722" s="117" t="s">
        <v>1861</v>
      </c>
    </row>
    <row r="723" spans="1:34" x14ac:dyDescent="0.25">
      <c r="A723" s="117" t="s">
        <v>155</v>
      </c>
      <c r="B723" s="117" t="s">
        <v>156</v>
      </c>
      <c r="C723" s="117" t="s">
        <v>3293</v>
      </c>
      <c r="D723" s="117" t="s">
        <v>558</v>
      </c>
      <c r="E723" s="117" t="s">
        <v>251</v>
      </c>
      <c r="F723" s="117" t="s">
        <v>1015</v>
      </c>
      <c r="G723" s="117" t="s">
        <v>1016</v>
      </c>
      <c r="H723" s="117" t="s">
        <v>3294</v>
      </c>
      <c r="I723" s="117"/>
      <c r="J723" s="116" t="s">
        <v>1858</v>
      </c>
      <c r="K723" s="116">
        <v>7.1688099999999997</v>
      </c>
      <c r="L723" s="116">
        <v>31.181329999999999</v>
      </c>
      <c r="M723" s="118" t="s">
        <v>2151</v>
      </c>
      <c r="N723" s="116" t="s">
        <v>146</v>
      </c>
      <c r="O723" s="116">
        <v>0</v>
      </c>
      <c r="P723" s="116">
        <v>0</v>
      </c>
      <c r="Q723" s="116">
        <v>0</v>
      </c>
      <c r="R723" s="116">
        <v>0</v>
      </c>
      <c r="S723" s="116">
        <v>0</v>
      </c>
      <c r="T723" s="116">
        <v>0</v>
      </c>
      <c r="U723" s="119" t="s">
        <v>146</v>
      </c>
      <c r="V723" s="116">
        <v>0</v>
      </c>
      <c r="W723" s="116">
        <v>0</v>
      </c>
      <c r="X723" s="116">
        <v>0</v>
      </c>
      <c r="Y723" s="116">
        <v>0</v>
      </c>
      <c r="Z723" s="116">
        <v>0</v>
      </c>
      <c r="AA723" s="116">
        <v>0</v>
      </c>
      <c r="AB723" s="116">
        <v>0</v>
      </c>
      <c r="AC723" s="116">
        <v>0</v>
      </c>
      <c r="AD723" s="116">
        <v>0</v>
      </c>
      <c r="AE723" s="116">
        <v>0</v>
      </c>
      <c r="AF723" s="116" t="s">
        <v>1915</v>
      </c>
      <c r="AG723" s="117" t="s">
        <v>2289</v>
      </c>
      <c r="AH723" s="117" t="s">
        <v>1861</v>
      </c>
    </row>
    <row r="724" spans="1:34" x14ac:dyDescent="0.25">
      <c r="A724" s="117" t="s">
        <v>155</v>
      </c>
      <c r="B724" s="117" t="s">
        <v>156</v>
      </c>
      <c r="C724" s="117" t="s">
        <v>3295</v>
      </c>
      <c r="D724" s="117" t="s">
        <v>558</v>
      </c>
      <c r="E724" s="117" t="s">
        <v>251</v>
      </c>
      <c r="F724" s="117" t="s">
        <v>1015</v>
      </c>
      <c r="G724" s="117" t="s">
        <v>1016</v>
      </c>
      <c r="H724" s="117" t="s">
        <v>3296</v>
      </c>
      <c r="I724" s="117"/>
      <c r="J724" s="116" t="s">
        <v>1858</v>
      </c>
      <c r="K724" s="116">
        <v>7.17096</v>
      </c>
      <c r="L724" s="116">
        <v>31.270299999999999</v>
      </c>
      <c r="M724" s="117" t="s">
        <v>1859</v>
      </c>
      <c r="N724" s="116" t="s">
        <v>159</v>
      </c>
      <c r="O724" s="116">
        <v>57</v>
      </c>
      <c r="P724" s="116">
        <v>344</v>
      </c>
      <c r="Q724" s="116">
        <v>49</v>
      </c>
      <c r="R724" s="116">
        <v>296</v>
      </c>
      <c r="S724" s="116">
        <v>8</v>
      </c>
      <c r="T724" s="116">
        <v>48</v>
      </c>
      <c r="U724" s="116" t="s">
        <v>159</v>
      </c>
      <c r="V724" s="116">
        <v>45</v>
      </c>
      <c r="W724" s="116">
        <v>271</v>
      </c>
      <c r="X724" s="116">
        <v>38</v>
      </c>
      <c r="Y724" s="116">
        <v>229</v>
      </c>
      <c r="Z724" s="116">
        <v>7</v>
      </c>
      <c r="AA724" s="116">
        <v>42</v>
      </c>
      <c r="AB724" s="116">
        <v>1</v>
      </c>
      <c r="AC724" s="116">
        <v>6</v>
      </c>
      <c r="AD724" s="116">
        <v>141</v>
      </c>
      <c r="AE724" s="116">
        <v>848</v>
      </c>
      <c r="AF724" s="116" t="s">
        <v>1860</v>
      </c>
      <c r="AG724" s="117"/>
      <c r="AH724" s="117" t="s">
        <v>1861</v>
      </c>
    </row>
    <row r="725" spans="1:34" x14ac:dyDescent="0.25">
      <c r="A725" s="117" t="s">
        <v>155</v>
      </c>
      <c r="B725" s="117" t="s">
        <v>156</v>
      </c>
      <c r="C725" s="117" t="s">
        <v>3297</v>
      </c>
      <c r="D725" s="117" t="s">
        <v>558</v>
      </c>
      <c r="E725" s="117" t="s">
        <v>251</v>
      </c>
      <c r="F725" s="117" t="s">
        <v>1015</v>
      </c>
      <c r="G725" s="117" t="s">
        <v>1016</v>
      </c>
      <c r="H725" s="117" t="s">
        <v>3298</v>
      </c>
      <c r="I725" s="117"/>
      <c r="J725" s="116" t="s">
        <v>1858</v>
      </c>
      <c r="K725" s="116">
        <v>7.1600900000000003</v>
      </c>
      <c r="L725" s="116">
        <v>31.24033</v>
      </c>
      <c r="M725" s="117" t="s">
        <v>1859</v>
      </c>
      <c r="N725" s="116" t="s">
        <v>159</v>
      </c>
      <c r="O725" s="116">
        <v>27</v>
      </c>
      <c r="P725" s="116">
        <v>162</v>
      </c>
      <c r="Q725" s="116">
        <v>14</v>
      </c>
      <c r="R725" s="116">
        <v>84</v>
      </c>
      <c r="S725" s="116">
        <v>13</v>
      </c>
      <c r="T725" s="116">
        <v>78</v>
      </c>
      <c r="U725" s="116" t="s">
        <v>159</v>
      </c>
      <c r="V725" s="116">
        <v>71</v>
      </c>
      <c r="W725" s="116">
        <v>425</v>
      </c>
      <c r="X725" s="116">
        <v>62</v>
      </c>
      <c r="Y725" s="116">
        <v>371</v>
      </c>
      <c r="Z725" s="116">
        <v>9</v>
      </c>
      <c r="AA725" s="116">
        <v>54</v>
      </c>
      <c r="AB725" s="116">
        <v>1</v>
      </c>
      <c r="AC725" s="116">
        <v>6</v>
      </c>
      <c r="AD725" s="116">
        <v>158</v>
      </c>
      <c r="AE725" s="116">
        <v>948</v>
      </c>
      <c r="AF725" s="116" t="s">
        <v>1860</v>
      </c>
      <c r="AG725" s="117"/>
      <c r="AH725" s="117" t="s">
        <v>1861</v>
      </c>
    </row>
    <row r="726" spans="1:34" x14ac:dyDescent="0.25">
      <c r="A726" s="117" t="s">
        <v>155</v>
      </c>
      <c r="B726" s="117" t="s">
        <v>156</v>
      </c>
      <c r="C726" s="117" t="s">
        <v>3299</v>
      </c>
      <c r="D726" s="117" t="s">
        <v>558</v>
      </c>
      <c r="E726" s="117" t="s">
        <v>251</v>
      </c>
      <c r="F726" s="117" t="s">
        <v>1015</v>
      </c>
      <c r="G726" s="117" t="s">
        <v>1016</v>
      </c>
      <c r="H726" s="117" t="s">
        <v>3300</v>
      </c>
      <c r="I726" s="117"/>
      <c r="J726" s="116" t="s">
        <v>1858</v>
      </c>
      <c r="K726" s="116">
        <v>7.1668399999999997</v>
      </c>
      <c r="L726" s="116">
        <v>31.208300000000001</v>
      </c>
      <c r="M726" s="117" t="s">
        <v>1859</v>
      </c>
      <c r="N726" s="116" t="s">
        <v>159</v>
      </c>
      <c r="O726" s="116">
        <v>26</v>
      </c>
      <c r="P726" s="116">
        <v>156</v>
      </c>
      <c r="Q726" s="116">
        <v>5</v>
      </c>
      <c r="R726" s="116">
        <v>51</v>
      </c>
      <c r="S726" s="116">
        <v>21</v>
      </c>
      <c r="T726" s="116">
        <v>105</v>
      </c>
      <c r="U726" s="116" t="s">
        <v>159</v>
      </c>
      <c r="V726" s="116">
        <v>48</v>
      </c>
      <c r="W726" s="116">
        <v>288</v>
      </c>
      <c r="X726" s="116">
        <v>37</v>
      </c>
      <c r="Y726" s="116">
        <v>222</v>
      </c>
      <c r="Z726" s="116">
        <v>11</v>
      </c>
      <c r="AA726" s="116">
        <v>66</v>
      </c>
      <c r="AB726" s="116">
        <v>2</v>
      </c>
      <c r="AC726" s="116">
        <v>12</v>
      </c>
      <c r="AD726" s="116">
        <v>119</v>
      </c>
      <c r="AE726" s="116">
        <v>635</v>
      </c>
      <c r="AF726" s="116" t="s">
        <v>1860</v>
      </c>
      <c r="AG726" s="117"/>
      <c r="AH726" s="117" t="s">
        <v>1861</v>
      </c>
    </row>
    <row r="727" spans="1:34" x14ac:dyDescent="0.25">
      <c r="A727" s="117" t="s">
        <v>155</v>
      </c>
      <c r="B727" s="117" t="s">
        <v>156</v>
      </c>
      <c r="C727" s="117" t="s">
        <v>3301</v>
      </c>
      <c r="D727" s="117" t="s">
        <v>558</v>
      </c>
      <c r="E727" s="117" t="s">
        <v>251</v>
      </c>
      <c r="F727" s="117" t="s">
        <v>1015</v>
      </c>
      <c r="G727" s="117" t="s">
        <v>1016</v>
      </c>
      <c r="H727" s="117" t="s">
        <v>3302</v>
      </c>
      <c r="I727" s="117"/>
      <c r="J727" s="116" t="s">
        <v>1858</v>
      </c>
      <c r="K727" s="116">
        <v>7.1230799999999999</v>
      </c>
      <c r="L727" s="116">
        <v>31.2789</v>
      </c>
      <c r="M727" s="117" t="s">
        <v>1859</v>
      </c>
      <c r="N727" s="116" t="s">
        <v>146</v>
      </c>
      <c r="O727" s="116">
        <v>0</v>
      </c>
      <c r="P727" s="116">
        <v>0</v>
      </c>
      <c r="Q727" s="116">
        <v>0</v>
      </c>
      <c r="R727" s="116">
        <v>0</v>
      </c>
      <c r="S727" s="116">
        <v>0</v>
      </c>
      <c r="T727" s="116">
        <v>0</v>
      </c>
      <c r="U727" s="116" t="s">
        <v>159</v>
      </c>
      <c r="V727" s="116">
        <v>47</v>
      </c>
      <c r="W727" s="116">
        <v>284</v>
      </c>
      <c r="X727" s="116">
        <v>35</v>
      </c>
      <c r="Y727" s="116">
        <v>212</v>
      </c>
      <c r="Z727" s="116">
        <v>12</v>
      </c>
      <c r="AA727" s="116">
        <v>72</v>
      </c>
      <c r="AB727" s="116">
        <v>1</v>
      </c>
      <c r="AC727" s="116">
        <v>6</v>
      </c>
      <c r="AD727" s="116">
        <v>123</v>
      </c>
      <c r="AE727" s="116">
        <v>725</v>
      </c>
      <c r="AF727" s="116" t="s">
        <v>1860</v>
      </c>
      <c r="AG727" s="117"/>
      <c r="AH727" s="117" t="s">
        <v>1861</v>
      </c>
    </row>
    <row r="728" spans="1:34" x14ac:dyDescent="0.25">
      <c r="A728" s="117" t="s">
        <v>155</v>
      </c>
      <c r="B728" s="117" t="s">
        <v>156</v>
      </c>
      <c r="C728" s="117" t="s">
        <v>3303</v>
      </c>
      <c r="D728" s="117" t="s">
        <v>558</v>
      </c>
      <c r="E728" s="117" t="s">
        <v>251</v>
      </c>
      <c r="F728" s="117" t="s">
        <v>1015</v>
      </c>
      <c r="G728" s="117" t="s">
        <v>1016</v>
      </c>
      <c r="H728" s="117" t="s">
        <v>3304</v>
      </c>
      <c r="I728" s="117"/>
      <c r="J728" s="116" t="s">
        <v>1858</v>
      </c>
      <c r="K728" s="116">
        <v>7.17143</v>
      </c>
      <c r="L728" s="116">
        <v>31.268599999999999</v>
      </c>
      <c r="M728" s="117" t="s">
        <v>1859</v>
      </c>
      <c r="N728" s="116" t="s">
        <v>146</v>
      </c>
      <c r="O728" s="116">
        <v>0</v>
      </c>
      <c r="P728" s="116">
        <v>0</v>
      </c>
      <c r="Q728" s="116">
        <v>0</v>
      </c>
      <c r="R728" s="116">
        <v>0</v>
      </c>
      <c r="S728" s="116">
        <v>0</v>
      </c>
      <c r="T728" s="116">
        <v>0</v>
      </c>
      <c r="U728" s="116" t="s">
        <v>159</v>
      </c>
      <c r="V728" s="116">
        <v>54</v>
      </c>
      <c r="W728" s="116">
        <v>322</v>
      </c>
      <c r="X728" s="116">
        <v>40</v>
      </c>
      <c r="Y728" s="116">
        <v>238</v>
      </c>
      <c r="Z728" s="116">
        <v>14</v>
      </c>
      <c r="AA728" s="116">
        <v>84</v>
      </c>
      <c r="AB728" s="116">
        <v>2</v>
      </c>
      <c r="AC728" s="116">
        <v>12</v>
      </c>
      <c r="AD728" s="116">
        <v>97</v>
      </c>
      <c r="AE728" s="116">
        <v>572</v>
      </c>
      <c r="AF728" s="116" t="s">
        <v>1860</v>
      </c>
      <c r="AG728" s="117"/>
      <c r="AH728" s="117" t="s">
        <v>1861</v>
      </c>
    </row>
    <row r="729" spans="1:34" x14ac:dyDescent="0.25">
      <c r="A729" s="117" t="s">
        <v>155</v>
      </c>
      <c r="B729" s="117" t="s">
        <v>156</v>
      </c>
      <c r="C729" s="117" t="s">
        <v>3305</v>
      </c>
      <c r="D729" s="117" t="s">
        <v>558</v>
      </c>
      <c r="E729" s="117" t="s">
        <v>251</v>
      </c>
      <c r="F729" s="117" t="s">
        <v>1015</v>
      </c>
      <c r="G729" s="117" t="s">
        <v>1016</v>
      </c>
      <c r="H729" s="117" t="s">
        <v>3306</v>
      </c>
      <c r="I729" s="117"/>
      <c r="J729" s="116" t="s">
        <v>1858</v>
      </c>
      <c r="K729" s="116">
        <v>7.1698000000000004</v>
      </c>
      <c r="L729" s="116">
        <v>31.18572</v>
      </c>
      <c r="M729" s="118" t="s">
        <v>2151</v>
      </c>
      <c r="N729" s="116" t="s">
        <v>146</v>
      </c>
      <c r="O729" s="116">
        <v>0</v>
      </c>
      <c r="P729" s="116">
        <v>0</v>
      </c>
      <c r="Q729" s="116">
        <v>0</v>
      </c>
      <c r="R729" s="116">
        <v>0</v>
      </c>
      <c r="S729" s="116">
        <v>0</v>
      </c>
      <c r="T729" s="116">
        <v>0</v>
      </c>
      <c r="U729" s="119" t="s">
        <v>146</v>
      </c>
      <c r="V729" s="116">
        <v>0</v>
      </c>
      <c r="W729" s="116">
        <v>0</v>
      </c>
      <c r="X729" s="116">
        <v>0</v>
      </c>
      <c r="Y729" s="116">
        <v>0</v>
      </c>
      <c r="Z729" s="116">
        <v>0</v>
      </c>
      <c r="AA729" s="116">
        <v>0</v>
      </c>
      <c r="AB729" s="116">
        <v>0</v>
      </c>
      <c r="AC729" s="116">
        <v>0</v>
      </c>
      <c r="AD729" s="116">
        <v>0</v>
      </c>
      <c r="AE729" s="116">
        <v>0</v>
      </c>
      <c r="AF729" s="116" t="s">
        <v>1915</v>
      </c>
      <c r="AG729" s="117" t="s">
        <v>2289</v>
      </c>
      <c r="AH729" s="117" t="s">
        <v>1861</v>
      </c>
    </row>
    <row r="730" spans="1:34" x14ac:dyDescent="0.25">
      <c r="A730" s="117" t="s">
        <v>155</v>
      </c>
      <c r="B730" s="117" t="s">
        <v>156</v>
      </c>
      <c r="C730" s="117" t="s">
        <v>3307</v>
      </c>
      <c r="D730" s="117" t="s">
        <v>558</v>
      </c>
      <c r="E730" s="117" t="s">
        <v>251</v>
      </c>
      <c r="F730" s="117" t="s">
        <v>1015</v>
      </c>
      <c r="G730" s="117" t="s">
        <v>1016</v>
      </c>
      <c r="H730" s="117" t="s">
        <v>3308</v>
      </c>
      <c r="I730" s="117"/>
      <c r="J730" s="116" t="s">
        <v>1858</v>
      </c>
      <c r="K730" s="116">
        <v>7.1621100000000002</v>
      </c>
      <c r="L730" s="116">
        <v>31.200659999999999</v>
      </c>
      <c r="M730" s="118" t="s">
        <v>2151</v>
      </c>
      <c r="N730" s="116" t="s">
        <v>146</v>
      </c>
      <c r="O730" s="116">
        <v>0</v>
      </c>
      <c r="P730" s="116">
        <v>0</v>
      </c>
      <c r="Q730" s="116">
        <v>0</v>
      </c>
      <c r="R730" s="116">
        <v>0</v>
      </c>
      <c r="S730" s="116">
        <v>0</v>
      </c>
      <c r="T730" s="116">
        <v>0</v>
      </c>
      <c r="U730" s="119" t="s">
        <v>146</v>
      </c>
      <c r="V730" s="116">
        <v>0</v>
      </c>
      <c r="W730" s="116">
        <v>0</v>
      </c>
      <c r="X730" s="116">
        <v>0</v>
      </c>
      <c r="Y730" s="116">
        <v>0</v>
      </c>
      <c r="Z730" s="116">
        <v>0</v>
      </c>
      <c r="AA730" s="116">
        <v>0</v>
      </c>
      <c r="AB730" s="116">
        <v>0</v>
      </c>
      <c r="AC730" s="116">
        <v>0</v>
      </c>
      <c r="AD730" s="116">
        <v>0</v>
      </c>
      <c r="AE730" s="116">
        <v>0</v>
      </c>
      <c r="AF730" s="116" t="s">
        <v>1915</v>
      </c>
      <c r="AG730" s="117" t="s">
        <v>2289</v>
      </c>
      <c r="AH730" s="117" t="s">
        <v>1861</v>
      </c>
    </row>
    <row r="731" spans="1:34" x14ac:dyDescent="0.25">
      <c r="A731" s="117" t="s">
        <v>155</v>
      </c>
      <c r="B731" s="117" t="s">
        <v>156</v>
      </c>
      <c r="C731" s="117" t="s">
        <v>3309</v>
      </c>
      <c r="D731" s="117" t="s">
        <v>558</v>
      </c>
      <c r="E731" s="117" t="s">
        <v>251</v>
      </c>
      <c r="F731" s="117" t="s">
        <v>1021</v>
      </c>
      <c r="G731" s="117" t="s">
        <v>1022</v>
      </c>
      <c r="H731" s="117" t="s">
        <v>3310</v>
      </c>
      <c r="I731" s="117"/>
      <c r="J731" s="116" t="s">
        <v>1858</v>
      </c>
      <c r="K731" s="116">
        <v>7.3096750000000004</v>
      </c>
      <c r="L731" s="116">
        <v>31.369125</v>
      </c>
      <c r="M731" s="118" t="s">
        <v>2151</v>
      </c>
      <c r="N731" s="116" t="s">
        <v>146</v>
      </c>
      <c r="O731" s="116">
        <v>0</v>
      </c>
      <c r="P731" s="116">
        <v>0</v>
      </c>
      <c r="Q731" s="116">
        <v>0</v>
      </c>
      <c r="R731" s="116">
        <v>0</v>
      </c>
      <c r="S731" s="116">
        <v>0</v>
      </c>
      <c r="T731" s="116">
        <v>0</v>
      </c>
      <c r="U731" s="119" t="s">
        <v>146</v>
      </c>
      <c r="V731" s="116">
        <v>0</v>
      </c>
      <c r="W731" s="116">
        <v>0</v>
      </c>
      <c r="X731" s="116">
        <v>0</v>
      </c>
      <c r="Y731" s="116">
        <v>0</v>
      </c>
      <c r="Z731" s="116">
        <v>0</v>
      </c>
      <c r="AA731" s="116">
        <v>0</v>
      </c>
      <c r="AB731" s="116">
        <v>0</v>
      </c>
      <c r="AC731" s="116">
        <v>0</v>
      </c>
      <c r="AD731" s="116">
        <v>0</v>
      </c>
      <c r="AE731" s="116">
        <v>0</v>
      </c>
      <c r="AF731" s="116" t="s">
        <v>1915</v>
      </c>
      <c r="AG731" s="117" t="s">
        <v>2289</v>
      </c>
      <c r="AH731" s="117" t="s">
        <v>1861</v>
      </c>
    </row>
    <row r="732" spans="1:34" x14ac:dyDescent="0.25">
      <c r="A732" s="117" t="s">
        <v>155</v>
      </c>
      <c r="B732" s="117" t="s">
        <v>156</v>
      </c>
      <c r="C732" s="117" t="s">
        <v>3311</v>
      </c>
      <c r="D732" s="117" t="s">
        <v>558</v>
      </c>
      <c r="E732" s="117" t="s">
        <v>251</v>
      </c>
      <c r="F732" s="117" t="s">
        <v>1021</v>
      </c>
      <c r="G732" s="117" t="s">
        <v>1022</v>
      </c>
      <c r="H732" s="117" t="s">
        <v>3312</v>
      </c>
      <c r="I732" s="117"/>
      <c r="J732" s="116" t="s">
        <v>1858</v>
      </c>
      <c r="K732" s="116">
        <v>7.22004</v>
      </c>
      <c r="L732" s="116">
        <v>31.60482</v>
      </c>
      <c r="M732" s="117" t="s">
        <v>1859</v>
      </c>
      <c r="N732" s="116" t="s">
        <v>146</v>
      </c>
      <c r="O732" s="116">
        <v>0</v>
      </c>
      <c r="P732" s="116">
        <v>0</v>
      </c>
      <c r="Q732" s="116">
        <v>0</v>
      </c>
      <c r="R732" s="116">
        <v>0</v>
      </c>
      <c r="S732" s="116">
        <v>0</v>
      </c>
      <c r="T732" s="116">
        <v>0</v>
      </c>
      <c r="U732" s="116" t="s">
        <v>159</v>
      </c>
      <c r="V732" s="116">
        <v>87</v>
      </c>
      <c r="W732" s="116">
        <v>522</v>
      </c>
      <c r="X732" s="116">
        <v>78</v>
      </c>
      <c r="Y732" s="116">
        <v>468</v>
      </c>
      <c r="Z732" s="116">
        <v>9</v>
      </c>
      <c r="AA732" s="116">
        <v>54</v>
      </c>
      <c r="AB732" s="116">
        <v>1</v>
      </c>
      <c r="AC732" s="116">
        <v>6</v>
      </c>
      <c r="AD732" s="116">
        <v>171</v>
      </c>
      <c r="AE732" s="116">
        <v>974</v>
      </c>
      <c r="AF732" s="116" t="s">
        <v>1860</v>
      </c>
      <c r="AG732" s="117"/>
      <c r="AH732" s="117" t="s">
        <v>1861</v>
      </c>
    </row>
    <row r="733" spans="1:34" x14ac:dyDescent="0.25">
      <c r="A733" s="117" t="s">
        <v>155</v>
      </c>
      <c r="B733" s="117" t="s">
        <v>156</v>
      </c>
      <c r="C733" s="117" t="s">
        <v>3313</v>
      </c>
      <c r="D733" s="117" t="s">
        <v>558</v>
      </c>
      <c r="E733" s="117" t="s">
        <v>251</v>
      </c>
      <c r="F733" s="117" t="s">
        <v>1021</v>
      </c>
      <c r="G733" s="117" t="s">
        <v>1022</v>
      </c>
      <c r="H733" s="117" t="s">
        <v>3314</v>
      </c>
      <c r="I733" s="117"/>
      <c r="J733" s="116" t="s">
        <v>1858</v>
      </c>
      <c r="K733" s="116">
        <v>7.2658232939999996</v>
      </c>
      <c r="L733" s="116">
        <v>31.355528929999998</v>
      </c>
      <c r="M733" s="117" t="s">
        <v>1859</v>
      </c>
      <c r="N733" s="116" t="s">
        <v>146</v>
      </c>
      <c r="O733" s="116">
        <v>0</v>
      </c>
      <c r="P733" s="116">
        <v>0</v>
      </c>
      <c r="Q733" s="116">
        <v>0</v>
      </c>
      <c r="R733" s="116">
        <v>0</v>
      </c>
      <c r="S733" s="116">
        <v>0</v>
      </c>
      <c r="T733" s="116">
        <v>0</v>
      </c>
      <c r="U733" s="116" t="s">
        <v>159</v>
      </c>
      <c r="V733" s="116">
        <v>75</v>
      </c>
      <c r="W733" s="116">
        <v>450</v>
      </c>
      <c r="X733" s="116">
        <v>67</v>
      </c>
      <c r="Y733" s="116">
        <v>402</v>
      </c>
      <c r="Z733" s="116">
        <v>8</v>
      </c>
      <c r="AA733" s="116">
        <v>48</v>
      </c>
      <c r="AB733" s="116">
        <v>0</v>
      </c>
      <c r="AC733" s="116">
        <v>0</v>
      </c>
      <c r="AD733" s="116">
        <v>185</v>
      </c>
      <c r="AE733" s="116">
        <v>991</v>
      </c>
      <c r="AF733" s="116" t="s">
        <v>1860</v>
      </c>
      <c r="AG733" s="117"/>
      <c r="AH733" s="117" t="s">
        <v>1861</v>
      </c>
    </row>
    <row r="734" spans="1:34" x14ac:dyDescent="0.25">
      <c r="A734" s="117" t="s">
        <v>155</v>
      </c>
      <c r="B734" s="117" t="s">
        <v>156</v>
      </c>
      <c r="C734" s="117" t="s">
        <v>3315</v>
      </c>
      <c r="D734" s="117" t="s">
        <v>558</v>
      </c>
      <c r="E734" s="117" t="s">
        <v>251</v>
      </c>
      <c r="F734" s="117" t="s">
        <v>1021</v>
      </c>
      <c r="G734" s="117" t="s">
        <v>1022</v>
      </c>
      <c r="H734" s="117" t="s">
        <v>3316</v>
      </c>
      <c r="I734" s="117"/>
      <c r="J734" s="116" t="s">
        <v>1858</v>
      </c>
      <c r="K734" s="116">
        <v>7.3245620560000004</v>
      </c>
      <c r="L734" s="116">
        <v>31.458811780000001</v>
      </c>
      <c r="M734" s="117" t="s">
        <v>1859</v>
      </c>
      <c r="N734" s="116" t="s">
        <v>146</v>
      </c>
      <c r="O734" s="116">
        <v>0</v>
      </c>
      <c r="P734" s="116">
        <v>0</v>
      </c>
      <c r="Q734" s="116">
        <v>0</v>
      </c>
      <c r="R734" s="116">
        <v>0</v>
      </c>
      <c r="S734" s="116">
        <v>0</v>
      </c>
      <c r="T734" s="116">
        <v>0</v>
      </c>
      <c r="U734" s="116" t="s">
        <v>159</v>
      </c>
      <c r="V734" s="116">
        <v>58</v>
      </c>
      <c r="W734" s="116">
        <v>348</v>
      </c>
      <c r="X734" s="116">
        <v>53</v>
      </c>
      <c r="Y734" s="116">
        <v>318</v>
      </c>
      <c r="Z734" s="116">
        <v>5</v>
      </c>
      <c r="AA734" s="116">
        <v>30</v>
      </c>
      <c r="AB734" s="116">
        <v>1</v>
      </c>
      <c r="AC734" s="116">
        <v>6</v>
      </c>
      <c r="AD734" s="116">
        <v>133</v>
      </c>
      <c r="AE734" s="116">
        <v>798</v>
      </c>
      <c r="AF734" s="116" t="s">
        <v>1860</v>
      </c>
      <c r="AG734" s="117"/>
      <c r="AH734" s="117" t="s">
        <v>1861</v>
      </c>
    </row>
    <row r="735" spans="1:34" x14ac:dyDescent="0.25">
      <c r="A735" s="117" t="s">
        <v>155</v>
      </c>
      <c r="B735" s="117" t="s">
        <v>156</v>
      </c>
      <c r="C735" s="117" t="s">
        <v>3317</v>
      </c>
      <c r="D735" s="117" t="s">
        <v>558</v>
      </c>
      <c r="E735" s="117" t="s">
        <v>251</v>
      </c>
      <c r="F735" s="117" t="s">
        <v>1021</v>
      </c>
      <c r="G735" s="117" t="s">
        <v>1022</v>
      </c>
      <c r="H735" s="117" t="s">
        <v>3318</v>
      </c>
      <c r="I735" s="117"/>
      <c r="J735" s="116" t="s">
        <v>1858</v>
      </c>
      <c r="K735" s="116">
        <v>7.3130504390000004</v>
      </c>
      <c r="L735" s="116">
        <v>31.391175369999999</v>
      </c>
      <c r="M735" s="117" t="s">
        <v>1859</v>
      </c>
      <c r="N735" s="116" t="s">
        <v>146</v>
      </c>
      <c r="O735" s="116">
        <v>0</v>
      </c>
      <c r="P735" s="116">
        <v>0</v>
      </c>
      <c r="Q735" s="116">
        <v>0</v>
      </c>
      <c r="R735" s="116">
        <v>0</v>
      </c>
      <c r="S735" s="116">
        <v>0</v>
      </c>
      <c r="T735" s="116">
        <v>0</v>
      </c>
      <c r="U735" s="116" t="s">
        <v>159</v>
      </c>
      <c r="V735" s="116">
        <v>133</v>
      </c>
      <c r="W735" s="116">
        <v>798</v>
      </c>
      <c r="X735" s="116">
        <v>121</v>
      </c>
      <c r="Y735" s="116">
        <v>726</v>
      </c>
      <c r="Z735" s="116">
        <v>12</v>
      </c>
      <c r="AA735" s="116">
        <v>72</v>
      </c>
      <c r="AB735" s="116">
        <v>1</v>
      </c>
      <c r="AC735" s="116">
        <v>6</v>
      </c>
      <c r="AD735" s="116">
        <v>197</v>
      </c>
      <c r="AE735" s="116">
        <v>1000</v>
      </c>
      <c r="AF735" s="116" t="s">
        <v>1860</v>
      </c>
      <c r="AG735" s="117"/>
      <c r="AH735" s="117" t="s">
        <v>1861</v>
      </c>
    </row>
    <row r="736" spans="1:34" x14ac:dyDescent="0.25">
      <c r="A736" s="117" t="s">
        <v>155</v>
      </c>
      <c r="B736" s="117" t="s">
        <v>156</v>
      </c>
      <c r="C736" s="117" t="s">
        <v>3319</v>
      </c>
      <c r="D736" s="117" t="s">
        <v>558</v>
      </c>
      <c r="E736" s="117" t="s">
        <v>251</v>
      </c>
      <c r="F736" s="117" t="s">
        <v>557</v>
      </c>
      <c r="G736" s="117" t="s">
        <v>559</v>
      </c>
      <c r="H736" s="117" t="s">
        <v>3320</v>
      </c>
      <c r="I736" s="117"/>
      <c r="J736" s="116" t="s">
        <v>1858</v>
      </c>
      <c r="K736" s="116">
        <v>7.0954300000000003</v>
      </c>
      <c r="L736" s="116">
        <v>31.28566</v>
      </c>
      <c r="M736" s="117" t="s">
        <v>1859</v>
      </c>
      <c r="N736" s="116" t="s">
        <v>159</v>
      </c>
      <c r="O736" s="116">
        <v>32</v>
      </c>
      <c r="P736" s="116">
        <v>197</v>
      </c>
      <c r="Q736" s="116">
        <v>32</v>
      </c>
      <c r="R736" s="116">
        <v>197</v>
      </c>
      <c r="S736" s="116">
        <v>0</v>
      </c>
      <c r="T736" s="116">
        <v>0</v>
      </c>
      <c r="U736" s="116" t="s">
        <v>159</v>
      </c>
      <c r="V736" s="116">
        <v>59</v>
      </c>
      <c r="W736" s="116">
        <v>360</v>
      </c>
      <c r="X736" s="116">
        <v>43</v>
      </c>
      <c r="Y736" s="116">
        <v>262</v>
      </c>
      <c r="Z736" s="116">
        <v>16</v>
      </c>
      <c r="AA736" s="116">
        <v>98</v>
      </c>
      <c r="AB736" s="116">
        <v>0</v>
      </c>
      <c r="AC736" s="116">
        <v>0</v>
      </c>
      <c r="AD736" s="116">
        <v>192</v>
      </c>
      <c r="AE736" s="116">
        <v>979</v>
      </c>
      <c r="AF736" s="116" t="s">
        <v>1860</v>
      </c>
      <c r="AG736" s="117"/>
      <c r="AH736" s="117" t="s">
        <v>1861</v>
      </c>
    </row>
    <row r="737" spans="1:34" x14ac:dyDescent="0.25">
      <c r="A737" s="117" t="s">
        <v>155</v>
      </c>
      <c r="B737" s="117" t="s">
        <v>156</v>
      </c>
      <c r="C737" s="117" t="s">
        <v>3321</v>
      </c>
      <c r="D737" s="117" t="s">
        <v>558</v>
      </c>
      <c r="E737" s="117" t="s">
        <v>251</v>
      </c>
      <c r="F737" s="117" t="s">
        <v>557</v>
      </c>
      <c r="G737" s="117" t="s">
        <v>559</v>
      </c>
      <c r="H737" s="117" t="s">
        <v>3322</v>
      </c>
      <c r="I737" s="117"/>
      <c r="J737" s="116" t="s">
        <v>1858</v>
      </c>
      <c r="K737" s="116">
        <v>7.0944000000000003</v>
      </c>
      <c r="L737" s="116">
        <v>31.284939999999999</v>
      </c>
      <c r="M737" s="117" t="s">
        <v>1859</v>
      </c>
      <c r="N737" s="116" t="s">
        <v>159</v>
      </c>
      <c r="O737" s="116">
        <v>27</v>
      </c>
      <c r="P737" s="116">
        <v>160</v>
      </c>
      <c r="Q737" s="116">
        <v>27</v>
      </c>
      <c r="R737" s="116">
        <v>160</v>
      </c>
      <c r="S737" s="116">
        <v>0</v>
      </c>
      <c r="T737" s="116">
        <v>0</v>
      </c>
      <c r="U737" s="116" t="s">
        <v>159</v>
      </c>
      <c r="V737" s="116">
        <v>32</v>
      </c>
      <c r="W737" s="116">
        <v>194</v>
      </c>
      <c r="X737" s="116">
        <v>17</v>
      </c>
      <c r="Y737" s="116">
        <v>103</v>
      </c>
      <c r="Z737" s="116">
        <v>15</v>
      </c>
      <c r="AA737" s="116">
        <v>91</v>
      </c>
      <c r="AB737" s="116">
        <v>0</v>
      </c>
      <c r="AC737" s="116">
        <v>0</v>
      </c>
      <c r="AD737" s="116">
        <v>87</v>
      </c>
      <c r="AE737" s="116">
        <v>621</v>
      </c>
      <c r="AF737" s="116" t="s">
        <v>1860</v>
      </c>
      <c r="AG737" s="117"/>
      <c r="AH737" s="117" t="s">
        <v>1861</v>
      </c>
    </row>
    <row r="738" spans="1:34" x14ac:dyDescent="0.25">
      <c r="A738" s="117" t="s">
        <v>155</v>
      </c>
      <c r="B738" s="117" t="s">
        <v>156</v>
      </c>
      <c r="C738" s="117" t="s">
        <v>3323</v>
      </c>
      <c r="D738" s="117" t="s">
        <v>558</v>
      </c>
      <c r="E738" s="117" t="s">
        <v>251</v>
      </c>
      <c r="F738" s="117" t="s">
        <v>557</v>
      </c>
      <c r="G738" s="117" t="s">
        <v>559</v>
      </c>
      <c r="H738" s="117" t="s">
        <v>3324</v>
      </c>
      <c r="I738" s="117"/>
      <c r="J738" s="116" t="s">
        <v>1858</v>
      </c>
      <c r="K738" s="116">
        <v>7.0582500020000003</v>
      </c>
      <c r="L738" s="116">
        <v>31.381910002000001</v>
      </c>
      <c r="M738" s="117" t="s">
        <v>1859</v>
      </c>
      <c r="N738" s="116" t="s">
        <v>159</v>
      </c>
      <c r="O738" s="116">
        <v>7</v>
      </c>
      <c r="P738" s="116">
        <v>41</v>
      </c>
      <c r="Q738" s="116">
        <v>7</v>
      </c>
      <c r="R738" s="116">
        <v>41</v>
      </c>
      <c r="S738" s="116">
        <v>0</v>
      </c>
      <c r="T738" s="116">
        <v>0</v>
      </c>
      <c r="U738" s="116" t="s">
        <v>159</v>
      </c>
      <c r="V738" s="116">
        <v>81</v>
      </c>
      <c r="W738" s="116">
        <v>486</v>
      </c>
      <c r="X738" s="116">
        <v>67</v>
      </c>
      <c r="Y738" s="116">
        <v>402</v>
      </c>
      <c r="Z738" s="116">
        <v>14</v>
      </c>
      <c r="AA738" s="116">
        <v>84</v>
      </c>
      <c r="AB738" s="116">
        <v>0</v>
      </c>
      <c r="AC738" s="116">
        <v>0</v>
      </c>
      <c r="AD738" s="116">
        <v>97</v>
      </c>
      <c r="AE738" s="116">
        <v>789</v>
      </c>
      <c r="AF738" s="116" t="s">
        <v>1860</v>
      </c>
      <c r="AG738" s="117"/>
      <c r="AH738" s="117" t="s">
        <v>1861</v>
      </c>
    </row>
    <row r="739" spans="1:34" x14ac:dyDescent="0.25">
      <c r="A739" s="117" t="s">
        <v>155</v>
      </c>
      <c r="B739" s="117" t="s">
        <v>156</v>
      </c>
      <c r="C739" s="117" t="s">
        <v>3325</v>
      </c>
      <c r="D739" s="117" t="s">
        <v>558</v>
      </c>
      <c r="E739" s="117" t="s">
        <v>251</v>
      </c>
      <c r="F739" s="117" t="s">
        <v>557</v>
      </c>
      <c r="G739" s="117" t="s">
        <v>559</v>
      </c>
      <c r="H739" s="117" t="s">
        <v>3326</v>
      </c>
      <c r="I739" s="117"/>
      <c r="J739" s="116" t="s">
        <v>1858</v>
      </c>
      <c r="K739" s="116">
        <v>7.10236</v>
      </c>
      <c r="L739" s="116">
        <v>31.276509999999998</v>
      </c>
      <c r="M739" s="117" t="s">
        <v>1859</v>
      </c>
      <c r="N739" s="116" t="s">
        <v>159</v>
      </c>
      <c r="O739" s="116">
        <v>18</v>
      </c>
      <c r="P739" s="116">
        <v>108</v>
      </c>
      <c r="Q739" s="116">
        <v>18</v>
      </c>
      <c r="R739" s="116">
        <v>108</v>
      </c>
      <c r="S739" s="116">
        <v>0</v>
      </c>
      <c r="T739" s="116">
        <v>0</v>
      </c>
      <c r="U739" s="116" t="s">
        <v>159</v>
      </c>
      <c r="V739" s="116">
        <v>31</v>
      </c>
      <c r="W739" s="116">
        <v>189</v>
      </c>
      <c r="X739" s="116">
        <v>22</v>
      </c>
      <c r="Y739" s="116">
        <v>135</v>
      </c>
      <c r="Z739" s="116">
        <v>9</v>
      </c>
      <c r="AA739" s="116">
        <v>54</v>
      </c>
      <c r="AB739" s="116">
        <v>0</v>
      </c>
      <c r="AC739" s="116">
        <v>0</v>
      </c>
      <c r="AD739" s="116">
        <v>160</v>
      </c>
      <c r="AE739" s="116">
        <v>960</v>
      </c>
      <c r="AF739" s="116" t="s">
        <v>1860</v>
      </c>
      <c r="AG739" s="117"/>
      <c r="AH739" s="117" t="s">
        <v>1861</v>
      </c>
    </row>
    <row r="740" spans="1:34" x14ac:dyDescent="0.25">
      <c r="A740" s="117" t="s">
        <v>155</v>
      </c>
      <c r="B740" s="117" t="s">
        <v>156</v>
      </c>
      <c r="C740" s="117" t="s">
        <v>3327</v>
      </c>
      <c r="D740" s="117" t="s">
        <v>558</v>
      </c>
      <c r="E740" s="117" t="s">
        <v>251</v>
      </c>
      <c r="F740" s="117" t="s">
        <v>959</v>
      </c>
      <c r="G740" s="117" t="s">
        <v>960</v>
      </c>
      <c r="H740" s="117" t="s">
        <v>3328</v>
      </c>
      <c r="I740" s="117"/>
      <c r="J740" s="116" t="s">
        <v>1858</v>
      </c>
      <c r="K740" s="116">
        <v>6.8881199999999998</v>
      </c>
      <c r="L740" s="116">
        <v>31.373619999999999</v>
      </c>
      <c r="M740" s="117" t="s">
        <v>1859</v>
      </c>
      <c r="N740" s="116" t="s">
        <v>146</v>
      </c>
      <c r="O740" s="116">
        <v>0</v>
      </c>
      <c r="P740" s="116">
        <v>0</v>
      </c>
      <c r="Q740" s="116">
        <v>0</v>
      </c>
      <c r="R740" s="116">
        <v>0</v>
      </c>
      <c r="S740" s="116">
        <v>0</v>
      </c>
      <c r="T740" s="116">
        <v>0</v>
      </c>
      <c r="U740" s="116" t="s">
        <v>159</v>
      </c>
      <c r="V740" s="116">
        <v>78</v>
      </c>
      <c r="W740" s="116">
        <v>468</v>
      </c>
      <c r="X740" s="116">
        <v>66</v>
      </c>
      <c r="Y740" s="116">
        <v>396</v>
      </c>
      <c r="Z740" s="116">
        <v>12</v>
      </c>
      <c r="AA740" s="116">
        <v>72</v>
      </c>
      <c r="AB740" s="116">
        <v>11</v>
      </c>
      <c r="AC740" s="116">
        <v>66</v>
      </c>
      <c r="AD740" s="116">
        <v>21</v>
      </c>
      <c r="AE740" s="116">
        <v>126</v>
      </c>
      <c r="AF740" s="116" t="s">
        <v>1860</v>
      </c>
      <c r="AG740" s="117"/>
      <c r="AH740" s="117" t="s">
        <v>1861</v>
      </c>
    </row>
    <row r="741" spans="1:34" x14ac:dyDescent="0.25">
      <c r="A741" s="117" t="s">
        <v>155</v>
      </c>
      <c r="B741" s="117" t="s">
        <v>156</v>
      </c>
      <c r="C741" s="117" t="s">
        <v>3329</v>
      </c>
      <c r="D741" s="117" t="s">
        <v>558</v>
      </c>
      <c r="E741" s="117" t="s">
        <v>251</v>
      </c>
      <c r="F741" s="117" t="s">
        <v>959</v>
      </c>
      <c r="G741" s="117" t="s">
        <v>960</v>
      </c>
      <c r="H741" s="117" t="s">
        <v>3330</v>
      </c>
      <c r="I741" s="117"/>
      <c r="J741" s="116" t="s">
        <v>1858</v>
      </c>
      <c r="K741" s="116">
        <v>6.9023500000000002</v>
      </c>
      <c r="L741" s="116">
        <v>31.372499999999999</v>
      </c>
      <c r="M741" s="117" t="s">
        <v>1859</v>
      </c>
      <c r="N741" s="116" t="s">
        <v>146</v>
      </c>
      <c r="O741" s="116">
        <v>0</v>
      </c>
      <c r="P741" s="116">
        <v>0</v>
      </c>
      <c r="Q741" s="116">
        <v>0</v>
      </c>
      <c r="R741" s="116">
        <v>0</v>
      </c>
      <c r="S741" s="116">
        <v>0</v>
      </c>
      <c r="T741" s="116">
        <v>0</v>
      </c>
      <c r="U741" s="116" t="s">
        <v>159</v>
      </c>
      <c r="V741" s="116">
        <v>88</v>
      </c>
      <c r="W741" s="116">
        <v>525</v>
      </c>
      <c r="X741" s="116">
        <v>69</v>
      </c>
      <c r="Y741" s="116">
        <v>411</v>
      </c>
      <c r="Z741" s="116">
        <v>19</v>
      </c>
      <c r="AA741" s="116">
        <v>114</v>
      </c>
      <c r="AB741" s="116">
        <v>14</v>
      </c>
      <c r="AC741" s="116">
        <v>84</v>
      </c>
      <c r="AD741" s="116">
        <v>25</v>
      </c>
      <c r="AE741" s="116">
        <v>150</v>
      </c>
      <c r="AF741" s="116" t="s">
        <v>1860</v>
      </c>
      <c r="AG741" s="117"/>
      <c r="AH741" s="117" t="s">
        <v>1861</v>
      </c>
    </row>
    <row r="742" spans="1:34" x14ac:dyDescent="0.25">
      <c r="A742" s="117" t="s">
        <v>155</v>
      </c>
      <c r="B742" s="117" t="s">
        <v>156</v>
      </c>
      <c r="C742" s="117" t="s">
        <v>3331</v>
      </c>
      <c r="D742" s="117" t="s">
        <v>558</v>
      </c>
      <c r="E742" s="117" t="s">
        <v>251</v>
      </c>
      <c r="F742" s="117" t="s">
        <v>959</v>
      </c>
      <c r="G742" s="117" t="s">
        <v>960</v>
      </c>
      <c r="H742" s="117" t="s">
        <v>3332</v>
      </c>
      <c r="I742" s="117"/>
      <c r="J742" s="116" t="s">
        <v>1858</v>
      </c>
      <c r="K742" s="116">
        <v>6.8888925099999998</v>
      </c>
      <c r="L742" s="116">
        <v>31.361708520000001</v>
      </c>
      <c r="M742" s="117" t="s">
        <v>1859</v>
      </c>
      <c r="N742" s="116" t="s">
        <v>146</v>
      </c>
      <c r="O742" s="116">
        <v>0</v>
      </c>
      <c r="P742" s="116">
        <v>0</v>
      </c>
      <c r="Q742" s="116">
        <v>0</v>
      </c>
      <c r="R742" s="116">
        <v>0</v>
      </c>
      <c r="S742" s="116">
        <v>0</v>
      </c>
      <c r="T742" s="116">
        <v>0</v>
      </c>
      <c r="U742" s="116" t="s">
        <v>159</v>
      </c>
      <c r="V742" s="116">
        <v>42</v>
      </c>
      <c r="W742" s="116">
        <v>252</v>
      </c>
      <c r="X742" s="116">
        <v>27</v>
      </c>
      <c r="Y742" s="116">
        <v>162</v>
      </c>
      <c r="Z742" s="116">
        <v>15</v>
      </c>
      <c r="AA742" s="116">
        <v>90</v>
      </c>
      <c r="AB742" s="116">
        <v>17</v>
      </c>
      <c r="AC742" s="116">
        <v>102</v>
      </c>
      <c r="AD742" s="116">
        <v>17</v>
      </c>
      <c r="AE742" s="116">
        <v>102</v>
      </c>
      <c r="AF742" s="116" t="s">
        <v>1860</v>
      </c>
      <c r="AG742" s="117"/>
      <c r="AH742" s="117" t="s">
        <v>1861</v>
      </c>
    </row>
    <row r="743" spans="1:34" x14ac:dyDescent="0.25">
      <c r="A743" s="117" t="s">
        <v>155</v>
      </c>
      <c r="B743" s="117" t="s">
        <v>156</v>
      </c>
      <c r="C743" s="117" t="s">
        <v>3333</v>
      </c>
      <c r="D743" s="117" t="s">
        <v>558</v>
      </c>
      <c r="E743" s="117" t="s">
        <v>251</v>
      </c>
      <c r="F743" s="117" t="s">
        <v>959</v>
      </c>
      <c r="G743" s="117" t="s">
        <v>960</v>
      </c>
      <c r="H743" s="117" t="s">
        <v>3334</v>
      </c>
      <c r="I743" s="117"/>
      <c r="J743" s="116" t="s">
        <v>1858</v>
      </c>
      <c r="K743" s="116">
        <v>6.8280868530000003</v>
      </c>
      <c r="L743" s="116">
        <v>31.29814833</v>
      </c>
      <c r="M743" s="117" t="s">
        <v>1859</v>
      </c>
      <c r="N743" s="116" t="s">
        <v>159</v>
      </c>
      <c r="O743" s="116">
        <v>9</v>
      </c>
      <c r="P743" s="116">
        <v>55</v>
      </c>
      <c r="Q743" s="116">
        <v>9</v>
      </c>
      <c r="R743" s="116">
        <v>55</v>
      </c>
      <c r="S743" s="116">
        <v>0</v>
      </c>
      <c r="T743" s="116">
        <v>0</v>
      </c>
      <c r="U743" s="116" t="s">
        <v>159</v>
      </c>
      <c r="V743" s="116">
        <v>53</v>
      </c>
      <c r="W743" s="116">
        <v>321</v>
      </c>
      <c r="X743" s="116">
        <v>39</v>
      </c>
      <c r="Y743" s="116">
        <v>237</v>
      </c>
      <c r="Z743" s="116">
        <v>14</v>
      </c>
      <c r="AA743" s="116">
        <v>84</v>
      </c>
      <c r="AB743" s="116">
        <v>15</v>
      </c>
      <c r="AC743" s="116">
        <v>90</v>
      </c>
      <c r="AD743" s="116">
        <v>26</v>
      </c>
      <c r="AE743" s="116">
        <v>156</v>
      </c>
      <c r="AF743" s="116" t="s">
        <v>1860</v>
      </c>
      <c r="AG743" s="117"/>
      <c r="AH743" s="117" t="s">
        <v>1861</v>
      </c>
    </row>
    <row r="744" spans="1:34" x14ac:dyDescent="0.25">
      <c r="A744" s="117" t="s">
        <v>155</v>
      </c>
      <c r="B744" s="117" t="s">
        <v>156</v>
      </c>
      <c r="C744" s="117" t="s">
        <v>3335</v>
      </c>
      <c r="D744" s="117" t="s">
        <v>558</v>
      </c>
      <c r="E744" s="117" t="s">
        <v>251</v>
      </c>
      <c r="F744" s="117" t="s">
        <v>959</v>
      </c>
      <c r="G744" s="117" t="s">
        <v>960</v>
      </c>
      <c r="H744" s="117" t="s">
        <v>3336</v>
      </c>
      <c r="I744" s="117"/>
      <c r="J744" s="116" t="s">
        <v>1858</v>
      </c>
      <c r="K744" s="116">
        <v>6.9003925099999996</v>
      </c>
      <c r="L744" s="116">
        <v>31.360718519999999</v>
      </c>
      <c r="M744" s="117" t="s">
        <v>1859</v>
      </c>
      <c r="N744" s="116" t="s">
        <v>159</v>
      </c>
      <c r="O744" s="116">
        <v>17</v>
      </c>
      <c r="P744" s="116">
        <v>103</v>
      </c>
      <c r="Q744" s="116">
        <v>17</v>
      </c>
      <c r="R744" s="116">
        <v>103</v>
      </c>
      <c r="S744" s="116">
        <v>0</v>
      </c>
      <c r="T744" s="116">
        <v>0</v>
      </c>
      <c r="U744" s="116" t="s">
        <v>159</v>
      </c>
      <c r="V744" s="116">
        <v>56</v>
      </c>
      <c r="W744" s="116">
        <v>337</v>
      </c>
      <c r="X744" s="116">
        <v>43</v>
      </c>
      <c r="Y744" s="116">
        <v>259</v>
      </c>
      <c r="Z744" s="116">
        <v>13</v>
      </c>
      <c r="AA744" s="116">
        <v>78</v>
      </c>
      <c r="AB744" s="116">
        <v>18</v>
      </c>
      <c r="AC744" s="116">
        <v>108</v>
      </c>
      <c r="AD744" s="116">
        <v>46</v>
      </c>
      <c r="AE744" s="116">
        <v>276</v>
      </c>
      <c r="AF744" s="116" t="s">
        <v>1860</v>
      </c>
      <c r="AG744" s="117"/>
      <c r="AH744" s="117" t="s">
        <v>1861</v>
      </c>
    </row>
    <row r="745" spans="1:34" x14ac:dyDescent="0.25">
      <c r="A745" s="117" t="s">
        <v>155</v>
      </c>
      <c r="B745" s="117" t="s">
        <v>156</v>
      </c>
      <c r="C745" s="117" t="s">
        <v>3337</v>
      </c>
      <c r="D745" s="117" t="s">
        <v>162</v>
      </c>
      <c r="E745" s="117" t="s">
        <v>163</v>
      </c>
      <c r="F745" s="117" t="s">
        <v>167</v>
      </c>
      <c r="G745" s="117" t="s">
        <v>168</v>
      </c>
      <c r="H745" s="117" t="s">
        <v>3338</v>
      </c>
      <c r="I745" s="117"/>
      <c r="J745" s="116" t="s">
        <v>1858</v>
      </c>
      <c r="K745" s="116">
        <v>8.1787734000000007</v>
      </c>
      <c r="L745" s="116">
        <v>31.846222099999999</v>
      </c>
      <c r="M745" s="117" t="s">
        <v>1859</v>
      </c>
      <c r="N745" s="116" t="s">
        <v>159</v>
      </c>
      <c r="O745" s="116">
        <v>307</v>
      </c>
      <c r="P745" s="116">
        <v>1672</v>
      </c>
      <c r="Q745" s="116">
        <v>307</v>
      </c>
      <c r="R745" s="116">
        <v>1672</v>
      </c>
      <c r="S745" s="116">
        <v>0</v>
      </c>
      <c r="T745" s="116">
        <v>0</v>
      </c>
      <c r="U745" s="119" t="s">
        <v>146</v>
      </c>
      <c r="V745" s="116">
        <v>0</v>
      </c>
      <c r="W745" s="116">
        <v>0</v>
      </c>
      <c r="X745" s="116">
        <v>0</v>
      </c>
      <c r="Y745" s="116">
        <v>0</v>
      </c>
      <c r="Z745" s="116">
        <v>0</v>
      </c>
      <c r="AA745" s="116">
        <v>0</v>
      </c>
      <c r="AB745" s="116">
        <v>0</v>
      </c>
      <c r="AC745" s="116">
        <v>0</v>
      </c>
      <c r="AD745" s="116">
        <v>0</v>
      </c>
      <c r="AE745" s="116">
        <v>0</v>
      </c>
      <c r="AF745" s="116" t="s">
        <v>1860</v>
      </c>
      <c r="AG745" s="117" t="s">
        <v>1888</v>
      </c>
      <c r="AH745" s="117" t="s">
        <v>1861</v>
      </c>
    </row>
    <row r="746" spans="1:34" x14ac:dyDescent="0.25">
      <c r="A746" s="117" t="s">
        <v>155</v>
      </c>
      <c r="B746" s="117" t="s">
        <v>156</v>
      </c>
      <c r="C746" s="117" t="s">
        <v>3339</v>
      </c>
      <c r="D746" s="117" t="s">
        <v>162</v>
      </c>
      <c r="E746" s="117" t="s">
        <v>163</v>
      </c>
      <c r="F746" s="117" t="s">
        <v>1649</v>
      </c>
      <c r="G746" s="117" t="s">
        <v>1650</v>
      </c>
      <c r="H746" s="117" t="s">
        <v>3340</v>
      </c>
      <c r="I746" s="117"/>
      <c r="J746" s="116" t="s">
        <v>1858</v>
      </c>
      <c r="K746" s="116">
        <v>8.3333332999999996</v>
      </c>
      <c r="L746" s="116">
        <v>32.0833333</v>
      </c>
      <c r="M746" s="117" t="s">
        <v>1859</v>
      </c>
      <c r="N746" s="116" t="s">
        <v>159</v>
      </c>
      <c r="O746" s="116">
        <v>35</v>
      </c>
      <c r="P746" s="116">
        <v>175</v>
      </c>
      <c r="Q746" s="116">
        <v>35</v>
      </c>
      <c r="R746" s="116">
        <v>175</v>
      </c>
      <c r="S746" s="116">
        <v>0</v>
      </c>
      <c r="T746" s="116">
        <v>0</v>
      </c>
      <c r="U746" s="116" t="s">
        <v>159</v>
      </c>
      <c r="V746" s="116">
        <v>21</v>
      </c>
      <c r="W746" s="116">
        <v>108</v>
      </c>
      <c r="X746" s="116">
        <v>0</v>
      </c>
      <c r="Y746" s="116">
        <v>0</v>
      </c>
      <c r="Z746" s="116">
        <v>21</v>
      </c>
      <c r="AA746" s="116">
        <v>108</v>
      </c>
      <c r="AB746" s="116">
        <v>20</v>
      </c>
      <c r="AC746" s="116">
        <v>100</v>
      </c>
      <c r="AD746" s="116">
        <v>82</v>
      </c>
      <c r="AE746" s="116">
        <v>406</v>
      </c>
      <c r="AF746" s="116" t="s">
        <v>1860</v>
      </c>
      <c r="AG746" s="117"/>
      <c r="AH746" s="117" t="s">
        <v>1861</v>
      </c>
    </row>
    <row r="747" spans="1:34" x14ac:dyDescent="0.25">
      <c r="A747" s="117" t="s">
        <v>155</v>
      </c>
      <c r="B747" s="117" t="s">
        <v>156</v>
      </c>
      <c r="C747" s="117" t="s">
        <v>3341</v>
      </c>
      <c r="D747" s="117" t="s">
        <v>162</v>
      </c>
      <c r="E747" s="117" t="s">
        <v>163</v>
      </c>
      <c r="F747" s="117" t="s">
        <v>1649</v>
      </c>
      <c r="G747" s="117" t="s">
        <v>1650</v>
      </c>
      <c r="H747" s="117" t="s">
        <v>3342</v>
      </c>
      <c r="I747" s="117"/>
      <c r="J747" s="116" t="s">
        <v>1858</v>
      </c>
      <c r="K747" s="116">
        <v>8.3183301000000007</v>
      </c>
      <c r="L747" s="116">
        <v>32.049738599999998</v>
      </c>
      <c r="M747" s="117" t="s">
        <v>1859</v>
      </c>
      <c r="N747" s="116" t="s">
        <v>159</v>
      </c>
      <c r="O747" s="116">
        <v>40</v>
      </c>
      <c r="P747" s="116">
        <v>200</v>
      </c>
      <c r="Q747" s="116">
        <v>40</v>
      </c>
      <c r="R747" s="116">
        <v>200</v>
      </c>
      <c r="S747" s="116">
        <v>0</v>
      </c>
      <c r="T747" s="116">
        <v>0</v>
      </c>
      <c r="U747" s="116" t="s">
        <v>159</v>
      </c>
      <c r="V747" s="116">
        <v>30</v>
      </c>
      <c r="W747" s="116">
        <v>150</v>
      </c>
      <c r="X747" s="116">
        <v>0</v>
      </c>
      <c r="Y747" s="116">
        <v>0</v>
      </c>
      <c r="Z747" s="116">
        <v>30</v>
      </c>
      <c r="AA747" s="116">
        <v>150</v>
      </c>
      <c r="AB747" s="116">
        <v>11</v>
      </c>
      <c r="AC747" s="116">
        <v>55</v>
      </c>
      <c r="AD747" s="116">
        <v>91</v>
      </c>
      <c r="AE747" s="116">
        <v>459</v>
      </c>
      <c r="AF747" s="116" t="s">
        <v>1860</v>
      </c>
      <c r="AG747" s="117"/>
      <c r="AH747" s="117" t="s">
        <v>1861</v>
      </c>
    </row>
    <row r="748" spans="1:34" x14ac:dyDescent="0.25">
      <c r="A748" s="117" t="s">
        <v>155</v>
      </c>
      <c r="B748" s="117" t="s">
        <v>156</v>
      </c>
      <c r="C748" s="117" t="s">
        <v>3343</v>
      </c>
      <c r="D748" s="117" t="s">
        <v>162</v>
      </c>
      <c r="E748" s="117" t="s">
        <v>163</v>
      </c>
      <c r="F748" s="117" t="s">
        <v>1649</v>
      </c>
      <c r="G748" s="117" t="s">
        <v>1650</v>
      </c>
      <c r="H748" s="117" t="s">
        <v>3344</v>
      </c>
      <c r="I748" s="117"/>
      <c r="J748" s="116" t="s">
        <v>1858</v>
      </c>
      <c r="K748" s="116">
        <v>8.2350990999999993</v>
      </c>
      <c r="L748" s="116">
        <v>32.038320900000002</v>
      </c>
      <c r="M748" s="117" t="s">
        <v>1859</v>
      </c>
      <c r="N748" s="116" t="s">
        <v>159</v>
      </c>
      <c r="O748" s="116">
        <v>70</v>
      </c>
      <c r="P748" s="116">
        <v>350</v>
      </c>
      <c r="Q748" s="116">
        <v>70</v>
      </c>
      <c r="R748" s="116">
        <v>350</v>
      </c>
      <c r="S748" s="116">
        <v>0</v>
      </c>
      <c r="T748" s="116">
        <v>0</v>
      </c>
      <c r="U748" s="116" t="s">
        <v>159</v>
      </c>
      <c r="V748" s="116">
        <v>42</v>
      </c>
      <c r="W748" s="116">
        <v>210</v>
      </c>
      <c r="X748" s="116">
        <v>0</v>
      </c>
      <c r="Y748" s="116">
        <v>0</v>
      </c>
      <c r="Z748" s="116">
        <v>42</v>
      </c>
      <c r="AA748" s="116">
        <v>210</v>
      </c>
      <c r="AB748" s="116">
        <v>18</v>
      </c>
      <c r="AC748" s="116">
        <v>90</v>
      </c>
      <c r="AD748" s="116">
        <v>93</v>
      </c>
      <c r="AE748" s="116">
        <v>465</v>
      </c>
      <c r="AF748" s="116" t="s">
        <v>1860</v>
      </c>
      <c r="AG748" s="117"/>
      <c r="AH748" s="117" t="s">
        <v>1861</v>
      </c>
    </row>
    <row r="749" spans="1:34" x14ac:dyDescent="0.25">
      <c r="A749" s="117" t="s">
        <v>155</v>
      </c>
      <c r="B749" s="117" t="s">
        <v>156</v>
      </c>
      <c r="C749" s="117" t="s">
        <v>3345</v>
      </c>
      <c r="D749" s="117" t="s">
        <v>162</v>
      </c>
      <c r="E749" s="117" t="s">
        <v>163</v>
      </c>
      <c r="F749" s="117" t="s">
        <v>1649</v>
      </c>
      <c r="G749" s="117" t="s">
        <v>1650</v>
      </c>
      <c r="H749" s="117" t="s">
        <v>3346</v>
      </c>
      <c r="I749" s="117"/>
      <c r="J749" s="116" t="s">
        <v>1858</v>
      </c>
      <c r="K749" s="116">
        <v>8.3247599999999995</v>
      </c>
      <c r="L749" s="116">
        <v>32.090490000000003</v>
      </c>
      <c r="M749" s="117" t="s">
        <v>1859</v>
      </c>
      <c r="N749" s="116" t="s">
        <v>159</v>
      </c>
      <c r="O749" s="116">
        <v>54</v>
      </c>
      <c r="P749" s="116">
        <v>270</v>
      </c>
      <c r="Q749" s="116">
        <v>54</v>
      </c>
      <c r="R749" s="116">
        <v>270</v>
      </c>
      <c r="S749" s="116">
        <v>0</v>
      </c>
      <c r="T749" s="116">
        <v>0</v>
      </c>
      <c r="U749" s="116" t="s">
        <v>159</v>
      </c>
      <c r="V749" s="116">
        <v>28</v>
      </c>
      <c r="W749" s="116">
        <v>140</v>
      </c>
      <c r="X749" s="116">
        <v>0</v>
      </c>
      <c r="Y749" s="116">
        <v>0</v>
      </c>
      <c r="Z749" s="116">
        <v>28</v>
      </c>
      <c r="AA749" s="116">
        <v>140</v>
      </c>
      <c r="AB749" s="116">
        <v>15</v>
      </c>
      <c r="AC749" s="116">
        <v>75</v>
      </c>
      <c r="AD749" s="116">
        <v>116</v>
      </c>
      <c r="AE749" s="116">
        <v>581</v>
      </c>
      <c r="AF749" s="116" t="s">
        <v>1860</v>
      </c>
      <c r="AG749" s="117"/>
      <c r="AH749" s="117" t="s">
        <v>1861</v>
      </c>
    </row>
    <row r="750" spans="1:34" x14ac:dyDescent="0.25">
      <c r="A750" s="117" t="s">
        <v>155</v>
      </c>
      <c r="B750" s="117" t="s">
        <v>156</v>
      </c>
      <c r="C750" s="117" t="s">
        <v>3347</v>
      </c>
      <c r="D750" s="117" t="s">
        <v>162</v>
      </c>
      <c r="E750" s="117" t="s">
        <v>163</v>
      </c>
      <c r="F750" s="117" t="s">
        <v>1649</v>
      </c>
      <c r="G750" s="117" t="s">
        <v>1650</v>
      </c>
      <c r="H750" s="117" t="s">
        <v>3348</v>
      </c>
      <c r="I750" s="117"/>
      <c r="J750" s="116" t="s">
        <v>1858</v>
      </c>
      <c r="K750" s="116">
        <v>8.13157</v>
      </c>
      <c r="L750" s="116">
        <v>32.049160000000001</v>
      </c>
      <c r="M750" s="117" t="s">
        <v>1859</v>
      </c>
      <c r="N750" s="116" t="s">
        <v>159</v>
      </c>
      <c r="O750" s="116">
        <v>64</v>
      </c>
      <c r="P750" s="116">
        <v>320</v>
      </c>
      <c r="Q750" s="116">
        <v>64</v>
      </c>
      <c r="R750" s="116">
        <v>320</v>
      </c>
      <c r="S750" s="116">
        <v>0</v>
      </c>
      <c r="T750" s="116">
        <v>0</v>
      </c>
      <c r="U750" s="116" t="s">
        <v>159</v>
      </c>
      <c r="V750" s="116">
        <v>21</v>
      </c>
      <c r="W750" s="116">
        <v>105</v>
      </c>
      <c r="X750" s="116">
        <v>0</v>
      </c>
      <c r="Y750" s="116">
        <v>0</v>
      </c>
      <c r="Z750" s="116">
        <v>21</v>
      </c>
      <c r="AA750" s="116">
        <v>105</v>
      </c>
      <c r="AB750" s="116">
        <v>13</v>
      </c>
      <c r="AC750" s="116">
        <v>65</v>
      </c>
      <c r="AD750" s="116">
        <v>71</v>
      </c>
      <c r="AE750" s="116">
        <v>355</v>
      </c>
      <c r="AF750" s="116" t="s">
        <v>1915</v>
      </c>
      <c r="AG750" s="117" t="s">
        <v>1916</v>
      </c>
      <c r="AH750" s="117" t="s">
        <v>1861</v>
      </c>
    </row>
    <row r="751" spans="1:34" x14ac:dyDescent="0.25">
      <c r="A751" s="117" t="s">
        <v>155</v>
      </c>
      <c r="B751" s="117" t="s">
        <v>156</v>
      </c>
      <c r="C751" s="117" t="s">
        <v>3349</v>
      </c>
      <c r="D751" s="117" t="s">
        <v>162</v>
      </c>
      <c r="E751" s="117" t="s">
        <v>163</v>
      </c>
      <c r="F751" s="117" t="s">
        <v>1649</v>
      </c>
      <c r="G751" s="117" t="s">
        <v>1650</v>
      </c>
      <c r="H751" s="117" t="s">
        <v>3350</v>
      </c>
      <c r="I751" s="117"/>
      <c r="J751" s="116" t="s">
        <v>1858</v>
      </c>
      <c r="K751" s="116">
        <v>8.2348090999999997</v>
      </c>
      <c r="L751" s="116">
        <v>32.014700400000002</v>
      </c>
      <c r="M751" s="117" t="s">
        <v>1859</v>
      </c>
      <c r="N751" s="116" t="s">
        <v>159</v>
      </c>
      <c r="O751" s="116">
        <v>362</v>
      </c>
      <c r="P751" s="116">
        <v>1951</v>
      </c>
      <c r="Q751" s="116">
        <v>362</v>
      </c>
      <c r="R751" s="116">
        <v>1951</v>
      </c>
      <c r="S751" s="116">
        <v>0</v>
      </c>
      <c r="T751" s="116">
        <v>0</v>
      </c>
      <c r="U751" s="116" t="s">
        <v>159</v>
      </c>
      <c r="V751" s="116">
        <v>21</v>
      </c>
      <c r="W751" s="116">
        <v>105</v>
      </c>
      <c r="X751" s="116">
        <v>0</v>
      </c>
      <c r="Y751" s="116">
        <v>0</v>
      </c>
      <c r="Z751" s="116">
        <v>21</v>
      </c>
      <c r="AA751" s="116">
        <v>105</v>
      </c>
      <c r="AB751" s="116">
        <v>13</v>
      </c>
      <c r="AC751" s="116">
        <v>65</v>
      </c>
      <c r="AD751" s="116">
        <v>71</v>
      </c>
      <c r="AE751" s="116">
        <v>355</v>
      </c>
      <c r="AF751" s="116" t="s">
        <v>1860</v>
      </c>
      <c r="AG751" s="117" t="s">
        <v>1888</v>
      </c>
      <c r="AH751" s="117" t="s">
        <v>1861</v>
      </c>
    </row>
    <row r="752" spans="1:34" x14ac:dyDescent="0.25">
      <c r="A752" s="117" t="s">
        <v>155</v>
      </c>
      <c r="B752" s="117" t="s">
        <v>156</v>
      </c>
      <c r="C752" s="117" t="s">
        <v>3351</v>
      </c>
      <c r="D752" s="117" t="s">
        <v>162</v>
      </c>
      <c r="E752" s="117" t="s">
        <v>163</v>
      </c>
      <c r="F752" s="117" t="s">
        <v>1649</v>
      </c>
      <c r="G752" s="117" t="s">
        <v>1650</v>
      </c>
      <c r="H752" s="117" t="s">
        <v>3352</v>
      </c>
      <c r="I752" s="117"/>
      <c r="J752" s="116" t="s">
        <v>1858</v>
      </c>
      <c r="K752" s="116">
        <v>8.234</v>
      </c>
      <c r="L752" s="116">
        <v>32.039000000000001</v>
      </c>
      <c r="M752" s="117" t="s">
        <v>1859</v>
      </c>
      <c r="N752" s="116" t="s">
        <v>159</v>
      </c>
      <c r="O752" s="116">
        <v>156</v>
      </c>
      <c r="P752" s="116">
        <v>831</v>
      </c>
      <c r="Q752" s="116">
        <v>156</v>
      </c>
      <c r="R752" s="116">
        <v>831</v>
      </c>
      <c r="S752" s="116">
        <v>0</v>
      </c>
      <c r="T752" s="116">
        <v>0</v>
      </c>
      <c r="U752" s="119" t="s">
        <v>146</v>
      </c>
      <c r="V752" s="116">
        <v>0</v>
      </c>
      <c r="W752" s="116">
        <v>0</v>
      </c>
      <c r="X752" s="116">
        <v>0</v>
      </c>
      <c r="Y752" s="116">
        <v>0</v>
      </c>
      <c r="Z752" s="116">
        <v>0</v>
      </c>
      <c r="AA752" s="116">
        <v>0</v>
      </c>
      <c r="AB752" s="116">
        <v>0</v>
      </c>
      <c r="AC752" s="116">
        <v>0</v>
      </c>
      <c r="AD752" s="116">
        <v>0</v>
      </c>
      <c r="AE752" s="116">
        <v>0</v>
      </c>
      <c r="AF752" s="116" t="s">
        <v>1860</v>
      </c>
      <c r="AG752" s="117" t="s">
        <v>1888</v>
      </c>
      <c r="AH752" s="117" t="s">
        <v>1861</v>
      </c>
    </row>
    <row r="753" spans="1:34" x14ac:dyDescent="0.25">
      <c r="A753" s="117" t="s">
        <v>155</v>
      </c>
      <c r="B753" s="117" t="s">
        <v>156</v>
      </c>
      <c r="C753" s="117" t="s">
        <v>3353</v>
      </c>
      <c r="D753" s="117" t="s">
        <v>162</v>
      </c>
      <c r="E753" s="117" t="s">
        <v>163</v>
      </c>
      <c r="F753" s="117" t="s">
        <v>1649</v>
      </c>
      <c r="G753" s="117" t="s">
        <v>1650</v>
      </c>
      <c r="H753" s="117" t="s">
        <v>3354</v>
      </c>
      <c r="I753" s="117" t="s">
        <v>3355</v>
      </c>
      <c r="J753" s="116" t="s">
        <v>1858</v>
      </c>
      <c r="K753" s="116">
        <v>8.1288316720000005</v>
      </c>
      <c r="L753" s="116">
        <v>32.05326299</v>
      </c>
      <c r="M753" s="117" t="s">
        <v>1859</v>
      </c>
      <c r="N753" s="116" t="s">
        <v>159</v>
      </c>
      <c r="O753" s="116">
        <v>748</v>
      </c>
      <c r="P753" s="116">
        <v>4117</v>
      </c>
      <c r="Q753" s="116">
        <v>748</v>
      </c>
      <c r="R753" s="116">
        <v>4117</v>
      </c>
      <c r="S753" s="116">
        <v>0</v>
      </c>
      <c r="T753" s="116">
        <v>0</v>
      </c>
      <c r="U753" s="119" t="s">
        <v>146</v>
      </c>
      <c r="V753" s="116">
        <v>0</v>
      </c>
      <c r="W753" s="116">
        <v>0</v>
      </c>
      <c r="X753" s="116">
        <v>0</v>
      </c>
      <c r="Y753" s="116">
        <v>0</v>
      </c>
      <c r="Z753" s="116">
        <v>0</v>
      </c>
      <c r="AA753" s="116">
        <v>0</v>
      </c>
      <c r="AB753" s="116">
        <v>0</v>
      </c>
      <c r="AC753" s="116">
        <v>0</v>
      </c>
      <c r="AD753" s="116">
        <v>0</v>
      </c>
      <c r="AE753" s="116">
        <v>0</v>
      </c>
      <c r="AF753" s="116" t="s">
        <v>1860</v>
      </c>
      <c r="AG753" s="117" t="s">
        <v>1888</v>
      </c>
      <c r="AH753" s="117" t="s">
        <v>1861</v>
      </c>
    </row>
    <row r="754" spans="1:34" x14ac:dyDescent="0.25">
      <c r="A754" s="117" t="s">
        <v>155</v>
      </c>
      <c r="B754" s="117" t="s">
        <v>156</v>
      </c>
      <c r="C754" s="117" t="s">
        <v>3356</v>
      </c>
      <c r="D754" s="117" t="s">
        <v>162</v>
      </c>
      <c r="E754" s="117" t="s">
        <v>163</v>
      </c>
      <c r="F754" s="117" t="s">
        <v>725</v>
      </c>
      <c r="G754" s="117" t="s">
        <v>726</v>
      </c>
      <c r="H754" s="117" t="s">
        <v>3357</v>
      </c>
      <c r="I754" s="117"/>
      <c r="J754" s="116" t="s">
        <v>1858</v>
      </c>
      <c r="K754" s="116">
        <v>8.1124031999999993</v>
      </c>
      <c r="L754" s="116">
        <v>31.824160800000001</v>
      </c>
      <c r="M754" s="117" t="s">
        <v>1859</v>
      </c>
      <c r="N754" s="116" t="s">
        <v>159</v>
      </c>
      <c r="O754" s="116">
        <v>16</v>
      </c>
      <c r="P754" s="116">
        <v>73</v>
      </c>
      <c r="Q754" s="116">
        <v>16</v>
      </c>
      <c r="R754" s="116">
        <v>73</v>
      </c>
      <c r="S754" s="116">
        <v>0</v>
      </c>
      <c r="T754" s="116">
        <v>0</v>
      </c>
      <c r="U754" s="116" t="s">
        <v>159</v>
      </c>
      <c r="V754" s="116">
        <v>20</v>
      </c>
      <c r="W754" s="116">
        <v>100</v>
      </c>
      <c r="X754" s="116">
        <v>17</v>
      </c>
      <c r="Y754" s="116">
        <v>85</v>
      </c>
      <c r="Z754" s="116">
        <v>3</v>
      </c>
      <c r="AA754" s="116">
        <v>15</v>
      </c>
      <c r="AB754" s="116">
        <v>0</v>
      </c>
      <c r="AC754" s="116">
        <v>0</v>
      </c>
      <c r="AD754" s="116">
        <v>28</v>
      </c>
      <c r="AE754" s="116">
        <v>140</v>
      </c>
      <c r="AF754" s="116" t="s">
        <v>1860</v>
      </c>
      <c r="AG754" s="117"/>
      <c r="AH754" s="117" t="s">
        <v>1861</v>
      </c>
    </row>
    <row r="755" spans="1:34" x14ac:dyDescent="0.25">
      <c r="A755" s="117" t="s">
        <v>155</v>
      </c>
      <c r="B755" s="117" t="s">
        <v>156</v>
      </c>
      <c r="C755" s="117" t="s">
        <v>3358</v>
      </c>
      <c r="D755" s="117" t="s">
        <v>162</v>
      </c>
      <c r="E755" s="117" t="s">
        <v>163</v>
      </c>
      <c r="F755" s="117" t="s">
        <v>725</v>
      </c>
      <c r="G755" s="117" t="s">
        <v>726</v>
      </c>
      <c r="H755" s="117" t="s">
        <v>3359</v>
      </c>
      <c r="I755" s="117"/>
      <c r="J755" s="116" t="s">
        <v>1858</v>
      </c>
      <c r="K755" s="116">
        <v>7.9960057999999998</v>
      </c>
      <c r="L755" s="116">
        <v>31.884915700000001</v>
      </c>
      <c r="M755" s="117" t="s">
        <v>1859</v>
      </c>
      <c r="N755" s="116" t="s">
        <v>159</v>
      </c>
      <c r="O755" s="116">
        <v>7</v>
      </c>
      <c r="P755" s="116">
        <v>31</v>
      </c>
      <c r="Q755" s="116">
        <v>7</v>
      </c>
      <c r="R755" s="116">
        <v>31</v>
      </c>
      <c r="S755" s="116">
        <v>0</v>
      </c>
      <c r="T755" s="116">
        <v>0</v>
      </c>
      <c r="U755" s="116" t="s">
        <v>159</v>
      </c>
      <c r="V755" s="116">
        <v>15</v>
      </c>
      <c r="W755" s="116">
        <v>77</v>
      </c>
      <c r="X755" s="116">
        <v>10</v>
      </c>
      <c r="Y755" s="116">
        <v>52</v>
      </c>
      <c r="Z755" s="116">
        <v>5</v>
      </c>
      <c r="AA755" s="116">
        <v>25</v>
      </c>
      <c r="AB755" s="116">
        <v>0</v>
      </c>
      <c r="AC755" s="116">
        <v>0</v>
      </c>
      <c r="AD755" s="116">
        <v>33</v>
      </c>
      <c r="AE755" s="116">
        <v>169</v>
      </c>
      <c r="AF755" s="116" t="s">
        <v>1860</v>
      </c>
      <c r="AG755" s="117"/>
      <c r="AH755" s="117" t="s">
        <v>1861</v>
      </c>
    </row>
    <row r="756" spans="1:34" x14ac:dyDescent="0.25">
      <c r="A756" s="117" t="s">
        <v>155</v>
      </c>
      <c r="B756" s="117" t="s">
        <v>156</v>
      </c>
      <c r="C756" s="117" t="s">
        <v>3360</v>
      </c>
      <c r="D756" s="117" t="s">
        <v>162</v>
      </c>
      <c r="E756" s="117" t="s">
        <v>163</v>
      </c>
      <c r="F756" s="117" t="s">
        <v>725</v>
      </c>
      <c r="G756" s="117" t="s">
        <v>726</v>
      </c>
      <c r="H756" s="117" t="s">
        <v>3361</v>
      </c>
      <c r="I756" s="117"/>
      <c r="J756" s="116" t="s">
        <v>1858</v>
      </c>
      <c r="K756" s="116">
        <v>7.9760961999999997</v>
      </c>
      <c r="L756" s="116">
        <v>31.899707299999999</v>
      </c>
      <c r="M756" s="117" t="s">
        <v>1859</v>
      </c>
      <c r="N756" s="116" t="s">
        <v>159</v>
      </c>
      <c r="O756" s="116">
        <v>30</v>
      </c>
      <c r="P756" s="116">
        <v>147</v>
      </c>
      <c r="Q756" s="116">
        <v>30</v>
      </c>
      <c r="R756" s="116">
        <v>147</v>
      </c>
      <c r="S756" s="116">
        <v>0</v>
      </c>
      <c r="T756" s="116">
        <v>0</v>
      </c>
      <c r="U756" s="116" t="s">
        <v>159</v>
      </c>
      <c r="V756" s="116">
        <v>8</v>
      </c>
      <c r="W756" s="116">
        <v>40</v>
      </c>
      <c r="X756" s="116">
        <v>6</v>
      </c>
      <c r="Y756" s="116">
        <v>30</v>
      </c>
      <c r="Z756" s="116">
        <v>2</v>
      </c>
      <c r="AA756" s="116">
        <v>10</v>
      </c>
      <c r="AB756" s="116">
        <v>0</v>
      </c>
      <c r="AC756" s="116">
        <v>0</v>
      </c>
      <c r="AD756" s="116">
        <v>39</v>
      </c>
      <c r="AE756" s="116">
        <v>199</v>
      </c>
      <c r="AF756" s="116" t="s">
        <v>1860</v>
      </c>
      <c r="AG756" s="117"/>
      <c r="AH756" s="117" t="s">
        <v>1861</v>
      </c>
    </row>
    <row r="757" spans="1:34" x14ac:dyDescent="0.25">
      <c r="A757" s="117" t="s">
        <v>155</v>
      </c>
      <c r="B757" s="117" t="s">
        <v>156</v>
      </c>
      <c r="C757" s="117" t="s">
        <v>3362</v>
      </c>
      <c r="D757" s="117" t="s">
        <v>162</v>
      </c>
      <c r="E757" s="117" t="s">
        <v>163</v>
      </c>
      <c r="F757" s="117" t="s">
        <v>725</v>
      </c>
      <c r="G757" s="117" t="s">
        <v>726</v>
      </c>
      <c r="H757" s="117" t="s">
        <v>3363</v>
      </c>
      <c r="I757" s="117"/>
      <c r="J757" s="116" t="s">
        <v>1858</v>
      </c>
      <c r="K757" s="116">
        <v>7.955442744</v>
      </c>
      <c r="L757" s="116">
        <v>31.877004620000001</v>
      </c>
      <c r="M757" s="117" t="s">
        <v>1859</v>
      </c>
      <c r="N757" s="116" t="s">
        <v>159</v>
      </c>
      <c r="O757" s="116">
        <v>42</v>
      </c>
      <c r="P757" s="116">
        <v>235</v>
      </c>
      <c r="Q757" s="116">
        <v>42</v>
      </c>
      <c r="R757" s="116">
        <v>235</v>
      </c>
      <c r="S757" s="116">
        <v>0</v>
      </c>
      <c r="T757" s="116">
        <v>0</v>
      </c>
      <c r="U757" s="116" t="s">
        <v>159</v>
      </c>
      <c r="V757" s="116">
        <v>10</v>
      </c>
      <c r="W757" s="116">
        <v>47</v>
      </c>
      <c r="X757" s="116">
        <v>8</v>
      </c>
      <c r="Y757" s="116">
        <v>37</v>
      </c>
      <c r="Z757" s="116">
        <v>2</v>
      </c>
      <c r="AA757" s="116">
        <v>10</v>
      </c>
      <c r="AB757" s="116">
        <v>0</v>
      </c>
      <c r="AC757" s="116">
        <v>0</v>
      </c>
      <c r="AD757" s="116">
        <v>38</v>
      </c>
      <c r="AE757" s="116">
        <v>194</v>
      </c>
      <c r="AF757" s="116" t="s">
        <v>1860</v>
      </c>
      <c r="AG757" s="117"/>
      <c r="AH757" s="117" t="s">
        <v>1861</v>
      </c>
    </row>
    <row r="758" spans="1:34" x14ac:dyDescent="0.25">
      <c r="A758" s="117" t="s">
        <v>155</v>
      </c>
      <c r="B758" s="117" t="s">
        <v>156</v>
      </c>
      <c r="C758" s="117" t="s">
        <v>3364</v>
      </c>
      <c r="D758" s="117" t="s">
        <v>162</v>
      </c>
      <c r="E758" s="117" t="s">
        <v>163</v>
      </c>
      <c r="F758" s="117" t="s">
        <v>725</v>
      </c>
      <c r="G758" s="117" t="s">
        <v>726</v>
      </c>
      <c r="H758" s="117" t="s">
        <v>3365</v>
      </c>
      <c r="I758" s="117"/>
      <c r="J758" s="116" t="s">
        <v>1858</v>
      </c>
      <c r="K758" s="116">
        <v>8.0173289000000008</v>
      </c>
      <c r="L758" s="116">
        <v>31.935538099999999</v>
      </c>
      <c r="M758" s="117" t="s">
        <v>1859</v>
      </c>
      <c r="N758" s="116" t="s">
        <v>159</v>
      </c>
      <c r="O758" s="116">
        <v>8</v>
      </c>
      <c r="P758" s="116">
        <v>44</v>
      </c>
      <c r="Q758" s="116">
        <v>8</v>
      </c>
      <c r="R758" s="116">
        <v>44</v>
      </c>
      <c r="S758" s="116">
        <v>0</v>
      </c>
      <c r="T758" s="116">
        <v>0</v>
      </c>
      <c r="U758" s="116" t="s">
        <v>159</v>
      </c>
      <c r="V758" s="116">
        <v>15</v>
      </c>
      <c r="W758" s="116">
        <v>75</v>
      </c>
      <c r="X758" s="116">
        <v>12</v>
      </c>
      <c r="Y758" s="116">
        <v>60</v>
      </c>
      <c r="Z758" s="116">
        <v>3</v>
      </c>
      <c r="AA758" s="116">
        <v>15</v>
      </c>
      <c r="AB758" s="116">
        <v>0</v>
      </c>
      <c r="AC758" s="116">
        <v>0</v>
      </c>
      <c r="AD758" s="116">
        <v>38</v>
      </c>
      <c r="AE758" s="116">
        <v>194</v>
      </c>
      <c r="AF758" s="116" t="s">
        <v>1860</v>
      </c>
      <c r="AG758" s="117"/>
      <c r="AH758" s="117" t="s">
        <v>1861</v>
      </c>
    </row>
    <row r="759" spans="1:34" x14ac:dyDescent="0.25">
      <c r="A759" s="117" t="s">
        <v>155</v>
      </c>
      <c r="B759" s="117" t="s">
        <v>156</v>
      </c>
      <c r="C759" s="117" t="s">
        <v>3366</v>
      </c>
      <c r="D759" s="117" t="s">
        <v>162</v>
      </c>
      <c r="E759" s="117" t="s">
        <v>163</v>
      </c>
      <c r="F759" s="117" t="s">
        <v>725</v>
      </c>
      <c r="G759" s="117" t="s">
        <v>726</v>
      </c>
      <c r="H759" s="117" t="s">
        <v>3367</v>
      </c>
      <c r="I759" s="117"/>
      <c r="J759" s="116" t="s">
        <v>1858</v>
      </c>
      <c r="K759" s="116">
        <v>8.0187296509999992</v>
      </c>
      <c r="L759" s="116">
        <v>31.787519485000001</v>
      </c>
      <c r="M759" s="117" t="s">
        <v>1859</v>
      </c>
      <c r="N759" s="116" t="s">
        <v>159</v>
      </c>
      <c r="O759" s="116">
        <v>18</v>
      </c>
      <c r="P759" s="116">
        <v>65</v>
      </c>
      <c r="Q759" s="116">
        <v>18</v>
      </c>
      <c r="R759" s="116">
        <v>65</v>
      </c>
      <c r="S759" s="116">
        <v>0</v>
      </c>
      <c r="T759" s="116">
        <v>0</v>
      </c>
      <c r="U759" s="116" t="s">
        <v>159</v>
      </c>
      <c r="V759" s="116">
        <v>14</v>
      </c>
      <c r="W759" s="116">
        <v>70</v>
      </c>
      <c r="X759" s="116">
        <v>10</v>
      </c>
      <c r="Y759" s="116">
        <v>50</v>
      </c>
      <c r="Z759" s="116">
        <v>4</v>
      </c>
      <c r="AA759" s="116">
        <v>20</v>
      </c>
      <c r="AB759" s="116">
        <v>0</v>
      </c>
      <c r="AC759" s="116">
        <v>0</v>
      </c>
      <c r="AD759" s="116">
        <v>36</v>
      </c>
      <c r="AE759" s="116">
        <v>184</v>
      </c>
      <c r="AF759" s="116" t="s">
        <v>1860</v>
      </c>
      <c r="AG759" s="117"/>
      <c r="AH759" s="117" t="s">
        <v>1861</v>
      </c>
    </row>
    <row r="760" spans="1:34" x14ac:dyDescent="0.25">
      <c r="A760" s="117" t="s">
        <v>155</v>
      </c>
      <c r="B760" s="117" t="s">
        <v>156</v>
      </c>
      <c r="C760" s="117" t="s">
        <v>3368</v>
      </c>
      <c r="D760" s="117" t="s">
        <v>162</v>
      </c>
      <c r="E760" s="117" t="s">
        <v>163</v>
      </c>
      <c r="F760" s="117" t="s">
        <v>725</v>
      </c>
      <c r="G760" s="117" t="s">
        <v>726</v>
      </c>
      <c r="H760" s="117" t="s">
        <v>3369</v>
      </c>
      <c r="I760" s="117"/>
      <c r="J760" s="116" t="s">
        <v>1858</v>
      </c>
      <c r="K760" s="116">
        <v>8.08718</v>
      </c>
      <c r="L760" s="116">
        <v>31.823329999999999</v>
      </c>
      <c r="M760" s="117" t="s">
        <v>1859</v>
      </c>
      <c r="N760" s="116" t="s">
        <v>159</v>
      </c>
      <c r="O760" s="116">
        <v>11</v>
      </c>
      <c r="P760" s="116">
        <v>60</v>
      </c>
      <c r="Q760" s="116">
        <v>11</v>
      </c>
      <c r="R760" s="116">
        <v>60</v>
      </c>
      <c r="S760" s="116">
        <v>0</v>
      </c>
      <c r="T760" s="116">
        <v>0</v>
      </c>
      <c r="U760" s="116" t="s">
        <v>159</v>
      </c>
      <c r="V760" s="116">
        <v>11</v>
      </c>
      <c r="W760" s="116">
        <v>56</v>
      </c>
      <c r="X760" s="116">
        <v>9</v>
      </c>
      <c r="Y760" s="116">
        <v>46</v>
      </c>
      <c r="Z760" s="116">
        <v>2</v>
      </c>
      <c r="AA760" s="116">
        <v>10</v>
      </c>
      <c r="AB760" s="116">
        <v>0</v>
      </c>
      <c r="AC760" s="116">
        <v>0</v>
      </c>
      <c r="AD760" s="116">
        <v>30</v>
      </c>
      <c r="AE760" s="116">
        <v>154</v>
      </c>
      <c r="AF760" s="116" t="s">
        <v>1860</v>
      </c>
      <c r="AG760" s="117"/>
      <c r="AH760" s="117" t="s">
        <v>1861</v>
      </c>
    </row>
    <row r="761" spans="1:34" x14ac:dyDescent="0.25">
      <c r="A761" s="117" t="s">
        <v>155</v>
      </c>
      <c r="B761" s="117" t="s">
        <v>156</v>
      </c>
      <c r="C761" s="117" t="s">
        <v>3370</v>
      </c>
      <c r="D761" s="117" t="s">
        <v>162</v>
      </c>
      <c r="E761" s="117" t="s">
        <v>163</v>
      </c>
      <c r="F761" s="117" t="s">
        <v>725</v>
      </c>
      <c r="G761" s="117" t="s">
        <v>726</v>
      </c>
      <c r="H761" s="117" t="s">
        <v>3371</v>
      </c>
      <c r="I761" s="117"/>
      <c r="J761" s="116" t="s">
        <v>1858</v>
      </c>
      <c r="K761" s="116">
        <v>8.0714799999999993</v>
      </c>
      <c r="L761" s="116">
        <v>31.835529999999999</v>
      </c>
      <c r="M761" s="117" t="s">
        <v>1859</v>
      </c>
      <c r="N761" s="116" t="s">
        <v>159</v>
      </c>
      <c r="O761" s="116">
        <v>353</v>
      </c>
      <c r="P761" s="116">
        <v>1978</v>
      </c>
      <c r="Q761" s="116">
        <v>353</v>
      </c>
      <c r="R761" s="116">
        <v>1978</v>
      </c>
      <c r="S761" s="116">
        <v>0</v>
      </c>
      <c r="T761" s="116">
        <v>0</v>
      </c>
      <c r="U761" s="119" t="s">
        <v>146</v>
      </c>
      <c r="V761" s="116">
        <v>0</v>
      </c>
      <c r="W761" s="116">
        <v>0</v>
      </c>
      <c r="X761" s="116">
        <v>0</v>
      </c>
      <c r="Y761" s="116">
        <v>0</v>
      </c>
      <c r="Z761" s="116">
        <v>0</v>
      </c>
      <c r="AA761" s="116">
        <v>0</v>
      </c>
      <c r="AB761" s="116">
        <v>0</v>
      </c>
      <c r="AC761" s="116">
        <v>0</v>
      </c>
      <c r="AD761" s="116">
        <v>0</v>
      </c>
      <c r="AE761" s="116">
        <v>0</v>
      </c>
      <c r="AF761" s="116" t="s">
        <v>1860</v>
      </c>
      <c r="AG761" s="117" t="s">
        <v>1888</v>
      </c>
      <c r="AH761" s="117" t="s">
        <v>1861</v>
      </c>
    </row>
    <row r="762" spans="1:34" x14ac:dyDescent="0.25">
      <c r="A762" s="117" t="s">
        <v>155</v>
      </c>
      <c r="B762" s="117" t="s">
        <v>156</v>
      </c>
      <c r="C762" s="117" t="s">
        <v>3372</v>
      </c>
      <c r="D762" s="117" t="s">
        <v>162</v>
      </c>
      <c r="E762" s="117" t="s">
        <v>163</v>
      </c>
      <c r="F762" s="117" t="s">
        <v>725</v>
      </c>
      <c r="G762" s="117" t="s">
        <v>726</v>
      </c>
      <c r="H762" s="117" t="s">
        <v>3373</v>
      </c>
      <c r="I762" s="117"/>
      <c r="J762" s="116" t="s">
        <v>1858</v>
      </c>
      <c r="K762" s="116">
        <v>8.0002621000000005</v>
      </c>
      <c r="L762" s="116">
        <v>31.876915499999999</v>
      </c>
      <c r="M762" s="117" t="s">
        <v>1859</v>
      </c>
      <c r="N762" s="116" t="s">
        <v>159</v>
      </c>
      <c r="O762" s="116">
        <v>424</v>
      </c>
      <c r="P762" s="116">
        <v>2358</v>
      </c>
      <c r="Q762" s="116">
        <v>424</v>
      </c>
      <c r="R762" s="116">
        <v>2358</v>
      </c>
      <c r="S762" s="116">
        <v>0</v>
      </c>
      <c r="T762" s="116">
        <v>0</v>
      </c>
      <c r="U762" s="119" t="s">
        <v>146</v>
      </c>
      <c r="V762" s="116">
        <v>0</v>
      </c>
      <c r="W762" s="116">
        <v>0</v>
      </c>
      <c r="X762" s="116">
        <v>0</v>
      </c>
      <c r="Y762" s="116">
        <v>0</v>
      </c>
      <c r="Z762" s="116">
        <v>0</v>
      </c>
      <c r="AA762" s="116">
        <v>0</v>
      </c>
      <c r="AB762" s="116">
        <v>0</v>
      </c>
      <c r="AC762" s="116">
        <v>0</v>
      </c>
      <c r="AD762" s="116">
        <v>0</v>
      </c>
      <c r="AE762" s="116">
        <v>0</v>
      </c>
      <c r="AF762" s="116" t="s">
        <v>1860</v>
      </c>
      <c r="AG762" s="117" t="s">
        <v>1888</v>
      </c>
      <c r="AH762" s="117" t="s">
        <v>1861</v>
      </c>
    </row>
    <row r="763" spans="1:34" x14ac:dyDescent="0.25">
      <c r="A763" s="117" t="s">
        <v>155</v>
      </c>
      <c r="B763" s="117" t="s">
        <v>156</v>
      </c>
      <c r="C763" s="117" t="s">
        <v>3374</v>
      </c>
      <c r="D763" s="117" t="s">
        <v>162</v>
      </c>
      <c r="E763" s="117" t="s">
        <v>163</v>
      </c>
      <c r="F763" s="117" t="s">
        <v>725</v>
      </c>
      <c r="G763" s="117" t="s">
        <v>726</v>
      </c>
      <c r="H763" s="117" t="s">
        <v>3375</v>
      </c>
      <c r="I763" s="117"/>
      <c r="J763" s="116" t="s">
        <v>1858</v>
      </c>
      <c r="K763" s="116">
        <v>7.9542900000000003</v>
      </c>
      <c r="L763" s="116">
        <v>31.838926900000001</v>
      </c>
      <c r="M763" s="117" t="s">
        <v>1859</v>
      </c>
      <c r="N763" s="116" t="s">
        <v>159</v>
      </c>
      <c r="O763" s="116">
        <v>561</v>
      </c>
      <c r="P763" s="116">
        <v>3084</v>
      </c>
      <c r="Q763" s="116">
        <v>561</v>
      </c>
      <c r="R763" s="116">
        <v>3084</v>
      </c>
      <c r="S763" s="116">
        <v>0</v>
      </c>
      <c r="T763" s="116">
        <v>0</v>
      </c>
      <c r="U763" s="119" t="s">
        <v>146</v>
      </c>
      <c r="V763" s="116">
        <v>0</v>
      </c>
      <c r="W763" s="116">
        <v>0</v>
      </c>
      <c r="X763" s="116">
        <v>0</v>
      </c>
      <c r="Y763" s="116">
        <v>0</v>
      </c>
      <c r="Z763" s="116">
        <v>0</v>
      </c>
      <c r="AA763" s="116">
        <v>0</v>
      </c>
      <c r="AB763" s="116">
        <v>0</v>
      </c>
      <c r="AC763" s="116">
        <v>0</v>
      </c>
      <c r="AD763" s="116">
        <v>0</v>
      </c>
      <c r="AE763" s="116">
        <v>0</v>
      </c>
      <c r="AF763" s="116" t="s">
        <v>1860</v>
      </c>
      <c r="AG763" s="117" t="s">
        <v>1888</v>
      </c>
      <c r="AH763" s="117" t="s">
        <v>1861</v>
      </c>
    </row>
    <row r="764" spans="1:34" x14ac:dyDescent="0.25">
      <c r="A764" s="117" t="s">
        <v>155</v>
      </c>
      <c r="B764" s="117" t="s">
        <v>156</v>
      </c>
      <c r="C764" s="117" t="s">
        <v>3376</v>
      </c>
      <c r="D764" s="117" t="s">
        <v>162</v>
      </c>
      <c r="E764" s="117" t="s">
        <v>163</v>
      </c>
      <c r="F764" s="117" t="s">
        <v>479</v>
      </c>
      <c r="G764" s="117" t="s">
        <v>480</v>
      </c>
      <c r="H764" s="117" t="s">
        <v>3377</v>
      </c>
      <c r="I764" s="117"/>
      <c r="J764" s="116" t="s">
        <v>1858</v>
      </c>
      <c r="K764" s="116">
        <v>7.9722400000000002</v>
      </c>
      <c r="L764" s="116">
        <v>31.970469999999999</v>
      </c>
      <c r="M764" s="117" t="s">
        <v>1859</v>
      </c>
      <c r="N764" s="116" t="s">
        <v>159</v>
      </c>
      <c r="O764" s="116">
        <v>47</v>
      </c>
      <c r="P764" s="116">
        <v>282</v>
      </c>
      <c r="Q764" s="116">
        <v>32</v>
      </c>
      <c r="R764" s="116">
        <v>202</v>
      </c>
      <c r="S764" s="116">
        <v>15</v>
      </c>
      <c r="T764" s="116">
        <v>80</v>
      </c>
      <c r="U764" s="116" t="s">
        <v>159</v>
      </c>
      <c r="V764" s="116">
        <v>73</v>
      </c>
      <c r="W764" s="116">
        <v>452</v>
      </c>
      <c r="X764" s="116">
        <v>29</v>
      </c>
      <c r="Y764" s="116">
        <v>180</v>
      </c>
      <c r="Z764" s="116">
        <v>44</v>
      </c>
      <c r="AA764" s="116">
        <v>272</v>
      </c>
      <c r="AB764" s="116">
        <v>0</v>
      </c>
      <c r="AC764" s="116">
        <v>0</v>
      </c>
      <c r="AD764" s="116">
        <v>31</v>
      </c>
      <c r="AE764" s="116">
        <v>163</v>
      </c>
      <c r="AF764" s="116" t="s">
        <v>1860</v>
      </c>
      <c r="AG764" s="117"/>
      <c r="AH764" s="117" t="s">
        <v>1861</v>
      </c>
    </row>
    <row r="765" spans="1:34" x14ac:dyDescent="0.25">
      <c r="A765" s="117" t="s">
        <v>155</v>
      </c>
      <c r="B765" s="117" t="s">
        <v>156</v>
      </c>
      <c r="C765" s="117" t="s">
        <v>3378</v>
      </c>
      <c r="D765" s="117" t="s">
        <v>162</v>
      </c>
      <c r="E765" s="117" t="s">
        <v>163</v>
      </c>
      <c r="F765" s="117" t="s">
        <v>479</v>
      </c>
      <c r="G765" s="117" t="s">
        <v>480</v>
      </c>
      <c r="H765" s="117" t="s">
        <v>3379</v>
      </c>
      <c r="I765" s="117"/>
      <c r="J765" s="116" t="s">
        <v>1858</v>
      </c>
      <c r="K765" s="116">
        <v>7.9873000000000003</v>
      </c>
      <c r="L765" s="116">
        <v>31.96584</v>
      </c>
      <c r="M765" s="117" t="s">
        <v>1859</v>
      </c>
      <c r="N765" s="116" t="s">
        <v>159</v>
      </c>
      <c r="O765" s="116">
        <v>83</v>
      </c>
      <c r="P765" s="116">
        <v>495</v>
      </c>
      <c r="Q765" s="116">
        <v>72</v>
      </c>
      <c r="R765" s="116">
        <v>437</v>
      </c>
      <c r="S765" s="116">
        <v>11</v>
      </c>
      <c r="T765" s="116">
        <v>58</v>
      </c>
      <c r="U765" s="116" t="s">
        <v>159</v>
      </c>
      <c r="V765" s="116">
        <v>71</v>
      </c>
      <c r="W765" s="116">
        <v>441</v>
      </c>
      <c r="X765" s="116">
        <v>23</v>
      </c>
      <c r="Y765" s="116">
        <v>133</v>
      </c>
      <c r="Z765" s="116">
        <v>48</v>
      </c>
      <c r="AA765" s="116">
        <v>308</v>
      </c>
      <c r="AB765" s="116">
        <v>0</v>
      </c>
      <c r="AC765" s="116">
        <v>0</v>
      </c>
      <c r="AD765" s="116">
        <v>26</v>
      </c>
      <c r="AE765" s="116">
        <v>235</v>
      </c>
      <c r="AF765" s="116" t="s">
        <v>1860</v>
      </c>
      <c r="AG765" s="117"/>
      <c r="AH765" s="117" t="s">
        <v>1861</v>
      </c>
    </row>
    <row r="766" spans="1:34" x14ac:dyDescent="0.25">
      <c r="A766" s="117" t="s">
        <v>155</v>
      </c>
      <c r="B766" s="117" t="s">
        <v>156</v>
      </c>
      <c r="C766" s="117" t="s">
        <v>3380</v>
      </c>
      <c r="D766" s="117" t="s">
        <v>162</v>
      </c>
      <c r="E766" s="117" t="s">
        <v>163</v>
      </c>
      <c r="F766" s="117" t="s">
        <v>479</v>
      </c>
      <c r="G766" s="117" t="s">
        <v>480</v>
      </c>
      <c r="H766" s="117" t="s">
        <v>3381</v>
      </c>
      <c r="I766" s="117"/>
      <c r="J766" s="116" t="s">
        <v>1858</v>
      </c>
      <c r="K766" s="116">
        <v>7.9927299999999999</v>
      </c>
      <c r="L766" s="116">
        <v>31.958950000000002</v>
      </c>
      <c r="M766" s="117" t="s">
        <v>1859</v>
      </c>
      <c r="N766" s="116" t="s">
        <v>159</v>
      </c>
      <c r="O766" s="116">
        <v>74</v>
      </c>
      <c r="P766" s="116">
        <v>440</v>
      </c>
      <c r="Q766" s="116">
        <v>63</v>
      </c>
      <c r="R766" s="116">
        <v>378</v>
      </c>
      <c r="S766" s="116">
        <v>11</v>
      </c>
      <c r="T766" s="116">
        <v>62</v>
      </c>
      <c r="U766" s="116" t="s">
        <v>159</v>
      </c>
      <c r="V766" s="116">
        <v>40</v>
      </c>
      <c r="W766" s="116">
        <v>255</v>
      </c>
      <c r="X766" s="116">
        <v>11</v>
      </c>
      <c r="Y766" s="116">
        <v>68</v>
      </c>
      <c r="Z766" s="116">
        <v>29</v>
      </c>
      <c r="AA766" s="116">
        <v>187</v>
      </c>
      <c r="AB766" s="116">
        <v>0</v>
      </c>
      <c r="AC766" s="116">
        <v>0</v>
      </c>
      <c r="AD766" s="116">
        <v>36</v>
      </c>
      <c r="AE766" s="116">
        <v>254</v>
      </c>
      <c r="AF766" s="116" t="s">
        <v>1860</v>
      </c>
      <c r="AG766" s="117"/>
      <c r="AH766" s="117" t="s">
        <v>1861</v>
      </c>
    </row>
    <row r="767" spans="1:34" x14ac:dyDescent="0.25">
      <c r="A767" s="117" t="s">
        <v>155</v>
      </c>
      <c r="B767" s="117" t="s">
        <v>156</v>
      </c>
      <c r="C767" s="117" t="s">
        <v>3382</v>
      </c>
      <c r="D767" s="117" t="s">
        <v>162</v>
      </c>
      <c r="E767" s="117" t="s">
        <v>163</v>
      </c>
      <c r="F767" s="117" t="s">
        <v>479</v>
      </c>
      <c r="G767" s="117" t="s">
        <v>480</v>
      </c>
      <c r="H767" s="117" t="s">
        <v>3383</v>
      </c>
      <c r="I767" s="117"/>
      <c r="J767" s="116" t="s">
        <v>1858</v>
      </c>
      <c r="K767" s="116">
        <v>7.9547999999999996</v>
      </c>
      <c r="L767" s="116">
        <v>31.95241</v>
      </c>
      <c r="M767" s="117" t="s">
        <v>1859</v>
      </c>
      <c r="N767" s="116" t="s">
        <v>159</v>
      </c>
      <c r="O767" s="116">
        <v>62</v>
      </c>
      <c r="P767" s="116">
        <v>366</v>
      </c>
      <c r="Q767" s="116">
        <v>52</v>
      </c>
      <c r="R767" s="116">
        <v>313</v>
      </c>
      <c r="S767" s="116">
        <v>10</v>
      </c>
      <c r="T767" s="116">
        <v>53</v>
      </c>
      <c r="U767" s="116" t="s">
        <v>159</v>
      </c>
      <c r="V767" s="116">
        <v>50</v>
      </c>
      <c r="W767" s="116">
        <v>303</v>
      </c>
      <c r="X767" s="116">
        <v>18</v>
      </c>
      <c r="Y767" s="116">
        <v>103</v>
      </c>
      <c r="Z767" s="116">
        <v>32</v>
      </c>
      <c r="AA767" s="116">
        <v>200</v>
      </c>
      <c r="AB767" s="116">
        <v>0</v>
      </c>
      <c r="AC767" s="116">
        <v>0</v>
      </c>
      <c r="AD767" s="116">
        <v>22</v>
      </c>
      <c r="AE767" s="116">
        <v>189</v>
      </c>
      <c r="AF767" s="116" t="s">
        <v>1860</v>
      </c>
      <c r="AG767" s="117"/>
      <c r="AH767" s="117" t="s">
        <v>1861</v>
      </c>
    </row>
    <row r="768" spans="1:34" x14ac:dyDescent="0.25">
      <c r="A768" s="117" t="s">
        <v>155</v>
      </c>
      <c r="B768" s="117" t="s">
        <v>156</v>
      </c>
      <c r="C768" s="117" t="s">
        <v>3384</v>
      </c>
      <c r="D768" s="117" t="s">
        <v>162</v>
      </c>
      <c r="E768" s="117" t="s">
        <v>163</v>
      </c>
      <c r="F768" s="117" t="s">
        <v>568</v>
      </c>
      <c r="G768" s="117" t="s">
        <v>569</v>
      </c>
      <c r="H768" s="117" t="s">
        <v>3385</v>
      </c>
      <c r="I768" s="117"/>
      <c r="J768" s="116" t="s">
        <v>1858</v>
      </c>
      <c r="K768" s="116">
        <v>7.7119900000000001</v>
      </c>
      <c r="L768" s="116">
        <v>32.134500000000003</v>
      </c>
      <c r="M768" s="117" t="s">
        <v>1859</v>
      </c>
      <c r="N768" s="116" t="s">
        <v>159</v>
      </c>
      <c r="O768" s="116">
        <v>87</v>
      </c>
      <c r="P768" s="116">
        <v>598</v>
      </c>
      <c r="Q768" s="116">
        <v>72</v>
      </c>
      <c r="R768" s="116">
        <v>520</v>
      </c>
      <c r="S768" s="116">
        <v>15</v>
      </c>
      <c r="T768" s="116">
        <v>78</v>
      </c>
      <c r="U768" s="116" t="s">
        <v>159</v>
      </c>
      <c r="V768" s="116">
        <v>64</v>
      </c>
      <c r="W768" s="116">
        <v>278</v>
      </c>
      <c r="X768" s="116">
        <v>28</v>
      </c>
      <c r="Y768" s="116">
        <v>112</v>
      </c>
      <c r="Z768" s="116">
        <v>36</v>
      </c>
      <c r="AA768" s="116">
        <v>166</v>
      </c>
      <c r="AB768" s="116">
        <v>0</v>
      </c>
      <c r="AC768" s="116">
        <v>0</v>
      </c>
      <c r="AD768" s="116">
        <v>10</v>
      </c>
      <c r="AE768" s="116">
        <v>54</v>
      </c>
      <c r="AF768" s="116" t="s">
        <v>1860</v>
      </c>
      <c r="AG768" s="117"/>
      <c r="AH768" s="117" t="s">
        <v>1861</v>
      </c>
    </row>
    <row r="769" spans="1:34" x14ac:dyDescent="0.25">
      <c r="A769" s="117" t="s">
        <v>155</v>
      </c>
      <c r="B769" s="117" t="s">
        <v>156</v>
      </c>
      <c r="C769" s="117" t="s">
        <v>3386</v>
      </c>
      <c r="D769" s="117" t="s">
        <v>162</v>
      </c>
      <c r="E769" s="117" t="s">
        <v>163</v>
      </c>
      <c r="F769" s="117" t="s">
        <v>568</v>
      </c>
      <c r="G769" s="117" t="s">
        <v>569</v>
      </c>
      <c r="H769" s="117" t="s">
        <v>3387</v>
      </c>
      <c r="I769" s="117"/>
      <c r="J769" s="116" t="s">
        <v>1858</v>
      </c>
      <c r="K769" s="116">
        <v>8.0703700000000005</v>
      </c>
      <c r="L769" s="116">
        <v>32.245539999999998</v>
      </c>
      <c r="M769" s="117" t="s">
        <v>1859</v>
      </c>
      <c r="N769" s="116" t="s">
        <v>159</v>
      </c>
      <c r="O769" s="116">
        <v>60</v>
      </c>
      <c r="P769" s="116">
        <v>402</v>
      </c>
      <c r="Q769" s="116">
        <v>54</v>
      </c>
      <c r="R769" s="116">
        <v>379</v>
      </c>
      <c r="S769" s="116">
        <v>6</v>
      </c>
      <c r="T769" s="116">
        <v>23</v>
      </c>
      <c r="U769" s="116" t="s">
        <v>159</v>
      </c>
      <c r="V769" s="116">
        <v>71</v>
      </c>
      <c r="W769" s="116">
        <v>317</v>
      </c>
      <c r="X769" s="116">
        <v>32</v>
      </c>
      <c r="Y769" s="116">
        <v>149</v>
      </c>
      <c r="Z769" s="116">
        <v>39</v>
      </c>
      <c r="AA769" s="116">
        <v>168</v>
      </c>
      <c r="AB769" s="116">
        <v>0</v>
      </c>
      <c r="AC769" s="116">
        <v>0</v>
      </c>
      <c r="AD769" s="116">
        <v>29</v>
      </c>
      <c r="AE769" s="116">
        <v>178</v>
      </c>
      <c r="AF769" s="116" t="s">
        <v>1860</v>
      </c>
      <c r="AG769" s="117"/>
      <c r="AH769" s="117" t="s">
        <v>1861</v>
      </c>
    </row>
    <row r="770" spans="1:34" x14ac:dyDescent="0.25">
      <c r="A770" s="117" t="s">
        <v>155</v>
      </c>
      <c r="B770" s="117" t="s">
        <v>156</v>
      </c>
      <c r="C770" s="117" t="s">
        <v>3388</v>
      </c>
      <c r="D770" s="117" t="s">
        <v>162</v>
      </c>
      <c r="E770" s="117" t="s">
        <v>163</v>
      </c>
      <c r="F770" s="117" t="s">
        <v>568</v>
      </c>
      <c r="G770" s="117" t="s">
        <v>569</v>
      </c>
      <c r="H770" s="117" t="s">
        <v>3389</v>
      </c>
      <c r="I770" s="117"/>
      <c r="J770" s="116" t="s">
        <v>1858</v>
      </c>
      <c r="K770" s="116">
        <v>8.0350300000000008</v>
      </c>
      <c r="L770" s="116">
        <v>31.991219999999998</v>
      </c>
      <c r="M770" s="117" t="s">
        <v>1859</v>
      </c>
      <c r="N770" s="116" t="s">
        <v>159</v>
      </c>
      <c r="O770" s="116">
        <v>40</v>
      </c>
      <c r="P770" s="116">
        <v>212</v>
      </c>
      <c r="Q770" s="116">
        <v>30</v>
      </c>
      <c r="R770" s="116">
        <v>161</v>
      </c>
      <c r="S770" s="116">
        <v>10</v>
      </c>
      <c r="T770" s="116">
        <v>51</v>
      </c>
      <c r="U770" s="116" t="s">
        <v>159</v>
      </c>
      <c r="V770" s="116">
        <v>72</v>
      </c>
      <c r="W770" s="116">
        <v>389</v>
      </c>
      <c r="X770" s="116">
        <v>29</v>
      </c>
      <c r="Y770" s="116">
        <v>141</v>
      </c>
      <c r="Z770" s="116">
        <v>43</v>
      </c>
      <c r="AA770" s="116">
        <v>248</v>
      </c>
      <c r="AB770" s="116">
        <v>0</v>
      </c>
      <c r="AC770" s="116">
        <v>0</v>
      </c>
      <c r="AD770" s="116">
        <v>21</v>
      </c>
      <c r="AE770" s="116">
        <v>126</v>
      </c>
      <c r="AF770" s="116" t="s">
        <v>1860</v>
      </c>
      <c r="AG770" s="117"/>
      <c r="AH770" s="117" t="s">
        <v>1861</v>
      </c>
    </row>
    <row r="771" spans="1:34" x14ac:dyDescent="0.25">
      <c r="A771" s="117" t="s">
        <v>155</v>
      </c>
      <c r="B771" s="117" t="s">
        <v>156</v>
      </c>
      <c r="C771" s="117" t="s">
        <v>3390</v>
      </c>
      <c r="D771" s="117" t="s">
        <v>162</v>
      </c>
      <c r="E771" s="117" t="s">
        <v>163</v>
      </c>
      <c r="F771" s="117" t="s">
        <v>568</v>
      </c>
      <c r="G771" s="117" t="s">
        <v>569</v>
      </c>
      <c r="H771" s="117" t="s">
        <v>3391</v>
      </c>
      <c r="I771" s="117"/>
      <c r="J771" s="116" t="s">
        <v>1858</v>
      </c>
      <c r="K771" s="116">
        <v>8.0849899999999995</v>
      </c>
      <c r="L771" s="116">
        <v>32.03</v>
      </c>
      <c r="M771" s="117" t="s">
        <v>1859</v>
      </c>
      <c r="N771" s="116" t="s">
        <v>159</v>
      </c>
      <c r="O771" s="116">
        <v>109</v>
      </c>
      <c r="P771" s="116">
        <v>753</v>
      </c>
      <c r="Q771" s="116">
        <v>101</v>
      </c>
      <c r="R771" s="116">
        <v>711</v>
      </c>
      <c r="S771" s="116">
        <v>8</v>
      </c>
      <c r="T771" s="116">
        <v>42</v>
      </c>
      <c r="U771" s="116" t="s">
        <v>159</v>
      </c>
      <c r="V771" s="116">
        <v>45</v>
      </c>
      <c r="W771" s="116">
        <v>259</v>
      </c>
      <c r="X771" s="116">
        <v>17</v>
      </c>
      <c r="Y771" s="116">
        <v>99</v>
      </c>
      <c r="Z771" s="116">
        <v>28</v>
      </c>
      <c r="AA771" s="116">
        <v>160</v>
      </c>
      <c r="AB771" s="116">
        <v>0</v>
      </c>
      <c r="AC771" s="116">
        <v>0</v>
      </c>
      <c r="AD771" s="116">
        <v>17</v>
      </c>
      <c r="AE771" s="116">
        <v>107</v>
      </c>
      <c r="AF771" s="116" t="s">
        <v>1860</v>
      </c>
      <c r="AG771" s="117"/>
      <c r="AH771" s="117" t="s">
        <v>1861</v>
      </c>
    </row>
    <row r="772" spans="1:34" x14ac:dyDescent="0.25">
      <c r="A772" s="117" t="s">
        <v>155</v>
      </c>
      <c r="B772" s="117" t="s">
        <v>156</v>
      </c>
      <c r="C772" s="117" t="s">
        <v>3392</v>
      </c>
      <c r="D772" s="117" t="s">
        <v>162</v>
      </c>
      <c r="E772" s="117" t="s">
        <v>163</v>
      </c>
      <c r="F772" s="117" t="s">
        <v>568</v>
      </c>
      <c r="G772" s="117" t="s">
        <v>569</v>
      </c>
      <c r="H772" s="117" t="s">
        <v>3393</v>
      </c>
      <c r="I772" s="117"/>
      <c r="J772" s="116" t="s">
        <v>1858</v>
      </c>
      <c r="K772" s="116">
        <v>7.3725300000000002</v>
      </c>
      <c r="L772" s="116">
        <v>32.441800000000001</v>
      </c>
      <c r="M772" s="117" t="s">
        <v>1859</v>
      </c>
      <c r="N772" s="116" t="s">
        <v>159</v>
      </c>
      <c r="O772" s="116">
        <v>87</v>
      </c>
      <c r="P772" s="116">
        <v>401</v>
      </c>
      <c r="Q772" s="116">
        <v>80</v>
      </c>
      <c r="R772" s="116">
        <v>371</v>
      </c>
      <c r="S772" s="116">
        <v>7</v>
      </c>
      <c r="T772" s="116">
        <v>30</v>
      </c>
      <c r="U772" s="116" t="s">
        <v>159</v>
      </c>
      <c r="V772" s="116">
        <v>60</v>
      </c>
      <c r="W772" s="116">
        <v>343</v>
      </c>
      <c r="X772" s="116">
        <v>32</v>
      </c>
      <c r="Y772" s="116">
        <v>193</v>
      </c>
      <c r="Z772" s="116">
        <v>28</v>
      </c>
      <c r="AA772" s="116">
        <v>150</v>
      </c>
      <c r="AB772" s="116">
        <v>0</v>
      </c>
      <c r="AC772" s="116">
        <v>0</v>
      </c>
      <c r="AD772" s="116">
        <v>20</v>
      </c>
      <c r="AE772" s="116">
        <v>130</v>
      </c>
      <c r="AF772" s="116" t="s">
        <v>1860</v>
      </c>
      <c r="AG772" s="117"/>
      <c r="AH772" s="117" t="s">
        <v>1861</v>
      </c>
    </row>
    <row r="773" spans="1:34" x14ac:dyDescent="0.25">
      <c r="A773" s="117" t="s">
        <v>155</v>
      </c>
      <c r="B773" s="117" t="s">
        <v>156</v>
      </c>
      <c r="C773" s="117" t="s">
        <v>3394</v>
      </c>
      <c r="D773" s="117" t="s">
        <v>162</v>
      </c>
      <c r="E773" s="117" t="s">
        <v>163</v>
      </c>
      <c r="F773" s="117" t="s">
        <v>745</v>
      </c>
      <c r="G773" s="117" t="s">
        <v>746</v>
      </c>
      <c r="H773" s="117" t="s">
        <v>3395</v>
      </c>
      <c r="I773" s="117"/>
      <c r="J773" s="116" t="s">
        <v>1858</v>
      </c>
      <c r="K773" s="116">
        <v>8.0350397059999992</v>
      </c>
      <c r="L773" s="116">
        <v>31.980116769999999</v>
      </c>
      <c r="M773" s="117" t="s">
        <v>1859</v>
      </c>
      <c r="N773" s="116" t="s">
        <v>159</v>
      </c>
      <c r="O773" s="116">
        <v>100</v>
      </c>
      <c r="P773" s="116">
        <v>514</v>
      </c>
      <c r="Q773" s="116">
        <v>96</v>
      </c>
      <c r="R773" s="116">
        <v>479</v>
      </c>
      <c r="S773" s="116">
        <v>4</v>
      </c>
      <c r="T773" s="116">
        <v>35</v>
      </c>
      <c r="U773" s="116" t="s">
        <v>159</v>
      </c>
      <c r="V773" s="116">
        <v>47</v>
      </c>
      <c r="W773" s="116">
        <v>258</v>
      </c>
      <c r="X773" s="116">
        <v>42</v>
      </c>
      <c r="Y773" s="116">
        <v>210</v>
      </c>
      <c r="Z773" s="116">
        <v>5</v>
      </c>
      <c r="AA773" s="116">
        <v>48</v>
      </c>
      <c r="AB773" s="116">
        <v>0</v>
      </c>
      <c r="AC773" s="116">
        <v>0</v>
      </c>
      <c r="AD773" s="116">
        <v>28</v>
      </c>
      <c r="AE773" s="116">
        <v>142</v>
      </c>
      <c r="AF773" s="116" t="s">
        <v>1860</v>
      </c>
      <c r="AG773" s="117"/>
      <c r="AH773" s="117" t="s">
        <v>1861</v>
      </c>
    </row>
    <row r="774" spans="1:34" x14ac:dyDescent="0.25">
      <c r="A774" s="117" t="s">
        <v>155</v>
      </c>
      <c r="B774" s="117" t="s">
        <v>156</v>
      </c>
      <c r="C774" s="117" t="s">
        <v>3396</v>
      </c>
      <c r="D774" s="117" t="s">
        <v>162</v>
      </c>
      <c r="E774" s="117" t="s">
        <v>163</v>
      </c>
      <c r="F774" s="117" t="s">
        <v>745</v>
      </c>
      <c r="G774" s="117" t="s">
        <v>746</v>
      </c>
      <c r="H774" s="117" t="s">
        <v>3397</v>
      </c>
      <c r="I774" s="117"/>
      <c r="J774" s="116" t="s">
        <v>1858</v>
      </c>
      <c r="K774" s="116">
        <v>8.0165699999999998</v>
      </c>
      <c r="L774" s="116">
        <v>32.035469999999997</v>
      </c>
      <c r="M774" s="117" t="s">
        <v>1859</v>
      </c>
      <c r="N774" s="116" t="s">
        <v>159</v>
      </c>
      <c r="O774" s="116">
        <v>33</v>
      </c>
      <c r="P774" s="116">
        <v>160</v>
      </c>
      <c r="Q774" s="116">
        <v>30</v>
      </c>
      <c r="R774" s="116">
        <v>143</v>
      </c>
      <c r="S774" s="116">
        <v>3</v>
      </c>
      <c r="T774" s="116">
        <v>17</v>
      </c>
      <c r="U774" s="116" t="s">
        <v>159</v>
      </c>
      <c r="V774" s="116">
        <v>25</v>
      </c>
      <c r="W774" s="116">
        <v>124</v>
      </c>
      <c r="X774" s="116">
        <v>23</v>
      </c>
      <c r="Y774" s="116">
        <v>115</v>
      </c>
      <c r="Z774" s="116">
        <v>2</v>
      </c>
      <c r="AA774" s="116">
        <v>9</v>
      </c>
      <c r="AB774" s="116">
        <v>0</v>
      </c>
      <c r="AC774" s="116">
        <v>0</v>
      </c>
      <c r="AD774" s="116">
        <v>7</v>
      </c>
      <c r="AE774" s="116">
        <v>41</v>
      </c>
      <c r="AF774" s="116" t="s">
        <v>1860</v>
      </c>
      <c r="AG774" s="117"/>
      <c r="AH774" s="117" t="s">
        <v>1861</v>
      </c>
    </row>
    <row r="775" spans="1:34" x14ac:dyDescent="0.25">
      <c r="A775" s="117" t="s">
        <v>155</v>
      </c>
      <c r="B775" s="117" t="s">
        <v>156</v>
      </c>
      <c r="C775" s="117" t="s">
        <v>3398</v>
      </c>
      <c r="D775" s="117" t="s">
        <v>162</v>
      </c>
      <c r="E775" s="117" t="s">
        <v>163</v>
      </c>
      <c r="F775" s="117" t="s">
        <v>745</v>
      </c>
      <c r="G775" s="117" t="s">
        <v>746</v>
      </c>
      <c r="H775" s="117" t="s">
        <v>3399</v>
      </c>
      <c r="I775" s="117" t="s">
        <v>3400</v>
      </c>
      <c r="J775" s="116" t="s">
        <v>1858</v>
      </c>
      <c r="K775" s="116">
        <v>8.0421200000000006</v>
      </c>
      <c r="L775" s="116">
        <v>32.031219999999998</v>
      </c>
      <c r="M775" s="117" t="s">
        <v>1859</v>
      </c>
      <c r="N775" s="116" t="s">
        <v>159</v>
      </c>
      <c r="O775" s="116">
        <v>379</v>
      </c>
      <c r="P775" s="116">
        <v>2234</v>
      </c>
      <c r="Q775" s="116">
        <v>363</v>
      </c>
      <c r="R775" s="116">
        <v>2143</v>
      </c>
      <c r="S775" s="116">
        <v>16</v>
      </c>
      <c r="T775" s="116">
        <v>91</v>
      </c>
      <c r="U775" s="116" t="s">
        <v>159</v>
      </c>
      <c r="V775" s="116">
        <v>77</v>
      </c>
      <c r="W775" s="116">
        <v>373</v>
      </c>
      <c r="X775" s="116">
        <v>65</v>
      </c>
      <c r="Y775" s="116">
        <v>330</v>
      </c>
      <c r="Z775" s="116">
        <v>12</v>
      </c>
      <c r="AA775" s="116">
        <v>43</v>
      </c>
      <c r="AB775" s="116">
        <v>0</v>
      </c>
      <c r="AC775" s="116">
        <v>0</v>
      </c>
      <c r="AD775" s="116">
        <v>190</v>
      </c>
      <c r="AE775" s="116">
        <v>952</v>
      </c>
      <c r="AF775" s="116" t="s">
        <v>1860</v>
      </c>
      <c r="AG775" s="117"/>
      <c r="AH775" s="117" t="s">
        <v>1861</v>
      </c>
    </row>
    <row r="776" spans="1:34" x14ac:dyDescent="0.25">
      <c r="A776" s="117" t="s">
        <v>155</v>
      </c>
      <c r="B776" s="117" t="s">
        <v>156</v>
      </c>
      <c r="C776" s="117" t="s">
        <v>3401</v>
      </c>
      <c r="D776" s="117" t="s">
        <v>162</v>
      </c>
      <c r="E776" s="117" t="s">
        <v>163</v>
      </c>
      <c r="F776" s="117" t="s">
        <v>745</v>
      </c>
      <c r="G776" s="117" t="s">
        <v>746</v>
      </c>
      <c r="H776" s="117" t="s">
        <v>3402</v>
      </c>
      <c r="I776" s="117"/>
      <c r="J776" s="116" t="s">
        <v>1858</v>
      </c>
      <c r="K776" s="116">
        <v>8.0299099999999992</v>
      </c>
      <c r="L776" s="116">
        <v>32.043320000000001</v>
      </c>
      <c r="M776" s="117" t="s">
        <v>1859</v>
      </c>
      <c r="N776" s="116" t="s">
        <v>159</v>
      </c>
      <c r="O776" s="116">
        <v>123</v>
      </c>
      <c r="P776" s="116">
        <v>610</v>
      </c>
      <c r="Q776" s="116">
        <v>104</v>
      </c>
      <c r="R776" s="116">
        <v>523</v>
      </c>
      <c r="S776" s="116">
        <v>19</v>
      </c>
      <c r="T776" s="116">
        <v>87</v>
      </c>
      <c r="U776" s="116" t="s">
        <v>159</v>
      </c>
      <c r="V776" s="116">
        <v>74</v>
      </c>
      <c r="W776" s="116">
        <v>359</v>
      </c>
      <c r="X776" s="116">
        <v>65</v>
      </c>
      <c r="Y776" s="116">
        <v>325</v>
      </c>
      <c r="Z776" s="116">
        <v>9</v>
      </c>
      <c r="AA776" s="116">
        <v>34</v>
      </c>
      <c r="AB776" s="116">
        <v>0</v>
      </c>
      <c r="AC776" s="116">
        <v>0</v>
      </c>
      <c r="AD776" s="116">
        <v>9</v>
      </c>
      <c r="AE776" s="116">
        <v>42</v>
      </c>
      <c r="AF776" s="116" t="s">
        <v>1860</v>
      </c>
      <c r="AG776" s="117"/>
      <c r="AH776" s="117" t="s">
        <v>1861</v>
      </c>
    </row>
    <row r="777" spans="1:34" x14ac:dyDescent="0.25">
      <c r="A777" s="117" t="s">
        <v>155</v>
      </c>
      <c r="B777" s="117" t="s">
        <v>156</v>
      </c>
      <c r="C777" s="117" t="s">
        <v>3403</v>
      </c>
      <c r="D777" s="117" t="s">
        <v>162</v>
      </c>
      <c r="E777" s="117" t="s">
        <v>163</v>
      </c>
      <c r="F777" s="117" t="s">
        <v>745</v>
      </c>
      <c r="G777" s="117" t="s">
        <v>746</v>
      </c>
      <c r="H777" s="117" t="s">
        <v>3404</v>
      </c>
      <c r="I777" s="117"/>
      <c r="J777" s="116" t="s">
        <v>1858</v>
      </c>
      <c r="K777" s="116">
        <v>8.0510800000000007</v>
      </c>
      <c r="L777" s="116">
        <v>32.035910000000001</v>
      </c>
      <c r="M777" s="117" t="s">
        <v>1859</v>
      </c>
      <c r="N777" s="116" t="s">
        <v>159</v>
      </c>
      <c r="O777" s="116">
        <v>25</v>
      </c>
      <c r="P777" s="116">
        <v>125</v>
      </c>
      <c r="Q777" s="116">
        <v>15</v>
      </c>
      <c r="R777" s="116">
        <v>64</v>
      </c>
      <c r="S777" s="116">
        <v>10</v>
      </c>
      <c r="T777" s="116">
        <v>61</v>
      </c>
      <c r="U777" s="116" t="s">
        <v>159</v>
      </c>
      <c r="V777" s="116">
        <v>29</v>
      </c>
      <c r="W777" s="116">
        <v>147</v>
      </c>
      <c r="X777" s="116">
        <v>21</v>
      </c>
      <c r="Y777" s="116">
        <v>100</v>
      </c>
      <c r="Z777" s="116">
        <v>8</v>
      </c>
      <c r="AA777" s="116">
        <v>47</v>
      </c>
      <c r="AB777" s="116">
        <v>0</v>
      </c>
      <c r="AC777" s="116">
        <v>0</v>
      </c>
      <c r="AD777" s="116">
        <v>53</v>
      </c>
      <c r="AE777" s="116">
        <v>266</v>
      </c>
      <c r="AF777" s="116" t="s">
        <v>1860</v>
      </c>
      <c r="AG777" s="117"/>
      <c r="AH777" s="117" t="s">
        <v>1861</v>
      </c>
    </row>
    <row r="778" spans="1:34" x14ac:dyDescent="0.25">
      <c r="A778" s="117" t="s">
        <v>155</v>
      </c>
      <c r="B778" s="117" t="s">
        <v>156</v>
      </c>
      <c r="C778" s="117" t="s">
        <v>3405</v>
      </c>
      <c r="D778" s="117" t="s">
        <v>162</v>
      </c>
      <c r="E778" s="117" t="s">
        <v>163</v>
      </c>
      <c r="F778" s="117" t="s">
        <v>745</v>
      </c>
      <c r="G778" s="117" t="s">
        <v>746</v>
      </c>
      <c r="H778" s="117" t="s">
        <v>3406</v>
      </c>
      <c r="I778" s="117"/>
      <c r="J778" s="116" t="s">
        <v>1858</v>
      </c>
      <c r="K778" s="116">
        <v>7.9741824990000003</v>
      </c>
      <c r="L778" s="116">
        <v>32.125170007999998</v>
      </c>
      <c r="M778" s="117" t="s">
        <v>1859</v>
      </c>
      <c r="N778" s="116" t="s">
        <v>159</v>
      </c>
      <c r="O778" s="116">
        <v>82</v>
      </c>
      <c r="P778" s="116">
        <v>416</v>
      </c>
      <c r="Q778" s="116">
        <v>69</v>
      </c>
      <c r="R778" s="116">
        <v>337</v>
      </c>
      <c r="S778" s="116">
        <v>13</v>
      </c>
      <c r="T778" s="116">
        <v>79</v>
      </c>
      <c r="U778" s="116" t="s">
        <v>159</v>
      </c>
      <c r="V778" s="116">
        <v>18</v>
      </c>
      <c r="W778" s="116">
        <v>86</v>
      </c>
      <c r="X778" s="116">
        <v>15</v>
      </c>
      <c r="Y778" s="116">
        <v>75</v>
      </c>
      <c r="Z778" s="116">
        <v>3</v>
      </c>
      <c r="AA778" s="116">
        <v>11</v>
      </c>
      <c r="AB778" s="116">
        <v>0</v>
      </c>
      <c r="AC778" s="116">
        <v>0</v>
      </c>
      <c r="AD778" s="116">
        <v>126</v>
      </c>
      <c r="AE778" s="116">
        <v>630</v>
      </c>
      <c r="AF778" s="116" t="s">
        <v>1860</v>
      </c>
      <c r="AG778" s="117"/>
      <c r="AH778" s="117" t="s">
        <v>1861</v>
      </c>
    </row>
    <row r="779" spans="1:34" x14ac:dyDescent="0.25">
      <c r="A779" s="117" t="s">
        <v>155</v>
      </c>
      <c r="B779" s="117" t="s">
        <v>156</v>
      </c>
      <c r="C779" s="117" t="s">
        <v>3407</v>
      </c>
      <c r="D779" s="117" t="s">
        <v>162</v>
      </c>
      <c r="E779" s="117" t="s">
        <v>163</v>
      </c>
      <c r="F779" s="117" t="s">
        <v>745</v>
      </c>
      <c r="G779" s="117" t="s">
        <v>746</v>
      </c>
      <c r="H779" s="117" t="s">
        <v>3408</v>
      </c>
      <c r="I779" s="117" t="s">
        <v>3409</v>
      </c>
      <c r="J779" s="116" t="s">
        <v>1858</v>
      </c>
      <c r="K779" s="116">
        <v>8.0671199999999992</v>
      </c>
      <c r="L779" s="116">
        <v>32.035699999999999</v>
      </c>
      <c r="M779" s="117" t="s">
        <v>1859</v>
      </c>
      <c r="N779" s="116" t="s">
        <v>159</v>
      </c>
      <c r="O779" s="116">
        <v>18</v>
      </c>
      <c r="P779" s="116">
        <v>89</v>
      </c>
      <c r="Q779" s="116">
        <v>16</v>
      </c>
      <c r="R779" s="116">
        <v>74</v>
      </c>
      <c r="S779" s="116">
        <v>2</v>
      </c>
      <c r="T779" s="116">
        <v>15</v>
      </c>
      <c r="U779" s="116" t="s">
        <v>159</v>
      </c>
      <c r="V779" s="116">
        <v>22</v>
      </c>
      <c r="W779" s="116">
        <v>111</v>
      </c>
      <c r="X779" s="116">
        <v>19</v>
      </c>
      <c r="Y779" s="116">
        <v>95</v>
      </c>
      <c r="Z779" s="116">
        <v>3</v>
      </c>
      <c r="AA779" s="116">
        <v>16</v>
      </c>
      <c r="AB779" s="116">
        <v>0</v>
      </c>
      <c r="AC779" s="116">
        <v>0</v>
      </c>
      <c r="AD779" s="116">
        <v>13</v>
      </c>
      <c r="AE779" s="116">
        <v>68</v>
      </c>
      <c r="AF779" s="116" t="s">
        <v>1860</v>
      </c>
      <c r="AG779" s="117"/>
      <c r="AH779" s="117" t="s">
        <v>1861</v>
      </c>
    </row>
    <row r="780" spans="1:34" x14ac:dyDescent="0.25">
      <c r="A780" s="117" t="s">
        <v>155</v>
      </c>
      <c r="B780" s="117" t="s">
        <v>156</v>
      </c>
      <c r="C780" s="117" t="s">
        <v>3410</v>
      </c>
      <c r="D780" s="117" t="s">
        <v>162</v>
      </c>
      <c r="E780" s="117" t="s">
        <v>163</v>
      </c>
      <c r="F780" s="117" t="s">
        <v>745</v>
      </c>
      <c r="G780" s="117" t="s">
        <v>746</v>
      </c>
      <c r="H780" s="117" t="s">
        <v>3411</v>
      </c>
      <c r="I780" s="117"/>
      <c r="J780" s="116" t="s">
        <v>1858</v>
      </c>
      <c r="K780" s="116">
        <v>8.0333333000000007</v>
      </c>
      <c r="L780" s="116">
        <v>32.033333300000002</v>
      </c>
      <c r="M780" s="117" t="s">
        <v>1859</v>
      </c>
      <c r="N780" s="116" t="s">
        <v>159</v>
      </c>
      <c r="O780" s="116">
        <v>132</v>
      </c>
      <c r="P780" s="116">
        <v>725</v>
      </c>
      <c r="Q780" s="116">
        <v>132</v>
      </c>
      <c r="R780" s="116">
        <v>725</v>
      </c>
      <c r="S780" s="116">
        <v>0</v>
      </c>
      <c r="T780" s="116">
        <v>0</v>
      </c>
      <c r="U780" s="119" t="s">
        <v>146</v>
      </c>
      <c r="V780" s="116">
        <v>0</v>
      </c>
      <c r="W780" s="116">
        <v>0</v>
      </c>
      <c r="X780" s="116">
        <v>0</v>
      </c>
      <c r="Y780" s="116">
        <v>0</v>
      </c>
      <c r="Z780" s="116">
        <v>0</v>
      </c>
      <c r="AA780" s="116">
        <v>0</v>
      </c>
      <c r="AB780" s="116">
        <v>0</v>
      </c>
      <c r="AC780" s="116">
        <v>0</v>
      </c>
      <c r="AD780" s="116">
        <v>0</v>
      </c>
      <c r="AE780" s="116">
        <v>0</v>
      </c>
      <c r="AF780" s="116" t="s">
        <v>1860</v>
      </c>
      <c r="AG780" s="117" t="s">
        <v>1888</v>
      </c>
      <c r="AH780" s="117" t="s">
        <v>1861</v>
      </c>
    </row>
    <row r="781" spans="1:34" x14ac:dyDescent="0.25">
      <c r="A781" s="117" t="s">
        <v>155</v>
      </c>
      <c r="B781" s="117" t="s">
        <v>156</v>
      </c>
      <c r="C781" s="117" t="s">
        <v>3412</v>
      </c>
      <c r="D781" s="117" t="s">
        <v>162</v>
      </c>
      <c r="E781" s="117" t="s">
        <v>163</v>
      </c>
      <c r="F781" s="117" t="s">
        <v>578</v>
      </c>
      <c r="G781" s="117" t="s">
        <v>579</v>
      </c>
      <c r="H781" s="117" t="s">
        <v>3413</v>
      </c>
      <c r="I781" s="117"/>
      <c r="J781" s="116" t="s">
        <v>1858</v>
      </c>
      <c r="K781" s="116">
        <v>8.1292770999999995</v>
      </c>
      <c r="L781" s="116">
        <v>31.9497991</v>
      </c>
      <c r="M781" s="117" t="s">
        <v>1859</v>
      </c>
      <c r="N781" s="116" t="s">
        <v>159</v>
      </c>
      <c r="O781" s="116">
        <v>117</v>
      </c>
      <c r="P781" s="116">
        <v>641</v>
      </c>
      <c r="Q781" s="116">
        <v>107</v>
      </c>
      <c r="R781" s="116">
        <v>586</v>
      </c>
      <c r="S781" s="116">
        <v>10</v>
      </c>
      <c r="T781" s="116">
        <v>55</v>
      </c>
      <c r="U781" s="116" t="s">
        <v>159</v>
      </c>
      <c r="V781" s="116">
        <v>62</v>
      </c>
      <c r="W781" s="116">
        <v>288</v>
      </c>
      <c r="X781" s="116">
        <v>31</v>
      </c>
      <c r="Y781" s="116">
        <v>116</v>
      </c>
      <c r="Z781" s="116">
        <v>31</v>
      </c>
      <c r="AA781" s="116">
        <v>172</v>
      </c>
      <c r="AB781" s="116">
        <v>0</v>
      </c>
      <c r="AC781" s="116">
        <v>0</v>
      </c>
      <c r="AD781" s="116">
        <v>9</v>
      </c>
      <c r="AE781" s="116">
        <v>60</v>
      </c>
      <c r="AF781" s="116" t="s">
        <v>1860</v>
      </c>
      <c r="AG781" s="117"/>
      <c r="AH781" s="117" t="s">
        <v>1861</v>
      </c>
    </row>
    <row r="782" spans="1:34" x14ac:dyDescent="0.25">
      <c r="A782" s="117" t="s">
        <v>155</v>
      </c>
      <c r="B782" s="117" t="s">
        <v>156</v>
      </c>
      <c r="C782" s="117" t="s">
        <v>3414</v>
      </c>
      <c r="D782" s="117" t="s">
        <v>162</v>
      </c>
      <c r="E782" s="117" t="s">
        <v>163</v>
      </c>
      <c r="F782" s="117" t="s">
        <v>578</v>
      </c>
      <c r="G782" s="117" t="s">
        <v>579</v>
      </c>
      <c r="H782" s="117" t="s">
        <v>3415</v>
      </c>
      <c r="I782" s="117"/>
      <c r="J782" s="116" t="s">
        <v>1858</v>
      </c>
      <c r="K782" s="116">
        <v>8.0890009000000003</v>
      </c>
      <c r="L782" s="116">
        <v>31.924016600000002</v>
      </c>
      <c r="M782" s="117" t="s">
        <v>1859</v>
      </c>
      <c r="N782" s="116" t="s">
        <v>159</v>
      </c>
      <c r="O782" s="116">
        <v>59</v>
      </c>
      <c r="P782" s="116">
        <v>433</v>
      </c>
      <c r="Q782" s="116">
        <v>50</v>
      </c>
      <c r="R782" s="116">
        <v>386</v>
      </c>
      <c r="S782" s="116">
        <v>9</v>
      </c>
      <c r="T782" s="116">
        <v>47</v>
      </c>
      <c r="U782" s="116" t="s">
        <v>159</v>
      </c>
      <c r="V782" s="116">
        <v>73</v>
      </c>
      <c r="W782" s="116">
        <v>403</v>
      </c>
      <c r="X782" s="116">
        <v>31</v>
      </c>
      <c r="Y782" s="116">
        <v>159</v>
      </c>
      <c r="Z782" s="116">
        <v>42</v>
      </c>
      <c r="AA782" s="116">
        <v>244</v>
      </c>
      <c r="AB782" s="116">
        <v>0</v>
      </c>
      <c r="AC782" s="116">
        <v>0</v>
      </c>
      <c r="AD782" s="116">
        <v>17</v>
      </c>
      <c r="AE782" s="116">
        <v>100</v>
      </c>
      <c r="AF782" s="116" t="s">
        <v>1860</v>
      </c>
      <c r="AG782" s="117"/>
      <c r="AH782" s="117" t="s">
        <v>1861</v>
      </c>
    </row>
    <row r="783" spans="1:34" x14ac:dyDescent="0.25">
      <c r="A783" s="117" t="s">
        <v>155</v>
      </c>
      <c r="B783" s="117" t="s">
        <v>156</v>
      </c>
      <c r="C783" s="117" t="s">
        <v>3416</v>
      </c>
      <c r="D783" s="117" t="s">
        <v>162</v>
      </c>
      <c r="E783" s="117" t="s">
        <v>163</v>
      </c>
      <c r="F783" s="117" t="s">
        <v>578</v>
      </c>
      <c r="G783" s="117" t="s">
        <v>579</v>
      </c>
      <c r="H783" s="117" t="s">
        <v>2993</v>
      </c>
      <c r="I783" s="117"/>
      <c r="J783" s="116" t="s">
        <v>1858</v>
      </c>
      <c r="K783" s="116">
        <v>8.0389513000000008</v>
      </c>
      <c r="L783" s="116">
        <v>31.934501000000001</v>
      </c>
      <c r="M783" s="117" t="s">
        <v>1859</v>
      </c>
      <c r="N783" s="116" t="s">
        <v>159</v>
      </c>
      <c r="O783" s="116">
        <v>38</v>
      </c>
      <c r="P783" s="116">
        <v>197</v>
      </c>
      <c r="Q783" s="116">
        <v>26</v>
      </c>
      <c r="R783" s="116">
        <v>133</v>
      </c>
      <c r="S783" s="116">
        <v>12</v>
      </c>
      <c r="T783" s="116">
        <v>64</v>
      </c>
      <c r="U783" s="116" t="s">
        <v>159</v>
      </c>
      <c r="V783" s="116">
        <v>35</v>
      </c>
      <c r="W783" s="116">
        <v>208</v>
      </c>
      <c r="X783" s="116">
        <v>15</v>
      </c>
      <c r="Y783" s="116">
        <v>69</v>
      </c>
      <c r="Z783" s="116">
        <v>20</v>
      </c>
      <c r="AA783" s="116">
        <v>139</v>
      </c>
      <c r="AB783" s="116">
        <v>0</v>
      </c>
      <c r="AC783" s="116">
        <v>0</v>
      </c>
      <c r="AD783" s="116">
        <v>16</v>
      </c>
      <c r="AE783" s="116">
        <v>104</v>
      </c>
      <c r="AF783" s="116" t="s">
        <v>1860</v>
      </c>
      <c r="AG783" s="117"/>
      <c r="AH783" s="117" t="s">
        <v>1861</v>
      </c>
    </row>
    <row r="784" spans="1:34" x14ac:dyDescent="0.25">
      <c r="A784" s="117" t="s">
        <v>155</v>
      </c>
      <c r="B784" s="117" t="s">
        <v>156</v>
      </c>
      <c r="C784" s="117" t="s">
        <v>3417</v>
      </c>
      <c r="D784" s="117" t="s">
        <v>162</v>
      </c>
      <c r="E784" s="117" t="s">
        <v>163</v>
      </c>
      <c r="F784" s="117" t="s">
        <v>578</v>
      </c>
      <c r="G784" s="117" t="s">
        <v>579</v>
      </c>
      <c r="H784" s="117" t="s">
        <v>3395</v>
      </c>
      <c r="I784" s="117"/>
      <c r="J784" s="116" t="s">
        <v>1858</v>
      </c>
      <c r="K784" s="116">
        <v>8.1205599999999993</v>
      </c>
      <c r="L784" s="116">
        <v>31.9741</v>
      </c>
      <c r="M784" s="117" t="s">
        <v>1859</v>
      </c>
      <c r="N784" s="116" t="s">
        <v>159</v>
      </c>
      <c r="O784" s="116">
        <v>80</v>
      </c>
      <c r="P784" s="116">
        <v>601</v>
      </c>
      <c r="Q784" s="116">
        <v>58</v>
      </c>
      <c r="R784" s="116">
        <v>536</v>
      </c>
      <c r="S784" s="116">
        <v>22</v>
      </c>
      <c r="T784" s="116">
        <v>65</v>
      </c>
      <c r="U784" s="116" t="s">
        <v>159</v>
      </c>
      <c r="V784" s="116">
        <v>60</v>
      </c>
      <c r="W784" s="116">
        <v>345</v>
      </c>
      <c r="X784" s="116">
        <v>20</v>
      </c>
      <c r="Y784" s="116">
        <v>127</v>
      </c>
      <c r="Z784" s="116">
        <v>40</v>
      </c>
      <c r="AA784" s="116">
        <v>218</v>
      </c>
      <c r="AB784" s="116">
        <v>0</v>
      </c>
      <c r="AC784" s="116">
        <v>0</v>
      </c>
      <c r="AD784" s="116">
        <v>23</v>
      </c>
      <c r="AE784" s="116">
        <v>146</v>
      </c>
      <c r="AF784" s="116" t="s">
        <v>1860</v>
      </c>
      <c r="AG784" s="117"/>
      <c r="AH784" s="117" t="s">
        <v>1861</v>
      </c>
    </row>
    <row r="785" spans="1:34" x14ac:dyDescent="0.25">
      <c r="A785" s="117" t="s">
        <v>155</v>
      </c>
      <c r="B785" s="117" t="s">
        <v>156</v>
      </c>
      <c r="C785" s="117" t="s">
        <v>3418</v>
      </c>
      <c r="D785" s="117" t="s">
        <v>162</v>
      </c>
      <c r="E785" s="117" t="s">
        <v>163</v>
      </c>
      <c r="F785" s="117" t="s">
        <v>578</v>
      </c>
      <c r="G785" s="117" t="s">
        <v>579</v>
      </c>
      <c r="H785" s="117" t="s">
        <v>943</v>
      </c>
      <c r="I785" s="117"/>
      <c r="J785" s="116" t="s">
        <v>1858</v>
      </c>
      <c r="K785" s="116">
        <v>8.1331266129999999</v>
      </c>
      <c r="L785" s="116">
        <v>31.951316985999998</v>
      </c>
      <c r="M785" s="117" t="s">
        <v>1859</v>
      </c>
      <c r="N785" s="116" t="s">
        <v>159</v>
      </c>
      <c r="O785" s="116">
        <v>58</v>
      </c>
      <c r="P785" s="116">
        <v>440</v>
      </c>
      <c r="Q785" s="116">
        <v>51</v>
      </c>
      <c r="R785" s="116">
        <v>400</v>
      </c>
      <c r="S785" s="116">
        <v>7</v>
      </c>
      <c r="T785" s="116">
        <v>40</v>
      </c>
      <c r="U785" s="116" t="s">
        <v>159</v>
      </c>
      <c r="V785" s="116">
        <v>50</v>
      </c>
      <c r="W785" s="116">
        <v>285</v>
      </c>
      <c r="X785" s="116">
        <v>30</v>
      </c>
      <c r="Y785" s="116">
        <v>140</v>
      </c>
      <c r="Z785" s="116">
        <v>20</v>
      </c>
      <c r="AA785" s="116">
        <v>145</v>
      </c>
      <c r="AB785" s="116">
        <v>0</v>
      </c>
      <c r="AC785" s="116">
        <v>0</v>
      </c>
      <c r="AD785" s="116">
        <v>19</v>
      </c>
      <c r="AE785" s="116">
        <v>101</v>
      </c>
      <c r="AF785" s="116" t="s">
        <v>1860</v>
      </c>
      <c r="AG785" s="117"/>
      <c r="AH785" s="117" t="s">
        <v>1861</v>
      </c>
    </row>
    <row r="786" spans="1:34" x14ac:dyDescent="0.25">
      <c r="A786" s="117" t="s">
        <v>155</v>
      </c>
      <c r="B786" s="117" t="s">
        <v>156</v>
      </c>
      <c r="C786" s="117" t="s">
        <v>3419</v>
      </c>
      <c r="D786" s="117" t="s">
        <v>162</v>
      </c>
      <c r="E786" s="117" t="s">
        <v>163</v>
      </c>
      <c r="F786" s="117" t="s">
        <v>578</v>
      </c>
      <c r="G786" s="117" t="s">
        <v>579</v>
      </c>
      <c r="H786" s="117" t="s">
        <v>3420</v>
      </c>
      <c r="I786" s="117"/>
      <c r="J786" s="116" t="s">
        <v>1858</v>
      </c>
      <c r="K786" s="116">
        <v>8.0890009000000003</v>
      </c>
      <c r="L786" s="116">
        <v>31.924016600000002</v>
      </c>
      <c r="M786" s="117" t="s">
        <v>1859</v>
      </c>
      <c r="N786" s="116" t="s">
        <v>159</v>
      </c>
      <c r="O786" s="116">
        <v>283</v>
      </c>
      <c r="P786" s="116">
        <v>1580</v>
      </c>
      <c r="Q786" s="116">
        <v>283</v>
      </c>
      <c r="R786" s="116">
        <v>1580</v>
      </c>
      <c r="S786" s="116">
        <v>0</v>
      </c>
      <c r="T786" s="116">
        <v>0</v>
      </c>
      <c r="U786" s="119" t="s">
        <v>146</v>
      </c>
      <c r="V786" s="116">
        <v>0</v>
      </c>
      <c r="W786" s="116">
        <v>0</v>
      </c>
      <c r="X786" s="116">
        <v>0</v>
      </c>
      <c r="Y786" s="116">
        <v>0</v>
      </c>
      <c r="Z786" s="116">
        <v>0</v>
      </c>
      <c r="AA786" s="116">
        <v>0</v>
      </c>
      <c r="AB786" s="116">
        <v>0</v>
      </c>
      <c r="AC786" s="116">
        <v>0</v>
      </c>
      <c r="AD786" s="116">
        <v>0</v>
      </c>
      <c r="AE786" s="116">
        <v>0</v>
      </c>
      <c r="AF786" s="116" t="s">
        <v>1860</v>
      </c>
      <c r="AG786" s="117" t="s">
        <v>1888</v>
      </c>
      <c r="AH786" s="117" t="s">
        <v>1861</v>
      </c>
    </row>
    <row r="787" spans="1:34" x14ac:dyDescent="0.25">
      <c r="A787" s="117" t="s">
        <v>155</v>
      </c>
      <c r="B787" s="117" t="s">
        <v>156</v>
      </c>
      <c r="C787" s="117" t="s">
        <v>3421</v>
      </c>
      <c r="D787" s="117" t="s">
        <v>162</v>
      </c>
      <c r="E787" s="117" t="s">
        <v>163</v>
      </c>
      <c r="F787" s="117" t="s">
        <v>578</v>
      </c>
      <c r="G787" s="117" t="s">
        <v>579</v>
      </c>
      <c r="H787" s="117" t="s">
        <v>3422</v>
      </c>
      <c r="I787" s="117"/>
      <c r="J787" s="116" t="s">
        <v>1858</v>
      </c>
      <c r="K787" s="116">
        <v>8.1314878999999998</v>
      </c>
      <c r="L787" s="116">
        <v>31.9778764</v>
      </c>
      <c r="M787" s="117" t="s">
        <v>1859</v>
      </c>
      <c r="N787" s="116" t="s">
        <v>159</v>
      </c>
      <c r="O787" s="116">
        <v>344</v>
      </c>
      <c r="P787" s="116">
        <v>1880</v>
      </c>
      <c r="Q787" s="116">
        <v>344</v>
      </c>
      <c r="R787" s="116">
        <v>1880</v>
      </c>
      <c r="S787" s="116">
        <v>0</v>
      </c>
      <c r="T787" s="116">
        <v>0</v>
      </c>
      <c r="U787" s="119" t="s">
        <v>146</v>
      </c>
      <c r="V787" s="116">
        <v>0</v>
      </c>
      <c r="W787" s="116">
        <v>0</v>
      </c>
      <c r="X787" s="116">
        <v>0</v>
      </c>
      <c r="Y787" s="116">
        <v>0</v>
      </c>
      <c r="Z787" s="116">
        <v>0</v>
      </c>
      <c r="AA787" s="116">
        <v>0</v>
      </c>
      <c r="AB787" s="116">
        <v>0</v>
      </c>
      <c r="AC787" s="116">
        <v>0</v>
      </c>
      <c r="AD787" s="116">
        <v>0</v>
      </c>
      <c r="AE787" s="116">
        <v>0</v>
      </c>
      <c r="AF787" s="116" t="s">
        <v>1860</v>
      </c>
      <c r="AG787" s="117" t="s">
        <v>1888</v>
      </c>
      <c r="AH787" s="117" t="s">
        <v>1861</v>
      </c>
    </row>
    <row r="788" spans="1:34" x14ac:dyDescent="0.25">
      <c r="A788" s="117" t="s">
        <v>155</v>
      </c>
      <c r="B788" s="117" t="s">
        <v>156</v>
      </c>
      <c r="C788" s="117" t="s">
        <v>3423</v>
      </c>
      <c r="D788" s="117" t="s">
        <v>162</v>
      </c>
      <c r="E788" s="117" t="s">
        <v>163</v>
      </c>
      <c r="F788" s="117" t="s">
        <v>578</v>
      </c>
      <c r="G788" s="117" t="s">
        <v>579</v>
      </c>
      <c r="H788" s="117" t="s">
        <v>3424</v>
      </c>
      <c r="I788" s="117"/>
      <c r="J788" s="116" t="s">
        <v>1858</v>
      </c>
      <c r="K788" s="116">
        <v>8.1609999999999996</v>
      </c>
      <c r="L788" s="116">
        <v>31.97</v>
      </c>
      <c r="M788" s="117" t="s">
        <v>1859</v>
      </c>
      <c r="N788" s="116" t="s">
        <v>159</v>
      </c>
      <c r="O788" s="116">
        <v>399</v>
      </c>
      <c r="P788" s="116">
        <v>2156</v>
      </c>
      <c r="Q788" s="116">
        <v>399</v>
      </c>
      <c r="R788" s="116">
        <v>2156</v>
      </c>
      <c r="S788" s="116">
        <v>0</v>
      </c>
      <c r="T788" s="116">
        <v>0</v>
      </c>
      <c r="U788" s="119" t="s">
        <v>146</v>
      </c>
      <c r="V788" s="116">
        <v>0</v>
      </c>
      <c r="W788" s="116">
        <v>0</v>
      </c>
      <c r="X788" s="116">
        <v>0</v>
      </c>
      <c r="Y788" s="116">
        <v>0</v>
      </c>
      <c r="Z788" s="116">
        <v>0</v>
      </c>
      <c r="AA788" s="116">
        <v>0</v>
      </c>
      <c r="AB788" s="116">
        <v>0</v>
      </c>
      <c r="AC788" s="116">
        <v>0</v>
      </c>
      <c r="AD788" s="116">
        <v>0</v>
      </c>
      <c r="AE788" s="116">
        <v>0</v>
      </c>
      <c r="AF788" s="116" t="s">
        <v>1860</v>
      </c>
      <c r="AG788" s="117" t="s">
        <v>1888</v>
      </c>
      <c r="AH788" s="117" t="s">
        <v>1861</v>
      </c>
    </row>
    <row r="789" spans="1:34" x14ac:dyDescent="0.25">
      <c r="A789" s="117" t="s">
        <v>155</v>
      </c>
      <c r="B789" s="117" t="s">
        <v>156</v>
      </c>
      <c r="C789" s="117" t="s">
        <v>3425</v>
      </c>
      <c r="D789" s="117" t="s">
        <v>162</v>
      </c>
      <c r="E789" s="117" t="s">
        <v>163</v>
      </c>
      <c r="F789" s="117" t="s">
        <v>161</v>
      </c>
      <c r="G789" s="117" t="s">
        <v>164</v>
      </c>
      <c r="H789" s="117" t="s">
        <v>164</v>
      </c>
      <c r="I789" s="117"/>
      <c r="J789" s="116" t="s">
        <v>1858</v>
      </c>
      <c r="K789" s="116">
        <v>7.7833332999999998</v>
      </c>
      <c r="L789" s="116">
        <v>31.766666699999998</v>
      </c>
      <c r="M789" s="117" t="s">
        <v>1859</v>
      </c>
      <c r="N789" s="116" t="s">
        <v>159</v>
      </c>
      <c r="O789" s="116">
        <v>113</v>
      </c>
      <c r="P789" s="116">
        <v>649</v>
      </c>
      <c r="Q789" s="116">
        <v>113</v>
      </c>
      <c r="R789" s="116">
        <v>649</v>
      </c>
      <c r="S789" s="116">
        <v>0</v>
      </c>
      <c r="T789" s="116">
        <v>0</v>
      </c>
      <c r="U789" s="119" t="s">
        <v>146</v>
      </c>
      <c r="V789" s="116">
        <v>0</v>
      </c>
      <c r="W789" s="116">
        <v>0</v>
      </c>
      <c r="X789" s="116">
        <v>0</v>
      </c>
      <c r="Y789" s="116">
        <v>0</v>
      </c>
      <c r="Z789" s="116">
        <v>0</v>
      </c>
      <c r="AA789" s="116">
        <v>0</v>
      </c>
      <c r="AB789" s="116">
        <v>0</v>
      </c>
      <c r="AC789" s="116">
        <v>0</v>
      </c>
      <c r="AD789" s="116">
        <v>0</v>
      </c>
      <c r="AE789" s="116">
        <v>0</v>
      </c>
      <c r="AF789" s="116" t="s">
        <v>1860</v>
      </c>
      <c r="AG789" s="117" t="s">
        <v>1888</v>
      </c>
      <c r="AH789" s="117" t="s">
        <v>1861</v>
      </c>
    </row>
    <row r="790" spans="1:34" x14ac:dyDescent="0.25">
      <c r="A790" s="117" t="s">
        <v>155</v>
      </c>
      <c r="B790" s="117" t="s">
        <v>156</v>
      </c>
      <c r="C790" s="117" t="s">
        <v>3426</v>
      </c>
      <c r="D790" s="117" t="s">
        <v>162</v>
      </c>
      <c r="E790" s="117" t="s">
        <v>163</v>
      </c>
      <c r="F790" s="117" t="s">
        <v>165</v>
      </c>
      <c r="G790" s="117" t="s">
        <v>166</v>
      </c>
      <c r="H790" s="117" t="s">
        <v>3427</v>
      </c>
      <c r="I790" s="117"/>
      <c r="J790" s="116" t="s">
        <v>1858</v>
      </c>
      <c r="K790" s="116">
        <v>7.9009999830000002</v>
      </c>
      <c r="L790" s="116">
        <v>31.888333299999999</v>
      </c>
      <c r="M790" s="117" t="s">
        <v>1859</v>
      </c>
      <c r="N790" s="116" t="s">
        <v>159</v>
      </c>
      <c r="O790" s="116">
        <v>181</v>
      </c>
      <c r="P790" s="116">
        <v>1019</v>
      </c>
      <c r="Q790" s="116">
        <v>181</v>
      </c>
      <c r="R790" s="116">
        <v>1019</v>
      </c>
      <c r="S790" s="116">
        <v>0</v>
      </c>
      <c r="T790" s="116">
        <v>0</v>
      </c>
      <c r="U790" s="119" t="s">
        <v>146</v>
      </c>
      <c r="V790" s="116">
        <v>0</v>
      </c>
      <c r="W790" s="116">
        <v>0</v>
      </c>
      <c r="X790" s="116">
        <v>0</v>
      </c>
      <c r="Y790" s="116">
        <v>0</v>
      </c>
      <c r="Z790" s="116">
        <v>0</v>
      </c>
      <c r="AA790" s="116">
        <v>0</v>
      </c>
      <c r="AB790" s="116">
        <v>0</v>
      </c>
      <c r="AC790" s="116">
        <v>0</v>
      </c>
      <c r="AD790" s="116">
        <v>0</v>
      </c>
      <c r="AE790" s="116">
        <v>0</v>
      </c>
      <c r="AF790" s="116" t="s">
        <v>1860</v>
      </c>
      <c r="AG790" s="117" t="s">
        <v>1888</v>
      </c>
      <c r="AH790" s="117" t="s">
        <v>1861</v>
      </c>
    </row>
    <row r="791" spans="1:34" x14ac:dyDescent="0.25">
      <c r="A791" s="117" t="s">
        <v>155</v>
      </c>
      <c r="B791" s="117" t="s">
        <v>156</v>
      </c>
      <c r="C791" s="117" t="s">
        <v>3428</v>
      </c>
      <c r="D791" s="117" t="s">
        <v>162</v>
      </c>
      <c r="E791" s="117" t="s">
        <v>163</v>
      </c>
      <c r="F791" s="117" t="s">
        <v>1061</v>
      </c>
      <c r="G791" s="117" t="s">
        <v>1062</v>
      </c>
      <c r="H791" s="117" t="s">
        <v>3429</v>
      </c>
      <c r="I791" s="117"/>
      <c r="J791" s="116" t="s">
        <v>1858</v>
      </c>
      <c r="K791" s="116">
        <v>7.9110800000000001</v>
      </c>
      <c r="L791" s="116">
        <v>31.927209999999999</v>
      </c>
      <c r="M791" s="117" t="s">
        <v>1859</v>
      </c>
      <c r="N791" s="116" t="s">
        <v>159</v>
      </c>
      <c r="O791" s="116">
        <v>19</v>
      </c>
      <c r="P791" s="116">
        <v>100</v>
      </c>
      <c r="Q791" s="116">
        <v>14</v>
      </c>
      <c r="R791" s="116">
        <v>78</v>
      </c>
      <c r="S791" s="116">
        <v>5</v>
      </c>
      <c r="T791" s="116">
        <v>22</v>
      </c>
      <c r="U791" s="116" t="s">
        <v>159</v>
      </c>
      <c r="V791" s="116">
        <v>37</v>
      </c>
      <c r="W791" s="116">
        <v>178</v>
      </c>
      <c r="X791" s="116">
        <v>28</v>
      </c>
      <c r="Y791" s="116">
        <v>136</v>
      </c>
      <c r="Z791" s="116">
        <v>9</v>
      </c>
      <c r="AA791" s="116">
        <v>42</v>
      </c>
      <c r="AB791" s="116">
        <v>4</v>
      </c>
      <c r="AC791" s="116">
        <v>20</v>
      </c>
      <c r="AD791" s="116">
        <v>4</v>
      </c>
      <c r="AE791" s="116">
        <v>22</v>
      </c>
      <c r="AF791" s="116" t="s">
        <v>1860</v>
      </c>
      <c r="AG791" s="117"/>
      <c r="AH791" s="117" t="s">
        <v>1861</v>
      </c>
    </row>
    <row r="792" spans="1:34" x14ac:dyDescent="0.25">
      <c r="A792" s="117" t="s">
        <v>155</v>
      </c>
      <c r="B792" s="117" t="s">
        <v>156</v>
      </c>
      <c r="C792" s="117" t="s">
        <v>3430</v>
      </c>
      <c r="D792" s="117" t="s">
        <v>162</v>
      </c>
      <c r="E792" s="117" t="s">
        <v>163</v>
      </c>
      <c r="F792" s="117" t="s">
        <v>1061</v>
      </c>
      <c r="G792" s="117" t="s">
        <v>1062</v>
      </c>
      <c r="H792" s="117" t="s">
        <v>3431</v>
      </c>
      <c r="I792" s="117"/>
      <c r="J792" s="116" t="s">
        <v>1858</v>
      </c>
      <c r="K792" s="116">
        <v>7.9326999999999996</v>
      </c>
      <c r="L792" s="116">
        <v>31.92305</v>
      </c>
      <c r="M792" s="117" t="s">
        <v>1859</v>
      </c>
      <c r="N792" s="116" t="s">
        <v>159</v>
      </c>
      <c r="O792" s="116">
        <v>29</v>
      </c>
      <c r="P792" s="116">
        <v>149</v>
      </c>
      <c r="Q792" s="116">
        <v>22</v>
      </c>
      <c r="R792" s="116">
        <v>119</v>
      </c>
      <c r="S792" s="116">
        <v>7</v>
      </c>
      <c r="T792" s="116">
        <v>30</v>
      </c>
      <c r="U792" s="116" t="s">
        <v>159</v>
      </c>
      <c r="V792" s="116">
        <v>48</v>
      </c>
      <c r="W792" s="116">
        <v>247</v>
      </c>
      <c r="X792" s="116">
        <v>32</v>
      </c>
      <c r="Y792" s="116">
        <v>168</v>
      </c>
      <c r="Z792" s="116">
        <v>16</v>
      </c>
      <c r="AA792" s="116">
        <v>79</v>
      </c>
      <c r="AB792" s="116">
        <v>3</v>
      </c>
      <c r="AC792" s="116">
        <v>17</v>
      </c>
      <c r="AD792" s="116">
        <v>5</v>
      </c>
      <c r="AE792" s="116">
        <v>20</v>
      </c>
      <c r="AF792" s="116" t="s">
        <v>1860</v>
      </c>
      <c r="AG792" s="117"/>
      <c r="AH792" s="117" t="s">
        <v>1861</v>
      </c>
    </row>
    <row r="793" spans="1:34" x14ac:dyDescent="0.25">
      <c r="A793" s="117" t="s">
        <v>155</v>
      </c>
      <c r="B793" s="117" t="s">
        <v>156</v>
      </c>
      <c r="C793" s="117" t="s">
        <v>3432</v>
      </c>
      <c r="D793" s="117" t="s">
        <v>162</v>
      </c>
      <c r="E793" s="117" t="s">
        <v>163</v>
      </c>
      <c r="F793" s="117" t="s">
        <v>1061</v>
      </c>
      <c r="G793" s="117" t="s">
        <v>1062</v>
      </c>
      <c r="H793" s="117" t="s">
        <v>3433</v>
      </c>
      <c r="I793" s="117"/>
      <c r="J793" s="116" t="s">
        <v>1858</v>
      </c>
      <c r="K793" s="116">
        <v>7.9195466999999997</v>
      </c>
      <c r="L793" s="116">
        <v>31.923714199999999</v>
      </c>
      <c r="M793" s="117" t="s">
        <v>1859</v>
      </c>
      <c r="N793" s="116" t="s">
        <v>159</v>
      </c>
      <c r="O793" s="116">
        <v>31</v>
      </c>
      <c r="P793" s="116">
        <v>162</v>
      </c>
      <c r="Q793" s="116">
        <v>25</v>
      </c>
      <c r="R793" s="116">
        <v>133</v>
      </c>
      <c r="S793" s="116">
        <v>6</v>
      </c>
      <c r="T793" s="116">
        <v>29</v>
      </c>
      <c r="U793" s="116" t="s">
        <v>159</v>
      </c>
      <c r="V793" s="116">
        <v>54</v>
      </c>
      <c r="W793" s="116">
        <v>261</v>
      </c>
      <c r="X793" s="116">
        <v>40</v>
      </c>
      <c r="Y793" s="116">
        <v>189</v>
      </c>
      <c r="Z793" s="116">
        <v>14</v>
      </c>
      <c r="AA793" s="116">
        <v>72</v>
      </c>
      <c r="AB793" s="116">
        <v>3</v>
      </c>
      <c r="AC793" s="116">
        <v>16</v>
      </c>
      <c r="AD793" s="116">
        <v>10</v>
      </c>
      <c r="AE793" s="116">
        <v>50</v>
      </c>
      <c r="AF793" s="116" t="s">
        <v>1860</v>
      </c>
      <c r="AG793" s="117"/>
      <c r="AH793" s="117" t="s">
        <v>1861</v>
      </c>
    </row>
    <row r="794" spans="1:34" x14ac:dyDescent="0.25">
      <c r="A794" s="117" t="s">
        <v>155</v>
      </c>
      <c r="B794" s="117" t="s">
        <v>156</v>
      </c>
      <c r="C794" s="117" t="s">
        <v>3434</v>
      </c>
      <c r="D794" s="117" t="s">
        <v>162</v>
      </c>
      <c r="E794" s="117" t="s">
        <v>163</v>
      </c>
      <c r="F794" s="117" t="s">
        <v>1061</v>
      </c>
      <c r="G794" s="117" t="s">
        <v>1062</v>
      </c>
      <c r="H794" s="117" t="s">
        <v>3435</v>
      </c>
      <c r="I794" s="117"/>
      <c r="J794" s="116" t="s">
        <v>1858</v>
      </c>
      <c r="K794" s="116">
        <v>7.9246400000000001</v>
      </c>
      <c r="L794" s="116">
        <v>31.939630000000001</v>
      </c>
      <c r="M794" s="117" t="s">
        <v>1859</v>
      </c>
      <c r="N794" s="116" t="s">
        <v>159</v>
      </c>
      <c r="O794" s="116">
        <v>22</v>
      </c>
      <c r="P794" s="116">
        <v>114</v>
      </c>
      <c r="Q794" s="116">
        <v>17</v>
      </c>
      <c r="R794" s="116">
        <v>94</v>
      </c>
      <c r="S794" s="116">
        <v>5</v>
      </c>
      <c r="T794" s="116">
        <v>20</v>
      </c>
      <c r="U794" s="116" t="s">
        <v>159</v>
      </c>
      <c r="V794" s="116">
        <v>45</v>
      </c>
      <c r="W794" s="116">
        <v>201</v>
      </c>
      <c r="X794" s="116">
        <v>33</v>
      </c>
      <c r="Y794" s="116">
        <v>154</v>
      </c>
      <c r="Z794" s="116">
        <v>12</v>
      </c>
      <c r="AA794" s="116">
        <v>47</v>
      </c>
      <c r="AB794" s="116">
        <v>2</v>
      </c>
      <c r="AC794" s="116">
        <v>13</v>
      </c>
      <c r="AD794" s="116">
        <v>5</v>
      </c>
      <c r="AE794" s="116">
        <v>25</v>
      </c>
      <c r="AF794" s="116" t="s">
        <v>1860</v>
      </c>
      <c r="AG794" s="117"/>
      <c r="AH794" s="117" t="s">
        <v>1861</v>
      </c>
    </row>
    <row r="795" spans="1:34" x14ac:dyDescent="0.25">
      <c r="A795" s="117" t="s">
        <v>155</v>
      </c>
      <c r="B795" s="117" t="s">
        <v>156</v>
      </c>
      <c r="C795" s="117" t="s">
        <v>3436</v>
      </c>
      <c r="D795" s="117" t="s">
        <v>162</v>
      </c>
      <c r="E795" s="117" t="s">
        <v>163</v>
      </c>
      <c r="F795" s="117" t="s">
        <v>1061</v>
      </c>
      <c r="G795" s="117" t="s">
        <v>1062</v>
      </c>
      <c r="H795" s="117" t="s">
        <v>3437</v>
      </c>
      <c r="I795" s="117"/>
      <c r="J795" s="116" t="s">
        <v>1858</v>
      </c>
      <c r="K795" s="116">
        <v>7.8952999999999998</v>
      </c>
      <c r="L795" s="116">
        <v>31.926760000000002</v>
      </c>
      <c r="M795" s="117" t="s">
        <v>1859</v>
      </c>
      <c r="N795" s="116" t="s">
        <v>159</v>
      </c>
      <c r="O795" s="116">
        <v>24</v>
      </c>
      <c r="P795" s="116">
        <v>130</v>
      </c>
      <c r="Q795" s="116">
        <v>20</v>
      </c>
      <c r="R795" s="116">
        <v>115</v>
      </c>
      <c r="S795" s="116">
        <v>4</v>
      </c>
      <c r="T795" s="116">
        <v>15</v>
      </c>
      <c r="U795" s="116" t="s">
        <v>159</v>
      </c>
      <c r="V795" s="116">
        <v>51</v>
      </c>
      <c r="W795" s="116">
        <v>219</v>
      </c>
      <c r="X795" s="116">
        <v>37</v>
      </c>
      <c r="Y795" s="116">
        <v>161</v>
      </c>
      <c r="Z795" s="116">
        <v>14</v>
      </c>
      <c r="AA795" s="116">
        <v>58</v>
      </c>
      <c r="AB795" s="116">
        <v>2</v>
      </c>
      <c r="AC795" s="116">
        <v>13</v>
      </c>
      <c r="AD795" s="116">
        <v>4</v>
      </c>
      <c r="AE795" s="116">
        <v>20</v>
      </c>
      <c r="AF795" s="116" t="s">
        <v>1860</v>
      </c>
      <c r="AG795" s="117"/>
      <c r="AH795" s="117" t="s">
        <v>1861</v>
      </c>
    </row>
    <row r="796" spans="1:34" x14ac:dyDescent="0.25">
      <c r="A796" s="117" t="s">
        <v>155</v>
      </c>
      <c r="B796" s="117" t="s">
        <v>156</v>
      </c>
      <c r="C796" s="117" t="s">
        <v>3438</v>
      </c>
      <c r="D796" s="117" t="s">
        <v>162</v>
      </c>
      <c r="E796" s="117" t="s">
        <v>163</v>
      </c>
      <c r="F796" s="117" t="s">
        <v>1061</v>
      </c>
      <c r="G796" s="117" t="s">
        <v>1062</v>
      </c>
      <c r="H796" s="117" t="s">
        <v>3439</v>
      </c>
      <c r="I796" s="117"/>
      <c r="J796" s="116" t="s">
        <v>1858</v>
      </c>
      <c r="K796" s="116">
        <v>7.90219</v>
      </c>
      <c r="L796" s="116">
        <v>31.924610000000001</v>
      </c>
      <c r="M796" s="117" t="s">
        <v>1859</v>
      </c>
      <c r="N796" s="116" t="s">
        <v>159</v>
      </c>
      <c r="O796" s="116">
        <v>22</v>
      </c>
      <c r="P796" s="116">
        <v>102</v>
      </c>
      <c r="Q796" s="116">
        <v>16</v>
      </c>
      <c r="R796" s="116">
        <v>84</v>
      </c>
      <c r="S796" s="116">
        <v>6</v>
      </c>
      <c r="T796" s="116">
        <v>18</v>
      </c>
      <c r="U796" s="116" t="s">
        <v>159</v>
      </c>
      <c r="V796" s="116">
        <v>35</v>
      </c>
      <c r="W796" s="116">
        <v>186</v>
      </c>
      <c r="X796" s="116">
        <v>25</v>
      </c>
      <c r="Y796" s="116">
        <v>136</v>
      </c>
      <c r="Z796" s="116">
        <v>10</v>
      </c>
      <c r="AA796" s="116">
        <v>50</v>
      </c>
      <c r="AB796" s="116">
        <v>3</v>
      </c>
      <c r="AC796" s="116">
        <v>18</v>
      </c>
      <c r="AD796" s="116">
        <v>4</v>
      </c>
      <c r="AE796" s="116">
        <v>20</v>
      </c>
      <c r="AF796" s="116" t="s">
        <v>1860</v>
      </c>
      <c r="AG796" s="117"/>
      <c r="AH796" s="117" t="s">
        <v>1861</v>
      </c>
    </row>
    <row r="797" spans="1:34" x14ac:dyDescent="0.25">
      <c r="A797" s="117" t="s">
        <v>155</v>
      </c>
      <c r="B797" s="117" t="s">
        <v>156</v>
      </c>
      <c r="C797" s="117" t="s">
        <v>3440</v>
      </c>
      <c r="D797" s="117" t="s">
        <v>162</v>
      </c>
      <c r="E797" s="117" t="s">
        <v>163</v>
      </c>
      <c r="F797" s="117" t="s">
        <v>1061</v>
      </c>
      <c r="G797" s="117" t="s">
        <v>1062</v>
      </c>
      <c r="H797" s="117" t="s">
        <v>3441</v>
      </c>
      <c r="I797" s="117"/>
      <c r="J797" s="116" t="s">
        <v>1858</v>
      </c>
      <c r="K797" s="116">
        <v>7.9091100000000001</v>
      </c>
      <c r="L797" s="116">
        <v>31.91093</v>
      </c>
      <c r="M797" s="117" t="s">
        <v>1859</v>
      </c>
      <c r="N797" s="116" t="s">
        <v>159</v>
      </c>
      <c r="O797" s="116">
        <v>26</v>
      </c>
      <c r="P797" s="116">
        <v>138</v>
      </c>
      <c r="Q797" s="116">
        <v>20</v>
      </c>
      <c r="R797" s="116">
        <v>113</v>
      </c>
      <c r="S797" s="116">
        <v>6</v>
      </c>
      <c r="T797" s="116">
        <v>25</v>
      </c>
      <c r="U797" s="116" t="s">
        <v>159</v>
      </c>
      <c r="V797" s="116">
        <v>47</v>
      </c>
      <c r="W797" s="116">
        <v>221</v>
      </c>
      <c r="X797" s="116">
        <v>35</v>
      </c>
      <c r="Y797" s="116">
        <v>164</v>
      </c>
      <c r="Z797" s="116">
        <v>12</v>
      </c>
      <c r="AA797" s="116">
        <v>57</v>
      </c>
      <c r="AB797" s="116">
        <v>3</v>
      </c>
      <c r="AC797" s="116">
        <v>15</v>
      </c>
      <c r="AD797" s="116">
        <v>4</v>
      </c>
      <c r="AE797" s="116">
        <v>18</v>
      </c>
      <c r="AF797" s="116" t="s">
        <v>1860</v>
      </c>
      <c r="AG797" s="117"/>
      <c r="AH797" s="117" t="s">
        <v>1861</v>
      </c>
    </row>
    <row r="798" spans="1:34" x14ac:dyDescent="0.25">
      <c r="A798" s="117" t="s">
        <v>155</v>
      </c>
      <c r="B798" s="117" t="s">
        <v>156</v>
      </c>
      <c r="C798" s="117" t="s">
        <v>3442</v>
      </c>
      <c r="D798" s="117" t="s">
        <v>162</v>
      </c>
      <c r="E798" s="117" t="s">
        <v>163</v>
      </c>
      <c r="F798" s="117" t="s">
        <v>1061</v>
      </c>
      <c r="G798" s="117" t="s">
        <v>1062</v>
      </c>
      <c r="H798" s="117" t="s">
        <v>3443</v>
      </c>
      <c r="I798" s="117"/>
      <c r="J798" s="116" t="s">
        <v>1858</v>
      </c>
      <c r="K798" s="116">
        <v>7.9368100000000004</v>
      </c>
      <c r="L798" s="116">
        <v>31.933769999999999</v>
      </c>
      <c r="M798" s="117" t="s">
        <v>1859</v>
      </c>
      <c r="N798" s="116" t="s">
        <v>159</v>
      </c>
      <c r="O798" s="116">
        <v>17</v>
      </c>
      <c r="P798" s="116">
        <v>91</v>
      </c>
      <c r="Q798" s="116">
        <v>10</v>
      </c>
      <c r="R798" s="116">
        <v>60</v>
      </c>
      <c r="S798" s="116">
        <v>7</v>
      </c>
      <c r="T798" s="116">
        <v>31</v>
      </c>
      <c r="U798" s="116" t="s">
        <v>159</v>
      </c>
      <c r="V798" s="116">
        <v>38</v>
      </c>
      <c r="W798" s="116">
        <v>198</v>
      </c>
      <c r="X798" s="116">
        <v>27</v>
      </c>
      <c r="Y798" s="116">
        <v>143</v>
      </c>
      <c r="Z798" s="116">
        <v>11</v>
      </c>
      <c r="AA798" s="116">
        <v>55</v>
      </c>
      <c r="AB798" s="116">
        <v>1</v>
      </c>
      <c r="AC798" s="116">
        <v>7</v>
      </c>
      <c r="AD798" s="116">
        <v>4</v>
      </c>
      <c r="AE798" s="116">
        <v>20</v>
      </c>
      <c r="AF798" s="116" t="s">
        <v>1860</v>
      </c>
      <c r="AG798" s="117"/>
      <c r="AH798" s="117" t="s">
        <v>1861</v>
      </c>
    </row>
    <row r="799" spans="1:34" x14ac:dyDescent="0.25">
      <c r="A799" s="117" t="s">
        <v>186</v>
      </c>
      <c r="B799" s="117" t="s">
        <v>187</v>
      </c>
      <c r="C799" s="117" t="s">
        <v>3444</v>
      </c>
      <c r="D799" s="117" t="s">
        <v>253</v>
      </c>
      <c r="E799" s="117" t="s">
        <v>254</v>
      </c>
      <c r="F799" s="117" t="s">
        <v>462</v>
      </c>
      <c r="G799" s="117" t="s">
        <v>463</v>
      </c>
      <c r="H799" s="117" t="s">
        <v>3445</v>
      </c>
      <c r="I799" s="117" t="s">
        <v>3445</v>
      </c>
      <c r="J799" s="116" t="s">
        <v>1858</v>
      </c>
      <c r="K799" s="116">
        <v>6.3607919400000004</v>
      </c>
      <c r="L799" s="116">
        <v>31.125183675999999</v>
      </c>
      <c r="M799" s="117" t="s">
        <v>1859</v>
      </c>
      <c r="N799" s="116" t="s">
        <v>159</v>
      </c>
      <c r="O799" s="116">
        <v>170</v>
      </c>
      <c r="P799" s="116">
        <v>924</v>
      </c>
      <c r="Q799" s="116">
        <v>170</v>
      </c>
      <c r="R799" s="116">
        <v>924</v>
      </c>
      <c r="S799" s="116">
        <v>0</v>
      </c>
      <c r="T799" s="116">
        <v>0</v>
      </c>
      <c r="U799" s="116" t="s">
        <v>159</v>
      </c>
      <c r="V799" s="116">
        <v>79</v>
      </c>
      <c r="W799" s="116">
        <v>460</v>
      </c>
      <c r="X799" s="116">
        <v>29</v>
      </c>
      <c r="Y799" s="116">
        <v>176</v>
      </c>
      <c r="Z799" s="116">
        <v>50</v>
      </c>
      <c r="AA799" s="116">
        <v>284</v>
      </c>
      <c r="AB799" s="116">
        <v>0</v>
      </c>
      <c r="AC799" s="116">
        <v>0</v>
      </c>
      <c r="AD799" s="116">
        <v>0</v>
      </c>
      <c r="AE799" s="116">
        <v>0</v>
      </c>
      <c r="AF799" s="116" t="s">
        <v>1860</v>
      </c>
      <c r="AG799" s="117"/>
      <c r="AH799" s="117" t="s">
        <v>1861</v>
      </c>
    </row>
    <row r="800" spans="1:34" x14ac:dyDescent="0.25">
      <c r="A800" s="117" t="s">
        <v>186</v>
      </c>
      <c r="B800" s="117" t="s">
        <v>187</v>
      </c>
      <c r="C800" s="117" t="s">
        <v>3446</v>
      </c>
      <c r="D800" s="117" t="s">
        <v>253</v>
      </c>
      <c r="E800" s="117" t="s">
        <v>254</v>
      </c>
      <c r="F800" s="117" t="s">
        <v>462</v>
      </c>
      <c r="G800" s="117" t="s">
        <v>463</v>
      </c>
      <c r="H800" s="117" t="s">
        <v>3447</v>
      </c>
      <c r="I800" s="117"/>
      <c r="J800" s="116" t="s">
        <v>1858</v>
      </c>
      <c r="K800" s="116">
        <v>6.3871267610000002</v>
      </c>
      <c r="L800" s="116">
        <v>31.180659049999999</v>
      </c>
      <c r="M800" s="117" t="s">
        <v>1859</v>
      </c>
      <c r="N800" s="116" t="s">
        <v>159</v>
      </c>
      <c r="O800" s="116">
        <v>169</v>
      </c>
      <c r="P800" s="116">
        <v>993</v>
      </c>
      <c r="Q800" s="116">
        <v>169</v>
      </c>
      <c r="R800" s="116">
        <v>993</v>
      </c>
      <c r="S800" s="116">
        <v>0</v>
      </c>
      <c r="T800" s="116">
        <v>0</v>
      </c>
      <c r="U800" s="116" t="s">
        <v>159</v>
      </c>
      <c r="V800" s="116">
        <v>237</v>
      </c>
      <c r="W800" s="116">
        <v>1363</v>
      </c>
      <c r="X800" s="116">
        <v>141</v>
      </c>
      <c r="Y800" s="116">
        <v>828</v>
      </c>
      <c r="Z800" s="116">
        <v>96</v>
      </c>
      <c r="AA800" s="116">
        <v>535</v>
      </c>
      <c r="AB800" s="116">
        <v>0</v>
      </c>
      <c r="AC800" s="116">
        <v>0</v>
      </c>
      <c r="AD800" s="116">
        <v>0</v>
      </c>
      <c r="AE800" s="116">
        <v>0</v>
      </c>
      <c r="AF800" s="116" t="s">
        <v>1860</v>
      </c>
      <c r="AG800" s="117"/>
      <c r="AH800" s="117" t="s">
        <v>1861</v>
      </c>
    </row>
    <row r="801" spans="1:34" x14ac:dyDescent="0.25">
      <c r="A801" s="117" t="s">
        <v>186</v>
      </c>
      <c r="B801" s="117" t="s">
        <v>187</v>
      </c>
      <c r="C801" s="117" t="s">
        <v>3448</v>
      </c>
      <c r="D801" s="117" t="s">
        <v>253</v>
      </c>
      <c r="E801" s="117" t="s">
        <v>254</v>
      </c>
      <c r="F801" s="117" t="s">
        <v>462</v>
      </c>
      <c r="G801" s="117" t="s">
        <v>463</v>
      </c>
      <c r="H801" s="117" t="s">
        <v>3449</v>
      </c>
      <c r="I801" s="117"/>
      <c r="J801" s="116" t="s">
        <v>1858</v>
      </c>
      <c r="K801" s="116">
        <v>6.2930020000000004</v>
      </c>
      <c r="L801" s="116">
        <v>31.076827000000002</v>
      </c>
      <c r="M801" s="117" t="s">
        <v>1859</v>
      </c>
      <c r="N801" s="116" t="s">
        <v>159</v>
      </c>
      <c r="O801" s="116">
        <v>187</v>
      </c>
      <c r="P801" s="116">
        <v>948</v>
      </c>
      <c r="Q801" s="116">
        <v>187</v>
      </c>
      <c r="R801" s="116">
        <v>948</v>
      </c>
      <c r="S801" s="116">
        <v>0</v>
      </c>
      <c r="T801" s="116">
        <v>0</v>
      </c>
      <c r="U801" s="116" t="s">
        <v>159</v>
      </c>
      <c r="V801" s="116">
        <v>10</v>
      </c>
      <c r="W801" s="116">
        <v>54</v>
      </c>
      <c r="X801" s="116">
        <v>8</v>
      </c>
      <c r="Y801" s="116">
        <v>43</v>
      </c>
      <c r="Z801" s="116">
        <v>2</v>
      </c>
      <c r="AA801" s="116">
        <v>11</v>
      </c>
      <c r="AB801" s="116">
        <v>0</v>
      </c>
      <c r="AC801" s="116">
        <v>0</v>
      </c>
      <c r="AD801" s="116">
        <v>0</v>
      </c>
      <c r="AE801" s="116">
        <v>0</v>
      </c>
      <c r="AF801" s="116" t="s">
        <v>1860</v>
      </c>
      <c r="AG801" s="117"/>
      <c r="AH801" s="117" t="s">
        <v>1861</v>
      </c>
    </row>
    <row r="802" spans="1:34" x14ac:dyDescent="0.25">
      <c r="A802" s="117" t="s">
        <v>186</v>
      </c>
      <c r="B802" s="117" t="s">
        <v>187</v>
      </c>
      <c r="C802" s="117" t="s">
        <v>3450</v>
      </c>
      <c r="D802" s="117" t="s">
        <v>253</v>
      </c>
      <c r="E802" s="117" t="s">
        <v>254</v>
      </c>
      <c r="F802" s="117" t="s">
        <v>444</v>
      </c>
      <c r="G802" s="117" t="s">
        <v>445</v>
      </c>
      <c r="H802" s="117" t="s">
        <v>3451</v>
      </c>
      <c r="I802" s="117"/>
      <c r="J802" s="116" t="s">
        <v>1858</v>
      </c>
      <c r="K802" s="116">
        <v>6.2459167180000001</v>
      </c>
      <c r="L802" s="116">
        <v>30.952119935999999</v>
      </c>
      <c r="M802" s="117" t="s">
        <v>1859</v>
      </c>
      <c r="N802" s="116" t="s">
        <v>159</v>
      </c>
      <c r="O802" s="116">
        <v>72</v>
      </c>
      <c r="P802" s="116">
        <v>357</v>
      </c>
      <c r="Q802" s="116">
        <v>72</v>
      </c>
      <c r="R802" s="116">
        <v>357</v>
      </c>
      <c r="S802" s="116">
        <v>0</v>
      </c>
      <c r="T802" s="116">
        <v>0</v>
      </c>
      <c r="U802" s="116" t="s">
        <v>159</v>
      </c>
      <c r="V802" s="116">
        <v>61</v>
      </c>
      <c r="W802" s="116">
        <v>320</v>
      </c>
      <c r="X802" s="116">
        <v>30</v>
      </c>
      <c r="Y802" s="116">
        <v>161</v>
      </c>
      <c r="Z802" s="116">
        <v>31</v>
      </c>
      <c r="AA802" s="116">
        <v>159</v>
      </c>
      <c r="AB802" s="116">
        <v>0</v>
      </c>
      <c r="AC802" s="116">
        <v>0</v>
      </c>
      <c r="AD802" s="116">
        <v>0</v>
      </c>
      <c r="AE802" s="116">
        <v>0</v>
      </c>
      <c r="AF802" s="116" t="s">
        <v>1860</v>
      </c>
      <c r="AG802" s="117"/>
      <c r="AH802" s="117" t="s">
        <v>1861</v>
      </c>
    </row>
    <row r="803" spans="1:34" x14ac:dyDescent="0.25">
      <c r="A803" s="117" t="s">
        <v>186</v>
      </c>
      <c r="B803" s="117" t="s">
        <v>187</v>
      </c>
      <c r="C803" s="117" t="s">
        <v>3452</v>
      </c>
      <c r="D803" s="117" t="s">
        <v>253</v>
      </c>
      <c r="E803" s="117" t="s">
        <v>254</v>
      </c>
      <c r="F803" s="117" t="s">
        <v>444</v>
      </c>
      <c r="G803" s="117" t="s">
        <v>445</v>
      </c>
      <c r="H803" s="117" t="s">
        <v>3453</v>
      </c>
      <c r="I803" s="117"/>
      <c r="J803" s="116" t="s">
        <v>1858</v>
      </c>
      <c r="K803" s="116">
        <v>6.2094440000000004</v>
      </c>
      <c r="L803" s="116">
        <v>30.998277999999999</v>
      </c>
      <c r="M803" s="117" t="s">
        <v>1859</v>
      </c>
      <c r="N803" s="116" t="s">
        <v>159</v>
      </c>
      <c r="O803" s="116">
        <v>86</v>
      </c>
      <c r="P803" s="116">
        <v>479</v>
      </c>
      <c r="Q803" s="116">
        <v>86</v>
      </c>
      <c r="R803" s="116">
        <v>479</v>
      </c>
      <c r="S803" s="116">
        <v>0</v>
      </c>
      <c r="T803" s="116">
        <v>0</v>
      </c>
      <c r="U803" s="116" t="s">
        <v>159</v>
      </c>
      <c r="V803" s="116">
        <v>78</v>
      </c>
      <c r="W803" s="116">
        <v>418</v>
      </c>
      <c r="X803" s="116">
        <v>49</v>
      </c>
      <c r="Y803" s="116">
        <v>267</v>
      </c>
      <c r="Z803" s="116">
        <v>29</v>
      </c>
      <c r="AA803" s="116">
        <v>151</v>
      </c>
      <c r="AB803" s="116">
        <v>0</v>
      </c>
      <c r="AC803" s="116">
        <v>0</v>
      </c>
      <c r="AD803" s="116">
        <v>0</v>
      </c>
      <c r="AE803" s="116">
        <v>0</v>
      </c>
      <c r="AF803" s="116" t="s">
        <v>1860</v>
      </c>
      <c r="AG803" s="117"/>
      <c r="AH803" s="117" t="s">
        <v>1861</v>
      </c>
    </row>
    <row r="804" spans="1:34" x14ac:dyDescent="0.25">
      <c r="A804" s="117" t="s">
        <v>186</v>
      </c>
      <c r="B804" s="117" t="s">
        <v>187</v>
      </c>
      <c r="C804" s="117" t="s">
        <v>3454</v>
      </c>
      <c r="D804" s="117" t="s">
        <v>253</v>
      </c>
      <c r="E804" s="117" t="s">
        <v>254</v>
      </c>
      <c r="F804" s="117" t="s">
        <v>444</v>
      </c>
      <c r="G804" s="117" t="s">
        <v>445</v>
      </c>
      <c r="H804" s="117" t="s">
        <v>3455</v>
      </c>
      <c r="I804" s="117"/>
      <c r="J804" s="116" t="s">
        <v>1858</v>
      </c>
      <c r="K804" s="116">
        <v>6.2086207</v>
      </c>
      <c r="L804" s="116">
        <v>30.9557422</v>
      </c>
      <c r="M804" s="117" t="s">
        <v>1859</v>
      </c>
      <c r="N804" s="116" t="s">
        <v>159</v>
      </c>
      <c r="O804" s="116">
        <v>56</v>
      </c>
      <c r="P804" s="116">
        <v>314</v>
      </c>
      <c r="Q804" s="116">
        <v>56</v>
      </c>
      <c r="R804" s="116">
        <v>314</v>
      </c>
      <c r="S804" s="116">
        <v>0</v>
      </c>
      <c r="T804" s="116">
        <v>0</v>
      </c>
      <c r="U804" s="119" t="s">
        <v>146</v>
      </c>
      <c r="V804" s="116">
        <v>0</v>
      </c>
      <c r="W804" s="116">
        <v>0</v>
      </c>
      <c r="X804" s="116">
        <v>0</v>
      </c>
      <c r="Y804" s="116">
        <v>0</v>
      </c>
      <c r="Z804" s="116">
        <v>0</v>
      </c>
      <c r="AA804" s="116">
        <v>0</v>
      </c>
      <c r="AB804" s="116">
        <v>0</v>
      </c>
      <c r="AC804" s="116">
        <v>0</v>
      </c>
      <c r="AD804" s="116">
        <v>0</v>
      </c>
      <c r="AE804" s="116">
        <v>0</v>
      </c>
      <c r="AF804" s="116" t="s">
        <v>1860</v>
      </c>
      <c r="AG804" s="117"/>
      <c r="AH804" s="117" t="s">
        <v>1861</v>
      </c>
    </row>
    <row r="805" spans="1:34" x14ac:dyDescent="0.25">
      <c r="A805" s="117" t="s">
        <v>186</v>
      </c>
      <c r="B805" s="117" t="s">
        <v>187</v>
      </c>
      <c r="C805" s="117" t="s">
        <v>3456</v>
      </c>
      <c r="D805" s="117" t="s">
        <v>253</v>
      </c>
      <c r="E805" s="117" t="s">
        <v>254</v>
      </c>
      <c r="F805" s="117" t="s">
        <v>256</v>
      </c>
      <c r="G805" s="117" t="s">
        <v>257</v>
      </c>
      <c r="H805" s="117" t="s">
        <v>3457</v>
      </c>
      <c r="I805" s="117"/>
      <c r="J805" s="116" t="s">
        <v>1858</v>
      </c>
      <c r="K805" s="116">
        <v>6.1275700000000004</v>
      </c>
      <c r="L805" s="116">
        <v>31.173649999999999</v>
      </c>
      <c r="M805" s="117" t="s">
        <v>1859</v>
      </c>
      <c r="N805" s="116" t="s">
        <v>159</v>
      </c>
      <c r="O805" s="116">
        <v>7</v>
      </c>
      <c r="P805" s="116">
        <v>36</v>
      </c>
      <c r="Q805" s="116">
        <v>7</v>
      </c>
      <c r="R805" s="116">
        <v>36</v>
      </c>
      <c r="S805" s="116">
        <v>0</v>
      </c>
      <c r="T805" s="116">
        <v>0</v>
      </c>
      <c r="U805" s="119" t="s">
        <v>146</v>
      </c>
      <c r="V805" s="116">
        <v>0</v>
      </c>
      <c r="W805" s="116">
        <v>0</v>
      </c>
      <c r="X805" s="116">
        <v>0</v>
      </c>
      <c r="Y805" s="116">
        <v>0</v>
      </c>
      <c r="Z805" s="116">
        <v>0</v>
      </c>
      <c r="AA805" s="116">
        <v>0</v>
      </c>
      <c r="AB805" s="116">
        <v>0</v>
      </c>
      <c r="AC805" s="116">
        <v>0</v>
      </c>
      <c r="AD805" s="116">
        <v>0</v>
      </c>
      <c r="AE805" s="116">
        <v>0</v>
      </c>
      <c r="AF805" s="116" t="s">
        <v>1860</v>
      </c>
      <c r="AG805" s="117"/>
      <c r="AH805" s="117" t="s">
        <v>1861</v>
      </c>
    </row>
    <row r="806" spans="1:34" x14ac:dyDescent="0.25">
      <c r="A806" s="117" t="s">
        <v>186</v>
      </c>
      <c r="B806" s="117" t="s">
        <v>187</v>
      </c>
      <c r="C806" s="117" t="s">
        <v>3458</v>
      </c>
      <c r="D806" s="117" t="s">
        <v>253</v>
      </c>
      <c r="E806" s="117" t="s">
        <v>254</v>
      </c>
      <c r="F806" s="117" t="s">
        <v>256</v>
      </c>
      <c r="G806" s="117" t="s">
        <v>257</v>
      </c>
      <c r="H806" s="117" t="s">
        <v>3459</v>
      </c>
      <c r="I806" s="117"/>
      <c r="J806" s="116" t="s">
        <v>1858</v>
      </c>
      <c r="K806" s="116">
        <v>6.1136312999999998</v>
      </c>
      <c r="L806" s="116">
        <v>31.1748218</v>
      </c>
      <c r="M806" s="117" t="s">
        <v>1859</v>
      </c>
      <c r="N806" s="116" t="s">
        <v>159</v>
      </c>
      <c r="O806" s="116">
        <v>40</v>
      </c>
      <c r="P806" s="116">
        <v>208</v>
      </c>
      <c r="Q806" s="116">
        <v>40</v>
      </c>
      <c r="R806" s="116">
        <v>208</v>
      </c>
      <c r="S806" s="116">
        <v>0</v>
      </c>
      <c r="T806" s="116">
        <v>0</v>
      </c>
      <c r="U806" s="119" t="s">
        <v>146</v>
      </c>
      <c r="V806" s="116">
        <v>0</v>
      </c>
      <c r="W806" s="116">
        <v>0</v>
      </c>
      <c r="X806" s="116">
        <v>0</v>
      </c>
      <c r="Y806" s="116">
        <v>0</v>
      </c>
      <c r="Z806" s="116">
        <v>0</v>
      </c>
      <c r="AA806" s="116">
        <v>0</v>
      </c>
      <c r="AB806" s="116">
        <v>0</v>
      </c>
      <c r="AC806" s="116">
        <v>0</v>
      </c>
      <c r="AD806" s="116">
        <v>0</v>
      </c>
      <c r="AE806" s="116">
        <v>0</v>
      </c>
      <c r="AF806" s="116" t="s">
        <v>1860</v>
      </c>
      <c r="AG806" s="117"/>
      <c r="AH806" s="117" t="s">
        <v>1861</v>
      </c>
    </row>
    <row r="807" spans="1:34" x14ac:dyDescent="0.25">
      <c r="A807" s="117" t="s">
        <v>186</v>
      </c>
      <c r="B807" s="117" t="s">
        <v>187</v>
      </c>
      <c r="C807" s="117" t="s">
        <v>3460</v>
      </c>
      <c r="D807" s="117" t="s">
        <v>253</v>
      </c>
      <c r="E807" s="117" t="s">
        <v>254</v>
      </c>
      <c r="F807" s="117" t="s">
        <v>256</v>
      </c>
      <c r="G807" s="117" t="s">
        <v>257</v>
      </c>
      <c r="H807" s="117" t="s">
        <v>3461</v>
      </c>
      <c r="I807" s="117"/>
      <c r="J807" s="116" t="s">
        <v>1858</v>
      </c>
      <c r="K807" s="116">
        <v>6.1415825000000002</v>
      </c>
      <c r="L807" s="116">
        <v>31.186968700000001</v>
      </c>
      <c r="M807" s="117" t="s">
        <v>1859</v>
      </c>
      <c r="N807" s="116" t="s">
        <v>159</v>
      </c>
      <c r="O807" s="116">
        <v>33</v>
      </c>
      <c r="P807" s="116">
        <v>172</v>
      </c>
      <c r="Q807" s="116">
        <v>33</v>
      </c>
      <c r="R807" s="116">
        <v>172</v>
      </c>
      <c r="S807" s="116">
        <v>0</v>
      </c>
      <c r="T807" s="116">
        <v>0</v>
      </c>
      <c r="U807" s="119" t="s">
        <v>146</v>
      </c>
      <c r="V807" s="116">
        <v>0</v>
      </c>
      <c r="W807" s="116">
        <v>0</v>
      </c>
      <c r="X807" s="116">
        <v>0</v>
      </c>
      <c r="Y807" s="116">
        <v>0</v>
      </c>
      <c r="Z807" s="116">
        <v>0</v>
      </c>
      <c r="AA807" s="116">
        <v>0</v>
      </c>
      <c r="AB807" s="116">
        <v>0</v>
      </c>
      <c r="AC807" s="116">
        <v>0</v>
      </c>
      <c r="AD807" s="116">
        <v>0</v>
      </c>
      <c r="AE807" s="116">
        <v>0</v>
      </c>
      <c r="AF807" s="116" t="s">
        <v>1860</v>
      </c>
      <c r="AG807" s="117"/>
      <c r="AH807" s="117" t="s">
        <v>1861</v>
      </c>
    </row>
    <row r="808" spans="1:34" x14ac:dyDescent="0.25">
      <c r="A808" s="117" t="s">
        <v>186</v>
      </c>
      <c r="B808" s="117" t="s">
        <v>187</v>
      </c>
      <c r="C808" s="117" t="s">
        <v>3462</v>
      </c>
      <c r="D808" s="117" t="s">
        <v>253</v>
      </c>
      <c r="E808" s="117" t="s">
        <v>254</v>
      </c>
      <c r="F808" s="117" t="s">
        <v>262</v>
      </c>
      <c r="G808" s="117" t="s">
        <v>263</v>
      </c>
      <c r="H808" s="117" t="s">
        <v>3463</v>
      </c>
      <c r="I808" s="117" t="s">
        <v>3463</v>
      </c>
      <c r="J808" s="116" t="s">
        <v>1858</v>
      </c>
      <c r="K808" s="116">
        <v>6.2107599999999996</v>
      </c>
      <c r="L808" s="116">
        <v>30.9984</v>
      </c>
      <c r="M808" s="117" t="s">
        <v>1859</v>
      </c>
      <c r="N808" s="116" t="s">
        <v>159</v>
      </c>
      <c r="O808" s="116">
        <v>34</v>
      </c>
      <c r="P808" s="116">
        <v>106</v>
      </c>
      <c r="Q808" s="116">
        <v>34</v>
      </c>
      <c r="R808" s="116">
        <v>106</v>
      </c>
      <c r="S808" s="116">
        <v>0</v>
      </c>
      <c r="T808" s="116">
        <v>0</v>
      </c>
      <c r="U808" s="119" t="s">
        <v>146</v>
      </c>
      <c r="V808" s="116">
        <v>0</v>
      </c>
      <c r="W808" s="116">
        <v>0</v>
      </c>
      <c r="X808" s="116">
        <v>0</v>
      </c>
      <c r="Y808" s="116">
        <v>0</v>
      </c>
      <c r="Z808" s="116">
        <v>0</v>
      </c>
      <c r="AA808" s="116">
        <v>0</v>
      </c>
      <c r="AB808" s="116">
        <v>0</v>
      </c>
      <c r="AC808" s="116">
        <v>0</v>
      </c>
      <c r="AD808" s="116">
        <v>0</v>
      </c>
      <c r="AE808" s="116">
        <v>0</v>
      </c>
      <c r="AF808" s="116" t="s">
        <v>1860</v>
      </c>
      <c r="AG808" s="117"/>
      <c r="AH808" s="117" t="s">
        <v>1861</v>
      </c>
    </row>
    <row r="809" spans="1:34" x14ac:dyDescent="0.25">
      <c r="A809" s="117" t="s">
        <v>186</v>
      </c>
      <c r="B809" s="117" t="s">
        <v>187</v>
      </c>
      <c r="C809" s="117" t="s">
        <v>3464</v>
      </c>
      <c r="D809" s="117" t="s">
        <v>253</v>
      </c>
      <c r="E809" s="117" t="s">
        <v>254</v>
      </c>
      <c r="F809" s="117" t="s">
        <v>262</v>
      </c>
      <c r="G809" s="117" t="s">
        <v>263</v>
      </c>
      <c r="H809" s="117" t="s">
        <v>3465</v>
      </c>
      <c r="I809" s="117"/>
      <c r="J809" s="116" t="s">
        <v>1858</v>
      </c>
      <c r="K809" s="116">
        <v>6.0977699999999997</v>
      </c>
      <c r="L809" s="116">
        <v>31.077780000000001</v>
      </c>
      <c r="M809" s="117" t="s">
        <v>1859</v>
      </c>
      <c r="N809" s="116" t="s">
        <v>159</v>
      </c>
      <c r="O809" s="116">
        <v>110</v>
      </c>
      <c r="P809" s="116">
        <v>583</v>
      </c>
      <c r="Q809" s="116">
        <v>110</v>
      </c>
      <c r="R809" s="116">
        <v>583</v>
      </c>
      <c r="S809" s="116">
        <v>0</v>
      </c>
      <c r="T809" s="116">
        <v>0</v>
      </c>
      <c r="U809" s="119" t="s">
        <v>146</v>
      </c>
      <c r="V809" s="116">
        <v>0</v>
      </c>
      <c r="W809" s="116">
        <v>0</v>
      </c>
      <c r="X809" s="116">
        <v>0</v>
      </c>
      <c r="Y809" s="116">
        <v>0</v>
      </c>
      <c r="Z809" s="116">
        <v>0</v>
      </c>
      <c r="AA809" s="116">
        <v>0</v>
      </c>
      <c r="AB809" s="116">
        <v>0</v>
      </c>
      <c r="AC809" s="116">
        <v>0</v>
      </c>
      <c r="AD809" s="116">
        <v>0</v>
      </c>
      <c r="AE809" s="116">
        <v>0</v>
      </c>
      <c r="AF809" s="116" t="s">
        <v>1860</v>
      </c>
      <c r="AG809" s="117"/>
      <c r="AH809" s="117" t="s">
        <v>1861</v>
      </c>
    </row>
    <row r="810" spans="1:34" x14ac:dyDescent="0.25">
      <c r="A810" s="117" t="s">
        <v>186</v>
      </c>
      <c r="B810" s="117" t="s">
        <v>187</v>
      </c>
      <c r="C810" s="117" t="s">
        <v>3466</v>
      </c>
      <c r="D810" s="117" t="s">
        <v>253</v>
      </c>
      <c r="E810" s="117" t="s">
        <v>254</v>
      </c>
      <c r="F810" s="117" t="s">
        <v>262</v>
      </c>
      <c r="G810" s="117" t="s">
        <v>263</v>
      </c>
      <c r="H810" s="117" t="s">
        <v>263</v>
      </c>
      <c r="I810" s="117"/>
      <c r="J810" s="116" t="s">
        <v>1858</v>
      </c>
      <c r="K810" s="116">
        <v>6.2085422399999999</v>
      </c>
      <c r="L810" s="116">
        <v>30.999366642999998</v>
      </c>
      <c r="M810" s="117" t="s">
        <v>1859</v>
      </c>
      <c r="N810" s="116" t="s">
        <v>159</v>
      </c>
      <c r="O810" s="116">
        <v>232</v>
      </c>
      <c r="P810" s="116">
        <v>1236</v>
      </c>
      <c r="Q810" s="116">
        <v>232</v>
      </c>
      <c r="R810" s="116">
        <v>1236</v>
      </c>
      <c r="S810" s="116">
        <v>0</v>
      </c>
      <c r="T810" s="116">
        <v>0</v>
      </c>
      <c r="U810" s="119" t="s">
        <v>146</v>
      </c>
      <c r="V810" s="116">
        <v>0</v>
      </c>
      <c r="W810" s="116">
        <v>0</v>
      </c>
      <c r="X810" s="116">
        <v>0</v>
      </c>
      <c r="Y810" s="116">
        <v>0</v>
      </c>
      <c r="Z810" s="116">
        <v>0</v>
      </c>
      <c r="AA810" s="116">
        <v>0</v>
      </c>
      <c r="AB810" s="116">
        <v>0</v>
      </c>
      <c r="AC810" s="116">
        <v>0</v>
      </c>
      <c r="AD810" s="116">
        <v>0</v>
      </c>
      <c r="AE810" s="116">
        <v>0</v>
      </c>
      <c r="AF810" s="116" t="s">
        <v>1860</v>
      </c>
      <c r="AG810" s="117"/>
      <c r="AH810" s="117" t="s">
        <v>1861</v>
      </c>
    </row>
    <row r="811" spans="1:34" x14ac:dyDescent="0.25">
      <c r="A811" s="117" t="s">
        <v>186</v>
      </c>
      <c r="B811" s="117" t="s">
        <v>187</v>
      </c>
      <c r="C811" s="117" t="s">
        <v>3467</v>
      </c>
      <c r="D811" s="117" t="s">
        <v>253</v>
      </c>
      <c r="E811" s="117" t="s">
        <v>254</v>
      </c>
      <c r="F811" s="117" t="s">
        <v>262</v>
      </c>
      <c r="G811" s="117" t="s">
        <v>263</v>
      </c>
      <c r="H811" s="117" t="s">
        <v>3468</v>
      </c>
      <c r="I811" s="117"/>
      <c r="J811" s="116" t="s">
        <v>1858</v>
      </c>
      <c r="K811" s="116">
        <v>6.08765</v>
      </c>
      <c r="L811" s="116">
        <v>31.095189999999999</v>
      </c>
      <c r="M811" s="117" t="s">
        <v>1859</v>
      </c>
      <c r="N811" s="116" t="s">
        <v>159</v>
      </c>
      <c r="O811" s="116">
        <v>53</v>
      </c>
      <c r="P811" s="116">
        <v>299</v>
      </c>
      <c r="Q811" s="116">
        <v>53</v>
      </c>
      <c r="R811" s="116">
        <v>299</v>
      </c>
      <c r="S811" s="116">
        <v>0</v>
      </c>
      <c r="T811" s="116">
        <v>0</v>
      </c>
      <c r="U811" s="119" t="s">
        <v>146</v>
      </c>
      <c r="V811" s="116">
        <v>0</v>
      </c>
      <c r="W811" s="116">
        <v>0</v>
      </c>
      <c r="X811" s="116">
        <v>0</v>
      </c>
      <c r="Y811" s="116">
        <v>0</v>
      </c>
      <c r="Z811" s="116">
        <v>0</v>
      </c>
      <c r="AA811" s="116">
        <v>0</v>
      </c>
      <c r="AB811" s="116">
        <v>0</v>
      </c>
      <c r="AC811" s="116">
        <v>0</v>
      </c>
      <c r="AD811" s="116">
        <v>0</v>
      </c>
      <c r="AE811" s="116">
        <v>0</v>
      </c>
      <c r="AF811" s="116" t="s">
        <v>1860</v>
      </c>
      <c r="AG811" s="117"/>
      <c r="AH811" s="117" t="s">
        <v>1861</v>
      </c>
    </row>
    <row r="812" spans="1:34" x14ac:dyDescent="0.25">
      <c r="A812" s="117" t="s">
        <v>186</v>
      </c>
      <c r="B812" s="117" t="s">
        <v>187</v>
      </c>
      <c r="C812" s="117" t="s">
        <v>3469</v>
      </c>
      <c r="D812" s="117" t="s">
        <v>253</v>
      </c>
      <c r="E812" s="117" t="s">
        <v>254</v>
      </c>
      <c r="F812" s="117" t="s">
        <v>872</v>
      </c>
      <c r="G812" s="117" t="s">
        <v>873</v>
      </c>
      <c r="H812" s="117" t="s">
        <v>3470</v>
      </c>
      <c r="I812" s="117"/>
      <c r="J812" s="116" t="s">
        <v>1858</v>
      </c>
      <c r="K812" s="116">
        <v>6.12671528</v>
      </c>
      <c r="L812" s="116">
        <v>31.172354540000001</v>
      </c>
      <c r="M812" s="117" t="s">
        <v>1859</v>
      </c>
      <c r="N812" s="116" t="s">
        <v>159</v>
      </c>
      <c r="O812" s="116">
        <v>173</v>
      </c>
      <c r="P812" s="116">
        <v>923</v>
      </c>
      <c r="Q812" s="116">
        <v>173</v>
      </c>
      <c r="R812" s="116">
        <v>923</v>
      </c>
      <c r="S812" s="116">
        <v>0</v>
      </c>
      <c r="T812" s="116">
        <v>0</v>
      </c>
      <c r="U812" s="116" t="s">
        <v>159</v>
      </c>
      <c r="V812" s="116">
        <v>43</v>
      </c>
      <c r="W812" s="116">
        <v>234</v>
      </c>
      <c r="X812" s="116">
        <v>25</v>
      </c>
      <c r="Y812" s="116">
        <v>134</v>
      </c>
      <c r="Z812" s="116">
        <v>18</v>
      </c>
      <c r="AA812" s="116">
        <v>100</v>
      </c>
      <c r="AB812" s="116">
        <v>0</v>
      </c>
      <c r="AC812" s="116">
        <v>0</v>
      </c>
      <c r="AD812" s="116">
        <v>47</v>
      </c>
      <c r="AE812" s="116">
        <v>169</v>
      </c>
      <c r="AF812" s="116" t="s">
        <v>1860</v>
      </c>
      <c r="AG812" s="117"/>
      <c r="AH812" s="117" t="s">
        <v>1861</v>
      </c>
    </row>
    <row r="813" spans="1:34" x14ac:dyDescent="0.25">
      <c r="A813" s="117" t="s">
        <v>186</v>
      </c>
      <c r="B813" s="117" t="s">
        <v>187</v>
      </c>
      <c r="C813" s="117" t="s">
        <v>3471</v>
      </c>
      <c r="D813" s="117" t="s">
        <v>253</v>
      </c>
      <c r="E813" s="117" t="s">
        <v>254</v>
      </c>
      <c r="F813" s="117" t="s">
        <v>872</v>
      </c>
      <c r="G813" s="117" t="s">
        <v>873</v>
      </c>
      <c r="H813" s="117" t="s">
        <v>3472</v>
      </c>
      <c r="I813" s="117"/>
      <c r="J813" s="116" t="s">
        <v>1858</v>
      </c>
      <c r="K813" s="116">
        <v>6.12671528</v>
      </c>
      <c r="L813" s="116">
        <v>31.172354540000001</v>
      </c>
      <c r="M813" s="117" t="s">
        <v>1859</v>
      </c>
      <c r="N813" s="116" t="s">
        <v>159</v>
      </c>
      <c r="O813" s="116">
        <v>113</v>
      </c>
      <c r="P813" s="116">
        <v>659</v>
      </c>
      <c r="Q813" s="116">
        <v>113</v>
      </c>
      <c r="R813" s="116">
        <v>659</v>
      </c>
      <c r="S813" s="116">
        <v>0</v>
      </c>
      <c r="T813" s="116">
        <v>0</v>
      </c>
      <c r="U813" s="116" t="s">
        <v>159</v>
      </c>
      <c r="V813" s="116">
        <v>53</v>
      </c>
      <c r="W813" s="116">
        <v>286</v>
      </c>
      <c r="X813" s="116">
        <v>21</v>
      </c>
      <c r="Y813" s="116">
        <v>129</v>
      </c>
      <c r="Z813" s="116">
        <v>32</v>
      </c>
      <c r="AA813" s="116">
        <v>157</v>
      </c>
      <c r="AB813" s="116">
        <v>0</v>
      </c>
      <c r="AC813" s="116">
        <v>0</v>
      </c>
      <c r="AD813" s="116">
        <v>0</v>
      </c>
      <c r="AE813" s="116">
        <v>0</v>
      </c>
      <c r="AF813" s="116" t="s">
        <v>1860</v>
      </c>
      <c r="AG813" s="117"/>
      <c r="AH813" s="117" t="s">
        <v>1861</v>
      </c>
    </row>
    <row r="814" spans="1:34" x14ac:dyDescent="0.25">
      <c r="A814" s="117" t="s">
        <v>186</v>
      </c>
      <c r="B814" s="117" t="s">
        <v>187</v>
      </c>
      <c r="C814" s="117" t="s">
        <v>3473</v>
      </c>
      <c r="D814" s="117" t="s">
        <v>253</v>
      </c>
      <c r="E814" s="117" t="s">
        <v>254</v>
      </c>
      <c r="F814" s="117" t="s">
        <v>872</v>
      </c>
      <c r="G814" s="117" t="s">
        <v>873</v>
      </c>
      <c r="H814" s="117" t="s">
        <v>873</v>
      </c>
      <c r="I814" s="117"/>
      <c r="J814" s="116" t="s">
        <v>1858</v>
      </c>
      <c r="K814" s="116">
        <v>6.0516288999999999</v>
      </c>
      <c r="L814" s="116">
        <v>31.286898099999998</v>
      </c>
      <c r="M814" s="117" t="s">
        <v>1859</v>
      </c>
      <c r="N814" s="116" t="s">
        <v>159</v>
      </c>
      <c r="O814" s="116">
        <v>220</v>
      </c>
      <c r="P814" s="116">
        <v>1049</v>
      </c>
      <c r="Q814" s="116">
        <v>220</v>
      </c>
      <c r="R814" s="116">
        <v>1049</v>
      </c>
      <c r="S814" s="116">
        <v>0</v>
      </c>
      <c r="T814" s="116">
        <v>0</v>
      </c>
      <c r="U814" s="116" t="s">
        <v>159</v>
      </c>
      <c r="V814" s="116">
        <v>50</v>
      </c>
      <c r="W814" s="116">
        <v>262</v>
      </c>
      <c r="X814" s="116">
        <v>25</v>
      </c>
      <c r="Y814" s="116">
        <v>130</v>
      </c>
      <c r="Z814" s="116">
        <v>25</v>
      </c>
      <c r="AA814" s="116">
        <v>132</v>
      </c>
      <c r="AB814" s="116">
        <v>0</v>
      </c>
      <c r="AC814" s="116">
        <v>0</v>
      </c>
      <c r="AD814" s="116">
        <v>0</v>
      </c>
      <c r="AE814" s="116">
        <v>0</v>
      </c>
      <c r="AF814" s="116" t="s">
        <v>1860</v>
      </c>
      <c r="AG814" s="117"/>
      <c r="AH814" s="117" t="s">
        <v>1861</v>
      </c>
    </row>
    <row r="815" spans="1:34" x14ac:dyDescent="0.25">
      <c r="A815" s="117" t="s">
        <v>186</v>
      </c>
      <c r="B815" s="117" t="s">
        <v>187</v>
      </c>
      <c r="C815" s="117" t="s">
        <v>3474</v>
      </c>
      <c r="D815" s="117" t="s">
        <v>253</v>
      </c>
      <c r="E815" s="117" t="s">
        <v>254</v>
      </c>
      <c r="F815" s="117" t="s">
        <v>259</v>
      </c>
      <c r="G815" s="117" t="s">
        <v>260</v>
      </c>
      <c r="H815" s="117" t="s">
        <v>3475</v>
      </c>
      <c r="I815" s="117"/>
      <c r="J815" s="116" t="s">
        <v>1858</v>
      </c>
      <c r="K815" s="116">
        <v>6.0384700000000002</v>
      </c>
      <c r="L815" s="116">
        <v>31.164159999999999</v>
      </c>
      <c r="M815" s="117" t="s">
        <v>1859</v>
      </c>
      <c r="N815" s="116" t="s">
        <v>159</v>
      </c>
      <c r="O815" s="116">
        <v>40</v>
      </c>
      <c r="P815" s="116">
        <v>204</v>
      </c>
      <c r="Q815" s="116">
        <v>40</v>
      </c>
      <c r="R815" s="116">
        <v>204</v>
      </c>
      <c r="S815" s="116">
        <v>0</v>
      </c>
      <c r="T815" s="116">
        <v>0</v>
      </c>
      <c r="U815" s="119" t="s">
        <v>146</v>
      </c>
      <c r="V815" s="116">
        <v>0</v>
      </c>
      <c r="W815" s="116">
        <v>0</v>
      </c>
      <c r="X815" s="116">
        <v>0</v>
      </c>
      <c r="Y815" s="116">
        <v>0</v>
      </c>
      <c r="Z815" s="116">
        <v>0</v>
      </c>
      <c r="AA815" s="116">
        <v>0</v>
      </c>
      <c r="AB815" s="116">
        <v>0</v>
      </c>
      <c r="AC815" s="116">
        <v>0</v>
      </c>
      <c r="AD815" s="116">
        <v>0</v>
      </c>
      <c r="AE815" s="116">
        <v>0</v>
      </c>
      <c r="AF815" s="116" t="s">
        <v>1860</v>
      </c>
      <c r="AG815" s="117"/>
      <c r="AH815" s="117" t="s">
        <v>1861</v>
      </c>
    </row>
    <row r="816" spans="1:34" x14ac:dyDescent="0.25">
      <c r="A816" s="117" t="s">
        <v>186</v>
      </c>
      <c r="B816" s="117" t="s">
        <v>187</v>
      </c>
      <c r="C816" s="117" t="s">
        <v>3476</v>
      </c>
      <c r="D816" s="117" t="s">
        <v>253</v>
      </c>
      <c r="E816" s="117" t="s">
        <v>254</v>
      </c>
      <c r="F816" s="117" t="s">
        <v>259</v>
      </c>
      <c r="G816" s="117" t="s">
        <v>260</v>
      </c>
      <c r="H816" s="117" t="s">
        <v>3477</v>
      </c>
      <c r="I816" s="117"/>
      <c r="J816" s="116" t="s">
        <v>1858</v>
      </c>
      <c r="K816" s="116">
        <v>6.0710199999999999</v>
      </c>
      <c r="L816" s="116">
        <v>31.121210000000001</v>
      </c>
      <c r="M816" s="117" t="s">
        <v>1859</v>
      </c>
      <c r="N816" s="116" t="s">
        <v>159</v>
      </c>
      <c r="O816" s="116">
        <v>20</v>
      </c>
      <c r="P816" s="116">
        <v>95</v>
      </c>
      <c r="Q816" s="116">
        <v>20</v>
      </c>
      <c r="R816" s="116">
        <v>95</v>
      </c>
      <c r="S816" s="116">
        <v>0</v>
      </c>
      <c r="T816" s="116">
        <v>0</v>
      </c>
      <c r="U816" s="119" t="s">
        <v>146</v>
      </c>
      <c r="V816" s="116">
        <v>0</v>
      </c>
      <c r="W816" s="116">
        <v>0</v>
      </c>
      <c r="X816" s="116">
        <v>0</v>
      </c>
      <c r="Y816" s="116">
        <v>0</v>
      </c>
      <c r="Z816" s="116">
        <v>0</v>
      </c>
      <c r="AA816" s="116">
        <v>0</v>
      </c>
      <c r="AB816" s="116">
        <v>0</v>
      </c>
      <c r="AC816" s="116">
        <v>0</v>
      </c>
      <c r="AD816" s="116">
        <v>0</v>
      </c>
      <c r="AE816" s="116">
        <v>0</v>
      </c>
      <c r="AF816" s="116" t="s">
        <v>1860</v>
      </c>
      <c r="AG816" s="117"/>
      <c r="AH816" s="117" t="s">
        <v>1861</v>
      </c>
    </row>
    <row r="817" spans="1:34" x14ac:dyDescent="0.25">
      <c r="A817" s="117" t="s">
        <v>186</v>
      </c>
      <c r="B817" s="117" t="s">
        <v>187</v>
      </c>
      <c r="C817" s="117" t="s">
        <v>3478</v>
      </c>
      <c r="D817" s="117" t="s">
        <v>253</v>
      </c>
      <c r="E817" s="117" t="s">
        <v>254</v>
      </c>
      <c r="F817" s="117" t="s">
        <v>259</v>
      </c>
      <c r="G817" s="117" t="s">
        <v>260</v>
      </c>
      <c r="H817" s="117" t="s">
        <v>3479</v>
      </c>
      <c r="I817" s="117"/>
      <c r="J817" s="116" t="s">
        <v>1858</v>
      </c>
      <c r="K817" s="116">
        <v>6.0560400000000003</v>
      </c>
      <c r="L817" s="116">
        <v>31.13072</v>
      </c>
      <c r="M817" s="117" t="s">
        <v>1859</v>
      </c>
      <c r="N817" s="116" t="s">
        <v>159</v>
      </c>
      <c r="O817" s="116">
        <v>56</v>
      </c>
      <c r="P817" s="116">
        <v>286</v>
      </c>
      <c r="Q817" s="116">
        <v>56</v>
      </c>
      <c r="R817" s="116">
        <v>286</v>
      </c>
      <c r="S817" s="116">
        <v>0</v>
      </c>
      <c r="T817" s="116">
        <v>0</v>
      </c>
      <c r="U817" s="119" t="s">
        <v>146</v>
      </c>
      <c r="V817" s="116">
        <v>0</v>
      </c>
      <c r="W817" s="116">
        <v>0</v>
      </c>
      <c r="X817" s="116">
        <v>0</v>
      </c>
      <c r="Y817" s="116">
        <v>0</v>
      </c>
      <c r="Z817" s="116">
        <v>0</v>
      </c>
      <c r="AA817" s="116">
        <v>0</v>
      </c>
      <c r="AB817" s="116">
        <v>0</v>
      </c>
      <c r="AC817" s="116">
        <v>0</v>
      </c>
      <c r="AD817" s="116">
        <v>0</v>
      </c>
      <c r="AE817" s="116">
        <v>0</v>
      </c>
      <c r="AF817" s="116" t="s">
        <v>1860</v>
      </c>
      <c r="AG817" s="117"/>
      <c r="AH817" s="117" t="s">
        <v>1861</v>
      </c>
    </row>
    <row r="818" spans="1:34" x14ac:dyDescent="0.25">
      <c r="A818" s="117" t="s">
        <v>186</v>
      </c>
      <c r="B818" s="117" t="s">
        <v>187</v>
      </c>
      <c r="C818" s="117" t="s">
        <v>3480</v>
      </c>
      <c r="D818" s="117" t="s">
        <v>253</v>
      </c>
      <c r="E818" s="117" t="s">
        <v>254</v>
      </c>
      <c r="F818" s="117" t="s">
        <v>252</v>
      </c>
      <c r="G818" s="117" t="s">
        <v>255</v>
      </c>
      <c r="H818" s="117" t="s">
        <v>3481</v>
      </c>
      <c r="I818" s="117"/>
      <c r="J818" s="116" t="s">
        <v>1858</v>
      </c>
      <c r="K818" s="116">
        <v>6.0776500000000002</v>
      </c>
      <c r="L818" s="116">
        <v>31.510269999999998</v>
      </c>
      <c r="M818" s="117" t="s">
        <v>1859</v>
      </c>
      <c r="N818" s="116" t="s">
        <v>159</v>
      </c>
      <c r="O818" s="116">
        <v>50</v>
      </c>
      <c r="P818" s="116">
        <v>260</v>
      </c>
      <c r="Q818" s="116">
        <v>50</v>
      </c>
      <c r="R818" s="116">
        <v>260</v>
      </c>
      <c r="S818" s="116">
        <v>0</v>
      </c>
      <c r="T818" s="116">
        <v>0</v>
      </c>
      <c r="U818" s="119" t="s">
        <v>146</v>
      </c>
      <c r="V818" s="116">
        <v>0</v>
      </c>
      <c r="W818" s="116">
        <v>0</v>
      </c>
      <c r="X818" s="116">
        <v>0</v>
      </c>
      <c r="Y818" s="116">
        <v>0</v>
      </c>
      <c r="Z818" s="116">
        <v>0</v>
      </c>
      <c r="AA818" s="116">
        <v>0</v>
      </c>
      <c r="AB818" s="116">
        <v>0</v>
      </c>
      <c r="AC818" s="116">
        <v>0</v>
      </c>
      <c r="AD818" s="116">
        <v>0</v>
      </c>
      <c r="AE818" s="116">
        <v>0</v>
      </c>
      <c r="AF818" s="116" t="s">
        <v>1860</v>
      </c>
      <c r="AG818" s="117"/>
      <c r="AH818" s="117" t="s">
        <v>1861</v>
      </c>
    </row>
    <row r="819" spans="1:34" x14ac:dyDescent="0.25">
      <c r="A819" s="117" t="s">
        <v>186</v>
      </c>
      <c r="B819" s="117" t="s">
        <v>187</v>
      </c>
      <c r="C819" s="117" t="s">
        <v>3482</v>
      </c>
      <c r="D819" s="117" t="s">
        <v>253</v>
      </c>
      <c r="E819" s="117" t="s">
        <v>254</v>
      </c>
      <c r="F819" s="117" t="s">
        <v>252</v>
      </c>
      <c r="G819" s="117" t="s">
        <v>255</v>
      </c>
      <c r="H819" s="117" t="s">
        <v>3483</v>
      </c>
      <c r="I819" s="117"/>
      <c r="J819" s="116" t="s">
        <v>1858</v>
      </c>
      <c r="K819" s="116">
        <v>6.07524</v>
      </c>
      <c r="L819" s="116">
        <v>31.51146</v>
      </c>
      <c r="M819" s="117" t="s">
        <v>1859</v>
      </c>
      <c r="N819" s="116" t="s">
        <v>159</v>
      </c>
      <c r="O819" s="116">
        <v>65</v>
      </c>
      <c r="P819" s="116">
        <v>338</v>
      </c>
      <c r="Q819" s="116">
        <v>65</v>
      </c>
      <c r="R819" s="116">
        <v>338</v>
      </c>
      <c r="S819" s="116">
        <v>0</v>
      </c>
      <c r="T819" s="116">
        <v>0</v>
      </c>
      <c r="U819" s="119" t="s">
        <v>146</v>
      </c>
      <c r="V819" s="116">
        <v>0</v>
      </c>
      <c r="W819" s="116">
        <v>0</v>
      </c>
      <c r="X819" s="116">
        <v>0</v>
      </c>
      <c r="Y819" s="116">
        <v>0</v>
      </c>
      <c r="Z819" s="116">
        <v>0</v>
      </c>
      <c r="AA819" s="116">
        <v>0</v>
      </c>
      <c r="AB819" s="116">
        <v>0</v>
      </c>
      <c r="AC819" s="116">
        <v>0</v>
      </c>
      <c r="AD819" s="116">
        <v>0</v>
      </c>
      <c r="AE819" s="116">
        <v>0</v>
      </c>
      <c r="AF819" s="116" t="s">
        <v>1860</v>
      </c>
      <c r="AG819" s="117"/>
      <c r="AH819" s="117" t="s">
        <v>1861</v>
      </c>
    </row>
    <row r="820" spans="1:34" x14ac:dyDescent="0.25">
      <c r="A820" s="117" t="s">
        <v>186</v>
      </c>
      <c r="B820" s="117" t="s">
        <v>187</v>
      </c>
      <c r="C820" s="117" t="s">
        <v>3484</v>
      </c>
      <c r="D820" s="117" t="s">
        <v>253</v>
      </c>
      <c r="E820" s="117" t="s">
        <v>254</v>
      </c>
      <c r="F820" s="117" t="s">
        <v>265</v>
      </c>
      <c r="G820" s="117" t="s">
        <v>266</v>
      </c>
      <c r="H820" s="117" t="s">
        <v>3485</v>
      </c>
      <c r="I820" s="117"/>
      <c r="J820" s="116" t="s">
        <v>1858</v>
      </c>
      <c r="K820" s="116">
        <v>5.9348530000000004</v>
      </c>
      <c r="L820" s="116">
        <v>31.367543999999999</v>
      </c>
      <c r="M820" s="117" t="s">
        <v>1859</v>
      </c>
      <c r="N820" s="116" t="s">
        <v>159</v>
      </c>
      <c r="O820" s="116">
        <v>732</v>
      </c>
      <c r="P820" s="116">
        <v>4143</v>
      </c>
      <c r="Q820" s="116">
        <v>732</v>
      </c>
      <c r="R820" s="116">
        <v>4143</v>
      </c>
      <c r="S820" s="116">
        <v>0</v>
      </c>
      <c r="T820" s="116">
        <v>0</v>
      </c>
      <c r="U820" s="119" t="s">
        <v>146</v>
      </c>
      <c r="V820" s="116">
        <v>0</v>
      </c>
      <c r="W820" s="116">
        <v>0</v>
      </c>
      <c r="X820" s="116">
        <v>0</v>
      </c>
      <c r="Y820" s="116">
        <v>0</v>
      </c>
      <c r="Z820" s="116">
        <v>0</v>
      </c>
      <c r="AA820" s="116">
        <v>0</v>
      </c>
      <c r="AB820" s="116">
        <v>0</v>
      </c>
      <c r="AC820" s="116">
        <v>0</v>
      </c>
      <c r="AD820" s="116">
        <v>0</v>
      </c>
      <c r="AE820" s="116">
        <v>0</v>
      </c>
      <c r="AF820" s="116" t="s">
        <v>1860</v>
      </c>
      <c r="AG820" s="117"/>
      <c r="AH820" s="117" t="s">
        <v>1861</v>
      </c>
    </row>
    <row r="821" spans="1:34" x14ac:dyDescent="0.25">
      <c r="A821" s="118" t="s">
        <v>186</v>
      </c>
      <c r="B821" s="118" t="s">
        <v>187</v>
      </c>
      <c r="C821" s="118" t="s">
        <v>3486</v>
      </c>
      <c r="D821" s="118" t="s">
        <v>253</v>
      </c>
      <c r="E821" s="118" t="s">
        <v>254</v>
      </c>
      <c r="F821" s="118" t="s">
        <v>265</v>
      </c>
      <c r="G821" s="118" t="s">
        <v>266</v>
      </c>
      <c r="H821" s="118" t="s">
        <v>3487</v>
      </c>
      <c r="I821" s="118"/>
      <c r="J821" s="118" t="s">
        <v>1885</v>
      </c>
      <c r="K821" s="119">
        <v>6.0499902969999999</v>
      </c>
      <c r="L821" s="119">
        <v>31.515181329000001</v>
      </c>
      <c r="M821" s="118" t="s">
        <v>1859</v>
      </c>
      <c r="N821" s="116" t="s">
        <v>159</v>
      </c>
      <c r="O821" s="119">
        <v>4229</v>
      </c>
      <c r="P821" s="119">
        <v>21133</v>
      </c>
      <c r="Q821" s="119">
        <v>4229</v>
      </c>
      <c r="R821" s="119">
        <v>21133</v>
      </c>
      <c r="S821" s="119">
        <v>0</v>
      </c>
      <c r="T821" s="119">
        <v>0</v>
      </c>
      <c r="U821" s="119" t="s">
        <v>146</v>
      </c>
      <c r="V821" s="119">
        <v>0</v>
      </c>
      <c r="W821" s="116">
        <v>0</v>
      </c>
      <c r="X821" s="119">
        <v>0</v>
      </c>
      <c r="Y821" s="119">
        <v>0</v>
      </c>
      <c r="Z821" s="119">
        <v>0</v>
      </c>
      <c r="AA821" s="119">
        <v>0</v>
      </c>
      <c r="AB821" s="119">
        <v>0</v>
      </c>
      <c r="AC821" s="119">
        <v>0</v>
      </c>
      <c r="AD821" s="119">
        <v>0</v>
      </c>
      <c r="AE821" s="119">
        <v>0</v>
      </c>
      <c r="AF821" s="116" t="s">
        <v>1860</v>
      </c>
      <c r="AG821" s="118"/>
      <c r="AH821" s="117" t="s">
        <v>1861</v>
      </c>
    </row>
    <row r="822" spans="1:34" x14ac:dyDescent="0.25">
      <c r="A822" s="117" t="s">
        <v>186</v>
      </c>
      <c r="B822" s="117" t="s">
        <v>187</v>
      </c>
      <c r="C822" s="117" t="s">
        <v>3488</v>
      </c>
      <c r="D822" s="117" t="s">
        <v>253</v>
      </c>
      <c r="E822" s="117" t="s">
        <v>254</v>
      </c>
      <c r="F822" s="117" t="s">
        <v>265</v>
      </c>
      <c r="G822" s="117" t="s">
        <v>266</v>
      </c>
      <c r="H822" s="117" t="s">
        <v>3489</v>
      </c>
      <c r="I822" s="117"/>
      <c r="J822" s="116" t="s">
        <v>1858</v>
      </c>
      <c r="K822" s="116">
        <v>6.0591666999999996</v>
      </c>
      <c r="L822" s="116">
        <v>31.5519444</v>
      </c>
      <c r="M822" s="117" t="s">
        <v>1859</v>
      </c>
      <c r="N822" s="116" t="s">
        <v>159</v>
      </c>
      <c r="O822" s="116">
        <v>3383</v>
      </c>
      <c r="P822" s="116">
        <v>16476</v>
      </c>
      <c r="Q822" s="116">
        <v>3383</v>
      </c>
      <c r="R822" s="116">
        <v>16476</v>
      </c>
      <c r="S822" s="116">
        <v>0</v>
      </c>
      <c r="T822" s="116">
        <v>0</v>
      </c>
      <c r="U822" s="119" t="s">
        <v>146</v>
      </c>
      <c r="V822" s="116">
        <v>0</v>
      </c>
      <c r="W822" s="116">
        <v>0</v>
      </c>
      <c r="X822" s="116">
        <v>0</v>
      </c>
      <c r="Y822" s="116">
        <v>0</v>
      </c>
      <c r="Z822" s="116">
        <v>0</v>
      </c>
      <c r="AA822" s="116">
        <v>0</v>
      </c>
      <c r="AB822" s="116">
        <v>0</v>
      </c>
      <c r="AC822" s="116">
        <v>0</v>
      </c>
      <c r="AD822" s="116">
        <v>0</v>
      </c>
      <c r="AE822" s="116">
        <v>0</v>
      </c>
      <c r="AF822" s="116" t="s">
        <v>1860</v>
      </c>
      <c r="AG822" s="117"/>
      <c r="AH822" s="117" t="s">
        <v>1861</v>
      </c>
    </row>
    <row r="823" spans="1:34" x14ac:dyDescent="0.25">
      <c r="A823" s="117" t="s">
        <v>186</v>
      </c>
      <c r="B823" s="117" t="s">
        <v>187</v>
      </c>
      <c r="C823" s="117" t="s">
        <v>3490</v>
      </c>
      <c r="D823" s="117" t="s">
        <v>231</v>
      </c>
      <c r="E823" s="117" t="s">
        <v>232</v>
      </c>
      <c r="F823" s="117" t="s">
        <v>547</v>
      </c>
      <c r="G823" s="117" t="s">
        <v>548</v>
      </c>
      <c r="H823" s="117" t="s">
        <v>3491</v>
      </c>
      <c r="I823" s="117"/>
      <c r="J823" s="116" t="s">
        <v>1858</v>
      </c>
      <c r="K823" s="116">
        <v>6.8927899999999998</v>
      </c>
      <c r="L823" s="116">
        <v>29.424340000000001</v>
      </c>
      <c r="M823" s="117" t="s">
        <v>1859</v>
      </c>
      <c r="N823" s="116" t="s">
        <v>159</v>
      </c>
      <c r="O823" s="116">
        <v>126</v>
      </c>
      <c r="P823" s="116">
        <v>806</v>
      </c>
      <c r="Q823" s="116">
        <v>124</v>
      </c>
      <c r="R823" s="116">
        <v>793</v>
      </c>
      <c r="S823" s="116">
        <v>2</v>
      </c>
      <c r="T823" s="116">
        <v>13</v>
      </c>
      <c r="U823" s="116" t="s">
        <v>159</v>
      </c>
      <c r="V823" s="116">
        <v>34</v>
      </c>
      <c r="W823" s="116">
        <v>218</v>
      </c>
      <c r="X823" s="116">
        <v>34</v>
      </c>
      <c r="Y823" s="116">
        <v>218</v>
      </c>
      <c r="Z823" s="116">
        <v>0</v>
      </c>
      <c r="AA823" s="116">
        <v>0</v>
      </c>
      <c r="AB823" s="116">
        <v>0</v>
      </c>
      <c r="AC823" s="116">
        <v>0</v>
      </c>
      <c r="AD823" s="116">
        <v>29</v>
      </c>
      <c r="AE823" s="116">
        <v>186</v>
      </c>
      <c r="AF823" s="116" t="s">
        <v>1860</v>
      </c>
      <c r="AG823" s="117"/>
      <c r="AH823" s="117" t="s">
        <v>1861</v>
      </c>
    </row>
    <row r="824" spans="1:34" x14ac:dyDescent="0.25">
      <c r="A824" s="117" t="s">
        <v>186</v>
      </c>
      <c r="B824" s="117" t="s">
        <v>187</v>
      </c>
      <c r="C824" s="117" t="s">
        <v>3492</v>
      </c>
      <c r="D824" s="117" t="s">
        <v>231</v>
      </c>
      <c r="E824" s="117" t="s">
        <v>232</v>
      </c>
      <c r="F824" s="117" t="s">
        <v>547</v>
      </c>
      <c r="G824" s="117" t="s">
        <v>548</v>
      </c>
      <c r="H824" s="117" t="s">
        <v>3493</v>
      </c>
      <c r="I824" s="117"/>
      <c r="J824" s="116" t="s">
        <v>1858</v>
      </c>
      <c r="K824" s="116">
        <v>6.8821899999999996</v>
      </c>
      <c r="L824" s="116">
        <v>29.424299999999999</v>
      </c>
      <c r="M824" s="117" t="s">
        <v>1859</v>
      </c>
      <c r="N824" s="116" t="s">
        <v>159</v>
      </c>
      <c r="O824" s="116">
        <v>104</v>
      </c>
      <c r="P824" s="116">
        <v>666</v>
      </c>
      <c r="Q824" s="116">
        <v>104</v>
      </c>
      <c r="R824" s="116">
        <v>666</v>
      </c>
      <c r="S824" s="116">
        <v>0</v>
      </c>
      <c r="T824" s="116">
        <v>0</v>
      </c>
      <c r="U824" s="116" t="s">
        <v>159</v>
      </c>
      <c r="V824" s="116">
        <v>47</v>
      </c>
      <c r="W824" s="116">
        <v>301</v>
      </c>
      <c r="X824" s="116">
        <v>42</v>
      </c>
      <c r="Y824" s="116">
        <v>269</v>
      </c>
      <c r="Z824" s="116">
        <v>5</v>
      </c>
      <c r="AA824" s="116">
        <v>32</v>
      </c>
      <c r="AB824" s="116">
        <v>0</v>
      </c>
      <c r="AC824" s="116">
        <v>0</v>
      </c>
      <c r="AD824" s="116">
        <v>30</v>
      </c>
      <c r="AE824" s="116">
        <v>192</v>
      </c>
      <c r="AF824" s="116" t="s">
        <v>1860</v>
      </c>
      <c r="AG824" s="117"/>
      <c r="AH824" s="117" t="s">
        <v>1861</v>
      </c>
    </row>
    <row r="825" spans="1:34" x14ac:dyDescent="0.25">
      <c r="A825" s="117" t="s">
        <v>186</v>
      </c>
      <c r="B825" s="117" t="s">
        <v>187</v>
      </c>
      <c r="C825" s="117" t="s">
        <v>3494</v>
      </c>
      <c r="D825" s="117" t="s">
        <v>231</v>
      </c>
      <c r="E825" s="117" t="s">
        <v>232</v>
      </c>
      <c r="F825" s="117" t="s">
        <v>547</v>
      </c>
      <c r="G825" s="117" t="s">
        <v>548</v>
      </c>
      <c r="H825" s="117" t="s">
        <v>3330</v>
      </c>
      <c r="I825" s="117"/>
      <c r="J825" s="116" t="s">
        <v>1858</v>
      </c>
      <c r="K825" s="116">
        <v>6.9754300000000002</v>
      </c>
      <c r="L825" s="116">
        <v>29.326319999999999</v>
      </c>
      <c r="M825" s="117" t="s">
        <v>1859</v>
      </c>
      <c r="N825" s="116" t="s">
        <v>159</v>
      </c>
      <c r="O825" s="116">
        <v>68</v>
      </c>
      <c r="P825" s="116">
        <v>435</v>
      </c>
      <c r="Q825" s="116">
        <v>68</v>
      </c>
      <c r="R825" s="116">
        <v>435</v>
      </c>
      <c r="S825" s="116">
        <v>0</v>
      </c>
      <c r="T825" s="116">
        <v>0</v>
      </c>
      <c r="U825" s="116" t="s">
        <v>159</v>
      </c>
      <c r="V825" s="116">
        <v>42</v>
      </c>
      <c r="W825" s="116">
        <v>269</v>
      </c>
      <c r="X825" s="116">
        <v>38</v>
      </c>
      <c r="Y825" s="116">
        <v>243</v>
      </c>
      <c r="Z825" s="116">
        <v>4</v>
      </c>
      <c r="AA825" s="116">
        <v>26</v>
      </c>
      <c r="AB825" s="116">
        <v>0</v>
      </c>
      <c r="AC825" s="116">
        <v>0</v>
      </c>
      <c r="AD825" s="116">
        <v>58</v>
      </c>
      <c r="AE825" s="116">
        <v>371</v>
      </c>
      <c r="AF825" s="116" t="s">
        <v>1860</v>
      </c>
      <c r="AG825" s="117"/>
      <c r="AH825" s="117" t="s">
        <v>1861</v>
      </c>
    </row>
    <row r="826" spans="1:34" x14ac:dyDescent="0.25">
      <c r="A826" s="117" t="s">
        <v>186</v>
      </c>
      <c r="B826" s="117" t="s">
        <v>187</v>
      </c>
      <c r="C826" s="117" t="s">
        <v>3495</v>
      </c>
      <c r="D826" s="117" t="s">
        <v>231</v>
      </c>
      <c r="E826" s="117" t="s">
        <v>232</v>
      </c>
      <c r="F826" s="117" t="s">
        <v>547</v>
      </c>
      <c r="G826" s="117" t="s">
        <v>548</v>
      </c>
      <c r="H826" s="117" t="s">
        <v>3496</v>
      </c>
      <c r="I826" s="117"/>
      <c r="J826" s="116" t="s">
        <v>1858</v>
      </c>
      <c r="K826" s="116">
        <v>6.9336510000000002</v>
      </c>
      <c r="L826" s="116">
        <v>29.349499999999999</v>
      </c>
      <c r="M826" s="117" t="s">
        <v>1859</v>
      </c>
      <c r="N826" s="116" t="s">
        <v>159</v>
      </c>
      <c r="O826" s="116">
        <v>80</v>
      </c>
      <c r="P826" s="116">
        <v>512</v>
      </c>
      <c r="Q826" s="116">
        <v>80</v>
      </c>
      <c r="R826" s="116">
        <v>512</v>
      </c>
      <c r="S826" s="116">
        <v>0</v>
      </c>
      <c r="T826" s="116">
        <v>0</v>
      </c>
      <c r="U826" s="116" t="s">
        <v>159</v>
      </c>
      <c r="V826" s="116">
        <v>32</v>
      </c>
      <c r="W826" s="116">
        <v>205</v>
      </c>
      <c r="X826" s="116">
        <v>32</v>
      </c>
      <c r="Y826" s="116">
        <v>205</v>
      </c>
      <c r="Z826" s="116">
        <v>0</v>
      </c>
      <c r="AA826" s="116">
        <v>0</v>
      </c>
      <c r="AB826" s="116">
        <v>0</v>
      </c>
      <c r="AC826" s="116">
        <v>0</v>
      </c>
      <c r="AD826" s="116">
        <v>18</v>
      </c>
      <c r="AE826" s="116">
        <v>115</v>
      </c>
      <c r="AF826" s="116" t="s">
        <v>1860</v>
      </c>
      <c r="AG826" s="117"/>
      <c r="AH826" s="117" t="s">
        <v>1861</v>
      </c>
    </row>
    <row r="827" spans="1:34" x14ac:dyDescent="0.25">
      <c r="A827" s="117" t="s">
        <v>186</v>
      </c>
      <c r="B827" s="117" t="s">
        <v>187</v>
      </c>
      <c r="C827" s="117" t="s">
        <v>3497</v>
      </c>
      <c r="D827" s="117" t="s">
        <v>231</v>
      </c>
      <c r="E827" s="117" t="s">
        <v>232</v>
      </c>
      <c r="F827" s="117" t="s">
        <v>547</v>
      </c>
      <c r="G827" s="117" t="s">
        <v>548</v>
      </c>
      <c r="H827" s="117" t="s">
        <v>3498</v>
      </c>
      <c r="I827" s="117"/>
      <c r="J827" s="116" t="s">
        <v>1858</v>
      </c>
      <c r="K827" s="116">
        <v>6.848312</v>
      </c>
      <c r="L827" s="116">
        <v>29.433706000000001</v>
      </c>
      <c r="M827" s="117" t="s">
        <v>1859</v>
      </c>
      <c r="N827" s="116" t="s">
        <v>159</v>
      </c>
      <c r="O827" s="116">
        <v>60</v>
      </c>
      <c r="P827" s="116">
        <v>384</v>
      </c>
      <c r="Q827" s="116">
        <v>60</v>
      </c>
      <c r="R827" s="116">
        <v>384</v>
      </c>
      <c r="S827" s="116">
        <v>0</v>
      </c>
      <c r="T827" s="116">
        <v>0</v>
      </c>
      <c r="U827" s="116" t="s">
        <v>159</v>
      </c>
      <c r="V827" s="116">
        <v>22</v>
      </c>
      <c r="W827" s="116">
        <v>141</v>
      </c>
      <c r="X827" s="116">
        <v>22</v>
      </c>
      <c r="Y827" s="116">
        <v>141</v>
      </c>
      <c r="Z827" s="116">
        <v>0</v>
      </c>
      <c r="AA827" s="116">
        <v>0</v>
      </c>
      <c r="AB827" s="116">
        <v>0</v>
      </c>
      <c r="AC827" s="116">
        <v>0</v>
      </c>
      <c r="AD827" s="116">
        <v>39</v>
      </c>
      <c r="AE827" s="116">
        <v>250</v>
      </c>
      <c r="AF827" s="116" t="s">
        <v>1860</v>
      </c>
      <c r="AG827" s="117"/>
      <c r="AH827" s="117" t="s">
        <v>1861</v>
      </c>
    </row>
    <row r="828" spans="1:34" x14ac:dyDescent="0.25">
      <c r="A828" s="117" t="s">
        <v>186</v>
      </c>
      <c r="B828" s="117" t="s">
        <v>187</v>
      </c>
      <c r="C828" s="117" t="s">
        <v>3499</v>
      </c>
      <c r="D828" s="117" t="s">
        <v>231</v>
      </c>
      <c r="E828" s="117" t="s">
        <v>232</v>
      </c>
      <c r="F828" s="117" t="s">
        <v>547</v>
      </c>
      <c r="G828" s="117" t="s">
        <v>548</v>
      </c>
      <c r="H828" s="117" t="s">
        <v>3500</v>
      </c>
      <c r="I828" s="117"/>
      <c r="J828" s="116" t="s">
        <v>1858</v>
      </c>
      <c r="K828" s="116">
        <v>6.8506970000000003</v>
      </c>
      <c r="L828" s="116">
        <v>29.400852</v>
      </c>
      <c r="M828" s="117" t="s">
        <v>1859</v>
      </c>
      <c r="N828" s="116" t="s">
        <v>159</v>
      </c>
      <c r="O828" s="116">
        <v>78</v>
      </c>
      <c r="P828" s="116">
        <v>499</v>
      </c>
      <c r="Q828" s="116">
        <v>76</v>
      </c>
      <c r="R828" s="116">
        <v>486</v>
      </c>
      <c r="S828" s="116">
        <v>2</v>
      </c>
      <c r="T828" s="116">
        <v>13</v>
      </c>
      <c r="U828" s="116" t="s">
        <v>159</v>
      </c>
      <c r="V828" s="116">
        <v>36</v>
      </c>
      <c r="W828" s="116">
        <v>231</v>
      </c>
      <c r="X828" s="116">
        <v>34</v>
      </c>
      <c r="Y828" s="116">
        <v>218</v>
      </c>
      <c r="Z828" s="116">
        <v>2</v>
      </c>
      <c r="AA828" s="116">
        <v>13</v>
      </c>
      <c r="AB828" s="116">
        <v>0</v>
      </c>
      <c r="AC828" s="116">
        <v>0</v>
      </c>
      <c r="AD828" s="116">
        <v>6</v>
      </c>
      <c r="AE828" s="116">
        <v>38</v>
      </c>
      <c r="AF828" s="116" t="s">
        <v>1860</v>
      </c>
      <c r="AG828" s="117"/>
      <c r="AH828" s="117" t="s">
        <v>1861</v>
      </c>
    </row>
    <row r="829" spans="1:34" x14ac:dyDescent="0.25">
      <c r="A829" s="117" t="s">
        <v>186</v>
      </c>
      <c r="B829" s="117" t="s">
        <v>187</v>
      </c>
      <c r="C829" s="117" t="s">
        <v>3501</v>
      </c>
      <c r="D829" s="117" t="s">
        <v>231</v>
      </c>
      <c r="E829" s="117" t="s">
        <v>232</v>
      </c>
      <c r="F829" s="117" t="s">
        <v>547</v>
      </c>
      <c r="G829" s="117" t="s">
        <v>548</v>
      </c>
      <c r="H829" s="117" t="s">
        <v>445</v>
      </c>
      <c r="I829" s="117"/>
      <c r="J829" s="116" t="s">
        <v>1858</v>
      </c>
      <c r="K829" s="116">
        <v>6.7869520000000003</v>
      </c>
      <c r="L829" s="116">
        <v>29.346541999999999</v>
      </c>
      <c r="M829" s="117" t="s">
        <v>1859</v>
      </c>
      <c r="N829" s="116" t="s">
        <v>159</v>
      </c>
      <c r="O829" s="116">
        <v>40</v>
      </c>
      <c r="P829" s="116">
        <v>256</v>
      </c>
      <c r="Q829" s="116">
        <v>40</v>
      </c>
      <c r="R829" s="116">
        <v>256</v>
      </c>
      <c r="S829" s="116">
        <v>0</v>
      </c>
      <c r="T829" s="116">
        <v>0</v>
      </c>
      <c r="U829" s="116" t="s">
        <v>159</v>
      </c>
      <c r="V829" s="116">
        <v>15</v>
      </c>
      <c r="W829" s="116">
        <v>96</v>
      </c>
      <c r="X829" s="116">
        <v>15</v>
      </c>
      <c r="Y829" s="116">
        <v>96</v>
      </c>
      <c r="Z829" s="116">
        <v>0</v>
      </c>
      <c r="AA829" s="116">
        <v>0</v>
      </c>
      <c r="AB829" s="116">
        <v>0</v>
      </c>
      <c r="AC829" s="116">
        <v>0</v>
      </c>
      <c r="AD829" s="116">
        <v>13</v>
      </c>
      <c r="AE829" s="116">
        <v>83</v>
      </c>
      <c r="AF829" s="116" t="s">
        <v>1860</v>
      </c>
      <c r="AG829" s="117"/>
      <c r="AH829" s="117" t="s">
        <v>1861</v>
      </c>
    </row>
    <row r="830" spans="1:34" x14ac:dyDescent="0.25">
      <c r="A830" s="117" t="s">
        <v>186</v>
      </c>
      <c r="B830" s="117" t="s">
        <v>187</v>
      </c>
      <c r="C830" s="117" t="s">
        <v>3502</v>
      </c>
      <c r="D830" s="117" t="s">
        <v>231</v>
      </c>
      <c r="E830" s="117" t="s">
        <v>232</v>
      </c>
      <c r="F830" s="117" t="s">
        <v>547</v>
      </c>
      <c r="G830" s="117" t="s">
        <v>548</v>
      </c>
      <c r="H830" s="117" t="s">
        <v>3503</v>
      </c>
      <c r="I830" s="117"/>
      <c r="J830" s="116" t="s">
        <v>1858</v>
      </c>
      <c r="K830" s="116">
        <v>6.7587000000000002</v>
      </c>
      <c r="L830" s="116">
        <v>29.380490000000002</v>
      </c>
      <c r="M830" s="117" t="s">
        <v>1859</v>
      </c>
      <c r="N830" s="116" t="s">
        <v>159</v>
      </c>
      <c r="O830" s="116">
        <v>19</v>
      </c>
      <c r="P830" s="116">
        <v>122</v>
      </c>
      <c r="Q830" s="116">
        <v>19</v>
      </c>
      <c r="R830" s="116">
        <v>122</v>
      </c>
      <c r="S830" s="116">
        <v>0</v>
      </c>
      <c r="T830" s="116">
        <v>0</v>
      </c>
      <c r="U830" s="116" t="s">
        <v>159</v>
      </c>
      <c r="V830" s="116">
        <v>13</v>
      </c>
      <c r="W830" s="116">
        <v>83</v>
      </c>
      <c r="X830" s="116">
        <v>12</v>
      </c>
      <c r="Y830" s="116">
        <v>77</v>
      </c>
      <c r="Z830" s="116">
        <v>1</v>
      </c>
      <c r="AA830" s="116">
        <v>6</v>
      </c>
      <c r="AB830" s="116">
        <v>0</v>
      </c>
      <c r="AC830" s="116">
        <v>0</v>
      </c>
      <c r="AD830" s="116">
        <v>4</v>
      </c>
      <c r="AE830" s="116">
        <v>26</v>
      </c>
      <c r="AF830" s="116" t="s">
        <v>1860</v>
      </c>
      <c r="AG830" s="117"/>
      <c r="AH830" s="117" t="s">
        <v>1861</v>
      </c>
    </row>
    <row r="831" spans="1:34" x14ac:dyDescent="0.25">
      <c r="A831" s="117" t="s">
        <v>186</v>
      </c>
      <c r="B831" s="117" t="s">
        <v>187</v>
      </c>
      <c r="C831" s="117" t="s">
        <v>3504</v>
      </c>
      <c r="D831" s="117" t="s">
        <v>231</v>
      </c>
      <c r="E831" s="117" t="s">
        <v>232</v>
      </c>
      <c r="F831" s="117" t="s">
        <v>547</v>
      </c>
      <c r="G831" s="117" t="s">
        <v>548</v>
      </c>
      <c r="H831" s="117" t="s">
        <v>3505</v>
      </c>
      <c r="I831" s="117"/>
      <c r="J831" s="116" t="s">
        <v>1858</v>
      </c>
      <c r="K831" s="116">
        <v>6.9099120000000003</v>
      </c>
      <c r="L831" s="116">
        <v>29.476531000000001</v>
      </c>
      <c r="M831" s="117" t="s">
        <v>1859</v>
      </c>
      <c r="N831" s="116" t="s">
        <v>159</v>
      </c>
      <c r="O831" s="116">
        <v>43</v>
      </c>
      <c r="P831" s="116">
        <v>275</v>
      </c>
      <c r="Q831" s="116">
        <v>43</v>
      </c>
      <c r="R831" s="116">
        <v>275</v>
      </c>
      <c r="S831" s="116">
        <v>0</v>
      </c>
      <c r="T831" s="116">
        <v>0</v>
      </c>
      <c r="U831" s="116" t="s">
        <v>159</v>
      </c>
      <c r="V831" s="116">
        <v>36</v>
      </c>
      <c r="W831" s="116">
        <v>231</v>
      </c>
      <c r="X831" s="116">
        <v>22</v>
      </c>
      <c r="Y831" s="116">
        <v>141</v>
      </c>
      <c r="Z831" s="116">
        <v>14</v>
      </c>
      <c r="AA831" s="116">
        <v>90</v>
      </c>
      <c r="AB831" s="116">
        <v>0</v>
      </c>
      <c r="AC831" s="116">
        <v>0</v>
      </c>
      <c r="AD831" s="116">
        <v>6</v>
      </c>
      <c r="AE831" s="116">
        <v>38</v>
      </c>
      <c r="AF831" s="116" t="s">
        <v>1860</v>
      </c>
      <c r="AG831" s="117"/>
      <c r="AH831" s="117" t="s">
        <v>1861</v>
      </c>
    </row>
    <row r="832" spans="1:34" x14ac:dyDescent="0.25">
      <c r="A832" s="117" t="s">
        <v>186</v>
      </c>
      <c r="B832" s="117" t="s">
        <v>187</v>
      </c>
      <c r="C832" s="117" t="s">
        <v>3506</v>
      </c>
      <c r="D832" s="117" t="s">
        <v>231</v>
      </c>
      <c r="E832" s="117" t="s">
        <v>232</v>
      </c>
      <c r="F832" s="117" t="s">
        <v>242</v>
      </c>
      <c r="G832" s="117" t="s">
        <v>243</v>
      </c>
      <c r="H832" s="117" t="s">
        <v>3507</v>
      </c>
      <c r="I832" s="117"/>
      <c r="J832" s="116" t="s">
        <v>1858</v>
      </c>
      <c r="K832" s="116">
        <v>7.5077480000000003</v>
      </c>
      <c r="L832" s="116">
        <v>29.184056000000002</v>
      </c>
      <c r="M832" s="117" t="s">
        <v>1859</v>
      </c>
      <c r="N832" s="116" t="s">
        <v>159</v>
      </c>
      <c r="O832" s="116">
        <v>300</v>
      </c>
      <c r="P832" s="116">
        <v>1620</v>
      </c>
      <c r="Q832" s="116">
        <v>300</v>
      </c>
      <c r="R832" s="116">
        <v>1620</v>
      </c>
      <c r="S832" s="116">
        <v>0</v>
      </c>
      <c r="T832" s="116">
        <v>0</v>
      </c>
      <c r="U832" s="119" t="s">
        <v>146</v>
      </c>
      <c r="V832" s="116">
        <v>0</v>
      </c>
      <c r="W832" s="116">
        <v>0</v>
      </c>
      <c r="X832" s="116">
        <v>0</v>
      </c>
      <c r="Y832" s="116">
        <v>0</v>
      </c>
      <c r="Z832" s="116">
        <v>0</v>
      </c>
      <c r="AA832" s="116">
        <v>0</v>
      </c>
      <c r="AB832" s="116">
        <v>0</v>
      </c>
      <c r="AC832" s="116">
        <v>0</v>
      </c>
      <c r="AD832" s="116">
        <v>0</v>
      </c>
      <c r="AE832" s="116">
        <v>0</v>
      </c>
      <c r="AF832" s="116" t="s">
        <v>1860</v>
      </c>
      <c r="AG832" s="117"/>
      <c r="AH832" s="117" t="s">
        <v>1861</v>
      </c>
    </row>
    <row r="833" spans="1:34" x14ac:dyDescent="0.25">
      <c r="A833" s="117" t="s">
        <v>186</v>
      </c>
      <c r="B833" s="117" t="s">
        <v>187</v>
      </c>
      <c r="C833" s="117" t="s">
        <v>3508</v>
      </c>
      <c r="D833" s="117" t="s">
        <v>231</v>
      </c>
      <c r="E833" s="117" t="s">
        <v>232</v>
      </c>
      <c r="F833" s="117" t="s">
        <v>926</v>
      </c>
      <c r="G833" s="117" t="s">
        <v>927</v>
      </c>
      <c r="H833" s="117" t="s">
        <v>3509</v>
      </c>
      <c r="I833" s="117"/>
      <c r="J833" s="116" t="s">
        <v>1858</v>
      </c>
      <c r="K833" s="116">
        <v>7.012778</v>
      </c>
      <c r="L833" s="116">
        <v>29.250833</v>
      </c>
      <c r="M833" s="117" t="s">
        <v>1859</v>
      </c>
      <c r="N833" s="116" t="s">
        <v>159</v>
      </c>
      <c r="O833" s="116">
        <v>39</v>
      </c>
      <c r="P833" s="116">
        <v>159</v>
      </c>
      <c r="Q833" s="116">
        <v>38</v>
      </c>
      <c r="R833" s="116">
        <v>153</v>
      </c>
      <c r="S833" s="116">
        <v>1</v>
      </c>
      <c r="T833" s="116">
        <v>6</v>
      </c>
      <c r="U833" s="116" t="s">
        <v>159</v>
      </c>
      <c r="V833" s="116">
        <v>197</v>
      </c>
      <c r="W833" s="116">
        <v>792</v>
      </c>
      <c r="X833" s="116">
        <v>195</v>
      </c>
      <c r="Y833" s="116">
        <v>780</v>
      </c>
      <c r="Z833" s="116">
        <v>2</v>
      </c>
      <c r="AA833" s="116">
        <v>12</v>
      </c>
      <c r="AB833" s="116">
        <v>10</v>
      </c>
      <c r="AC833" s="116">
        <v>61</v>
      </c>
      <c r="AD833" s="116">
        <v>8</v>
      </c>
      <c r="AE833" s="116">
        <v>34</v>
      </c>
      <c r="AF833" s="116" t="s">
        <v>1860</v>
      </c>
      <c r="AG833" s="117"/>
      <c r="AH833" s="117" t="s">
        <v>1861</v>
      </c>
    </row>
    <row r="834" spans="1:34" x14ac:dyDescent="0.25">
      <c r="A834" s="117" t="s">
        <v>186</v>
      </c>
      <c r="B834" s="117" t="s">
        <v>187</v>
      </c>
      <c r="C834" s="117" t="s">
        <v>3510</v>
      </c>
      <c r="D834" s="117" t="s">
        <v>231</v>
      </c>
      <c r="E834" s="117" t="s">
        <v>232</v>
      </c>
      <c r="F834" s="117" t="s">
        <v>616</v>
      </c>
      <c r="G834" s="117" t="s">
        <v>617</v>
      </c>
      <c r="H834" s="117" t="s">
        <v>3511</v>
      </c>
      <c r="I834" s="117"/>
      <c r="J834" s="116" t="s">
        <v>1858</v>
      </c>
      <c r="K834" s="116">
        <v>6.9666829999999997</v>
      </c>
      <c r="L834" s="116">
        <v>29.369729</v>
      </c>
      <c r="M834" s="117" t="s">
        <v>1859</v>
      </c>
      <c r="N834" s="116" t="s">
        <v>159</v>
      </c>
      <c r="O834" s="116">
        <v>118</v>
      </c>
      <c r="P834" s="116">
        <v>767</v>
      </c>
      <c r="Q834" s="116">
        <v>116</v>
      </c>
      <c r="R834" s="116">
        <v>753</v>
      </c>
      <c r="S834" s="116">
        <v>2</v>
      </c>
      <c r="T834" s="116">
        <v>14</v>
      </c>
      <c r="U834" s="116" t="s">
        <v>159</v>
      </c>
      <c r="V834" s="116">
        <v>77</v>
      </c>
      <c r="W834" s="116">
        <v>501</v>
      </c>
      <c r="X834" s="116">
        <v>73</v>
      </c>
      <c r="Y834" s="116">
        <v>475</v>
      </c>
      <c r="Z834" s="116">
        <v>4</v>
      </c>
      <c r="AA834" s="116">
        <v>26</v>
      </c>
      <c r="AB834" s="116">
        <v>0</v>
      </c>
      <c r="AC834" s="116">
        <v>0</v>
      </c>
      <c r="AD834" s="116">
        <v>136</v>
      </c>
      <c r="AE834" s="116">
        <v>796</v>
      </c>
      <c r="AF834" s="116" t="s">
        <v>1860</v>
      </c>
      <c r="AG834" s="117"/>
      <c r="AH834" s="117" t="s">
        <v>1861</v>
      </c>
    </row>
    <row r="835" spans="1:34" x14ac:dyDescent="0.25">
      <c r="A835" s="117" t="s">
        <v>186</v>
      </c>
      <c r="B835" s="117" t="s">
        <v>187</v>
      </c>
      <c r="C835" s="117" t="s">
        <v>3512</v>
      </c>
      <c r="D835" s="117" t="s">
        <v>231</v>
      </c>
      <c r="E835" s="117" t="s">
        <v>232</v>
      </c>
      <c r="F835" s="117" t="s">
        <v>616</v>
      </c>
      <c r="G835" s="117" t="s">
        <v>617</v>
      </c>
      <c r="H835" s="117" t="s">
        <v>3513</v>
      </c>
      <c r="I835" s="117"/>
      <c r="J835" s="116" t="s">
        <v>1858</v>
      </c>
      <c r="K835" s="116">
        <v>6.9932800000000004</v>
      </c>
      <c r="L835" s="116">
        <v>29.359940000000002</v>
      </c>
      <c r="M835" s="117" t="s">
        <v>1859</v>
      </c>
      <c r="N835" s="116" t="s">
        <v>159</v>
      </c>
      <c r="O835" s="116">
        <v>230</v>
      </c>
      <c r="P835" s="116">
        <v>1495</v>
      </c>
      <c r="Q835" s="116">
        <v>226</v>
      </c>
      <c r="R835" s="116">
        <v>1469</v>
      </c>
      <c r="S835" s="116">
        <v>4</v>
      </c>
      <c r="T835" s="116">
        <v>26</v>
      </c>
      <c r="U835" s="116" t="s">
        <v>159</v>
      </c>
      <c r="V835" s="116">
        <v>103</v>
      </c>
      <c r="W835" s="116">
        <v>670</v>
      </c>
      <c r="X835" s="116">
        <v>100</v>
      </c>
      <c r="Y835" s="116">
        <v>650</v>
      </c>
      <c r="Z835" s="116">
        <v>3</v>
      </c>
      <c r="AA835" s="116">
        <v>20</v>
      </c>
      <c r="AB835" s="116">
        <v>0</v>
      </c>
      <c r="AC835" s="116">
        <v>0</v>
      </c>
      <c r="AD835" s="116">
        <v>26</v>
      </c>
      <c r="AE835" s="116">
        <v>116</v>
      </c>
      <c r="AF835" s="116" t="s">
        <v>1860</v>
      </c>
      <c r="AG835" s="117"/>
      <c r="AH835" s="117" t="s">
        <v>1861</v>
      </c>
    </row>
    <row r="836" spans="1:34" x14ac:dyDescent="0.25">
      <c r="A836" s="117" t="s">
        <v>186</v>
      </c>
      <c r="B836" s="117" t="s">
        <v>187</v>
      </c>
      <c r="C836" s="117" t="s">
        <v>3514</v>
      </c>
      <c r="D836" s="117" t="s">
        <v>231</v>
      </c>
      <c r="E836" s="117" t="s">
        <v>232</v>
      </c>
      <c r="F836" s="117" t="s">
        <v>616</v>
      </c>
      <c r="G836" s="117" t="s">
        <v>617</v>
      </c>
      <c r="H836" s="117" t="s">
        <v>3515</v>
      </c>
      <c r="I836" s="117"/>
      <c r="J836" s="116" t="s">
        <v>1858</v>
      </c>
      <c r="K836" s="116">
        <v>6.9640599999999999</v>
      </c>
      <c r="L836" s="116">
        <v>29.356860000000001</v>
      </c>
      <c r="M836" s="117" t="s">
        <v>1859</v>
      </c>
      <c r="N836" s="116" t="s">
        <v>159</v>
      </c>
      <c r="O836" s="116">
        <v>75</v>
      </c>
      <c r="P836" s="116">
        <v>488</v>
      </c>
      <c r="Q836" s="116">
        <v>66</v>
      </c>
      <c r="R836" s="116">
        <v>429</v>
      </c>
      <c r="S836" s="116">
        <v>9</v>
      </c>
      <c r="T836" s="116">
        <v>59</v>
      </c>
      <c r="U836" s="116" t="s">
        <v>159</v>
      </c>
      <c r="V836" s="116">
        <v>71</v>
      </c>
      <c r="W836" s="116">
        <v>461</v>
      </c>
      <c r="X836" s="116">
        <v>65</v>
      </c>
      <c r="Y836" s="116">
        <v>423</v>
      </c>
      <c r="Z836" s="116">
        <v>6</v>
      </c>
      <c r="AA836" s="116">
        <v>38</v>
      </c>
      <c r="AB836" s="116">
        <v>0</v>
      </c>
      <c r="AC836" s="116">
        <v>0</v>
      </c>
      <c r="AD836" s="116">
        <v>21</v>
      </c>
      <c r="AE836" s="116">
        <v>137</v>
      </c>
      <c r="AF836" s="116" t="s">
        <v>1860</v>
      </c>
      <c r="AG836" s="117"/>
      <c r="AH836" s="117" t="s">
        <v>1861</v>
      </c>
    </row>
    <row r="837" spans="1:34" x14ac:dyDescent="0.25">
      <c r="A837" s="117" t="s">
        <v>186</v>
      </c>
      <c r="B837" s="117" t="s">
        <v>187</v>
      </c>
      <c r="C837" s="117" t="s">
        <v>3516</v>
      </c>
      <c r="D837" s="117" t="s">
        <v>231</v>
      </c>
      <c r="E837" s="117" t="s">
        <v>232</v>
      </c>
      <c r="F837" s="117" t="s">
        <v>616</v>
      </c>
      <c r="G837" s="117" t="s">
        <v>617</v>
      </c>
      <c r="H837" s="117" t="s">
        <v>3517</v>
      </c>
      <c r="I837" s="117"/>
      <c r="J837" s="116" t="s">
        <v>1858</v>
      </c>
      <c r="K837" s="116">
        <v>6.9644170000000001</v>
      </c>
      <c r="L837" s="116">
        <v>29.373639000000001</v>
      </c>
      <c r="M837" s="117" t="s">
        <v>1859</v>
      </c>
      <c r="N837" s="116" t="s">
        <v>159</v>
      </c>
      <c r="O837" s="116">
        <v>22</v>
      </c>
      <c r="P837" s="116">
        <v>143</v>
      </c>
      <c r="Q837" s="116">
        <v>22</v>
      </c>
      <c r="R837" s="116">
        <v>143</v>
      </c>
      <c r="S837" s="116">
        <v>0</v>
      </c>
      <c r="T837" s="116">
        <v>0</v>
      </c>
      <c r="U837" s="116" t="s">
        <v>159</v>
      </c>
      <c r="V837" s="116">
        <v>15</v>
      </c>
      <c r="W837" s="116">
        <v>98</v>
      </c>
      <c r="X837" s="116">
        <v>12</v>
      </c>
      <c r="Y837" s="116">
        <v>78</v>
      </c>
      <c r="Z837" s="116">
        <v>3</v>
      </c>
      <c r="AA837" s="116">
        <v>20</v>
      </c>
      <c r="AB837" s="116">
        <v>0</v>
      </c>
      <c r="AC837" s="116">
        <v>0</v>
      </c>
      <c r="AD837" s="116">
        <v>24</v>
      </c>
      <c r="AE837" s="116">
        <v>149</v>
      </c>
      <c r="AF837" s="116" t="s">
        <v>1860</v>
      </c>
      <c r="AG837" s="117"/>
      <c r="AH837" s="117" t="s">
        <v>1861</v>
      </c>
    </row>
    <row r="838" spans="1:34" x14ac:dyDescent="0.25">
      <c r="A838" s="117" t="s">
        <v>186</v>
      </c>
      <c r="B838" s="117" t="s">
        <v>187</v>
      </c>
      <c r="C838" s="117" t="s">
        <v>3518</v>
      </c>
      <c r="D838" s="117" t="s">
        <v>231</v>
      </c>
      <c r="E838" s="117" t="s">
        <v>232</v>
      </c>
      <c r="F838" s="117" t="s">
        <v>616</v>
      </c>
      <c r="G838" s="117" t="s">
        <v>617</v>
      </c>
      <c r="H838" s="117" t="s">
        <v>3519</v>
      </c>
      <c r="I838" s="117"/>
      <c r="J838" s="116" t="s">
        <v>1858</v>
      </c>
      <c r="K838" s="116">
        <v>6.9750920000000001</v>
      </c>
      <c r="L838" s="116">
        <v>29.355156000000001</v>
      </c>
      <c r="M838" s="117" t="s">
        <v>1859</v>
      </c>
      <c r="N838" s="116" t="s">
        <v>159</v>
      </c>
      <c r="O838" s="116">
        <v>28</v>
      </c>
      <c r="P838" s="116">
        <v>182</v>
      </c>
      <c r="Q838" s="116">
        <v>26</v>
      </c>
      <c r="R838" s="116">
        <v>169</v>
      </c>
      <c r="S838" s="116">
        <v>2</v>
      </c>
      <c r="T838" s="116">
        <v>13</v>
      </c>
      <c r="U838" s="116" t="s">
        <v>159</v>
      </c>
      <c r="V838" s="116">
        <v>23</v>
      </c>
      <c r="W838" s="116">
        <v>150</v>
      </c>
      <c r="X838" s="116">
        <v>18</v>
      </c>
      <c r="Y838" s="116">
        <v>117</v>
      </c>
      <c r="Z838" s="116">
        <v>5</v>
      </c>
      <c r="AA838" s="116">
        <v>33</v>
      </c>
      <c r="AB838" s="116">
        <v>0</v>
      </c>
      <c r="AC838" s="116">
        <v>0</v>
      </c>
      <c r="AD838" s="116">
        <v>17</v>
      </c>
      <c r="AE838" s="116">
        <v>111</v>
      </c>
      <c r="AF838" s="116" t="s">
        <v>1860</v>
      </c>
      <c r="AG838" s="117"/>
      <c r="AH838" s="117" t="s">
        <v>1861</v>
      </c>
    </row>
    <row r="839" spans="1:34" x14ac:dyDescent="0.25">
      <c r="A839" s="117" t="s">
        <v>186</v>
      </c>
      <c r="B839" s="117" t="s">
        <v>187</v>
      </c>
      <c r="C839" s="117" t="s">
        <v>3520</v>
      </c>
      <c r="D839" s="117" t="s">
        <v>231</v>
      </c>
      <c r="E839" s="117" t="s">
        <v>232</v>
      </c>
      <c r="F839" s="117" t="s">
        <v>230</v>
      </c>
      <c r="G839" s="117" t="s">
        <v>233</v>
      </c>
      <c r="H839" s="117" t="s">
        <v>3521</v>
      </c>
      <c r="I839" s="117"/>
      <c r="J839" s="116" t="s">
        <v>1858</v>
      </c>
      <c r="K839" s="116">
        <v>7.0638180000000004</v>
      </c>
      <c r="L839" s="116">
        <v>29.091996999999999</v>
      </c>
      <c r="M839" s="117" t="s">
        <v>1859</v>
      </c>
      <c r="N839" s="116" t="s">
        <v>159</v>
      </c>
      <c r="O839" s="116">
        <v>250</v>
      </c>
      <c r="P839" s="116">
        <v>1350</v>
      </c>
      <c r="Q839" s="116">
        <v>250</v>
      </c>
      <c r="R839" s="116">
        <v>1350</v>
      </c>
      <c r="S839" s="116">
        <v>0</v>
      </c>
      <c r="T839" s="116">
        <v>0</v>
      </c>
      <c r="U839" s="119" t="s">
        <v>146</v>
      </c>
      <c r="V839" s="116">
        <v>0</v>
      </c>
      <c r="W839" s="116">
        <v>0</v>
      </c>
      <c r="X839" s="116">
        <v>0</v>
      </c>
      <c r="Y839" s="116">
        <v>0</v>
      </c>
      <c r="Z839" s="116">
        <v>0</v>
      </c>
      <c r="AA839" s="116">
        <v>0</v>
      </c>
      <c r="AB839" s="116">
        <v>0</v>
      </c>
      <c r="AC839" s="116">
        <v>0</v>
      </c>
      <c r="AD839" s="116">
        <v>0</v>
      </c>
      <c r="AE839" s="116">
        <v>0</v>
      </c>
      <c r="AF839" s="116" t="s">
        <v>1860</v>
      </c>
      <c r="AG839" s="117"/>
      <c r="AH839" s="117" t="s">
        <v>1861</v>
      </c>
    </row>
    <row r="840" spans="1:34" x14ac:dyDescent="0.25">
      <c r="A840" s="117" t="s">
        <v>186</v>
      </c>
      <c r="B840" s="117" t="s">
        <v>187</v>
      </c>
      <c r="C840" s="117" t="s">
        <v>3522</v>
      </c>
      <c r="D840" s="117" t="s">
        <v>231</v>
      </c>
      <c r="E840" s="117" t="s">
        <v>232</v>
      </c>
      <c r="F840" s="117" t="s">
        <v>668</v>
      </c>
      <c r="G840" s="117" t="s">
        <v>669</v>
      </c>
      <c r="H840" s="117" t="s">
        <v>3523</v>
      </c>
      <c r="I840" s="117"/>
      <c r="J840" s="116" t="s">
        <v>1858</v>
      </c>
      <c r="K840" s="116">
        <v>6.98935</v>
      </c>
      <c r="L840" s="116">
        <v>29.330200000000001</v>
      </c>
      <c r="M840" s="117" t="s">
        <v>1859</v>
      </c>
      <c r="N840" s="116" t="s">
        <v>159</v>
      </c>
      <c r="O840" s="116">
        <v>98</v>
      </c>
      <c r="P840" s="116">
        <v>529</v>
      </c>
      <c r="Q840" s="116">
        <v>96</v>
      </c>
      <c r="R840" s="116">
        <v>518</v>
      </c>
      <c r="S840" s="116">
        <v>2</v>
      </c>
      <c r="T840" s="116">
        <v>11</v>
      </c>
      <c r="U840" s="116" t="s">
        <v>159</v>
      </c>
      <c r="V840" s="116">
        <v>51</v>
      </c>
      <c r="W840" s="116">
        <v>275</v>
      </c>
      <c r="X840" s="116">
        <v>46</v>
      </c>
      <c r="Y840" s="116">
        <v>248</v>
      </c>
      <c r="Z840" s="116">
        <v>5</v>
      </c>
      <c r="AA840" s="116">
        <v>27</v>
      </c>
      <c r="AB840" s="116">
        <v>0</v>
      </c>
      <c r="AC840" s="116">
        <v>0</v>
      </c>
      <c r="AD840" s="116">
        <v>50</v>
      </c>
      <c r="AE840" s="116">
        <v>270</v>
      </c>
      <c r="AF840" s="116" t="s">
        <v>1860</v>
      </c>
      <c r="AG840" s="117"/>
      <c r="AH840" s="117" t="s">
        <v>1861</v>
      </c>
    </row>
    <row r="841" spans="1:34" x14ac:dyDescent="0.25">
      <c r="A841" s="117" t="s">
        <v>186</v>
      </c>
      <c r="B841" s="117" t="s">
        <v>187</v>
      </c>
      <c r="C841" s="117" t="s">
        <v>3524</v>
      </c>
      <c r="D841" s="117" t="s">
        <v>231</v>
      </c>
      <c r="E841" s="117" t="s">
        <v>232</v>
      </c>
      <c r="F841" s="117" t="s">
        <v>668</v>
      </c>
      <c r="G841" s="117" t="s">
        <v>669</v>
      </c>
      <c r="H841" s="117" t="s">
        <v>3525</v>
      </c>
      <c r="I841" s="117"/>
      <c r="J841" s="116" t="s">
        <v>1858</v>
      </c>
      <c r="K841" s="116">
        <v>6.9948399999999999</v>
      </c>
      <c r="L841" s="116">
        <v>29.313960000000002</v>
      </c>
      <c r="M841" s="117" t="s">
        <v>1859</v>
      </c>
      <c r="N841" s="116" t="s">
        <v>159</v>
      </c>
      <c r="O841" s="116">
        <v>93</v>
      </c>
      <c r="P841" s="116">
        <v>502</v>
      </c>
      <c r="Q841" s="116">
        <v>93</v>
      </c>
      <c r="R841" s="116">
        <v>502</v>
      </c>
      <c r="S841" s="116">
        <v>0</v>
      </c>
      <c r="T841" s="116">
        <v>0</v>
      </c>
      <c r="U841" s="116" t="s">
        <v>159</v>
      </c>
      <c r="V841" s="116">
        <v>36</v>
      </c>
      <c r="W841" s="116">
        <v>194</v>
      </c>
      <c r="X841" s="116">
        <v>36</v>
      </c>
      <c r="Y841" s="116">
        <v>194</v>
      </c>
      <c r="Z841" s="116">
        <v>0</v>
      </c>
      <c r="AA841" s="116">
        <v>0</v>
      </c>
      <c r="AB841" s="116">
        <v>0</v>
      </c>
      <c r="AC841" s="116">
        <v>0</v>
      </c>
      <c r="AD841" s="116">
        <v>45</v>
      </c>
      <c r="AE841" s="116">
        <v>243</v>
      </c>
      <c r="AF841" s="116" t="s">
        <v>1860</v>
      </c>
      <c r="AG841" s="117"/>
      <c r="AH841" s="117" t="s">
        <v>1861</v>
      </c>
    </row>
    <row r="842" spans="1:34" x14ac:dyDescent="0.25">
      <c r="A842" s="117" t="s">
        <v>186</v>
      </c>
      <c r="B842" s="117" t="s">
        <v>187</v>
      </c>
      <c r="C842" s="117" t="s">
        <v>3526</v>
      </c>
      <c r="D842" s="117" t="s">
        <v>231</v>
      </c>
      <c r="E842" s="117" t="s">
        <v>232</v>
      </c>
      <c r="F842" s="117" t="s">
        <v>668</v>
      </c>
      <c r="G842" s="117" t="s">
        <v>669</v>
      </c>
      <c r="H842" s="117" t="s">
        <v>3527</v>
      </c>
      <c r="I842" s="117"/>
      <c r="J842" s="116" t="s">
        <v>1858</v>
      </c>
      <c r="K842" s="116">
        <v>6.993899796</v>
      </c>
      <c r="L842" s="116">
        <v>29.33384307</v>
      </c>
      <c r="M842" s="117" t="s">
        <v>1859</v>
      </c>
      <c r="N842" s="116" t="s">
        <v>159</v>
      </c>
      <c r="O842" s="116">
        <v>170</v>
      </c>
      <c r="P842" s="116">
        <v>918</v>
      </c>
      <c r="Q842" s="116">
        <v>167</v>
      </c>
      <c r="R842" s="116">
        <v>902</v>
      </c>
      <c r="S842" s="116">
        <v>3</v>
      </c>
      <c r="T842" s="116">
        <v>16</v>
      </c>
      <c r="U842" s="116" t="s">
        <v>159</v>
      </c>
      <c r="V842" s="116">
        <v>23</v>
      </c>
      <c r="W842" s="116">
        <v>125</v>
      </c>
      <c r="X842" s="116">
        <v>19</v>
      </c>
      <c r="Y842" s="116">
        <v>103</v>
      </c>
      <c r="Z842" s="116">
        <v>4</v>
      </c>
      <c r="AA842" s="116">
        <v>22</v>
      </c>
      <c r="AB842" s="116">
        <v>0</v>
      </c>
      <c r="AC842" s="116">
        <v>0</v>
      </c>
      <c r="AD842" s="116">
        <v>91</v>
      </c>
      <c r="AE842" s="116">
        <v>491</v>
      </c>
      <c r="AF842" s="116" t="s">
        <v>1860</v>
      </c>
      <c r="AG842" s="117"/>
      <c r="AH842" s="117" t="s">
        <v>1861</v>
      </c>
    </row>
    <row r="843" spans="1:34" x14ac:dyDescent="0.25">
      <c r="A843" s="117" t="s">
        <v>186</v>
      </c>
      <c r="B843" s="117" t="s">
        <v>187</v>
      </c>
      <c r="C843" s="117" t="s">
        <v>3528</v>
      </c>
      <c r="D843" s="117" t="s">
        <v>231</v>
      </c>
      <c r="E843" s="117" t="s">
        <v>232</v>
      </c>
      <c r="F843" s="117" t="s">
        <v>668</v>
      </c>
      <c r="G843" s="117" t="s">
        <v>669</v>
      </c>
      <c r="H843" s="117" t="s">
        <v>3529</v>
      </c>
      <c r="I843" s="117"/>
      <c r="J843" s="116" t="s">
        <v>1858</v>
      </c>
      <c r="K843" s="116">
        <v>6.9889590000000004</v>
      </c>
      <c r="L843" s="116">
        <v>29.330221999999999</v>
      </c>
      <c r="M843" s="117" t="s">
        <v>1859</v>
      </c>
      <c r="N843" s="116" t="s">
        <v>159</v>
      </c>
      <c r="O843" s="116">
        <v>67</v>
      </c>
      <c r="P843" s="116">
        <v>362</v>
      </c>
      <c r="Q843" s="116">
        <v>65</v>
      </c>
      <c r="R843" s="116">
        <v>351</v>
      </c>
      <c r="S843" s="116">
        <v>2</v>
      </c>
      <c r="T843" s="116">
        <v>11</v>
      </c>
      <c r="U843" s="116" t="s">
        <v>159</v>
      </c>
      <c r="V843" s="116">
        <v>26</v>
      </c>
      <c r="W843" s="116">
        <v>140</v>
      </c>
      <c r="X843" s="116">
        <v>25</v>
      </c>
      <c r="Y843" s="116">
        <v>135</v>
      </c>
      <c r="Z843" s="116">
        <v>1</v>
      </c>
      <c r="AA843" s="116">
        <v>5</v>
      </c>
      <c r="AB843" s="116">
        <v>0</v>
      </c>
      <c r="AC843" s="116">
        <v>0</v>
      </c>
      <c r="AD843" s="116">
        <v>35</v>
      </c>
      <c r="AE843" s="116">
        <v>189</v>
      </c>
      <c r="AF843" s="116" t="s">
        <v>1860</v>
      </c>
      <c r="AG843" s="117"/>
      <c r="AH843" s="117" t="s">
        <v>1861</v>
      </c>
    </row>
    <row r="844" spans="1:34" x14ac:dyDescent="0.25">
      <c r="A844" s="117" t="s">
        <v>186</v>
      </c>
      <c r="B844" s="117" t="s">
        <v>187</v>
      </c>
      <c r="C844" s="117" t="s">
        <v>3530</v>
      </c>
      <c r="D844" s="117" t="s">
        <v>231</v>
      </c>
      <c r="E844" s="117" t="s">
        <v>232</v>
      </c>
      <c r="F844" s="117" t="s">
        <v>668</v>
      </c>
      <c r="G844" s="117" t="s">
        <v>669</v>
      </c>
      <c r="H844" s="117" t="s">
        <v>3531</v>
      </c>
      <c r="I844" s="117"/>
      <c r="J844" s="116" t="s">
        <v>1858</v>
      </c>
      <c r="K844" s="116">
        <v>6.9985759999999999</v>
      </c>
      <c r="L844" s="116">
        <v>29.313381</v>
      </c>
      <c r="M844" s="117" t="s">
        <v>1859</v>
      </c>
      <c r="N844" s="116" t="s">
        <v>159</v>
      </c>
      <c r="O844" s="116">
        <v>42</v>
      </c>
      <c r="P844" s="116">
        <v>227</v>
      </c>
      <c r="Q844" s="116">
        <v>42</v>
      </c>
      <c r="R844" s="116">
        <v>227</v>
      </c>
      <c r="S844" s="116">
        <v>0</v>
      </c>
      <c r="T844" s="116">
        <v>0</v>
      </c>
      <c r="U844" s="116" t="s">
        <v>159</v>
      </c>
      <c r="V844" s="116">
        <v>19</v>
      </c>
      <c r="W844" s="116">
        <v>103</v>
      </c>
      <c r="X844" s="116">
        <v>19</v>
      </c>
      <c r="Y844" s="116">
        <v>103</v>
      </c>
      <c r="Z844" s="116">
        <v>0</v>
      </c>
      <c r="AA844" s="116">
        <v>0</v>
      </c>
      <c r="AB844" s="116">
        <v>0</v>
      </c>
      <c r="AC844" s="116">
        <v>0</v>
      </c>
      <c r="AD844" s="116">
        <v>27</v>
      </c>
      <c r="AE844" s="116">
        <v>146</v>
      </c>
      <c r="AF844" s="116" t="s">
        <v>1860</v>
      </c>
      <c r="AG844" s="117"/>
      <c r="AH844" s="117" t="s">
        <v>1861</v>
      </c>
    </row>
    <row r="845" spans="1:34" x14ac:dyDescent="0.25">
      <c r="A845" s="117" t="s">
        <v>186</v>
      </c>
      <c r="B845" s="117" t="s">
        <v>187</v>
      </c>
      <c r="C845" s="117" t="s">
        <v>3532</v>
      </c>
      <c r="D845" s="117" t="s">
        <v>231</v>
      </c>
      <c r="E845" s="117" t="s">
        <v>232</v>
      </c>
      <c r="F845" s="117" t="s">
        <v>668</v>
      </c>
      <c r="G845" s="117" t="s">
        <v>669</v>
      </c>
      <c r="H845" s="117" t="s">
        <v>3533</v>
      </c>
      <c r="I845" s="117"/>
      <c r="J845" s="116" t="s">
        <v>1858</v>
      </c>
      <c r="K845" s="116">
        <v>6.9749239999999997</v>
      </c>
      <c r="L845" s="116">
        <v>29.295245000000001</v>
      </c>
      <c r="M845" s="117" t="s">
        <v>1859</v>
      </c>
      <c r="N845" s="116" t="s">
        <v>159</v>
      </c>
      <c r="O845" s="116">
        <v>32</v>
      </c>
      <c r="P845" s="116">
        <v>173</v>
      </c>
      <c r="Q845" s="116">
        <v>32</v>
      </c>
      <c r="R845" s="116">
        <v>173</v>
      </c>
      <c r="S845" s="116">
        <v>0</v>
      </c>
      <c r="T845" s="116">
        <v>0</v>
      </c>
      <c r="U845" s="116" t="s">
        <v>159</v>
      </c>
      <c r="V845" s="116">
        <v>28</v>
      </c>
      <c r="W845" s="116">
        <v>151</v>
      </c>
      <c r="X845" s="116">
        <v>26</v>
      </c>
      <c r="Y845" s="116">
        <v>140</v>
      </c>
      <c r="Z845" s="116">
        <v>2</v>
      </c>
      <c r="AA845" s="116">
        <v>11</v>
      </c>
      <c r="AB845" s="116">
        <v>0</v>
      </c>
      <c r="AC845" s="116">
        <v>0</v>
      </c>
      <c r="AD845" s="116">
        <v>7</v>
      </c>
      <c r="AE845" s="116">
        <v>38</v>
      </c>
      <c r="AF845" s="116" t="s">
        <v>1860</v>
      </c>
      <c r="AG845" s="117"/>
      <c r="AH845" s="117" t="s">
        <v>1861</v>
      </c>
    </row>
    <row r="846" spans="1:34" x14ac:dyDescent="0.25">
      <c r="A846" s="117" t="s">
        <v>186</v>
      </c>
      <c r="B846" s="117" t="s">
        <v>187</v>
      </c>
      <c r="C846" s="117" t="s">
        <v>3534</v>
      </c>
      <c r="D846" s="117" t="s">
        <v>231</v>
      </c>
      <c r="E846" s="117" t="s">
        <v>232</v>
      </c>
      <c r="F846" s="117" t="s">
        <v>1465</v>
      </c>
      <c r="G846" s="117" t="s">
        <v>1466</v>
      </c>
      <c r="H846" s="117" t="s">
        <v>3535</v>
      </c>
      <c r="I846" s="117"/>
      <c r="J846" s="116" t="s">
        <v>1858</v>
      </c>
      <c r="K846" s="116">
        <v>6.8853999999999997</v>
      </c>
      <c r="L846" s="116">
        <v>29.22</v>
      </c>
      <c r="M846" s="117" t="s">
        <v>1859</v>
      </c>
      <c r="N846" s="116" t="s">
        <v>159</v>
      </c>
      <c r="O846" s="116">
        <v>32</v>
      </c>
      <c r="P846" s="116">
        <v>134</v>
      </c>
      <c r="Q846" s="116">
        <v>29</v>
      </c>
      <c r="R846" s="116">
        <v>116</v>
      </c>
      <c r="S846" s="116">
        <v>3</v>
      </c>
      <c r="T846" s="116">
        <v>18</v>
      </c>
      <c r="U846" s="116" t="s">
        <v>159</v>
      </c>
      <c r="V846" s="116">
        <v>58</v>
      </c>
      <c r="W846" s="116">
        <v>291</v>
      </c>
      <c r="X846" s="116">
        <v>57</v>
      </c>
      <c r="Y846" s="116">
        <v>285</v>
      </c>
      <c r="Z846" s="116">
        <v>1</v>
      </c>
      <c r="AA846" s="116">
        <v>6</v>
      </c>
      <c r="AB846" s="116">
        <v>10</v>
      </c>
      <c r="AC846" s="116">
        <v>42</v>
      </c>
      <c r="AD846" s="116">
        <v>9</v>
      </c>
      <c r="AE846" s="116">
        <v>37</v>
      </c>
      <c r="AF846" s="116" t="s">
        <v>1860</v>
      </c>
      <c r="AG846" s="117"/>
      <c r="AH846" s="117" t="s">
        <v>1861</v>
      </c>
    </row>
    <row r="847" spans="1:34" x14ac:dyDescent="0.25">
      <c r="A847" s="117" t="s">
        <v>186</v>
      </c>
      <c r="B847" s="117" t="s">
        <v>187</v>
      </c>
      <c r="C847" s="117" t="s">
        <v>3536</v>
      </c>
      <c r="D847" s="117" t="s">
        <v>231</v>
      </c>
      <c r="E847" s="117" t="s">
        <v>232</v>
      </c>
      <c r="F847" s="117" t="s">
        <v>538</v>
      </c>
      <c r="G847" s="117" t="s">
        <v>539</v>
      </c>
      <c r="H847" s="117" t="s">
        <v>3537</v>
      </c>
      <c r="I847" s="117"/>
      <c r="J847" s="116" t="s">
        <v>1858</v>
      </c>
      <c r="K847" s="116">
        <v>7.2439900000000002</v>
      </c>
      <c r="L847" s="116">
        <v>29.492760000000001</v>
      </c>
      <c r="M847" s="117" t="s">
        <v>1859</v>
      </c>
      <c r="N847" s="116" t="s">
        <v>159</v>
      </c>
      <c r="O847" s="116">
        <v>168</v>
      </c>
      <c r="P847" s="116">
        <v>1109</v>
      </c>
      <c r="Q847" s="116">
        <v>168</v>
      </c>
      <c r="R847" s="116">
        <v>1109</v>
      </c>
      <c r="S847" s="116">
        <v>0</v>
      </c>
      <c r="T847" s="116">
        <v>0</v>
      </c>
      <c r="U847" s="116" t="s">
        <v>159</v>
      </c>
      <c r="V847" s="116">
        <v>53</v>
      </c>
      <c r="W847" s="116">
        <v>350</v>
      </c>
      <c r="X847" s="116">
        <v>53</v>
      </c>
      <c r="Y847" s="116">
        <v>350</v>
      </c>
      <c r="Z847" s="116">
        <v>0</v>
      </c>
      <c r="AA847" s="116">
        <v>0</v>
      </c>
      <c r="AB847" s="116">
        <v>0</v>
      </c>
      <c r="AC847" s="116">
        <v>0</v>
      </c>
      <c r="AD847" s="116">
        <v>27</v>
      </c>
      <c r="AE847" s="116">
        <v>178</v>
      </c>
      <c r="AF847" s="116" t="s">
        <v>1860</v>
      </c>
      <c r="AG847" s="117"/>
      <c r="AH847" s="117" t="s">
        <v>1861</v>
      </c>
    </row>
    <row r="848" spans="1:34" x14ac:dyDescent="0.25">
      <c r="A848" s="117" t="s">
        <v>186</v>
      </c>
      <c r="B848" s="117" t="s">
        <v>187</v>
      </c>
      <c r="C848" s="117" t="s">
        <v>3538</v>
      </c>
      <c r="D848" s="117" t="s">
        <v>231</v>
      </c>
      <c r="E848" s="117" t="s">
        <v>232</v>
      </c>
      <c r="F848" s="117" t="s">
        <v>538</v>
      </c>
      <c r="G848" s="117" t="s">
        <v>539</v>
      </c>
      <c r="H848" s="117" t="s">
        <v>1174</v>
      </c>
      <c r="I848" s="117" t="s">
        <v>3539</v>
      </c>
      <c r="J848" s="116" t="s">
        <v>1858</v>
      </c>
      <c r="K848" s="116">
        <v>7.2076099999999999</v>
      </c>
      <c r="L848" s="116">
        <v>29.442900000000002</v>
      </c>
      <c r="M848" s="117" t="s">
        <v>1859</v>
      </c>
      <c r="N848" s="116" t="s">
        <v>159</v>
      </c>
      <c r="O848" s="116">
        <v>140</v>
      </c>
      <c r="P848" s="116">
        <v>924</v>
      </c>
      <c r="Q848" s="116">
        <v>140</v>
      </c>
      <c r="R848" s="116">
        <v>924</v>
      </c>
      <c r="S848" s="116">
        <v>0</v>
      </c>
      <c r="T848" s="116">
        <v>0</v>
      </c>
      <c r="U848" s="116" t="s">
        <v>159</v>
      </c>
      <c r="V848" s="116">
        <v>96</v>
      </c>
      <c r="W848" s="116">
        <v>634</v>
      </c>
      <c r="X848" s="116">
        <v>96</v>
      </c>
      <c r="Y848" s="116">
        <v>634</v>
      </c>
      <c r="Z848" s="116">
        <v>0</v>
      </c>
      <c r="AA848" s="116">
        <v>0</v>
      </c>
      <c r="AB848" s="116">
        <v>0</v>
      </c>
      <c r="AC848" s="116">
        <v>0</v>
      </c>
      <c r="AD848" s="116">
        <v>17</v>
      </c>
      <c r="AE848" s="116">
        <v>112</v>
      </c>
      <c r="AF848" s="116" t="s">
        <v>1860</v>
      </c>
      <c r="AG848" s="117"/>
      <c r="AH848" s="117" t="s">
        <v>1861</v>
      </c>
    </row>
    <row r="849" spans="1:34" x14ac:dyDescent="0.25">
      <c r="A849" s="117" t="s">
        <v>186</v>
      </c>
      <c r="B849" s="117" t="s">
        <v>187</v>
      </c>
      <c r="C849" s="117" t="s">
        <v>3540</v>
      </c>
      <c r="D849" s="117" t="s">
        <v>231</v>
      </c>
      <c r="E849" s="117" t="s">
        <v>232</v>
      </c>
      <c r="F849" s="117" t="s">
        <v>538</v>
      </c>
      <c r="G849" s="117" t="s">
        <v>539</v>
      </c>
      <c r="H849" s="117" t="s">
        <v>3541</v>
      </c>
      <c r="I849" s="117"/>
      <c r="J849" s="116" t="s">
        <v>1858</v>
      </c>
      <c r="K849" s="116">
        <v>7.1357549999999996</v>
      </c>
      <c r="L849" s="116">
        <v>29.279329000000001</v>
      </c>
      <c r="M849" s="117" t="s">
        <v>1859</v>
      </c>
      <c r="N849" s="116" t="s">
        <v>159</v>
      </c>
      <c r="O849" s="116">
        <v>123</v>
      </c>
      <c r="P849" s="116">
        <v>812</v>
      </c>
      <c r="Q849" s="116">
        <v>119</v>
      </c>
      <c r="R849" s="116">
        <v>786</v>
      </c>
      <c r="S849" s="116">
        <v>4</v>
      </c>
      <c r="T849" s="116">
        <v>26</v>
      </c>
      <c r="U849" s="116" t="s">
        <v>159</v>
      </c>
      <c r="V849" s="116">
        <v>50</v>
      </c>
      <c r="W849" s="116">
        <v>330</v>
      </c>
      <c r="X849" s="116">
        <v>50</v>
      </c>
      <c r="Y849" s="116">
        <v>330</v>
      </c>
      <c r="Z849" s="116">
        <v>0</v>
      </c>
      <c r="AA849" s="116">
        <v>0</v>
      </c>
      <c r="AB849" s="116">
        <v>0</v>
      </c>
      <c r="AC849" s="116">
        <v>0</v>
      </c>
      <c r="AD849" s="116">
        <v>58</v>
      </c>
      <c r="AE849" s="116">
        <v>383</v>
      </c>
      <c r="AF849" s="116" t="s">
        <v>1860</v>
      </c>
      <c r="AG849" s="117"/>
      <c r="AH849" s="117" t="s">
        <v>1861</v>
      </c>
    </row>
    <row r="850" spans="1:34" x14ac:dyDescent="0.25">
      <c r="A850" s="117" t="s">
        <v>186</v>
      </c>
      <c r="B850" s="117" t="s">
        <v>187</v>
      </c>
      <c r="C850" s="117" t="s">
        <v>3542</v>
      </c>
      <c r="D850" s="117" t="s">
        <v>231</v>
      </c>
      <c r="E850" s="117" t="s">
        <v>232</v>
      </c>
      <c r="F850" s="117" t="s">
        <v>538</v>
      </c>
      <c r="G850" s="117" t="s">
        <v>539</v>
      </c>
      <c r="H850" s="117" t="s">
        <v>3543</v>
      </c>
      <c r="I850" s="117"/>
      <c r="J850" s="116" t="s">
        <v>1858</v>
      </c>
      <c r="K850" s="116">
        <v>7.1594443999999999</v>
      </c>
      <c r="L850" s="116">
        <v>29.474722199999999</v>
      </c>
      <c r="M850" s="117" t="s">
        <v>1859</v>
      </c>
      <c r="N850" s="116" t="s">
        <v>159</v>
      </c>
      <c r="O850" s="116">
        <v>85</v>
      </c>
      <c r="P850" s="116">
        <v>561</v>
      </c>
      <c r="Q850" s="116">
        <v>85</v>
      </c>
      <c r="R850" s="116">
        <v>561</v>
      </c>
      <c r="S850" s="116">
        <v>0</v>
      </c>
      <c r="T850" s="116">
        <v>0</v>
      </c>
      <c r="U850" s="116" t="s">
        <v>159</v>
      </c>
      <c r="V850" s="116">
        <v>48</v>
      </c>
      <c r="W850" s="116">
        <v>317</v>
      </c>
      <c r="X850" s="116">
        <v>48</v>
      </c>
      <c r="Y850" s="116">
        <v>317</v>
      </c>
      <c r="Z850" s="116">
        <v>0</v>
      </c>
      <c r="AA850" s="116">
        <v>0</v>
      </c>
      <c r="AB850" s="116">
        <v>0</v>
      </c>
      <c r="AC850" s="116">
        <v>0</v>
      </c>
      <c r="AD850" s="116">
        <v>36</v>
      </c>
      <c r="AE850" s="116">
        <v>238</v>
      </c>
      <c r="AF850" s="116" t="s">
        <v>1860</v>
      </c>
      <c r="AG850" s="117"/>
      <c r="AH850" s="117" t="s">
        <v>1861</v>
      </c>
    </row>
    <row r="851" spans="1:34" x14ac:dyDescent="0.25">
      <c r="A851" s="117" t="s">
        <v>186</v>
      </c>
      <c r="B851" s="117" t="s">
        <v>187</v>
      </c>
      <c r="C851" s="117" t="s">
        <v>3544</v>
      </c>
      <c r="D851" s="117" t="s">
        <v>231</v>
      </c>
      <c r="E851" s="117" t="s">
        <v>232</v>
      </c>
      <c r="F851" s="117" t="s">
        <v>538</v>
      </c>
      <c r="G851" s="117" t="s">
        <v>539</v>
      </c>
      <c r="H851" s="117" t="s">
        <v>3545</v>
      </c>
      <c r="I851" s="117"/>
      <c r="J851" s="116" t="s">
        <v>1858</v>
      </c>
      <c r="K851" s="116">
        <v>7.1787359999999998</v>
      </c>
      <c r="L851" s="116">
        <v>29.411811</v>
      </c>
      <c r="M851" s="117" t="s">
        <v>1859</v>
      </c>
      <c r="N851" s="116" t="s">
        <v>159</v>
      </c>
      <c r="O851" s="116">
        <v>60</v>
      </c>
      <c r="P851" s="116">
        <v>396</v>
      </c>
      <c r="Q851" s="116">
        <v>51</v>
      </c>
      <c r="R851" s="116">
        <v>337</v>
      </c>
      <c r="S851" s="116">
        <v>9</v>
      </c>
      <c r="T851" s="116">
        <v>59</v>
      </c>
      <c r="U851" s="116" t="s">
        <v>159</v>
      </c>
      <c r="V851" s="116">
        <v>42</v>
      </c>
      <c r="W851" s="116">
        <v>277</v>
      </c>
      <c r="X851" s="116">
        <v>32</v>
      </c>
      <c r="Y851" s="116">
        <v>211</v>
      </c>
      <c r="Z851" s="116">
        <v>10</v>
      </c>
      <c r="AA851" s="116">
        <v>66</v>
      </c>
      <c r="AB851" s="116">
        <v>0</v>
      </c>
      <c r="AC851" s="116">
        <v>0</v>
      </c>
      <c r="AD851" s="116">
        <v>12</v>
      </c>
      <c r="AE851" s="116">
        <v>79</v>
      </c>
      <c r="AF851" s="116" t="s">
        <v>1860</v>
      </c>
      <c r="AG851" s="117"/>
      <c r="AH851" s="117" t="s">
        <v>1861</v>
      </c>
    </row>
    <row r="852" spans="1:34" x14ac:dyDescent="0.25">
      <c r="A852" s="117" t="s">
        <v>186</v>
      </c>
      <c r="B852" s="117" t="s">
        <v>187</v>
      </c>
      <c r="C852" s="117" t="s">
        <v>3546</v>
      </c>
      <c r="D852" s="117" t="s">
        <v>231</v>
      </c>
      <c r="E852" s="117" t="s">
        <v>232</v>
      </c>
      <c r="F852" s="117" t="s">
        <v>538</v>
      </c>
      <c r="G852" s="117" t="s">
        <v>539</v>
      </c>
      <c r="H852" s="117" t="s">
        <v>3547</v>
      </c>
      <c r="I852" s="117"/>
      <c r="J852" s="116" t="s">
        <v>1858</v>
      </c>
      <c r="K852" s="116">
        <v>7.1855919999999998</v>
      </c>
      <c r="L852" s="116">
        <v>29.339065000000002</v>
      </c>
      <c r="M852" s="117" t="s">
        <v>1859</v>
      </c>
      <c r="N852" s="116" t="s">
        <v>159</v>
      </c>
      <c r="O852" s="116">
        <v>30</v>
      </c>
      <c r="P852" s="116">
        <v>198</v>
      </c>
      <c r="Q852" s="116">
        <v>30</v>
      </c>
      <c r="R852" s="116">
        <v>198</v>
      </c>
      <c r="S852" s="116">
        <v>0</v>
      </c>
      <c r="T852" s="116">
        <v>0</v>
      </c>
      <c r="U852" s="116" t="s">
        <v>159</v>
      </c>
      <c r="V852" s="116">
        <v>30</v>
      </c>
      <c r="W852" s="116">
        <v>198</v>
      </c>
      <c r="X852" s="116">
        <v>30</v>
      </c>
      <c r="Y852" s="116">
        <v>198</v>
      </c>
      <c r="Z852" s="116">
        <v>0</v>
      </c>
      <c r="AA852" s="116">
        <v>0</v>
      </c>
      <c r="AB852" s="116">
        <v>0</v>
      </c>
      <c r="AC852" s="116">
        <v>0</v>
      </c>
      <c r="AD852" s="116">
        <v>16</v>
      </c>
      <c r="AE852" s="116">
        <v>106</v>
      </c>
      <c r="AF852" s="116" t="s">
        <v>1860</v>
      </c>
      <c r="AG852" s="117"/>
      <c r="AH852" s="117" t="s">
        <v>1861</v>
      </c>
    </row>
    <row r="853" spans="1:34" x14ac:dyDescent="0.25">
      <c r="A853" s="117" t="s">
        <v>186</v>
      </c>
      <c r="B853" s="117" t="s">
        <v>187</v>
      </c>
      <c r="C853" s="117" t="s">
        <v>3548</v>
      </c>
      <c r="D853" s="117" t="s">
        <v>231</v>
      </c>
      <c r="E853" s="117" t="s">
        <v>232</v>
      </c>
      <c r="F853" s="117" t="s">
        <v>538</v>
      </c>
      <c r="G853" s="117" t="s">
        <v>539</v>
      </c>
      <c r="H853" s="117" t="s">
        <v>3549</v>
      </c>
      <c r="I853" s="117"/>
      <c r="J853" s="116" t="s">
        <v>1858</v>
      </c>
      <c r="K853" s="116">
        <v>7.1948499999999997</v>
      </c>
      <c r="L853" s="116">
        <v>29.335629999999998</v>
      </c>
      <c r="M853" s="117" t="s">
        <v>1859</v>
      </c>
      <c r="N853" s="116" t="s">
        <v>159</v>
      </c>
      <c r="O853" s="116">
        <v>24</v>
      </c>
      <c r="P853" s="116">
        <v>158</v>
      </c>
      <c r="Q853" s="116">
        <v>24</v>
      </c>
      <c r="R853" s="116">
        <v>158</v>
      </c>
      <c r="S853" s="116">
        <v>0</v>
      </c>
      <c r="T853" s="116">
        <v>0</v>
      </c>
      <c r="U853" s="116" t="s">
        <v>159</v>
      </c>
      <c r="V853" s="116">
        <v>14</v>
      </c>
      <c r="W853" s="116">
        <v>92</v>
      </c>
      <c r="X853" s="116">
        <v>14</v>
      </c>
      <c r="Y853" s="116">
        <v>92</v>
      </c>
      <c r="Z853" s="116">
        <v>0</v>
      </c>
      <c r="AA853" s="116">
        <v>0</v>
      </c>
      <c r="AB853" s="116">
        <v>0</v>
      </c>
      <c r="AC853" s="116">
        <v>0</v>
      </c>
      <c r="AD853" s="116">
        <v>10</v>
      </c>
      <c r="AE853" s="116">
        <v>66</v>
      </c>
      <c r="AF853" s="116" t="s">
        <v>1860</v>
      </c>
      <c r="AG853" s="117"/>
      <c r="AH853" s="117" t="s">
        <v>1861</v>
      </c>
    </row>
    <row r="854" spans="1:34" x14ac:dyDescent="0.25">
      <c r="A854" s="117" t="s">
        <v>186</v>
      </c>
      <c r="B854" s="117" t="s">
        <v>187</v>
      </c>
      <c r="C854" s="117" t="s">
        <v>3550</v>
      </c>
      <c r="D854" s="117" t="s">
        <v>231</v>
      </c>
      <c r="E854" s="117" t="s">
        <v>232</v>
      </c>
      <c r="F854" s="117" t="s">
        <v>538</v>
      </c>
      <c r="G854" s="117" t="s">
        <v>539</v>
      </c>
      <c r="H854" s="117" t="s">
        <v>3551</v>
      </c>
      <c r="I854" s="117"/>
      <c r="J854" s="116" t="s">
        <v>1858</v>
      </c>
      <c r="K854" s="116">
        <v>7.2442919999999997</v>
      </c>
      <c r="L854" s="116">
        <v>29.459022000000001</v>
      </c>
      <c r="M854" s="117" t="s">
        <v>1859</v>
      </c>
      <c r="N854" s="116" t="s">
        <v>159</v>
      </c>
      <c r="O854" s="116">
        <v>36</v>
      </c>
      <c r="P854" s="116">
        <v>238</v>
      </c>
      <c r="Q854" s="116">
        <v>36</v>
      </c>
      <c r="R854" s="116">
        <v>238</v>
      </c>
      <c r="S854" s="116">
        <v>0</v>
      </c>
      <c r="T854" s="116">
        <v>0</v>
      </c>
      <c r="U854" s="116" t="s">
        <v>159</v>
      </c>
      <c r="V854" s="116">
        <v>10</v>
      </c>
      <c r="W854" s="116">
        <v>66</v>
      </c>
      <c r="X854" s="116">
        <v>10</v>
      </c>
      <c r="Y854" s="116">
        <v>66</v>
      </c>
      <c r="Z854" s="116">
        <v>0</v>
      </c>
      <c r="AA854" s="116">
        <v>0</v>
      </c>
      <c r="AB854" s="116">
        <v>0</v>
      </c>
      <c r="AC854" s="116">
        <v>0</v>
      </c>
      <c r="AD854" s="116">
        <v>28</v>
      </c>
      <c r="AE854" s="116">
        <v>185</v>
      </c>
      <c r="AF854" s="116" t="s">
        <v>1860</v>
      </c>
      <c r="AG854" s="117"/>
      <c r="AH854" s="117" t="s">
        <v>1861</v>
      </c>
    </row>
    <row r="855" spans="1:34" x14ac:dyDescent="0.25">
      <c r="A855" s="117" t="s">
        <v>186</v>
      </c>
      <c r="B855" s="117" t="s">
        <v>187</v>
      </c>
      <c r="C855" s="117" t="s">
        <v>3552</v>
      </c>
      <c r="D855" s="117" t="s">
        <v>231</v>
      </c>
      <c r="E855" s="117" t="s">
        <v>232</v>
      </c>
      <c r="F855" s="117" t="s">
        <v>236</v>
      </c>
      <c r="G855" s="117" t="s">
        <v>237</v>
      </c>
      <c r="H855" s="117" t="s">
        <v>3553</v>
      </c>
      <c r="I855" s="117"/>
      <c r="J855" s="116" t="s">
        <v>1858</v>
      </c>
      <c r="K855" s="116">
        <v>7.3065579999999999</v>
      </c>
      <c r="L855" s="116">
        <v>29.315498000000002</v>
      </c>
      <c r="M855" s="117" t="s">
        <v>1859</v>
      </c>
      <c r="N855" s="116" t="s">
        <v>159</v>
      </c>
      <c r="O855" s="116">
        <v>244</v>
      </c>
      <c r="P855" s="116">
        <v>1296</v>
      </c>
      <c r="Q855" s="116">
        <v>244</v>
      </c>
      <c r="R855" s="116">
        <v>1296</v>
      </c>
      <c r="S855" s="116">
        <v>0</v>
      </c>
      <c r="T855" s="116">
        <v>0</v>
      </c>
      <c r="U855" s="119" t="s">
        <v>146</v>
      </c>
      <c r="V855" s="116">
        <v>0</v>
      </c>
      <c r="W855" s="116">
        <v>0</v>
      </c>
      <c r="X855" s="116">
        <v>0</v>
      </c>
      <c r="Y855" s="116">
        <v>0</v>
      </c>
      <c r="Z855" s="116">
        <v>0</v>
      </c>
      <c r="AA855" s="116">
        <v>0</v>
      </c>
      <c r="AB855" s="116">
        <v>0</v>
      </c>
      <c r="AC855" s="116">
        <v>0</v>
      </c>
      <c r="AD855" s="116">
        <v>0</v>
      </c>
      <c r="AE855" s="116">
        <v>0</v>
      </c>
      <c r="AF855" s="116" t="s">
        <v>1860</v>
      </c>
      <c r="AG855" s="117"/>
      <c r="AH855" s="117" t="s">
        <v>1861</v>
      </c>
    </row>
    <row r="856" spans="1:34" x14ac:dyDescent="0.25">
      <c r="A856" s="117" t="s">
        <v>186</v>
      </c>
      <c r="B856" s="117" t="s">
        <v>187</v>
      </c>
      <c r="C856" s="117" t="s">
        <v>3554</v>
      </c>
      <c r="D856" s="117" t="s">
        <v>185</v>
      </c>
      <c r="E856" s="117" t="s">
        <v>188</v>
      </c>
      <c r="F856" s="117" t="s">
        <v>238</v>
      </c>
      <c r="G856" s="117" t="s">
        <v>239</v>
      </c>
      <c r="H856" s="117" t="s">
        <v>3555</v>
      </c>
      <c r="I856" s="117"/>
      <c r="J856" s="116" t="s">
        <v>1858</v>
      </c>
      <c r="K856" s="116">
        <v>6.7710999999999997</v>
      </c>
      <c r="L856" s="116">
        <v>29.713699999999999</v>
      </c>
      <c r="M856" s="117" t="s">
        <v>1859</v>
      </c>
      <c r="N856" s="116" t="s">
        <v>159</v>
      </c>
      <c r="O856" s="116">
        <v>89</v>
      </c>
      <c r="P856" s="116">
        <v>572</v>
      </c>
      <c r="Q856" s="116">
        <v>89</v>
      </c>
      <c r="R856" s="116">
        <v>572</v>
      </c>
      <c r="S856" s="116">
        <v>0</v>
      </c>
      <c r="T856" s="116">
        <v>0</v>
      </c>
      <c r="U856" s="119" t="s">
        <v>146</v>
      </c>
      <c r="V856" s="116">
        <v>0</v>
      </c>
      <c r="W856" s="116">
        <v>0</v>
      </c>
      <c r="X856" s="116">
        <v>0</v>
      </c>
      <c r="Y856" s="116">
        <v>0</v>
      </c>
      <c r="Z856" s="116">
        <v>0</v>
      </c>
      <c r="AA856" s="116">
        <v>0</v>
      </c>
      <c r="AB856" s="116">
        <v>0</v>
      </c>
      <c r="AC856" s="116">
        <v>0</v>
      </c>
      <c r="AD856" s="116">
        <v>0</v>
      </c>
      <c r="AE856" s="116">
        <v>0</v>
      </c>
      <c r="AF856" s="116" t="s">
        <v>1860</v>
      </c>
      <c r="AG856" s="117"/>
      <c r="AH856" s="117" t="s">
        <v>1861</v>
      </c>
    </row>
    <row r="857" spans="1:34" x14ac:dyDescent="0.25">
      <c r="A857" s="117" t="s">
        <v>186</v>
      </c>
      <c r="B857" s="117" t="s">
        <v>187</v>
      </c>
      <c r="C857" s="117" t="s">
        <v>3556</v>
      </c>
      <c r="D857" s="117" t="s">
        <v>185</v>
      </c>
      <c r="E857" s="117" t="s">
        <v>188</v>
      </c>
      <c r="F857" s="117" t="s">
        <v>238</v>
      </c>
      <c r="G857" s="117" t="s">
        <v>239</v>
      </c>
      <c r="H857" s="117" t="s">
        <v>3557</v>
      </c>
      <c r="I857" s="117"/>
      <c r="J857" s="116" t="s">
        <v>1858</v>
      </c>
      <c r="K857" s="116">
        <v>7.0316666999999997</v>
      </c>
      <c r="L857" s="116">
        <v>30.091388899999998</v>
      </c>
      <c r="M857" s="117" t="s">
        <v>1859</v>
      </c>
      <c r="N857" s="116" t="s">
        <v>159</v>
      </c>
      <c r="O857" s="116">
        <v>440</v>
      </c>
      <c r="P857" s="116">
        <v>2351</v>
      </c>
      <c r="Q857" s="116">
        <v>440</v>
      </c>
      <c r="R857" s="116">
        <v>2351</v>
      </c>
      <c r="S857" s="116">
        <v>0</v>
      </c>
      <c r="T857" s="116">
        <v>0</v>
      </c>
      <c r="U857" s="119" t="s">
        <v>146</v>
      </c>
      <c r="V857" s="116">
        <v>0</v>
      </c>
      <c r="W857" s="116">
        <v>0</v>
      </c>
      <c r="X857" s="116">
        <v>0</v>
      </c>
      <c r="Y857" s="116">
        <v>0</v>
      </c>
      <c r="Z857" s="116">
        <v>0</v>
      </c>
      <c r="AA857" s="116">
        <v>0</v>
      </c>
      <c r="AB857" s="116">
        <v>0</v>
      </c>
      <c r="AC857" s="116">
        <v>0</v>
      </c>
      <c r="AD857" s="116">
        <v>0</v>
      </c>
      <c r="AE857" s="116">
        <v>0</v>
      </c>
      <c r="AF857" s="116" t="s">
        <v>1860</v>
      </c>
      <c r="AG857" s="117" t="s">
        <v>1888</v>
      </c>
      <c r="AH857" s="117" t="s">
        <v>1861</v>
      </c>
    </row>
    <row r="858" spans="1:34" x14ac:dyDescent="0.25">
      <c r="A858" s="117" t="s">
        <v>186</v>
      </c>
      <c r="B858" s="117" t="s">
        <v>187</v>
      </c>
      <c r="C858" s="117" t="s">
        <v>3558</v>
      </c>
      <c r="D858" s="117" t="s">
        <v>185</v>
      </c>
      <c r="E858" s="117" t="s">
        <v>188</v>
      </c>
      <c r="F858" s="117" t="s">
        <v>234</v>
      </c>
      <c r="G858" s="117" t="s">
        <v>235</v>
      </c>
      <c r="H858" s="117" t="s">
        <v>3559</v>
      </c>
      <c r="I858" s="117"/>
      <c r="J858" s="116" t="s">
        <v>1858</v>
      </c>
      <c r="K858" s="116">
        <v>6.7694369999999999</v>
      </c>
      <c r="L858" s="116">
        <v>29.685148999999999</v>
      </c>
      <c r="M858" s="118" t="s">
        <v>2151</v>
      </c>
      <c r="N858" s="116" t="s">
        <v>146</v>
      </c>
      <c r="O858" s="116">
        <v>0</v>
      </c>
      <c r="P858" s="116">
        <v>0</v>
      </c>
      <c r="Q858" s="116">
        <v>0</v>
      </c>
      <c r="R858" s="116">
        <v>0</v>
      </c>
      <c r="S858" s="116">
        <v>0</v>
      </c>
      <c r="T858" s="116">
        <v>0</v>
      </c>
      <c r="U858" s="119" t="s">
        <v>146</v>
      </c>
      <c r="V858" s="116">
        <v>0</v>
      </c>
      <c r="W858" s="116">
        <v>0</v>
      </c>
      <c r="X858" s="116">
        <v>0</v>
      </c>
      <c r="Y858" s="116">
        <v>0</v>
      </c>
      <c r="Z858" s="116">
        <v>0</v>
      </c>
      <c r="AA858" s="116">
        <v>0</v>
      </c>
      <c r="AB858" s="116">
        <v>0</v>
      </c>
      <c r="AC858" s="116">
        <v>0</v>
      </c>
      <c r="AD858" s="116">
        <v>0</v>
      </c>
      <c r="AE858" s="116">
        <v>0</v>
      </c>
      <c r="AF858" s="116" t="s">
        <v>1860</v>
      </c>
      <c r="AG858" s="117" t="s">
        <v>2270</v>
      </c>
      <c r="AH858" s="117" t="s">
        <v>1861</v>
      </c>
    </row>
    <row r="859" spans="1:34" x14ac:dyDescent="0.25">
      <c r="A859" s="117" t="s">
        <v>186</v>
      </c>
      <c r="B859" s="117" t="s">
        <v>187</v>
      </c>
      <c r="C859" s="117" t="s">
        <v>3560</v>
      </c>
      <c r="D859" s="117" t="s">
        <v>185</v>
      </c>
      <c r="E859" s="117" t="s">
        <v>188</v>
      </c>
      <c r="F859" s="117" t="s">
        <v>1621</v>
      </c>
      <c r="G859" s="117" t="s">
        <v>859</v>
      </c>
      <c r="H859" s="117" t="s">
        <v>3561</v>
      </c>
      <c r="I859" s="117"/>
      <c r="J859" s="116" t="s">
        <v>1858</v>
      </c>
      <c r="K859" s="116">
        <v>6.8677999999999999</v>
      </c>
      <c r="L859" s="116">
        <v>29.637</v>
      </c>
      <c r="M859" s="117" t="s">
        <v>1859</v>
      </c>
      <c r="N859" s="116" t="s">
        <v>146</v>
      </c>
      <c r="O859" s="116">
        <v>0</v>
      </c>
      <c r="P859" s="116">
        <v>0</v>
      </c>
      <c r="Q859" s="116">
        <v>0</v>
      </c>
      <c r="R859" s="116">
        <v>0</v>
      </c>
      <c r="S859" s="116">
        <v>0</v>
      </c>
      <c r="T859" s="116">
        <v>0</v>
      </c>
      <c r="U859" s="116" t="s">
        <v>159</v>
      </c>
      <c r="V859" s="116">
        <v>1367</v>
      </c>
      <c r="W859" s="116">
        <v>7218</v>
      </c>
      <c r="X859" s="116">
        <v>1367</v>
      </c>
      <c r="Y859" s="116">
        <v>7218</v>
      </c>
      <c r="Z859" s="116">
        <v>0</v>
      </c>
      <c r="AA859" s="116">
        <v>0</v>
      </c>
      <c r="AB859" s="116">
        <v>0</v>
      </c>
      <c r="AC859" s="116">
        <v>0</v>
      </c>
      <c r="AD859" s="116">
        <v>0</v>
      </c>
      <c r="AE859" s="116">
        <v>0</v>
      </c>
      <c r="AF859" s="116" t="s">
        <v>1915</v>
      </c>
      <c r="AG859" s="117" t="s">
        <v>2270</v>
      </c>
      <c r="AH859" s="117" t="s">
        <v>1861</v>
      </c>
    </row>
    <row r="860" spans="1:34" x14ac:dyDescent="0.25">
      <c r="A860" s="117" t="s">
        <v>186</v>
      </c>
      <c r="B860" s="117" t="s">
        <v>187</v>
      </c>
      <c r="C860" s="117" t="s">
        <v>3562</v>
      </c>
      <c r="D860" s="117" t="s">
        <v>185</v>
      </c>
      <c r="E860" s="117" t="s">
        <v>188</v>
      </c>
      <c r="F860" s="117" t="s">
        <v>1621</v>
      </c>
      <c r="G860" s="117" t="s">
        <v>859</v>
      </c>
      <c r="H860" s="117" t="s">
        <v>3563</v>
      </c>
      <c r="I860" s="117"/>
      <c r="J860" s="116" t="s">
        <v>1858</v>
      </c>
      <c r="K860" s="116">
        <v>7.2192100000000003</v>
      </c>
      <c r="L860" s="116">
        <v>29.723434999999998</v>
      </c>
      <c r="M860" s="117" t="s">
        <v>1859</v>
      </c>
      <c r="N860" s="116" t="s">
        <v>146</v>
      </c>
      <c r="O860" s="116">
        <v>0</v>
      </c>
      <c r="P860" s="116">
        <v>0</v>
      </c>
      <c r="Q860" s="116">
        <v>0</v>
      </c>
      <c r="R860" s="116">
        <v>0</v>
      </c>
      <c r="S860" s="116">
        <v>0</v>
      </c>
      <c r="T860" s="116">
        <v>0</v>
      </c>
      <c r="U860" s="116" t="s">
        <v>159</v>
      </c>
      <c r="V860" s="116">
        <v>526</v>
      </c>
      <c r="W860" s="116">
        <v>2858</v>
      </c>
      <c r="X860" s="116">
        <v>526</v>
      </c>
      <c r="Y860" s="116">
        <v>2858</v>
      </c>
      <c r="Z860" s="116">
        <v>0</v>
      </c>
      <c r="AA860" s="116">
        <v>0</v>
      </c>
      <c r="AB860" s="116">
        <v>0</v>
      </c>
      <c r="AC860" s="116">
        <v>0</v>
      </c>
      <c r="AD860" s="116">
        <v>147</v>
      </c>
      <c r="AE860" s="116">
        <v>882</v>
      </c>
      <c r="AF860" s="116" t="s">
        <v>1860</v>
      </c>
      <c r="AG860" s="117"/>
      <c r="AH860" s="117" t="s">
        <v>1861</v>
      </c>
    </row>
    <row r="861" spans="1:34" x14ac:dyDescent="0.25">
      <c r="A861" s="117" t="s">
        <v>186</v>
      </c>
      <c r="B861" s="117" t="s">
        <v>187</v>
      </c>
      <c r="C861" s="117" t="s">
        <v>3564</v>
      </c>
      <c r="D861" s="117" t="s">
        <v>185</v>
      </c>
      <c r="E861" s="117" t="s">
        <v>188</v>
      </c>
      <c r="F861" s="117" t="s">
        <v>184</v>
      </c>
      <c r="G861" s="117" t="s">
        <v>189</v>
      </c>
      <c r="H861" s="117" t="s">
        <v>3565</v>
      </c>
      <c r="I861" s="117"/>
      <c r="J861" s="116" t="s">
        <v>1858</v>
      </c>
      <c r="K861" s="116">
        <v>6.8248829999999998</v>
      </c>
      <c r="L861" s="116">
        <v>29.679433332999999</v>
      </c>
      <c r="M861" s="117" t="s">
        <v>1859</v>
      </c>
      <c r="N861" s="116" t="s">
        <v>159</v>
      </c>
      <c r="O861" s="116">
        <v>532</v>
      </c>
      <c r="P861" s="116">
        <v>3434</v>
      </c>
      <c r="Q861" s="116">
        <v>532</v>
      </c>
      <c r="R861" s="116">
        <v>3434</v>
      </c>
      <c r="S861" s="116">
        <v>0</v>
      </c>
      <c r="T861" s="116">
        <v>0</v>
      </c>
      <c r="U861" s="119" t="s">
        <v>146</v>
      </c>
      <c r="V861" s="116">
        <v>0</v>
      </c>
      <c r="W861" s="116">
        <v>0</v>
      </c>
      <c r="X861" s="116">
        <v>0</v>
      </c>
      <c r="Y861" s="116">
        <v>0</v>
      </c>
      <c r="Z861" s="116">
        <v>0</v>
      </c>
      <c r="AA861" s="116">
        <v>0</v>
      </c>
      <c r="AB861" s="116">
        <v>0</v>
      </c>
      <c r="AC861" s="116">
        <v>0</v>
      </c>
      <c r="AD861" s="116">
        <v>0</v>
      </c>
      <c r="AE861" s="116">
        <v>0</v>
      </c>
      <c r="AF861" s="116" t="s">
        <v>1860</v>
      </c>
      <c r="AG861" s="117"/>
      <c r="AH861" s="117" t="s">
        <v>1861</v>
      </c>
    </row>
    <row r="862" spans="1:34" x14ac:dyDescent="0.25">
      <c r="A862" s="117" t="s">
        <v>186</v>
      </c>
      <c r="B862" s="117" t="s">
        <v>187</v>
      </c>
      <c r="C862" s="117" t="s">
        <v>3566</v>
      </c>
      <c r="D862" s="117" t="s">
        <v>185</v>
      </c>
      <c r="E862" s="117" t="s">
        <v>188</v>
      </c>
      <c r="F862" s="117" t="s">
        <v>469</v>
      </c>
      <c r="G862" s="117" t="s">
        <v>176</v>
      </c>
      <c r="H862" s="117" t="s">
        <v>3567</v>
      </c>
      <c r="I862" s="117"/>
      <c r="J862" s="116" t="s">
        <v>1858</v>
      </c>
      <c r="K862" s="116">
        <v>7.0918846999999996</v>
      </c>
      <c r="L862" s="116">
        <v>29.740770099999999</v>
      </c>
      <c r="M862" s="117" t="s">
        <v>1859</v>
      </c>
      <c r="N862" s="116" t="s">
        <v>146</v>
      </c>
      <c r="O862" s="116">
        <v>0</v>
      </c>
      <c r="P862" s="116">
        <v>0</v>
      </c>
      <c r="Q862" s="116">
        <v>0</v>
      </c>
      <c r="R862" s="116">
        <v>0</v>
      </c>
      <c r="S862" s="116">
        <v>0</v>
      </c>
      <c r="T862" s="116">
        <v>0</v>
      </c>
      <c r="U862" s="116" t="s">
        <v>159</v>
      </c>
      <c r="V862" s="116">
        <v>1163</v>
      </c>
      <c r="W862" s="116">
        <v>6356</v>
      </c>
      <c r="X862" s="116">
        <v>1163</v>
      </c>
      <c r="Y862" s="116">
        <v>6356</v>
      </c>
      <c r="Z862" s="116">
        <v>0</v>
      </c>
      <c r="AA862" s="116">
        <v>0</v>
      </c>
      <c r="AB862" s="116">
        <v>0</v>
      </c>
      <c r="AC862" s="116">
        <v>0</v>
      </c>
      <c r="AD862" s="116">
        <v>19</v>
      </c>
      <c r="AE862" s="116">
        <v>151</v>
      </c>
      <c r="AF862" s="116" t="s">
        <v>1860</v>
      </c>
      <c r="AG862" s="117"/>
      <c r="AH862" s="117" t="s">
        <v>1861</v>
      </c>
    </row>
    <row r="863" spans="1:34" x14ac:dyDescent="0.25">
      <c r="A863" s="117" t="s">
        <v>186</v>
      </c>
      <c r="B863" s="117" t="s">
        <v>187</v>
      </c>
      <c r="C863" s="117" t="s">
        <v>3568</v>
      </c>
      <c r="D863" s="117" t="s">
        <v>185</v>
      </c>
      <c r="E863" s="117" t="s">
        <v>188</v>
      </c>
      <c r="F863" s="117" t="s">
        <v>244</v>
      </c>
      <c r="G863" s="117" t="s">
        <v>245</v>
      </c>
      <c r="H863" s="117" t="s">
        <v>2392</v>
      </c>
      <c r="I863" s="117"/>
      <c r="J863" s="116" t="s">
        <v>1858</v>
      </c>
      <c r="K863" s="116">
        <v>6.8110999999999997</v>
      </c>
      <c r="L863" s="116">
        <v>29.64695</v>
      </c>
      <c r="M863" s="117" t="s">
        <v>1859</v>
      </c>
      <c r="N863" s="116" t="s">
        <v>159</v>
      </c>
      <c r="O863" s="116">
        <v>166</v>
      </c>
      <c r="P863" s="116">
        <v>860</v>
      </c>
      <c r="Q863" s="116">
        <v>166</v>
      </c>
      <c r="R863" s="116">
        <v>860</v>
      </c>
      <c r="S863" s="116">
        <v>0</v>
      </c>
      <c r="T863" s="116">
        <v>0</v>
      </c>
      <c r="U863" s="119" t="s">
        <v>146</v>
      </c>
      <c r="V863" s="116">
        <v>0</v>
      </c>
      <c r="W863" s="116">
        <v>0</v>
      </c>
      <c r="X863" s="116">
        <v>0</v>
      </c>
      <c r="Y863" s="116">
        <v>0</v>
      </c>
      <c r="Z863" s="116">
        <v>0</v>
      </c>
      <c r="AA863" s="116">
        <v>0</v>
      </c>
      <c r="AB863" s="116">
        <v>0</v>
      </c>
      <c r="AC863" s="116">
        <v>0</v>
      </c>
      <c r="AD863" s="116">
        <v>0</v>
      </c>
      <c r="AE863" s="116">
        <v>0</v>
      </c>
      <c r="AF863" s="116" t="s">
        <v>1860</v>
      </c>
      <c r="AG863" s="117"/>
      <c r="AH863" s="117" t="s">
        <v>1861</v>
      </c>
    </row>
    <row r="864" spans="1:34" x14ac:dyDescent="0.25">
      <c r="A864" s="117" t="s">
        <v>186</v>
      </c>
      <c r="B864" s="117" t="s">
        <v>187</v>
      </c>
      <c r="C864" s="117" t="s">
        <v>3569</v>
      </c>
      <c r="D864" s="117" t="s">
        <v>428</v>
      </c>
      <c r="E864" s="117" t="s">
        <v>429</v>
      </c>
      <c r="F864" s="117" t="s">
        <v>1130</v>
      </c>
      <c r="G864" s="117" t="s">
        <v>1131</v>
      </c>
      <c r="H864" s="117" t="s">
        <v>3570</v>
      </c>
      <c r="I864" s="117"/>
      <c r="J864" s="116" t="s">
        <v>1858</v>
      </c>
      <c r="K864" s="116">
        <v>6.6235670000000004</v>
      </c>
      <c r="L864" s="116">
        <v>29.896117</v>
      </c>
      <c r="M864" s="117" t="s">
        <v>1859</v>
      </c>
      <c r="N864" s="116" t="s">
        <v>159</v>
      </c>
      <c r="O864" s="116">
        <v>22</v>
      </c>
      <c r="P864" s="116">
        <v>117</v>
      </c>
      <c r="Q864" s="116">
        <v>19</v>
      </c>
      <c r="R864" s="116">
        <v>101</v>
      </c>
      <c r="S864" s="116">
        <v>3</v>
      </c>
      <c r="T864" s="116">
        <v>16</v>
      </c>
      <c r="U864" s="116" t="s">
        <v>159</v>
      </c>
      <c r="V864" s="116">
        <v>54</v>
      </c>
      <c r="W864" s="116">
        <v>290</v>
      </c>
      <c r="X864" s="116">
        <v>43</v>
      </c>
      <c r="Y864" s="116">
        <v>224</v>
      </c>
      <c r="Z864" s="116">
        <v>11</v>
      </c>
      <c r="AA864" s="116">
        <v>66</v>
      </c>
      <c r="AB864" s="116">
        <v>19</v>
      </c>
      <c r="AC864" s="116">
        <v>103</v>
      </c>
      <c r="AD864" s="116">
        <v>25</v>
      </c>
      <c r="AE864" s="116">
        <v>126</v>
      </c>
      <c r="AF864" s="116" t="s">
        <v>1860</v>
      </c>
      <c r="AG864" s="117"/>
      <c r="AH864" s="117" t="s">
        <v>1861</v>
      </c>
    </row>
    <row r="865" spans="1:34" x14ac:dyDescent="0.25">
      <c r="A865" s="117" t="s">
        <v>186</v>
      </c>
      <c r="B865" s="117" t="s">
        <v>187</v>
      </c>
      <c r="C865" s="117" t="s">
        <v>3571</v>
      </c>
      <c r="D865" s="117" t="s">
        <v>428</v>
      </c>
      <c r="E865" s="117" t="s">
        <v>429</v>
      </c>
      <c r="F865" s="117" t="s">
        <v>1130</v>
      </c>
      <c r="G865" s="117" t="s">
        <v>1131</v>
      </c>
      <c r="H865" s="117" t="s">
        <v>3572</v>
      </c>
      <c r="I865" s="117"/>
      <c r="J865" s="116" t="s">
        <v>1858</v>
      </c>
      <c r="K865" s="116">
        <v>6.5186669999999998</v>
      </c>
      <c r="L865" s="116">
        <v>29.838899999999999</v>
      </c>
      <c r="M865" s="117" t="s">
        <v>1859</v>
      </c>
      <c r="N865" s="116" t="s">
        <v>159</v>
      </c>
      <c r="O865" s="116">
        <v>23</v>
      </c>
      <c r="P865" s="116">
        <v>128</v>
      </c>
      <c r="Q865" s="116">
        <v>21</v>
      </c>
      <c r="R865" s="116">
        <v>117</v>
      </c>
      <c r="S865" s="116">
        <v>2</v>
      </c>
      <c r="T865" s="116">
        <v>11</v>
      </c>
      <c r="U865" s="116" t="s">
        <v>159</v>
      </c>
      <c r="V865" s="116">
        <v>64</v>
      </c>
      <c r="W865" s="116">
        <v>340</v>
      </c>
      <c r="X865" s="116">
        <v>54</v>
      </c>
      <c r="Y865" s="116">
        <v>277</v>
      </c>
      <c r="Z865" s="116">
        <v>10</v>
      </c>
      <c r="AA865" s="116">
        <v>63</v>
      </c>
      <c r="AB865" s="116">
        <v>22</v>
      </c>
      <c r="AC865" s="116">
        <v>119</v>
      </c>
      <c r="AD865" s="116">
        <v>25</v>
      </c>
      <c r="AE865" s="116">
        <v>135</v>
      </c>
      <c r="AF865" s="116" t="s">
        <v>1860</v>
      </c>
      <c r="AG865" s="117"/>
      <c r="AH865" s="117" t="s">
        <v>1861</v>
      </c>
    </row>
    <row r="866" spans="1:34" x14ac:dyDescent="0.25">
      <c r="A866" s="117" t="s">
        <v>186</v>
      </c>
      <c r="B866" s="117" t="s">
        <v>187</v>
      </c>
      <c r="C866" s="117" t="s">
        <v>3573</v>
      </c>
      <c r="D866" s="117" t="s">
        <v>428</v>
      </c>
      <c r="E866" s="117" t="s">
        <v>429</v>
      </c>
      <c r="F866" s="117" t="s">
        <v>1130</v>
      </c>
      <c r="G866" s="117" t="s">
        <v>1131</v>
      </c>
      <c r="H866" s="117" t="s">
        <v>3574</v>
      </c>
      <c r="I866" s="117" t="s">
        <v>3575</v>
      </c>
      <c r="J866" s="116" t="s">
        <v>1858</v>
      </c>
      <c r="K866" s="116">
        <v>6.5531670000000002</v>
      </c>
      <c r="L866" s="116">
        <v>29.838967</v>
      </c>
      <c r="M866" s="117" t="s">
        <v>1859</v>
      </c>
      <c r="N866" s="116" t="s">
        <v>159</v>
      </c>
      <c r="O866" s="116">
        <v>7</v>
      </c>
      <c r="P866" s="116">
        <v>38</v>
      </c>
      <c r="Q866" s="116">
        <v>6</v>
      </c>
      <c r="R866" s="116">
        <v>33</v>
      </c>
      <c r="S866" s="116">
        <v>1</v>
      </c>
      <c r="T866" s="116">
        <v>5</v>
      </c>
      <c r="U866" s="116" t="s">
        <v>159</v>
      </c>
      <c r="V866" s="116">
        <v>45</v>
      </c>
      <c r="W866" s="116">
        <v>246</v>
      </c>
      <c r="X866" s="116">
        <v>31</v>
      </c>
      <c r="Y866" s="116">
        <v>167</v>
      </c>
      <c r="Z866" s="116">
        <v>14</v>
      </c>
      <c r="AA866" s="116">
        <v>79</v>
      </c>
      <c r="AB866" s="116">
        <v>15</v>
      </c>
      <c r="AC866" s="116">
        <v>81</v>
      </c>
      <c r="AD866" s="116">
        <v>16</v>
      </c>
      <c r="AE866" s="116">
        <v>86</v>
      </c>
      <c r="AF866" s="116" t="s">
        <v>1860</v>
      </c>
      <c r="AG866" s="117"/>
      <c r="AH866" s="117" t="s">
        <v>1861</v>
      </c>
    </row>
    <row r="867" spans="1:34" x14ac:dyDescent="0.25">
      <c r="A867" s="117" t="s">
        <v>186</v>
      </c>
      <c r="B867" s="117" t="s">
        <v>187</v>
      </c>
      <c r="C867" s="117" t="s">
        <v>3576</v>
      </c>
      <c r="D867" s="117" t="s">
        <v>428</v>
      </c>
      <c r="E867" s="117" t="s">
        <v>429</v>
      </c>
      <c r="F867" s="117" t="s">
        <v>1130</v>
      </c>
      <c r="G867" s="117" t="s">
        <v>1131</v>
      </c>
      <c r="H867" s="117" t="s">
        <v>3577</v>
      </c>
      <c r="I867" s="117"/>
      <c r="J867" s="116" t="s">
        <v>1858</v>
      </c>
      <c r="K867" s="116">
        <v>6.4980669999999998</v>
      </c>
      <c r="L867" s="116">
        <v>29.835567000000001</v>
      </c>
      <c r="M867" s="117" t="s">
        <v>1859</v>
      </c>
      <c r="N867" s="116" t="s">
        <v>159</v>
      </c>
      <c r="O867" s="116">
        <v>8</v>
      </c>
      <c r="P867" s="116">
        <v>43</v>
      </c>
      <c r="Q867" s="116">
        <v>8</v>
      </c>
      <c r="R867" s="116">
        <v>43</v>
      </c>
      <c r="S867" s="116">
        <v>0</v>
      </c>
      <c r="T867" s="116">
        <v>0</v>
      </c>
      <c r="U867" s="116" t="s">
        <v>159</v>
      </c>
      <c r="V867" s="116">
        <v>8</v>
      </c>
      <c r="W867" s="116">
        <v>39</v>
      </c>
      <c r="X867" s="116">
        <v>7</v>
      </c>
      <c r="Y867" s="116">
        <v>33</v>
      </c>
      <c r="Z867" s="116">
        <v>1</v>
      </c>
      <c r="AA867" s="116">
        <v>6</v>
      </c>
      <c r="AB867" s="116">
        <v>9</v>
      </c>
      <c r="AC867" s="116">
        <v>49</v>
      </c>
      <c r="AD867" s="116">
        <v>7</v>
      </c>
      <c r="AE867" s="116">
        <v>37</v>
      </c>
      <c r="AF867" s="116" t="s">
        <v>1860</v>
      </c>
      <c r="AG867" s="117"/>
      <c r="AH867" s="117" t="s">
        <v>1861</v>
      </c>
    </row>
    <row r="868" spans="1:34" x14ac:dyDescent="0.25">
      <c r="A868" s="117" t="s">
        <v>186</v>
      </c>
      <c r="B868" s="117" t="s">
        <v>187</v>
      </c>
      <c r="C868" s="117" t="s">
        <v>3578</v>
      </c>
      <c r="D868" s="117" t="s">
        <v>428</v>
      </c>
      <c r="E868" s="117" t="s">
        <v>429</v>
      </c>
      <c r="F868" s="117" t="s">
        <v>1130</v>
      </c>
      <c r="G868" s="117" t="s">
        <v>1131</v>
      </c>
      <c r="H868" s="117" t="s">
        <v>3579</v>
      </c>
      <c r="I868" s="117"/>
      <c r="J868" s="116" t="s">
        <v>1858</v>
      </c>
      <c r="K868" s="116">
        <v>6.4889462499999997</v>
      </c>
      <c r="L868" s="116">
        <v>29.855669520999999</v>
      </c>
      <c r="M868" s="118" t="s">
        <v>2151</v>
      </c>
      <c r="N868" s="116" t="s">
        <v>146</v>
      </c>
      <c r="O868" s="116">
        <v>0</v>
      </c>
      <c r="P868" s="116">
        <v>0</v>
      </c>
      <c r="Q868" s="116">
        <v>0</v>
      </c>
      <c r="R868" s="116">
        <v>0</v>
      </c>
      <c r="S868" s="116">
        <v>0</v>
      </c>
      <c r="T868" s="116">
        <v>0</v>
      </c>
      <c r="U868" s="119" t="s">
        <v>146</v>
      </c>
      <c r="V868" s="116">
        <v>0</v>
      </c>
      <c r="W868" s="116">
        <v>0</v>
      </c>
      <c r="X868" s="116">
        <v>0</v>
      </c>
      <c r="Y868" s="116">
        <v>0</v>
      </c>
      <c r="Z868" s="116">
        <v>0</v>
      </c>
      <c r="AA868" s="116">
        <v>0</v>
      </c>
      <c r="AB868" s="116">
        <v>0</v>
      </c>
      <c r="AC868" s="116">
        <v>0</v>
      </c>
      <c r="AD868" s="116">
        <v>0</v>
      </c>
      <c r="AE868" s="116">
        <v>0</v>
      </c>
      <c r="AF868" s="116" t="s">
        <v>1860</v>
      </c>
      <c r="AG868" s="117" t="s">
        <v>2270</v>
      </c>
      <c r="AH868" s="117" t="s">
        <v>1861</v>
      </c>
    </row>
    <row r="869" spans="1:34" x14ac:dyDescent="0.25">
      <c r="A869" s="117" t="s">
        <v>186</v>
      </c>
      <c r="B869" s="117" t="s">
        <v>187</v>
      </c>
      <c r="C869" s="117" t="s">
        <v>3580</v>
      </c>
      <c r="D869" s="117" t="s">
        <v>428</v>
      </c>
      <c r="E869" s="117" t="s">
        <v>429</v>
      </c>
      <c r="F869" s="117" t="s">
        <v>1130</v>
      </c>
      <c r="G869" s="117" t="s">
        <v>1131</v>
      </c>
      <c r="H869" s="117" t="s">
        <v>3581</v>
      </c>
      <c r="I869" s="117"/>
      <c r="J869" s="116" t="s">
        <v>1858</v>
      </c>
      <c r="K869" s="116">
        <v>6.5276329999999998</v>
      </c>
      <c r="L869" s="116">
        <v>29.803823999999999</v>
      </c>
      <c r="M869" s="117" t="s">
        <v>1859</v>
      </c>
      <c r="N869" s="116" t="s">
        <v>159</v>
      </c>
      <c r="O869" s="116">
        <v>10</v>
      </c>
      <c r="P869" s="116">
        <v>54</v>
      </c>
      <c r="Q869" s="116">
        <v>7</v>
      </c>
      <c r="R869" s="116">
        <v>38</v>
      </c>
      <c r="S869" s="116">
        <v>3</v>
      </c>
      <c r="T869" s="116">
        <v>16</v>
      </c>
      <c r="U869" s="116" t="s">
        <v>159</v>
      </c>
      <c r="V869" s="116">
        <v>22</v>
      </c>
      <c r="W869" s="116">
        <v>111</v>
      </c>
      <c r="X869" s="116">
        <v>20</v>
      </c>
      <c r="Y869" s="116">
        <v>101</v>
      </c>
      <c r="Z869" s="116">
        <v>2</v>
      </c>
      <c r="AA869" s="116">
        <v>10</v>
      </c>
      <c r="AB869" s="116">
        <v>12</v>
      </c>
      <c r="AC869" s="116">
        <v>65</v>
      </c>
      <c r="AD869" s="116">
        <v>10</v>
      </c>
      <c r="AE869" s="116">
        <v>54</v>
      </c>
      <c r="AF869" s="116" t="s">
        <v>1860</v>
      </c>
      <c r="AG869" s="117"/>
      <c r="AH869" s="117" t="s">
        <v>1861</v>
      </c>
    </row>
    <row r="870" spans="1:34" x14ac:dyDescent="0.25">
      <c r="A870" s="117" t="s">
        <v>186</v>
      </c>
      <c r="B870" s="117" t="s">
        <v>187</v>
      </c>
      <c r="C870" s="117" t="s">
        <v>3582</v>
      </c>
      <c r="D870" s="117" t="s">
        <v>428</v>
      </c>
      <c r="E870" s="117" t="s">
        <v>429</v>
      </c>
      <c r="F870" s="117" t="s">
        <v>1130</v>
      </c>
      <c r="G870" s="117" t="s">
        <v>1131</v>
      </c>
      <c r="H870" s="117" t="s">
        <v>3519</v>
      </c>
      <c r="I870" s="117"/>
      <c r="J870" s="116" t="s">
        <v>1858</v>
      </c>
      <c r="K870" s="116">
        <v>6.45235</v>
      </c>
      <c r="L870" s="116">
        <v>29.754999999999999</v>
      </c>
      <c r="M870" s="117" t="s">
        <v>1859</v>
      </c>
      <c r="N870" s="116" t="s">
        <v>159</v>
      </c>
      <c r="O870" s="116">
        <v>8</v>
      </c>
      <c r="P870" s="116">
        <v>32</v>
      </c>
      <c r="Q870" s="116">
        <v>6</v>
      </c>
      <c r="R870" s="116">
        <v>24</v>
      </c>
      <c r="S870" s="116">
        <v>2</v>
      </c>
      <c r="T870" s="116">
        <v>8</v>
      </c>
      <c r="U870" s="116" t="s">
        <v>159</v>
      </c>
      <c r="V870" s="116">
        <v>15</v>
      </c>
      <c r="W870" s="116">
        <v>78</v>
      </c>
      <c r="X870" s="116">
        <v>13</v>
      </c>
      <c r="Y870" s="116">
        <v>69</v>
      </c>
      <c r="Z870" s="116">
        <v>2</v>
      </c>
      <c r="AA870" s="116">
        <v>9</v>
      </c>
      <c r="AB870" s="116">
        <v>4</v>
      </c>
      <c r="AC870" s="116">
        <v>23</v>
      </c>
      <c r="AD870" s="116">
        <v>8</v>
      </c>
      <c r="AE870" s="116">
        <v>41</v>
      </c>
      <c r="AF870" s="116" t="s">
        <v>1860</v>
      </c>
      <c r="AG870" s="117"/>
      <c r="AH870" s="117" t="s">
        <v>1861</v>
      </c>
    </row>
    <row r="871" spans="1:34" x14ac:dyDescent="0.25">
      <c r="A871" s="117" t="s">
        <v>186</v>
      </c>
      <c r="B871" s="117" t="s">
        <v>187</v>
      </c>
      <c r="C871" s="117" t="s">
        <v>3583</v>
      </c>
      <c r="D871" s="117" t="s">
        <v>428</v>
      </c>
      <c r="E871" s="117" t="s">
        <v>429</v>
      </c>
      <c r="F871" s="117" t="s">
        <v>1130</v>
      </c>
      <c r="G871" s="117" t="s">
        <v>1131</v>
      </c>
      <c r="H871" s="117" t="s">
        <v>3584</v>
      </c>
      <c r="I871" s="117"/>
      <c r="J871" s="116" t="s">
        <v>1858</v>
      </c>
      <c r="K871" s="116">
        <v>6.5023799999999996</v>
      </c>
      <c r="L871" s="116">
        <v>29.776209000000001</v>
      </c>
      <c r="M871" s="117" t="s">
        <v>1859</v>
      </c>
      <c r="N871" s="116" t="s">
        <v>159</v>
      </c>
      <c r="O871" s="116">
        <v>4</v>
      </c>
      <c r="P871" s="116">
        <v>22</v>
      </c>
      <c r="Q871" s="116">
        <v>4</v>
      </c>
      <c r="R871" s="116">
        <v>22</v>
      </c>
      <c r="S871" s="116">
        <v>0</v>
      </c>
      <c r="T871" s="116">
        <v>0</v>
      </c>
      <c r="U871" s="116" t="s">
        <v>159</v>
      </c>
      <c r="V871" s="116">
        <v>23</v>
      </c>
      <c r="W871" s="116">
        <v>121</v>
      </c>
      <c r="X871" s="116">
        <v>19</v>
      </c>
      <c r="Y871" s="116">
        <v>97</v>
      </c>
      <c r="Z871" s="116">
        <v>4</v>
      </c>
      <c r="AA871" s="116">
        <v>24</v>
      </c>
      <c r="AB871" s="116">
        <v>8</v>
      </c>
      <c r="AC871" s="116">
        <v>43</v>
      </c>
      <c r="AD871" s="116">
        <v>7</v>
      </c>
      <c r="AE871" s="116">
        <v>38</v>
      </c>
      <c r="AF871" s="116" t="s">
        <v>1860</v>
      </c>
      <c r="AG871" s="117"/>
      <c r="AH871" s="117" t="s">
        <v>1861</v>
      </c>
    </row>
    <row r="872" spans="1:34" x14ac:dyDescent="0.25">
      <c r="A872" s="117" t="s">
        <v>186</v>
      </c>
      <c r="B872" s="117" t="s">
        <v>187</v>
      </c>
      <c r="C872" s="117" t="s">
        <v>3585</v>
      </c>
      <c r="D872" s="117" t="s">
        <v>428</v>
      </c>
      <c r="E872" s="117" t="s">
        <v>429</v>
      </c>
      <c r="F872" s="117" t="s">
        <v>1114</v>
      </c>
      <c r="G872" s="117" t="s">
        <v>1115</v>
      </c>
      <c r="H872" s="117" t="s">
        <v>3586</v>
      </c>
      <c r="I872" s="117"/>
      <c r="J872" s="116" t="s">
        <v>1858</v>
      </c>
      <c r="K872" s="116">
        <v>6.5625169999999997</v>
      </c>
      <c r="L872" s="116">
        <v>29.984278</v>
      </c>
      <c r="M872" s="117" t="s">
        <v>1859</v>
      </c>
      <c r="N872" s="116" t="s">
        <v>159</v>
      </c>
      <c r="O872" s="116">
        <v>14</v>
      </c>
      <c r="P872" s="116">
        <v>75</v>
      </c>
      <c r="Q872" s="116">
        <v>13</v>
      </c>
      <c r="R872" s="116">
        <v>72</v>
      </c>
      <c r="S872" s="116">
        <v>1</v>
      </c>
      <c r="T872" s="116">
        <v>3</v>
      </c>
      <c r="U872" s="116" t="s">
        <v>159</v>
      </c>
      <c r="V872" s="116">
        <v>47</v>
      </c>
      <c r="W872" s="116">
        <v>295</v>
      </c>
      <c r="X872" s="116">
        <v>22</v>
      </c>
      <c r="Y872" s="116">
        <v>139</v>
      </c>
      <c r="Z872" s="116">
        <v>25</v>
      </c>
      <c r="AA872" s="116">
        <v>156</v>
      </c>
      <c r="AB872" s="116">
        <v>3</v>
      </c>
      <c r="AC872" s="116">
        <v>16</v>
      </c>
      <c r="AD872" s="116">
        <v>5</v>
      </c>
      <c r="AE872" s="116">
        <v>26</v>
      </c>
      <c r="AF872" s="116" t="s">
        <v>1860</v>
      </c>
      <c r="AG872" s="117"/>
      <c r="AH872" s="117" t="s">
        <v>1861</v>
      </c>
    </row>
    <row r="873" spans="1:34" x14ac:dyDescent="0.25">
      <c r="A873" s="117" t="s">
        <v>186</v>
      </c>
      <c r="B873" s="117" t="s">
        <v>187</v>
      </c>
      <c r="C873" s="117" t="s">
        <v>3587</v>
      </c>
      <c r="D873" s="117" t="s">
        <v>428</v>
      </c>
      <c r="E873" s="117" t="s">
        <v>429</v>
      </c>
      <c r="F873" s="117" t="s">
        <v>1114</v>
      </c>
      <c r="G873" s="117" t="s">
        <v>1115</v>
      </c>
      <c r="H873" s="117" t="s">
        <v>176</v>
      </c>
      <c r="I873" s="117"/>
      <c r="J873" s="116" t="s">
        <v>1858</v>
      </c>
      <c r="K873" s="116">
        <v>6.5697669999999997</v>
      </c>
      <c r="L873" s="116">
        <v>30.011199999999999</v>
      </c>
      <c r="M873" s="117" t="s">
        <v>1859</v>
      </c>
      <c r="N873" s="116" t="s">
        <v>159</v>
      </c>
      <c r="O873" s="116">
        <v>29</v>
      </c>
      <c r="P873" s="116">
        <v>176</v>
      </c>
      <c r="Q873" s="116">
        <v>29</v>
      </c>
      <c r="R873" s="116">
        <v>176</v>
      </c>
      <c r="S873" s="116">
        <v>0</v>
      </c>
      <c r="T873" s="116">
        <v>0</v>
      </c>
      <c r="U873" s="116" t="s">
        <v>159</v>
      </c>
      <c r="V873" s="116">
        <v>25</v>
      </c>
      <c r="W873" s="116">
        <v>135</v>
      </c>
      <c r="X873" s="116">
        <v>20</v>
      </c>
      <c r="Y873" s="116">
        <v>108</v>
      </c>
      <c r="Z873" s="116">
        <v>5</v>
      </c>
      <c r="AA873" s="116">
        <v>27</v>
      </c>
      <c r="AB873" s="116">
        <v>7</v>
      </c>
      <c r="AC873" s="116">
        <v>38</v>
      </c>
      <c r="AD873" s="116">
        <v>2</v>
      </c>
      <c r="AE873" s="116">
        <v>11</v>
      </c>
      <c r="AF873" s="116" t="s">
        <v>1860</v>
      </c>
      <c r="AG873" s="117"/>
      <c r="AH873" s="117" t="s">
        <v>1861</v>
      </c>
    </row>
    <row r="874" spans="1:34" x14ac:dyDescent="0.25">
      <c r="A874" s="117" t="s">
        <v>186</v>
      </c>
      <c r="B874" s="117" t="s">
        <v>187</v>
      </c>
      <c r="C874" s="117" t="s">
        <v>3588</v>
      </c>
      <c r="D874" s="117" t="s">
        <v>428</v>
      </c>
      <c r="E874" s="117" t="s">
        <v>429</v>
      </c>
      <c r="F874" s="117" t="s">
        <v>1114</v>
      </c>
      <c r="G874" s="117" t="s">
        <v>1115</v>
      </c>
      <c r="H874" s="117" t="s">
        <v>1115</v>
      </c>
      <c r="I874" s="117"/>
      <c r="J874" s="116" t="s">
        <v>1858</v>
      </c>
      <c r="K874" s="116">
        <v>6.5451220000000001</v>
      </c>
      <c r="L874" s="116">
        <v>30.038606000000001</v>
      </c>
      <c r="M874" s="117" t="s">
        <v>1859</v>
      </c>
      <c r="N874" s="116" t="s">
        <v>159</v>
      </c>
      <c r="O874" s="116">
        <v>25</v>
      </c>
      <c r="P874" s="116">
        <v>135</v>
      </c>
      <c r="Q874" s="116">
        <v>22</v>
      </c>
      <c r="R874" s="116">
        <v>119</v>
      </c>
      <c r="S874" s="116">
        <v>3</v>
      </c>
      <c r="T874" s="116">
        <v>16</v>
      </c>
      <c r="U874" s="116" t="s">
        <v>159</v>
      </c>
      <c r="V874" s="116">
        <v>46</v>
      </c>
      <c r="W874" s="116">
        <v>294</v>
      </c>
      <c r="X874" s="116">
        <v>36</v>
      </c>
      <c r="Y874" s="116">
        <v>240</v>
      </c>
      <c r="Z874" s="116">
        <v>10</v>
      </c>
      <c r="AA874" s="116">
        <v>54</v>
      </c>
      <c r="AB874" s="116">
        <v>7</v>
      </c>
      <c r="AC874" s="116">
        <v>40</v>
      </c>
      <c r="AD874" s="116">
        <v>10</v>
      </c>
      <c r="AE874" s="116">
        <v>53</v>
      </c>
      <c r="AF874" s="116" t="s">
        <v>1860</v>
      </c>
      <c r="AG874" s="117"/>
      <c r="AH874" s="117" t="s">
        <v>1861</v>
      </c>
    </row>
    <row r="875" spans="1:34" x14ac:dyDescent="0.25">
      <c r="A875" s="117" t="s">
        <v>186</v>
      </c>
      <c r="B875" s="117" t="s">
        <v>187</v>
      </c>
      <c r="C875" s="117" t="s">
        <v>3589</v>
      </c>
      <c r="D875" s="117" t="s">
        <v>428</v>
      </c>
      <c r="E875" s="117" t="s">
        <v>429</v>
      </c>
      <c r="F875" s="117" t="s">
        <v>1114</v>
      </c>
      <c r="G875" s="117" t="s">
        <v>1115</v>
      </c>
      <c r="H875" s="117" t="s">
        <v>3590</v>
      </c>
      <c r="I875" s="117"/>
      <c r="J875" s="116" t="s">
        <v>1858</v>
      </c>
      <c r="K875" s="116">
        <v>6.5312710000000003</v>
      </c>
      <c r="L875" s="116">
        <v>30.020928999999999</v>
      </c>
      <c r="M875" s="117" t="s">
        <v>1859</v>
      </c>
      <c r="N875" s="116" t="s">
        <v>159</v>
      </c>
      <c r="O875" s="116">
        <v>28</v>
      </c>
      <c r="P875" s="116">
        <v>148</v>
      </c>
      <c r="Q875" s="116">
        <v>28</v>
      </c>
      <c r="R875" s="116">
        <v>148</v>
      </c>
      <c r="S875" s="116">
        <v>0</v>
      </c>
      <c r="T875" s="116">
        <v>0</v>
      </c>
      <c r="U875" s="116" t="s">
        <v>159</v>
      </c>
      <c r="V875" s="116">
        <v>57</v>
      </c>
      <c r="W875" s="116">
        <v>302</v>
      </c>
      <c r="X875" s="116">
        <v>52</v>
      </c>
      <c r="Y875" s="116">
        <v>275</v>
      </c>
      <c r="Z875" s="116">
        <v>5</v>
      </c>
      <c r="AA875" s="116">
        <v>27</v>
      </c>
      <c r="AB875" s="116">
        <v>7</v>
      </c>
      <c r="AC875" s="116">
        <v>38</v>
      </c>
      <c r="AD875" s="116">
        <v>8</v>
      </c>
      <c r="AE875" s="116">
        <v>43</v>
      </c>
      <c r="AF875" s="116" t="s">
        <v>1860</v>
      </c>
      <c r="AG875" s="117"/>
      <c r="AH875" s="117" t="s">
        <v>1861</v>
      </c>
    </row>
    <row r="876" spans="1:34" x14ac:dyDescent="0.25">
      <c r="A876" s="117" t="s">
        <v>186</v>
      </c>
      <c r="B876" s="117" t="s">
        <v>187</v>
      </c>
      <c r="C876" s="117" t="s">
        <v>3591</v>
      </c>
      <c r="D876" s="117" t="s">
        <v>428</v>
      </c>
      <c r="E876" s="117" t="s">
        <v>429</v>
      </c>
      <c r="F876" s="117" t="s">
        <v>1114</v>
      </c>
      <c r="G876" s="117" t="s">
        <v>1115</v>
      </c>
      <c r="H876" s="117" t="s">
        <v>3592</v>
      </c>
      <c r="I876" s="117"/>
      <c r="J876" s="116" t="s">
        <v>1858</v>
      </c>
      <c r="K876" s="116">
        <v>6.4590480000000001</v>
      </c>
      <c r="L876" s="116">
        <v>30.004860000000001</v>
      </c>
      <c r="M876" s="118" t="s">
        <v>2151</v>
      </c>
      <c r="N876" s="116" t="s">
        <v>146</v>
      </c>
      <c r="O876" s="116">
        <v>0</v>
      </c>
      <c r="P876" s="116">
        <v>0</v>
      </c>
      <c r="Q876" s="116">
        <v>0</v>
      </c>
      <c r="R876" s="116">
        <v>0</v>
      </c>
      <c r="S876" s="116">
        <v>0</v>
      </c>
      <c r="T876" s="116">
        <v>0</v>
      </c>
      <c r="U876" s="119" t="s">
        <v>146</v>
      </c>
      <c r="V876" s="116">
        <v>0</v>
      </c>
      <c r="W876" s="116">
        <v>0</v>
      </c>
      <c r="X876" s="116">
        <v>0</v>
      </c>
      <c r="Y876" s="116">
        <v>0</v>
      </c>
      <c r="Z876" s="116">
        <v>0</v>
      </c>
      <c r="AA876" s="116">
        <v>0</v>
      </c>
      <c r="AB876" s="116">
        <v>0</v>
      </c>
      <c r="AC876" s="116">
        <v>0</v>
      </c>
      <c r="AD876" s="116">
        <v>0</v>
      </c>
      <c r="AE876" s="116">
        <v>0</v>
      </c>
      <c r="AF876" s="116" t="s">
        <v>1860</v>
      </c>
      <c r="AG876" s="117" t="s">
        <v>2270</v>
      </c>
      <c r="AH876" s="117" t="s">
        <v>1861</v>
      </c>
    </row>
    <row r="877" spans="1:34" x14ac:dyDescent="0.25">
      <c r="A877" s="117" t="s">
        <v>186</v>
      </c>
      <c r="B877" s="117" t="s">
        <v>187</v>
      </c>
      <c r="C877" s="117" t="s">
        <v>3593</v>
      </c>
      <c r="D877" s="117" t="s">
        <v>428</v>
      </c>
      <c r="E877" s="117" t="s">
        <v>429</v>
      </c>
      <c r="F877" s="117" t="s">
        <v>1114</v>
      </c>
      <c r="G877" s="117" t="s">
        <v>1115</v>
      </c>
      <c r="H877" s="117" t="s">
        <v>3594</v>
      </c>
      <c r="I877" s="117"/>
      <c r="J877" s="116" t="s">
        <v>1858</v>
      </c>
      <c r="K877" s="116">
        <v>6.5479060000000002</v>
      </c>
      <c r="L877" s="116">
        <v>30.030992999999999</v>
      </c>
      <c r="M877" s="118" t="s">
        <v>2151</v>
      </c>
      <c r="N877" s="116" t="s">
        <v>146</v>
      </c>
      <c r="O877" s="116">
        <v>0</v>
      </c>
      <c r="P877" s="116">
        <v>0</v>
      </c>
      <c r="Q877" s="116">
        <v>0</v>
      </c>
      <c r="R877" s="116">
        <v>0</v>
      </c>
      <c r="S877" s="116">
        <v>0</v>
      </c>
      <c r="T877" s="116">
        <v>0</v>
      </c>
      <c r="U877" s="119" t="s">
        <v>146</v>
      </c>
      <c r="V877" s="116">
        <v>0</v>
      </c>
      <c r="W877" s="116">
        <v>0</v>
      </c>
      <c r="X877" s="116">
        <v>0</v>
      </c>
      <c r="Y877" s="116">
        <v>0</v>
      </c>
      <c r="Z877" s="116">
        <v>0</v>
      </c>
      <c r="AA877" s="116">
        <v>0</v>
      </c>
      <c r="AB877" s="116">
        <v>0</v>
      </c>
      <c r="AC877" s="116">
        <v>0</v>
      </c>
      <c r="AD877" s="116">
        <v>0</v>
      </c>
      <c r="AE877" s="116">
        <v>0</v>
      </c>
      <c r="AF877" s="116" t="s">
        <v>1860</v>
      </c>
      <c r="AG877" s="117" t="s">
        <v>2270</v>
      </c>
      <c r="AH877" s="117" t="s">
        <v>1861</v>
      </c>
    </row>
    <row r="878" spans="1:34" x14ac:dyDescent="0.25">
      <c r="A878" s="117" t="s">
        <v>186</v>
      </c>
      <c r="B878" s="117" t="s">
        <v>187</v>
      </c>
      <c r="C878" s="117" t="s">
        <v>3595</v>
      </c>
      <c r="D878" s="117" t="s">
        <v>428</v>
      </c>
      <c r="E878" s="117" t="s">
        <v>429</v>
      </c>
      <c r="F878" s="117" t="s">
        <v>1114</v>
      </c>
      <c r="G878" s="117" t="s">
        <v>1115</v>
      </c>
      <c r="H878" s="117" t="s">
        <v>3596</v>
      </c>
      <c r="I878" s="117"/>
      <c r="J878" s="116" t="s">
        <v>1858</v>
      </c>
      <c r="K878" s="116">
        <v>6.4583510000000004</v>
      </c>
      <c r="L878" s="116">
        <v>29.950125</v>
      </c>
      <c r="M878" s="118" t="s">
        <v>2151</v>
      </c>
      <c r="N878" s="116" t="s">
        <v>146</v>
      </c>
      <c r="O878" s="116">
        <v>0</v>
      </c>
      <c r="P878" s="116">
        <v>0</v>
      </c>
      <c r="Q878" s="116">
        <v>0</v>
      </c>
      <c r="R878" s="116">
        <v>0</v>
      </c>
      <c r="S878" s="116">
        <v>0</v>
      </c>
      <c r="T878" s="116">
        <v>0</v>
      </c>
      <c r="U878" s="119" t="s">
        <v>146</v>
      </c>
      <c r="V878" s="116">
        <v>0</v>
      </c>
      <c r="W878" s="116">
        <v>0</v>
      </c>
      <c r="X878" s="116">
        <v>0</v>
      </c>
      <c r="Y878" s="116">
        <v>0</v>
      </c>
      <c r="Z878" s="116">
        <v>0</v>
      </c>
      <c r="AA878" s="116">
        <v>0</v>
      </c>
      <c r="AB878" s="116">
        <v>0</v>
      </c>
      <c r="AC878" s="116">
        <v>0</v>
      </c>
      <c r="AD878" s="116">
        <v>0</v>
      </c>
      <c r="AE878" s="116">
        <v>0</v>
      </c>
      <c r="AF878" s="116" t="s">
        <v>1860</v>
      </c>
      <c r="AG878" s="117" t="s">
        <v>2270</v>
      </c>
      <c r="AH878" s="117" t="s">
        <v>1861</v>
      </c>
    </row>
    <row r="879" spans="1:34" x14ac:dyDescent="0.25">
      <c r="A879" s="117" t="s">
        <v>186</v>
      </c>
      <c r="B879" s="117" t="s">
        <v>187</v>
      </c>
      <c r="C879" s="117" t="s">
        <v>3597</v>
      </c>
      <c r="D879" s="117" t="s">
        <v>428</v>
      </c>
      <c r="E879" s="117" t="s">
        <v>429</v>
      </c>
      <c r="F879" s="117" t="s">
        <v>1114</v>
      </c>
      <c r="G879" s="117" t="s">
        <v>1115</v>
      </c>
      <c r="H879" s="117" t="s">
        <v>3598</v>
      </c>
      <c r="I879" s="117"/>
      <c r="J879" s="116" t="s">
        <v>1858</v>
      </c>
      <c r="K879" s="116">
        <v>6.4914459999999998</v>
      </c>
      <c r="L879" s="116">
        <v>29.952718000000001</v>
      </c>
      <c r="M879" s="117" t="s">
        <v>1859</v>
      </c>
      <c r="N879" s="116" t="s">
        <v>159</v>
      </c>
      <c r="O879" s="116">
        <v>8</v>
      </c>
      <c r="P879" s="116">
        <v>43</v>
      </c>
      <c r="Q879" s="116">
        <v>8</v>
      </c>
      <c r="R879" s="116">
        <v>43</v>
      </c>
      <c r="S879" s="116">
        <v>0</v>
      </c>
      <c r="T879" s="116">
        <v>0</v>
      </c>
      <c r="U879" s="116" t="s">
        <v>159</v>
      </c>
      <c r="V879" s="116">
        <v>22</v>
      </c>
      <c r="W879" s="116">
        <v>114</v>
      </c>
      <c r="X879" s="116">
        <v>18</v>
      </c>
      <c r="Y879" s="116">
        <v>97</v>
      </c>
      <c r="Z879" s="116">
        <v>4</v>
      </c>
      <c r="AA879" s="116">
        <v>17</v>
      </c>
      <c r="AB879" s="116">
        <v>2</v>
      </c>
      <c r="AC879" s="116">
        <v>11</v>
      </c>
      <c r="AD879" s="116">
        <v>9</v>
      </c>
      <c r="AE879" s="116">
        <v>49</v>
      </c>
      <c r="AF879" s="116" t="s">
        <v>1860</v>
      </c>
      <c r="AG879" s="117"/>
      <c r="AH879" s="117" t="s">
        <v>1861</v>
      </c>
    </row>
    <row r="880" spans="1:34" x14ac:dyDescent="0.25">
      <c r="A880" s="117" t="s">
        <v>186</v>
      </c>
      <c r="B880" s="117" t="s">
        <v>187</v>
      </c>
      <c r="C880" s="117" t="s">
        <v>3599</v>
      </c>
      <c r="D880" s="117" t="s">
        <v>428</v>
      </c>
      <c r="E880" s="117" t="s">
        <v>429</v>
      </c>
      <c r="F880" s="117" t="s">
        <v>1114</v>
      </c>
      <c r="G880" s="117" t="s">
        <v>1115</v>
      </c>
      <c r="H880" s="117" t="s">
        <v>3600</v>
      </c>
      <c r="I880" s="117"/>
      <c r="J880" s="116" t="s">
        <v>1858</v>
      </c>
      <c r="K880" s="116">
        <v>6.5524630000000004</v>
      </c>
      <c r="L880" s="116">
        <v>29.956496999999999</v>
      </c>
      <c r="M880" s="117" t="s">
        <v>1859</v>
      </c>
      <c r="N880" s="116" t="s">
        <v>159</v>
      </c>
      <c r="O880" s="116">
        <v>8</v>
      </c>
      <c r="P880" s="116">
        <v>43</v>
      </c>
      <c r="Q880" s="116">
        <v>8</v>
      </c>
      <c r="R880" s="116">
        <v>43</v>
      </c>
      <c r="S880" s="116">
        <v>0</v>
      </c>
      <c r="T880" s="116">
        <v>0</v>
      </c>
      <c r="U880" s="116" t="s">
        <v>159</v>
      </c>
      <c r="V880" s="116">
        <v>16</v>
      </c>
      <c r="W880" s="116">
        <v>81</v>
      </c>
      <c r="X880" s="116">
        <v>13</v>
      </c>
      <c r="Y880" s="116">
        <v>65</v>
      </c>
      <c r="Z880" s="116">
        <v>3</v>
      </c>
      <c r="AA880" s="116">
        <v>16</v>
      </c>
      <c r="AB880" s="116">
        <v>3</v>
      </c>
      <c r="AC880" s="116">
        <v>16</v>
      </c>
      <c r="AD880" s="116">
        <v>3</v>
      </c>
      <c r="AE880" s="116">
        <v>16</v>
      </c>
      <c r="AF880" s="116" t="s">
        <v>1860</v>
      </c>
      <c r="AG880" s="117"/>
      <c r="AH880" s="117" t="s">
        <v>1861</v>
      </c>
    </row>
    <row r="881" spans="1:34" x14ac:dyDescent="0.25">
      <c r="A881" s="117" t="s">
        <v>186</v>
      </c>
      <c r="B881" s="117" t="s">
        <v>187</v>
      </c>
      <c r="C881" s="117" t="s">
        <v>3601</v>
      </c>
      <c r="D881" s="117" t="s">
        <v>428</v>
      </c>
      <c r="E881" s="117" t="s">
        <v>429</v>
      </c>
      <c r="F881" s="117" t="s">
        <v>1145</v>
      </c>
      <c r="G881" s="117" t="s">
        <v>1146</v>
      </c>
      <c r="H881" s="117" t="s">
        <v>3602</v>
      </c>
      <c r="I881" s="117"/>
      <c r="J881" s="116" t="s">
        <v>1858</v>
      </c>
      <c r="K881" s="116">
        <v>6.626817</v>
      </c>
      <c r="L881" s="116">
        <v>29.920083000000002</v>
      </c>
      <c r="M881" s="117" t="s">
        <v>1859</v>
      </c>
      <c r="N881" s="116" t="s">
        <v>159</v>
      </c>
      <c r="O881" s="116">
        <v>15</v>
      </c>
      <c r="P881" s="116">
        <v>78</v>
      </c>
      <c r="Q881" s="116">
        <v>14</v>
      </c>
      <c r="R881" s="116">
        <v>73</v>
      </c>
      <c r="S881" s="116">
        <v>1</v>
      </c>
      <c r="T881" s="116">
        <v>5</v>
      </c>
      <c r="U881" s="116" t="s">
        <v>159</v>
      </c>
      <c r="V881" s="116">
        <v>38</v>
      </c>
      <c r="W881" s="116">
        <v>206</v>
      </c>
      <c r="X881" s="116">
        <v>29</v>
      </c>
      <c r="Y881" s="116">
        <v>157</v>
      </c>
      <c r="Z881" s="116">
        <v>9</v>
      </c>
      <c r="AA881" s="116">
        <v>49</v>
      </c>
      <c r="AB881" s="116">
        <v>7</v>
      </c>
      <c r="AC881" s="116">
        <v>38</v>
      </c>
      <c r="AD881" s="116">
        <v>12</v>
      </c>
      <c r="AE881" s="116">
        <v>65</v>
      </c>
      <c r="AF881" s="116" t="s">
        <v>1860</v>
      </c>
      <c r="AG881" s="117"/>
      <c r="AH881" s="117" t="s">
        <v>1861</v>
      </c>
    </row>
    <row r="882" spans="1:34" x14ac:dyDescent="0.25">
      <c r="A882" s="117" t="s">
        <v>186</v>
      </c>
      <c r="B882" s="117" t="s">
        <v>187</v>
      </c>
      <c r="C882" s="117" t="s">
        <v>3603</v>
      </c>
      <c r="D882" s="117" t="s">
        <v>428</v>
      </c>
      <c r="E882" s="117" t="s">
        <v>429</v>
      </c>
      <c r="F882" s="117" t="s">
        <v>1145</v>
      </c>
      <c r="G882" s="117" t="s">
        <v>1146</v>
      </c>
      <c r="H882" s="117" t="s">
        <v>3604</v>
      </c>
      <c r="I882" s="117"/>
      <c r="J882" s="116" t="s">
        <v>1858</v>
      </c>
      <c r="K882" s="116">
        <v>6.7277061470000001</v>
      </c>
      <c r="L882" s="116">
        <v>29.965768985</v>
      </c>
      <c r="M882" s="117" t="s">
        <v>1859</v>
      </c>
      <c r="N882" s="116" t="s">
        <v>159</v>
      </c>
      <c r="O882" s="116">
        <v>16</v>
      </c>
      <c r="P882" s="116">
        <v>86</v>
      </c>
      <c r="Q882" s="116">
        <v>16</v>
      </c>
      <c r="R882" s="116">
        <v>86</v>
      </c>
      <c r="S882" s="116">
        <v>0</v>
      </c>
      <c r="T882" s="116">
        <v>0</v>
      </c>
      <c r="U882" s="116" t="s">
        <v>159</v>
      </c>
      <c r="V882" s="116">
        <v>54</v>
      </c>
      <c r="W882" s="116">
        <v>277</v>
      </c>
      <c r="X882" s="116">
        <v>48</v>
      </c>
      <c r="Y882" s="116">
        <v>263</v>
      </c>
      <c r="Z882" s="116">
        <v>6</v>
      </c>
      <c r="AA882" s="116">
        <v>14</v>
      </c>
      <c r="AB882" s="116">
        <v>7</v>
      </c>
      <c r="AC882" s="116">
        <v>38</v>
      </c>
      <c r="AD882" s="116">
        <v>11</v>
      </c>
      <c r="AE882" s="116">
        <v>59</v>
      </c>
      <c r="AF882" s="116" t="s">
        <v>1860</v>
      </c>
      <c r="AG882" s="117"/>
      <c r="AH882" s="117" t="s">
        <v>1861</v>
      </c>
    </row>
    <row r="883" spans="1:34" x14ac:dyDescent="0.25">
      <c r="A883" s="117" t="s">
        <v>186</v>
      </c>
      <c r="B883" s="117" t="s">
        <v>187</v>
      </c>
      <c r="C883" s="117" t="s">
        <v>3605</v>
      </c>
      <c r="D883" s="117" t="s">
        <v>428</v>
      </c>
      <c r="E883" s="117" t="s">
        <v>429</v>
      </c>
      <c r="F883" s="117" t="s">
        <v>1145</v>
      </c>
      <c r="G883" s="117" t="s">
        <v>1146</v>
      </c>
      <c r="H883" s="117" t="s">
        <v>3606</v>
      </c>
      <c r="I883" s="117"/>
      <c r="J883" s="116" t="s">
        <v>1858</v>
      </c>
      <c r="K883" s="116">
        <v>6.6544599360000003</v>
      </c>
      <c r="L883" s="116">
        <v>29.859421997999998</v>
      </c>
      <c r="M883" s="117" t="s">
        <v>1859</v>
      </c>
      <c r="N883" s="116" t="s">
        <v>159</v>
      </c>
      <c r="O883" s="116">
        <v>7</v>
      </c>
      <c r="P883" s="116">
        <v>37</v>
      </c>
      <c r="Q883" s="116">
        <v>6</v>
      </c>
      <c r="R883" s="116">
        <v>32</v>
      </c>
      <c r="S883" s="116">
        <v>1</v>
      </c>
      <c r="T883" s="116">
        <v>5</v>
      </c>
      <c r="U883" s="116" t="s">
        <v>159</v>
      </c>
      <c r="V883" s="116">
        <v>21</v>
      </c>
      <c r="W883" s="116">
        <v>117</v>
      </c>
      <c r="X883" s="116">
        <v>17</v>
      </c>
      <c r="Y883" s="116">
        <v>97</v>
      </c>
      <c r="Z883" s="116">
        <v>4</v>
      </c>
      <c r="AA883" s="116">
        <v>20</v>
      </c>
      <c r="AB883" s="116">
        <v>3</v>
      </c>
      <c r="AC883" s="116">
        <v>16</v>
      </c>
      <c r="AD883" s="116">
        <v>12</v>
      </c>
      <c r="AE883" s="116">
        <v>65</v>
      </c>
      <c r="AF883" s="116" t="s">
        <v>1860</v>
      </c>
      <c r="AG883" s="117"/>
      <c r="AH883" s="117" t="s">
        <v>1861</v>
      </c>
    </row>
    <row r="884" spans="1:34" x14ac:dyDescent="0.25">
      <c r="A884" s="117" t="s">
        <v>186</v>
      </c>
      <c r="B884" s="117" t="s">
        <v>187</v>
      </c>
      <c r="C884" s="117" t="s">
        <v>3607</v>
      </c>
      <c r="D884" s="117" t="s">
        <v>428</v>
      </c>
      <c r="E884" s="117" t="s">
        <v>429</v>
      </c>
      <c r="F884" s="117" t="s">
        <v>1145</v>
      </c>
      <c r="G884" s="117" t="s">
        <v>1146</v>
      </c>
      <c r="H884" s="117" t="s">
        <v>1146</v>
      </c>
      <c r="I884" s="117"/>
      <c r="J884" s="116" t="s">
        <v>1858</v>
      </c>
      <c r="K884" s="116">
        <v>6.5731999999999999</v>
      </c>
      <c r="L884" s="116">
        <v>29.965450000000001</v>
      </c>
      <c r="M884" s="117" t="s">
        <v>1859</v>
      </c>
      <c r="N884" s="116" t="s">
        <v>159</v>
      </c>
      <c r="O884" s="116">
        <v>6</v>
      </c>
      <c r="P884" s="116">
        <v>37</v>
      </c>
      <c r="Q884" s="116">
        <v>4</v>
      </c>
      <c r="R884" s="116">
        <v>31</v>
      </c>
      <c r="S884" s="116">
        <v>2</v>
      </c>
      <c r="T884" s="116">
        <v>6</v>
      </c>
      <c r="U884" s="116" t="s">
        <v>159</v>
      </c>
      <c r="V884" s="116">
        <v>24</v>
      </c>
      <c r="W884" s="116">
        <v>132</v>
      </c>
      <c r="X884" s="116">
        <v>13</v>
      </c>
      <c r="Y884" s="116">
        <v>73</v>
      </c>
      <c r="Z884" s="116">
        <v>11</v>
      </c>
      <c r="AA884" s="116">
        <v>59</v>
      </c>
      <c r="AB884" s="116">
        <v>8</v>
      </c>
      <c r="AC884" s="116">
        <v>43</v>
      </c>
      <c r="AD884" s="116">
        <v>10</v>
      </c>
      <c r="AE884" s="116">
        <v>54</v>
      </c>
      <c r="AF884" s="116" t="s">
        <v>1860</v>
      </c>
      <c r="AG884" s="117"/>
      <c r="AH884" s="117" t="s">
        <v>1861</v>
      </c>
    </row>
    <row r="885" spans="1:34" x14ac:dyDescent="0.25">
      <c r="A885" s="117" t="s">
        <v>186</v>
      </c>
      <c r="B885" s="117" t="s">
        <v>187</v>
      </c>
      <c r="C885" s="117" t="s">
        <v>3608</v>
      </c>
      <c r="D885" s="117" t="s">
        <v>428</v>
      </c>
      <c r="E885" s="117" t="s">
        <v>429</v>
      </c>
      <c r="F885" s="117" t="s">
        <v>1145</v>
      </c>
      <c r="G885" s="117" t="s">
        <v>1146</v>
      </c>
      <c r="H885" s="117" t="s">
        <v>3609</v>
      </c>
      <c r="I885" s="117"/>
      <c r="J885" s="116" t="s">
        <v>1858</v>
      </c>
      <c r="K885" s="116">
        <v>6.5844500000000004</v>
      </c>
      <c r="L885" s="116">
        <v>29.966967</v>
      </c>
      <c r="M885" s="118" t="s">
        <v>2151</v>
      </c>
      <c r="N885" s="116" t="s">
        <v>146</v>
      </c>
      <c r="O885" s="116">
        <v>0</v>
      </c>
      <c r="P885" s="116">
        <v>0</v>
      </c>
      <c r="Q885" s="116">
        <v>0</v>
      </c>
      <c r="R885" s="116">
        <v>0</v>
      </c>
      <c r="S885" s="116">
        <v>0</v>
      </c>
      <c r="T885" s="116">
        <v>0</v>
      </c>
      <c r="U885" s="119" t="s">
        <v>146</v>
      </c>
      <c r="V885" s="116">
        <v>0</v>
      </c>
      <c r="W885" s="116">
        <v>0</v>
      </c>
      <c r="X885" s="116">
        <v>0</v>
      </c>
      <c r="Y885" s="116">
        <v>0</v>
      </c>
      <c r="Z885" s="116">
        <v>0</v>
      </c>
      <c r="AA885" s="116">
        <v>0</v>
      </c>
      <c r="AB885" s="116">
        <v>0</v>
      </c>
      <c r="AC885" s="116">
        <v>0</v>
      </c>
      <c r="AD885" s="116">
        <v>0</v>
      </c>
      <c r="AE885" s="116">
        <v>0</v>
      </c>
      <c r="AF885" s="116" t="s">
        <v>1860</v>
      </c>
      <c r="AG885" s="117" t="s">
        <v>2270</v>
      </c>
      <c r="AH885" s="117" t="s">
        <v>1861</v>
      </c>
    </row>
    <row r="886" spans="1:34" x14ac:dyDescent="0.25">
      <c r="A886" s="117" t="s">
        <v>186</v>
      </c>
      <c r="B886" s="117" t="s">
        <v>187</v>
      </c>
      <c r="C886" s="117" t="s">
        <v>3610</v>
      </c>
      <c r="D886" s="117" t="s">
        <v>428</v>
      </c>
      <c r="E886" s="117" t="s">
        <v>429</v>
      </c>
      <c r="F886" s="117" t="s">
        <v>1145</v>
      </c>
      <c r="G886" s="117" t="s">
        <v>1146</v>
      </c>
      <c r="H886" s="117" t="s">
        <v>3611</v>
      </c>
      <c r="I886" s="117"/>
      <c r="J886" s="116" t="s">
        <v>1858</v>
      </c>
      <c r="K886" s="116">
        <v>6.5616329999999996</v>
      </c>
      <c r="L886" s="116">
        <v>29.946616667000001</v>
      </c>
      <c r="M886" s="118" t="s">
        <v>2151</v>
      </c>
      <c r="N886" s="116" t="s">
        <v>146</v>
      </c>
      <c r="O886" s="116">
        <v>0</v>
      </c>
      <c r="P886" s="116">
        <v>0</v>
      </c>
      <c r="Q886" s="116">
        <v>0</v>
      </c>
      <c r="R886" s="116">
        <v>0</v>
      </c>
      <c r="S886" s="116">
        <v>0</v>
      </c>
      <c r="T886" s="116">
        <v>0</v>
      </c>
      <c r="U886" s="119" t="s">
        <v>146</v>
      </c>
      <c r="V886" s="116">
        <v>0</v>
      </c>
      <c r="W886" s="116">
        <v>0</v>
      </c>
      <c r="X886" s="116">
        <v>0</v>
      </c>
      <c r="Y886" s="116">
        <v>0</v>
      </c>
      <c r="Z886" s="116">
        <v>0</v>
      </c>
      <c r="AA886" s="116">
        <v>0</v>
      </c>
      <c r="AB886" s="116">
        <v>0</v>
      </c>
      <c r="AC886" s="116">
        <v>0</v>
      </c>
      <c r="AD886" s="116">
        <v>0</v>
      </c>
      <c r="AE886" s="116">
        <v>0</v>
      </c>
      <c r="AF886" s="116" t="s">
        <v>1860</v>
      </c>
      <c r="AG886" s="117" t="s">
        <v>2270</v>
      </c>
      <c r="AH886" s="117" t="s">
        <v>1861</v>
      </c>
    </row>
    <row r="887" spans="1:34" x14ac:dyDescent="0.25">
      <c r="A887" s="117" t="s">
        <v>186</v>
      </c>
      <c r="B887" s="117" t="s">
        <v>187</v>
      </c>
      <c r="C887" s="117" t="s">
        <v>3612</v>
      </c>
      <c r="D887" s="117" t="s">
        <v>428</v>
      </c>
      <c r="E887" s="117" t="s">
        <v>429</v>
      </c>
      <c r="F887" s="117" t="s">
        <v>1145</v>
      </c>
      <c r="G887" s="117" t="s">
        <v>1146</v>
      </c>
      <c r="H887" s="117" t="s">
        <v>3613</v>
      </c>
      <c r="I887" s="117"/>
      <c r="J887" s="116" t="s">
        <v>1858</v>
      </c>
      <c r="K887" s="116">
        <v>6.5044329999999997</v>
      </c>
      <c r="L887" s="116">
        <v>29.874717</v>
      </c>
      <c r="M887" s="117" t="s">
        <v>1859</v>
      </c>
      <c r="N887" s="116" t="s">
        <v>159</v>
      </c>
      <c r="O887" s="116">
        <v>9</v>
      </c>
      <c r="P887" s="116">
        <v>43</v>
      </c>
      <c r="Q887" s="116">
        <v>9</v>
      </c>
      <c r="R887" s="116">
        <v>43</v>
      </c>
      <c r="S887" s="116">
        <v>0</v>
      </c>
      <c r="T887" s="116">
        <v>0</v>
      </c>
      <c r="U887" s="116" t="s">
        <v>159</v>
      </c>
      <c r="V887" s="116">
        <v>15</v>
      </c>
      <c r="W887" s="116">
        <v>81</v>
      </c>
      <c r="X887" s="116">
        <v>11</v>
      </c>
      <c r="Y887" s="116">
        <v>59</v>
      </c>
      <c r="Z887" s="116">
        <v>4</v>
      </c>
      <c r="AA887" s="116">
        <v>22</v>
      </c>
      <c r="AB887" s="116">
        <v>2</v>
      </c>
      <c r="AC887" s="116">
        <v>11</v>
      </c>
      <c r="AD887" s="116">
        <v>10</v>
      </c>
      <c r="AE887" s="116">
        <v>54</v>
      </c>
      <c r="AF887" s="116" t="s">
        <v>1860</v>
      </c>
      <c r="AG887" s="117"/>
      <c r="AH887" s="117" t="s">
        <v>1861</v>
      </c>
    </row>
    <row r="888" spans="1:34" x14ac:dyDescent="0.25">
      <c r="A888" s="117" t="s">
        <v>186</v>
      </c>
      <c r="B888" s="117" t="s">
        <v>187</v>
      </c>
      <c r="C888" s="117" t="s">
        <v>3614</v>
      </c>
      <c r="D888" s="117" t="s">
        <v>428</v>
      </c>
      <c r="E888" s="117" t="s">
        <v>429</v>
      </c>
      <c r="F888" s="117" t="s">
        <v>1145</v>
      </c>
      <c r="G888" s="117" t="s">
        <v>1146</v>
      </c>
      <c r="H888" s="117" t="s">
        <v>3615</v>
      </c>
      <c r="I888" s="117"/>
      <c r="J888" s="116" t="s">
        <v>1858</v>
      </c>
      <c r="K888" s="116">
        <v>6.6153500000000003</v>
      </c>
      <c r="L888" s="116">
        <v>29.913217</v>
      </c>
      <c r="M888" s="117" t="s">
        <v>1859</v>
      </c>
      <c r="N888" s="116" t="s">
        <v>159</v>
      </c>
      <c r="O888" s="116">
        <v>13</v>
      </c>
      <c r="P888" s="116">
        <v>60</v>
      </c>
      <c r="Q888" s="116">
        <v>11</v>
      </c>
      <c r="R888" s="116">
        <v>49</v>
      </c>
      <c r="S888" s="116">
        <v>2</v>
      </c>
      <c r="T888" s="116">
        <v>11</v>
      </c>
      <c r="U888" s="116" t="s">
        <v>159</v>
      </c>
      <c r="V888" s="116">
        <v>18</v>
      </c>
      <c r="W888" s="116">
        <v>89</v>
      </c>
      <c r="X888" s="116">
        <v>15</v>
      </c>
      <c r="Y888" s="116">
        <v>76</v>
      </c>
      <c r="Z888" s="116">
        <v>3</v>
      </c>
      <c r="AA888" s="116">
        <v>13</v>
      </c>
      <c r="AB888" s="116">
        <v>8</v>
      </c>
      <c r="AC888" s="116">
        <v>43</v>
      </c>
      <c r="AD888" s="116">
        <v>11</v>
      </c>
      <c r="AE888" s="116">
        <v>59</v>
      </c>
      <c r="AF888" s="116" t="s">
        <v>1860</v>
      </c>
      <c r="AG888" s="117"/>
      <c r="AH888" s="117" t="s">
        <v>1861</v>
      </c>
    </row>
    <row r="889" spans="1:34" x14ac:dyDescent="0.25">
      <c r="A889" s="117" t="s">
        <v>186</v>
      </c>
      <c r="B889" s="117" t="s">
        <v>187</v>
      </c>
      <c r="C889" s="117" t="s">
        <v>3616</v>
      </c>
      <c r="D889" s="117" t="s">
        <v>428</v>
      </c>
      <c r="E889" s="117" t="s">
        <v>429</v>
      </c>
      <c r="F889" s="117" t="s">
        <v>1145</v>
      </c>
      <c r="G889" s="117" t="s">
        <v>1146</v>
      </c>
      <c r="H889" s="117" t="s">
        <v>1370</v>
      </c>
      <c r="I889" s="117"/>
      <c r="J889" s="116" t="s">
        <v>1858</v>
      </c>
      <c r="K889" s="116">
        <v>6.605265556</v>
      </c>
      <c r="L889" s="116">
        <v>29.935101020000001</v>
      </c>
      <c r="M889" s="118" t="s">
        <v>2151</v>
      </c>
      <c r="N889" s="116" t="s">
        <v>146</v>
      </c>
      <c r="O889" s="116">
        <v>0</v>
      </c>
      <c r="P889" s="116">
        <v>0</v>
      </c>
      <c r="Q889" s="116">
        <v>0</v>
      </c>
      <c r="R889" s="116">
        <v>0</v>
      </c>
      <c r="S889" s="116">
        <v>0</v>
      </c>
      <c r="T889" s="116">
        <v>0</v>
      </c>
      <c r="U889" s="119" t="s">
        <v>146</v>
      </c>
      <c r="V889" s="116">
        <v>0</v>
      </c>
      <c r="W889" s="116">
        <v>0</v>
      </c>
      <c r="X889" s="116">
        <v>0</v>
      </c>
      <c r="Y889" s="116">
        <v>0</v>
      </c>
      <c r="Z889" s="116">
        <v>0</v>
      </c>
      <c r="AA889" s="116">
        <v>0</v>
      </c>
      <c r="AB889" s="116">
        <v>0</v>
      </c>
      <c r="AC889" s="116">
        <v>0</v>
      </c>
      <c r="AD889" s="116">
        <v>0</v>
      </c>
      <c r="AE889" s="116">
        <v>0</v>
      </c>
      <c r="AF889" s="116" t="s">
        <v>1860</v>
      </c>
      <c r="AG889" s="117" t="s">
        <v>2270</v>
      </c>
      <c r="AH889" s="117" t="s">
        <v>1861</v>
      </c>
    </row>
    <row r="890" spans="1:34" x14ac:dyDescent="0.25">
      <c r="A890" s="117" t="s">
        <v>186</v>
      </c>
      <c r="B890" s="117" t="s">
        <v>187</v>
      </c>
      <c r="C890" s="117" t="s">
        <v>3617</v>
      </c>
      <c r="D890" s="117" t="s">
        <v>428</v>
      </c>
      <c r="E890" s="117" t="s">
        <v>429</v>
      </c>
      <c r="F890" s="117" t="s">
        <v>1491</v>
      </c>
      <c r="G890" s="117" t="s">
        <v>1492</v>
      </c>
      <c r="H890" s="117" t="s">
        <v>3618</v>
      </c>
      <c r="I890" s="117"/>
      <c r="J890" s="116" t="s">
        <v>1858</v>
      </c>
      <c r="K890" s="116">
        <v>6.7353249999999996</v>
      </c>
      <c r="L890" s="116">
        <v>29.798749999999998</v>
      </c>
      <c r="M890" s="117" t="s">
        <v>1859</v>
      </c>
      <c r="N890" s="116" t="s">
        <v>159</v>
      </c>
      <c r="O890" s="116">
        <v>10</v>
      </c>
      <c r="P890" s="116">
        <v>43</v>
      </c>
      <c r="Q890" s="116">
        <v>2</v>
      </c>
      <c r="R890" s="116">
        <v>19</v>
      </c>
      <c r="S890" s="116">
        <v>8</v>
      </c>
      <c r="T890" s="116">
        <v>24</v>
      </c>
      <c r="U890" s="116" t="s">
        <v>159</v>
      </c>
      <c r="V890" s="116">
        <v>28</v>
      </c>
      <c r="W890" s="116">
        <v>121</v>
      </c>
      <c r="X890" s="116">
        <v>16</v>
      </c>
      <c r="Y890" s="116">
        <v>71</v>
      </c>
      <c r="Z890" s="116">
        <v>12</v>
      </c>
      <c r="AA890" s="116">
        <v>50</v>
      </c>
      <c r="AB890" s="116">
        <v>10</v>
      </c>
      <c r="AC890" s="116">
        <v>30</v>
      </c>
      <c r="AD890" s="116">
        <v>55</v>
      </c>
      <c r="AE890" s="116">
        <v>165</v>
      </c>
      <c r="AF890" s="116" t="s">
        <v>1860</v>
      </c>
      <c r="AG890" s="117"/>
      <c r="AH890" s="117" t="s">
        <v>1861</v>
      </c>
    </row>
    <row r="891" spans="1:34" x14ac:dyDescent="0.25">
      <c r="A891" s="117" t="s">
        <v>186</v>
      </c>
      <c r="B891" s="117" t="s">
        <v>187</v>
      </c>
      <c r="C891" s="117" t="s">
        <v>3619</v>
      </c>
      <c r="D891" s="117" t="s">
        <v>428</v>
      </c>
      <c r="E891" s="117" t="s">
        <v>429</v>
      </c>
      <c r="F891" s="117" t="s">
        <v>1491</v>
      </c>
      <c r="G891" s="117" t="s">
        <v>1492</v>
      </c>
      <c r="H891" s="117" t="s">
        <v>3620</v>
      </c>
      <c r="I891" s="117"/>
      <c r="J891" s="116" t="s">
        <v>1858</v>
      </c>
      <c r="K891" s="116">
        <v>6.7363999999999997</v>
      </c>
      <c r="L891" s="116">
        <v>29.731317000000001</v>
      </c>
      <c r="M891" s="117" t="s">
        <v>1859</v>
      </c>
      <c r="N891" s="116" t="s">
        <v>159</v>
      </c>
      <c r="O891" s="116">
        <v>17</v>
      </c>
      <c r="P891" s="116">
        <v>66</v>
      </c>
      <c r="Q891" s="116">
        <v>6</v>
      </c>
      <c r="R891" s="116">
        <v>33</v>
      </c>
      <c r="S891" s="116">
        <v>11</v>
      </c>
      <c r="T891" s="116">
        <v>33</v>
      </c>
      <c r="U891" s="116" t="s">
        <v>159</v>
      </c>
      <c r="V891" s="116">
        <v>34</v>
      </c>
      <c r="W891" s="116">
        <v>158</v>
      </c>
      <c r="X891" s="116">
        <v>20</v>
      </c>
      <c r="Y891" s="116">
        <v>108</v>
      </c>
      <c r="Z891" s="116">
        <v>14</v>
      </c>
      <c r="AA891" s="116">
        <v>50</v>
      </c>
      <c r="AB891" s="116">
        <v>22</v>
      </c>
      <c r="AC891" s="116">
        <v>81</v>
      </c>
      <c r="AD891" s="116">
        <v>63</v>
      </c>
      <c r="AE891" s="116">
        <v>326</v>
      </c>
      <c r="AF891" s="116" t="s">
        <v>1860</v>
      </c>
      <c r="AG891" s="117"/>
      <c r="AH891" s="117" t="s">
        <v>1861</v>
      </c>
    </row>
    <row r="892" spans="1:34" x14ac:dyDescent="0.25">
      <c r="A892" s="117" t="s">
        <v>186</v>
      </c>
      <c r="B892" s="117" t="s">
        <v>187</v>
      </c>
      <c r="C892" s="117" t="s">
        <v>3621</v>
      </c>
      <c r="D892" s="117" t="s">
        <v>428</v>
      </c>
      <c r="E892" s="117" t="s">
        <v>429</v>
      </c>
      <c r="F892" s="117" t="s">
        <v>1491</v>
      </c>
      <c r="G892" s="117" t="s">
        <v>1492</v>
      </c>
      <c r="H892" s="117" t="s">
        <v>3622</v>
      </c>
      <c r="I892" s="117"/>
      <c r="J892" s="116" t="s">
        <v>1858</v>
      </c>
      <c r="K892" s="116">
        <v>6.752167</v>
      </c>
      <c r="L892" s="116">
        <v>29.773167000000001</v>
      </c>
      <c r="M892" s="117" t="s">
        <v>1859</v>
      </c>
      <c r="N892" s="116" t="s">
        <v>159</v>
      </c>
      <c r="O892" s="116">
        <v>13</v>
      </c>
      <c r="P892" s="116">
        <v>39</v>
      </c>
      <c r="Q892" s="116">
        <v>2</v>
      </c>
      <c r="R892" s="116">
        <v>7</v>
      </c>
      <c r="S892" s="116">
        <v>11</v>
      </c>
      <c r="T892" s="116">
        <v>32</v>
      </c>
      <c r="U892" s="116" t="s">
        <v>159</v>
      </c>
      <c r="V892" s="116">
        <v>35</v>
      </c>
      <c r="W892" s="116">
        <v>167</v>
      </c>
      <c r="X892" s="116">
        <v>9</v>
      </c>
      <c r="Y892" s="116">
        <v>29</v>
      </c>
      <c r="Z892" s="116">
        <v>26</v>
      </c>
      <c r="AA892" s="116">
        <v>138</v>
      </c>
      <c r="AB892" s="116">
        <v>11</v>
      </c>
      <c r="AC892" s="116">
        <v>41</v>
      </c>
      <c r="AD892" s="116">
        <v>78</v>
      </c>
      <c r="AE892" s="116">
        <v>234</v>
      </c>
      <c r="AF892" s="116" t="s">
        <v>1860</v>
      </c>
      <c r="AG892" s="117"/>
      <c r="AH892" s="117" t="s">
        <v>1861</v>
      </c>
    </row>
    <row r="893" spans="1:34" x14ac:dyDescent="0.25">
      <c r="A893" s="117" t="s">
        <v>186</v>
      </c>
      <c r="B893" s="117" t="s">
        <v>187</v>
      </c>
      <c r="C893" s="117" t="s">
        <v>3623</v>
      </c>
      <c r="D893" s="117" t="s">
        <v>428</v>
      </c>
      <c r="E893" s="117" t="s">
        <v>429</v>
      </c>
      <c r="F893" s="117" t="s">
        <v>1491</v>
      </c>
      <c r="G893" s="117" t="s">
        <v>1492</v>
      </c>
      <c r="H893" s="117" t="s">
        <v>3624</v>
      </c>
      <c r="I893" s="117"/>
      <c r="J893" s="116" t="s">
        <v>1858</v>
      </c>
      <c r="K893" s="116">
        <v>6.7363999999999997</v>
      </c>
      <c r="L893" s="116">
        <v>29.731317000000001</v>
      </c>
      <c r="M893" s="117" t="s">
        <v>1859</v>
      </c>
      <c r="N893" s="116" t="s">
        <v>159</v>
      </c>
      <c r="O893" s="116">
        <v>9</v>
      </c>
      <c r="P893" s="116">
        <v>45</v>
      </c>
      <c r="Q893" s="116">
        <v>1</v>
      </c>
      <c r="R893" s="116">
        <v>3</v>
      </c>
      <c r="S893" s="116">
        <v>8</v>
      </c>
      <c r="T893" s="116">
        <v>42</v>
      </c>
      <c r="U893" s="116" t="s">
        <v>159</v>
      </c>
      <c r="V893" s="116">
        <v>20</v>
      </c>
      <c r="W893" s="116">
        <v>90</v>
      </c>
      <c r="X893" s="116">
        <v>11</v>
      </c>
      <c r="Y893" s="116">
        <v>48</v>
      </c>
      <c r="Z893" s="116">
        <v>9</v>
      </c>
      <c r="AA893" s="116">
        <v>42</v>
      </c>
      <c r="AB893" s="116">
        <v>12</v>
      </c>
      <c r="AC893" s="116">
        <v>36</v>
      </c>
      <c r="AD893" s="116">
        <v>66</v>
      </c>
      <c r="AE893" s="116">
        <v>198</v>
      </c>
      <c r="AF893" s="116" t="s">
        <v>1860</v>
      </c>
      <c r="AG893" s="117" t="s">
        <v>1888</v>
      </c>
      <c r="AH893" s="117" t="s">
        <v>1861</v>
      </c>
    </row>
    <row r="894" spans="1:34" x14ac:dyDescent="0.25">
      <c r="A894" s="117" t="s">
        <v>186</v>
      </c>
      <c r="B894" s="117" t="s">
        <v>187</v>
      </c>
      <c r="C894" s="117" t="s">
        <v>3625</v>
      </c>
      <c r="D894" s="117" t="s">
        <v>428</v>
      </c>
      <c r="E894" s="117" t="s">
        <v>429</v>
      </c>
      <c r="F894" s="117" t="s">
        <v>1502</v>
      </c>
      <c r="G894" s="117" t="s">
        <v>1503</v>
      </c>
      <c r="H894" s="117" t="s">
        <v>3626</v>
      </c>
      <c r="I894" s="117"/>
      <c r="J894" s="116" t="s">
        <v>1858</v>
      </c>
      <c r="K894" s="116">
        <v>6.5870499999999996</v>
      </c>
      <c r="L894" s="116">
        <v>29.683516999999998</v>
      </c>
      <c r="M894" s="117" t="s">
        <v>1859</v>
      </c>
      <c r="N894" s="116" t="s">
        <v>159</v>
      </c>
      <c r="O894" s="116">
        <v>6</v>
      </c>
      <c r="P894" s="116">
        <v>30</v>
      </c>
      <c r="Q894" s="116">
        <v>4</v>
      </c>
      <c r="R894" s="116">
        <v>21</v>
      </c>
      <c r="S894" s="116">
        <v>2</v>
      </c>
      <c r="T894" s="116">
        <v>9</v>
      </c>
      <c r="U894" s="116" t="s">
        <v>159</v>
      </c>
      <c r="V894" s="116">
        <v>18</v>
      </c>
      <c r="W894" s="116">
        <v>83</v>
      </c>
      <c r="X894" s="116">
        <v>10</v>
      </c>
      <c r="Y894" s="116">
        <v>53</v>
      </c>
      <c r="Z894" s="116">
        <v>8</v>
      </c>
      <c r="AA894" s="116">
        <v>30</v>
      </c>
      <c r="AB894" s="116">
        <v>6</v>
      </c>
      <c r="AC894" s="116">
        <v>18</v>
      </c>
      <c r="AD894" s="116">
        <v>49</v>
      </c>
      <c r="AE894" s="116">
        <v>252</v>
      </c>
      <c r="AF894" s="116" t="s">
        <v>1860</v>
      </c>
      <c r="AG894" s="117"/>
      <c r="AH894" s="117" t="s">
        <v>1861</v>
      </c>
    </row>
    <row r="895" spans="1:34" x14ac:dyDescent="0.25">
      <c r="A895" s="117" t="s">
        <v>186</v>
      </c>
      <c r="B895" s="117" t="s">
        <v>187</v>
      </c>
      <c r="C895" s="117" t="s">
        <v>3627</v>
      </c>
      <c r="D895" s="117" t="s">
        <v>428</v>
      </c>
      <c r="E895" s="117" t="s">
        <v>429</v>
      </c>
      <c r="F895" s="117" t="s">
        <v>1502</v>
      </c>
      <c r="G895" s="117" t="s">
        <v>1503</v>
      </c>
      <c r="H895" s="117" t="s">
        <v>3628</v>
      </c>
      <c r="I895" s="117" t="s">
        <v>3629</v>
      </c>
      <c r="J895" s="116" t="s">
        <v>1858</v>
      </c>
      <c r="K895" s="116">
        <v>6.7139829999999998</v>
      </c>
      <c r="L895" s="116">
        <v>29.757017000000001</v>
      </c>
      <c r="M895" s="117" t="s">
        <v>1859</v>
      </c>
      <c r="N895" s="116" t="s">
        <v>159</v>
      </c>
      <c r="O895" s="116">
        <v>14</v>
      </c>
      <c r="P895" s="116">
        <v>70</v>
      </c>
      <c r="Q895" s="116">
        <v>8</v>
      </c>
      <c r="R895" s="116">
        <v>35</v>
      </c>
      <c r="S895" s="116">
        <v>6</v>
      </c>
      <c r="T895" s="116">
        <v>35</v>
      </c>
      <c r="U895" s="116" t="s">
        <v>159</v>
      </c>
      <c r="V895" s="116">
        <v>39</v>
      </c>
      <c r="W895" s="116">
        <v>199</v>
      </c>
      <c r="X895" s="116">
        <v>25</v>
      </c>
      <c r="Y895" s="116">
        <v>126</v>
      </c>
      <c r="Z895" s="116">
        <v>14</v>
      </c>
      <c r="AA895" s="116">
        <v>73</v>
      </c>
      <c r="AB895" s="116">
        <v>12</v>
      </c>
      <c r="AC895" s="116">
        <v>36</v>
      </c>
      <c r="AD895" s="116">
        <v>78</v>
      </c>
      <c r="AE895" s="116">
        <v>400</v>
      </c>
      <c r="AF895" s="116" t="s">
        <v>1860</v>
      </c>
      <c r="AG895" s="117"/>
      <c r="AH895" s="117" t="s">
        <v>1861</v>
      </c>
    </row>
    <row r="896" spans="1:34" x14ac:dyDescent="0.25">
      <c r="A896" s="117" t="s">
        <v>186</v>
      </c>
      <c r="B896" s="117" t="s">
        <v>187</v>
      </c>
      <c r="C896" s="117" t="s">
        <v>3630</v>
      </c>
      <c r="D896" s="117" t="s">
        <v>428</v>
      </c>
      <c r="E896" s="117" t="s">
        <v>429</v>
      </c>
      <c r="F896" s="117" t="s">
        <v>1412</v>
      </c>
      <c r="G896" s="117" t="s">
        <v>1413</v>
      </c>
      <c r="H896" s="117" t="s">
        <v>3631</v>
      </c>
      <c r="I896" s="117"/>
      <c r="J896" s="116" t="s">
        <v>1858</v>
      </c>
      <c r="K896" s="116">
        <v>6.6794169999999999</v>
      </c>
      <c r="L896" s="116">
        <v>29.801532999999999</v>
      </c>
      <c r="M896" s="117" t="s">
        <v>1859</v>
      </c>
      <c r="N896" s="116" t="s">
        <v>159</v>
      </c>
      <c r="O896" s="116">
        <v>30</v>
      </c>
      <c r="P896" s="116">
        <v>128</v>
      </c>
      <c r="Q896" s="116">
        <v>14</v>
      </c>
      <c r="R896" s="116">
        <v>46</v>
      </c>
      <c r="S896" s="116">
        <v>16</v>
      </c>
      <c r="T896" s="116">
        <v>82</v>
      </c>
      <c r="U896" s="116" t="s">
        <v>159</v>
      </c>
      <c r="V896" s="116">
        <v>61</v>
      </c>
      <c r="W896" s="116">
        <v>276</v>
      </c>
      <c r="X896" s="116">
        <v>38</v>
      </c>
      <c r="Y896" s="116">
        <v>196</v>
      </c>
      <c r="Z896" s="116">
        <v>23</v>
      </c>
      <c r="AA896" s="116">
        <v>80</v>
      </c>
      <c r="AB896" s="116">
        <v>118</v>
      </c>
      <c r="AC896" s="116">
        <v>512</v>
      </c>
      <c r="AD896" s="116">
        <v>300</v>
      </c>
      <c r="AE896" s="116">
        <v>1261</v>
      </c>
      <c r="AF896" s="116" t="s">
        <v>1860</v>
      </c>
      <c r="AG896" s="117"/>
      <c r="AH896" s="117" t="s">
        <v>1861</v>
      </c>
    </row>
    <row r="897" spans="1:34" x14ac:dyDescent="0.25">
      <c r="A897" s="117" t="s">
        <v>186</v>
      </c>
      <c r="B897" s="117" t="s">
        <v>187</v>
      </c>
      <c r="C897" s="117" t="s">
        <v>3632</v>
      </c>
      <c r="D897" s="117" t="s">
        <v>428</v>
      </c>
      <c r="E897" s="117" t="s">
        <v>429</v>
      </c>
      <c r="F897" s="117" t="s">
        <v>1412</v>
      </c>
      <c r="G897" s="117" t="s">
        <v>1413</v>
      </c>
      <c r="H897" s="117" t="s">
        <v>3633</v>
      </c>
      <c r="I897" s="117" t="s">
        <v>3633</v>
      </c>
      <c r="J897" s="116" t="s">
        <v>1858</v>
      </c>
      <c r="K897" s="116">
        <v>6.6751899999999997</v>
      </c>
      <c r="L897" s="116">
        <v>29.812000000000001</v>
      </c>
      <c r="M897" s="117" t="s">
        <v>1859</v>
      </c>
      <c r="N897" s="116" t="s">
        <v>159</v>
      </c>
      <c r="O897" s="116">
        <v>24</v>
      </c>
      <c r="P897" s="116">
        <v>72</v>
      </c>
      <c r="Q897" s="116">
        <v>20</v>
      </c>
      <c r="R897" s="116">
        <v>52</v>
      </c>
      <c r="S897" s="116">
        <v>4</v>
      </c>
      <c r="T897" s="116">
        <v>20</v>
      </c>
      <c r="U897" s="116" t="s">
        <v>159</v>
      </c>
      <c r="V897" s="116">
        <v>42</v>
      </c>
      <c r="W897" s="116">
        <v>126</v>
      </c>
      <c r="X897" s="116">
        <v>16</v>
      </c>
      <c r="Y897" s="116">
        <v>48</v>
      </c>
      <c r="Z897" s="116">
        <v>26</v>
      </c>
      <c r="AA897" s="116">
        <v>78</v>
      </c>
      <c r="AB897" s="116">
        <v>79</v>
      </c>
      <c r="AC897" s="116">
        <v>462</v>
      </c>
      <c r="AD897" s="116">
        <v>129</v>
      </c>
      <c r="AE897" s="116">
        <v>705</v>
      </c>
      <c r="AF897" s="116" t="s">
        <v>1860</v>
      </c>
      <c r="AG897" s="117"/>
      <c r="AH897" s="117" t="s">
        <v>1861</v>
      </c>
    </row>
    <row r="898" spans="1:34" x14ac:dyDescent="0.25">
      <c r="A898" s="117" t="s">
        <v>186</v>
      </c>
      <c r="B898" s="117" t="s">
        <v>187</v>
      </c>
      <c r="C898" s="117" t="s">
        <v>3634</v>
      </c>
      <c r="D898" s="117" t="s">
        <v>428</v>
      </c>
      <c r="E898" s="117" t="s">
        <v>429</v>
      </c>
      <c r="F898" s="117" t="s">
        <v>427</v>
      </c>
      <c r="G898" s="117" t="s">
        <v>430</v>
      </c>
      <c r="H898" s="117" t="s">
        <v>3635</v>
      </c>
      <c r="I898" s="117"/>
      <c r="J898" s="116" t="s">
        <v>1858</v>
      </c>
      <c r="K898" s="116">
        <v>6.8471500000000001</v>
      </c>
      <c r="L898" s="116">
        <v>30.142939999999999</v>
      </c>
      <c r="M898" s="117" t="s">
        <v>1859</v>
      </c>
      <c r="N898" s="116" t="s">
        <v>159</v>
      </c>
      <c r="O898" s="116">
        <v>20</v>
      </c>
      <c r="P898" s="116">
        <v>101</v>
      </c>
      <c r="Q898" s="116">
        <v>20</v>
      </c>
      <c r="R898" s="116">
        <v>101</v>
      </c>
      <c r="S898" s="116">
        <v>0</v>
      </c>
      <c r="T898" s="116">
        <v>0</v>
      </c>
      <c r="U898" s="116" t="s">
        <v>159</v>
      </c>
      <c r="V898" s="116">
        <v>27</v>
      </c>
      <c r="W898" s="116">
        <v>155</v>
      </c>
      <c r="X898" s="116">
        <v>21</v>
      </c>
      <c r="Y898" s="116">
        <v>138</v>
      </c>
      <c r="Z898" s="116">
        <v>6</v>
      </c>
      <c r="AA898" s="116">
        <v>17</v>
      </c>
      <c r="AB898" s="116">
        <v>0</v>
      </c>
      <c r="AC898" s="116">
        <v>0</v>
      </c>
      <c r="AD898" s="116">
        <v>0</v>
      </c>
      <c r="AE898" s="116">
        <v>0</v>
      </c>
      <c r="AF898" s="116" t="s">
        <v>1860</v>
      </c>
      <c r="AG898" s="117"/>
      <c r="AH898" s="117" t="s">
        <v>1861</v>
      </c>
    </row>
    <row r="899" spans="1:34" x14ac:dyDescent="0.25">
      <c r="A899" s="117" t="s">
        <v>186</v>
      </c>
      <c r="B899" s="117" t="s">
        <v>187</v>
      </c>
      <c r="C899" s="117" t="s">
        <v>3636</v>
      </c>
      <c r="D899" s="117" t="s">
        <v>428</v>
      </c>
      <c r="E899" s="117" t="s">
        <v>429</v>
      </c>
      <c r="F899" s="117" t="s">
        <v>427</v>
      </c>
      <c r="G899" s="117" t="s">
        <v>430</v>
      </c>
      <c r="H899" s="117" t="s">
        <v>3637</v>
      </c>
      <c r="I899" s="117"/>
      <c r="J899" s="116" t="s">
        <v>1858</v>
      </c>
      <c r="K899" s="116">
        <v>6.914974</v>
      </c>
      <c r="L899" s="116">
        <v>30.116899</v>
      </c>
      <c r="M899" s="117" t="s">
        <v>1859</v>
      </c>
      <c r="N899" s="116" t="s">
        <v>159</v>
      </c>
      <c r="O899" s="116">
        <v>24</v>
      </c>
      <c r="P899" s="116">
        <v>123</v>
      </c>
      <c r="Q899" s="116">
        <v>24</v>
      </c>
      <c r="R899" s="116">
        <v>123</v>
      </c>
      <c r="S899" s="116">
        <v>0</v>
      </c>
      <c r="T899" s="116">
        <v>0</v>
      </c>
      <c r="U899" s="116" t="s">
        <v>159</v>
      </c>
      <c r="V899" s="116">
        <v>20</v>
      </c>
      <c r="W899" s="116">
        <v>100</v>
      </c>
      <c r="X899" s="116">
        <v>17</v>
      </c>
      <c r="Y899" s="116">
        <v>85</v>
      </c>
      <c r="Z899" s="116">
        <v>3</v>
      </c>
      <c r="AA899" s="116">
        <v>15</v>
      </c>
      <c r="AB899" s="116">
        <v>0</v>
      </c>
      <c r="AC899" s="116">
        <v>0</v>
      </c>
      <c r="AD899" s="116">
        <v>0</v>
      </c>
      <c r="AE899" s="116">
        <v>0</v>
      </c>
      <c r="AF899" s="116" t="s">
        <v>1860</v>
      </c>
      <c r="AG899" s="117"/>
      <c r="AH899" s="117" t="s">
        <v>1861</v>
      </c>
    </row>
    <row r="900" spans="1:34" x14ac:dyDescent="0.25">
      <c r="A900" s="117" t="s">
        <v>186</v>
      </c>
      <c r="B900" s="117" t="s">
        <v>187</v>
      </c>
      <c r="C900" s="117" t="s">
        <v>3638</v>
      </c>
      <c r="D900" s="117" t="s">
        <v>442</v>
      </c>
      <c r="E900" s="117" t="s">
        <v>250</v>
      </c>
      <c r="F900" s="117" t="s">
        <v>441</v>
      </c>
      <c r="G900" s="117" t="s">
        <v>443</v>
      </c>
      <c r="H900" s="117" t="s">
        <v>3639</v>
      </c>
      <c r="I900" s="117"/>
      <c r="J900" s="116" t="s">
        <v>1858</v>
      </c>
      <c r="K900" s="116">
        <v>7.6885199999999996</v>
      </c>
      <c r="L900" s="116">
        <v>29.632940000000001</v>
      </c>
      <c r="M900" s="117" t="s">
        <v>1859</v>
      </c>
      <c r="N900" s="116" t="s">
        <v>159</v>
      </c>
      <c r="O900" s="116">
        <v>173</v>
      </c>
      <c r="P900" s="116">
        <v>916</v>
      </c>
      <c r="Q900" s="116">
        <v>173</v>
      </c>
      <c r="R900" s="116">
        <v>916</v>
      </c>
      <c r="S900" s="116">
        <v>0</v>
      </c>
      <c r="T900" s="116">
        <v>0</v>
      </c>
      <c r="U900" s="116" t="s">
        <v>159</v>
      </c>
      <c r="V900" s="116">
        <v>90</v>
      </c>
      <c r="W900" s="116">
        <v>463</v>
      </c>
      <c r="X900" s="116">
        <v>90</v>
      </c>
      <c r="Y900" s="116">
        <v>463</v>
      </c>
      <c r="Z900" s="116">
        <v>0</v>
      </c>
      <c r="AA900" s="116">
        <v>0</v>
      </c>
      <c r="AB900" s="116">
        <v>0</v>
      </c>
      <c r="AC900" s="116">
        <v>0</v>
      </c>
      <c r="AD900" s="116">
        <v>0</v>
      </c>
      <c r="AE900" s="116">
        <v>0</v>
      </c>
      <c r="AF900" s="116" t="s">
        <v>1860</v>
      </c>
      <c r="AG900" s="117"/>
      <c r="AH900" s="117" t="s">
        <v>1861</v>
      </c>
    </row>
    <row r="901" spans="1:34" x14ac:dyDescent="0.25">
      <c r="A901" s="117" t="s">
        <v>186</v>
      </c>
      <c r="B901" s="117" t="s">
        <v>187</v>
      </c>
      <c r="C901" s="117" t="s">
        <v>3640</v>
      </c>
      <c r="D901" s="117" t="s">
        <v>442</v>
      </c>
      <c r="E901" s="117" t="s">
        <v>250</v>
      </c>
      <c r="F901" s="117" t="s">
        <v>441</v>
      </c>
      <c r="G901" s="117" t="s">
        <v>443</v>
      </c>
      <c r="H901" s="117" t="s">
        <v>3641</v>
      </c>
      <c r="I901" s="117"/>
      <c r="J901" s="116" t="s">
        <v>1858</v>
      </c>
      <c r="K901" s="116">
        <v>7.6562299999999999</v>
      </c>
      <c r="L901" s="116">
        <v>29.659610000000001</v>
      </c>
      <c r="M901" s="117" t="s">
        <v>1859</v>
      </c>
      <c r="N901" s="116" t="s">
        <v>159</v>
      </c>
      <c r="O901" s="116">
        <v>1490</v>
      </c>
      <c r="P901" s="116">
        <v>7571</v>
      </c>
      <c r="Q901" s="116">
        <v>1490</v>
      </c>
      <c r="R901" s="116">
        <v>7571</v>
      </c>
      <c r="S901" s="116">
        <v>0</v>
      </c>
      <c r="T901" s="116">
        <v>0</v>
      </c>
      <c r="U901" s="116" t="s">
        <v>159</v>
      </c>
      <c r="V901" s="116">
        <v>110</v>
      </c>
      <c r="W901" s="116">
        <v>560</v>
      </c>
      <c r="X901" s="116">
        <v>110</v>
      </c>
      <c r="Y901" s="116">
        <v>560</v>
      </c>
      <c r="Z901" s="116">
        <v>0</v>
      </c>
      <c r="AA901" s="116">
        <v>0</v>
      </c>
      <c r="AB901" s="116">
        <v>0</v>
      </c>
      <c r="AC901" s="116">
        <v>0</v>
      </c>
      <c r="AD901" s="116">
        <v>0</v>
      </c>
      <c r="AE901" s="116">
        <v>0</v>
      </c>
      <c r="AF901" s="116" t="s">
        <v>1860</v>
      </c>
      <c r="AG901" s="117"/>
      <c r="AH901" s="117" t="s">
        <v>1861</v>
      </c>
    </row>
    <row r="902" spans="1:34" x14ac:dyDescent="0.25">
      <c r="A902" s="117" t="s">
        <v>186</v>
      </c>
      <c r="B902" s="117" t="s">
        <v>187</v>
      </c>
      <c r="C902" s="117" t="s">
        <v>3642</v>
      </c>
      <c r="D902" s="117" t="s">
        <v>442</v>
      </c>
      <c r="E902" s="117" t="s">
        <v>250</v>
      </c>
      <c r="F902" s="117" t="s">
        <v>441</v>
      </c>
      <c r="G902" s="117" t="s">
        <v>443</v>
      </c>
      <c r="H902" s="117" t="s">
        <v>3643</v>
      </c>
      <c r="I902" s="117"/>
      <c r="J902" s="116" t="s">
        <v>1858</v>
      </c>
      <c r="K902" s="116">
        <v>7.6498900000000001</v>
      </c>
      <c r="L902" s="116">
        <v>29.664619999999999</v>
      </c>
      <c r="M902" s="117" t="s">
        <v>1859</v>
      </c>
      <c r="N902" s="116" t="s">
        <v>159</v>
      </c>
      <c r="O902" s="116">
        <v>182</v>
      </c>
      <c r="P902" s="116">
        <v>944</v>
      </c>
      <c r="Q902" s="116">
        <v>182</v>
      </c>
      <c r="R902" s="116">
        <v>944</v>
      </c>
      <c r="S902" s="116">
        <v>0</v>
      </c>
      <c r="T902" s="116">
        <v>0</v>
      </c>
      <c r="U902" s="116" t="s">
        <v>159</v>
      </c>
      <c r="V902" s="116">
        <v>96</v>
      </c>
      <c r="W902" s="116">
        <v>489</v>
      </c>
      <c r="X902" s="116">
        <v>96</v>
      </c>
      <c r="Y902" s="116">
        <v>489</v>
      </c>
      <c r="Z902" s="116">
        <v>0</v>
      </c>
      <c r="AA902" s="116">
        <v>0</v>
      </c>
      <c r="AB902" s="116">
        <v>0</v>
      </c>
      <c r="AC902" s="116">
        <v>0</v>
      </c>
      <c r="AD902" s="116">
        <v>0</v>
      </c>
      <c r="AE902" s="116">
        <v>0</v>
      </c>
      <c r="AF902" s="116" t="s">
        <v>1860</v>
      </c>
      <c r="AG902" s="117"/>
      <c r="AH902" s="117" t="s">
        <v>1861</v>
      </c>
    </row>
    <row r="903" spans="1:34" x14ac:dyDescent="0.25">
      <c r="A903" s="117" t="s">
        <v>186</v>
      </c>
      <c r="B903" s="117" t="s">
        <v>187</v>
      </c>
      <c r="C903" s="117" t="s">
        <v>3644</v>
      </c>
      <c r="D903" s="117" t="s">
        <v>442</v>
      </c>
      <c r="E903" s="117" t="s">
        <v>250</v>
      </c>
      <c r="F903" s="117" t="s">
        <v>441</v>
      </c>
      <c r="G903" s="117" t="s">
        <v>443</v>
      </c>
      <c r="H903" s="117" t="s">
        <v>443</v>
      </c>
      <c r="I903" s="117"/>
      <c r="J903" s="116" t="s">
        <v>1858</v>
      </c>
      <c r="K903" s="116">
        <v>7.6560319999999997</v>
      </c>
      <c r="L903" s="116">
        <v>29.651539</v>
      </c>
      <c r="M903" s="117" t="s">
        <v>1859</v>
      </c>
      <c r="N903" s="116" t="s">
        <v>159</v>
      </c>
      <c r="O903" s="116">
        <v>856</v>
      </c>
      <c r="P903" s="116">
        <v>4434</v>
      </c>
      <c r="Q903" s="116">
        <v>856</v>
      </c>
      <c r="R903" s="116">
        <v>4434</v>
      </c>
      <c r="S903" s="116">
        <v>0</v>
      </c>
      <c r="T903" s="116">
        <v>0</v>
      </c>
      <c r="U903" s="119" t="s">
        <v>146</v>
      </c>
      <c r="V903" s="116">
        <v>0</v>
      </c>
      <c r="W903" s="116">
        <v>0</v>
      </c>
      <c r="X903" s="116">
        <v>0</v>
      </c>
      <c r="Y903" s="116">
        <v>0</v>
      </c>
      <c r="Z903" s="116">
        <v>0</v>
      </c>
      <c r="AA903" s="116">
        <v>0</v>
      </c>
      <c r="AB903" s="116">
        <v>0</v>
      </c>
      <c r="AC903" s="116">
        <v>0</v>
      </c>
      <c r="AD903" s="116">
        <v>0</v>
      </c>
      <c r="AE903" s="116">
        <v>0</v>
      </c>
      <c r="AF903" s="116" t="s">
        <v>1860</v>
      </c>
      <c r="AG903" s="117"/>
      <c r="AH903" s="117" t="s">
        <v>1861</v>
      </c>
    </row>
    <row r="904" spans="1:34" x14ac:dyDescent="0.25">
      <c r="A904" s="117" t="s">
        <v>186</v>
      </c>
      <c r="B904" s="117" t="s">
        <v>187</v>
      </c>
      <c r="C904" s="117" t="s">
        <v>3645</v>
      </c>
      <c r="D904" s="117" t="s">
        <v>442</v>
      </c>
      <c r="E904" s="117" t="s">
        <v>250</v>
      </c>
      <c r="F904" s="117" t="s">
        <v>459</v>
      </c>
      <c r="G904" s="117" t="s">
        <v>460</v>
      </c>
      <c r="H904" s="117" t="s">
        <v>3646</v>
      </c>
      <c r="I904" s="117"/>
      <c r="J904" s="116" t="s">
        <v>1858</v>
      </c>
      <c r="K904" s="116">
        <v>7.7802990000000003</v>
      </c>
      <c r="L904" s="116">
        <v>29.663857</v>
      </c>
      <c r="M904" s="117" t="s">
        <v>1859</v>
      </c>
      <c r="N904" s="116" t="s">
        <v>159</v>
      </c>
      <c r="O904" s="116">
        <v>2168</v>
      </c>
      <c r="P904" s="116">
        <v>12836</v>
      </c>
      <c r="Q904" s="116">
        <v>2168</v>
      </c>
      <c r="R904" s="116">
        <v>12836</v>
      </c>
      <c r="S904" s="116">
        <v>0</v>
      </c>
      <c r="T904" s="116">
        <v>0</v>
      </c>
      <c r="U904" s="116" t="s">
        <v>159</v>
      </c>
      <c r="V904" s="116">
        <v>200</v>
      </c>
      <c r="W904" s="116">
        <v>1130</v>
      </c>
      <c r="X904" s="116">
        <v>200</v>
      </c>
      <c r="Y904" s="116">
        <v>1130</v>
      </c>
      <c r="Z904" s="116">
        <v>0</v>
      </c>
      <c r="AA904" s="116">
        <v>0</v>
      </c>
      <c r="AB904" s="116">
        <v>0</v>
      </c>
      <c r="AC904" s="116">
        <v>0</v>
      </c>
      <c r="AD904" s="116">
        <v>0</v>
      </c>
      <c r="AE904" s="116">
        <v>0</v>
      </c>
      <c r="AF904" s="116" t="s">
        <v>1860</v>
      </c>
      <c r="AG904" s="117"/>
      <c r="AH904" s="117" t="s">
        <v>1861</v>
      </c>
    </row>
    <row r="905" spans="1:34" x14ac:dyDescent="0.25">
      <c r="A905" s="117" t="s">
        <v>186</v>
      </c>
      <c r="B905" s="117" t="s">
        <v>187</v>
      </c>
      <c r="C905" s="117" t="s">
        <v>3647</v>
      </c>
      <c r="D905" s="117" t="s">
        <v>442</v>
      </c>
      <c r="E905" s="117" t="s">
        <v>250</v>
      </c>
      <c r="F905" s="117" t="s">
        <v>459</v>
      </c>
      <c r="G905" s="117" t="s">
        <v>460</v>
      </c>
      <c r="H905" s="117" t="s">
        <v>1240</v>
      </c>
      <c r="I905" s="117"/>
      <c r="J905" s="116" t="s">
        <v>1858</v>
      </c>
      <c r="K905" s="116">
        <v>7.7707290000000002</v>
      </c>
      <c r="L905" s="116">
        <v>29.677077000000001</v>
      </c>
      <c r="M905" s="117" t="s">
        <v>1859</v>
      </c>
      <c r="N905" s="116" t="s">
        <v>159</v>
      </c>
      <c r="O905" s="116">
        <v>2260</v>
      </c>
      <c r="P905" s="116">
        <v>12573</v>
      </c>
      <c r="Q905" s="116">
        <v>2260</v>
      </c>
      <c r="R905" s="116">
        <v>12573</v>
      </c>
      <c r="S905" s="116">
        <v>0</v>
      </c>
      <c r="T905" s="116">
        <v>0</v>
      </c>
      <c r="U905" s="116" t="s">
        <v>159</v>
      </c>
      <c r="V905" s="116">
        <v>179</v>
      </c>
      <c r="W905" s="116">
        <v>962</v>
      </c>
      <c r="X905" s="116">
        <v>179</v>
      </c>
      <c r="Y905" s="116">
        <v>962</v>
      </c>
      <c r="Z905" s="116">
        <v>0</v>
      </c>
      <c r="AA905" s="116">
        <v>0</v>
      </c>
      <c r="AB905" s="116">
        <v>0</v>
      </c>
      <c r="AC905" s="116">
        <v>0</v>
      </c>
      <c r="AD905" s="116">
        <v>0</v>
      </c>
      <c r="AE905" s="116">
        <v>0</v>
      </c>
      <c r="AF905" s="116" t="s">
        <v>1860</v>
      </c>
      <c r="AG905" s="117"/>
      <c r="AH905" s="117" t="s">
        <v>1861</v>
      </c>
    </row>
    <row r="906" spans="1:34" x14ac:dyDescent="0.25">
      <c r="A906" s="117" t="s">
        <v>186</v>
      </c>
      <c r="B906" s="117" t="s">
        <v>187</v>
      </c>
      <c r="C906" s="117" t="s">
        <v>3648</v>
      </c>
      <c r="D906" s="117" t="s">
        <v>442</v>
      </c>
      <c r="E906" s="117" t="s">
        <v>250</v>
      </c>
      <c r="F906" s="117" t="s">
        <v>459</v>
      </c>
      <c r="G906" s="117" t="s">
        <v>460</v>
      </c>
      <c r="H906" s="117" t="s">
        <v>3649</v>
      </c>
      <c r="I906" s="117"/>
      <c r="J906" s="116" t="s">
        <v>1858</v>
      </c>
      <c r="K906" s="116">
        <v>7.6800839999999999</v>
      </c>
      <c r="L906" s="116">
        <v>29.712033000000002</v>
      </c>
      <c r="M906" s="118" t="s">
        <v>2151</v>
      </c>
      <c r="N906" s="116" t="s">
        <v>146</v>
      </c>
      <c r="O906" s="116">
        <v>0</v>
      </c>
      <c r="P906" s="116">
        <v>0</v>
      </c>
      <c r="Q906" s="116">
        <v>0</v>
      </c>
      <c r="R906" s="116">
        <v>0</v>
      </c>
      <c r="S906" s="116">
        <v>0</v>
      </c>
      <c r="T906" s="116">
        <v>0</v>
      </c>
      <c r="U906" s="119" t="s">
        <v>146</v>
      </c>
      <c r="V906" s="116">
        <v>0</v>
      </c>
      <c r="W906" s="116">
        <v>0</v>
      </c>
      <c r="X906" s="116">
        <v>0</v>
      </c>
      <c r="Y906" s="116">
        <v>0</v>
      </c>
      <c r="Z906" s="116">
        <v>0</v>
      </c>
      <c r="AA906" s="116">
        <v>0</v>
      </c>
      <c r="AB906" s="116">
        <v>0</v>
      </c>
      <c r="AC906" s="116">
        <v>0</v>
      </c>
      <c r="AD906" s="116">
        <v>0</v>
      </c>
      <c r="AE906" s="116">
        <v>0</v>
      </c>
      <c r="AF906" s="116" t="s">
        <v>1860</v>
      </c>
      <c r="AG906" s="117" t="s">
        <v>2270</v>
      </c>
      <c r="AH906" s="117" t="s">
        <v>1861</v>
      </c>
    </row>
    <row r="907" spans="1:34" x14ac:dyDescent="0.25">
      <c r="A907" s="117" t="s">
        <v>186</v>
      </c>
      <c r="B907" s="117" t="s">
        <v>187</v>
      </c>
      <c r="C907" s="117" t="s">
        <v>3650</v>
      </c>
      <c r="D907" s="117" t="s">
        <v>442</v>
      </c>
      <c r="E907" s="117" t="s">
        <v>250</v>
      </c>
      <c r="F907" s="117" t="s">
        <v>459</v>
      </c>
      <c r="G907" s="117" t="s">
        <v>460</v>
      </c>
      <c r="H907" s="117" t="s">
        <v>3651</v>
      </c>
      <c r="I907" s="117"/>
      <c r="J907" s="116" t="s">
        <v>1858</v>
      </c>
      <c r="K907" s="116">
        <v>7.7015820000000001</v>
      </c>
      <c r="L907" s="116">
        <v>29.715299999999999</v>
      </c>
      <c r="M907" s="117" t="s">
        <v>1859</v>
      </c>
      <c r="N907" s="116" t="s">
        <v>159</v>
      </c>
      <c r="O907" s="116">
        <v>105</v>
      </c>
      <c r="P907" s="116">
        <v>567</v>
      </c>
      <c r="Q907" s="116">
        <v>105</v>
      </c>
      <c r="R907" s="116">
        <v>567</v>
      </c>
      <c r="S907" s="116">
        <v>0</v>
      </c>
      <c r="T907" s="116">
        <v>0</v>
      </c>
      <c r="U907" s="116" t="s">
        <v>159</v>
      </c>
      <c r="V907" s="116">
        <v>45</v>
      </c>
      <c r="W907" s="116">
        <v>243</v>
      </c>
      <c r="X907" s="116">
        <v>45</v>
      </c>
      <c r="Y907" s="116">
        <v>243</v>
      </c>
      <c r="Z907" s="116">
        <v>0</v>
      </c>
      <c r="AA907" s="116">
        <v>0</v>
      </c>
      <c r="AB907" s="116">
        <v>0</v>
      </c>
      <c r="AC907" s="116">
        <v>0</v>
      </c>
      <c r="AD907" s="116">
        <v>0</v>
      </c>
      <c r="AE907" s="116">
        <v>0</v>
      </c>
      <c r="AF907" s="116" t="s">
        <v>1860</v>
      </c>
      <c r="AG907" s="117"/>
      <c r="AH907" s="117" t="s">
        <v>1861</v>
      </c>
    </row>
    <row r="908" spans="1:34" x14ac:dyDescent="0.25">
      <c r="A908" s="117" t="s">
        <v>186</v>
      </c>
      <c r="B908" s="117" t="s">
        <v>187</v>
      </c>
      <c r="C908" s="117" t="s">
        <v>3652</v>
      </c>
      <c r="D908" s="117" t="s">
        <v>442</v>
      </c>
      <c r="E908" s="117" t="s">
        <v>250</v>
      </c>
      <c r="F908" s="117" t="s">
        <v>1031</v>
      </c>
      <c r="G908" s="117" t="s">
        <v>1032</v>
      </c>
      <c r="H908" s="117" t="s">
        <v>3653</v>
      </c>
      <c r="I908" s="117" t="s">
        <v>3653</v>
      </c>
      <c r="J908" s="116" t="s">
        <v>1858</v>
      </c>
      <c r="K908" s="116">
        <v>7.3519100000000002</v>
      </c>
      <c r="L908" s="116">
        <v>29.710170000000002</v>
      </c>
      <c r="M908" s="117" t="s">
        <v>1859</v>
      </c>
      <c r="N908" s="116" t="s">
        <v>159</v>
      </c>
      <c r="O908" s="116">
        <v>397</v>
      </c>
      <c r="P908" s="116">
        <v>2125</v>
      </c>
      <c r="Q908" s="116">
        <v>397</v>
      </c>
      <c r="R908" s="116">
        <v>2125</v>
      </c>
      <c r="S908" s="116">
        <v>0</v>
      </c>
      <c r="T908" s="116">
        <v>0</v>
      </c>
      <c r="U908" s="116" t="s">
        <v>159</v>
      </c>
      <c r="V908" s="116">
        <v>193</v>
      </c>
      <c r="W908" s="116">
        <v>1044</v>
      </c>
      <c r="X908" s="116">
        <v>193</v>
      </c>
      <c r="Y908" s="116">
        <v>1044</v>
      </c>
      <c r="Z908" s="116">
        <v>0</v>
      </c>
      <c r="AA908" s="116">
        <v>0</v>
      </c>
      <c r="AB908" s="116">
        <v>20</v>
      </c>
      <c r="AC908" s="116">
        <v>123</v>
      </c>
      <c r="AD908" s="116">
        <v>0</v>
      </c>
      <c r="AE908" s="116">
        <v>0</v>
      </c>
      <c r="AF908" s="116" t="s">
        <v>1860</v>
      </c>
      <c r="AG908" s="117"/>
      <c r="AH908" s="117" t="s">
        <v>1861</v>
      </c>
    </row>
    <row r="909" spans="1:34" x14ac:dyDescent="0.25">
      <c r="A909" s="117" t="s">
        <v>186</v>
      </c>
      <c r="B909" s="117" t="s">
        <v>187</v>
      </c>
      <c r="C909" s="117" t="s">
        <v>3654</v>
      </c>
      <c r="D909" s="117" t="s">
        <v>442</v>
      </c>
      <c r="E909" s="117" t="s">
        <v>250</v>
      </c>
      <c r="F909" s="117" t="s">
        <v>1031</v>
      </c>
      <c r="G909" s="117" t="s">
        <v>1032</v>
      </c>
      <c r="H909" s="117" t="s">
        <v>1032</v>
      </c>
      <c r="I909" s="117"/>
      <c r="J909" s="116" t="s">
        <v>1858</v>
      </c>
      <c r="K909" s="116">
        <v>7.5640958999999999</v>
      </c>
      <c r="L909" s="116">
        <v>29.687666799999999</v>
      </c>
      <c r="M909" s="117" t="s">
        <v>1859</v>
      </c>
      <c r="N909" s="116" t="s">
        <v>159</v>
      </c>
      <c r="O909" s="116">
        <v>254</v>
      </c>
      <c r="P909" s="116">
        <v>1371</v>
      </c>
      <c r="Q909" s="116">
        <v>254</v>
      </c>
      <c r="R909" s="116">
        <v>1371</v>
      </c>
      <c r="S909" s="116">
        <v>0</v>
      </c>
      <c r="T909" s="116">
        <v>0</v>
      </c>
      <c r="U909" s="116" t="s">
        <v>159</v>
      </c>
      <c r="V909" s="116">
        <v>30</v>
      </c>
      <c r="W909" s="116">
        <v>162</v>
      </c>
      <c r="X909" s="116">
        <v>30</v>
      </c>
      <c r="Y909" s="116">
        <v>162</v>
      </c>
      <c r="Z909" s="116">
        <v>0</v>
      </c>
      <c r="AA909" s="116">
        <v>0</v>
      </c>
      <c r="AB909" s="116">
        <v>21</v>
      </c>
      <c r="AC909" s="116">
        <v>136</v>
      </c>
      <c r="AD909" s="116">
        <v>0</v>
      </c>
      <c r="AE909" s="116">
        <v>0</v>
      </c>
      <c r="AF909" s="116" t="s">
        <v>1860</v>
      </c>
      <c r="AG909" s="117"/>
      <c r="AH909" s="117" t="s">
        <v>1861</v>
      </c>
    </row>
    <row r="910" spans="1:34" x14ac:dyDescent="0.25">
      <c r="A910" s="117" t="s">
        <v>186</v>
      </c>
      <c r="B910" s="117" t="s">
        <v>187</v>
      </c>
      <c r="C910" s="117" t="s">
        <v>3655</v>
      </c>
      <c r="D910" s="117" t="s">
        <v>442</v>
      </c>
      <c r="E910" s="117" t="s">
        <v>250</v>
      </c>
      <c r="F910" s="117" t="s">
        <v>1031</v>
      </c>
      <c r="G910" s="117" t="s">
        <v>1032</v>
      </c>
      <c r="H910" s="117" t="s">
        <v>3656</v>
      </c>
      <c r="I910" s="117"/>
      <c r="J910" s="116" t="s">
        <v>1858</v>
      </c>
      <c r="K910" s="116">
        <v>7.5888121999999996</v>
      </c>
      <c r="L910" s="116">
        <v>29.710305900000002</v>
      </c>
      <c r="M910" s="117" t="s">
        <v>1859</v>
      </c>
      <c r="N910" s="116" t="s">
        <v>159</v>
      </c>
      <c r="O910" s="116">
        <v>758</v>
      </c>
      <c r="P910" s="116">
        <v>3995</v>
      </c>
      <c r="Q910" s="116">
        <v>758</v>
      </c>
      <c r="R910" s="116">
        <v>3995</v>
      </c>
      <c r="S910" s="116">
        <v>0</v>
      </c>
      <c r="T910" s="116">
        <v>0</v>
      </c>
      <c r="U910" s="116" t="s">
        <v>159</v>
      </c>
      <c r="V910" s="116">
        <v>40</v>
      </c>
      <c r="W910" s="116">
        <v>215</v>
      </c>
      <c r="X910" s="116">
        <v>22</v>
      </c>
      <c r="Y910" s="116">
        <v>119</v>
      </c>
      <c r="Z910" s="116">
        <v>18</v>
      </c>
      <c r="AA910" s="116">
        <v>96</v>
      </c>
      <c r="AB910" s="116">
        <v>21</v>
      </c>
      <c r="AC910" s="116">
        <v>121</v>
      </c>
      <c r="AD910" s="116">
        <v>0</v>
      </c>
      <c r="AE910" s="116">
        <v>0</v>
      </c>
      <c r="AF910" s="116" t="s">
        <v>1860</v>
      </c>
      <c r="AG910" s="117"/>
      <c r="AH910" s="117" t="s">
        <v>1861</v>
      </c>
    </row>
    <row r="911" spans="1:34" x14ac:dyDescent="0.25">
      <c r="A911" s="117" t="s">
        <v>186</v>
      </c>
      <c r="B911" s="117" t="s">
        <v>187</v>
      </c>
      <c r="C911" s="117" t="s">
        <v>3657</v>
      </c>
      <c r="D911" s="117" t="s">
        <v>442</v>
      </c>
      <c r="E911" s="117" t="s">
        <v>250</v>
      </c>
      <c r="F911" s="117" t="s">
        <v>1031</v>
      </c>
      <c r="G911" s="117" t="s">
        <v>1032</v>
      </c>
      <c r="H911" s="117" t="s">
        <v>3658</v>
      </c>
      <c r="I911" s="117"/>
      <c r="J911" s="116" t="s">
        <v>1858</v>
      </c>
      <c r="K911" s="116">
        <v>7.5647222220000003</v>
      </c>
      <c r="L911" s="116">
        <v>29.689444444999999</v>
      </c>
      <c r="M911" s="117" t="s">
        <v>1859</v>
      </c>
      <c r="N911" s="116" t="s">
        <v>159</v>
      </c>
      <c r="O911" s="116">
        <v>400</v>
      </c>
      <c r="P911" s="116">
        <v>2166</v>
      </c>
      <c r="Q911" s="116">
        <v>400</v>
      </c>
      <c r="R911" s="116">
        <v>2166</v>
      </c>
      <c r="S911" s="116">
        <v>0</v>
      </c>
      <c r="T911" s="116">
        <v>0</v>
      </c>
      <c r="U911" s="116" t="s">
        <v>159</v>
      </c>
      <c r="V911" s="116">
        <v>493</v>
      </c>
      <c r="W911" s="116">
        <v>2625</v>
      </c>
      <c r="X911" s="116">
        <v>493</v>
      </c>
      <c r="Y911" s="116">
        <v>2625</v>
      </c>
      <c r="Z911" s="116">
        <v>0</v>
      </c>
      <c r="AA911" s="116">
        <v>0</v>
      </c>
      <c r="AB911" s="116">
        <v>18</v>
      </c>
      <c r="AC911" s="116">
        <v>94</v>
      </c>
      <c r="AD911" s="116">
        <v>0</v>
      </c>
      <c r="AE911" s="116">
        <v>0</v>
      </c>
      <c r="AF911" s="116" t="s">
        <v>1860</v>
      </c>
      <c r="AG911" s="117"/>
      <c r="AH911" s="117" t="s">
        <v>1861</v>
      </c>
    </row>
    <row r="912" spans="1:34" x14ac:dyDescent="0.25">
      <c r="A912" s="117" t="s">
        <v>186</v>
      </c>
      <c r="B912" s="117" t="s">
        <v>187</v>
      </c>
      <c r="C912" s="117" t="s">
        <v>3659</v>
      </c>
      <c r="D912" s="117" t="s">
        <v>442</v>
      </c>
      <c r="E912" s="117" t="s">
        <v>250</v>
      </c>
      <c r="F912" s="117" t="s">
        <v>628</v>
      </c>
      <c r="G912" s="117" t="s">
        <v>629</v>
      </c>
      <c r="H912" s="117" t="s">
        <v>3660</v>
      </c>
      <c r="I912" s="117"/>
      <c r="J912" s="116" t="s">
        <v>1858</v>
      </c>
      <c r="K912" s="116">
        <v>7.6685100000000004</v>
      </c>
      <c r="L912" s="116">
        <v>29.690300000000001</v>
      </c>
      <c r="M912" s="117" t="s">
        <v>1859</v>
      </c>
      <c r="N912" s="116" t="s">
        <v>159</v>
      </c>
      <c r="O912" s="116">
        <v>283</v>
      </c>
      <c r="P912" s="116">
        <v>1482</v>
      </c>
      <c r="Q912" s="116">
        <v>283</v>
      </c>
      <c r="R912" s="116">
        <v>1482</v>
      </c>
      <c r="S912" s="116">
        <v>0</v>
      </c>
      <c r="T912" s="116">
        <v>0</v>
      </c>
      <c r="U912" s="116" t="s">
        <v>159</v>
      </c>
      <c r="V912" s="116">
        <v>356</v>
      </c>
      <c r="W912" s="116">
        <v>1864</v>
      </c>
      <c r="X912" s="116">
        <v>356</v>
      </c>
      <c r="Y912" s="116">
        <v>1864</v>
      </c>
      <c r="Z912" s="116">
        <v>0</v>
      </c>
      <c r="AA912" s="116">
        <v>0</v>
      </c>
      <c r="AB912" s="116">
        <v>0</v>
      </c>
      <c r="AC912" s="116">
        <v>0</v>
      </c>
      <c r="AD912" s="116">
        <v>0</v>
      </c>
      <c r="AE912" s="116">
        <v>0</v>
      </c>
      <c r="AF912" s="116" t="s">
        <v>1860</v>
      </c>
      <c r="AG912" s="117"/>
      <c r="AH912" s="117" t="s">
        <v>1861</v>
      </c>
    </row>
    <row r="913" spans="1:34" x14ac:dyDescent="0.25">
      <c r="A913" s="117" t="s">
        <v>186</v>
      </c>
      <c r="B913" s="117" t="s">
        <v>187</v>
      </c>
      <c r="C913" s="117" t="s">
        <v>3661</v>
      </c>
      <c r="D913" s="117" t="s">
        <v>442</v>
      </c>
      <c r="E913" s="117" t="s">
        <v>250</v>
      </c>
      <c r="F913" s="117" t="s">
        <v>628</v>
      </c>
      <c r="G913" s="117" t="s">
        <v>629</v>
      </c>
      <c r="H913" s="117" t="s">
        <v>3662</v>
      </c>
      <c r="I913" s="117"/>
      <c r="J913" s="116" t="s">
        <v>1858</v>
      </c>
      <c r="K913" s="116">
        <v>7.6674499999999997</v>
      </c>
      <c r="L913" s="116">
        <v>29.712869999999999</v>
      </c>
      <c r="M913" s="117" t="s">
        <v>1859</v>
      </c>
      <c r="N913" s="116" t="s">
        <v>159</v>
      </c>
      <c r="O913" s="116">
        <v>110</v>
      </c>
      <c r="P913" s="116">
        <v>630</v>
      </c>
      <c r="Q913" s="116">
        <v>110</v>
      </c>
      <c r="R913" s="116">
        <v>630</v>
      </c>
      <c r="S913" s="116">
        <v>0</v>
      </c>
      <c r="T913" s="116">
        <v>0</v>
      </c>
      <c r="U913" s="116" t="s">
        <v>159</v>
      </c>
      <c r="V913" s="116">
        <v>400</v>
      </c>
      <c r="W913" s="116">
        <v>2000</v>
      </c>
      <c r="X913" s="116">
        <v>400</v>
      </c>
      <c r="Y913" s="116">
        <v>2000</v>
      </c>
      <c r="Z913" s="116">
        <v>0</v>
      </c>
      <c r="AA913" s="116">
        <v>0</v>
      </c>
      <c r="AB913" s="116">
        <v>0</v>
      </c>
      <c r="AC913" s="116">
        <v>0</v>
      </c>
      <c r="AD913" s="116">
        <v>16</v>
      </c>
      <c r="AE913" s="116">
        <v>90</v>
      </c>
      <c r="AF913" s="116" t="s">
        <v>1860</v>
      </c>
      <c r="AG913" s="117"/>
      <c r="AH913" s="117" t="s">
        <v>1861</v>
      </c>
    </row>
    <row r="914" spans="1:34" x14ac:dyDescent="0.25">
      <c r="A914" s="117" t="s">
        <v>186</v>
      </c>
      <c r="B914" s="117" t="s">
        <v>187</v>
      </c>
      <c r="C914" s="117" t="s">
        <v>3663</v>
      </c>
      <c r="D914" s="117" t="s">
        <v>442</v>
      </c>
      <c r="E914" s="117" t="s">
        <v>250</v>
      </c>
      <c r="F914" s="117" t="s">
        <v>628</v>
      </c>
      <c r="G914" s="117" t="s">
        <v>629</v>
      </c>
      <c r="H914" s="117" t="s">
        <v>629</v>
      </c>
      <c r="I914" s="117"/>
      <c r="J914" s="116" t="s">
        <v>1858</v>
      </c>
      <c r="K914" s="116">
        <v>7.666417</v>
      </c>
      <c r="L914" s="116">
        <v>29.713363999999999</v>
      </c>
      <c r="M914" s="117" t="s">
        <v>1859</v>
      </c>
      <c r="N914" s="116" t="s">
        <v>159</v>
      </c>
      <c r="O914" s="116">
        <v>121</v>
      </c>
      <c r="P914" s="116">
        <v>683</v>
      </c>
      <c r="Q914" s="116">
        <v>121</v>
      </c>
      <c r="R914" s="116">
        <v>683</v>
      </c>
      <c r="S914" s="116">
        <v>0</v>
      </c>
      <c r="T914" s="116">
        <v>0</v>
      </c>
      <c r="U914" s="116" t="s">
        <v>159</v>
      </c>
      <c r="V914" s="116">
        <v>39</v>
      </c>
      <c r="W914" s="116">
        <v>210</v>
      </c>
      <c r="X914" s="116">
        <v>39</v>
      </c>
      <c r="Y914" s="116">
        <v>210</v>
      </c>
      <c r="Z914" s="116">
        <v>0</v>
      </c>
      <c r="AA914" s="116">
        <v>0</v>
      </c>
      <c r="AB914" s="116">
        <v>0</v>
      </c>
      <c r="AC914" s="116">
        <v>0</v>
      </c>
      <c r="AD914" s="116">
        <v>0</v>
      </c>
      <c r="AE914" s="116">
        <v>0</v>
      </c>
      <c r="AF914" s="116" t="s">
        <v>1860</v>
      </c>
      <c r="AG914" s="117"/>
      <c r="AH914" s="117" t="s">
        <v>1861</v>
      </c>
    </row>
    <row r="915" spans="1:34" x14ac:dyDescent="0.25">
      <c r="A915" s="117" t="s">
        <v>186</v>
      </c>
      <c r="B915" s="117" t="s">
        <v>187</v>
      </c>
      <c r="C915" s="117" t="s">
        <v>3664</v>
      </c>
      <c r="D915" s="117" t="s">
        <v>1140</v>
      </c>
      <c r="E915" s="117" t="s">
        <v>446</v>
      </c>
      <c r="F915" s="117" t="s">
        <v>1139</v>
      </c>
      <c r="G915" s="117" t="s">
        <v>1141</v>
      </c>
      <c r="H915" s="117" t="s">
        <v>3665</v>
      </c>
      <c r="I915" s="117"/>
      <c r="J915" s="116" t="s">
        <v>1858</v>
      </c>
      <c r="K915" s="116">
        <v>6.7032150000000001</v>
      </c>
      <c r="L915" s="116">
        <v>29.140255</v>
      </c>
      <c r="M915" s="117" t="s">
        <v>1859</v>
      </c>
      <c r="N915" s="116" t="s">
        <v>159</v>
      </c>
      <c r="O915" s="116">
        <v>5</v>
      </c>
      <c r="P915" s="116">
        <v>27</v>
      </c>
      <c r="Q915" s="116">
        <v>5</v>
      </c>
      <c r="R915" s="116">
        <v>27</v>
      </c>
      <c r="S915" s="116">
        <v>0</v>
      </c>
      <c r="T915" s="116">
        <v>0</v>
      </c>
      <c r="U915" s="116" t="s">
        <v>159</v>
      </c>
      <c r="V915" s="116">
        <v>59</v>
      </c>
      <c r="W915" s="116">
        <v>318</v>
      </c>
      <c r="X915" s="116">
        <v>41</v>
      </c>
      <c r="Y915" s="116">
        <v>221</v>
      </c>
      <c r="Z915" s="116">
        <v>18</v>
      </c>
      <c r="AA915" s="116">
        <v>97</v>
      </c>
      <c r="AB915" s="116">
        <v>9</v>
      </c>
      <c r="AC915" s="116">
        <v>49</v>
      </c>
      <c r="AD915" s="116">
        <v>0</v>
      </c>
      <c r="AE915" s="116">
        <v>0</v>
      </c>
      <c r="AF915" s="116" t="s">
        <v>1860</v>
      </c>
      <c r="AG915" s="117"/>
      <c r="AH915" s="117" t="s">
        <v>1861</v>
      </c>
    </row>
    <row r="916" spans="1:34" x14ac:dyDescent="0.25">
      <c r="A916" s="117" t="s">
        <v>186</v>
      </c>
      <c r="B916" s="117" t="s">
        <v>187</v>
      </c>
      <c r="C916" s="117" t="s">
        <v>3666</v>
      </c>
      <c r="D916" s="117" t="s">
        <v>1140</v>
      </c>
      <c r="E916" s="117" t="s">
        <v>446</v>
      </c>
      <c r="F916" s="117" t="s">
        <v>1139</v>
      </c>
      <c r="G916" s="117" t="s">
        <v>1141</v>
      </c>
      <c r="H916" s="117" t="s">
        <v>3667</v>
      </c>
      <c r="I916" s="117"/>
      <c r="J916" s="116" t="s">
        <v>1858</v>
      </c>
      <c r="K916" s="116">
        <v>6.60954</v>
      </c>
      <c r="L916" s="116">
        <v>29.315100000000001</v>
      </c>
      <c r="M916" s="117" t="s">
        <v>1859</v>
      </c>
      <c r="N916" s="116" t="s">
        <v>159</v>
      </c>
      <c r="O916" s="116">
        <v>15</v>
      </c>
      <c r="P916" s="116">
        <v>81</v>
      </c>
      <c r="Q916" s="116">
        <v>15</v>
      </c>
      <c r="R916" s="116">
        <v>81</v>
      </c>
      <c r="S916" s="116">
        <v>0</v>
      </c>
      <c r="T916" s="116">
        <v>0</v>
      </c>
      <c r="U916" s="116" t="s">
        <v>159</v>
      </c>
      <c r="V916" s="116">
        <v>67</v>
      </c>
      <c r="W916" s="116">
        <v>362</v>
      </c>
      <c r="X916" s="116">
        <v>67</v>
      </c>
      <c r="Y916" s="116">
        <v>362</v>
      </c>
      <c r="Z916" s="116">
        <v>0</v>
      </c>
      <c r="AA916" s="116">
        <v>0</v>
      </c>
      <c r="AB916" s="116">
        <v>12</v>
      </c>
      <c r="AC916" s="116">
        <v>65</v>
      </c>
      <c r="AD916" s="116">
        <v>108</v>
      </c>
      <c r="AE916" s="116">
        <v>583</v>
      </c>
      <c r="AF916" s="116" t="s">
        <v>1860</v>
      </c>
      <c r="AG916" s="117"/>
      <c r="AH916" s="117" t="s">
        <v>1861</v>
      </c>
    </row>
    <row r="917" spans="1:34" x14ac:dyDescent="0.25">
      <c r="A917" s="117" t="s">
        <v>186</v>
      </c>
      <c r="B917" s="117" t="s">
        <v>187</v>
      </c>
      <c r="C917" s="117" t="s">
        <v>3668</v>
      </c>
      <c r="D917" s="117" t="s">
        <v>1140</v>
      </c>
      <c r="E917" s="117" t="s">
        <v>446</v>
      </c>
      <c r="F917" s="117" t="s">
        <v>1139</v>
      </c>
      <c r="G917" s="117" t="s">
        <v>1141</v>
      </c>
      <c r="H917" s="117" t="s">
        <v>3669</v>
      </c>
      <c r="I917" s="117"/>
      <c r="J917" s="116" t="s">
        <v>1858</v>
      </c>
      <c r="K917" s="116">
        <v>6.6939320000000002</v>
      </c>
      <c r="L917" s="116">
        <v>29.385850999999999</v>
      </c>
      <c r="M917" s="117" t="s">
        <v>1859</v>
      </c>
      <c r="N917" s="116" t="s">
        <v>159</v>
      </c>
      <c r="O917" s="116">
        <v>21</v>
      </c>
      <c r="P917" s="116">
        <v>113</v>
      </c>
      <c r="Q917" s="116">
        <v>11</v>
      </c>
      <c r="R917" s="116">
        <v>59</v>
      </c>
      <c r="S917" s="116">
        <v>10</v>
      </c>
      <c r="T917" s="116">
        <v>54</v>
      </c>
      <c r="U917" s="116" t="s">
        <v>159</v>
      </c>
      <c r="V917" s="116">
        <v>57</v>
      </c>
      <c r="W917" s="116">
        <v>308</v>
      </c>
      <c r="X917" s="116">
        <v>53</v>
      </c>
      <c r="Y917" s="116">
        <v>286</v>
      </c>
      <c r="Z917" s="116">
        <v>4</v>
      </c>
      <c r="AA917" s="116">
        <v>22</v>
      </c>
      <c r="AB917" s="116">
        <v>10</v>
      </c>
      <c r="AC917" s="116">
        <v>54</v>
      </c>
      <c r="AD917" s="116">
        <v>106</v>
      </c>
      <c r="AE917" s="116">
        <v>572</v>
      </c>
      <c r="AF917" s="116" t="s">
        <v>1860</v>
      </c>
      <c r="AG917" s="117"/>
      <c r="AH917" s="117" t="s">
        <v>1861</v>
      </c>
    </row>
    <row r="918" spans="1:34" x14ac:dyDescent="0.25">
      <c r="A918" s="117" t="s">
        <v>186</v>
      </c>
      <c r="B918" s="117" t="s">
        <v>187</v>
      </c>
      <c r="C918" s="117" t="s">
        <v>3670</v>
      </c>
      <c r="D918" s="117" t="s">
        <v>1140</v>
      </c>
      <c r="E918" s="117" t="s">
        <v>446</v>
      </c>
      <c r="F918" s="117" t="s">
        <v>1139</v>
      </c>
      <c r="G918" s="117" t="s">
        <v>1141</v>
      </c>
      <c r="H918" s="117" t="s">
        <v>3671</v>
      </c>
      <c r="I918" s="117"/>
      <c r="J918" s="116" t="s">
        <v>1858</v>
      </c>
      <c r="K918" s="116">
        <v>6.5793049999999997</v>
      </c>
      <c r="L918" s="116">
        <v>29.386592</v>
      </c>
      <c r="M918" s="117" t="s">
        <v>1859</v>
      </c>
      <c r="N918" s="116" t="s">
        <v>159</v>
      </c>
      <c r="O918" s="116">
        <v>10</v>
      </c>
      <c r="P918" s="116">
        <v>54</v>
      </c>
      <c r="Q918" s="116">
        <v>10</v>
      </c>
      <c r="R918" s="116">
        <v>54</v>
      </c>
      <c r="S918" s="116">
        <v>0</v>
      </c>
      <c r="T918" s="116">
        <v>0</v>
      </c>
      <c r="U918" s="116" t="s">
        <v>159</v>
      </c>
      <c r="V918" s="116">
        <v>38</v>
      </c>
      <c r="W918" s="116">
        <v>205</v>
      </c>
      <c r="X918" s="116">
        <v>38</v>
      </c>
      <c r="Y918" s="116">
        <v>205</v>
      </c>
      <c r="Z918" s="116">
        <v>0</v>
      </c>
      <c r="AA918" s="116">
        <v>0</v>
      </c>
      <c r="AB918" s="116">
        <v>0</v>
      </c>
      <c r="AC918" s="116">
        <v>0</v>
      </c>
      <c r="AD918" s="116">
        <v>23</v>
      </c>
      <c r="AE918" s="116">
        <v>124</v>
      </c>
      <c r="AF918" s="116" t="s">
        <v>1860</v>
      </c>
      <c r="AG918" s="117"/>
      <c r="AH918" s="117" t="s">
        <v>1861</v>
      </c>
    </row>
    <row r="919" spans="1:34" x14ac:dyDescent="0.25">
      <c r="A919" s="117" t="s">
        <v>186</v>
      </c>
      <c r="B919" s="117" t="s">
        <v>187</v>
      </c>
      <c r="C919" s="117" t="s">
        <v>3672</v>
      </c>
      <c r="D919" s="117" t="s">
        <v>1140</v>
      </c>
      <c r="E919" s="117" t="s">
        <v>446</v>
      </c>
      <c r="F919" s="117" t="s">
        <v>1139</v>
      </c>
      <c r="G919" s="117" t="s">
        <v>1141</v>
      </c>
      <c r="H919" s="117" t="s">
        <v>3673</v>
      </c>
      <c r="I919" s="117"/>
      <c r="J919" s="116" t="s">
        <v>1858</v>
      </c>
      <c r="K919" s="116">
        <v>6.6620280000000003</v>
      </c>
      <c r="L919" s="116">
        <v>29.438524000000001</v>
      </c>
      <c r="M919" s="117" t="s">
        <v>1859</v>
      </c>
      <c r="N919" s="116" t="s">
        <v>159</v>
      </c>
      <c r="O919" s="116">
        <v>12</v>
      </c>
      <c r="P919" s="116">
        <v>65</v>
      </c>
      <c r="Q919" s="116">
        <v>12</v>
      </c>
      <c r="R919" s="116">
        <v>65</v>
      </c>
      <c r="S919" s="116">
        <v>0</v>
      </c>
      <c r="T919" s="116">
        <v>0</v>
      </c>
      <c r="U919" s="116" t="s">
        <v>159</v>
      </c>
      <c r="V919" s="116">
        <v>72</v>
      </c>
      <c r="W919" s="116">
        <v>389</v>
      </c>
      <c r="X919" s="116">
        <v>34</v>
      </c>
      <c r="Y919" s="116">
        <v>184</v>
      </c>
      <c r="Z919" s="116">
        <v>38</v>
      </c>
      <c r="AA919" s="116">
        <v>205</v>
      </c>
      <c r="AB919" s="116">
        <v>3</v>
      </c>
      <c r="AC919" s="116">
        <v>16</v>
      </c>
      <c r="AD919" s="116">
        <v>131</v>
      </c>
      <c r="AE919" s="116">
        <v>787</v>
      </c>
      <c r="AF919" s="116" t="s">
        <v>1860</v>
      </c>
      <c r="AG919" s="117"/>
      <c r="AH919" s="117" t="s">
        <v>1861</v>
      </c>
    </row>
    <row r="920" spans="1:34" x14ac:dyDescent="0.25">
      <c r="A920" s="117" t="s">
        <v>186</v>
      </c>
      <c r="B920" s="117" t="s">
        <v>187</v>
      </c>
      <c r="C920" s="117" t="s">
        <v>3674</v>
      </c>
      <c r="D920" s="117" t="s">
        <v>1140</v>
      </c>
      <c r="E920" s="117" t="s">
        <v>446</v>
      </c>
      <c r="F920" s="117" t="s">
        <v>1403</v>
      </c>
      <c r="G920" s="117" t="s">
        <v>1404</v>
      </c>
      <c r="H920" s="117" t="s">
        <v>3675</v>
      </c>
      <c r="I920" s="117"/>
      <c r="J920" s="116" t="s">
        <v>1858</v>
      </c>
      <c r="K920" s="116">
        <v>6.5638199999999998</v>
      </c>
      <c r="L920" s="116">
        <v>29.4719278</v>
      </c>
      <c r="M920" s="117" t="s">
        <v>1859</v>
      </c>
      <c r="N920" s="116" t="s">
        <v>159</v>
      </c>
      <c r="O920" s="116">
        <v>123</v>
      </c>
      <c r="P920" s="116">
        <v>653</v>
      </c>
      <c r="Q920" s="116">
        <v>123</v>
      </c>
      <c r="R920" s="116">
        <v>653</v>
      </c>
      <c r="S920" s="116">
        <v>0</v>
      </c>
      <c r="T920" s="116">
        <v>0</v>
      </c>
      <c r="U920" s="116" t="s">
        <v>159</v>
      </c>
      <c r="V920" s="116">
        <v>145</v>
      </c>
      <c r="W920" s="116">
        <v>783</v>
      </c>
      <c r="X920" s="116">
        <v>118</v>
      </c>
      <c r="Y920" s="116">
        <v>637</v>
      </c>
      <c r="Z920" s="116">
        <v>27</v>
      </c>
      <c r="AA920" s="116">
        <v>146</v>
      </c>
      <c r="AB920" s="116">
        <v>55</v>
      </c>
      <c r="AC920" s="116">
        <v>265</v>
      </c>
      <c r="AD920" s="116">
        <v>24</v>
      </c>
      <c r="AE920" s="116">
        <v>130</v>
      </c>
      <c r="AF920" s="116" t="s">
        <v>1860</v>
      </c>
      <c r="AG920" s="117"/>
      <c r="AH920" s="117" t="s">
        <v>1861</v>
      </c>
    </row>
    <row r="921" spans="1:34" x14ac:dyDescent="0.25">
      <c r="A921" s="117" t="s">
        <v>186</v>
      </c>
      <c r="B921" s="117" t="s">
        <v>187</v>
      </c>
      <c r="C921" s="117" t="s">
        <v>3676</v>
      </c>
      <c r="D921" s="117" t="s">
        <v>1140</v>
      </c>
      <c r="E921" s="117" t="s">
        <v>446</v>
      </c>
      <c r="F921" s="117" t="s">
        <v>1403</v>
      </c>
      <c r="G921" s="117" t="s">
        <v>1404</v>
      </c>
      <c r="H921" s="117" t="s">
        <v>3677</v>
      </c>
      <c r="I921" s="117"/>
      <c r="J921" s="116" t="s">
        <v>1858</v>
      </c>
      <c r="K921" s="116">
        <v>6.5698800000000004</v>
      </c>
      <c r="L921" s="116">
        <v>29.479299999999999</v>
      </c>
      <c r="M921" s="117" t="s">
        <v>1859</v>
      </c>
      <c r="N921" s="116" t="s">
        <v>159</v>
      </c>
      <c r="O921" s="116">
        <v>194</v>
      </c>
      <c r="P921" s="116">
        <v>1030</v>
      </c>
      <c r="Q921" s="116">
        <v>189</v>
      </c>
      <c r="R921" s="116">
        <v>1003</v>
      </c>
      <c r="S921" s="116">
        <v>5</v>
      </c>
      <c r="T921" s="116">
        <v>27</v>
      </c>
      <c r="U921" s="116" t="s">
        <v>159</v>
      </c>
      <c r="V921" s="116">
        <v>91</v>
      </c>
      <c r="W921" s="116">
        <v>438</v>
      </c>
      <c r="X921" s="116">
        <v>74</v>
      </c>
      <c r="Y921" s="116">
        <v>400</v>
      </c>
      <c r="Z921" s="116">
        <v>17</v>
      </c>
      <c r="AA921" s="116">
        <v>38</v>
      </c>
      <c r="AB921" s="116">
        <v>8</v>
      </c>
      <c r="AC921" s="116">
        <v>43</v>
      </c>
      <c r="AD921" s="116">
        <v>51</v>
      </c>
      <c r="AE921" s="116">
        <v>275</v>
      </c>
      <c r="AF921" s="116" t="s">
        <v>1860</v>
      </c>
      <c r="AG921" s="117"/>
      <c r="AH921" s="117" t="s">
        <v>1861</v>
      </c>
    </row>
    <row r="922" spans="1:34" x14ac:dyDescent="0.25">
      <c r="A922" s="117" t="s">
        <v>186</v>
      </c>
      <c r="B922" s="117" t="s">
        <v>187</v>
      </c>
      <c r="C922" s="117" t="s">
        <v>3678</v>
      </c>
      <c r="D922" s="117" t="s">
        <v>1140</v>
      </c>
      <c r="E922" s="117" t="s">
        <v>446</v>
      </c>
      <c r="F922" s="117" t="s">
        <v>1403</v>
      </c>
      <c r="G922" s="117" t="s">
        <v>1404</v>
      </c>
      <c r="H922" s="117" t="s">
        <v>3679</v>
      </c>
      <c r="I922" s="117"/>
      <c r="J922" s="116" t="s">
        <v>1858</v>
      </c>
      <c r="K922" s="116">
        <v>6.6199070999999998</v>
      </c>
      <c r="L922" s="116">
        <v>29.550089499999999</v>
      </c>
      <c r="M922" s="117" t="s">
        <v>1859</v>
      </c>
      <c r="N922" s="116" t="s">
        <v>159</v>
      </c>
      <c r="O922" s="116">
        <v>23</v>
      </c>
      <c r="P922" s="116">
        <v>122</v>
      </c>
      <c r="Q922" s="116">
        <v>23</v>
      </c>
      <c r="R922" s="116">
        <v>122</v>
      </c>
      <c r="S922" s="116">
        <v>0</v>
      </c>
      <c r="T922" s="116">
        <v>0</v>
      </c>
      <c r="U922" s="116" t="s">
        <v>159</v>
      </c>
      <c r="V922" s="116">
        <v>100</v>
      </c>
      <c r="W922" s="116">
        <v>540</v>
      </c>
      <c r="X922" s="116">
        <v>83</v>
      </c>
      <c r="Y922" s="116">
        <v>448</v>
      </c>
      <c r="Z922" s="116">
        <v>17</v>
      </c>
      <c r="AA922" s="116">
        <v>92</v>
      </c>
      <c r="AB922" s="116">
        <v>48</v>
      </c>
      <c r="AC922" s="116">
        <v>238</v>
      </c>
      <c r="AD922" s="116">
        <v>36</v>
      </c>
      <c r="AE922" s="116">
        <v>194</v>
      </c>
      <c r="AF922" s="116" t="s">
        <v>1860</v>
      </c>
      <c r="AG922" s="117"/>
      <c r="AH922" s="117" t="s">
        <v>1861</v>
      </c>
    </row>
    <row r="923" spans="1:34" x14ac:dyDescent="0.25">
      <c r="A923" s="117" t="s">
        <v>186</v>
      </c>
      <c r="B923" s="117" t="s">
        <v>187</v>
      </c>
      <c r="C923" s="117" t="s">
        <v>3680</v>
      </c>
      <c r="D923" s="117" t="s">
        <v>1140</v>
      </c>
      <c r="E923" s="117" t="s">
        <v>446</v>
      </c>
      <c r="F923" s="117" t="s">
        <v>1403</v>
      </c>
      <c r="G923" s="117" t="s">
        <v>1404</v>
      </c>
      <c r="H923" s="117" t="s">
        <v>3681</v>
      </c>
      <c r="I923" s="117"/>
      <c r="J923" s="116" t="s">
        <v>1858</v>
      </c>
      <c r="K923" s="116">
        <v>6.1496240000000002</v>
      </c>
      <c r="L923" s="116">
        <v>28.682182000000001</v>
      </c>
      <c r="M923" s="117" t="s">
        <v>1859</v>
      </c>
      <c r="N923" s="116" t="s">
        <v>159</v>
      </c>
      <c r="O923" s="116">
        <v>28</v>
      </c>
      <c r="P923" s="116">
        <v>149</v>
      </c>
      <c r="Q923" s="116">
        <v>28</v>
      </c>
      <c r="R923" s="116">
        <v>149</v>
      </c>
      <c r="S923" s="116">
        <v>0</v>
      </c>
      <c r="T923" s="116">
        <v>0</v>
      </c>
      <c r="U923" s="116" t="s">
        <v>159</v>
      </c>
      <c r="V923" s="116">
        <v>25</v>
      </c>
      <c r="W923" s="116">
        <v>135</v>
      </c>
      <c r="X923" s="116">
        <v>15</v>
      </c>
      <c r="Y923" s="116">
        <v>81</v>
      </c>
      <c r="Z923" s="116">
        <v>10</v>
      </c>
      <c r="AA923" s="116">
        <v>54</v>
      </c>
      <c r="AB923" s="116">
        <v>13</v>
      </c>
      <c r="AC923" s="116">
        <v>70</v>
      </c>
      <c r="AD923" s="116">
        <v>27</v>
      </c>
      <c r="AE923" s="116">
        <v>146</v>
      </c>
      <c r="AF923" s="116" t="s">
        <v>1860</v>
      </c>
      <c r="AG923" s="117"/>
      <c r="AH923" s="117" t="s">
        <v>1861</v>
      </c>
    </row>
    <row r="924" spans="1:34" x14ac:dyDescent="0.25">
      <c r="A924" s="117" t="s">
        <v>186</v>
      </c>
      <c r="B924" s="117" t="s">
        <v>187</v>
      </c>
      <c r="C924" s="117" t="s">
        <v>3682</v>
      </c>
      <c r="D924" s="117" t="s">
        <v>1140</v>
      </c>
      <c r="E924" s="117" t="s">
        <v>446</v>
      </c>
      <c r="F924" s="117" t="s">
        <v>1403</v>
      </c>
      <c r="G924" s="117" t="s">
        <v>1404</v>
      </c>
      <c r="H924" s="117" t="s">
        <v>3683</v>
      </c>
      <c r="I924" s="117"/>
      <c r="J924" s="116" t="s">
        <v>1858</v>
      </c>
      <c r="K924" s="116">
        <v>6.3300580000000002</v>
      </c>
      <c r="L924" s="116">
        <v>28.950524999999999</v>
      </c>
      <c r="M924" s="117" t="s">
        <v>1859</v>
      </c>
      <c r="N924" s="116" t="s">
        <v>159</v>
      </c>
      <c r="O924" s="116">
        <v>41</v>
      </c>
      <c r="P924" s="116">
        <v>218</v>
      </c>
      <c r="Q924" s="116">
        <v>41</v>
      </c>
      <c r="R924" s="116">
        <v>218</v>
      </c>
      <c r="S924" s="116">
        <v>0</v>
      </c>
      <c r="T924" s="116">
        <v>0</v>
      </c>
      <c r="U924" s="116" t="s">
        <v>159</v>
      </c>
      <c r="V924" s="116">
        <v>129</v>
      </c>
      <c r="W924" s="116">
        <v>697</v>
      </c>
      <c r="X924" s="116">
        <v>129</v>
      </c>
      <c r="Y924" s="116">
        <v>697</v>
      </c>
      <c r="Z924" s="116">
        <v>0</v>
      </c>
      <c r="AA924" s="116">
        <v>0</v>
      </c>
      <c r="AB924" s="116">
        <v>5</v>
      </c>
      <c r="AC924" s="116">
        <v>27</v>
      </c>
      <c r="AD924" s="116">
        <v>60</v>
      </c>
      <c r="AE924" s="116">
        <v>324</v>
      </c>
      <c r="AF924" s="116" t="s">
        <v>1860</v>
      </c>
      <c r="AG924" s="117"/>
      <c r="AH924" s="117" t="s">
        <v>1861</v>
      </c>
    </row>
    <row r="925" spans="1:34" x14ac:dyDescent="0.25">
      <c r="A925" s="117" t="s">
        <v>186</v>
      </c>
      <c r="B925" s="117" t="s">
        <v>187</v>
      </c>
      <c r="C925" s="117" t="s">
        <v>3684</v>
      </c>
      <c r="D925" s="117" t="s">
        <v>1140</v>
      </c>
      <c r="E925" s="117" t="s">
        <v>446</v>
      </c>
      <c r="F925" s="117" t="s">
        <v>1453</v>
      </c>
      <c r="G925" s="117" t="s">
        <v>1454</v>
      </c>
      <c r="H925" s="117" t="s">
        <v>1454</v>
      </c>
      <c r="I925" s="117"/>
      <c r="J925" s="116" t="s">
        <v>1858</v>
      </c>
      <c r="K925" s="116">
        <v>6.2301979999999997</v>
      </c>
      <c r="L925" s="116">
        <v>29.614989000000001</v>
      </c>
      <c r="M925" s="117" t="s">
        <v>1859</v>
      </c>
      <c r="N925" s="116" t="s">
        <v>159</v>
      </c>
      <c r="O925" s="116">
        <v>501</v>
      </c>
      <c r="P925" s="116">
        <v>2654</v>
      </c>
      <c r="Q925" s="116">
        <v>477</v>
      </c>
      <c r="R925" s="116">
        <v>2546</v>
      </c>
      <c r="S925" s="116">
        <v>24</v>
      </c>
      <c r="T925" s="116">
        <v>108</v>
      </c>
      <c r="U925" s="116" t="s">
        <v>159</v>
      </c>
      <c r="V925" s="116">
        <v>84</v>
      </c>
      <c r="W925" s="116">
        <v>378</v>
      </c>
      <c r="X925" s="116">
        <v>65</v>
      </c>
      <c r="Y925" s="116">
        <v>293</v>
      </c>
      <c r="Z925" s="116">
        <v>19</v>
      </c>
      <c r="AA925" s="116">
        <v>85</v>
      </c>
      <c r="AB925" s="116">
        <v>29</v>
      </c>
      <c r="AC925" s="116">
        <v>130</v>
      </c>
      <c r="AD925" s="116">
        <v>22</v>
      </c>
      <c r="AE925" s="116">
        <v>99</v>
      </c>
      <c r="AF925" s="116" t="s">
        <v>1860</v>
      </c>
      <c r="AG925" s="117"/>
      <c r="AH925" s="117" t="s">
        <v>1861</v>
      </c>
    </row>
    <row r="926" spans="1:34" x14ac:dyDescent="0.25">
      <c r="A926" s="117" t="s">
        <v>186</v>
      </c>
      <c r="B926" s="117" t="s">
        <v>187</v>
      </c>
      <c r="C926" s="117" t="s">
        <v>3685</v>
      </c>
      <c r="D926" s="117" t="s">
        <v>1140</v>
      </c>
      <c r="E926" s="117" t="s">
        <v>446</v>
      </c>
      <c r="F926" s="117" t="s">
        <v>1453</v>
      </c>
      <c r="G926" s="117" t="s">
        <v>1454</v>
      </c>
      <c r="H926" s="117" t="s">
        <v>3686</v>
      </c>
      <c r="I926" s="117" t="s">
        <v>3687</v>
      </c>
      <c r="J926" s="116" t="s">
        <v>1858</v>
      </c>
      <c r="K926" s="116">
        <v>6.094042</v>
      </c>
      <c r="L926" s="116">
        <v>29.767506000000001</v>
      </c>
      <c r="M926" s="117" t="s">
        <v>1859</v>
      </c>
      <c r="N926" s="116" t="s">
        <v>159</v>
      </c>
      <c r="O926" s="116">
        <v>103</v>
      </c>
      <c r="P926" s="116">
        <v>546</v>
      </c>
      <c r="Q926" s="116">
        <v>87</v>
      </c>
      <c r="R926" s="116">
        <v>474</v>
      </c>
      <c r="S926" s="116">
        <v>16</v>
      </c>
      <c r="T926" s="116">
        <v>72</v>
      </c>
      <c r="U926" s="116" t="s">
        <v>159</v>
      </c>
      <c r="V926" s="116">
        <v>50</v>
      </c>
      <c r="W926" s="116">
        <v>225</v>
      </c>
      <c r="X926" s="116">
        <v>43</v>
      </c>
      <c r="Y926" s="116">
        <v>193</v>
      </c>
      <c r="Z926" s="116">
        <v>7</v>
      </c>
      <c r="AA926" s="116">
        <v>32</v>
      </c>
      <c r="AB926" s="116">
        <v>15</v>
      </c>
      <c r="AC926" s="116">
        <v>68</v>
      </c>
      <c r="AD926" s="116">
        <v>15</v>
      </c>
      <c r="AE926" s="116">
        <v>67</v>
      </c>
      <c r="AF926" s="116" t="s">
        <v>1860</v>
      </c>
      <c r="AG926" s="117"/>
      <c r="AH926" s="117" t="s">
        <v>1861</v>
      </c>
    </row>
    <row r="927" spans="1:34" x14ac:dyDescent="0.25">
      <c r="A927" s="117" t="s">
        <v>186</v>
      </c>
      <c r="B927" s="117" t="s">
        <v>187</v>
      </c>
      <c r="C927" s="117" t="s">
        <v>3688</v>
      </c>
      <c r="D927" s="117" t="s">
        <v>1140</v>
      </c>
      <c r="E927" s="117" t="s">
        <v>446</v>
      </c>
      <c r="F927" s="117" t="s">
        <v>1453</v>
      </c>
      <c r="G927" s="117" t="s">
        <v>1454</v>
      </c>
      <c r="H927" s="117" t="s">
        <v>3689</v>
      </c>
      <c r="I927" s="117"/>
      <c r="J927" s="116" t="s">
        <v>1858</v>
      </c>
      <c r="K927" s="116">
        <v>6.1340430000000001</v>
      </c>
      <c r="L927" s="116">
        <v>29.477149000000001</v>
      </c>
      <c r="M927" s="117" t="s">
        <v>1859</v>
      </c>
      <c r="N927" s="116" t="s">
        <v>146</v>
      </c>
      <c r="O927" s="116">
        <v>0</v>
      </c>
      <c r="P927" s="116">
        <v>0</v>
      </c>
      <c r="Q927" s="116">
        <v>0</v>
      </c>
      <c r="R927" s="116">
        <v>0</v>
      </c>
      <c r="S927" s="116">
        <v>0</v>
      </c>
      <c r="T927" s="116">
        <v>0</v>
      </c>
      <c r="U927" s="116" t="s">
        <v>159</v>
      </c>
      <c r="V927" s="116">
        <v>86</v>
      </c>
      <c r="W927" s="116">
        <v>387</v>
      </c>
      <c r="X927" s="116">
        <v>80</v>
      </c>
      <c r="Y927" s="116">
        <v>360</v>
      </c>
      <c r="Z927" s="116">
        <v>6</v>
      </c>
      <c r="AA927" s="116">
        <v>27</v>
      </c>
      <c r="AB927" s="116">
        <v>0</v>
      </c>
      <c r="AC927" s="116">
        <v>0</v>
      </c>
      <c r="AD927" s="116">
        <v>15</v>
      </c>
      <c r="AE927" s="116">
        <v>68</v>
      </c>
      <c r="AF927" s="116" t="s">
        <v>1860</v>
      </c>
      <c r="AG927" s="117"/>
      <c r="AH927" s="117" t="s">
        <v>1861</v>
      </c>
    </row>
    <row r="928" spans="1:34" x14ac:dyDescent="0.25">
      <c r="A928" s="117" t="s">
        <v>186</v>
      </c>
      <c r="B928" s="117" t="s">
        <v>187</v>
      </c>
      <c r="C928" s="117" t="s">
        <v>3690</v>
      </c>
      <c r="D928" s="117" t="s">
        <v>1140</v>
      </c>
      <c r="E928" s="117" t="s">
        <v>446</v>
      </c>
      <c r="F928" s="117" t="s">
        <v>1453</v>
      </c>
      <c r="G928" s="117" t="s">
        <v>1454</v>
      </c>
      <c r="H928" s="117" t="s">
        <v>3691</v>
      </c>
      <c r="I928" s="117"/>
      <c r="J928" s="116" t="s">
        <v>1858</v>
      </c>
      <c r="K928" s="116">
        <v>6.1523159999999999</v>
      </c>
      <c r="L928" s="116">
        <v>29.774442000000001</v>
      </c>
      <c r="M928" s="117" t="s">
        <v>1859</v>
      </c>
      <c r="N928" s="116" t="s">
        <v>159</v>
      </c>
      <c r="O928" s="116">
        <v>8</v>
      </c>
      <c r="P928" s="116">
        <v>42</v>
      </c>
      <c r="Q928" s="116">
        <v>2</v>
      </c>
      <c r="R928" s="116">
        <v>15</v>
      </c>
      <c r="S928" s="116">
        <v>6</v>
      </c>
      <c r="T928" s="116">
        <v>27</v>
      </c>
      <c r="U928" s="116" t="s">
        <v>159</v>
      </c>
      <c r="V928" s="116">
        <v>78</v>
      </c>
      <c r="W928" s="116">
        <v>351</v>
      </c>
      <c r="X928" s="116">
        <v>72</v>
      </c>
      <c r="Y928" s="116">
        <v>324</v>
      </c>
      <c r="Z928" s="116">
        <v>6</v>
      </c>
      <c r="AA928" s="116">
        <v>27</v>
      </c>
      <c r="AB928" s="116">
        <v>0</v>
      </c>
      <c r="AC928" s="116">
        <v>0</v>
      </c>
      <c r="AD928" s="116">
        <v>16</v>
      </c>
      <c r="AE928" s="116">
        <v>72</v>
      </c>
      <c r="AF928" s="116" t="s">
        <v>1860</v>
      </c>
      <c r="AG928" s="117"/>
      <c r="AH928" s="117" t="s">
        <v>1861</v>
      </c>
    </row>
    <row r="929" spans="1:34" x14ac:dyDescent="0.25">
      <c r="A929" s="117" t="s">
        <v>186</v>
      </c>
      <c r="B929" s="117" t="s">
        <v>187</v>
      </c>
      <c r="C929" s="117" t="s">
        <v>3692</v>
      </c>
      <c r="D929" s="117" t="s">
        <v>1140</v>
      </c>
      <c r="E929" s="117" t="s">
        <v>446</v>
      </c>
      <c r="F929" s="117" t="s">
        <v>1445</v>
      </c>
      <c r="G929" s="117" t="s">
        <v>1446</v>
      </c>
      <c r="H929" s="117" t="s">
        <v>3693</v>
      </c>
      <c r="I929" s="117"/>
      <c r="J929" s="116" t="s">
        <v>1858</v>
      </c>
      <c r="K929" s="116">
        <v>6.3316239999999997</v>
      </c>
      <c r="L929" s="116">
        <v>29.914836000000001</v>
      </c>
      <c r="M929" s="117" t="s">
        <v>1859</v>
      </c>
      <c r="N929" s="116" t="s">
        <v>159</v>
      </c>
      <c r="O929" s="116">
        <v>225</v>
      </c>
      <c r="P929" s="116">
        <v>1013</v>
      </c>
      <c r="Q929" s="116">
        <v>219</v>
      </c>
      <c r="R929" s="116">
        <v>986</v>
      </c>
      <c r="S929" s="116">
        <v>6</v>
      </c>
      <c r="T929" s="116">
        <v>27</v>
      </c>
      <c r="U929" s="116" t="s">
        <v>159</v>
      </c>
      <c r="V929" s="116">
        <v>57</v>
      </c>
      <c r="W929" s="116">
        <v>260</v>
      </c>
      <c r="X929" s="116">
        <v>52</v>
      </c>
      <c r="Y929" s="116">
        <v>234</v>
      </c>
      <c r="Z929" s="116">
        <v>5</v>
      </c>
      <c r="AA929" s="116">
        <v>26</v>
      </c>
      <c r="AB929" s="116">
        <v>4</v>
      </c>
      <c r="AC929" s="116">
        <v>18</v>
      </c>
      <c r="AD929" s="116">
        <v>65</v>
      </c>
      <c r="AE929" s="116">
        <v>293</v>
      </c>
      <c r="AF929" s="116" t="s">
        <v>1860</v>
      </c>
      <c r="AG929" s="117"/>
      <c r="AH929" s="117" t="s">
        <v>1861</v>
      </c>
    </row>
    <row r="930" spans="1:34" x14ac:dyDescent="0.25">
      <c r="A930" s="117" t="s">
        <v>186</v>
      </c>
      <c r="B930" s="117" t="s">
        <v>187</v>
      </c>
      <c r="C930" s="117" t="s">
        <v>3694</v>
      </c>
      <c r="D930" s="117" t="s">
        <v>1140</v>
      </c>
      <c r="E930" s="117" t="s">
        <v>446</v>
      </c>
      <c r="F930" s="117" t="s">
        <v>1445</v>
      </c>
      <c r="G930" s="117" t="s">
        <v>1446</v>
      </c>
      <c r="H930" s="117" t="s">
        <v>3695</v>
      </c>
      <c r="I930" s="117"/>
      <c r="J930" s="116" t="s">
        <v>1858</v>
      </c>
      <c r="K930" s="116">
        <v>6.2750750000000002</v>
      </c>
      <c r="L930" s="116">
        <v>29.8962067</v>
      </c>
      <c r="M930" s="117" t="s">
        <v>1859</v>
      </c>
      <c r="N930" s="116" t="s">
        <v>159</v>
      </c>
      <c r="O930" s="116">
        <v>197</v>
      </c>
      <c r="P930" s="116">
        <v>887</v>
      </c>
      <c r="Q930" s="116">
        <v>177</v>
      </c>
      <c r="R930" s="116">
        <v>797</v>
      </c>
      <c r="S930" s="116">
        <v>20</v>
      </c>
      <c r="T930" s="116">
        <v>90</v>
      </c>
      <c r="U930" s="116" t="s">
        <v>159</v>
      </c>
      <c r="V930" s="116">
        <v>52</v>
      </c>
      <c r="W930" s="116">
        <v>237</v>
      </c>
      <c r="X930" s="116">
        <v>49</v>
      </c>
      <c r="Y930" s="116">
        <v>221</v>
      </c>
      <c r="Z930" s="116">
        <v>3</v>
      </c>
      <c r="AA930" s="116">
        <v>16</v>
      </c>
      <c r="AB930" s="116">
        <v>6</v>
      </c>
      <c r="AC930" s="116">
        <v>27</v>
      </c>
      <c r="AD930" s="116">
        <v>99</v>
      </c>
      <c r="AE930" s="116">
        <v>445</v>
      </c>
      <c r="AF930" s="116" t="s">
        <v>1860</v>
      </c>
      <c r="AG930" s="117"/>
      <c r="AH930" s="117" t="s">
        <v>1861</v>
      </c>
    </row>
    <row r="931" spans="1:34" x14ac:dyDescent="0.25">
      <c r="A931" s="117" t="s">
        <v>186</v>
      </c>
      <c r="B931" s="117" t="s">
        <v>187</v>
      </c>
      <c r="C931" s="117" t="s">
        <v>3696</v>
      </c>
      <c r="D931" s="117" t="s">
        <v>1140</v>
      </c>
      <c r="E931" s="117" t="s">
        <v>446</v>
      </c>
      <c r="F931" s="117" t="s">
        <v>1445</v>
      </c>
      <c r="G931" s="117" t="s">
        <v>1446</v>
      </c>
      <c r="H931" s="117" t="s">
        <v>3697</v>
      </c>
      <c r="I931" s="117"/>
      <c r="J931" s="116" t="s">
        <v>1858</v>
      </c>
      <c r="K931" s="116">
        <v>6.2747849999999996</v>
      </c>
      <c r="L931" s="116">
        <v>29.895776699999999</v>
      </c>
      <c r="M931" s="117" t="s">
        <v>1859</v>
      </c>
      <c r="N931" s="116" t="s">
        <v>159</v>
      </c>
      <c r="O931" s="116">
        <v>31</v>
      </c>
      <c r="P931" s="116">
        <v>140</v>
      </c>
      <c r="Q931" s="116">
        <v>26</v>
      </c>
      <c r="R931" s="116">
        <v>117</v>
      </c>
      <c r="S931" s="116">
        <v>5</v>
      </c>
      <c r="T931" s="116">
        <v>23</v>
      </c>
      <c r="U931" s="116" t="s">
        <v>159</v>
      </c>
      <c r="V931" s="116">
        <v>58</v>
      </c>
      <c r="W931" s="116">
        <v>268</v>
      </c>
      <c r="X931" s="116">
        <v>50</v>
      </c>
      <c r="Y931" s="116">
        <v>225</v>
      </c>
      <c r="Z931" s="116">
        <v>8</v>
      </c>
      <c r="AA931" s="116">
        <v>43</v>
      </c>
      <c r="AB931" s="116">
        <v>10</v>
      </c>
      <c r="AC931" s="116">
        <v>45</v>
      </c>
      <c r="AD931" s="116">
        <v>102</v>
      </c>
      <c r="AE931" s="116">
        <v>459</v>
      </c>
      <c r="AF931" s="116" t="s">
        <v>1860</v>
      </c>
      <c r="AG931" s="117"/>
      <c r="AH931" s="117" t="s">
        <v>1861</v>
      </c>
    </row>
    <row r="932" spans="1:34" x14ac:dyDescent="0.25">
      <c r="A932" s="117" t="s">
        <v>186</v>
      </c>
      <c r="B932" s="117" t="s">
        <v>187</v>
      </c>
      <c r="C932" s="117" t="s">
        <v>3698</v>
      </c>
      <c r="D932" s="117" t="s">
        <v>1140</v>
      </c>
      <c r="E932" s="117" t="s">
        <v>446</v>
      </c>
      <c r="F932" s="117" t="s">
        <v>1445</v>
      </c>
      <c r="G932" s="117" t="s">
        <v>1446</v>
      </c>
      <c r="H932" s="117" t="s">
        <v>3699</v>
      </c>
      <c r="I932" s="117"/>
      <c r="J932" s="116" t="s">
        <v>1858</v>
      </c>
      <c r="K932" s="116">
        <v>6.3310789999999999</v>
      </c>
      <c r="L932" s="116">
        <v>29.870273999999998</v>
      </c>
      <c r="M932" s="117" t="s">
        <v>1859</v>
      </c>
      <c r="N932" s="116" t="s">
        <v>146</v>
      </c>
      <c r="O932" s="116">
        <v>0</v>
      </c>
      <c r="P932" s="116">
        <v>0</v>
      </c>
      <c r="Q932" s="116">
        <v>0</v>
      </c>
      <c r="R932" s="116">
        <v>0</v>
      </c>
      <c r="S932" s="116">
        <v>0</v>
      </c>
      <c r="T932" s="116">
        <v>0</v>
      </c>
      <c r="U932" s="116" t="s">
        <v>159</v>
      </c>
      <c r="V932" s="116">
        <v>56</v>
      </c>
      <c r="W932" s="116">
        <v>260</v>
      </c>
      <c r="X932" s="116">
        <v>46</v>
      </c>
      <c r="Y932" s="116">
        <v>207</v>
      </c>
      <c r="Z932" s="116">
        <v>10</v>
      </c>
      <c r="AA932" s="116">
        <v>53</v>
      </c>
      <c r="AB932" s="116">
        <v>4</v>
      </c>
      <c r="AC932" s="116">
        <v>18</v>
      </c>
      <c r="AD932" s="116">
        <v>72</v>
      </c>
      <c r="AE932" s="116">
        <v>324</v>
      </c>
      <c r="AF932" s="116" t="s">
        <v>1860</v>
      </c>
      <c r="AG932" s="117"/>
      <c r="AH932" s="117" t="s">
        <v>1861</v>
      </c>
    </row>
    <row r="933" spans="1:34" x14ac:dyDescent="0.25">
      <c r="A933" s="117" t="s">
        <v>186</v>
      </c>
      <c r="B933" s="117" t="s">
        <v>187</v>
      </c>
      <c r="C933" s="117" t="s">
        <v>3700</v>
      </c>
      <c r="D933" s="117" t="s">
        <v>1140</v>
      </c>
      <c r="E933" s="117" t="s">
        <v>446</v>
      </c>
      <c r="F933" s="117" t="s">
        <v>1445</v>
      </c>
      <c r="G933" s="117" t="s">
        <v>1446</v>
      </c>
      <c r="H933" s="117" t="s">
        <v>3701</v>
      </c>
      <c r="I933" s="117"/>
      <c r="J933" s="116" t="s">
        <v>1858</v>
      </c>
      <c r="K933" s="116">
        <v>6.3576139999999999</v>
      </c>
      <c r="L933" s="116">
        <v>29.837536</v>
      </c>
      <c r="M933" s="117" t="s">
        <v>1859</v>
      </c>
      <c r="N933" s="116" t="s">
        <v>159</v>
      </c>
      <c r="O933" s="116">
        <v>10</v>
      </c>
      <c r="P933" s="116">
        <v>44</v>
      </c>
      <c r="Q933" s="116">
        <v>3</v>
      </c>
      <c r="R933" s="116">
        <v>12</v>
      </c>
      <c r="S933" s="116">
        <v>7</v>
      </c>
      <c r="T933" s="116">
        <v>32</v>
      </c>
      <c r="U933" s="116" t="s">
        <v>159</v>
      </c>
      <c r="V933" s="116">
        <v>68</v>
      </c>
      <c r="W933" s="116">
        <v>328</v>
      </c>
      <c r="X933" s="116">
        <v>47</v>
      </c>
      <c r="Y933" s="116">
        <v>212</v>
      </c>
      <c r="Z933" s="116">
        <v>21</v>
      </c>
      <c r="AA933" s="116">
        <v>116</v>
      </c>
      <c r="AB933" s="116">
        <v>3</v>
      </c>
      <c r="AC933" s="116">
        <v>14</v>
      </c>
      <c r="AD933" s="116">
        <v>98</v>
      </c>
      <c r="AE933" s="116">
        <v>441</v>
      </c>
      <c r="AF933" s="116" t="s">
        <v>1860</v>
      </c>
      <c r="AG933" s="117"/>
      <c r="AH933" s="117" t="s">
        <v>1861</v>
      </c>
    </row>
    <row r="934" spans="1:34" x14ac:dyDescent="0.25">
      <c r="A934" s="117" t="s">
        <v>186</v>
      </c>
      <c r="B934" s="117" t="s">
        <v>187</v>
      </c>
      <c r="C934" s="117" t="s">
        <v>3702</v>
      </c>
      <c r="D934" s="117" t="s">
        <v>1140</v>
      </c>
      <c r="E934" s="117" t="s">
        <v>446</v>
      </c>
      <c r="F934" s="117" t="s">
        <v>1445</v>
      </c>
      <c r="G934" s="117" t="s">
        <v>1446</v>
      </c>
      <c r="H934" s="117" t="s">
        <v>3703</v>
      </c>
      <c r="I934" s="117"/>
      <c r="J934" s="116" t="s">
        <v>1858</v>
      </c>
      <c r="K934" s="116">
        <v>6.3253149999999998</v>
      </c>
      <c r="L934" s="116">
        <v>29.838035000000001</v>
      </c>
      <c r="M934" s="117" t="s">
        <v>1859</v>
      </c>
      <c r="N934" s="116" t="s">
        <v>146</v>
      </c>
      <c r="O934" s="116">
        <v>0</v>
      </c>
      <c r="P934" s="116">
        <v>0</v>
      </c>
      <c r="Q934" s="116">
        <v>0</v>
      </c>
      <c r="R934" s="116">
        <v>0</v>
      </c>
      <c r="S934" s="116">
        <v>0</v>
      </c>
      <c r="T934" s="116">
        <v>0</v>
      </c>
      <c r="U934" s="116" t="s">
        <v>159</v>
      </c>
      <c r="V934" s="116">
        <v>44</v>
      </c>
      <c r="W934" s="116">
        <v>208</v>
      </c>
      <c r="X934" s="116">
        <v>33</v>
      </c>
      <c r="Y934" s="116">
        <v>149</v>
      </c>
      <c r="Z934" s="116">
        <v>11</v>
      </c>
      <c r="AA934" s="116">
        <v>59</v>
      </c>
      <c r="AB934" s="116">
        <v>5</v>
      </c>
      <c r="AC934" s="116">
        <v>23</v>
      </c>
      <c r="AD934" s="116">
        <v>78</v>
      </c>
      <c r="AE934" s="116">
        <v>351</v>
      </c>
      <c r="AF934" s="116" t="s">
        <v>1860</v>
      </c>
      <c r="AG934" s="117"/>
      <c r="AH934" s="117" t="s">
        <v>1861</v>
      </c>
    </row>
    <row r="935" spans="1:34" x14ac:dyDescent="0.25">
      <c r="A935" s="117" t="s">
        <v>186</v>
      </c>
      <c r="B935" s="117" t="s">
        <v>187</v>
      </c>
      <c r="C935" s="117" t="s">
        <v>3704</v>
      </c>
      <c r="D935" s="117" t="s">
        <v>1140</v>
      </c>
      <c r="E935" s="117" t="s">
        <v>446</v>
      </c>
      <c r="F935" s="117" t="s">
        <v>1450</v>
      </c>
      <c r="G935" s="117" t="s">
        <v>1451</v>
      </c>
      <c r="H935" s="117" t="s">
        <v>3705</v>
      </c>
      <c r="I935" s="117"/>
      <c r="J935" s="116" t="s">
        <v>1858</v>
      </c>
      <c r="K935" s="116">
        <v>6.4668900000000002</v>
      </c>
      <c r="L935" s="116">
        <v>29.5501</v>
      </c>
      <c r="M935" s="117" t="s">
        <v>1859</v>
      </c>
      <c r="N935" s="116" t="s">
        <v>159</v>
      </c>
      <c r="O935" s="116">
        <v>138</v>
      </c>
      <c r="P935" s="116">
        <v>621</v>
      </c>
      <c r="Q935" s="116">
        <v>136</v>
      </c>
      <c r="R935" s="116">
        <v>612</v>
      </c>
      <c r="S935" s="116">
        <v>2</v>
      </c>
      <c r="T935" s="116">
        <v>9</v>
      </c>
      <c r="U935" s="116" t="s">
        <v>159</v>
      </c>
      <c r="V935" s="116">
        <v>30</v>
      </c>
      <c r="W935" s="116">
        <v>135</v>
      </c>
      <c r="X935" s="116">
        <v>24</v>
      </c>
      <c r="Y935" s="116">
        <v>108</v>
      </c>
      <c r="Z935" s="116">
        <v>6</v>
      </c>
      <c r="AA935" s="116">
        <v>27</v>
      </c>
      <c r="AB935" s="116">
        <v>14</v>
      </c>
      <c r="AC935" s="116">
        <v>63</v>
      </c>
      <c r="AD935" s="116">
        <v>28</v>
      </c>
      <c r="AE935" s="116">
        <v>126</v>
      </c>
      <c r="AF935" s="116" t="s">
        <v>1860</v>
      </c>
      <c r="AG935" s="117"/>
      <c r="AH935" s="117" t="s">
        <v>1861</v>
      </c>
    </row>
    <row r="936" spans="1:34" x14ac:dyDescent="0.25">
      <c r="A936" s="117" t="s">
        <v>186</v>
      </c>
      <c r="B936" s="117" t="s">
        <v>187</v>
      </c>
      <c r="C936" s="117" t="s">
        <v>3706</v>
      </c>
      <c r="D936" s="117" t="s">
        <v>1140</v>
      </c>
      <c r="E936" s="117" t="s">
        <v>446</v>
      </c>
      <c r="F936" s="117" t="s">
        <v>1450</v>
      </c>
      <c r="G936" s="117" t="s">
        <v>1451</v>
      </c>
      <c r="H936" s="117" t="s">
        <v>3707</v>
      </c>
      <c r="I936" s="117"/>
      <c r="J936" s="116" t="s">
        <v>1858</v>
      </c>
      <c r="K936" s="116">
        <v>6.5044300000000002</v>
      </c>
      <c r="L936" s="116">
        <v>29.693460000000002</v>
      </c>
      <c r="M936" s="117" t="s">
        <v>1859</v>
      </c>
      <c r="N936" s="116" t="s">
        <v>159</v>
      </c>
      <c r="O936" s="116">
        <v>151</v>
      </c>
      <c r="P936" s="116">
        <v>680</v>
      </c>
      <c r="Q936" s="116">
        <v>148</v>
      </c>
      <c r="R936" s="116">
        <v>666</v>
      </c>
      <c r="S936" s="116">
        <v>3</v>
      </c>
      <c r="T936" s="116">
        <v>14</v>
      </c>
      <c r="U936" s="116" t="s">
        <v>159</v>
      </c>
      <c r="V936" s="116">
        <v>44</v>
      </c>
      <c r="W936" s="116">
        <v>199</v>
      </c>
      <c r="X936" s="116">
        <v>35</v>
      </c>
      <c r="Y936" s="116">
        <v>158</v>
      </c>
      <c r="Z936" s="116">
        <v>9</v>
      </c>
      <c r="AA936" s="116">
        <v>41</v>
      </c>
      <c r="AB936" s="116">
        <v>18</v>
      </c>
      <c r="AC936" s="116">
        <v>81</v>
      </c>
      <c r="AD936" s="116">
        <v>14</v>
      </c>
      <c r="AE936" s="116">
        <v>63</v>
      </c>
      <c r="AF936" s="116" t="s">
        <v>1860</v>
      </c>
      <c r="AG936" s="117"/>
      <c r="AH936" s="117" t="s">
        <v>1861</v>
      </c>
    </row>
    <row r="937" spans="1:34" x14ac:dyDescent="0.25">
      <c r="A937" s="117" t="s">
        <v>186</v>
      </c>
      <c r="B937" s="117" t="s">
        <v>187</v>
      </c>
      <c r="C937" s="117" t="s">
        <v>3708</v>
      </c>
      <c r="D937" s="117" t="s">
        <v>1140</v>
      </c>
      <c r="E937" s="117" t="s">
        <v>446</v>
      </c>
      <c r="F937" s="117" t="s">
        <v>1450</v>
      </c>
      <c r="G937" s="117" t="s">
        <v>1451</v>
      </c>
      <c r="H937" s="117" t="s">
        <v>1007</v>
      </c>
      <c r="I937" s="117"/>
      <c r="J937" s="116" t="s">
        <v>1858</v>
      </c>
      <c r="K937" s="116">
        <v>6.4575930000000001</v>
      </c>
      <c r="L937" s="116">
        <v>29.397382</v>
      </c>
      <c r="M937" s="117" t="s">
        <v>1859</v>
      </c>
      <c r="N937" s="116" t="s">
        <v>159</v>
      </c>
      <c r="O937" s="116">
        <v>140</v>
      </c>
      <c r="P937" s="116">
        <v>630</v>
      </c>
      <c r="Q937" s="116">
        <v>138</v>
      </c>
      <c r="R937" s="116">
        <v>621</v>
      </c>
      <c r="S937" s="116">
        <v>2</v>
      </c>
      <c r="T937" s="116">
        <v>9</v>
      </c>
      <c r="U937" s="116" t="s">
        <v>159</v>
      </c>
      <c r="V937" s="116">
        <v>56</v>
      </c>
      <c r="W937" s="116">
        <v>252</v>
      </c>
      <c r="X937" s="116">
        <v>44</v>
      </c>
      <c r="Y937" s="116">
        <v>198</v>
      </c>
      <c r="Z937" s="116">
        <v>12</v>
      </c>
      <c r="AA937" s="116">
        <v>54</v>
      </c>
      <c r="AB937" s="116">
        <v>16</v>
      </c>
      <c r="AC937" s="116">
        <v>72</v>
      </c>
      <c r="AD937" s="116">
        <v>9</v>
      </c>
      <c r="AE937" s="116">
        <v>41</v>
      </c>
      <c r="AF937" s="116" t="s">
        <v>1860</v>
      </c>
      <c r="AG937" s="117"/>
      <c r="AH937" s="117" t="s">
        <v>1861</v>
      </c>
    </row>
    <row r="938" spans="1:34" x14ac:dyDescent="0.25">
      <c r="A938" s="117" t="s">
        <v>186</v>
      </c>
      <c r="B938" s="117" t="s">
        <v>187</v>
      </c>
      <c r="C938" s="117" t="s">
        <v>3709</v>
      </c>
      <c r="D938" s="117" t="s">
        <v>1140</v>
      </c>
      <c r="E938" s="117" t="s">
        <v>446</v>
      </c>
      <c r="F938" s="117" t="s">
        <v>1450</v>
      </c>
      <c r="G938" s="117" t="s">
        <v>1451</v>
      </c>
      <c r="H938" s="117" t="s">
        <v>3710</v>
      </c>
      <c r="I938" s="117"/>
      <c r="J938" s="116" t="s">
        <v>1858</v>
      </c>
      <c r="K938" s="116">
        <v>6.502923</v>
      </c>
      <c r="L938" s="116">
        <v>29.616209999999999</v>
      </c>
      <c r="M938" s="117" t="s">
        <v>1859</v>
      </c>
      <c r="N938" s="116" t="s">
        <v>159</v>
      </c>
      <c r="O938" s="116">
        <v>193</v>
      </c>
      <c r="P938" s="116">
        <v>869</v>
      </c>
      <c r="Q938" s="116">
        <v>190</v>
      </c>
      <c r="R938" s="116">
        <v>855</v>
      </c>
      <c r="S938" s="116">
        <v>3</v>
      </c>
      <c r="T938" s="116">
        <v>14</v>
      </c>
      <c r="U938" s="116" t="s">
        <v>159</v>
      </c>
      <c r="V938" s="116">
        <v>41</v>
      </c>
      <c r="W938" s="116">
        <v>184</v>
      </c>
      <c r="X938" s="116">
        <v>35</v>
      </c>
      <c r="Y938" s="116">
        <v>157</v>
      </c>
      <c r="Z938" s="116">
        <v>6</v>
      </c>
      <c r="AA938" s="116">
        <v>27</v>
      </c>
      <c r="AB938" s="116">
        <v>14</v>
      </c>
      <c r="AC938" s="116">
        <v>63</v>
      </c>
      <c r="AD938" s="116">
        <v>5</v>
      </c>
      <c r="AE938" s="116">
        <v>23</v>
      </c>
      <c r="AF938" s="116" t="s">
        <v>1860</v>
      </c>
      <c r="AG938" s="117"/>
      <c r="AH938" s="117" t="s">
        <v>1861</v>
      </c>
    </row>
    <row r="939" spans="1:34" x14ac:dyDescent="0.25">
      <c r="A939" s="117" t="s">
        <v>186</v>
      </c>
      <c r="B939" s="117" t="s">
        <v>187</v>
      </c>
      <c r="C939" s="117" t="s">
        <v>3711</v>
      </c>
      <c r="D939" s="117" t="s">
        <v>1140</v>
      </c>
      <c r="E939" s="117" t="s">
        <v>446</v>
      </c>
      <c r="F939" s="117" t="s">
        <v>1450</v>
      </c>
      <c r="G939" s="117" t="s">
        <v>1451</v>
      </c>
      <c r="H939" s="117" t="s">
        <v>1451</v>
      </c>
      <c r="I939" s="117"/>
      <c r="J939" s="116" t="s">
        <v>1858</v>
      </c>
      <c r="K939" s="116">
        <v>6.5069809999999997</v>
      </c>
      <c r="L939" s="116">
        <v>29.626684000000001</v>
      </c>
      <c r="M939" s="117" t="s">
        <v>1859</v>
      </c>
      <c r="N939" s="116" t="s">
        <v>159</v>
      </c>
      <c r="O939" s="116">
        <v>411</v>
      </c>
      <c r="P939" s="116">
        <v>1850</v>
      </c>
      <c r="Q939" s="116">
        <v>395</v>
      </c>
      <c r="R939" s="116">
        <v>1778</v>
      </c>
      <c r="S939" s="116">
        <v>16</v>
      </c>
      <c r="T939" s="116">
        <v>72</v>
      </c>
      <c r="U939" s="116" t="s">
        <v>159</v>
      </c>
      <c r="V939" s="116">
        <v>110</v>
      </c>
      <c r="W939" s="116">
        <v>495</v>
      </c>
      <c r="X939" s="116">
        <v>92</v>
      </c>
      <c r="Y939" s="116">
        <v>414</v>
      </c>
      <c r="Z939" s="116">
        <v>18</v>
      </c>
      <c r="AA939" s="116">
        <v>81</v>
      </c>
      <c r="AB939" s="116">
        <v>26</v>
      </c>
      <c r="AC939" s="116">
        <v>117</v>
      </c>
      <c r="AD939" s="116">
        <v>37</v>
      </c>
      <c r="AE939" s="116">
        <v>167</v>
      </c>
      <c r="AF939" s="116" t="s">
        <v>1860</v>
      </c>
      <c r="AG939" s="117"/>
      <c r="AH939" s="117" t="s">
        <v>1861</v>
      </c>
    </row>
    <row r="940" spans="1:34" x14ac:dyDescent="0.25">
      <c r="A940" s="117" t="s">
        <v>186</v>
      </c>
      <c r="B940" s="117" t="s">
        <v>187</v>
      </c>
      <c r="C940" s="117" t="s">
        <v>3712</v>
      </c>
      <c r="D940" s="117" t="s">
        <v>1140</v>
      </c>
      <c r="E940" s="117" t="s">
        <v>446</v>
      </c>
      <c r="F940" s="117" t="s">
        <v>1450</v>
      </c>
      <c r="G940" s="117" t="s">
        <v>1451</v>
      </c>
      <c r="H940" s="117" t="s">
        <v>3713</v>
      </c>
      <c r="I940" s="117"/>
      <c r="J940" s="116" t="s">
        <v>1858</v>
      </c>
      <c r="K940" s="116">
        <v>6.5060380000000002</v>
      </c>
      <c r="L940" s="116">
        <v>29.624348999999999</v>
      </c>
      <c r="M940" s="117" t="s">
        <v>1859</v>
      </c>
      <c r="N940" s="116" t="s">
        <v>159</v>
      </c>
      <c r="O940" s="116">
        <v>143</v>
      </c>
      <c r="P940" s="116">
        <v>644</v>
      </c>
      <c r="Q940" s="116">
        <v>138</v>
      </c>
      <c r="R940" s="116">
        <v>621</v>
      </c>
      <c r="S940" s="116">
        <v>5</v>
      </c>
      <c r="T940" s="116">
        <v>23</v>
      </c>
      <c r="U940" s="116" t="s">
        <v>159</v>
      </c>
      <c r="V940" s="116">
        <v>65</v>
      </c>
      <c r="W940" s="116">
        <v>292</v>
      </c>
      <c r="X940" s="116">
        <v>60</v>
      </c>
      <c r="Y940" s="116">
        <v>270</v>
      </c>
      <c r="Z940" s="116">
        <v>5</v>
      </c>
      <c r="AA940" s="116">
        <v>22</v>
      </c>
      <c r="AB940" s="116">
        <v>20</v>
      </c>
      <c r="AC940" s="116">
        <v>90</v>
      </c>
      <c r="AD940" s="116">
        <v>17</v>
      </c>
      <c r="AE940" s="116">
        <v>77</v>
      </c>
      <c r="AF940" s="116" t="s">
        <v>1860</v>
      </c>
      <c r="AG940" s="117"/>
      <c r="AH940" s="117" t="s">
        <v>1861</v>
      </c>
    </row>
    <row r="941" spans="1:34" x14ac:dyDescent="0.25">
      <c r="A941" s="117" t="s">
        <v>186</v>
      </c>
      <c r="B941" s="117" t="s">
        <v>187</v>
      </c>
      <c r="C941" s="117" t="s">
        <v>3714</v>
      </c>
      <c r="D941" s="117" t="s">
        <v>248</v>
      </c>
      <c r="E941" s="117" t="s">
        <v>213</v>
      </c>
      <c r="F941" s="117" t="s">
        <v>626</v>
      </c>
      <c r="G941" s="117" t="s">
        <v>627</v>
      </c>
      <c r="H941" s="117" t="s">
        <v>3715</v>
      </c>
      <c r="I941" s="117"/>
      <c r="J941" s="116" t="s">
        <v>1858</v>
      </c>
      <c r="K941" s="116">
        <v>6.8284000000000002</v>
      </c>
      <c r="L941" s="116">
        <v>30.73245</v>
      </c>
      <c r="M941" s="117" t="s">
        <v>1859</v>
      </c>
      <c r="N941" s="116" t="s">
        <v>159</v>
      </c>
      <c r="O941" s="116">
        <v>108</v>
      </c>
      <c r="P941" s="116">
        <v>523</v>
      </c>
      <c r="Q941" s="116">
        <v>100</v>
      </c>
      <c r="R941" s="116">
        <v>481</v>
      </c>
      <c r="S941" s="116">
        <v>8</v>
      </c>
      <c r="T941" s="116">
        <v>42</v>
      </c>
      <c r="U941" s="116" t="s">
        <v>159</v>
      </c>
      <c r="V941" s="116">
        <v>108</v>
      </c>
      <c r="W941" s="116">
        <v>441</v>
      </c>
      <c r="X941" s="116">
        <v>75</v>
      </c>
      <c r="Y941" s="116">
        <v>302</v>
      </c>
      <c r="Z941" s="116">
        <v>33</v>
      </c>
      <c r="AA941" s="116">
        <v>139</v>
      </c>
      <c r="AB941" s="116">
        <v>0</v>
      </c>
      <c r="AC941" s="116">
        <v>0</v>
      </c>
      <c r="AD941" s="116">
        <v>8</v>
      </c>
      <c r="AE941" s="116">
        <v>45</v>
      </c>
      <c r="AF941" s="116" t="s">
        <v>1860</v>
      </c>
      <c r="AG941" s="117"/>
      <c r="AH941" s="117" t="s">
        <v>1861</v>
      </c>
    </row>
    <row r="942" spans="1:34" x14ac:dyDescent="0.25">
      <c r="A942" s="117" t="s">
        <v>186</v>
      </c>
      <c r="B942" s="117" t="s">
        <v>187</v>
      </c>
      <c r="C942" s="117" t="s">
        <v>3716</v>
      </c>
      <c r="D942" s="117" t="s">
        <v>248</v>
      </c>
      <c r="E942" s="117" t="s">
        <v>213</v>
      </c>
      <c r="F942" s="117" t="s">
        <v>626</v>
      </c>
      <c r="G942" s="117" t="s">
        <v>627</v>
      </c>
      <c r="H942" s="117" t="s">
        <v>3717</v>
      </c>
      <c r="I942" s="117"/>
      <c r="J942" s="116" t="s">
        <v>1858</v>
      </c>
      <c r="K942" s="116">
        <v>6.7458330000000002</v>
      </c>
      <c r="L942" s="116">
        <v>30.656749999999999</v>
      </c>
      <c r="M942" s="117" t="s">
        <v>1859</v>
      </c>
      <c r="N942" s="116" t="s">
        <v>159</v>
      </c>
      <c r="O942" s="116">
        <v>53</v>
      </c>
      <c r="P942" s="116">
        <v>276</v>
      </c>
      <c r="Q942" s="116">
        <v>44</v>
      </c>
      <c r="R942" s="116">
        <v>229</v>
      </c>
      <c r="S942" s="116">
        <v>9</v>
      </c>
      <c r="T942" s="116">
        <v>47</v>
      </c>
      <c r="U942" s="116" t="s">
        <v>159</v>
      </c>
      <c r="V942" s="116">
        <v>203</v>
      </c>
      <c r="W942" s="116">
        <v>1000</v>
      </c>
      <c r="X942" s="116">
        <v>146</v>
      </c>
      <c r="Y942" s="116">
        <v>761</v>
      </c>
      <c r="Z942" s="116">
        <v>57</v>
      </c>
      <c r="AA942" s="116">
        <v>239</v>
      </c>
      <c r="AB942" s="116">
        <v>0</v>
      </c>
      <c r="AC942" s="116">
        <v>0</v>
      </c>
      <c r="AD942" s="116">
        <v>12</v>
      </c>
      <c r="AE942" s="116">
        <v>68</v>
      </c>
      <c r="AF942" s="116" t="s">
        <v>1860</v>
      </c>
      <c r="AG942" s="117"/>
      <c r="AH942" s="117" t="s">
        <v>1861</v>
      </c>
    </row>
    <row r="943" spans="1:34" x14ac:dyDescent="0.25">
      <c r="A943" s="117" t="s">
        <v>186</v>
      </c>
      <c r="B943" s="117" t="s">
        <v>187</v>
      </c>
      <c r="C943" s="117" t="s">
        <v>3718</v>
      </c>
      <c r="D943" s="117" t="s">
        <v>248</v>
      </c>
      <c r="E943" s="117" t="s">
        <v>213</v>
      </c>
      <c r="F943" s="117" t="s">
        <v>626</v>
      </c>
      <c r="G943" s="117" t="s">
        <v>627</v>
      </c>
      <c r="H943" s="117" t="s">
        <v>3719</v>
      </c>
      <c r="I943" s="117"/>
      <c r="J943" s="116" t="s">
        <v>1858</v>
      </c>
      <c r="K943" s="116">
        <v>6.8396169999999996</v>
      </c>
      <c r="L943" s="116">
        <v>30.728100000000001</v>
      </c>
      <c r="M943" s="117" t="s">
        <v>1859</v>
      </c>
      <c r="N943" s="116" t="s">
        <v>159</v>
      </c>
      <c r="O943" s="116">
        <v>138</v>
      </c>
      <c r="P943" s="116">
        <v>719</v>
      </c>
      <c r="Q943" s="116">
        <v>125</v>
      </c>
      <c r="R943" s="116">
        <v>651</v>
      </c>
      <c r="S943" s="116">
        <v>13</v>
      </c>
      <c r="T943" s="116">
        <v>68</v>
      </c>
      <c r="U943" s="116" t="s">
        <v>159</v>
      </c>
      <c r="V943" s="116">
        <v>161</v>
      </c>
      <c r="W943" s="116">
        <v>771</v>
      </c>
      <c r="X943" s="116">
        <v>94</v>
      </c>
      <c r="Y943" s="116">
        <v>490</v>
      </c>
      <c r="Z943" s="116">
        <v>67</v>
      </c>
      <c r="AA943" s="116">
        <v>281</v>
      </c>
      <c r="AB943" s="116">
        <v>0</v>
      </c>
      <c r="AC943" s="116">
        <v>0</v>
      </c>
      <c r="AD943" s="116">
        <v>21</v>
      </c>
      <c r="AE943" s="116">
        <v>119</v>
      </c>
      <c r="AF943" s="116" t="s">
        <v>1860</v>
      </c>
      <c r="AG943" s="117"/>
      <c r="AH943" s="117" t="s">
        <v>1861</v>
      </c>
    </row>
    <row r="944" spans="1:34" x14ac:dyDescent="0.25">
      <c r="A944" s="117" t="s">
        <v>186</v>
      </c>
      <c r="B944" s="117" t="s">
        <v>187</v>
      </c>
      <c r="C944" s="117" t="s">
        <v>3720</v>
      </c>
      <c r="D944" s="117" t="s">
        <v>248</v>
      </c>
      <c r="E944" s="117" t="s">
        <v>213</v>
      </c>
      <c r="F944" s="117" t="s">
        <v>626</v>
      </c>
      <c r="G944" s="117" t="s">
        <v>627</v>
      </c>
      <c r="H944" s="117" t="s">
        <v>3721</v>
      </c>
      <c r="I944" s="117"/>
      <c r="J944" s="116" t="s">
        <v>1858</v>
      </c>
      <c r="K944" s="116">
        <v>6.7347299999999999</v>
      </c>
      <c r="L944" s="116">
        <v>30.645659999999999</v>
      </c>
      <c r="M944" s="117" t="s">
        <v>1859</v>
      </c>
      <c r="N944" s="116" t="s">
        <v>159</v>
      </c>
      <c r="O944" s="116">
        <v>137</v>
      </c>
      <c r="P944" s="116">
        <v>714</v>
      </c>
      <c r="Q944" s="116">
        <v>125</v>
      </c>
      <c r="R944" s="116">
        <v>651</v>
      </c>
      <c r="S944" s="116">
        <v>12</v>
      </c>
      <c r="T944" s="116">
        <v>63</v>
      </c>
      <c r="U944" s="116" t="s">
        <v>159</v>
      </c>
      <c r="V944" s="116">
        <v>88</v>
      </c>
      <c r="W944" s="116">
        <v>415</v>
      </c>
      <c r="X944" s="116">
        <v>45</v>
      </c>
      <c r="Y944" s="116">
        <v>234</v>
      </c>
      <c r="Z944" s="116">
        <v>43</v>
      </c>
      <c r="AA944" s="116">
        <v>181</v>
      </c>
      <c r="AB944" s="116">
        <v>0</v>
      </c>
      <c r="AC944" s="116">
        <v>0</v>
      </c>
      <c r="AD944" s="116">
        <v>38</v>
      </c>
      <c r="AE944" s="116">
        <v>215</v>
      </c>
      <c r="AF944" s="116" t="s">
        <v>1860</v>
      </c>
      <c r="AG944" s="117"/>
      <c r="AH944" s="117" t="s">
        <v>1861</v>
      </c>
    </row>
    <row r="945" spans="1:34" x14ac:dyDescent="0.25">
      <c r="A945" s="118" t="s">
        <v>186</v>
      </c>
      <c r="B945" s="118" t="s">
        <v>187</v>
      </c>
      <c r="C945" s="118" t="s">
        <v>3722</v>
      </c>
      <c r="D945" s="118" t="s">
        <v>248</v>
      </c>
      <c r="E945" s="118" t="s">
        <v>213</v>
      </c>
      <c r="F945" s="118" t="s">
        <v>247</v>
      </c>
      <c r="G945" s="118" t="s">
        <v>249</v>
      </c>
      <c r="H945" s="118" t="s">
        <v>3723</v>
      </c>
      <c r="I945" s="118"/>
      <c r="J945" s="118" t="s">
        <v>1885</v>
      </c>
      <c r="K945" s="119">
        <v>6.7185499999999996</v>
      </c>
      <c r="L945" s="119">
        <v>30.6083</v>
      </c>
      <c r="M945" s="118" t="s">
        <v>2151</v>
      </c>
      <c r="N945" s="116" t="s">
        <v>146</v>
      </c>
      <c r="O945" s="119">
        <v>0</v>
      </c>
      <c r="P945" s="119">
        <v>0</v>
      </c>
      <c r="Q945" s="119">
        <v>0</v>
      </c>
      <c r="R945" s="119">
        <v>0</v>
      </c>
      <c r="S945" s="119">
        <v>0</v>
      </c>
      <c r="T945" s="119">
        <v>0</v>
      </c>
      <c r="U945" s="119" t="s">
        <v>146</v>
      </c>
      <c r="V945" s="119">
        <v>0</v>
      </c>
      <c r="W945" s="116">
        <v>0</v>
      </c>
      <c r="X945" s="119">
        <v>0</v>
      </c>
      <c r="Y945" s="119">
        <v>0</v>
      </c>
      <c r="Z945" s="119">
        <v>0</v>
      </c>
      <c r="AA945" s="119">
        <v>0</v>
      </c>
      <c r="AB945" s="119">
        <v>0</v>
      </c>
      <c r="AC945" s="119">
        <v>0</v>
      </c>
      <c r="AD945" s="119">
        <v>0</v>
      </c>
      <c r="AE945" s="119">
        <v>0</v>
      </c>
      <c r="AF945" s="116" t="s">
        <v>1860</v>
      </c>
      <c r="AG945" s="118" t="s">
        <v>2152</v>
      </c>
      <c r="AH945" s="117" t="s">
        <v>1861</v>
      </c>
    </row>
    <row r="946" spans="1:34" x14ac:dyDescent="0.25">
      <c r="A946" s="117" t="s">
        <v>186</v>
      </c>
      <c r="B946" s="117" t="s">
        <v>187</v>
      </c>
      <c r="C946" s="117" t="s">
        <v>3724</v>
      </c>
      <c r="D946" s="117" t="s">
        <v>248</v>
      </c>
      <c r="E946" s="117" t="s">
        <v>213</v>
      </c>
      <c r="F946" s="117" t="s">
        <v>247</v>
      </c>
      <c r="G946" s="117" t="s">
        <v>249</v>
      </c>
      <c r="H946" s="117" t="s">
        <v>249</v>
      </c>
      <c r="I946" s="117"/>
      <c r="J946" s="116" t="s">
        <v>1858</v>
      </c>
      <c r="K946" s="116">
        <v>6.681883</v>
      </c>
      <c r="L946" s="116">
        <v>30.588332999999999</v>
      </c>
      <c r="M946" s="117" t="s">
        <v>1859</v>
      </c>
      <c r="N946" s="116" t="s">
        <v>159</v>
      </c>
      <c r="O946" s="116">
        <v>643</v>
      </c>
      <c r="P946" s="116">
        <v>3908</v>
      </c>
      <c r="Q946" s="116">
        <v>643</v>
      </c>
      <c r="R946" s="116">
        <v>3908</v>
      </c>
      <c r="S946" s="116">
        <v>0</v>
      </c>
      <c r="T946" s="116">
        <v>0</v>
      </c>
      <c r="U946" s="119" t="s">
        <v>146</v>
      </c>
      <c r="V946" s="116">
        <v>0</v>
      </c>
      <c r="W946" s="116">
        <v>0</v>
      </c>
      <c r="X946" s="116">
        <v>0</v>
      </c>
      <c r="Y946" s="116">
        <v>0</v>
      </c>
      <c r="Z946" s="116">
        <v>0</v>
      </c>
      <c r="AA946" s="116">
        <v>0</v>
      </c>
      <c r="AB946" s="116">
        <v>0</v>
      </c>
      <c r="AC946" s="116">
        <v>0</v>
      </c>
      <c r="AD946" s="116">
        <v>0</v>
      </c>
      <c r="AE946" s="116">
        <v>0</v>
      </c>
      <c r="AF946" s="116" t="s">
        <v>1860</v>
      </c>
      <c r="AG946" s="117"/>
      <c r="AH946" s="117" t="s">
        <v>1861</v>
      </c>
    </row>
    <row r="947" spans="1:34" x14ac:dyDescent="0.25">
      <c r="A947" s="117" t="s">
        <v>186</v>
      </c>
      <c r="B947" s="117" t="s">
        <v>187</v>
      </c>
      <c r="C947" s="117" t="s">
        <v>3725</v>
      </c>
      <c r="D947" s="117" t="s">
        <v>248</v>
      </c>
      <c r="E947" s="117" t="s">
        <v>213</v>
      </c>
      <c r="F947" s="117" t="s">
        <v>247</v>
      </c>
      <c r="G947" s="117" t="s">
        <v>249</v>
      </c>
      <c r="H947" s="117" t="s">
        <v>3726</v>
      </c>
      <c r="I947" s="117"/>
      <c r="J947" s="116" t="s">
        <v>1858</v>
      </c>
      <c r="K947" s="116">
        <v>6.5998035560000003</v>
      </c>
      <c r="L947" s="116">
        <v>30.518277271999999</v>
      </c>
      <c r="M947" s="117" t="s">
        <v>1859</v>
      </c>
      <c r="N947" s="116" t="s">
        <v>159</v>
      </c>
      <c r="O947" s="116">
        <v>255</v>
      </c>
      <c r="P947" s="116">
        <v>1389</v>
      </c>
      <c r="Q947" s="116">
        <v>255</v>
      </c>
      <c r="R947" s="116">
        <v>1389</v>
      </c>
      <c r="S947" s="116">
        <v>0</v>
      </c>
      <c r="T947" s="116">
        <v>0</v>
      </c>
      <c r="U947" s="119" t="s">
        <v>146</v>
      </c>
      <c r="V947" s="116">
        <v>0</v>
      </c>
      <c r="W947" s="116">
        <v>0</v>
      </c>
      <c r="X947" s="116">
        <v>0</v>
      </c>
      <c r="Y947" s="116">
        <v>0</v>
      </c>
      <c r="Z947" s="116">
        <v>0</v>
      </c>
      <c r="AA947" s="116">
        <v>0</v>
      </c>
      <c r="AB947" s="116">
        <v>0</v>
      </c>
      <c r="AC947" s="116">
        <v>0</v>
      </c>
      <c r="AD947" s="116">
        <v>0</v>
      </c>
      <c r="AE947" s="116">
        <v>0</v>
      </c>
      <c r="AF947" s="116" t="s">
        <v>1860</v>
      </c>
      <c r="AG947" s="117"/>
      <c r="AH947" s="117" t="s">
        <v>1861</v>
      </c>
    </row>
    <row r="948" spans="1:34" x14ac:dyDescent="0.25">
      <c r="A948" s="117" t="s">
        <v>186</v>
      </c>
      <c r="B948" s="117" t="s">
        <v>187</v>
      </c>
      <c r="C948" s="117" t="s">
        <v>3727</v>
      </c>
      <c r="D948" s="117" t="s">
        <v>248</v>
      </c>
      <c r="E948" s="117" t="s">
        <v>213</v>
      </c>
      <c r="F948" s="117" t="s">
        <v>858</v>
      </c>
      <c r="G948" s="117" t="s">
        <v>859</v>
      </c>
      <c r="H948" s="117" t="s">
        <v>3728</v>
      </c>
      <c r="I948" s="117" t="s">
        <v>3729</v>
      </c>
      <c r="J948" s="116" t="s">
        <v>1858</v>
      </c>
      <c r="K948" s="116">
        <v>6.7208800000000002</v>
      </c>
      <c r="L948" s="116">
        <v>30.796589999999998</v>
      </c>
      <c r="M948" s="117" t="s">
        <v>1859</v>
      </c>
      <c r="N948" s="116" t="s">
        <v>159</v>
      </c>
      <c r="O948" s="116">
        <v>105</v>
      </c>
      <c r="P948" s="116">
        <v>420</v>
      </c>
      <c r="Q948" s="116">
        <v>100</v>
      </c>
      <c r="R948" s="116">
        <v>400</v>
      </c>
      <c r="S948" s="116">
        <v>5</v>
      </c>
      <c r="T948" s="116">
        <v>20</v>
      </c>
      <c r="U948" s="116" t="s">
        <v>159</v>
      </c>
      <c r="V948" s="116">
        <v>97</v>
      </c>
      <c r="W948" s="116">
        <v>388</v>
      </c>
      <c r="X948" s="116">
        <v>65</v>
      </c>
      <c r="Y948" s="116">
        <v>260</v>
      </c>
      <c r="Z948" s="116">
        <v>32</v>
      </c>
      <c r="AA948" s="116">
        <v>128</v>
      </c>
      <c r="AB948" s="116">
        <v>0</v>
      </c>
      <c r="AC948" s="116">
        <v>0</v>
      </c>
      <c r="AD948" s="116">
        <v>129</v>
      </c>
      <c r="AE948" s="116">
        <v>516</v>
      </c>
      <c r="AF948" s="116" t="s">
        <v>1860</v>
      </c>
      <c r="AG948" s="117"/>
      <c r="AH948" s="117" t="s">
        <v>1861</v>
      </c>
    </row>
    <row r="949" spans="1:34" x14ac:dyDescent="0.25">
      <c r="A949" s="117" t="s">
        <v>186</v>
      </c>
      <c r="B949" s="117" t="s">
        <v>187</v>
      </c>
      <c r="C949" s="117" t="s">
        <v>3730</v>
      </c>
      <c r="D949" s="117" t="s">
        <v>248</v>
      </c>
      <c r="E949" s="117" t="s">
        <v>213</v>
      </c>
      <c r="F949" s="117" t="s">
        <v>858</v>
      </c>
      <c r="G949" s="117" t="s">
        <v>859</v>
      </c>
      <c r="H949" s="117" t="s">
        <v>3731</v>
      </c>
      <c r="I949" s="117"/>
      <c r="J949" s="116" t="s">
        <v>1858</v>
      </c>
      <c r="K949" s="116">
        <v>6.71516</v>
      </c>
      <c r="L949" s="116">
        <v>30.778269999999999</v>
      </c>
      <c r="M949" s="117" t="s">
        <v>1859</v>
      </c>
      <c r="N949" s="116" t="s">
        <v>159</v>
      </c>
      <c r="O949" s="116">
        <v>135</v>
      </c>
      <c r="P949" s="116">
        <v>540</v>
      </c>
      <c r="Q949" s="116">
        <v>45</v>
      </c>
      <c r="R949" s="116">
        <v>180</v>
      </c>
      <c r="S949" s="116">
        <v>90</v>
      </c>
      <c r="T949" s="116">
        <v>360</v>
      </c>
      <c r="U949" s="116" t="s">
        <v>159</v>
      </c>
      <c r="V949" s="116">
        <v>321</v>
      </c>
      <c r="W949" s="116">
        <v>1284</v>
      </c>
      <c r="X949" s="116">
        <v>273</v>
      </c>
      <c r="Y949" s="116">
        <v>1092</v>
      </c>
      <c r="Z949" s="116">
        <v>48</v>
      </c>
      <c r="AA949" s="116">
        <v>192</v>
      </c>
      <c r="AB949" s="116">
        <v>0</v>
      </c>
      <c r="AC949" s="116">
        <v>0</v>
      </c>
      <c r="AD949" s="116">
        <v>185</v>
      </c>
      <c r="AE949" s="116">
        <v>740</v>
      </c>
      <c r="AF949" s="116" t="s">
        <v>1860</v>
      </c>
      <c r="AG949" s="117"/>
      <c r="AH949" s="117" t="s">
        <v>1861</v>
      </c>
    </row>
    <row r="950" spans="1:34" x14ac:dyDescent="0.25">
      <c r="A950" s="117" t="s">
        <v>186</v>
      </c>
      <c r="B950" s="117" t="s">
        <v>187</v>
      </c>
      <c r="C950" s="117" t="s">
        <v>3732</v>
      </c>
      <c r="D950" s="117" t="s">
        <v>248</v>
      </c>
      <c r="E950" s="117" t="s">
        <v>213</v>
      </c>
      <c r="F950" s="117" t="s">
        <v>858</v>
      </c>
      <c r="G950" s="117" t="s">
        <v>859</v>
      </c>
      <c r="H950" s="117" t="s">
        <v>3733</v>
      </c>
      <c r="I950" s="117"/>
      <c r="J950" s="116" t="s">
        <v>1858</v>
      </c>
      <c r="K950" s="116">
        <v>6.7552830000000004</v>
      </c>
      <c r="L950" s="116">
        <v>30.737217000000001</v>
      </c>
      <c r="M950" s="117" t="s">
        <v>1859</v>
      </c>
      <c r="N950" s="116" t="s">
        <v>159</v>
      </c>
      <c r="O950" s="116">
        <v>106</v>
      </c>
      <c r="P950" s="116">
        <v>424</v>
      </c>
      <c r="Q950" s="116">
        <v>88</v>
      </c>
      <c r="R950" s="116">
        <v>352</v>
      </c>
      <c r="S950" s="116">
        <v>18</v>
      </c>
      <c r="T950" s="116">
        <v>72</v>
      </c>
      <c r="U950" s="116" t="s">
        <v>159</v>
      </c>
      <c r="V950" s="116">
        <v>217</v>
      </c>
      <c r="W950" s="116">
        <v>868</v>
      </c>
      <c r="X950" s="116">
        <v>182</v>
      </c>
      <c r="Y950" s="116">
        <v>728</v>
      </c>
      <c r="Z950" s="116">
        <v>35</v>
      </c>
      <c r="AA950" s="116">
        <v>140</v>
      </c>
      <c r="AB950" s="116">
        <v>0</v>
      </c>
      <c r="AC950" s="116">
        <v>0</v>
      </c>
      <c r="AD950" s="116">
        <v>84</v>
      </c>
      <c r="AE950" s="116">
        <v>336</v>
      </c>
      <c r="AF950" s="116" t="s">
        <v>1860</v>
      </c>
      <c r="AG950" s="117"/>
      <c r="AH950" s="117" t="s">
        <v>1861</v>
      </c>
    </row>
    <row r="951" spans="1:34" x14ac:dyDescent="0.25">
      <c r="A951" s="117" t="s">
        <v>186</v>
      </c>
      <c r="B951" s="117" t="s">
        <v>187</v>
      </c>
      <c r="C951" s="117" t="s">
        <v>3734</v>
      </c>
      <c r="D951" s="117" t="s">
        <v>248</v>
      </c>
      <c r="E951" s="117" t="s">
        <v>213</v>
      </c>
      <c r="F951" s="117" t="s">
        <v>858</v>
      </c>
      <c r="G951" s="117" t="s">
        <v>859</v>
      </c>
      <c r="H951" s="117" t="s">
        <v>3735</v>
      </c>
      <c r="I951" s="117"/>
      <c r="J951" s="116" t="s">
        <v>1858</v>
      </c>
      <c r="K951" s="116">
        <v>6.6679389999999996</v>
      </c>
      <c r="L951" s="116">
        <v>30.915997000000001</v>
      </c>
      <c r="M951" s="117" t="s">
        <v>1859</v>
      </c>
      <c r="N951" s="116" t="s">
        <v>159</v>
      </c>
      <c r="O951" s="116">
        <v>49</v>
      </c>
      <c r="P951" s="116">
        <v>196</v>
      </c>
      <c r="Q951" s="116">
        <v>42</v>
      </c>
      <c r="R951" s="116">
        <v>168</v>
      </c>
      <c r="S951" s="116">
        <v>7</v>
      </c>
      <c r="T951" s="116">
        <v>28</v>
      </c>
      <c r="U951" s="116" t="s">
        <v>159</v>
      </c>
      <c r="V951" s="116">
        <v>79</v>
      </c>
      <c r="W951" s="116">
        <v>452</v>
      </c>
      <c r="X951" s="116">
        <v>51</v>
      </c>
      <c r="Y951" s="116">
        <v>204</v>
      </c>
      <c r="Z951" s="116">
        <v>28</v>
      </c>
      <c r="AA951" s="116">
        <v>248</v>
      </c>
      <c r="AB951" s="116">
        <v>0</v>
      </c>
      <c r="AC951" s="116">
        <v>0</v>
      </c>
      <c r="AD951" s="116">
        <v>2</v>
      </c>
      <c r="AE951" s="116">
        <v>8</v>
      </c>
      <c r="AF951" s="116" t="s">
        <v>1860</v>
      </c>
      <c r="AG951" s="117"/>
      <c r="AH951" s="117" t="s">
        <v>1861</v>
      </c>
    </row>
    <row r="952" spans="1:34" x14ac:dyDescent="0.25">
      <c r="A952" s="117" t="s">
        <v>186</v>
      </c>
      <c r="B952" s="117" t="s">
        <v>187</v>
      </c>
      <c r="C952" s="117" t="s">
        <v>3736</v>
      </c>
      <c r="D952" s="117" t="s">
        <v>248</v>
      </c>
      <c r="E952" s="117" t="s">
        <v>213</v>
      </c>
      <c r="F952" s="117" t="s">
        <v>1069</v>
      </c>
      <c r="G952" s="117" t="s">
        <v>1070</v>
      </c>
      <c r="H952" s="117" t="s">
        <v>3737</v>
      </c>
      <c r="I952" s="117"/>
      <c r="J952" s="116" t="s">
        <v>1858</v>
      </c>
      <c r="K952" s="116">
        <v>6.7170661239999996</v>
      </c>
      <c r="L952" s="116">
        <v>30.608208640000001</v>
      </c>
      <c r="M952" s="117" t="s">
        <v>1859</v>
      </c>
      <c r="N952" s="116" t="s">
        <v>159</v>
      </c>
      <c r="O952" s="116">
        <v>181</v>
      </c>
      <c r="P952" s="116">
        <v>996</v>
      </c>
      <c r="Q952" s="116">
        <v>181</v>
      </c>
      <c r="R952" s="116">
        <v>996</v>
      </c>
      <c r="S952" s="116">
        <v>0</v>
      </c>
      <c r="T952" s="116">
        <v>0</v>
      </c>
      <c r="U952" s="116" t="s">
        <v>159</v>
      </c>
      <c r="V952" s="116">
        <v>259</v>
      </c>
      <c r="W952" s="116">
        <v>1434</v>
      </c>
      <c r="X952" s="116">
        <v>259</v>
      </c>
      <c r="Y952" s="116">
        <v>1434</v>
      </c>
      <c r="Z952" s="116">
        <v>0</v>
      </c>
      <c r="AA952" s="116">
        <v>0</v>
      </c>
      <c r="AB952" s="116">
        <v>48</v>
      </c>
      <c r="AC952" s="116">
        <v>283</v>
      </c>
      <c r="AD952" s="116">
        <v>13</v>
      </c>
      <c r="AE952" s="116">
        <v>68</v>
      </c>
      <c r="AF952" s="116" t="s">
        <v>1860</v>
      </c>
      <c r="AG952" s="117"/>
      <c r="AH952" s="117" t="s">
        <v>1861</v>
      </c>
    </row>
    <row r="953" spans="1:34" x14ac:dyDescent="0.25">
      <c r="A953" s="117" t="s">
        <v>186</v>
      </c>
      <c r="B953" s="117" t="s">
        <v>187</v>
      </c>
      <c r="C953" s="117" t="s">
        <v>3738</v>
      </c>
      <c r="D953" s="117" t="s">
        <v>248</v>
      </c>
      <c r="E953" s="117" t="s">
        <v>213</v>
      </c>
      <c r="F953" s="117" t="s">
        <v>1069</v>
      </c>
      <c r="G953" s="117" t="s">
        <v>1070</v>
      </c>
      <c r="H953" s="117" t="s">
        <v>3739</v>
      </c>
      <c r="I953" s="117"/>
      <c r="J953" s="116" t="s">
        <v>1858</v>
      </c>
      <c r="K953" s="116">
        <v>6.7130000000000001</v>
      </c>
      <c r="L953" s="116">
        <v>30.58145</v>
      </c>
      <c r="M953" s="117" t="s">
        <v>1859</v>
      </c>
      <c r="N953" s="116" t="s">
        <v>159</v>
      </c>
      <c r="O953" s="116">
        <v>600</v>
      </c>
      <c r="P953" s="116">
        <v>3313</v>
      </c>
      <c r="Q953" s="116">
        <v>596</v>
      </c>
      <c r="R953" s="116">
        <v>3292</v>
      </c>
      <c r="S953" s="116">
        <v>4</v>
      </c>
      <c r="T953" s="116">
        <v>21</v>
      </c>
      <c r="U953" s="116" t="s">
        <v>159</v>
      </c>
      <c r="V953" s="116">
        <v>246</v>
      </c>
      <c r="W953" s="116">
        <v>1318</v>
      </c>
      <c r="X953" s="116">
        <v>246</v>
      </c>
      <c r="Y953" s="116">
        <v>1318</v>
      </c>
      <c r="Z953" s="116">
        <v>0</v>
      </c>
      <c r="AA953" s="116">
        <v>0</v>
      </c>
      <c r="AB953" s="116">
        <v>15</v>
      </c>
      <c r="AC953" s="116">
        <v>69</v>
      </c>
      <c r="AD953" s="116">
        <v>10</v>
      </c>
      <c r="AE953" s="116">
        <v>53</v>
      </c>
      <c r="AF953" s="116" t="s">
        <v>1860</v>
      </c>
      <c r="AG953" s="117"/>
      <c r="AH953" s="117" t="s">
        <v>1861</v>
      </c>
    </row>
    <row r="954" spans="1:34" x14ac:dyDescent="0.25">
      <c r="A954" s="117" t="s">
        <v>186</v>
      </c>
      <c r="B954" s="117" t="s">
        <v>187</v>
      </c>
      <c r="C954" s="117" t="s">
        <v>3740</v>
      </c>
      <c r="D954" s="117" t="s">
        <v>248</v>
      </c>
      <c r="E954" s="117" t="s">
        <v>213</v>
      </c>
      <c r="F954" s="117" t="s">
        <v>1085</v>
      </c>
      <c r="G954" s="117" t="s">
        <v>1086</v>
      </c>
      <c r="H954" s="117" t="s">
        <v>3741</v>
      </c>
      <c r="I954" s="117"/>
      <c r="J954" s="116" t="s">
        <v>1858</v>
      </c>
      <c r="K954" s="116">
        <v>6.7529669999999999</v>
      </c>
      <c r="L954" s="116">
        <v>30.436482999999999</v>
      </c>
      <c r="M954" s="117" t="s">
        <v>1859</v>
      </c>
      <c r="N954" s="116" t="s">
        <v>159</v>
      </c>
      <c r="O954" s="116">
        <v>241</v>
      </c>
      <c r="P954" s="116">
        <v>1330</v>
      </c>
      <c r="Q954" s="116">
        <v>241</v>
      </c>
      <c r="R954" s="116">
        <v>1330</v>
      </c>
      <c r="S954" s="116">
        <v>0</v>
      </c>
      <c r="T954" s="116">
        <v>0</v>
      </c>
      <c r="U954" s="116" t="s">
        <v>159</v>
      </c>
      <c r="V954" s="116">
        <v>90</v>
      </c>
      <c r="W954" s="116">
        <v>495</v>
      </c>
      <c r="X954" s="116">
        <v>90</v>
      </c>
      <c r="Y954" s="116">
        <v>495</v>
      </c>
      <c r="Z954" s="116">
        <v>0</v>
      </c>
      <c r="AA954" s="116">
        <v>0</v>
      </c>
      <c r="AB954" s="116">
        <v>24</v>
      </c>
      <c r="AC954" s="116">
        <v>132</v>
      </c>
      <c r="AD954" s="116">
        <v>11</v>
      </c>
      <c r="AE954" s="116">
        <v>62</v>
      </c>
      <c r="AF954" s="116" t="s">
        <v>1860</v>
      </c>
      <c r="AG954" s="117"/>
      <c r="AH954" s="117" t="s">
        <v>1861</v>
      </c>
    </row>
    <row r="955" spans="1:34" x14ac:dyDescent="0.25">
      <c r="A955" s="117" t="s">
        <v>186</v>
      </c>
      <c r="B955" s="117" t="s">
        <v>187</v>
      </c>
      <c r="C955" s="117" t="s">
        <v>3742</v>
      </c>
      <c r="D955" s="117" t="s">
        <v>248</v>
      </c>
      <c r="E955" s="117" t="s">
        <v>213</v>
      </c>
      <c r="F955" s="117" t="s">
        <v>1085</v>
      </c>
      <c r="G955" s="117" t="s">
        <v>1086</v>
      </c>
      <c r="H955" s="117" t="s">
        <v>3743</v>
      </c>
      <c r="I955" s="117"/>
      <c r="J955" s="116" t="s">
        <v>1858</v>
      </c>
      <c r="K955" s="116">
        <v>6.7333333</v>
      </c>
      <c r="L955" s="116">
        <v>30.4166667</v>
      </c>
      <c r="M955" s="117" t="s">
        <v>1859</v>
      </c>
      <c r="N955" s="116" t="s">
        <v>159</v>
      </c>
      <c r="O955" s="116">
        <v>246</v>
      </c>
      <c r="P955" s="116">
        <v>1334</v>
      </c>
      <c r="Q955" s="116">
        <v>246</v>
      </c>
      <c r="R955" s="116">
        <v>1334</v>
      </c>
      <c r="S955" s="116">
        <v>0</v>
      </c>
      <c r="T955" s="116">
        <v>0</v>
      </c>
      <c r="U955" s="116" t="s">
        <v>159</v>
      </c>
      <c r="V955" s="116">
        <v>137</v>
      </c>
      <c r="W955" s="116">
        <v>781</v>
      </c>
      <c r="X955" s="116">
        <v>137</v>
      </c>
      <c r="Y955" s="116">
        <v>781</v>
      </c>
      <c r="Z955" s="116">
        <v>0</v>
      </c>
      <c r="AA955" s="116">
        <v>0</v>
      </c>
      <c r="AB955" s="116">
        <v>15</v>
      </c>
      <c r="AC955" s="116">
        <v>84</v>
      </c>
      <c r="AD955" s="116">
        <v>20</v>
      </c>
      <c r="AE955" s="116">
        <v>112</v>
      </c>
      <c r="AF955" s="116" t="s">
        <v>1860</v>
      </c>
      <c r="AG955" s="117"/>
      <c r="AH955" s="117" t="s">
        <v>1861</v>
      </c>
    </row>
    <row r="956" spans="1:34" x14ac:dyDescent="0.25">
      <c r="A956" s="117" t="s">
        <v>186</v>
      </c>
      <c r="B956" s="117" t="s">
        <v>187</v>
      </c>
      <c r="C956" s="117" t="s">
        <v>3744</v>
      </c>
      <c r="D956" s="117" t="s">
        <v>248</v>
      </c>
      <c r="E956" s="117" t="s">
        <v>213</v>
      </c>
      <c r="F956" s="117" t="s">
        <v>1189</v>
      </c>
      <c r="G956" s="117" t="s">
        <v>1190</v>
      </c>
      <c r="H956" s="117" t="s">
        <v>3745</v>
      </c>
      <c r="I956" s="117"/>
      <c r="J956" s="116" t="s">
        <v>1858</v>
      </c>
      <c r="K956" s="116">
        <v>6.683567</v>
      </c>
      <c r="L956" s="116">
        <v>30.506967</v>
      </c>
      <c r="M956" s="117" t="s">
        <v>1859</v>
      </c>
      <c r="N956" s="116" t="s">
        <v>159</v>
      </c>
      <c r="O956" s="116">
        <v>63</v>
      </c>
      <c r="P956" s="116">
        <v>346</v>
      </c>
      <c r="Q956" s="116">
        <v>63</v>
      </c>
      <c r="R956" s="116">
        <v>346</v>
      </c>
      <c r="S956" s="116">
        <v>0</v>
      </c>
      <c r="T956" s="116">
        <v>0</v>
      </c>
      <c r="U956" s="116" t="s">
        <v>159</v>
      </c>
      <c r="V956" s="116">
        <v>22</v>
      </c>
      <c r="W956" s="116">
        <v>115</v>
      </c>
      <c r="X956" s="116">
        <v>22</v>
      </c>
      <c r="Y956" s="116">
        <v>115</v>
      </c>
      <c r="Z956" s="116">
        <v>0</v>
      </c>
      <c r="AA956" s="116">
        <v>0</v>
      </c>
      <c r="AB956" s="116">
        <v>12</v>
      </c>
      <c r="AC956" s="116">
        <v>67</v>
      </c>
      <c r="AD956" s="116">
        <v>5</v>
      </c>
      <c r="AE956" s="116">
        <v>28</v>
      </c>
      <c r="AF956" s="116" t="s">
        <v>1860</v>
      </c>
      <c r="AG956" s="117"/>
      <c r="AH956" s="117" t="s">
        <v>1861</v>
      </c>
    </row>
    <row r="957" spans="1:34" x14ac:dyDescent="0.25">
      <c r="A957" s="117" t="s">
        <v>186</v>
      </c>
      <c r="B957" s="117" t="s">
        <v>187</v>
      </c>
      <c r="C957" s="117" t="s">
        <v>3746</v>
      </c>
      <c r="D957" s="117" t="s">
        <v>248</v>
      </c>
      <c r="E957" s="117" t="s">
        <v>213</v>
      </c>
      <c r="F957" s="117" t="s">
        <v>1189</v>
      </c>
      <c r="G957" s="117" t="s">
        <v>1190</v>
      </c>
      <c r="H957" s="117" t="s">
        <v>3747</v>
      </c>
      <c r="I957" s="117"/>
      <c r="J957" s="116" t="s">
        <v>1858</v>
      </c>
      <c r="K957" s="116">
        <v>6.7329499999999998</v>
      </c>
      <c r="L957" s="116">
        <v>30.588317</v>
      </c>
      <c r="M957" s="117" t="s">
        <v>1859</v>
      </c>
      <c r="N957" s="116" t="s">
        <v>159</v>
      </c>
      <c r="O957" s="116">
        <v>165</v>
      </c>
      <c r="P957" s="116">
        <v>863</v>
      </c>
      <c r="Q957" s="116">
        <v>165</v>
      </c>
      <c r="R957" s="116">
        <v>863</v>
      </c>
      <c r="S957" s="116">
        <v>0</v>
      </c>
      <c r="T957" s="116">
        <v>0</v>
      </c>
      <c r="U957" s="116" t="s">
        <v>159</v>
      </c>
      <c r="V957" s="116">
        <v>47</v>
      </c>
      <c r="W957" s="116">
        <v>259</v>
      </c>
      <c r="X957" s="116">
        <v>47</v>
      </c>
      <c r="Y957" s="116">
        <v>259</v>
      </c>
      <c r="Z957" s="116">
        <v>0</v>
      </c>
      <c r="AA957" s="116">
        <v>0</v>
      </c>
      <c r="AB957" s="116">
        <v>31</v>
      </c>
      <c r="AC957" s="116">
        <v>173</v>
      </c>
      <c r="AD957" s="116">
        <v>6</v>
      </c>
      <c r="AE957" s="116">
        <v>34</v>
      </c>
      <c r="AF957" s="116" t="s">
        <v>1860</v>
      </c>
      <c r="AG957" s="117"/>
      <c r="AH957" s="117" t="s">
        <v>1861</v>
      </c>
    </row>
    <row r="958" spans="1:34" x14ac:dyDescent="0.25">
      <c r="A958" s="117" t="s">
        <v>186</v>
      </c>
      <c r="B958" s="117" t="s">
        <v>187</v>
      </c>
      <c r="C958" s="117" t="s">
        <v>3748</v>
      </c>
      <c r="D958" s="117" t="s">
        <v>248</v>
      </c>
      <c r="E958" s="117" t="s">
        <v>213</v>
      </c>
      <c r="F958" s="117" t="s">
        <v>1189</v>
      </c>
      <c r="G958" s="117" t="s">
        <v>1190</v>
      </c>
      <c r="H958" s="117" t="s">
        <v>3749</v>
      </c>
      <c r="I958" s="117"/>
      <c r="J958" s="116" t="s">
        <v>1858</v>
      </c>
      <c r="K958" s="116">
        <v>6.7343330000000003</v>
      </c>
      <c r="L958" s="116">
        <v>30.563783000000001</v>
      </c>
      <c r="M958" s="117" t="s">
        <v>1859</v>
      </c>
      <c r="N958" s="116" t="s">
        <v>159</v>
      </c>
      <c r="O958" s="116">
        <v>129</v>
      </c>
      <c r="P958" s="116">
        <v>710</v>
      </c>
      <c r="Q958" s="116">
        <v>129</v>
      </c>
      <c r="R958" s="116">
        <v>710</v>
      </c>
      <c r="S958" s="116">
        <v>0</v>
      </c>
      <c r="T958" s="116">
        <v>0</v>
      </c>
      <c r="U958" s="116" t="s">
        <v>159</v>
      </c>
      <c r="V958" s="116">
        <v>46</v>
      </c>
      <c r="W958" s="116">
        <v>248</v>
      </c>
      <c r="X958" s="116">
        <v>42</v>
      </c>
      <c r="Y958" s="116">
        <v>231</v>
      </c>
      <c r="Z958" s="116">
        <v>4</v>
      </c>
      <c r="AA958" s="116">
        <v>17</v>
      </c>
      <c r="AB958" s="116">
        <v>39</v>
      </c>
      <c r="AC958" s="116">
        <v>195</v>
      </c>
      <c r="AD958" s="116">
        <v>7</v>
      </c>
      <c r="AE958" s="116">
        <v>39</v>
      </c>
      <c r="AF958" s="116" t="s">
        <v>1860</v>
      </c>
      <c r="AG958" s="117"/>
      <c r="AH958" s="117" t="s">
        <v>1861</v>
      </c>
    </row>
    <row r="959" spans="1:34" x14ac:dyDescent="0.25">
      <c r="A959" s="117" t="s">
        <v>186</v>
      </c>
      <c r="B959" s="117" t="s">
        <v>187</v>
      </c>
      <c r="C959" s="117" t="s">
        <v>3750</v>
      </c>
      <c r="D959" s="117" t="s">
        <v>248</v>
      </c>
      <c r="E959" s="117" t="s">
        <v>213</v>
      </c>
      <c r="F959" s="117" t="s">
        <v>275</v>
      </c>
      <c r="G959" s="117" t="s">
        <v>276</v>
      </c>
      <c r="H959" s="117" t="s">
        <v>3751</v>
      </c>
      <c r="I959" s="117"/>
      <c r="J959" s="116" t="s">
        <v>1858</v>
      </c>
      <c r="K959" s="116">
        <v>6.6270670000000003</v>
      </c>
      <c r="L959" s="116">
        <v>30.440266999999999</v>
      </c>
      <c r="M959" s="117" t="s">
        <v>1859</v>
      </c>
      <c r="N959" s="116" t="s">
        <v>159</v>
      </c>
      <c r="O959" s="116">
        <v>230</v>
      </c>
      <c r="P959" s="116">
        <v>1205</v>
      </c>
      <c r="Q959" s="116">
        <v>230</v>
      </c>
      <c r="R959" s="116">
        <v>1205</v>
      </c>
      <c r="S959" s="116">
        <v>0</v>
      </c>
      <c r="T959" s="116">
        <v>0</v>
      </c>
      <c r="U959" s="119" t="s">
        <v>146</v>
      </c>
      <c r="V959" s="116">
        <v>0</v>
      </c>
      <c r="W959" s="116">
        <v>0</v>
      </c>
      <c r="X959" s="116">
        <v>0</v>
      </c>
      <c r="Y959" s="116">
        <v>0</v>
      </c>
      <c r="Z959" s="116">
        <v>0</v>
      </c>
      <c r="AA959" s="116">
        <v>0</v>
      </c>
      <c r="AB959" s="116">
        <v>0</v>
      </c>
      <c r="AC959" s="116">
        <v>0</v>
      </c>
      <c r="AD959" s="116">
        <v>0</v>
      </c>
      <c r="AE959" s="116">
        <v>0</v>
      </c>
      <c r="AF959" s="116" t="s">
        <v>1860</v>
      </c>
      <c r="AG959" s="117"/>
      <c r="AH959" s="117" t="s">
        <v>1861</v>
      </c>
    </row>
    <row r="960" spans="1:34" x14ac:dyDescent="0.25">
      <c r="A960" s="117" t="s">
        <v>186</v>
      </c>
      <c r="B960" s="117" t="s">
        <v>187</v>
      </c>
      <c r="C960" s="117" t="s">
        <v>3752</v>
      </c>
      <c r="D960" s="117" t="s">
        <v>248</v>
      </c>
      <c r="E960" s="117" t="s">
        <v>213</v>
      </c>
      <c r="F960" s="117" t="s">
        <v>275</v>
      </c>
      <c r="G960" s="117" t="s">
        <v>276</v>
      </c>
      <c r="H960" s="117" t="s">
        <v>3753</v>
      </c>
      <c r="I960" s="117"/>
      <c r="J960" s="116" t="s">
        <v>1858</v>
      </c>
      <c r="K960" s="116">
        <v>6.6956170000000004</v>
      </c>
      <c r="L960" s="116">
        <v>30.430467</v>
      </c>
      <c r="M960" s="117" t="s">
        <v>1859</v>
      </c>
      <c r="N960" s="116" t="s">
        <v>159</v>
      </c>
      <c r="O960" s="116">
        <v>244</v>
      </c>
      <c r="P960" s="116">
        <v>1363</v>
      </c>
      <c r="Q960" s="116">
        <v>244</v>
      </c>
      <c r="R960" s="116">
        <v>1363</v>
      </c>
      <c r="S960" s="116">
        <v>0</v>
      </c>
      <c r="T960" s="116">
        <v>0</v>
      </c>
      <c r="U960" s="119" t="s">
        <v>146</v>
      </c>
      <c r="V960" s="116">
        <v>0</v>
      </c>
      <c r="W960" s="116">
        <v>0</v>
      </c>
      <c r="X960" s="116">
        <v>0</v>
      </c>
      <c r="Y960" s="116">
        <v>0</v>
      </c>
      <c r="Z960" s="116">
        <v>0</v>
      </c>
      <c r="AA960" s="116">
        <v>0</v>
      </c>
      <c r="AB960" s="116">
        <v>0</v>
      </c>
      <c r="AC960" s="116">
        <v>0</v>
      </c>
      <c r="AD960" s="116">
        <v>0</v>
      </c>
      <c r="AE960" s="116">
        <v>0</v>
      </c>
      <c r="AF960" s="116" t="s">
        <v>1860</v>
      </c>
      <c r="AG960" s="117"/>
      <c r="AH960" s="117" t="s">
        <v>1861</v>
      </c>
    </row>
    <row r="961" spans="1:34" x14ac:dyDescent="0.25">
      <c r="A961" s="117" t="s">
        <v>186</v>
      </c>
      <c r="B961" s="117" t="s">
        <v>187</v>
      </c>
      <c r="C961" s="117" t="s">
        <v>3754</v>
      </c>
      <c r="D961" s="117" t="s">
        <v>207</v>
      </c>
      <c r="E961" s="117" t="s">
        <v>208</v>
      </c>
      <c r="F961" s="117" t="s">
        <v>215</v>
      </c>
      <c r="G961" s="117" t="s">
        <v>216</v>
      </c>
      <c r="H961" s="117" t="s">
        <v>3755</v>
      </c>
      <c r="I961" s="117"/>
      <c r="J961" s="116" t="s">
        <v>1858</v>
      </c>
      <c r="K961" s="116">
        <v>6.5537999999999998</v>
      </c>
      <c r="L961" s="116">
        <v>30.528732999999999</v>
      </c>
      <c r="M961" s="117" t="s">
        <v>1859</v>
      </c>
      <c r="N961" s="116" t="s">
        <v>159</v>
      </c>
      <c r="O961" s="116">
        <v>238</v>
      </c>
      <c r="P961" s="116">
        <v>1191</v>
      </c>
      <c r="Q961" s="116">
        <v>231</v>
      </c>
      <c r="R961" s="116">
        <v>1153</v>
      </c>
      <c r="S961" s="116">
        <v>7</v>
      </c>
      <c r="T961" s="116">
        <v>38</v>
      </c>
      <c r="U961" s="119" t="s">
        <v>146</v>
      </c>
      <c r="V961" s="116">
        <v>0</v>
      </c>
      <c r="W961" s="116">
        <v>0</v>
      </c>
      <c r="X961" s="116">
        <v>0</v>
      </c>
      <c r="Y961" s="116">
        <v>0</v>
      </c>
      <c r="Z961" s="116">
        <v>0</v>
      </c>
      <c r="AA961" s="116">
        <v>0</v>
      </c>
      <c r="AB961" s="116">
        <v>0</v>
      </c>
      <c r="AC961" s="116">
        <v>0</v>
      </c>
      <c r="AD961" s="116">
        <v>0</v>
      </c>
      <c r="AE961" s="116">
        <v>0</v>
      </c>
      <c r="AF961" s="116" t="s">
        <v>1860</v>
      </c>
      <c r="AG961" s="117"/>
      <c r="AH961" s="117" t="s">
        <v>1861</v>
      </c>
    </row>
    <row r="962" spans="1:34" x14ac:dyDescent="0.25">
      <c r="A962" s="117" t="s">
        <v>186</v>
      </c>
      <c r="B962" s="117" t="s">
        <v>187</v>
      </c>
      <c r="C962" s="117" t="s">
        <v>3756</v>
      </c>
      <c r="D962" s="117" t="s">
        <v>207</v>
      </c>
      <c r="E962" s="117" t="s">
        <v>208</v>
      </c>
      <c r="F962" s="117" t="s">
        <v>215</v>
      </c>
      <c r="G962" s="117" t="s">
        <v>216</v>
      </c>
      <c r="H962" s="117" t="s">
        <v>3757</v>
      </c>
      <c r="I962" s="117"/>
      <c r="J962" s="116" t="s">
        <v>1858</v>
      </c>
      <c r="K962" s="116">
        <v>6.5059829999999996</v>
      </c>
      <c r="L962" s="116">
        <v>30.516100000000002</v>
      </c>
      <c r="M962" s="117" t="s">
        <v>1859</v>
      </c>
      <c r="N962" s="116" t="s">
        <v>159</v>
      </c>
      <c r="O962" s="116">
        <v>102</v>
      </c>
      <c r="P962" s="116">
        <v>512</v>
      </c>
      <c r="Q962" s="116">
        <v>97</v>
      </c>
      <c r="R962" s="116">
        <v>483</v>
      </c>
      <c r="S962" s="116">
        <v>5</v>
      </c>
      <c r="T962" s="116">
        <v>29</v>
      </c>
      <c r="U962" s="119" t="s">
        <v>146</v>
      </c>
      <c r="V962" s="116">
        <v>0</v>
      </c>
      <c r="W962" s="116">
        <v>0</v>
      </c>
      <c r="X962" s="116">
        <v>0</v>
      </c>
      <c r="Y962" s="116">
        <v>0</v>
      </c>
      <c r="Z962" s="116">
        <v>0</v>
      </c>
      <c r="AA962" s="116">
        <v>0</v>
      </c>
      <c r="AB962" s="116">
        <v>0</v>
      </c>
      <c r="AC962" s="116">
        <v>0</v>
      </c>
      <c r="AD962" s="116">
        <v>0</v>
      </c>
      <c r="AE962" s="116">
        <v>0</v>
      </c>
      <c r="AF962" s="116" t="s">
        <v>1860</v>
      </c>
      <c r="AG962" s="117"/>
      <c r="AH962" s="117" t="s">
        <v>1861</v>
      </c>
    </row>
    <row r="963" spans="1:34" x14ac:dyDescent="0.25">
      <c r="A963" s="117" t="s">
        <v>186</v>
      </c>
      <c r="B963" s="117" t="s">
        <v>187</v>
      </c>
      <c r="C963" s="117" t="s">
        <v>3758</v>
      </c>
      <c r="D963" s="117" t="s">
        <v>207</v>
      </c>
      <c r="E963" s="117" t="s">
        <v>208</v>
      </c>
      <c r="F963" s="117" t="s">
        <v>215</v>
      </c>
      <c r="G963" s="117" t="s">
        <v>216</v>
      </c>
      <c r="H963" s="117" t="s">
        <v>3759</v>
      </c>
      <c r="I963" s="117"/>
      <c r="J963" s="116" t="s">
        <v>1858</v>
      </c>
      <c r="K963" s="116">
        <v>6.5589399999999998</v>
      </c>
      <c r="L963" s="116">
        <v>30.53913</v>
      </c>
      <c r="M963" s="117" t="s">
        <v>1859</v>
      </c>
      <c r="N963" s="116" t="s">
        <v>159</v>
      </c>
      <c r="O963" s="116">
        <v>114</v>
      </c>
      <c r="P963" s="116">
        <v>574</v>
      </c>
      <c r="Q963" s="116">
        <v>114</v>
      </c>
      <c r="R963" s="116">
        <v>574</v>
      </c>
      <c r="S963" s="116">
        <v>0</v>
      </c>
      <c r="T963" s="116">
        <v>0</v>
      </c>
      <c r="U963" s="119" t="s">
        <v>146</v>
      </c>
      <c r="V963" s="116">
        <v>0</v>
      </c>
      <c r="W963" s="116">
        <v>0</v>
      </c>
      <c r="X963" s="116">
        <v>0</v>
      </c>
      <c r="Y963" s="116">
        <v>0</v>
      </c>
      <c r="Z963" s="116">
        <v>0</v>
      </c>
      <c r="AA963" s="116">
        <v>0</v>
      </c>
      <c r="AB963" s="116">
        <v>0</v>
      </c>
      <c r="AC963" s="116">
        <v>0</v>
      </c>
      <c r="AD963" s="116">
        <v>0</v>
      </c>
      <c r="AE963" s="116">
        <v>0</v>
      </c>
      <c r="AF963" s="116" t="s">
        <v>1860</v>
      </c>
      <c r="AG963" s="117"/>
      <c r="AH963" s="117" t="s">
        <v>1861</v>
      </c>
    </row>
    <row r="964" spans="1:34" x14ac:dyDescent="0.25">
      <c r="A964" s="117" t="s">
        <v>186</v>
      </c>
      <c r="B964" s="117" t="s">
        <v>187</v>
      </c>
      <c r="C964" s="117" t="s">
        <v>3760</v>
      </c>
      <c r="D964" s="117" t="s">
        <v>207</v>
      </c>
      <c r="E964" s="117" t="s">
        <v>208</v>
      </c>
      <c r="F964" s="117" t="s">
        <v>1218</v>
      </c>
      <c r="G964" s="117" t="s">
        <v>1219</v>
      </c>
      <c r="H964" s="117" t="s">
        <v>3761</v>
      </c>
      <c r="I964" s="117"/>
      <c r="J964" s="116" t="s">
        <v>1858</v>
      </c>
      <c r="K964" s="116">
        <v>6.4631999999999996</v>
      </c>
      <c r="L964" s="116">
        <v>30.088999999999999</v>
      </c>
      <c r="M964" s="117" t="s">
        <v>1859</v>
      </c>
      <c r="N964" s="116" t="s">
        <v>159</v>
      </c>
      <c r="O964" s="116">
        <v>68</v>
      </c>
      <c r="P964" s="116">
        <v>354</v>
      </c>
      <c r="Q964" s="116">
        <v>61</v>
      </c>
      <c r="R964" s="116">
        <v>316</v>
      </c>
      <c r="S964" s="116">
        <v>7</v>
      </c>
      <c r="T964" s="116">
        <v>38</v>
      </c>
      <c r="U964" s="116" t="s">
        <v>159</v>
      </c>
      <c r="V964" s="116">
        <v>25</v>
      </c>
      <c r="W964" s="116">
        <v>130</v>
      </c>
      <c r="X964" s="116">
        <v>12</v>
      </c>
      <c r="Y964" s="116">
        <v>64</v>
      </c>
      <c r="Z964" s="116">
        <v>13</v>
      </c>
      <c r="AA964" s="116">
        <v>66</v>
      </c>
      <c r="AB964" s="116">
        <v>66</v>
      </c>
      <c r="AC964" s="116">
        <v>343</v>
      </c>
      <c r="AD964" s="116">
        <v>0</v>
      </c>
      <c r="AE964" s="116">
        <v>0</v>
      </c>
      <c r="AF964" s="116" t="s">
        <v>1860</v>
      </c>
      <c r="AG964" s="117"/>
      <c r="AH964" s="117" t="s">
        <v>1861</v>
      </c>
    </row>
    <row r="965" spans="1:34" x14ac:dyDescent="0.25">
      <c r="A965" s="117" t="s">
        <v>186</v>
      </c>
      <c r="B965" s="117" t="s">
        <v>187</v>
      </c>
      <c r="C965" s="117" t="s">
        <v>3762</v>
      </c>
      <c r="D965" s="117" t="s">
        <v>207</v>
      </c>
      <c r="E965" s="117" t="s">
        <v>208</v>
      </c>
      <c r="F965" s="117" t="s">
        <v>1218</v>
      </c>
      <c r="G965" s="117" t="s">
        <v>1219</v>
      </c>
      <c r="H965" s="117" t="s">
        <v>3763</v>
      </c>
      <c r="I965" s="117"/>
      <c r="J965" s="116" t="s">
        <v>1858</v>
      </c>
      <c r="K965" s="116">
        <v>6.4519242309999996</v>
      </c>
      <c r="L965" s="116">
        <v>30.111243575</v>
      </c>
      <c r="M965" s="117" t="s">
        <v>1859</v>
      </c>
      <c r="N965" s="116" t="s">
        <v>159</v>
      </c>
      <c r="O965" s="116">
        <v>70</v>
      </c>
      <c r="P965" s="116">
        <v>354</v>
      </c>
      <c r="Q965" s="116">
        <v>63</v>
      </c>
      <c r="R965" s="116">
        <v>318</v>
      </c>
      <c r="S965" s="116">
        <v>7</v>
      </c>
      <c r="T965" s="116">
        <v>36</v>
      </c>
      <c r="U965" s="116" t="s">
        <v>159</v>
      </c>
      <c r="V965" s="116">
        <v>38</v>
      </c>
      <c r="W965" s="116">
        <v>196</v>
      </c>
      <c r="X965" s="116">
        <v>11</v>
      </c>
      <c r="Y965" s="116">
        <v>56</v>
      </c>
      <c r="Z965" s="116">
        <v>27</v>
      </c>
      <c r="AA965" s="116">
        <v>140</v>
      </c>
      <c r="AB965" s="116">
        <v>9</v>
      </c>
      <c r="AC965" s="116">
        <v>47</v>
      </c>
      <c r="AD965" s="116">
        <v>36</v>
      </c>
      <c r="AE965" s="116">
        <v>183</v>
      </c>
      <c r="AF965" s="116" t="s">
        <v>1860</v>
      </c>
      <c r="AG965" s="117"/>
      <c r="AH965" s="117" t="s">
        <v>1861</v>
      </c>
    </row>
    <row r="966" spans="1:34" x14ac:dyDescent="0.25">
      <c r="A966" s="117" t="s">
        <v>186</v>
      </c>
      <c r="B966" s="117" t="s">
        <v>187</v>
      </c>
      <c r="C966" s="117" t="s">
        <v>3764</v>
      </c>
      <c r="D966" s="117" t="s">
        <v>207</v>
      </c>
      <c r="E966" s="117" t="s">
        <v>208</v>
      </c>
      <c r="F966" s="117" t="s">
        <v>1218</v>
      </c>
      <c r="G966" s="117" t="s">
        <v>1219</v>
      </c>
      <c r="H966" s="117" t="s">
        <v>3765</v>
      </c>
      <c r="I966" s="117"/>
      <c r="J966" s="116" t="s">
        <v>1858</v>
      </c>
      <c r="K966" s="116">
        <v>6.4623699999999999</v>
      </c>
      <c r="L966" s="116">
        <v>30.0792</v>
      </c>
      <c r="M966" s="117" t="s">
        <v>1859</v>
      </c>
      <c r="N966" s="116" t="s">
        <v>159</v>
      </c>
      <c r="O966" s="116">
        <v>22</v>
      </c>
      <c r="P966" s="116">
        <v>111</v>
      </c>
      <c r="Q966" s="116">
        <v>13</v>
      </c>
      <c r="R966" s="116">
        <v>65</v>
      </c>
      <c r="S966" s="116">
        <v>9</v>
      </c>
      <c r="T966" s="116">
        <v>46</v>
      </c>
      <c r="U966" s="116" t="s">
        <v>159</v>
      </c>
      <c r="V966" s="116">
        <v>33</v>
      </c>
      <c r="W966" s="116">
        <v>170</v>
      </c>
      <c r="X966" s="116">
        <v>19</v>
      </c>
      <c r="Y966" s="116">
        <v>98</v>
      </c>
      <c r="Z966" s="116">
        <v>14</v>
      </c>
      <c r="AA966" s="116">
        <v>72</v>
      </c>
      <c r="AB966" s="116">
        <v>125</v>
      </c>
      <c r="AC966" s="116">
        <v>650</v>
      </c>
      <c r="AD966" s="116">
        <v>0</v>
      </c>
      <c r="AE966" s="116">
        <v>0</v>
      </c>
      <c r="AF966" s="116" t="s">
        <v>1860</v>
      </c>
      <c r="AG966" s="117"/>
      <c r="AH966" s="117" t="s">
        <v>1861</v>
      </c>
    </row>
    <row r="967" spans="1:34" x14ac:dyDescent="0.25">
      <c r="A967" s="117" t="s">
        <v>186</v>
      </c>
      <c r="B967" s="117" t="s">
        <v>187</v>
      </c>
      <c r="C967" s="117" t="s">
        <v>3766</v>
      </c>
      <c r="D967" s="117" t="s">
        <v>207</v>
      </c>
      <c r="E967" s="117" t="s">
        <v>208</v>
      </c>
      <c r="F967" s="117" t="s">
        <v>1218</v>
      </c>
      <c r="G967" s="117" t="s">
        <v>1219</v>
      </c>
      <c r="H967" s="117" t="s">
        <v>3767</v>
      </c>
      <c r="I967" s="117"/>
      <c r="J967" s="116" t="s">
        <v>1858</v>
      </c>
      <c r="K967" s="116">
        <v>6.4496812529999996</v>
      </c>
      <c r="L967" s="116">
        <v>30.056263850000001</v>
      </c>
      <c r="M967" s="117" t="s">
        <v>1859</v>
      </c>
      <c r="N967" s="116" t="s">
        <v>159</v>
      </c>
      <c r="O967" s="116">
        <v>44</v>
      </c>
      <c r="P967" s="116">
        <v>220</v>
      </c>
      <c r="Q967" s="116">
        <v>34</v>
      </c>
      <c r="R967" s="116">
        <v>175</v>
      </c>
      <c r="S967" s="116">
        <v>10</v>
      </c>
      <c r="T967" s="116">
        <v>45</v>
      </c>
      <c r="U967" s="116" t="s">
        <v>159</v>
      </c>
      <c r="V967" s="116">
        <v>36</v>
      </c>
      <c r="W967" s="116">
        <v>185</v>
      </c>
      <c r="X967" s="116">
        <v>17</v>
      </c>
      <c r="Y967" s="116">
        <v>86</v>
      </c>
      <c r="Z967" s="116">
        <v>19</v>
      </c>
      <c r="AA967" s="116">
        <v>99</v>
      </c>
      <c r="AB967" s="116">
        <v>86</v>
      </c>
      <c r="AC967" s="116">
        <v>447</v>
      </c>
      <c r="AD967" s="116">
        <v>0</v>
      </c>
      <c r="AE967" s="116">
        <v>0</v>
      </c>
      <c r="AF967" s="116" t="s">
        <v>1860</v>
      </c>
      <c r="AG967" s="117"/>
      <c r="AH967" s="117" t="s">
        <v>1861</v>
      </c>
    </row>
    <row r="968" spans="1:34" x14ac:dyDescent="0.25">
      <c r="A968" s="117" t="s">
        <v>186</v>
      </c>
      <c r="B968" s="117" t="s">
        <v>187</v>
      </c>
      <c r="C968" s="117" t="s">
        <v>3768</v>
      </c>
      <c r="D968" s="117" t="s">
        <v>207</v>
      </c>
      <c r="E968" s="117" t="s">
        <v>208</v>
      </c>
      <c r="F968" s="117" t="s">
        <v>434</v>
      </c>
      <c r="G968" s="117" t="s">
        <v>435</v>
      </c>
      <c r="H968" s="117" t="s">
        <v>435</v>
      </c>
      <c r="I968" s="117"/>
      <c r="J968" s="116" t="s">
        <v>1858</v>
      </c>
      <c r="K968" s="116">
        <v>6.2689329999999996</v>
      </c>
      <c r="L968" s="116">
        <v>30.384067000000002</v>
      </c>
      <c r="M968" s="117" t="s">
        <v>1859</v>
      </c>
      <c r="N968" s="116" t="s">
        <v>159</v>
      </c>
      <c r="O968" s="116">
        <v>82</v>
      </c>
      <c r="P968" s="116">
        <v>451</v>
      </c>
      <c r="Q968" s="116">
        <v>82</v>
      </c>
      <c r="R968" s="116">
        <v>451</v>
      </c>
      <c r="S968" s="116">
        <v>0</v>
      </c>
      <c r="T968" s="116">
        <v>0</v>
      </c>
      <c r="U968" s="116" t="s">
        <v>159</v>
      </c>
      <c r="V968" s="116">
        <v>158</v>
      </c>
      <c r="W968" s="116">
        <v>767</v>
      </c>
      <c r="X968" s="116">
        <v>76</v>
      </c>
      <c r="Y968" s="116">
        <v>393</v>
      </c>
      <c r="Z968" s="116">
        <v>82</v>
      </c>
      <c r="AA968" s="116">
        <v>374</v>
      </c>
      <c r="AB968" s="116">
        <v>0</v>
      </c>
      <c r="AC968" s="116">
        <v>0</v>
      </c>
      <c r="AD968" s="116">
        <v>0</v>
      </c>
      <c r="AE968" s="116">
        <v>0</v>
      </c>
      <c r="AF968" s="116" t="s">
        <v>1860</v>
      </c>
      <c r="AG968" s="117"/>
      <c r="AH968" s="117" t="s">
        <v>1861</v>
      </c>
    </row>
    <row r="969" spans="1:34" x14ac:dyDescent="0.25">
      <c r="A969" s="117" t="s">
        <v>186</v>
      </c>
      <c r="B969" s="117" t="s">
        <v>187</v>
      </c>
      <c r="C969" s="117" t="s">
        <v>3769</v>
      </c>
      <c r="D969" s="117" t="s">
        <v>207</v>
      </c>
      <c r="E969" s="117" t="s">
        <v>208</v>
      </c>
      <c r="F969" s="117" t="s">
        <v>434</v>
      </c>
      <c r="G969" s="117" t="s">
        <v>435</v>
      </c>
      <c r="H969" s="117" t="s">
        <v>3770</v>
      </c>
      <c r="I969" s="117"/>
      <c r="J969" s="116" t="s">
        <v>1858</v>
      </c>
      <c r="K969" s="116">
        <v>6.3173000000000004</v>
      </c>
      <c r="L969" s="116">
        <v>30.322766999999999</v>
      </c>
      <c r="M969" s="117" t="s">
        <v>1859</v>
      </c>
      <c r="N969" s="116" t="s">
        <v>159</v>
      </c>
      <c r="O969" s="116">
        <v>83</v>
      </c>
      <c r="P969" s="116">
        <v>457</v>
      </c>
      <c r="Q969" s="116">
        <v>83</v>
      </c>
      <c r="R969" s="116">
        <v>457</v>
      </c>
      <c r="S969" s="116">
        <v>0</v>
      </c>
      <c r="T969" s="116">
        <v>0</v>
      </c>
      <c r="U969" s="116" t="s">
        <v>159</v>
      </c>
      <c r="V969" s="116">
        <v>183</v>
      </c>
      <c r="W969" s="116">
        <v>1021</v>
      </c>
      <c r="X969" s="116">
        <v>77</v>
      </c>
      <c r="Y969" s="116">
        <v>438</v>
      </c>
      <c r="Z969" s="116">
        <v>106</v>
      </c>
      <c r="AA969" s="116">
        <v>583</v>
      </c>
      <c r="AB969" s="116">
        <v>0</v>
      </c>
      <c r="AC969" s="116">
        <v>0</v>
      </c>
      <c r="AD969" s="116">
        <v>0</v>
      </c>
      <c r="AE969" s="116">
        <v>0</v>
      </c>
      <c r="AF969" s="116" t="s">
        <v>1860</v>
      </c>
      <c r="AG969" s="117"/>
      <c r="AH969" s="117" t="s">
        <v>1861</v>
      </c>
    </row>
    <row r="970" spans="1:34" x14ac:dyDescent="0.25">
      <c r="A970" s="117" t="s">
        <v>186</v>
      </c>
      <c r="B970" s="117" t="s">
        <v>187</v>
      </c>
      <c r="C970" s="117" t="s">
        <v>3771</v>
      </c>
      <c r="D970" s="117" t="s">
        <v>207</v>
      </c>
      <c r="E970" s="117" t="s">
        <v>208</v>
      </c>
      <c r="F970" s="117" t="s">
        <v>434</v>
      </c>
      <c r="G970" s="117" t="s">
        <v>435</v>
      </c>
      <c r="H970" s="117" t="s">
        <v>3772</v>
      </c>
      <c r="I970" s="117"/>
      <c r="J970" s="116" t="s">
        <v>1858</v>
      </c>
      <c r="K970" s="116">
        <v>6.1644500000000004</v>
      </c>
      <c r="L970" s="116">
        <v>30.294599999999999</v>
      </c>
      <c r="M970" s="117" t="s">
        <v>1859</v>
      </c>
      <c r="N970" s="116" t="s">
        <v>159</v>
      </c>
      <c r="O970" s="116">
        <v>116</v>
      </c>
      <c r="P970" s="116">
        <v>638</v>
      </c>
      <c r="Q970" s="116">
        <v>116</v>
      </c>
      <c r="R970" s="116">
        <v>638</v>
      </c>
      <c r="S970" s="116">
        <v>0</v>
      </c>
      <c r="T970" s="116">
        <v>0</v>
      </c>
      <c r="U970" s="116" t="s">
        <v>159</v>
      </c>
      <c r="V970" s="116">
        <v>178</v>
      </c>
      <c r="W970" s="116">
        <v>1056</v>
      </c>
      <c r="X970" s="116">
        <v>110</v>
      </c>
      <c r="Y970" s="116">
        <v>605</v>
      </c>
      <c r="Z970" s="116">
        <v>68</v>
      </c>
      <c r="AA970" s="116">
        <v>451</v>
      </c>
      <c r="AB970" s="116">
        <v>0</v>
      </c>
      <c r="AC970" s="116">
        <v>0</v>
      </c>
      <c r="AD970" s="116">
        <v>0</v>
      </c>
      <c r="AE970" s="116">
        <v>0</v>
      </c>
      <c r="AF970" s="116" t="s">
        <v>1860</v>
      </c>
      <c r="AG970" s="117"/>
      <c r="AH970" s="117" t="s">
        <v>1861</v>
      </c>
    </row>
    <row r="971" spans="1:34" x14ac:dyDescent="0.25">
      <c r="A971" s="117" t="s">
        <v>186</v>
      </c>
      <c r="B971" s="117" t="s">
        <v>187</v>
      </c>
      <c r="C971" s="117" t="s">
        <v>3773</v>
      </c>
      <c r="D971" s="117" t="s">
        <v>207</v>
      </c>
      <c r="E971" s="117" t="s">
        <v>208</v>
      </c>
      <c r="F971" s="117" t="s">
        <v>206</v>
      </c>
      <c r="G971" s="117" t="s">
        <v>209</v>
      </c>
      <c r="H971" s="117" t="s">
        <v>3774</v>
      </c>
      <c r="I971" s="117"/>
      <c r="J971" s="116" t="s">
        <v>1858</v>
      </c>
      <c r="K971" s="116">
        <v>6.3764669999999999</v>
      </c>
      <c r="L971" s="116">
        <v>30.680216999999999</v>
      </c>
      <c r="M971" s="117" t="s">
        <v>1859</v>
      </c>
      <c r="N971" s="116" t="s">
        <v>159</v>
      </c>
      <c r="O971" s="116">
        <v>47</v>
      </c>
      <c r="P971" s="116">
        <v>235</v>
      </c>
      <c r="Q971" s="116">
        <v>47</v>
      </c>
      <c r="R971" s="116">
        <v>235</v>
      </c>
      <c r="S971" s="116">
        <v>0</v>
      </c>
      <c r="T971" s="116">
        <v>0</v>
      </c>
      <c r="U971" s="119" t="s">
        <v>146</v>
      </c>
      <c r="V971" s="116">
        <v>0</v>
      </c>
      <c r="W971" s="116">
        <v>0</v>
      </c>
      <c r="X971" s="116">
        <v>0</v>
      </c>
      <c r="Y971" s="116">
        <v>0</v>
      </c>
      <c r="Z971" s="116">
        <v>0</v>
      </c>
      <c r="AA971" s="116">
        <v>0</v>
      </c>
      <c r="AB971" s="116">
        <v>0</v>
      </c>
      <c r="AC971" s="116">
        <v>0</v>
      </c>
      <c r="AD971" s="116">
        <v>0</v>
      </c>
      <c r="AE971" s="116">
        <v>0</v>
      </c>
      <c r="AF971" s="116" t="s">
        <v>1860</v>
      </c>
      <c r="AG971" s="117"/>
      <c r="AH971" s="117" t="s">
        <v>1861</v>
      </c>
    </row>
    <row r="972" spans="1:34" x14ac:dyDescent="0.25">
      <c r="A972" s="117" t="s">
        <v>186</v>
      </c>
      <c r="B972" s="117" t="s">
        <v>187</v>
      </c>
      <c r="C972" s="117" t="s">
        <v>3775</v>
      </c>
      <c r="D972" s="117" t="s">
        <v>207</v>
      </c>
      <c r="E972" s="117" t="s">
        <v>208</v>
      </c>
      <c r="F972" s="117" t="s">
        <v>206</v>
      </c>
      <c r="G972" s="117" t="s">
        <v>209</v>
      </c>
      <c r="H972" s="117" t="s">
        <v>3776</v>
      </c>
      <c r="I972" s="117"/>
      <c r="J972" s="116" t="s">
        <v>1858</v>
      </c>
      <c r="K972" s="116">
        <v>6.3158000000000003</v>
      </c>
      <c r="L972" s="116">
        <v>30.63965</v>
      </c>
      <c r="M972" s="117" t="s">
        <v>1859</v>
      </c>
      <c r="N972" s="116" t="s">
        <v>159</v>
      </c>
      <c r="O972" s="116">
        <v>35</v>
      </c>
      <c r="P972" s="116">
        <v>178</v>
      </c>
      <c r="Q972" s="116">
        <v>35</v>
      </c>
      <c r="R972" s="116">
        <v>178</v>
      </c>
      <c r="S972" s="116">
        <v>0</v>
      </c>
      <c r="T972" s="116">
        <v>0</v>
      </c>
      <c r="U972" s="119" t="s">
        <v>146</v>
      </c>
      <c r="V972" s="116">
        <v>0</v>
      </c>
      <c r="W972" s="116">
        <v>0</v>
      </c>
      <c r="X972" s="116">
        <v>0</v>
      </c>
      <c r="Y972" s="116">
        <v>0</v>
      </c>
      <c r="Z972" s="116">
        <v>0</v>
      </c>
      <c r="AA972" s="116">
        <v>0</v>
      </c>
      <c r="AB972" s="116">
        <v>0</v>
      </c>
      <c r="AC972" s="116">
        <v>0</v>
      </c>
      <c r="AD972" s="116">
        <v>0</v>
      </c>
      <c r="AE972" s="116">
        <v>0</v>
      </c>
      <c r="AF972" s="116" t="s">
        <v>1860</v>
      </c>
      <c r="AG972" s="117"/>
      <c r="AH972" s="117" t="s">
        <v>1861</v>
      </c>
    </row>
    <row r="973" spans="1:34" x14ac:dyDescent="0.25">
      <c r="A973" s="117" t="s">
        <v>186</v>
      </c>
      <c r="B973" s="117" t="s">
        <v>187</v>
      </c>
      <c r="C973" s="117" t="s">
        <v>3777</v>
      </c>
      <c r="D973" s="117" t="s">
        <v>207</v>
      </c>
      <c r="E973" s="117" t="s">
        <v>208</v>
      </c>
      <c r="F973" s="117" t="s">
        <v>206</v>
      </c>
      <c r="G973" s="117" t="s">
        <v>209</v>
      </c>
      <c r="H973" s="117" t="s">
        <v>3778</v>
      </c>
      <c r="I973" s="117"/>
      <c r="J973" s="116" t="s">
        <v>1858</v>
      </c>
      <c r="K973" s="116">
        <v>6.4855299999999998</v>
      </c>
      <c r="L973" s="116">
        <v>30.647500000000001</v>
      </c>
      <c r="M973" s="117" t="s">
        <v>1859</v>
      </c>
      <c r="N973" s="116" t="s">
        <v>159</v>
      </c>
      <c r="O973" s="116">
        <v>171</v>
      </c>
      <c r="P973" s="116">
        <v>855</v>
      </c>
      <c r="Q973" s="116">
        <v>171</v>
      </c>
      <c r="R973" s="116">
        <v>855</v>
      </c>
      <c r="S973" s="116">
        <v>0</v>
      </c>
      <c r="T973" s="116">
        <v>0</v>
      </c>
      <c r="U973" s="119" t="s">
        <v>146</v>
      </c>
      <c r="V973" s="116">
        <v>0</v>
      </c>
      <c r="W973" s="116">
        <v>0</v>
      </c>
      <c r="X973" s="116">
        <v>0</v>
      </c>
      <c r="Y973" s="116">
        <v>0</v>
      </c>
      <c r="Z973" s="116">
        <v>0</v>
      </c>
      <c r="AA973" s="116">
        <v>0</v>
      </c>
      <c r="AB973" s="116">
        <v>0</v>
      </c>
      <c r="AC973" s="116">
        <v>0</v>
      </c>
      <c r="AD973" s="116">
        <v>0</v>
      </c>
      <c r="AE973" s="116">
        <v>0</v>
      </c>
      <c r="AF973" s="116" t="s">
        <v>1860</v>
      </c>
      <c r="AG973" s="117"/>
      <c r="AH973" s="117" t="s">
        <v>1861</v>
      </c>
    </row>
    <row r="974" spans="1:34" x14ac:dyDescent="0.25">
      <c r="A974" s="117" t="s">
        <v>186</v>
      </c>
      <c r="B974" s="117" t="s">
        <v>187</v>
      </c>
      <c r="C974" s="117" t="s">
        <v>3779</v>
      </c>
      <c r="D974" s="117" t="s">
        <v>207</v>
      </c>
      <c r="E974" s="117" t="s">
        <v>208</v>
      </c>
      <c r="F974" s="117" t="s">
        <v>206</v>
      </c>
      <c r="G974" s="117" t="s">
        <v>209</v>
      </c>
      <c r="H974" s="117" t="s">
        <v>3780</v>
      </c>
      <c r="I974" s="117"/>
      <c r="J974" s="116" t="s">
        <v>1858</v>
      </c>
      <c r="K974" s="116">
        <v>6.5279670000000003</v>
      </c>
      <c r="L974" s="116">
        <v>30.709546</v>
      </c>
      <c r="M974" s="117" t="s">
        <v>1859</v>
      </c>
      <c r="N974" s="116" t="s">
        <v>159</v>
      </c>
      <c r="O974" s="116">
        <v>143</v>
      </c>
      <c r="P974" s="116">
        <v>718</v>
      </c>
      <c r="Q974" s="116">
        <v>143</v>
      </c>
      <c r="R974" s="116">
        <v>718</v>
      </c>
      <c r="S974" s="116">
        <v>0</v>
      </c>
      <c r="T974" s="116">
        <v>0</v>
      </c>
      <c r="U974" s="119" t="s">
        <v>146</v>
      </c>
      <c r="V974" s="116">
        <v>0</v>
      </c>
      <c r="W974" s="116">
        <v>0</v>
      </c>
      <c r="X974" s="116">
        <v>0</v>
      </c>
      <c r="Y974" s="116">
        <v>0</v>
      </c>
      <c r="Z974" s="116">
        <v>0</v>
      </c>
      <c r="AA974" s="116">
        <v>0</v>
      </c>
      <c r="AB974" s="116">
        <v>0</v>
      </c>
      <c r="AC974" s="116">
        <v>0</v>
      </c>
      <c r="AD974" s="116">
        <v>0</v>
      </c>
      <c r="AE974" s="116">
        <v>0</v>
      </c>
      <c r="AF974" s="116" t="s">
        <v>1860</v>
      </c>
      <c r="AG974" s="117"/>
      <c r="AH974" s="117" t="s">
        <v>1861</v>
      </c>
    </row>
    <row r="975" spans="1:34" x14ac:dyDescent="0.25">
      <c r="A975" s="117" t="s">
        <v>186</v>
      </c>
      <c r="B975" s="117" t="s">
        <v>187</v>
      </c>
      <c r="C975" s="117" t="s">
        <v>3781</v>
      </c>
      <c r="D975" s="117" t="s">
        <v>207</v>
      </c>
      <c r="E975" s="117" t="s">
        <v>208</v>
      </c>
      <c r="F975" s="117" t="s">
        <v>206</v>
      </c>
      <c r="G975" s="117" t="s">
        <v>209</v>
      </c>
      <c r="H975" s="117" t="s">
        <v>3782</v>
      </c>
      <c r="I975" s="117"/>
      <c r="J975" s="116" t="s">
        <v>1858</v>
      </c>
      <c r="K975" s="116">
        <v>6.6625959000000003</v>
      </c>
      <c r="L975" s="116">
        <v>30.664701399999998</v>
      </c>
      <c r="M975" s="117" t="s">
        <v>1859</v>
      </c>
      <c r="N975" s="116" t="s">
        <v>159</v>
      </c>
      <c r="O975" s="116">
        <v>167</v>
      </c>
      <c r="P975" s="116">
        <v>902</v>
      </c>
      <c r="Q975" s="116">
        <v>167</v>
      </c>
      <c r="R975" s="116">
        <v>902</v>
      </c>
      <c r="S975" s="116">
        <v>0</v>
      </c>
      <c r="T975" s="116">
        <v>0</v>
      </c>
      <c r="U975" s="119" t="s">
        <v>146</v>
      </c>
      <c r="V975" s="116">
        <v>0</v>
      </c>
      <c r="W975" s="116">
        <v>0</v>
      </c>
      <c r="X975" s="116">
        <v>0</v>
      </c>
      <c r="Y975" s="116">
        <v>0</v>
      </c>
      <c r="Z975" s="116">
        <v>0</v>
      </c>
      <c r="AA975" s="116">
        <v>0</v>
      </c>
      <c r="AB975" s="116">
        <v>0</v>
      </c>
      <c r="AC975" s="116">
        <v>0</v>
      </c>
      <c r="AD975" s="116">
        <v>0</v>
      </c>
      <c r="AE975" s="116">
        <v>0</v>
      </c>
      <c r="AF975" s="116" t="s">
        <v>1860</v>
      </c>
      <c r="AG975" s="117" t="s">
        <v>1888</v>
      </c>
      <c r="AH975" s="117" t="s">
        <v>1861</v>
      </c>
    </row>
    <row r="976" spans="1:34" x14ac:dyDescent="0.25">
      <c r="A976" s="117" t="s">
        <v>186</v>
      </c>
      <c r="B976" s="117" t="s">
        <v>187</v>
      </c>
      <c r="C976" s="117" t="s">
        <v>3783</v>
      </c>
      <c r="D976" s="117" t="s">
        <v>207</v>
      </c>
      <c r="E976" s="117" t="s">
        <v>208</v>
      </c>
      <c r="F976" s="117" t="s">
        <v>206</v>
      </c>
      <c r="G976" s="117" t="s">
        <v>209</v>
      </c>
      <c r="H976" s="117" t="s">
        <v>3784</v>
      </c>
      <c r="I976" s="117"/>
      <c r="J976" s="116" t="s">
        <v>1858</v>
      </c>
      <c r="K976" s="116">
        <v>6.4457948810000003</v>
      </c>
      <c r="L976" s="116">
        <v>30.605869070000001</v>
      </c>
      <c r="M976" s="117" t="s">
        <v>1859</v>
      </c>
      <c r="N976" s="116" t="s">
        <v>159</v>
      </c>
      <c r="O976" s="116">
        <v>145</v>
      </c>
      <c r="P976" s="116">
        <v>783</v>
      </c>
      <c r="Q976" s="116">
        <v>145</v>
      </c>
      <c r="R976" s="116">
        <v>783</v>
      </c>
      <c r="S976" s="116">
        <v>0</v>
      </c>
      <c r="T976" s="116">
        <v>0</v>
      </c>
      <c r="U976" s="119" t="s">
        <v>146</v>
      </c>
      <c r="V976" s="116">
        <v>0</v>
      </c>
      <c r="W976" s="116">
        <v>0</v>
      </c>
      <c r="X976" s="116">
        <v>0</v>
      </c>
      <c r="Y976" s="116">
        <v>0</v>
      </c>
      <c r="Z976" s="116">
        <v>0</v>
      </c>
      <c r="AA976" s="116">
        <v>0</v>
      </c>
      <c r="AB976" s="116">
        <v>0</v>
      </c>
      <c r="AC976" s="116">
        <v>0</v>
      </c>
      <c r="AD976" s="116">
        <v>0</v>
      </c>
      <c r="AE976" s="116">
        <v>0</v>
      </c>
      <c r="AF976" s="116" t="s">
        <v>1860</v>
      </c>
      <c r="AG976" s="117" t="s">
        <v>1888</v>
      </c>
      <c r="AH976" s="117" t="s">
        <v>1861</v>
      </c>
    </row>
    <row r="977" spans="1:34" x14ac:dyDescent="0.25">
      <c r="A977" s="117" t="s">
        <v>186</v>
      </c>
      <c r="B977" s="117" t="s">
        <v>187</v>
      </c>
      <c r="C977" s="117" t="s">
        <v>3785</v>
      </c>
      <c r="D977" s="117" t="s">
        <v>207</v>
      </c>
      <c r="E977" s="117" t="s">
        <v>208</v>
      </c>
      <c r="F977" s="117" t="s">
        <v>1267</v>
      </c>
      <c r="G977" s="117" t="s">
        <v>1268</v>
      </c>
      <c r="H977" s="117" t="s">
        <v>3786</v>
      </c>
      <c r="I977" s="117"/>
      <c r="J977" s="116" t="s">
        <v>1858</v>
      </c>
      <c r="K977" s="116">
        <v>6.4788341730000001</v>
      </c>
      <c r="L977" s="116">
        <v>30.036952719999999</v>
      </c>
      <c r="M977" s="117" t="s">
        <v>1859</v>
      </c>
      <c r="N977" s="116" t="s">
        <v>159</v>
      </c>
      <c r="O977" s="116">
        <v>83</v>
      </c>
      <c r="P977" s="116">
        <v>419</v>
      </c>
      <c r="Q977" s="116">
        <v>73</v>
      </c>
      <c r="R977" s="116">
        <v>369</v>
      </c>
      <c r="S977" s="116">
        <v>10</v>
      </c>
      <c r="T977" s="116">
        <v>50</v>
      </c>
      <c r="U977" s="116" t="s">
        <v>159</v>
      </c>
      <c r="V977" s="116">
        <v>60</v>
      </c>
      <c r="W977" s="116">
        <v>303</v>
      </c>
      <c r="X977" s="116">
        <v>31</v>
      </c>
      <c r="Y977" s="116">
        <v>155</v>
      </c>
      <c r="Z977" s="116">
        <v>29</v>
      </c>
      <c r="AA977" s="116">
        <v>148</v>
      </c>
      <c r="AB977" s="116">
        <v>11</v>
      </c>
      <c r="AC977" s="116">
        <v>57</v>
      </c>
      <c r="AD977" s="116">
        <v>0</v>
      </c>
      <c r="AE977" s="116">
        <v>0</v>
      </c>
      <c r="AF977" s="116" t="s">
        <v>1860</v>
      </c>
      <c r="AG977" s="117"/>
      <c r="AH977" s="117" t="s">
        <v>1861</v>
      </c>
    </row>
    <row r="978" spans="1:34" x14ac:dyDescent="0.25">
      <c r="A978" s="117" t="s">
        <v>186</v>
      </c>
      <c r="B978" s="117" t="s">
        <v>187</v>
      </c>
      <c r="C978" s="117" t="s">
        <v>3787</v>
      </c>
      <c r="D978" s="117" t="s">
        <v>207</v>
      </c>
      <c r="E978" s="117" t="s">
        <v>208</v>
      </c>
      <c r="F978" s="117" t="s">
        <v>1267</v>
      </c>
      <c r="G978" s="117" t="s">
        <v>1268</v>
      </c>
      <c r="H978" s="117" t="s">
        <v>3788</v>
      </c>
      <c r="I978" s="117"/>
      <c r="J978" s="116" t="s">
        <v>1858</v>
      </c>
      <c r="K978" s="116">
        <v>6.465830757</v>
      </c>
      <c r="L978" s="116">
        <v>30.151924864000001</v>
      </c>
      <c r="M978" s="117" t="s">
        <v>1859</v>
      </c>
      <c r="N978" s="116" t="s">
        <v>159</v>
      </c>
      <c r="O978" s="116">
        <v>85</v>
      </c>
      <c r="P978" s="116">
        <v>451</v>
      </c>
      <c r="Q978" s="116">
        <v>55</v>
      </c>
      <c r="R978" s="116">
        <v>303</v>
      </c>
      <c r="S978" s="116">
        <v>30</v>
      </c>
      <c r="T978" s="116">
        <v>148</v>
      </c>
      <c r="U978" s="116" t="s">
        <v>159</v>
      </c>
      <c r="V978" s="116">
        <v>69</v>
      </c>
      <c r="W978" s="116">
        <v>398</v>
      </c>
      <c r="X978" s="116">
        <v>53</v>
      </c>
      <c r="Y978" s="116">
        <v>313</v>
      </c>
      <c r="Z978" s="116">
        <v>16</v>
      </c>
      <c r="AA978" s="116">
        <v>85</v>
      </c>
      <c r="AB978" s="116">
        <v>7</v>
      </c>
      <c r="AC978" s="116">
        <v>36</v>
      </c>
      <c r="AD978" s="116">
        <v>0</v>
      </c>
      <c r="AE978" s="116">
        <v>0</v>
      </c>
      <c r="AF978" s="116" t="s">
        <v>1860</v>
      </c>
      <c r="AG978" s="117"/>
      <c r="AH978" s="117" t="s">
        <v>1861</v>
      </c>
    </row>
    <row r="979" spans="1:34" x14ac:dyDescent="0.25">
      <c r="A979" s="117" t="s">
        <v>186</v>
      </c>
      <c r="B979" s="117" t="s">
        <v>187</v>
      </c>
      <c r="C979" s="117" t="s">
        <v>3789</v>
      </c>
      <c r="D979" s="117" t="s">
        <v>207</v>
      </c>
      <c r="E979" s="117" t="s">
        <v>208</v>
      </c>
      <c r="F979" s="117" t="s">
        <v>1267</v>
      </c>
      <c r="G979" s="117" t="s">
        <v>1268</v>
      </c>
      <c r="H979" s="117" t="s">
        <v>3790</v>
      </c>
      <c r="I979" s="117"/>
      <c r="J979" s="116" t="s">
        <v>1858</v>
      </c>
      <c r="K979" s="116">
        <v>6.5432499999999996</v>
      </c>
      <c r="L979" s="116">
        <v>30.109850000000002</v>
      </c>
      <c r="M979" s="117" t="s">
        <v>1859</v>
      </c>
      <c r="N979" s="116" t="s">
        <v>159</v>
      </c>
      <c r="O979" s="116">
        <v>96</v>
      </c>
      <c r="P979" s="116">
        <v>438</v>
      </c>
      <c r="Q979" s="116">
        <v>53</v>
      </c>
      <c r="R979" s="116">
        <v>222</v>
      </c>
      <c r="S979" s="116">
        <v>43</v>
      </c>
      <c r="T979" s="116">
        <v>216</v>
      </c>
      <c r="U979" s="116" t="s">
        <v>159</v>
      </c>
      <c r="V979" s="116">
        <v>70</v>
      </c>
      <c r="W979" s="116">
        <v>365</v>
      </c>
      <c r="X979" s="116">
        <v>39</v>
      </c>
      <c r="Y979" s="116">
        <v>207</v>
      </c>
      <c r="Z979" s="116">
        <v>31</v>
      </c>
      <c r="AA979" s="116">
        <v>158</v>
      </c>
      <c r="AB979" s="116">
        <v>14</v>
      </c>
      <c r="AC979" s="116">
        <v>70</v>
      </c>
      <c r="AD979" s="116">
        <v>0</v>
      </c>
      <c r="AE979" s="116">
        <v>0</v>
      </c>
      <c r="AF979" s="116" t="s">
        <v>1860</v>
      </c>
      <c r="AG979" s="117"/>
      <c r="AH979" s="117" t="s">
        <v>1861</v>
      </c>
    </row>
    <row r="980" spans="1:34" x14ac:dyDescent="0.25">
      <c r="A980" s="117" t="s">
        <v>186</v>
      </c>
      <c r="B980" s="117" t="s">
        <v>187</v>
      </c>
      <c r="C980" s="117" t="s">
        <v>3791</v>
      </c>
      <c r="D980" s="117" t="s">
        <v>207</v>
      </c>
      <c r="E980" s="117" t="s">
        <v>208</v>
      </c>
      <c r="F980" s="117" t="s">
        <v>1440</v>
      </c>
      <c r="G980" s="117" t="s">
        <v>1441</v>
      </c>
      <c r="H980" s="117" t="s">
        <v>3792</v>
      </c>
      <c r="I980" s="117"/>
      <c r="J980" s="116" t="s">
        <v>1858</v>
      </c>
      <c r="K980" s="116">
        <v>6.3141800000000003</v>
      </c>
      <c r="L980" s="116">
        <v>31.161709999999999</v>
      </c>
      <c r="M980" s="118" t="s">
        <v>2151</v>
      </c>
      <c r="N980" s="116" t="s">
        <v>146</v>
      </c>
      <c r="O980" s="116">
        <v>0</v>
      </c>
      <c r="P980" s="116">
        <v>0</v>
      </c>
      <c r="Q980" s="116">
        <v>0</v>
      </c>
      <c r="R980" s="116">
        <v>0</v>
      </c>
      <c r="S980" s="116">
        <v>0</v>
      </c>
      <c r="T980" s="116">
        <v>0</v>
      </c>
      <c r="U980" s="119" t="s">
        <v>146</v>
      </c>
      <c r="V980" s="116">
        <v>0</v>
      </c>
      <c r="W980" s="116">
        <v>0</v>
      </c>
      <c r="X980" s="116">
        <v>0</v>
      </c>
      <c r="Y980" s="116">
        <v>0</v>
      </c>
      <c r="Z980" s="116">
        <v>0</v>
      </c>
      <c r="AA980" s="116">
        <v>0</v>
      </c>
      <c r="AB980" s="116">
        <v>0</v>
      </c>
      <c r="AC980" s="116">
        <v>0</v>
      </c>
      <c r="AD980" s="116">
        <v>0</v>
      </c>
      <c r="AE980" s="116">
        <v>0</v>
      </c>
      <c r="AF980" s="116" t="s">
        <v>1860</v>
      </c>
      <c r="AG980" s="117" t="s">
        <v>2270</v>
      </c>
      <c r="AH980" s="117" t="s">
        <v>1861</v>
      </c>
    </row>
    <row r="981" spans="1:34" x14ac:dyDescent="0.25">
      <c r="A981" s="117" t="s">
        <v>186</v>
      </c>
      <c r="B981" s="117" t="s">
        <v>187</v>
      </c>
      <c r="C981" s="117" t="s">
        <v>3793</v>
      </c>
      <c r="D981" s="117" t="s">
        <v>207</v>
      </c>
      <c r="E981" s="117" t="s">
        <v>208</v>
      </c>
      <c r="F981" s="117" t="s">
        <v>1440</v>
      </c>
      <c r="G981" s="117" t="s">
        <v>1441</v>
      </c>
      <c r="H981" s="117" t="s">
        <v>3794</v>
      </c>
      <c r="I981" s="117"/>
      <c r="J981" s="116" t="s">
        <v>1858</v>
      </c>
      <c r="K981" s="116">
        <v>6.3905000000000003</v>
      </c>
      <c r="L981" s="116">
        <v>30.060500000000001</v>
      </c>
      <c r="M981" s="118" t="s">
        <v>2151</v>
      </c>
      <c r="N981" s="116" t="s">
        <v>146</v>
      </c>
      <c r="O981" s="116">
        <v>0</v>
      </c>
      <c r="P981" s="116">
        <v>0</v>
      </c>
      <c r="Q981" s="116">
        <v>0</v>
      </c>
      <c r="R981" s="116">
        <v>0</v>
      </c>
      <c r="S981" s="116">
        <v>0</v>
      </c>
      <c r="T981" s="116">
        <v>0</v>
      </c>
      <c r="U981" s="119" t="s">
        <v>146</v>
      </c>
      <c r="V981" s="116">
        <v>0</v>
      </c>
      <c r="W981" s="116">
        <v>0</v>
      </c>
      <c r="X981" s="116">
        <v>0</v>
      </c>
      <c r="Y981" s="116">
        <v>0</v>
      </c>
      <c r="Z981" s="116">
        <v>0</v>
      </c>
      <c r="AA981" s="116">
        <v>0</v>
      </c>
      <c r="AB981" s="116">
        <v>0</v>
      </c>
      <c r="AC981" s="116">
        <v>0</v>
      </c>
      <c r="AD981" s="116">
        <v>0</v>
      </c>
      <c r="AE981" s="116">
        <v>0</v>
      </c>
      <c r="AF981" s="116" t="s">
        <v>1860</v>
      </c>
      <c r="AG981" s="117" t="s">
        <v>2270</v>
      </c>
      <c r="AH981" s="117" t="s">
        <v>1861</v>
      </c>
    </row>
    <row r="982" spans="1:34" x14ac:dyDescent="0.25">
      <c r="A982" s="117" t="s">
        <v>186</v>
      </c>
      <c r="B982" s="117" t="s">
        <v>187</v>
      </c>
      <c r="C982" s="117" t="s">
        <v>3795</v>
      </c>
      <c r="D982" s="117" t="s">
        <v>207</v>
      </c>
      <c r="E982" s="117" t="s">
        <v>208</v>
      </c>
      <c r="F982" s="117" t="s">
        <v>1440</v>
      </c>
      <c r="G982" s="117" t="s">
        <v>1441</v>
      </c>
      <c r="H982" s="117" t="s">
        <v>3796</v>
      </c>
      <c r="I982" s="117"/>
      <c r="J982" s="116" t="s">
        <v>1858</v>
      </c>
      <c r="K982" s="116">
        <v>6.3807973000000002</v>
      </c>
      <c r="L982" s="116">
        <v>30.1064224</v>
      </c>
      <c r="M982" s="117" t="s">
        <v>1859</v>
      </c>
      <c r="N982" s="116" t="s">
        <v>159</v>
      </c>
      <c r="O982" s="116">
        <v>224</v>
      </c>
      <c r="P982" s="116">
        <v>1227</v>
      </c>
      <c r="Q982" s="116">
        <v>181</v>
      </c>
      <c r="R982" s="116">
        <v>1008</v>
      </c>
      <c r="S982" s="116">
        <v>43</v>
      </c>
      <c r="T982" s="116">
        <v>219</v>
      </c>
      <c r="U982" s="116" t="s">
        <v>159</v>
      </c>
      <c r="V982" s="116">
        <v>40</v>
      </c>
      <c r="W982" s="116">
        <v>197</v>
      </c>
      <c r="X982" s="116">
        <v>34</v>
      </c>
      <c r="Y982" s="116">
        <v>173</v>
      </c>
      <c r="Z982" s="116">
        <v>6</v>
      </c>
      <c r="AA982" s="116">
        <v>24</v>
      </c>
      <c r="AB982" s="116">
        <v>20</v>
      </c>
      <c r="AC982" s="116">
        <v>92</v>
      </c>
      <c r="AD982" s="116">
        <v>0</v>
      </c>
      <c r="AE982" s="116">
        <v>0</v>
      </c>
      <c r="AF982" s="116" t="s">
        <v>1860</v>
      </c>
      <c r="AG982" s="117"/>
      <c r="AH982" s="117" t="s">
        <v>1861</v>
      </c>
    </row>
    <row r="983" spans="1:34" x14ac:dyDescent="0.25">
      <c r="A983" s="117" t="s">
        <v>186</v>
      </c>
      <c r="B983" s="117" t="s">
        <v>187</v>
      </c>
      <c r="C983" s="117" t="s">
        <v>3797</v>
      </c>
      <c r="D983" s="117" t="s">
        <v>207</v>
      </c>
      <c r="E983" s="117" t="s">
        <v>208</v>
      </c>
      <c r="F983" s="117" t="s">
        <v>1440</v>
      </c>
      <c r="G983" s="117" t="s">
        <v>1441</v>
      </c>
      <c r="H983" s="117" t="s">
        <v>3798</v>
      </c>
      <c r="I983" s="117" t="s">
        <v>1441</v>
      </c>
      <c r="J983" s="116" t="s">
        <v>1858</v>
      </c>
      <c r="K983" s="116">
        <v>6.3560075029999998</v>
      </c>
      <c r="L983" s="116">
        <v>30.139125830000001</v>
      </c>
      <c r="M983" s="117" t="s">
        <v>1859</v>
      </c>
      <c r="N983" s="116" t="s">
        <v>159</v>
      </c>
      <c r="O983" s="116">
        <v>100</v>
      </c>
      <c r="P983" s="116">
        <v>510</v>
      </c>
      <c r="Q983" s="116">
        <v>39</v>
      </c>
      <c r="R983" s="116">
        <v>199</v>
      </c>
      <c r="S983" s="116">
        <v>61</v>
      </c>
      <c r="T983" s="116">
        <v>311</v>
      </c>
      <c r="U983" s="116" t="s">
        <v>159</v>
      </c>
      <c r="V983" s="116">
        <v>42</v>
      </c>
      <c r="W983" s="116">
        <v>213</v>
      </c>
      <c r="X983" s="116">
        <v>27</v>
      </c>
      <c r="Y983" s="116">
        <v>138</v>
      </c>
      <c r="Z983" s="116">
        <v>15</v>
      </c>
      <c r="AA983" s="116">
        <v>75</v>
      </c>
      <c r="AB983" s="116">
        <v>22</v>
      </c>
      <c r="AC983" s="116">
        <v>103</v>
      </c>
      <c r="AD983" s="116">
        <v>0</v>
      </c>
      <c r="AE983" s="116">
        <v>0</v>
      </c>
      <c r="AF983" s="116" t="s">
        <v>1860</v>
      </c>
      <c r="AG983" s="117"/>
      <c r="AH983" s="117" t="s">
        <v>1861</v>
      </c>
    </row>
    <row r="984" spans="1:34" x14ac:dyDescent="0.25">
      <c r="A984" s="117" t="s">
        <v>186</v>
      </c>
      <c r="B984" s="117" t="s">
        <v>187</v>
      </c>
      <c r="C984" s="117" t="s">
        <v>3799</v>
      </c>
      <c r="D984" s="117" t="s">
        <v>207</v>
      </c>
      <c r="E984" s="117" t="s">
        <v>208</v>
      </c>
      <c r="F984" s="117" t="s">
        <v>1440</v>
      </c>
      <c r="G984" s="117" t="s">
        <v>1441</v>
      </c>
      <c r="H984" s="117" t="s">
        <v>3800</v>
      </c>
      <c r="I984" s="117"/>
      <c r="J984" s="116" t="s">
        <v>1858</v>
      </c>
      <c r="K984" s="116">
        <v>6.3807973000000002</v>
      </c>
      <c r="L984" s="116">
        <v>30.1064224</v>
      </c>
      <c r="M984" s="117" t="s">
        <v>1859</v>
      </c>
      <c r="N984" s="116" t="s">
        <v>159</v>
      </c>
      <c r="O984" s="116">
        <v>398</v>
      </c>
      <c r="P984" s="116">
        <v>2126</v>
      </c>
      <c r="Q984" s="116">
        <v>396</v>
      </c>
      <c r="R984" s="116">
        <v>2114</v>
      </c>
      <c r="S984" s="116">
        <v>2</v>
      </c>
      <c r="T984" s="116">
        <v>12</v>
      </c>
      <c r="U984" s="116" t="s">
        <v>159</v>
      </c>
      <c r="V984" s="116">
        <v>26</v>
      </c>
      <c r="W984" s="116">
        <v>128</v>
      </c>
      <c r="X984" s="116">
        <v>19</v>
      </c>
      <c r="Y984" s="116">
        <v>96</v>
      </c>
      <c r="Z984" s="116">
        <v>7</v>
      </c>
      <c r="AA984" s="116">
        <v>32</v>
      </c>
      <c r="AB984" s="116">
        <v>0</v>
      </c>
      <c r="AC984" s="116">
        <v>0</v>
      </c>
      <c r="AD984" s="116">
        <v>0</v>
      </c>
      <c r="AE984" s="116">
        <v>0</v>
      </c>
      <c r="AF984" s="116" t="s">
        <v>1860</v>
      </c>
      <c r="AG984" s="117"/>
      <c r="AH984" s="117" t="s">
        <v>1861</v>
      </c>
    </row>
    <row r="985" spans="1:34" x14ac:dyDescent="0.25">
      <c r="A985" s="117" t="s">
        <v>186</v>
      </c>
      <c r="B985" s="117" t="s">
        <v>187</v>
      </c>
      <c r="C985" s="117" t="s">
        <v>3801</v>
      </c>
      <c r="D985" s="117" t="s">
        <v>207</v>
      </c>
      <c r="E985" s="117" t="s">
        <v>208</v>
      </c>
      <c r="F985" s="117" t="s">
        <v>1440</v>
      </c>
      <c r="G985" s="117" t="s">
        <v>1441</v>
      </c>
      <c r="H985" s="117" t="s">
        <v>3802</v>
      </c>
      <c r="I985" s="117"/>
      <c r="J985" s="116" t="s">
        <v>1858</v>
      </c>
      <c r="K985" s="116">
        <v>6.3807973000000002</v>
      </c>
      <c r="L985" s="116">
        <v>30.1064224</v>
      </c>
      <c r="M985" s="117" t="s">
        <v>1859</v>
      </c>
      <c r="N985" s="116" t="s">
        <v>159</v>
      </c>
      <c r="O985" s="116">
        <v>200</v>
      </c>
      <c r="P985" s="116">
        <v>1040</v>
      </c>
      <c r="Q985" s="116">
        <v>196</v>
      </c>
      <c r="R985" s="116">
        <v>1016</v>
      </c>
      <c r="S985" s="116">
        <v>4</v>
      </c>
      <c r="T985" s="116">
        <v>24</v>
      </c>
      <c r="U985" s="116" t="s">
        <v>159</v>
      </c>
      <c r="V985" s="116">
        <v>34</v>
      </c>
      <c r="W985" s="116">
        <v>167</v>
      </c>
      <c r="X985" s="116">
        <v>20</v>
      </c>
      <c r="Y985" s="116">
        <v>103</v>
      </c>
      <c r="Z985" s="116">
        <v>14</v>
      </c>
      <c r="AA985" s="116">
        <v>64</v>
      </c>
      <c r="AB985" s="116">
        <v>0</v>
      </c>
      <c r="AC985" s="116">
        <v>0</v>
      </c>
      <c r="AD985" s="116">
        <v>0</v>
      </c>
      <c r="AE985" s="116">
        <v>0</v>
      </c>
      <c r="AF985" s="116" t="s">
        <v>1860</v>
      </c>
      <c r="AG985" s="117"/>
      <c r="AH985" s="117" t="s">
        <v>1861</v>
      </c>
    </row>
    <row r="986" spans="1:34" x14ac:dyDescent="0.25">
      <c r="A986" s="117" t="s">
        <v>186</v>
      </c>
      <c r="B986" s="117" t="s">
        <v>187</v>
      </c>
      <c r="C986" s="117" t="s">
        <v>3803</v>
      </c>
      <c r="D986" s="117" t="s">
        <v>207</v>
      </c>
      <c r="E986" s="117" t="s">
        <v>208</v>
      </c>
      <c r="F986" s="117" t="s">
        <v>1211</v>
      </c>
      <c r="G986" s="117" t="s">
        <v>1212</v>
      </c>
      <c r="H986" s="117" t="s">
        <v>3457</v>
      </c>
      <c r="I986" s="117"/>
      <c r="J986" s="116" t="s">
        <v>1858</v>
      </c>
      <c r="K986" s="116">
        <v>6.55375</v>
      </c>
      <c r="L986" s="116">
        <v>30.4925</v>
      </c>
      <c r="M986" s="117" t="s">
        <v>1859</v>
      </c>
      <c r="N986" s="116" t="s">
        <v>159</v>
      </c>
      <c r="O986" s="116">
        <v>217</v>
      </c>
      <c r="P986" s="116">
        <v>1322</v>
      </c>
      <c r="Q986" s="116">
        <v>212</v>
      </c>
      <c r="R986" s="116">
        <v>1295</v>
      </c>
      <c r="S986" s="116">
        <v>5</v>
      </c>
      <c r="T986" s="116">
        <v>27</v>
      </c>
      <c r="U986" s="119" t="s">
        <v>146</v>
      </c>
      <c r="V986" s="116">
        <v>0</v>
      </c>
      <c r="W986" s="116">
        <v>0</v>
      </c>
      <c r="X986" s="116">
        <v>0</v>
      </c>
      <c r="Y986" s="116">
        <v>0</v>
      </c>
      <c r="Z986" s="116">
        <v>0</v>
      </c>
      <c r="AA986" s="116">
        <v>0</v>
      </c>
      <c r="AB986" s="116">
        <v>0</v>
      </c>
      <c r="AC986" s="116">
        <v>0</v>
      </c>
      <c r="AD986" s="116">
        <v>0</v>
      </c>
      <c r="AE986" s="116">
        <v>0</v>
      </c>
      <c r="AF986" s="116" t="s">
        <v>1860</v>
      </c>
      <c r="AG986" s="117"/>
      <c r="AH986" s="117" t="s">
        <v>1861</v>
      </c>
    </row>
    <row r="987" spans="1:34" x14ac:dyDescent="0.25">
      <c r="A987" s="117" t="s">
        <v>186</v>
      </c>
      <c r="B987" s="117" t="s">
        <v>187</v>
      </c>
      <c r="C987" s="117" t="s">
        <v>3804</v>
      </c>
      <c r="D987" s="117" t="s">
        <v>207</v>
      </c>
      <c r="E987" s="117" t="s">
        <v>208</v>
      </c>
      <c r="F987" s="117" t="s">
        <v>1211</v>
      </c>
      <c r="G987" s="117" t="s">
        <v>1212</v>
      </c>
      <c r="H987" s="117" t="s">
        <v>3805</v>
      </c>
      <c r="I987" s="117"/>
      <c r="J987" s="116" t="s">
        <v>1858</v>
      </c>
      <c r="K987" s="116">
        <v>6.5750000000000002</v>
      </c>
      <c r="L987" s="116">
        <v>30.513549999999999</v>
      </c>
      <c r="M987" s="117" t="s">
        <v>1859</v>
      </c>
      <c r="N987" s="116" t="s">
        <v>159</v>
      </c>
      <c r="O987" s="116">
        <v>153</v>
      </c>
      <c r="P987" s="116">
        <v>891</v>
      </c>
      <c r="Q987" s="116">
        <v>145</v>
      </c>
      <c r="R987" s="116">
        <v>851</v>
      </c>
      <c r="S987" s="116">
        <v>8</v>
      </c>
      <c r="T987" s="116">
        <v>40</v>
      </c>
      <c r="U987" s="116" t="s">
        <v>159</v>
      </c>
      <c r="V987" s="116">
        <v>789</v>
      </c>
      <c r="W987" s="116">
        <v>4103</v>
      </c>
      <c r="X987" s="116">
        <v>596</v>
      </c>
      <c r="Y987" s="116">
        <v>3097</v>
      </c>
      <c r="Z987" s="116">
        <v>193</v>
      </c>
      <c r="AA987" s="116">
        <v>1006</v>
      </c>
      <c r="AB987" s="116">
        <v>30</v>
      </c>
      <c r="AC987" s="116">
        <v>156</v>
      </c>
      <c r="AD987" s="116">
        <v>0</v>
      </c>
      <c r="AE987" s="116">
        <v>0</v>
      </c>
      <c r="AF987" s="116" t="s">
        <v>1860</v>
      </c>
      <c r="AG987" s="117"/>
      <c r="AH987" s="117" t="s">
        <v>1861</v>
      </c>
    </row>
    <row r="988" spans="1:34" x14ac:dyDescent="0.25">
      <c r="A988" s="117" t="s">
        <v>186</v>
      </c>
      <c r="B988" s="117" t="s">
        <v>187</v>
      </c>
      <c r="C988" s="117" t="s">
        <v>3806</v>
      </c>
      <c r="D988" s="117" t="s">
        <v>207</v>
      </c>
      <c r="E988" s="117" t="s">
        <v>208</v>
      </c>
      <c r="F988" s="117" t="s">
        <v>1211</v>
      </c>
      <c r="G988" s="117" t="s">
        <v>1212</v>
      </c>
      <c r="H988" s="117" t="s">
        <v>3807</v>
      </c>
      <c r="I988" s="117"/>
      <c r="J988" s="116" t="s">
        <v>1858</v>
      </c>
      <c r="K988" s="116">
        <v>6.5506000000000002</v>
      </c>
      <c r="L988" s="116">
        <v>30.492000000000001</v>
      </c>
      <c r="M988" s="117" t="s">
        <v>1859</v>
      </c>
      <c r="N988" s="116" t="s">
        <v>159</v>
      </c>
      <c r="O988" s="116">
        <v>157</v>
      </c>
      <c r="P988" s="116">
        <v>846</v>
      </c>
      <c r="Q988" s="116">
        <v>148</v>
      </c>
      <c r="R988" s="116">
        <v>799</v>
      </c>
      <c r="S988" s="116">
        <v>9</v>
      </c>
      <c r="T988" s="116">
        <v>47</v>
      </c>
      <c r="U988" s="119" t="s">
        <v>146</v>
      </c>
      <c r="V988" s="116">
        <v>0</v>
      </c>
      <c r="W988" s="116">
        <v>0</v>
      </c>
      <c r="X988" s="116">
        <v>0</v>
      </c>
      <c r="Y988" s="116">
        <v>0</v>
      </c>
      <c r="Z988" s="116">
        <v>0</v>
      </c>
      <c r="AA988" s="116">
        <v>0</v>
      </c>
      <c r="AB988" s="116">
        <v>0</v>
      </c>
      <c r="AC988" s="116">
        <v>0</v>
      </c>
      <c r="AD988" s="116">
        <v>0</v>
      </c>
      <c r="AE988" s="116">
        <v>0</v>
      </c>
      <c r="AF988" s="116" t="s">
        <v>1860</v>
      </c>
      <c r="AG988" s="117"/>
      <c r="AH988" s="117" t="s">
        <v>1861</v>
      </c>
    </row>
    <row r="989" spans="1:34" x14ac:dyDescent="0.25">
      <c r="A989" s="117" t="s">
        <v>186</v>
      </c>
      <c r="B989" s="117" t="s">
        <v>187</v>
      </c>
      <c r="C989" s="117" t="s">
        <v>3808</v>
      </c>
      <c r="D989" s="117" t="s">
        <v>207</v>
      </c>
      <c r="E989" s="117" t="s">
        <v>208</v>
      </c>
      <c r="F989" s="117" t="s">
        <v>1211</v>
      </c>
      <c r="G989" s="117" t="s">
        <v>1212</v>
      </c>
      <c r="H989" s="117" t="s">
        <v>3809</v>
      </c>
      <c r="I989" s="117"/>
      <c r="J989" s="116" t="s">
        <v>1858</v>
      </c>
      <c r="K989" s="116">
        <v>6.5536799999999999</v>
      </c>
      <c r="L989" s="116">
        <v>30.500399999999999</v>
      </c>
      <c r="M989" s="117" t="s">
        <v>1859</v>
      </c>
      <c r="N989" s="116" t="s">
        <v>159</v>
      </c>
      <c r="O989" s="116">
        <v>345</v>
      </c>
      <c r="P989" s="116">
        <v>1964</v>
      </c>
      <c r="Q989" s="116">
        <v>276</v>
      </c>
      <c r="R989" s="116">
        <v>1553</v>
      </c>
      <c r="S989" s="116">
        <v>69</v>
      </c>
      <c r="T989" s="116">
        <v>411</v>
      </c>
      <c r="U989" s="119" t="s">
        <v>146</v>
      </c>
      <c r="V989" s="116">
        <v>0</v>
      </c>
      <c r="W989" s="116">
        <v>0</v>
      </c>
      <c r="X989" s="116">
        <v>0</v>
      </c>
      <c r="Y989" s="116">
        <v>0</v>
      </c>
      <c r="Z989" s="116">
        <v>0</v>
      </c>
      <c r="AA989" s="116">
        <v>0</v>
      </c>
      <c r="AB989" s="116">
        <v>0</v>
      </c>
      <c r="AC989" s="116">
        <v>0</v>
      </c>
      <c r="AD989" s="116">
        <v>0</v>
      </c>
      <c r="AE989" s="116">
        <v>0</v>
      </c>
      <c r="AF989" s="116" t="s">
        <v>1860</v>
      </c>
      <c r="AG989" s="117"/>
      <c r="AH989" s="117" t="s">
        <v>1861</v>
      </c>
    </row>
    <row r="990" spans="1:34" x14ac:dyDescent="0.25">
      <c r="A990" s="117" t="s">
        <v>186</v>
      </c>
      <c r="B990" s="117" t="s">
        <v>187</v>
      </c>
      <c r="C990" s="117" t="s">
        <v>3810</v>
      </c>
      <c r="D990" s="117" t="s">
        <v>207</v>
      </c>
      <c r="E990" s="117" t="s">
        <v>208</v>
      </c>
      <c r="F990" s="117" t="s">
        <v>1211</v>
      </c>
      <c r="G990" s="117" t="s">
        <v>1212</v>
      </c>
      <c r="H990" s="117" t="s">
        <v>3811</v>
      </c>
      <c r="I990" s="117"/>
      <c r="J990" s="116" t="s">
        <v>1858</v>
      </c>
      <c r="K990" s="116">
        <v>6.537033632</v>
      </c>
      <c r="L990" s="116">
        <v>30.507427309000001</v>
      </c>
      <c r="M990" s="117" t="s">
        <v>1859</v>
      </c>
      <c r="N990" s="116" t="s">
        <v>159</v>
      </c>
      <c r="O990" s="116">
        <v>202</v>
      </c>
      <c r="P990" s="116">
        <v>976</v>
      </c>
      <c r="Q990" s="116">
        <v>158</v>
      </c>
      <c r="R990" s="116">
        <v>776</v>
      </c>
      <c r="S990" s="116">
        <v>44</v>
      </c>
      <c r="T990" s="116">
        <v>200</v>
      </c>
      <c r="U990" s="119" t="s">
        <v>146</v>
      </c>
      <c r="V990" s="116">
        <v>0</v>
      </c>
      <c r="W990" s="116">
        <v>0</v>
      </c>
      <c r="X990" s="116">
        <v>0</v>
      </c>
      <c r="Y990" s="116">
        <v>0</v>
      </c>
      <c r="Z990" s="116">
        <v>0</v>
      </c>
      <c r="AA990" s="116">
        <v>0</v>
      </c>
      <c r="AB990" s="116">
        <v>0</v>
      </c>
      <c r="AC990" s="116">
        <v>0</v>
      </c>
      <c r="AD990" s="116">
        <v>0</v>
      </c>
      <c r="AE990" s="116">
        <v>0</v>
      </c>
      <c r="AF990" s="116" t="s">
        <v>1860</v>
      </c>
      <c r="AG990" s="117"/>
      <c r="AH990" s="117" t="s">
        <v>1861</v>
      </c>
    </row>
    <row r="991" spans="1:34" x14ac:dyDescent="0.25">
      <c r="A991" s="118" t="s">
        <v>323</v>
      </c>
      <c r="B991" s="118" t="s">
        <v>324</v>
      </c>
      <c r="C991" s="118" t="s">
        <v>3812</v>
      </c>
      <c r="D991" s="118" t="s">
        <v>930</v>
      </c>
      <c r="E991" s="118" t="s">
        <v>641</v>
      </c>
      <c r="F991" s="118" t="s">
        <v>1524</v>
      </c>
      <c r="G991" s="118" t="s">
        <v>1525</v>
      </c>
      <c r="H991" s="118" t="s">
        <v>1525</v>
      </c>
      <c r="I991" s="118"/>
      <c r="J991" s="118" t="s">
        <v>1885</v>
      </c>
      <c r="K991" s="119">
        <v>8.2245500000000007</v>
      </c>
      <c r="L991" s="119">
        <v>26.873059999999999</v>
      </c>
      <c r="M991" s="118" t="s">
        <v>1859</v>
      </c>
      <c r="N991" s="116" t="s">
        <v>159</v>
      </c>
      <c r="O991" s="119">
        <v>164</v>
      </c>
      <c r="P991" s="119">
        <v>921</v>
      </c>
      <c r="Q991" s="119">
        <v>164</v>
      </c>
      <c r="R991" s="119">
        <v>921</v>
      </c>
      <c r="S991" s="119">
        <v>0</v>
      </c>
      <c r="T991" s="119">
        <v>0</v>
      </c>
      <c r="U991" s="119" t="s">
        <v>146</v>
      </c>
      <c r="V991" s="119">
        <v>0</v>
      </c>
      <c r="W991" s="116">
        <v>0</v>
      </c>
      <c r="X991" s="119">
        <v>0</v>
      </c>
      <c r="Y991" s="119">
        <v>0</v>
      </c>
      <c r="Z991" s="119">
        <v>0</v>
      </c>
      <c r="AA991" s="119">
        <v>0</v>
      </c>
      <c r="AB991" s="119">
        <v>0</v>
      </c>
      <c r="AC991" s="119">
        <v>0</v>
      </c>
      <c r="AD991" s="119">
        <v>0</v>
      </c>
      <c r="AE991" s="119">
        <v>0</v>
      </c>
      <c r="AF991" s="116" t="s">
        <v>2167</v>
      </c>
      <c r="AG991" s="118" t="s">
        <v>3813</v>
      </c>
      <c r="AH991" s="117" t="s">
        <v>1861</v>
      </c>
    </row>
    <row r="992" spans="1:34" x14ac:dyDescent="0.25">
      <c r="A992" s="117" t="s">
        <v>323</v>
      </c>
      <c r="B992" s="117" t="s">
        <v>324</v>
      </c>
      <c r="C992" s="117" t="s">
        <v>3814</v>
      </c>
      <c r="D992" s="117" t="s">
        <v>930</v>
      </c>
      <c r="E992" s="117" t="s">
        <v>641</v>
      </c>
      <c r="F992" s="117" t="s">
        <v>1524</v>
      </c>
      <c r="G992" s="117" t="s">
        <v>1525</v>
      </c>
      <c r="H992" s="117" t="s">
        <v>3815</v>
      </c>
      <c r="I992" s="117"/>
      <c r="J992" s="116" t="s">
        <v>1858</v>
      </c>
      <c r="K992" s="116">
        <v>8.1784700000000008</v>
      </c>
      <c r="L992" s="116">
        <v>26.925650000000001</v>
      </c>
      <c r="M992" s="117" t="s">
        <v>1859</v>
      </c>
      <c r="N992" s="116" t="s">
        <v>159</v>
      </c>
      <c r="O992" s="116">
        <v>29</v>
      </c>
      <c r="P992" s="116">
        <v>166</v>
      </c>
      <c r="Q992" s="116">
        <v>29</v>
      </c>
      <c r="R992" s="116">
        <v>166</v>
      </c>
      <c r="S992" s="116">
        <v>0</v>
      </c>
      <c r="T992" s="116">
        <v>0</v>
      </c>
      <c r="U992" s="119" t="s">
        <v>146</v>
      </c>
      <c r="V992" s="116">
        <v>0</v>
      </c>
      <c r="W992" s="116">
        <v>0</v>
      </c>
      <c r="X992" s="116">
        <v>0</v>
      </c>
      <c r="Y992" s="116">
        <v>0</v>
      </c>
      <c r="Z992" s="116">
        <v>0</v>
      </c>
      <c r="AA992" s="116">
        <v>0</v>
      </c>
      <c r="AB992" s="116">
        <v>0</v>
      </c>
      <c r="AC992" s="116">
        <v>0</v>
      </c>
      <c r="AD992" s="116">
        <v>0</v>
      </c>
      <c r="AE992" s="116">
        <v>0</v>
      </c>
      <c r="AF992" s="116" t="s">
        <v>2167</v>
      </c>
      <c r="AG992" s="117" t="s">
        <v>3813</v>
      </c>
      <c r="AH992" s="117" t="s">
        <v>1861</v>
      </c>
    </row>
    <row r="993" spans="1:34" x14ac:dyDescent="0.25">
      <c r="A993" s="117" t="s">
        <v>323</v>
      </c>
      <c r="B993" s="117" t="s">
        <v>324</v>
      </c>
      <c r="C993" s="117" t="s">
        <v>3816</v>
      </c>
      <c r="D993" s="117" t="s">
        <v>930</v>
      </c>
      <c r="E993" s="117" t="s">
        <v>641</v>
      </c>
      <c r="F993" s="117" t="s">
        <v>1526</v>
      </c>
      <c r="G993" s="117" t="s">
        <v>1527</v>
      </c>
      <c r="H993" s="117" t="s">
        <v>3817</v>
      </c>
      <c r="I993" s="117"/>
      <c r="J993" s="116" t="s">
        <v>1858</v>
      </c>
      <c r="K993" s="116">
        <v>8.5948799999999999</v>
      </c>
      <c r="L993" s="116">
        <v>26.730699999999999</v>
      </c>
      <c r="M993" s="117" t="s">
        <v>1859</v>
      </c>
      <c r="N993" s="116" t="s">
        <v>159</v>
      </c>
      <c r="O993" s="116">
        <v>12</v>
      </c>
      <c r="P993" s="116">
        <v>65</v>
      </c>
      <c r="Q993" s="116">
        <v>12</v>
      </c>
      <c r="R993" s="116">
        <v>65</v>
      </c>
      <c r="S993" s="116">
        <v>0</v>
      </c>
      <c r="T993" s="116">
        <v>0</v>
      </c>
      <c r="U993" s="116" t="s">
        <v>159</v>
      </c>
      <c r="V993" s="116">
        <v>6</v>
      </c>
      <c r="W993" s="116">
        <v>39</v>
      </c>
      <c r="X993" s="116">
        <v>6</v>
      </c>
      <c r="Y993" s="116">
        <v>39</v>
      </c>
      <c r="Z993" s="116">
        <v>0</v>
      </c>
      <c r="AA993" s="116">
        <v>0</v>
      </c>
      <c r="AB993" s="116">
        <v>15</v>
      </c>
      <c r="AC993" s="116">
        <v>78</v>
      </c>
      <c r="AD993" s="116">
        <v>2</v>
      </c>
      <c r="AE993" s="116">
        <v>9</v>
      </c>
      <c r="AF993" s="116" t="s">
        <v>1860</v>
      </c>
      <c r="AG993" s="117"/>
      <c r="AH993" s="117" t="s">
        <v>1861</v>
      </c>
    </row>
    <row r="994" spans="1:34" x14ac:dyDescent="0.25">
      <c r="A994" s="118" t="s">
        <v>323</v>
      </c>
      <c r="B994" s="118" t="s">
        <v>324</v>
      </c>
      <c r="C994" s="118" t="s">
        <v>3818</v>
      </c>
      <c r="D994" s="118" t="s">
        <v>930</v>
      </c>
      <c r="E994" s="118" t="s">
        <v>641</v>
      </c>
      <c r="F994" s="118" t="s">
        <v>1526</v>
      </c>
      <c r="G994" s="118" t="s">
        <v>1527</v>
      </c>
      <c r="H994" s="118" t="s">
        <v>1527</v>
      </c>
      <c r="I994" s="118"/>
      <c r="J994" s="118" t="s">
        <v>1885</v>
      </c>
      <c r="K994" s="119">
        <v>8.4366599999999998</v>
      </c>
      <c r="L994" s="119">
        <v>26.559483</v>
      </c>
      <c r="M994" s="118" t="s">
        <v>1859</v>
      </c>
      <c r="N994" s="116" t="s">
        <v>159</v>
      </c>
      <c r="O994" s="119">
        <v>33</v>
      </c>
      <c r="P994" s="119">
        <v>185</v>
      </c>
      <c r="Q994" s="119">
        <v>33</v>
      </c>
      <c r="R994" s="119">
        <v>185</v>
      </c>
      <c r="S994" s="119">
        <v>0</v>
      </c>
      <c r="T994" s="119">
        <v>0</v>
      </c>
      <c r="U994" s="119" t="s">
        <v>146</v>
      </c>
      <c r="V994" s="119">
        <v>0</v>
      </c>
      <c r="W994" s="116">
        <v>0</v>
      </c>
      <c r="X994" s="119">
        <v>0</v>
      </c>
      <c r="Y994" s="119">
        <v>0</v>
      </c>
      <c r="Z994" s="119">
        <v>0</v>
      </c>
      <c r="AA994" s="119">
        <v>0</v>
      </c>
      <c r="AB994" s="119">
        <v>0</v>
      </c>
      <c r="AC994" s="119">
        <v>0</v>
      </c>
      <c r="AD994" s="119">
        <v>0</v>
      </c>
      <c r="AE994" s="119">
        <v>0</v>
      </c>
      <c r="AF994" s="116" t="s">
        <v>1860</v>
      </c>
      <c r="AG994" s="118"/>
      <c r="AH994" s="117" t="s">
        <v>1861</v>
      </c>
    </row>
    <row r="995" spans="1:34" x14ac:dyDescent="0.25">
      <c r="A995" s="117" t="s">
        <v>323</v>
      </c>
      <c r="B995" s="117" t="s">
        <v>324</v>
      </c>
      <c r="C995" s="117" t="s">
        <v>3819</v>
      </c>
      <c r="D995" s="117" t="s">
        <v>930</v>
      </c>
      <c r="E995" s="117" t="s">
        <v>641</v>
      </c>
      <c r="F995" s="117" t="s">
        <v>1526</v>
      </c>
      <c r="G995" s="117" t="s">
        <v>1527</v>
      </c>
      <c r="H995" s="117" t="s">
        <v>3820</v>
      </c>
      <c r="I995" s="117"/>
      <c r="J995" s="116" t="s">
        <v>1858</v>
      </c>
      <c r="K995" s="116">
        <v>8.501519</v>
      </c>
      <c r="L995" s="116">
        <v>26.398731999999999</v>
      </c>
      <c r="M995" s="117" t="s">
        <v>1859</v>
      </c>
      <c r="N995" s="116" t="s">
        <v>159</v>
      </c>
      <c r="O995" s="116">
        <v>16</v>
      </c>
      <c r="P995" s="116">
        <v>82</v>
      </c>
      <c r="Q995" s="116">
        <v>16</v>
      </c>
      <c r="R995" s="116">
        <v>82</v>
      </c>
      <c r="S995" s="116">
        <v>0</v>
      </c>
      <c r="T995" s="116">
        <v>0</v>
      </c>
      <c r="U995" s="116" t="s">
        <v>159</v>
      </c>
      <c r="V995" s="116">
        <v>7</v>
      </c>
      <c r="W995" s="116">
        <v>46</v>
      </c>
      <c r="X995" s="116">
        <v>7</v>
      </c>
      <c r="Y995" s="116">
        <v>46</v>
      </c>
      <c r="Z995" s="116">
        <v>0</v>
      </c>
      <c r="AA995" s="116">
        <v>0</v>
      </c>
      <c r="AB995" s="116">
        <v>5</v>
      </c>
      <c r="AC995" s="116">
        <v>27</v>
      </c>
      <c r="AD995" s="116">
        <v>3</v>
      </c>
      <c r="AE995" s="116">
        <v>19</v>
      </c>
      <c r="AF995" s="116" t="s">
        <v>1860</v>
      </c>
      <c r="AG995" s="117"/>
      <c r="AH995" s="117" t="s">
        <v>1861</v>
      </c>
    </row>
    <row r="996" spans="1:34" x14ac:dyDescent="0.25">
      <c r="A996" s="118" t="s">
        <v>323</v>
      </c>
      <c r="B996" s="118" t="s">
        <v>324</v>
      </c>
      <c r="C996" s="118" t="s">
        <v>3821</v>
      </c>
      <c r="D996" s="118" t="s">
        <v>930</v>
      </c>
      <c r="E996" s="118" t="s">
        <v>641</v>
      </c>
      <c r="F996" s="118" t="s">
        <v>1526</v>
      </c>
      <c r="G996" s="118" t="s">
        <v>1527</v>
      </c>
      <c r="H996" s="118" t="s">
        <v>3822</v>
      </c>
      <c r="I996" s="118" t="s">
        <v>3823</v>
      </c>
      <c r="J996" s="118" t="s">
        <v>1885</v>
      </c>
      <c r="K996" s="119">
        <v>8.7032600000000002</v>
      </c>
      <c r="L996" s="119">
        <v>26.454930000000001</v>
      </c>
      <c r="M996" s="118" t="s">
        <v>1859</v>
      </c>
      <c r="N996" s="116" t="s">
        <v>159</v>
      </c>
      <c r="O996" s="119">
        <v>62</v>
      </c>
      <c r="P996" s="119">
        <v>343</v>
      </c>
      <c r="Q996" s="119">
        <v>62</v>
      </c>
      <c r="R996" s="119">
        <v>343</v>
      </c>
      <c r="S996" s="119">
        <v>0</v>
      </c>
      <c r="T996" s="119">
        <v>0</v>
      </c>
      <c r="U996" s="119" t="s">
        <v>146</v>
      </c>
      <c r="V996" s="119">
        <v>0</v>
      </c>
      <c r="W996" s="116">
        <v>0</v>
      </c>
      <c r="X996" s="119">
        <v>0</v>
      </c>
      <c r="Y996" s="119">
        <v>0</v>
      </c>
      <c r="Z996" s="119">
        <v>0</v>
      </c>
      <c r="AA996" s="119">
        <v>0</v>
      </c>
      <c r="AB996" s="119">
        <v>0</v>
      </c>
      <c r="AC996" s="119">
        <v>0</v>
      </c>
      <c r="AD996" s="119">
        <v>0</v>
      </c>
      <c r="AE996" s="119">
        <v>0</v>
      </c>
      <c r="AF996" s="116" t="s">
        <v>1915</v>
      </c>
      <c r="AG996" s="118" t="s">
        <v>2289</v>
      </c>
      <c r="AH996" s="117" t="s">
        <v>1861</v>
      </c>
    </row>
    <row r="997" spans="1:34" x14ac:dyDescent="0.25">
      <c r="A997" s="117" t="s">
        <v>323</v>
      </c>
      <c r="B997" s="117" t="s">
        <v>324</v>
      </c>
      <c r="C997" s="117" t="s">
        <v>3824</v>
      </c>
      <c r="D997" s="117" t="s">
        <v>930</v>
      </c>
      <c r="E997" s="117" t="s">
        <v>641</v>
      </c>
      <c r="F997" s="117" t="s">
        <v>1254</v>
      </c>
      <c r="G997" s="117" t="s">
        <v>1255</v>
      </c>
      <c r="H997" s="117" t="s">
        <v>3825</v>
      </c>
      <c r="I997" s="117"/>
      <c r="J997" s="116" t="s">
        <v>1858</v>
      </c>
      <c r="K997" s="116">
        <v>8.6822616460000006</v>
      </c>
      <c r="L997" s="116">
        <v>26.877955539999999</v>
      </c>
      <c r="M997" s="118" t="s">
        <v>2151</v>
      </c>
      <c r="N997" s="116" t="s">
        <v>146</v>
      </c>
      <c r="O997" s="116">
        <v>0</v>
      </c>
      <c r="P997" s="116">
        <v>0</v>
      </c>
      <c r="Q997" s="116">
        <v>0</v>
      </c>
      <c r="R997" s="116">
        <v>0</v>
      </c>
      <c r="S997" s="116">
        <v>0</v>
      </c>
      <c r="T997" s="116">
        <v>0</v>
      </c>
      <c r="U997" s="119" t="s">
        <v>146</v>
      </c>
      <c r="V997" s="116">
        <v>0</v>
      </c>
      <c r="W997" s="116">
        <v>0</v>
      </c>
      <c r="X997" s="116">
        <v>0</v>
      </c>
      <c r="Y997" s="116">
        <v>0</v>
      </c>
      <c r="Z997" s="116">
        <v>0</v>
      </c>
      <c r="AA997" s="116">
        <v>0</v>
      </c>
      <c r="AB997" s="116">
        <v>0</v>
      </c>
      <c r="AC997" s="116">
        <v>0</v>
      </c>
      <c r="AD997" s="116">
        <v>0</v>
      </c>
      <c r="AE997" s="116">
        <v>0</v>
      </c>
      <c r="AF997" s="116" t="s">
        <v>1860</v>
      </c>
      <c r="AG997" s="117" t="s">
        <v>2270</v>
      </c>
      <c r="AH997" s="117" t="s">
        <v>1861</v>
      </c>
    </row>
    <row r="998" spans="1:34" x14ac:dyDescent="0.25">
      <c r="A998" s="117" t="s">
        <v>323</v>
      </c>
      <c r="B998" s="117" t="s">
        <v>324</v>
      </c>
      <c r="C998" s="117" t="s">
        <v>3826</v>
      </c>
      <c r="D998" s="117" t="s">
        <v>930</v>
      </c>
      <c r="E998" s="117" t="s">
        <v>641</v>
      </c>
      <c r="F998" s="117" t="s">
        <v>1254</v>
      </c>
      <c r="G998" s="117" t="s">
        <v>1255</v>
      </c>
      <c r="H998" s="117" t="s">
        <v>1255</v>
      </c>
      <c r="I998" s="117"/>
      <c r="J998" s="116" t="s">
        <v>1858</v>
      </c>
      <c r="K998" s="116">
        <v>8.6673799999999996</v>
      </c>
      <c r="L998" s="116">
        <v>26.855283</v>
      </c>
      <c r="M998" s="117" t="s">
        <v>1859</v>
      </c>
      <c r="N998" s="116" t="s">
        <v>159</v>
      </c>
      <c r="O998" s="116">
        <v>126</v>
      </c>
      <c r="P998" s="116">
        <v>641</v>
      </c>
      <c r="Q998" s="116">
        <v>104</v>
      </c>
      <c r="R998" s="116">
        <v>563</v>
      </c>
      <c r="S998" s="116">
        <v>22</v>
      </c>
      <c r="T998" s="116">
        <v>78</v>
      </c>
      <c r="U998" s="116" t="s">
        <v>159</v>
      </c>
      <c r="V998" s="116">
        <v>58</v>
      </c>
      <c r="W998" s="116">
        <v>306</v>
      </c>
      <c r="X998" s="116">
        <v>37</v>
      </c>
      <c r="Y998" s="116">
        <v>195</v>
      </c>
      <c r="Z998" s="116">
        <v>21</v>
      </c>
      <c r="AA998" s="116">
        <v>111</v>
      </c>
      <c r="AB998" s="116">
        <v>74</v>
      </c>
      <c r="AC998" s="116">
        <v>362</v>
      </c>
      <c r="AD998" s="116">
        <v>80</v>
      </c>
      <c r="AE998" s="116">
        <v>392</v>
      </c>
      <c r="AF998" s="116" t="s">
        <v>1860</v>
      </c>
      <c r="AG998" s="117"/>
      <c r="AH998" s="117" t="s">
        <v>1861</v>
      </c>
    </row>
    <row r="999" spans="1:34" x14ac:dyDescent="0.25">
      <c r="A999" s="117" t="s">
        <v>323</v>
      </c>
      <c r="B999" s="117" t="s">
        <v>324</v>
      </c>
      <c r="C999" s="117" t="s">
        <v>3827</v>
      </c>
      <c r="D999" s="117" t="s">
        <v>930</v>
      </c>
      <c r="E999" s="117" t="s">
        <v>641</v>
      </c>
      <c r="F999" s="117" t="s">
        <v>1254</v>
      </c>
      <c r="G999" s="117" t="s">
        <v>1255</v>
      </c>
      <c r="H999" s="117" t="s">
        <v>3828</v>
      </c>
      <c r="I999" s="117"/>
      <c r="J999" s="116" t="s">
        <v>1858</v>
      </c>
      <c r="K999" s="116">
        <v>8.6376000000000008</v>
      </c>
      <c r="L999" s="116">
        <v>27.119482999999999</v>
      </c>
      <c r="M999" s="117" t="s">
        <v>1859</v>
      </c>
      <c r="N999" s="116" t="s">
        <v>159</v>
      </c>
      <c r="O999" s="116">
        <v>118</v>
      </c>
      <c r="P999" s="116">
        <v>708</v>
      </c>
      <c r="Q999" s="116">
        <v>80</v>
      </c>
      <c r="R999" s="116">
        <v>465</v>
      </c>
      <c r="S999" s="116">
        <v>38</v>
      </c>
      <c r="T999" s="116">
        <v>243</v>
      </c>
      <c r="U999" s="116" t="s">
        <v>159</v>
      </c>
      <c r="V999" s="116">
        <v>35</v>
      </c>
      <c r="W999" s="116">
        <v>182</v>
      </c>
      <c r="X999" s="116">
        <v>31</v>
      </c>
      <c r="Y999" s="116">
        <v>165</v>
      </c>
      <c r="Z999" s="116">
        <v>4</v>
      </c>
      <c r="AA999" s="116">
        <v>17</v>
      </c>
      <c r="AB999" s="116">
        <v>40</v>
      </c>
      <c r="AC999" s="116">
        <v>220</v>
      </c>
      <c r="AD999" s="116">
        <v>121</v>
      </c>
      <c r="AE999" s="116">
        <v>605</v>
      </c>
      <c r="AF999" s="116" t="s">
        <v>1860</v>
      </c>
      <c r="AG999" s="117"/>
      <c r="AH999" s="117" t="s">
        <v>1861</v>
      </c>
    </row>
    <row r="1000" spans="1:34" x14ac:dyDescent="0.25">
      <c r="A1000" s="117" t="s">
        <v>323</v>
      </c>
      <c r="B1000" s="117" t="s">
        <v>324</v>
      </c>
      <c r="C1000" s="117" t="s">
        <v>3829</v>
      </c>
      <c r="D1000" s="117" t="s">
        <v>930</v>
      </c>
      <c r="E1000" s="117" t="s">
        <v>641</v>
      </c>
      <c r="F1000" s="117" t="s">
        <v>1254</v>
      </c>
      <c r="G1000" s="117" t="s">
        <v>1255</v>
      </c>
      <c r="H1000" s="117" t="s">
        <v>3830</v>
      </c>
      <c r="I1000" s="117"/>
      <c r="J1000" s="116" t="s">
        <v>1858</v>
      </c>
      <c r="K1000" s="116">
        <v>8.4138520000000003</v>
      </c>
      <c r="L1000" s="116">
        <v>26.896545</v>
      </c>
      <c r="M1000" s="117" t="s">
        <v>1859</v>
      </c>
      <c r="N1000" s="116" t="s">
        <v>159</v>
      </c>
      <c r="O1000" s="116">
        <v>55</v>
      </c>
      <c r="P1000" s="116">
        <v>241</v>
      </c>
      <c r="Q1000" s="116">
        <v>35</v>
      </c>
      <c r="R1000" s="116">
        <v>141</v>
      </c>
      <c r="S1000" s="116">
        <v>20</v>
      </c>
      <c r="T1000" s="116">
        <v>100</v>
      </c>
      <c r="U1000" s="116" t="s">
        <v>159</v>
      </c>
      <c r="V1000" s="116">
        <v>33</v>
      </c>
      <c r="W1000" s="116">
        <v>133</v>
      </c>
      <c r="X1000" s="116">
        <v>20</v>
      </c>
      <c r="Y1000" s="116">
        <v>81</v>
      </c>
      <c r="Z1000" s="116">
        <v>13</v>
      </c>
      <c r="AA1000" s="116">
        <v>52</v>
      </c>
      <c r="AB1000" s="116">
        <v>20</v>
      </c>
      <c r="AC1000" s="116">
        <v>125</v>
      </c>
      <c r="AD1000" s="116">
        <v>13</v>
      </c>
      <c r="AE1000" s="116">
        <v>60</v>
      </c>
      <c r="AF1000" s="116" t="s">
        <v>1860</v>
      </c>
      <c r="AG1000" s="117"/>
      <c r="AH1000" s="117" t="s">
        <v>1861</v>
      </c>
    </row>
    <row r="1001" spans="1:34" x14ac:dyDescent="0.25">
      <c r="A1001" s="117" t="s">
        <v>323</v>
      </c>
      <c r="B1001" s="117" t="s">
        <v>324</v>
      </c>
      <c r="C1001" s="117" t="s">
        <v>3831</v>
      </c>
      <c r="D1001" s="117" t="s">
        <v>930</v>
      </c>
      <c r="E1001" s="117" t="s">
        <v>641</v>
      </c>
      <c r="F1001" s="117" t="s">
        <v>1254</v>
      </c>
      <c r="G1001" s="117" t="s">
        <v>1255</v>
      </c>
      <c r="H1001" s="117" t="s">
        <v>3832</v>
      </c>
      <c r="I1001" s="117"/>
      <c r="J1001" s="116" t="s">
        <v>1858</v>
      </c>
      <c r="K1001" s="116">
        <v>8.6210979999999999</v>
      </c>
      <c r="L1001" s="116">
        <v>26.968205000000001</v>
      </c>
      <c r="M1001" s="117" t="s">
        <v>1859</v>
      </c>
      <c r="N1001" s="116" t="s">
        <v>159</v>
      </c>
      <c r="O1001" s="116">
        <v>293</v>
      </c>
      <c r="P1001" s="116">
        <v>1615</v>
      </c>
      <c r="Q1001" s="116">
        <v>175</v>
      </c>
      <c r="R1001" s="116">
        <v>1010</v>
      </c>
      <c r="S1001" s="116">
        <v>118</v>
      </c>
      <c r="T1001" s="116">
        <v>605</v>
      </c>
      <c r="U1001" s="116" t="s">
        <v>159</v>
      </c>
      <c r="V1001" s="116">
        <v>94</v>
      </c>
      <c r="W1001" s="116">
        <v>417</v>
      </c>
      <c r="X1001" s="116">
        <v>63</v>
      </c>
      <c r="Y1001" s="116">
        <v>302</v>
      </c>
      <c r="Z1001" s="116">
        <v>31</v>
      </c>
      <c r="AA1001" s="116">
        <v>115</v>
      </c>
      <c r="AB1001" s="116">
        <v>102</v>
      </c>
      <c r="AC1001" s="116">
        <v>499</v>
      </c>
      <c r="AD1001" s="116">
        <v>7</v>
      </c>
      <c r="AE1001" s="116">
        <v>32</v>
      </c>
      <c r="AF1001" s="116" t="s">
        <v>1860</v>
      </c>
      <c r="AG1001" s="117"/>
      <c r="AH1001" s="117" t="s">
        <v>1861</v>
      </c>
    </row>
    <row r="1002" spans="1:34" x14ac:dyDescent="0.25">
      <c r="A1002" s="118" t="s">
        <v>323</v>
      </c>
      <c r="B1002" s="118" t="s">
        <v>324</v>
      </c>
      <c r="C1002" s="118" t="s">
        <v>3833</v>
      </c>
      <c r="D1002" s="118" t="s">
        <v>930</v>
      </c>
      <c r="E1002" s="118" t="s">
        <v>641</v>
      </c>
      <c r="F1002" s="118" t="s">
        <v>1168</v>
      </c>
      <c r="G1002" s="118" t="s">
        <v>1169</v>
      </c>
      <c r="H1002" s="118" t="s">
        <v>3834</v>
      </c>
      <c r="I1002" s="118"/>
      <c r="J1002" s="118" t="s">
        <v>1885</v>
      </c>
      <c r="K1002" s="119">
        <v>8.6876599999999993</v>
      </c>
      <c r="L1002" s="119">
        <v>26.846900000000002</v>
      </c>
      <c r="M1002" s="118" t="s">
        <v>2151</v>
      </c>
      <c r="N1002" s="116" t="s">
        <v>146</v>
      </c>
      <c r="O1002" s="119">
        <v>0</v>
      </c>
      <c r="P1002" s="119">
        <v>0</v>
      </c>
      <c r="Q1002" s="119">
        <v>0</v>
      </c>
      <c r="R1002" s="119">
        <v>0</v>
      </c>
      <c r="S1002" s="119">
        <v>0</v>
      </c>
      <c r="T1002" s="119">
        <v>0</v>
      </c>
      <c r="U1002" s="119" t="s">
        <v>146</v>
      </c>
      <c r="V1002" s="119">
        <v>0</v>
      </c>
      <c r="W1002" s="116">
        <v>0</v>
      </c>
      <c r="X1002" s="119">
        <v>0</v>
      </c>
      <c r="Y1002" s="119">
        <v>0</v>
      </c>
      <c r="Z1002" s="119">
        <v>0</v>
      </c>
      <c r="AA1002" s="119">
        <v>0</v>
      </c>
      <c r="AB1002" s="119">
        <v>0</v>
      </c>
      <c r="AC1002" s="119">
        <v>0</v>
      </c>
      <c r="AD1002" s="119">
        <v>0</v>
      </c>
      <c r="AE1002" s="119">
        <v>0</v>
      </c>
      <c r="AF1002" s="116" t="s">
        <v>1860</v>
      </c>
      <c r="AG1002" s="118" t="s">
        <v>2270</v>
      </c>
      <c r="AH1002" s="117" t="s">
        <v>1861</v>
      </c>
    </row>
    <row r="1003" spans="1:34" x14ac:dyDescent="0.25">
      <c r="A1003" s="117" t="s">
        <v>323</v>
      </c>
      <c r="B1003" s="117" t="s">
        <v>324</v>
      </c>
      <c r="C1003" s="117" t="s">
        <v>3835</v>
      </c>
      <c r="D1003" s="117" t="s">
        <v>930</v>
      </c>
      <c r="E1003" s="117" t="s">
        <v>641</v>
      </c>
      <c r="F1003" s="117" t="s">
        <v>1168</v>
      </c>
      <c r="G1003" s="117" t="s">
        <v>1169</v>
      </c>
      <c r="H1003" s="117" t="s">
        <v>1169</v>
      </c>
      <c r="I1003" s="117" t="s">
        <v>3825</v>
      </c>
      <c r="J1003" s="116" t="s">
        <v>1858</v>
      </c>
      <c r="K1003" s="116">
        <v>8.0578599999999998</v>
      </c>
      <c r="L1003" s="116">
        <v>26.844066999999999</v>
      </c>
      <c r="M1003" s="117" t="s">
        <v>1859</v>
      </c>
      <c r="N1003" s="116" t="s">
        <v>159</v>
      </c>
      <c r="O1003" s="116">
        <v>25</v>
      </c>
      <c r="P1003" s="116">
        <v>140</v>
      </c>
      <c r="Q1003" s="116">
        <v>25</v>
      </c>
      <c r="R1003" s="116">
        <v>140</v>
      </c>
      <c r="S1003" s="116">
        <v>0</v>
      </c>
      <c r="T1003" s="116">
        <v>0</v>
      </c>
      <c r="U1003" s="116" t="s">
        <v>159</v>
      </c>
      <c r="V1003" s="116">
        <v>28</v>
      </c>
      <c r="W1003" s="116">
        <v>118</v>
      </c>
      <c r="X1003" s="116">
        <v>28</v>
      </c>
      <c r="Y1003" s="116">
        <v>118</v>
      </c>
      <c r="Z1003" s="116">
        <v>0</v>
      </c>
      <c r="AA1003" s="116">
        <v>0</v>
      </c>
      <c r="AB1003" s="116">
        <v>20</v>
      </c>
      <c r="AC1003" s="116">
        <v>112</v>
      </c>
      <c r="AD1003" s="116">
        <v>45</v>
      </c>
      <c r="AE1003" s="116">
        <v>260</v>
      </c>
      <c r="AF1003" s="116" t="s">
        <v>1860</v>
      </c>
      <c r="AG1003" s="117"/>
      <c r="AH1003" s="117" t="s">
        <v>1861</v>
      </c>
    </row>
    <row r="1004" spans="1:34" x14ac:dyDescent="0.25">
      <c r="A1004" s="117" t="s">
        <v>323</v>
      </c>
      <c r="B1004" s="117" t="s">
        <v>324</v>
      </c>
      <c r="C1004" s="117" t="s">
        <v>3836</v>
      </c>
      <c r="D1004" s="117" t="s">
        <v>930</v>
      </c>
      <c r="E1004" s="117" t="s">
        <v>641</v>
      </c>
      <c r="F1004" s="117" t="s">
        <v>1168</v>
      </c>
      <c r="G1004" s="117" t="s">
        <v>1169</v>
      </c>
      <c r="H1004" s="117" t="s">
        <v>3837</v>
      </c>
      <c r="I1004" s="117"/>
      <c r="J1004" s="116" t="s">
        <v>1858</v>
      </c>
      <c r="K1004" s="116">
        <v>8.8086769999999994</v>
      </c>
      <c r="L1004" s="116">
        <v>26.849872000000001</v>
      </c>
      <c r="M1004" s="117" t="s">
        <v>1859</v>
      </c>
      <c r="N1004" s="116" t="s">
        <v>159</v>
      </c>
      <c r="O1004" s="116">
        <v>35</v>
      </c>
      <c r="P1004" s="116">
        <v>162</v>
      </c>
      <c r="Q1004" s="116">
        <v>35</v>
      </c>
      <c r="R1004" s="116">
        <v>162</v>
      </c>
      <c r="S1004" s="116">
        <v>0</v>
      </c>
      <c r="T1004" s="116">
        <v>0</v>
      </c>
      <c r="U1004" s="119" t="s">
        <v>146</v>
      </c>
      <c r="V1004" s="116">
        <v>0</v>
      </c>
      <c r="W1004" s="116">
        <v>0</v>
      </c>
      <c r="X1004" s="116">
        <v>0</v>
      </c>
      <c r="Y1004" s="116">
        <v>0</v>
      </c>
      <c r="Z1004" s="116">
        <v>0</v>
      </c>
      <c r="AA1004" s="116">
        <v>0</v>
      </c>
      <c r="AB1004" s="116">
        <v>9</v>
      </c>
      <c r="AC1004" s="116">
        <v>43</v>
      </c>
      <c r="AD1004" s="116">
        <v>4</v>
      </c>
      <c r="AE1004" s="116">
        <v>27</v>
      </c>
      <c r="AF1004" s="116" t="s">
        <v>1860</v>
      </c>
      <c r="AG1004" s="117"/>
      <c r="AH1004" s="117" t="s">
        <v>1861</v>
      </c>
    </row>
    <row r="1005" spans="1:34" x14ac:dyDescent="0.25">
      <c r="A1005" s="117" t="s">
        <v>323</v>
      </c>
      <c r="B1005" s="117" t="s">
        <v>324</v>
      </c>
      <c r="C1005" s="117" t="s">
        <v>3838</v>
      </c>
      <c r="D1005" s="117" t="s">
        <v>930</v>
      </c>
      <c r="E1005" s="117" t="s">
        <v>641</v>
      </c>
      <c r="F1005" s="117" t="s">
        <v>1443</v>
      </c>
      <c r="G1005" s="117" t="s">
        <v>1444</v>
      </c>
      <c r="H1005" s="117" t="s">
        <v>1444</v>
      </c>
      <c r="I1005" s="117"/>
      <c r="J1005" s="116" t="s">
        <v>1858</v>
      </c>
      <c r="K1005" s="116">
        <v>8.8448100000000007</v>
      </c>
      <c r="L1005" s="116">
        <v>27.427667</v>
      </c>
      <c r="M1005" s="117" t="s">
        <v>1859</v>
      </c>
      <c r="N1005" s="116" t="s">
        <v>159</v>
      </c>
      <c r="O1005" s="116">
        <v>348</v>
      </c>
      <c r="P1005" s="116">
        <v>1951</v>
      </c>
      <c r="Q1005" s="116">
        <v>192</v>
      </c>
      <c r="R1005" s="116">
        <v>1236</v>
      </c>
      <c r="S1005" s="116">
        <v>156</v>
      </c>
      <c r="T1005" s="116">
        <v>715</v>
      </c>
      <c r="U1005" s="116" t="s">
        <v>159</v>
      </c>
      <c r="V1005" s="116">
        <v>370</v>
      </c>
      <c r="W1005" s="116">
        <v>1833</v>
      </c>
      <c r="X1005" s="116">
        <v>286</v>
      </c>
      <c r="Y1005" s="116">
        <v>1400</v>
      </c>
      <c r="Z1005" s="116">
        <v>84</v>
      </c>
      <c r="AA1005" s="116">
        <v>433</v>
      </c>
      <c r="AB1005" s="116">
        <v>76</v>
      </c>
      <c r="AC1005" s="116">
        <v>310</v>
      </c>
      <c r="AD1005" s="116">
        <v>0</v>
      </c>
      <c r="AE1005" s="116">
        <v>0</v>
      </c>
      <c r="AF1005" s="116" t="s">
        <v>1860</v>
      </c>
      <c r="AG1005" s="117"/>
      <c r="AH1005" s="117" t="s">
        <v>1861</v>
      </c>
    </row>
    <row r="1006" spans="1:34" x14ac:dyDescent="0.25">
      <c r="A1006" s="117" t="s">
        <v>323</v>
      </c>
      <c r="B1006" s="117" t="s">
        <v>324</v>
      </c>
      <c r="C1006" s="117" t="s">
        <v>3839</v>
      </c>
      <c r="D1006" s="117" t="s">
        <v>930</v>
      </c>
      <c r="E1006" s="117" t="s">
        <v>641</v>
      </c>
      <c r="F1006" s="117" t="s">
        <v>1443</v>
      </c>
      <c r="G1006" s="117" t="s">
        <v>1444</v>
      </c>
      <c r="H1006" s="117" t="s">
        <v>3840</v>
      </c>
      <c r="I1006" s="117"/>
      <c r="J1006" s="116" t="s">
        <v>1858</v>
      </c>
      <c r="K1006" s="116">
        <v>8.7206799999999998</v>
      </c>
      <c r="L1006" s="116">
        <v>27.418016999999999</v>
      </c>
      <c r="M1006" s="117" t="s">
        <v>1859</v>
      </c>
      <c r="N1006" s="116" t="s">
        <v>159</v>
      </c>
      <c r="O1006" s="116">
        <v>50</v>
      </c>
      <c r="P1006" s="116">
        <v>270</v>
      </c>
      <c r="Q1006" s="116">
        <v>15</v>
      </c>
      <c r="R1006" s="116">
        <v>80</v>
      </c>
      <c r="S1006" s="116">
        <v>35</v>
      </c>
      <c r="T1006" s="116">
        <v>190</v>
      </c>
      <c r="U1006" s="116" t="s">
        <v>159</v>
      </c>
      <c r="V1006" s="116">
        <v>143</v>
      </c>
      <c r="W1006" s="116">
        <v>712</v>
      </c>
      <c r="X1006" s="116">
        <v>94</v>
      </c>
      <c r="Y1006" s="116">
        <v>459</v>
      </c>
      <c r="Z1006" s="116">
        <v>49</v>
      </c>
      <c r="AA1006" s="116">
        <v>253</v>
      </c>
      <c r="AB1006" s="116">
        <v>76</v>
      </c>
      <c r="AC1006" s="116">
        <v>390</v>
      </c>
      <c r="AD1006" s="116">
        <v>0</v>
      </c>
      <c r="AE1006" s="116">
        <v>0</v>
      </c>
      <c r="AF1006" s="116" t="s">
        <v>1860</v>
      </c>
      <c r="AG1006" s="117"/>
      <c r="AH1006" s="117" t="s">
        <v>1861</v>
      </c>
    </row>
    <row r="1007" spans="1:34" x14ac:dyDescent="0.25">
      <c r="A1007" s="117" t="s">
        <v>323</v>
      </c>
      <c r="B1007" s="117" t="s">
        <v>324</v>
      </c>
      <c r="C1007" s="117" t="s">
        <v>3841</v>
      </c>
      <c r="D1007" s="117" t="s">
        <v>930</v>
      </c>
      <c r="E1007" s="117" t="s">
        <v>641</v>
      </c>
      <c r="F1007" s="117" t="s">
        <v>1157</v>
      </c>
      <c r="G1007" s="117" t="s">
        <v>1158</v>
      </c>
      <c r="H1007" s="117" t="s">
        <v>3842</v>
      </c>
      <c r="I1007" s="117"/>
      <c r="J1007" s="116" t="s">
        <v>1858</v>
      </c>
      <c r="K1007" s="116">
        <v>8.4402600000000003</v>
      </c>
      <c r="L1007" s="116">
        <v>27.527049999999999</v>
      </c>
      <c r="M1007" s="117" t="s">
        <v>1859</v>
      </c>
      <c r="N1007" s="116" t="s">
        <v>159</v>
      </c>
      <c r="O1007" s="116">
        <v>156</v>
      </c>
      <c r="P1007" s="116">
        <v>839</v>
      </c>
      <c r="Q1007" s="116">
        <v>156</v>
      </c>
      <c r="R1007" s="116">
        <v>839</v>
      </c>
      <c r="S1007" s="116">
        <v>0</v>
      </c>
      <c r="T1007" s="116">
        <v>0</v>
      </c>
      <c r="U1007" s="116" t="s">
        <v>159</v>
      </c>
      <c r="V1007" s="116">
        <v>172</v>
      </c>
      <c r="W1007" s="116">
        <v>925</v>
      </c>
      <c r="X1007" s="116">
        <v>119</v>
      </c>
      <c r="Y1007" s="116">
        <v>640</v>
      </c>
      <c r="Z1007" s="116">
        <v>53</v>
      </c>
      <c r="AA1007" s="116">
        <v>285</v>
      </c>
      <c r="AB1007" s="116">
        <v>79</v>
      </c>
      <c r="AC1007" s="116">
        <v>425</v>
      </c>
      <c r="AD1007" s="116">
        <v>130</v>
      </c>
      <c r="AE1007" s="116">
        <v>699</v>
      </c>
      <c r="AF1007" s="116" t="s">
        <v>1860</v>
      </c>
      <c r="AG1007" s="117"/>
      <c r="AH1007" s="117" t="s">
        <v>1861</v>
      </c>
    </row>
    <row r="1008" spans="1:34" x14ac:dyDescent="0.25">
      <c r="A1008" s="117" t="s">
        <v>323</v>
      </c>
      <c r="B1008" s="117" t="s">
        <v>324</v>
      </c>
      <c r="C1008" s="117" t="s">
        <v>3843</v>
      </c>
      <c r="D1008" s="117" t="s">
        <v>930</v>
      </c>
      <c r="E1008" s="117" t="s">
        <v>641</v>
      </c>
      <c r="F1008" s="117" t="s">
        <v>1157</v>
      </c>
      <c r="G1008" s="117" t="s">
        <v>1158</v>
      </c>
      <c r="H1008" s="117" t="s">
        <v>3844</v>
      </c>
      <c r="I1008" s="117"/>
      <c r="J1008" s="116" t="s">
        <v>1858</v>
      </c>
      <c r="K1008" s="116">
        <v>8.4523100000000007</v>
      </c>
      <c r="L1008" s="116">
        <v>27.754183333</v>
      </c>
      <c r="M1008" s="117" t="s">
        <v>1859</v>
      </c>
      <c r="N1008" s="116" t="s">
        <v>159</v>
      </c>
      <c r="O1008" s="116">
        <v>205</v>
      </c>
      <c r="P1008" s="116">
        <v>1103</v>
      </c>
      <c r="Q1008" s="116">
        <v>205</v>
      </c>
      <c r="R1008" s="116">
        <v>1103</v>
      </c>
      <c r="S1008" s="116">
        <v>0</v>
      </c>
      <c r="T1008" s="116">
        <v>0</v>
      </c>
      <c r="U1008" s="116" t="s">
        <v>159</v>
      </c>
      <c r="V1008" s="116">
        <v>210</v>
      </c>
      <c r="W1008" s="116">
        <v>1130</v>
      </c>
      <c r="X1008" s="116">
        <v>136</v>
      </c>
      <c r="Y1008" s="116">
        <v>732</v>
      </c>
      <c r="Z1008" s="116">
        <v>74</v>
      </c>
      <c r="AA1008" s="116">
        <v>398</v>
      </c>
      <c r="AB1008" s="116">
        <v>73</v>
      </c>
      <c r="AC1008" s="116">
        <v>393</v>
      </c>
      <c r="AD1008" s="116">
        <v>44</v>
      </c>
      <c r="AE1008" s="116">
        <v>237</v>
      </c>
      <c r="AF1008" s="116" t="s">
        <v>1860</v>
      </c>
      <c r="AG1008" s="117"/>
      <c r="AH1008" s="117" t="s">
        <v>1861</v>
      </c>
    </row>
    <row r="1009" spans="1:34" x14ac:dyDescent="0.25">
      <c r="A1009" s="117" t="s">
        <v>323</v>
      </c>
      <c r="B1009" s="117" t="s">
        <v>324</v>
      </c>
      <c r="C1009" s="117" t="s">
        <v>3845</v>
      </c>
      <c r="D1009" s="117" t="s">
        <v>930</v>
      </c>
      <c r="E1009" s="117" t="s">
        <v>641</v>
      </c>
      <c r="F1009" s="117" t="s">
        <v>1157</v>
      </c>
      <c r="G1009" s="117" t="s">
        <v>1158</v>
      </c>
      <c r="H1009" s="117" t="s">
        <v>1158</v>
      </c>
      <c r="I1009" s="117"/>
      <c r="J1009" s="116" t="s">
        <v>1858</v>
      </c>
      <c r="K1009" s="116">
        <v>8.30748</v>
      </c>
      <c r="L1009" s="116">
        <v>27.620249999999999</v>
      </c>
      <c r="M1009" s="117" t="s">
        <v>1859</v>
      </c>
      <c r="N1009" s="116" t="s">
        <v>159</v>
      </c>
      <c r="O1009" s="116">
        <v>216</v>
      </c>
      <c r="P1009" s="116">
        <v>1162</v>
      </c>
      <c r="Q1009" s="116">
        <v>216</v>
      </c>
      <c r="R1009" s="116">
        <v>1162</v>
      </c>
      <c r="S1009" s="116">
        <v>0</v>
      </c>
      <c r="T1009" s="116">
        <v>0</v>
      </c>
      <c r="U1009" s="116" t="s">
        <v>159</v>
      </c>
      <c r="V1009" s="116">
        <v>357</v>
      </c>
      <c r="W1009" s="116">
        <v>1920</v>
      </c>
      <c r="X1009" s="116">
        <v>208</v>
      </c>
      <c r="Y1009" s="116">
        <v>1119</v>
      </c>
      <c r="Z1009" s="116">
        <v>149</v>
      </c>
      <c r="AA1009" s="116">
        <v>801</v>
      </c>
      <c r="AB1009" s="116">
        <v>103</v>
      </c>
      <c r="AC1009" s="116">
        <v>554</v>
      </c>
      <c r="AD1009" s="116">
        <v>194</v>
      </c>
      <c r="AE1009" s="116">
        <v>1044</v>
      </c>
      <c r="AF1009" s="116" t="s">
        <v>1860</v>
      </c>
      <c r="AG1009" s="117"/>
      <c r="AH1009" s="117" t="s">
        <v>1861</v>
      </c>
    </row>
    <row r="1010" spans="1:34" x14ac:dyDescent="0.25">
      <c r="A1010" s="117" t="s">
        <v>323</v>
      </c>
      <c r="B1010" s="117" t="s">
        <v>324</v>
      </c>
      <c r="C1010" s="117" t="s">
        <v>3846</v>
      </c>
      <c r="D1010" s="117" t="s">
        <v>930</v>
      </c>
      <c r="E1010" s="117" t="s">
        <v>641</v>
      </c>
      <c r="F1010" s="117" t="s">
        <v>1157</v>
      </c>
      <c r="G1010" s="117" t="s">
        <v>1158</v>
      </c>
      <c r="H1010" s="117" t="s">
        <v>3847</v>
      </c>
      <c r="I1010" s="117"/>
      <c r="J1010" s="116" t="s">
        <v>1858</v>
      </c>
      <c r="K1010" s="116">
        <v>8.6109600000000004</v>
      </c>
      <c r="L1010" s="116">
        <v>27.470732999999999</v>
      </c>
      <c r="M1010" s="117" t="s">
        <v>1859</v>
      </c>
      <c r="N1010" s="116" t="s">
        <v>159</v>
      </c>
      <c r="O1010" s="116">
        <v>137</v>
      </c>
      <c r="P1010" s="116">
        <v>737</v>
      </c>
      <c r="Q1010" s="116">
        <v>137</v>
      </c>
      <c r="R1010" s="116">
        <v>737</v>
      </c>
      <c r="S1010" s="116">
        <v>0</v>
      </c>
      <c r="T1010" s="116">
        <v>0</v>
      </c>
      <c r="U1010" s="116" t="s">
        <v>159</v>
      </c>
      <c r="V1010" s="116">
        <v>183</v>
      </c>
      <c r="W1010" s="116">
        <v>785</v>
      </c>
      <c r="X1010" s="116">
        <v>76</v>
      </c>
      <c r="Y1010" s="116">
        <v>409</v>
      </c>
      <c r="Z1010" s="116">
        <v>107</v>
      </c>
      <c r="AA1010" s="116">
        <v>376</v>
      </c>
      <c r="AB1010" s="116">
        <v>92</v>
      </c>
      <c r="AC1010" s="116">
        <v>495</v>
      </c>
      <c r="AD1010" s="116">
        <v>92</v>
      </c>
      <c r="AE1010" s="116">
        <v>495</v>
      </c>
      <c r="AF1010" s="116" t="s">
        <v>1860</v>
      </c>
      <c r="AG1010" s="117"/>
      <c r="AH1010" s="117" t="s">
        <v>1861</v>
      </c>
    </row>
    <row r="1011" spans="1:34" x14ac:dyDescent="0.25">
      <c r="A1011" s="117" t="s">
        <v>323</v>
      </c>
      <c r="B1011" s="117" t="s">
        <v>324</v>
      </c>
      <c r="C1011" s="117" t="s">
        <v>3848</v>
      </c>
      <c r="D1011" s="117" t="s">
        <v>930</v>
      </c>
      <c r="E1011" s="117" t="s">
        <v>641</v>
      </c>
      <c r="F1011" s="117" t="s">
        <v>1157</v>
      </c>
      <c r="G1011" s="117" t="s">
        <v>1158</v>
      </c>
      <c r="H1011" s="117" t="s">
        <v>3849</v>
      </c>
      <c r="I1011" s="117"/>
      <c r="J1011" s="116" t="s">
        <v>1858</v>
      </c>
      <c r="K1011" s="116">
        <v>8.5242500000000003</v>
      </c>
      <c r="L1011" s="116">
        <v>27.517467</v>
      </c>
      <c r="M1011" s="117" t="s">
        <v>1859</v>
      </c>
      <c r="N1011" s="116" t="s">
        <v>159</v>
      </c>
      <c r="O1011" s="116">
        <v>38</v>
      </c>
      <c r="P1011" s="116">
        <v>204</v>
      </c>
      <c r="Q1011" s="116">
        <v>38</v>
      </c>
      <c r="R1011" s="116">
        <v>204</v>
      </c>
      <c r="S1011" s="116">
        <v>0</v>
      </c>
      <c r="T1011" s="116">
        <v>0</v>
      </c>
      <c r="U1011" s="116" t="s">
        <v>159</v>
      </c>
      <c r="V1011" s="116">
        <v>124</v>
      </c>
      <c r="W1011" s="116">
        <v>667</v>
      </c>
      <c r="X1011" s="116">
        <v>68</v>
      </c>
      <c r="Y1011" s="116">
        <v>366</v>
      </c>
      <c r="Z1011" s="116">
        <v>56</v>
      </c>
      <c r="AA1011" s="116">
        <v>301</v>
      </c>
      <c r="AB1011" s="116">
        <v>106</v>
      </c>
      <c r="AC1011" s="116">
        <v>570</v>
      </c>
      <c r="AD1011" s="116">
        <v>136</v>
      </c>
      <c r="AE1011" s="116">
        <v>732</v>
      </c>
      <c r="AF1011" s="116" t="s">
        <v>1860</v>
      </c>
      <c r="AG1011" s="117"/>
      <c r="AH1011" s="117" t="s">
        <v>1861</v>
      </c>
    </row>
    <row r="1012" spans="1:34" x14ac:dyDescent="0.25">
      <c r="A1012" s="117" t="s">
        <v>323</v>
      </c>
      <c r="B1012" s="117" t="s">
        <v>324</v>
      </c>
      <c r="C1012" s="117" t="s">
        <v>3850</v>
      </c>
      <c r="D1012" s="117" t="s">
        <v>930</v>
      </c>
      <c r="E1012" s="117" t="s">
        <v>641</v>
      </c>
      <c r="F1012" s="117" t="s">
        <v>1419</v>
      </c>
      <c r="G1012" s="117" t="s">
        <v>1420</v>
      </c>
      <c r="H1012" s="117" t="s">
        <v>3851</v>
      </c>
      <c r="I1012" s="117" t="s">
        <v>3852</v>
      </c>
      <c r="J1012" s="116" t="s">
        <v>1858</v>
      </c>
      <c r="K1012" s="116">
        <v>8.7493499999999997</v>
      </c>
      <c r="L1012" s="116">
        <v>26.842866999999998</v>
      </c>
      <c r="M1012" s="117" t="s">
        <v>1859</v>
      </c>
      <c r="N1012" s="116" t="s">
        <v>159</v>
      </c>
      <c r="O1012" s="116">
        <v>67</v>
      </c>
      <c r="P1012" s="116">
        <v>326</v>
      </c>
      <c r="Q1012" s="116">
        <v>67</v>
      </c>
      <c r="R1012" s="116">
        <v>326</v>
      </c>
      <c r="S1012" s="116">
        <v>0</v>
      </c>
      <c r="T1012" s="116">
        <v>0</v>
      </c>
      <c r="U1012" s="116" t="s">
        <v>159</v>
      </c>
      <c r="V1012" s="116">
        <v>28</v>
      </c>
      <c r="W1012" s="116">
        <v>136</v>
      </c>
      <c r="X1012" s="116">
        <v>28</v>
      </c>
      <c r="Y1012" s="116">
        <v>136</v>
      </c>
      <c r="Z1012" s="116">
        <v>0</v>
      </c>
      <c r="AA1012" s="116">
        <v>0</v>
      </c>
      <c r="AB1012" s="116">
        <v>0</v>
      </c>
      <c r="AC1012" s="116">
        <v>0</v>
      </c>
      <c r="AD1012" s="116">
        <v>0</v>
      </c>
      <c r="AE1012" s="116">
        <v>0</v>
      </c>
      <c r="AF1012" s="116" t="s">
        <v>1860</v>
      </c>
      <c r="AG1012" s="117"/>
      <c r="AH1012" s="117" t="s">
        <v>1861</v>
      </c>
    </row>
    <row r="1013" spans="1:34" x14ac:dyDescent="0.25">
      <c r="A1013" s="117" t="s">
        <v>323</v>
      </c>
      <c r="B1013" s="117" t="s">
        <v>324</v>
      </c>
      <c r="C1013" s="117" t="s">
        <v>3853</v>
      </c>
      <c r="D1013" s="117" t="s">
        <v>930</v>
      </c>
      <c r="E1013" s="117" t="s">
        <v>641</v>
      </c>
      <c r="F1013" s="117" t="s">
        <v>1419</v>
      </c>
      <c r="G1013" s="117" t="s">
        <v>1420</v>
      </c>
      <c r="H1013" s="117" t="s">
        <v>1019</v>
      </c>
      <c r="I1013" s="117"/>
      <c r="J1013" s="116" t="s">
        <v>1858</v>
      </c>
      <c r="K1013" s="116">
        <v>8.9478790000000004</v>
      </c>
      <c r="L1013" s="116">
        <v>26.863621999999999</v>
      </c>
      <c r="M1013" s="117" t="s">
        <v>1859</v>
      </c>
      <c r="N1013" s="116" t="s">
        <v>159</v>
      </c>
      <c r="O1013" s="116">
        <v>96</v>
      </c>
      <c r="P1013" s="116">
        <v>466</v>
      </c>
      <c r="Q1013" s="116">
        <v>81</v>
      </c>
      <c r="R1013" s="116">
        <v>393</v>
      </c>
      <c r="S1013" s="116">
        <v>15</v>
      </c>
      <c r="T1013" s="116">
        <v>73</v>
      </c>
      <c r="U1013" s="116" t="s">
        <v>159</v>
      </c>
      <c r="V1013" s="116">
        <v>157</v>
      </c>
      <c r="W1013" s="116">
        <v>762</v>
      </c>
      <c r="X1013" s="116">
        <v>117</v>
      </c>
      <c r="Y1013" s="116">
        <v>568</v>
      </c>
      <c r="Z1013" s="116">
        <v>40</v>
      </c>
      <c r="AA1013" s="116">
        <v>194</v>
      </c>
      <c r="AB1013" s="116">
        <v>25</v>
      </c>
      <c r="AC1013" s="116">
        <v>121</v>
      </c>
      <c r="AD1013" s="116">
        <v>0</v>
      </c>
      <c r="AE1013" s="116">
        <v>0</v>
      </c>
      <c r="AF1013" s="116" t="s">
        <v>1860</v>
      </c>
      <c r="AG1013" s="117"/>
      <c r="AH1013" s="117" t="s">
        <v>1861</v>
      </c>
    </row>
    <row r="1014" spans="1:34" x14ac:dyDescent="0.25">
      <c r="A1014" s="117" t="s">
        <v>323</v>
      </c>
      <c r="B1014" s="117" t="s">
        <v>324</v>
      </c>
      <c r="C1014" s="117" t="s">
        <v>3854</v>
      </c>
      <c r="D1014" s="117" t="s">
        <v>930</v>
      </c>
      <c r="E1014" s="117" t="s">
        <v>641</v>
      </c>
      <c r="F1014" s="117" t="s">
        <v>929</v>
      </c>
      <c r="G1014" s="117" t="s">
        <v>931</v>
      </c>
      <c r="H1014" s="117" t="s">
        <v>931</v>
      </c>
      <c r="I1014" s="117"/>
      <c r="J1014" s="116" t="s">
        <v>1858</v>
      </c>
      <c r="K1014" s="116">
        <v>8.7105099999999993</v>
      </c>
      <c r="L1014" s="116">
        <v>27.285900000000002</v>
      </c>
      <c r="M1014" s="117" t="s">
        <v>1859</v>
      </c>
      <c r="N1014" s="116" t="s">
        <v>159</v>
      </c>
      <c r="O1014" s="116">
        <v>91</v>
      </c>
      <c r="P1014" s="116">
        <v>503</v>
      </c>
      <c r="Q1014" s="116">
        <v>13</v>
      </c>
      <c r="R1014" s="116">
        <v>73</v>
      </c>
      <c r="S1014" s="116">
        <v>78</v>
      </c>
      <c r="T1014" s="116">
        <v>430</v>
      </c>
      <c r="U1014" s="116" t="s">
        <v>159</v>
      </c>
      <c r="V1014" s="116">
        <v>549</v>
      </c>
      <c r="W1014" s="116">
        <v>3482</v>
      </c>
      <c r="X1014" s="116">
        <v>431</v>
      </c>
      <c r="Y1014" s="116">
        <v>2895</v>
      </c>
      <c r="Z1014" s="116">
        <v>118</v>
      </c>
      <c r="AA1014" s="116">
        <v>587</v>
      </c>
      <c r="AB1014" s="116">
        <v>0</v>
      </c>
      <c r="AC1014" s="116">
        <v>0</v>
      </c>
      <c r="AD1014" s="116">
        <v>0</v>
      </c>
      <c r="AE1014" s="116">
        <v>0</v>
      </c>
      <c r="AF1014" s="116" t="s">
        <v>1860</v>
      </c>
      <c r="AG1014" s="117"/>
      <c r="AH1014" s="117" t="s">
        <v>1861</v>
      </c>
    </row>
    <row r="1015" spans="1:34" x14ac:dyDescent="0.25">
      <c r="A1015" s="118" t="s">
        <v>323</v>
      </c>
      <c r="B1015" s="118" t="s">
        <v>324</v>
      </c>
      <c r="C1015" s="118" t="s">
        <v>3855</v>
      </c>
      <c r="D1015" s="118" t="s">
        <v>930</v>
      </c>
      <c r="E1015" s="118" t="s">
        <v>641</v>
      </c>
      <c r="F1015" s="118" t="s">
        <v>929</v>
      </c>
      <c r="G1015" s="118" t="s">
        <v>931</v>
      </c>
      <c r="H1015" s="118" t="s">
        <v>3856</v>
      </c>
      <c r="I1015" s="118"/>
      <c r="J1015" s="118" t="s">
        <v>1885</v>
      </c>
      <c r="K1015" s="119">
        <v>8.7105099999999993</v>
      </c>
      <c r="L1015" s="119">
        <v>27.285900000000002</v>
      </c>
      <c r="M1015" s="118" t="s">
        <v>1859</v>
      </c>
      <c r="N1015" s="116" t="s">
        <v>159</v>
      </c>
      <c r="O1015" s="119">
        <v>123</v>
      </c>
      <c r="P1015" s="119">
        <v>620</v>
      </c>
      <c r="Q1015" s="119">
        <v>46</v>
      </c>
      <c r="R1015" s="119">
        <v>193</v>
      </c>
      <c r="S1015" s="119">
        <v>77</v>
      </c>
      <c r="T1015" s="119">
        <v>427</v>
      </c>
      <c r="U1015" s="119" t="s">
        <v>146</v>
      </c>
      <c r="V1015" s="119">
        <v>0</v>
      </c>
      <c r="W1015" s="116">
        <v>0</v>
      </c>
      <c r="X1015" s="119">
        <v>0</v>
      </c>
      <c r="Y1015" s="119">
        <v>0</v>
      </c>
      <c r="Z1015" s="119">
        <v>0</v>
      </c>
      <c r="AA1015" s="119">
        <v>0</v>
      </c>
      <c r="AB1015" s="119">
        <v>0</v>
      </c>
      <c r="AC1015" s="119">
        <v>0</v>
      </c>
      <c r="AD1015" s="119">
        <v>0</v>
      </c>
      <c r="AE1015" s="119">
        <v>0</v>
      </c>
      <c r="AF1015" s="116" t="s">
        <v>1860</v>
      </c>
      <c r="AG1015" s="118"/>
      <c r="AH1015" s="117" t="s">
        <v>1861</v>
      </c>
    </row>
    <row r="1016" spans="1:34" x14ac:dyDescent="0.25">
      <c r="A1016" s="117" t="s">
        <v>323</v>
      </c>
      <c r="B1016" s="117" t="s">
        <v>324</v>
      </c>
      <c r="C1016" s="117" t="s">
        <v>3857</v>
      </c>
      <c r="D1016" s="117" t="s">
        <v>930</v>
      </c>
      <c r="E1016" s="117" t="s">
        <v>641</v>
      </c>
      <c r="F1016" s="117" t="s">
        <v>929</v>
      </c>
      <c r="G1016" s="117" t="s">
        <v>931</v>
      </c>
      <c r="H1016" s="117" t="s">
        <v>3858</v>
      </c>
      <c r="I1016" s="117"/>
      <c r="J1016" s="116" t="s">
        <v>1858</v>
      </c>
      <c r="K1016" s="116">
        <v>8.6241769999999995</v>
      </c>
      <c r="L1016" s="116">
        <v>27.432229</v>
      </c>
      <c r="M1016" s="117" t="s">
        <v>1859</v>
      </c>
      <c r="N1016" s="116" t="s">
        <v>159</v>
      </c>
      <c r="O1016" s="116">
        <v>80</v>
      </c>
      <c r="P1016" s="116">
        <v>441</v>
      </c>
      <c r="Q1016" s="116">
        <v>1</v>
      </c>
      <c r="R1016" s="116">
        <v>7</v>
      </c>
      <c r="S1016" s="116">
        <v>79</v>
      </c>
      <c r="T1016" s="116">
        <v>434</v>
      </c>
      <c r="U1016" s="116" t="s">
        <v>159</v>
      </c>
      <c r="V1016" s="116">
        <v>128</v>
      </c>
      <c r="W1016" s="116">
        <v>659</v>
      </c>
      <c r="X1016" s="116">
        <v>13</v>
      </c>
      <c r="Y1016" s="116">
        <v>87</v>
      </c>
      <c r="Z1016" s="116">
        <v>115</v>
      </c>
      <c r="AA1016" s="116">
        <v>572</v>
      </c>
      <c r="AB1016" s="116">
        <v>39</v>
      </c>
      <c r="AC1016" s="116">
        <v>235</v>
      </c>
      <c r="AD1016" s="116">
        <v>0</v>
      </c>
      <c r="AE1016" s="116">
        <v>0</v>
      </c>
      <c r="AF1016" s="116" t="s">
        <v>1860</v>
      </c>
      <c r="AG1016" s="117"/>
      <c r="AH1016" s="117" t="s">
        <v>1861</v>
      </c>
    </row>
    <row r="1017" spans="1:34" x14ac:dyDescent="0.25">
      <c r="A1017" s="117" t="s">
        <v>323</v>
      </c>
      <c r="B1017" s="117" t="s">
        <v>324</v>
      </c>
      <c r="C1017" s="117" t="s">
        <v>3859</v>
      </c>
      <c r="D1017" s="117" t="s">
        <v>930</v>
      </c>
      <c r="E1017" s="117" t="s">
        <v>641</v>
      </c>
      <c r="F1017" s="117" t="s">
        <v>929</v>
      </c>
      <c r="G1017" s="117" t="s">
        <v>931</v>
      </c>
      <c r="H1017" s="117" t="s">
        <v>1444</v>
      </c>
      <c r="I1017" s="117"/>
      <c r="J1017" s="116" t="s">
        <v>1858</v>
      </c>
      <c r="K1017" s="116">
        <v>8.7276129999999998</v>
      </c>
      <c r="L1017" s="116">
        <v>27.351552000000002</v>
      </c>
      <c r="M1017" s="118" t="s">
        <v>2151</v>
      </c>
      <c r="N1017" s="116" t="s">
        <v>146</v>
      </c>
      <c r="O1017" s="116">
        <v>0</v>
      </c>
      <c r="P1017" s="116">
        <v>0</v>
      </c>
      <c r="Q1017" s="116">
        <v>0</v>
      </c>
      <c r="R1017" s="116">
        <v>0</v>
      </c>
      <c r="S1017" s="116">
        <v>0</v>
      </c>
      <c r="T1017" s="116">
        <v>0</v>
      </c>
      <c r="U1017" s="119" t="s">
        <v>146</v>
      </c>
      <c r="V1017" s="116">
        <v>0</v>
      </c>
      <c r="W1017" s="116">
        <v>0</v>
      </c>
      <c r="X1017" s="116">
        <v>0</v>
      </c>
      <c r="Y1017" s="116">
        <v>0</v>
      </c>
      <c r="Z1017" s="116">
        <v>0</v>
      </c>
      <c r="AA1017" s="116">
        <v>0</v>
      </c>
      <c r="AB1017" s="116">
        <v>0</v>
      </c>
      <c r="AC1017" s="116">
        <v>0</v>
      </c>
      <c r="AD1017" s="116">
        <v>0</v>
      </c>
      <c r="AE1017" s="116">
        <v>0</v>
      </c>
      <c r="AF1017" s="116" t="s">
        <v>1860</v>
      </c>
      <c r="AG1017" s="117" t="s">
        <v>2270</v>
      </c>
      <c r="AH1017" s="117" t="s">
        <v>1861</v>
      </c>
    </row>
    <row r="1018" spans="1:34" x14ac:dyDescent="0.25">
      <c r="A1018" s="117" t="s">
        <v>323</v>
      </c>
      <c r="B1018" s="117" t="s">
        <v>324</v>
      </c>
      <c r="C1018" s="117" t="s">
        <v>3860</v>
      </c>
      <c r="D1018" s="117" t="s">
        <v>322</v>
      </c>
      <c r="E1018" s="117" t="s">
        <v>325</v>
      </c>
      <c r="F1018" s="117" t="s">
        <v>1127</v>
      </c>
      <c r="G1018" s="117" t="s">
        <v>1128</v>
      </c>
      <c r="H1018" s="117" t="s">
        <v>3861</v>
      </c>
      <c r="I1018" s="117"/>
      <c r="J1018" s="116" t="s">
        <v>1858</v>
      </c>
      <c r="K1018" s="116">
        <v>9.0146099999999993</v>
      </c>
      <c r="L1018" s="116">
        <v>27.604299999999999</v>
      </c>
      <c r="M1018" s="117" t="s">
        <v>1859</v>
      </c>
      <c r="N1018" s="116" t="s">
        <v>146</v>
      </c>
      <c r="O1018" s="116">
        <v>0</v>
      </c>
      <c r="P1018" s="116">
        <v>0</v>
      </c>
      <c r="Q1018" s="116">
        <v>0</v>
      </c>
      <c r="R1018" s="116">
        <v>0</v>
      </c>
      <c r="S1018" s="116">
        <v>0</v>
      </c>
      <c r="T1018" s="116">
        <v>0</v>
      </c>
      <c r="U1018" s="116" t="s">
        <v>159</v>
      </c>
      <c r="V1018" s="116">
        <v>95</v>
      </c>
      <c r="W1018" s="116">
        <v>518</v>
      </c>
      <c r="X1018" s="116">
        <v>22</v>
      </c>
      <c r="Y1018" s="116">
        <v>119</v>
      </c>
      <c r="Z1018" s="116">
        <v>73</v>
      </c>
      <c r="AA1018" s="116">
        <v>399</v>
      </c>
      <c r="AB1018" s="116">
        <v>13</v>
      </c>
      <c r="AC1018" s="116">
        <v>69</v>
      </c>
      <c r="AD1018" s="116">
        <v>12</v>
      </c>
      <c r="AE1018" s="116">
        <v>61</v>
      </c>
      <c r="AF1018" s="116" t="s">
        <v>1860</v>
      </c>
      <c r="AG1018" s="117"/>
      <c r="AH1018" s="117" t="s">
        <v>1861</v>
      </c>
    </row>
    <row r="1019" spans="1:34" x14ac:dyDescent="0.25">
      <c r="A1019" s="117" t="s">
        <v>323</v>
      </c>
      <c r="B1019" s="117" t="s">
        <v>324</v>
      </c>
      <c r="C1019" s="117" t="s">
        <v>3862</v>
      </c>
      <c r="D1019" s="117" t="s">
        <v>322</v>
      </c>
      <c r="E1019" s="117" t="s">
        <v>325</v>
      </c>
      <c r="F1019" s="117" t="s">
        <v>1127</v>
      </c>
      <c r="G1019" s="117" t="s">
        <v>1128</v>
      </c>
      <c r="H1019" s="117" t="s">
        <v>3863</v>
      </c>
      <c r="I1019" s="117"/>
      <c r="J1019" s="116" t="s">
        <v>1858</v>
      </c>
      <c r="K1019" s="116">
        <v>9.5894169999999992</v>
      </c>
      <c r="L1019" s="116">
        <v>27.388483000000001</v>
      </c>
      <c r="M1019" s="117" t="s">
        <v>1859</v>
      </c>
      <c r="N1019" s="116" t="s">
        <v>146</v>
      </c>
      <c r="O1019" s="116">
        <v>0</v>
      </c>
      <c r="P1019" s="116">
        <v>0</v>
      </c>
      <c r="Q1019" s="116">
        <v>0</v>
      </c>
      <c r="R1019" s="116">
        <v>0</v>
      </c>
      <c r="S1019" s="116">
        <v>0</v>
      </c>
      <c r="T1019" s="116">
        <v>0</v>
      </c>
      <c r="U1019" s="116" t="s">
        <v>159</v>
      </c>
      <c r="V1019" s="116">
        <v>233</v>
      </c>
      <c r="W1019" s="116">
        <v>1283</v>
      </c>
      <c r="X1019" s="116">
        <v>233</v>
      </c>
      <c r="Y1019" s="116">
        <v>1283</v>
      </c>
      <c r="Z1019" s="116">
        <v>0</v>
      </c>
      <c r="AA1019" s="116">
        <v>0</v>
      </c>
      <c r="AB1019" s="116">
        <v>8</v>
      </c>
      <c r="AC1019" s="116">
        <v>42</v>
      </c>
      <c r="AD1019" s="116">
        <v>179</v>
      </c>
      <c r="AE1019" s="116">
        <v>982</v>
      </c>
      <c r="AF1019" s="116" t="s">
        <v>1860</v>
      </c>
      <c r="AG1019" s="117"/>
      <c r="AH1019" s="117" t="s">
        <v>1861</v>
      </c>
    </row>
    <row r="1020" spans="1:34" x14ac:dyDescent="0.25">
      <c r="A1020" s="117" t="s">
        <v>323</v>
      </c>
      <c r="B1020" s="117" t="s">
        <v>324</v>
      </c>
      <c r="C1020" s="117" t="s">
        <v>3864</v>
      </c>
      <c r="D1020" s="117" t="s">
        <v>322</v>
      </c>
      <c r="E1020" s="117" t="s">
        <v>325</v>
      </c>
      <c r="F1020" s="117" t="s">
        <v>1127</v>
      </c>
      <c r="G1020" s="117" t="s">
        <v>1128</v>
      </c>
      <c r="H1020" s="117" t="s">
        <v>3865</v>
      </c>
      <c r="I1020" s="117"/>
      <c r="J1020" s="116" t="s">
        <v>1858</v>
      </c>
      <c r="K1020" s="116">
        <v>9.1869055839999998</v>
      </c>
      <c r="L1020" s="116">
        <v>27.624946820000002</v>
      </c>
      <c r="M1020" s="117" t="s">
        <v>1859</v>
      </c>
      <c r="N1020" s="116" t="s">
        <v>146</v>
      </c>
      <c r="O1020" s="116">
        <v>0</v>
      </c>
      <c r="P1020" s="116">
        <v>0</v>
      </c>
      <c r="Q1020" s="116">
        <v>0</v>
      </c>
      <c r="R1020" s="116">
        <v>0</v>
      </c>
      <c r="S1020" s="116">
        <v>0</v>
      </c>
      <c r="T1020" s="116">
        <v>0</v>
      </c>
      <c r="U1020" s="116" t="s">
        <v>159</v>
      </c>
      <c r="V1020" s="116">
        <v>52</v>
      </c>
      <c r="W1020" s="116">
        <v>288</v>
      </c>
      <c r="X1020" s="116">
        <v>17</v>
      </c>
      <c r="Y1020" s="116">
        <v>93</v>
      </c>
      <c r="Z1020" s="116">
        <v>35</v>
      </c>
      <c r="AA1020" s="116">
        <v>195</v>
      </c>
      <c r="AB1020" s="116">
        <v>91</v>
      </c>
      <c r="AC1020" s="116">
        <v>501</v>
      </c>
      <c r="AD1020" s="116">
        <v>0</v>
      </c>
      <c r="AE1020" s="116">
        <v>0</v>
      </c>
      <c r="AF1020" s="116" t="s">
        <v>1860</v>
      </c>
      <c r="AG1020" s="117"/>
      <c r="AH1020" s="117" t="s">
        <v>1861</v>
      </c>
    </row>
    <row r="1021" spans="1:34" x14ac:dyDescent="0.25">
      <c r="A1021" s="117" t="s">
        <v>323</v>
      </c>
      <c r="B1021" s="117" t="s">
        <v>324</v>
      </c>
      <c r="C1021" s="117" t="s">
        <v>3866</v>
      </c>
      <c r="D1021" s="117" t="s">
        <v>322</v>
      </c>
      <c r="E1021" s="117" t="s">
        <v>325</v>
      </c>
      <c r="F1021" s="117" t="s">
        <v>639</v>
      </c>
      <c r="G1021" s="117" t="s">
        <v>640</v>
      </c>
      <c r="H1021" s="117" t="s">
        <v>3867</v>
      </c>
      <c r="I1021" s="117"/>
      <c r="J1021" s="116" t="s">
        <v>1858</v>
      </c>
      <c r="K1021" s="116">
        <v>9.0332830000000008</v>
      </c>
      <c r="L1021" s="116">
        <v>27.696549999999998</v>
      </c>
      <c r="M1021" s="117" t="s">
        <v>1859</v>
      </c>
      <c r="N1021" s="116" t="s">
        <v>146</v>
      </c>
      <c r="O1021" s="116">
        <v>0</v>
      </c>
      <c r="P1021" s="116">
        <v>0</v>
      </c>
      <c r="Q1021" s="116">
        <v>0</v>
      </c>
      <c r="R1021" s="116">
        <v>0</v>
      </c>
      <c r="S1021" s="116">
        <v>0</v>
      </c>
      <c r="T1021" s="116">
        <v>0</v>
      </c>
      <c r="U1021" s="116" t="s">
        <v>159</v>
      </c>
      <c r="V1021" s="116">
        <v>577</v>
      </c>
      <c r="W1021" s="116">
        <v>3174</v>
      </c>
      <c r="X1021" s="116">
        <v>15</v>
      </c>
      <c r="Y1021" s="116">
        <v>83</v>
      </c>
      <c r="Z1021" s="116">
        <v>562</v>
      </c>
      <c r="AA1021" s="116">
        <v>3091</v>
      </c>
      <c r="AB1021" s="116">
        <v>0</v>
      </c>
      <c r="AC1021" s="116">
        <v>0</v>
      </c>
      <c r="AD1021" s="116">
        <v>33</v>
      </c>
      <c r="AE1021" s="116">
        <v>182</v>
      </c>
      <c r="AF1021" s="116" t="s">
        <v>1860</v>
      </c>
      <c r="AG1021" s="117"/>
      <c r="AH1021" s="117" t="s">
        <v>1861</v>
      </c>
    </row>
    <row r="1022" spans="1:34" x14ac:dyDescent="0.25">
      <c r="A1022" s="117" t="s">
        <v>323</v>
      </c>
      <c r="B1022" s="117" t="s">
        <v>324</v>
      </c>
      <c r="C1022" s="117" t="s">
        <v>3868</v>
      </c>
      <c r="D1022" s="117" t="s">
        <v>322</v>
      </c>
      <c r="E1022" s="117" t="s">
        <v>325</v>
      </c>
      <c r="F1022" s="117" t="s">
        <v>639</v>
      </c>
      <c r="G1022" s="117" t="s">
        <v>640</v>
      </c>
      <c r="H1022" s="117" t="s">
        <v>3869</v>
      </c>
      <c r="I1022" s="117"/>
      <c r="J1022" s="116" t="s">
        <v>1858</v>
      </c>
      <c r="K1022" s="116">
        <v>9.5777206180000007</v>
      </c>
      <c r="L1022" s="116">
        <v>27.727775640000001</v>
      </c>
      <c r="M1022" s="117" t="s">
        <v>1859</v>
      </c>
      <c r="N1022" s="116" t="s">
        <v>146</v>
      </c>
      <c r="O1022" s="116">
        <v>0</v>
      </c>
      <c r="P1022" s="116">
        <v>0</v>
      </c>
      <c r="Q1022" s="116">
        <v>0</v>
      </c>
      <c r="R1022" s="116">
        <v>0</v>
      </c>
      <c r="S1022" s="116">
        <v>0</v>
      </c>
      <c r="T1022" s="116">
        <v>0</v>
      </c>
      <c r="U1022" s="116" t="s">
        <v>159</v>
      </c>
      <c r="V1022" s="116">
        <v>411</v>
      </c>
      <c r="W1022" s="116">
        <v>2261</v>
      </c>
      <c r="X1022" s="116">
        <v>0</v>
      </c>
      <c r="Y1022" s="116">
        <v>0</v>
      </c>
      <c r="Z1022" s="116">
        <v>411</v>
      </c>
      <c r="AA1022" s="116">
        <v>2261</v>
      </c>
      <c r="AB1022" s="116">
        <v>0</v>
      </c>
      <c r="AC1022" s="116">
        <v>0</v>
      </c>
      <c r="AD1022" s="116">
        <v>50</v>
      </c>
      <c r="AE1022" s="116">
        <v>276</v>
      </c>
      <c r="AF1022" s="116" t="s">
        <v>1860</v>
      </c>
      <c r="AG1022" s="117"/>
      <c r="AH1022" s="117" t="s">
        <v>1861</v>
      </c>
    </row>
    <row r="1023" spans="1:34" x14ac:dyDescent="0.25">
      <c r="A1023" s="117" t="s">
        <v>323</v>
      </c>
      <c r="B1023" s="117" t="s">
        <v>324</v>
      </c>
      <c r="C1023" s="117" t="s">
        <v>3870</v>
      </c>
      <c r="D1023" s="117" t="s">
        <v>322</v>
      </c>
      <c r="E1023" s="117" t="s">
        <v>325</v>
      </c>
      <c r="F1023" s="117" t="s">
        <v>639</v>
      </c>
      <c r="G1023" s="117" t="s">
        <v>640</v>
      </c>
      <c r="H1023" s="117" t="s">
        <v>3871</v>
      </c>
      <c r="I1023" s="117"/>
      <c r="J1023" s="116" t="s">
        <v>1858</v>
      </c>
      <c r="K1023" s="116">
        <v>9.6589829999999992</v>
      </c>
      <c r="L1023" s="116">
        <v>27.752949999999998</v>
      </c>
      <c r="M1023" s="117" t="s">
        <v>1859</v>
      </c>
      <c r="N1023" s="116" t="s">
        <v>146</v>
      </c>
      <c r="O1023" s="116">
        <v>0</v>
      </c>
      <c r="P1023" s="116">
        <v>0</v>
      </c>
      <c r="Q1023" s="116">
        <v>0</v>
      </c>
      <c r="R1023" s="116">
        <v>0</v>
      </c>
      <c r="S1023" s="116">
        <v>0</v>
      </c>
      <c r="T1023" s="116">
        <v>0</v>
      </c>
      <c r="U1023" s="116" t="s">
        <v>159</v>
      </c>
      <c r="V1023" s="116">
        <v>621</v>
      </c>
      <c r="W1023" s="116">
        <v>3418</v>
      </c>
      <c r="X1023" s="116">
        <v>0</v>
      </c>
      <c r="Y1023" s="116">
        <v>0</v>
      </c>
      <c r="Z1023" s="116">
        <v>621</v>
      </c>
      <c r="AA1023" s="116">
        <v>3418</v>
      </c>
      <c r="AB1023" s="116">
        <v>0</v>
      </c>
      <c r="AC1023" s="116">
        <v>0</v>
      </c>
      <c r="AD1023" s="116">
        <v>0</v>
      </c>
      <c r="AE1023" s="116">
        <v>0</v>
      </c>
      <c r="AF1023" s="116" t="s">
        <v>1860</v>
      </c>
      <c r="AG1023" s="117"/>
      <c r="AH1023" s="117" t="s">
        <v>1861</v>
      </c>
    </row>
    <row r="1024" spans="1:34" x14ac:dyDescent="0.25">
      <c r="A1024" s="117" t="s">
        <v>323</v>
      </c>
      <c r="B1024" s="117" t="s">
        <v>324</v>
      </c>
      <c r="C1024" s="117" t="s">
        <v>3872</v>
      </c>
      <c r="D1024" s="117" t="s">
        <v>322</v>
      </c>
      <c r="E1024" s="117" t="s">
        <v>325</v>
      </c>
      <c r="F1024" s="117" t="s">
        <v>321</v>
      </c>
      <c r="G1024" s="117" t="s">
        <v>326</v>
      </c>
      <c r="H1024" s="117" t="s">
        <v>1370</v>
      </c>
      <c r="I1024" s="117"/>
      <c r="J1024" s="116" t="s">
        <v>1858</v>
      </c>
      <c r="K1024" s="116">
        <v>9.2942669999999996</v>
      </c>
      <c r="L1024" s="116">
        <v>27.798466999999999</v>
      </c>
      <c r="M1024" s="117" t="s">
        <v>1859</v>
      </c>
      <c r="N1024" s="116" t="s">
        <v>159</v>
      </c>
      <c r="O1024" s="116">
        <v>1052</v>
      </c>
      <c r="P1024" s="116">
        <v>5112</v>
      </c>
      <c r="Q1024" s="116">
        <v>1052</v>
      </c>
      <c r="R1024" s="116">
        <v>5112</v>
      </c>
      <c r="S1024" s="116">
        <v>0</v>
      </c>
      <c r="T1024" s="116">
        <v>0</v>
      </c>
      <c r="U1024" s="116" t="s">
        <v>159</v>
      </c>
      <c r="V1024" s="116">
        <v>969</v>
      </c>
      <c r="W1024" s="116">
        <v>4783</v>
      </c>
      <c r="X1024" s="116">
        <v>62</v>
      </c>
      <c r="Y1024" s="116">
        <v>341</v>
      </c>
      <c r="Z1024" s="116">
        <v>907</v>
      </c>
      <c r="AA1024" s="116">
        <v>4442</v>
      </c>
      <c r="AB1024" s="116">
        <v>0</v>
      </c>
      <c r="AC1024" s="116">
        <v>0</v>
      </c>
      <c r="AD1024" s="116">
        <v>0</v>
      </c>
      <c r="AE1024" s="116">
        <v>0</v>
      </c>
      <c r="AF1024" s="116" t="s">
        <v>1860</v>
      </c>
      <c r="AG1024" s="117"/>
      <c r="AH1024" s="117" t="s">
        <v>1861</v>
      </c>
    </row>
    <row r="1025" spans="1:34" x14ac:dyDescent="0.25">
      <c r="A1025" s="117" t="s">
        <v>323</v>
      </c>
      <c r="B1025" s="117" t="s">
        <v>324</v>
      </c>
      <c r="C1025" s="117" t="s">
        <v>3873</v>
      </c>
      <c r="D1025" s="117" t="s">
        <v>322</v>
      </c>
      <c r="E1025" s="117" t="s">
        <v>325</v>
      </c>
      <c r="F1025" s="117" t="s">
        <v>321</v>
      </c>
      <c r="G1025" s="117" t="s">
        <v>326</v>
      </c>
      <c r="H1025" s="117" t="s">
        <v>3874</v>
      </c>
      <c r="I1025" s="117"/>
      <c r="J1025" s="116" t="s">
        <v>1858</v>
      </c>
      <c r="K1025" s="116">
        <v>9.0369670000000006</v>
      </c>
      <c r="L1025" s="116">
        <v>27.738533</v>
      </c>
      <c r="M1025" s="117" t="s">
        <v>1859</v>
      </c>
      <c r="N1025" s="116" t="s">
        <v>146</v>
      </c>
      <c r="O1025" s="116">
        <v>0</v>
      </c>
      <c r="P1025" s="116">
        <v>0</v>
      </c>
      <c r="Q1025" s="116">
        <v>0</v>
      </c>
      <c r="R1025" s="116">
        <v>0</v>
      </c>
      <c r="S1025" s="116">
        <v>0</v>
      </c>
      <c r="T1025" s="116">
        <v>0</v>
      </c>
      <c r="U1025" s="116" t="s">
        <v>159</v>
      </c>
      <c r="V1025" s="116">
        <v>420</v>
      </c>
      <c r="W1025" s="116">
        <v>2314</v>
      </c>
      <c r="X1025" s="116">
        <v>13</v>
      </c>
      <c r="Y1025" s="116">
        <v>73</v>
      </c>
      <c r="Z1025" s="116">
        <v>407</v>
      </c>
      <c r="AA1025" s="116">
        <v>2241</v>
      </c>
      <c r="AB1025" s="116">
        <v>0</v>
      </c>
      <c r="AC1025" s="116">
        <v>0</v>
      </c>
      <c r="AD1025" s="116">
        <v>0</v>
      </c>
      <c r="AE1025" s="116">
        <v>0</v>
      </c>
      <c r="AF1025" s="116" t="s">
        <v>1860</v>
      </c>
      <c r="AG1025" s="117"/>
      <c r="AH1025" s="117" t="s">
        <v>1861</v>
      </c>
    </row>
    <row r="1026" spans="1:34" x14ac:dyDescent="0.25">
      <c r="A1026" s="117" t="s">
        <v>323</v>
      </c>
      <c r="B1026" s="117" t="s">
        <v>324</v>
      </c>
      <c r="C1026" s="117" t="s">
        <v>3875</v>
      </c>
      <c r="D1026" s="117" t="s">
        <v>322</v>
      </c>
      <c r="E1026" s="117" t="s">
        <v>325</v>
      </c>
      <c r="F1026" s="117" t="s">
        <v>321</v>
      </c>
      <c r="G1026" s="117" t="s">
        <v>326</v>
      </c>
      <c r="H1026" s="117" t="s">
        <v>3876</v>
      </c>
      <c r="I1026" s="117"/>
      <c r="J1026" s="116" t="s">
        <v>1858</v>
      </c>
      <c r="K1026" s="116">
        <v>8.9624170000000003</v>
      </c>
      <c r="L1026" s="116">
        <v>27.798233</v>
      </c>
      <c r="M1026" s="117" t="s">
        <v>1859</v>
      </c>
      <c r="N1026" s="116" t="s">
        <v>146</v>
      </c>
      <c r="O1026" s="116">
        <v>0</v>
      </c>
      <c r="P1026" s="116">
        <v>0</v>
      </c>
      <c r="Q1026" s="116">
        <v>0</v>
      </c>
      <c r="R1026" s="116">
        <v>0</v>
      </c>
      <c r="S1026" s="116">
        <v>0</v>
      </c>
      <c r="T1026" s="116">
        <v>0</v>
      </c>
      <c r="U1026" s="116" t="s">
        <v>159</v>
      </c>
      <c r="V1026" s="116">
        <v>73</v>
      </c>
      <c r="W1026" s="116">
        <v>403</v>
      </c>
      <c r="X1026" s="116">
        <v>33</v>
      </c>
      <c r="Y1026" s="116">
        <v>182</v>
      </c>
      <c r="Z1026" s="116">
        <v>40</v>
      </c>
      <c r="AA1026" s="116">
        <v>221</v>
      </c>
      <c r="AB1026" s="116">
        <v>0</v>
      </c>
      <c r="AC1026" s="116">
        <v>0</v>
      </c>
      <c r="AD1026" s="116">
        <v>0</v>
      </c>
      <c r="AE1026" s="116">
        <v>0</v>
      </c>
      <c r="AF1026" s="116" t="s">
        <v>1860</v>
      </c>
      <c r="AG1026" s="117"/>
      <c r="AH1026" s="117" t="s">
        <v>1861</v>
      </c>
    </row>
    <row r="1027" spans="1:34" x14ac:dyDescent="0.25">
      <c r="A1027" s="117" t="s">
        <v>323</v>
      </c>
      <c r="B1027" s="117" t="s">
        <v>324</v>
      </c>
      <c r="C1027" s="117" t="s">
        <v>3877</v>
      </c>
      <c r="D1027" s="117" t="s">
        <v>322</v>
      </c>
      <c r="E1027" s="117" t="s">
        <v>325</v>
      </c>
      <c r="F1027" s="117" t="s">
        <v>661</v>
      </c>
      <c r="G1027" s="117" t="s">
        <v>662</v>
      </c>
      <c r="H1027" s="117" t="s">
        <v>3878</v>
      </c>
      <c r="I1027" s="117"/>
      <c r="J1027" s="116" t="s">
        <v>1858</v>
      </c>
      <c r="K1027" s="116">
        <v>9.0251166670000007</v>
      </c>
      <c r="L1027" s="116">
        <v>27.565416667000001</v>
      </c>
      <c r="M1027" s="117" t="s">
        <v>1859</v>
      </c>
      <c r="N1027" s="116" t="s">
        <v>146</v>
      </c>
      <c r="O1027" s="116">
        <v>0</v>
      </c>
      <c r="P1027" s="116">
        <v>0</v>
      </c>
      <c r="Q1027" s="116">
        <v>0</v>
      </c>
      <c r="R1027" s="116">
        <v>0</v>
      </c>
      <c r="S1027" s="116">
        <v>0</v>
      </c>
      <c r="T1027" s="116">
        <v>0</v>
      </c>
      <c r="U1027" s="116" t="s">
        <v>159</v>
      </c>
      <c r="V1027" s="116">
        <v>669</v>
      </c>
      <c r="W1027" s="116">
        <v>3681</v>
      </c>
      <c r="X1027" s="116">
        <v>0</v>
      </c>
      <c r="Y1027" s="116">
        <v>0</v>
      </c>
      <c r="Z1027" s="116">
        <v>669</v>
      </c>
      <c r="AA1027" s="116">
        <v>3681</v>
      </c>
      <c r="AB1027" s="116">
        <v>0</v>
      </c>
      <c r="AC1027" s="116">
        <v>0</v>
      </c>
      <c r="AD1027" s="116">
        <v>0</v>
      </c>
      <c r="AE1027" s="116">
        <v>0</v>
      </c>
      <c r="AF1027" s="116" t="s">
        <v>1860</v>
      </c>
      <c r="AG1027" s="117"/>
      <c r="AH1027" s="117" t="s">
        <v>1861</v>
      </c>
    </row>
    <row r="1028" spans="1:34" x14ac:dyDescent="0.25">
      <c r="A1028" s="117" t="s">
        <v>323</v>
      </c>
      <c r="B1028" s="117" t="s">
        <v>324</v>
      </c>
      <c r="C1028" s="117" t="s">
        <v>3879</v>
      </c>
      <c r="D1028" s="117" t="s">
        <v>322</v>
      </c>
      <c r="E1028" s="117" t="s">
        <v>325</v>
      </c>
      <c r="F1028" s="117" t="s">
        <v>661</v>
      </c>
      <c r="G1028" s="117" t="s">
        <v>662</v>
      </c>
      <c r="H1028" s="117" t="s">
        <v>3880</v>
      </c>
      <c r="I1028" s="117"/>
      <c r="J1028" s="116" t="s">
        <v>1858</v>
      </c>
      <c r="K1028" s="116">
        <v>9.0271166669999996</v>
      </c>
      <c r="L1028" s="116">
        <v>27.555866667</v>
      </c>
      <c r="M1028" s="117" t="s">
        <v>1859</v>
      </c>
      <c r="N1028" s="116" t="s">
        <v>146</v>
      </c>
      <c r="O1028" s="116">
        <v>0</v>
      </c>
      <c r="P1028" s="116">
        <v>0</v>
      </c>
      <c r="Q1028" s="116">
        <v>0</v>
      </c>
      <c r="R1028" s="116">
        <v>0</v>
      </c>
      <c r="S1028" s="116">
        <v>0</v>
      </c>
      <c r="T1028" s="116">
        <v>0</v>
      </c>
      <c r="U1028" s="116" t="s">
        <v>159</v>
      </c>
      <c r="V1028" s="116">
        <v>111</v>
      </c>
      <c r="W1028" s="116">
        <v>611</v>
      </c>
      <c r="X1028" s="116">
        <v>0</v>
      </c>
      <c r="Y1028" s="116">
        <v>0</v>
      </c>
      <c r="Z1028" s="116">
        <v>111</v>
      </c>
      <c r="AA1028" s="116">
        <v>611</v>
      </c>
      <c r="AB1028" s="116">
        <v>0</v>
      </c>
      <c r="AC1028" s="116">
        <v>0</v>
      </c>
      <c r="AD1028" s="116">
        <v>0</v>
      </c>
      <c r="AE1028" s="116">
        <v>0</v>
      </c>
      <c r="AF1028" s="116" t="s">
        <v>1860</v>
      </c>
      <c r="AG1028" s="117"/>
      <c r="AH1028" s="117" t="s">
        <v>1861</v>
      </c>
    </row>
    <row r="1029" spans="1:34" x14ac:dyDescent="0.25">
      <c r="A1029" s="117" t="s">
        <v>323</v>
      </c>
      <c r="B1029" s="117" t="s">
        <v>324</v>
      </c>
      <c r="C1029" s="117" t="s">
        <v>3881</v>
      </c>
      <c r="D1029" s="117" t="s">
        <v>322</v>
      </c>
      <c r="E1029" s="117" t="s">
        <v>325</v>
      </c>
      <c r="F1029" s="117" t="s">
        <v>661</v>
      </c>
      <c r="G1029" s="117" t="s">
        <v>662</v>
      </c>
      <c r="H1029" s="117" t="s">
        <v>3882</v>
      </c>
      <c r="I1029" s="117"/>
      <c r="J1029" s="116" t="s">
        <v>1858</v>
      </c>
      <c r="K1029" s="116">
        <v>9.0246670000000009</v>
      </c>
      <c r="L1029" s="116">
        <v>27.543150000000001</v>
      </c>
      <c r="M1029" s="117" t="s">
        <v>1859</v>
      </c>
      <c r="N1029" s="116" t="s">
        <v>146</v>
      </c>
      <c r="O1029" s="116">
        <v>0</v>
      </c>
      <c r="P1029" s="116">
        <v>0</v>
      </c>
      <c r="Q1029" s="116">
        <v>0</v>
      </c>
      <c r="R1029" s="116">
        <v>0</v>
      </c>
      <c r="S1029" s="116">
        <v>0</v>
      </c>
      <c r="T1029" s="116">
        <v>0</v>
      </c>
      <c r="U1029" s="116" t="s">
        <v>159</v>
      </c>
      <c r="V1029" s="116">
        <v>1</v>
      </c>
      <c r="W1029" s="116">
        <v>7</v>
      </c>
      <c r="X1029" s="116">
        <v>0</v>
      </c>
      <c r="Y1029" s="116">
        <v>0</v>
      </c>
      <c r="Z1029" s="116">
        <v>1</v>
      </c>
      <c r="AA1029" s="116">
        <v>7</v>
      </c>
      <c r="AB1029" s="116">
        <v>0</v>
      </c>
      <c r="AC1029" s="116">
        <v>0</v>
      </c>
      <c r="AD1029" s="116">
        <v>0</v>
      </c>
      <c r="AE1029" s="116">
        <v>0</v>
      </c>
      <c r="AF1029" s="116" t="s">
        <v>1860</v>
      </c>
      <c r="AG1029" s="117" t="s">
        <v>2049</v>
      </c>
      <c r="AH1029" s="117" t="s">
        <v>1861</v>
      </c>
    </row>
    <row r="1030" spans="1:34" x14ac:dyDescent="0.25">
      <c r="A1030" s="117" t="s">
        <v>323</v>
      </c>
      <c r="B1030" s="117" t="s">
        <v>324</v>
      </c>
      <c r="C1030" s="117" t="s">
        <v>3883</v>
      </c>
      <c r="D1030" s="117" t="s">
        <v>322</v>
      </c>
      <c r="E1030" s="117" t="s">
        <v>325</v>
      </c>
      <c r="F1030" s="117" t="s">
        <v>661</v>
      </c>
      <c r="G1030" s="117" t="s">
        <v>662</v>
      </c>
      <c r="H1030" s="117" t="s">
        <v>3884</v>
      </c>
      <c r="I1030" s="117"/>
      <c r="J1030" s="116" t="s">
        <v>1858</v>
      </c>
      <c r="K1030" s="116">
        <v>9.0707000000000004</v>
      </c>
      <c r="L1030" s="116">
        <v>27.539417</v>
      </c>
      <c r="M1030" s="117" t="s">
        <v>1859</v>
      </c>
      <c r="N1030" s="116" t="s">
        <v>146</v>
      </c>
      <c r="O1030" s="116">
        <v>0</v>
      </c>
      <c r="P1030" s="116">
        <v>0</v>
      </c>
      <c r="Q1030" s="116">
        <v>0</v>
      </c>
      <c r="R1030" s="116">
        <v>0</v>
      </c>
      <c r="S1030" s="116">
        <v>0</v>
      </c>
      <c r="T1030" s="116">
        <v>0</v>
      </c>
      <c r="U1030" s="116" t="s">
        <v>159</v>
      </c>
      <c r="V1030" s="116">
        <v>185</v>
      </c>
      <c r="W1030" s="116">
        <v>1019</v>
      </c>
      <c r="X1030" s="116">
        <v>0</v>
      </c>
      <c r="Y1030" s="116">
        <v>0</v>
      </c>
      <c r="Z1030" s="116">
        <v>185</v>
      </c>
      <c r="AA1030" s="116">
        <v>1019</v>
      </c>
      <c r="AB1030" s="116">
        <v>0</v>
      </c>
      <c r="AC1030" s="116">
        <v>0</v>
      </c>
      <c r="AD1030" s="116">
        <v>177</v>
      </c>
      <c r="AE1030" s="116">
        <v>971</v>
      </c>
      <c r="AF1030" s="116" t="s">
        <v>1860</v>
      </c>
      <c r="AG1030" s="117"/>
      <c r="AH1030" s="117" t="s">
        <v>1861</v>
      </c>
    </row>
    <row r="1031" spans="1:34" x14ac:dyDescent="0.25">
      <c r="A1031" s="117" t="s">
        <v>323</v>
      </c>
      <c r="B1031" s="117" t="s">
        <v>324</v>
      </c>
      <c r="C1031" s="117" t="s">
        <v>3885</v>
      </c>
      <c r="D1031" s="117" t="s">
        <v>322</v>
      </c>
      <c r="E1031" s="117" t="s">
        <v>325</v>
      </c>
      <c r="F1031" s="117" t="s">
        <v>1406</v>
      </c>
      <c r="G1031" s="117" t="s">
        <v>1407</v>
      </c>
      <c r="H1031" s="117" t="s">
        <v>1407</v>
      </c>
      <c r="I1031" s="117"/>
      <c r="J1031" s="116" t="s">
        <v>1858</v>
      </c>
      <c r="K1031" s="116">
        <v>9.0488999999999997</v>
      </c>
      <c r="L1031" s="116">
        <v>27.392150000000001</v>
      </c>
      <c r="M1031" s="117" t="s">
        <v>1859</v>
      </c>
      <c r="N1031" s="116" t="s">
        <v>146</v>
      </c>
      <c r="O1031" s="116">
        <v>0</v>
      </c>
      <c r="P1031" s="116">
        <v>0</v>
      </c>
      <c r="Q1031" s="116">
        <v>0</v>
      </c>
      <c r="R1031" s="116">
        <v>0</v>
      </c>
      <c r="S1031" s="116">
        <v>0</v>
      </c>
      <c r="T1031" s="116">
        <v>0</v>
      </c>
      <c r="U1031" s="116" t="s">
        <v>159</v>
      </c>
      <c r="V1031" s="116">
        <v>480</v>
      </c>
      <c r="W1031" s="116">
        <v>2641</v>
      </c>
      <c r="X1031" s="116">
        <v>0</v>
      </c>
      <c r="Y1031" s="116">
        <v>0</v>
      </c>
      <c r="Z1031" s="116">
        <v>480</v>
      </c>
      <c r="AA1031" s="116">
        <v>2641</v>
      </c>
      <c r="AB1031" s="116">
        <v>1026</v>
      </c>
      <c r="AC1031" s="116">
        <v>5073</v>
      </c>
      <c r="AD1031" s="116">
        <v>1048</v>
      </c>
      <c r="AE1031" s="116">
        <v>5180</v>
      </c>
      <c r="AF1031" s="116" t="s">
        <v>1860</v>
      </c>
      <c r="AG1031" s="117"/>
      <c r="AH1031" s="117" t="s">
        <v>1861</v>
      </c>
    </row>
    <row r="1032" spans="1:34" x14ac:dyDescent="0.25">
      <c r="A1032" s="117" t="s">
        <v>323</v>
      </c>
      <c r="B1032" s="117" t="s">
        <v>324</v>
      </c>
      <c r="C1032" s="117" t="s">
        <v>3886</v>
      </c>
      <c r="D1032" s="117" t="s">
        <v>322</v>
      </c>
      <c r="E1032" s="117" t="s">
        <v>325</v>
      </c>
      <c r="F1032" s="117" t="s">
        <v>1406</v>
      </c>
      <c r="G1032" s="117" t="s">
        <v>1407</v>
      </c>
      <c r="H1032" s="117" t="s">
        <v>3887</v>
      </c>
      <c r="I1032" s="117"/>
      <c r="J1032" s="116" t="s">
        <v>1858</v>
      </c>
      <c r="K1032" s="116">
        <v>8.8969500000000004</v>
      </c>
      <c r="L1032" s="116">
        <v>27.408819999999999</v>
      </c>
      <c r="M1032" s="117" t="s">
        <v>1859</v>
      </c>
      <c r="N1032" s="116" t="s">
        <v>146</v>
      </c>
      <c r="O1032" s="116">
        <v>0</v>
      </c>
      <c r="P1032" s="116">
        <v>0</v>
      </c>
      <c r="Q1032" s="116">
        <v>0</v>
      </c>
      <c r="R1032" s="116">
        <v>0</v>
      </c>
      <c r="S1032" s="116">
        <v>0</v>
      </c>
      <c r="T1032" s="116">
        <v>0</v>
      </c>
      <c r="U1032" s="116" t="s">
        <v>159</v>
      </c>
      <c r="V1032" s="116">
        <v>315</v>
      </c>
      <c r="W1032" s="116">
        <v>1732</v>
      </c>
      <c r="X1032" s="116">
        <v>0</v>
      </c>
      <c r="Y1032" s="116">
        <v>0</v>
      </c>
      <c r="Z1032" s="116">
        <v>315</v>
      </c>
      <c r="AA1032" s="116">
        <v>1732</v>
      </c>
      <c r="AB1032" s="116">
        <v>11</v>
      </c>
      <c r="AC1032" s="116">
        <v>61</v>
      </c>
      <c r="AD1032" s="116">
        <v>0</v>
      </c>
      <c r="AE1032" s="116">
        <v>0</v>
      </c>
      <c r="AF1032" s="116" t="s">
        <v>1860</v>
      </c>
      <c r="AG1032" s="117"/>
      <c r="AH1032" s="117" t="s">
        <v>1861</v>
      </c>
    </row>
    <row r="1033" spans="1:34" x14ac:dyDescent="0.25">
      <c r="A1033" s="117" t="s">
        <v>323</v>
      </c>
      <c r="B1033" s="117" t="s">
        <v>324</v>
      </c>
      <c r="C1033" s="117" t="s">
        <v>3888</v>
      </c>
      <c r="D1033" s="117" t="s">
        <v>322</v>
      </c>
      <c r="E1033" s="117" t="s">
        <v>325</v>
      </c>
      <c r="F1033" s="117" t="s">
        <v>1406</v>
      </c>
      <c r="G1033" s="117" t="s">
        <v>1407</v>
      </c>
      <c r="H1033" s="117" t="s">
        <v>3889</v>
      </c>
      <c r="I1033" s="117"/>
      <c r="J1033" s="116" t="s">
        <v>1858</v>
      </c>
      <c r="K1033" s="116">
        <v>8.8404670000000003</v>
      </c>
      <c r="L1033" s="116">
        <v>27.438666999999999</v>
      </c>
      <c r="M1033" s="117" t="s">
        <v>1859</v>
      </c>
      <c r="N1033" s="116" t="s">
        <v>146</v>
      </c>
      <c r="O1033" s="116">
        <v>0</v>
      </c>
      <c r="P1033" s="116">
        <v>0</v>
      </c>
      <c r="Q1033" s="116">
        <v>0</v>
      </c>
      <c r="R1033" s="116">
        <v>0</v>
      </c>
      <c r="S1033" s="116">
        <v>0</v>
      </c>
      <c r="T1033" s="116">
        <v>0</v>
      </c>
      <c r="U1033" s="116" t="s">
        <v>159</v>
      </c>
      <c r="V1033" s="116">
        <v>119</v>
      </c>
      <c r="W1033" s="116">
        <v>654</v>
      </c>
      <c r="X1033" s="116">
        <v>104</v>
      </c>
      <c r="Y1033" s="116">
        <v>573</v>
      </c>
      <c r="Z1033" s="116">
        <v>15</v>
      </c>
      <c r="AA1033" s="116">
        <v>81</v>
      </c>
      <c r="AB1033" s="116">
        <v>13</v>
      </c>
      <c r="AC1033" s="116">
        <v>72</v>
      </c>
      <c r="AD1033" s="116">
        <v>0</v>
      </c>
      <c r="AE1033" s="116">
        <v>0</v>
      </c>
      <c r="AF1033" s="116" t="s">
        <v>1860</v>
      </c>
      <c r="AG1033" s="117"/>
      <c r="AH1033" s="117" t="s">
        <v>1861</v>
      </c>
    </row>
    <row r="1034" spans="1:34" x14ac:dyDescent="0.25">
      <c r="A1034" s="117" t="s">
        <v>323</v>
      </c>
      <c r="B1034" s="117" t="s">
        <v>324</v>
      </c>
      <c r="C1034" s="117" t="s">
        <v>3890</v>
      </c>
      <c r="D1034" s="117" t="s">
        <v>322</v>
      </c>
      <c r="E1034" s="117" t="s">
        <v>325</v>
      </c>
      <c r="F1034" s="117" t="s">
        <v>1406</v>
      </c>
      <c r="G1034" s="117" t="s">
        <v>1407</v>
      </c>
      <c r="H1034" s="117" t="s">
        <v>3891</v>
      </c>
      <c r="I1034" s="117"/>
      <c r="J1034" s="116" t="s">
        <v>1858</v>
      </c>
      <c r="K1034" s="116">
        <v>8.8579670000000004</v>
      </c>
      <c r="L1034" s="116">
        <v>27.430835999999999</v>
      </c>
      <c r="M1034" s="118" t="s">
        <v>2151</v>
      </c>
      <c r="N1034" s="116" t="s">
        <v>146</v>
      </c>
      <c r="O1034" s="116">
        <v>0</v>
      </c>
      <c r="P1034" s="116">
        <v>0</v>
      </c>
      <c r="Q1034" s="116">
        <v>0</v>
      </c>
      <c r="R1034" s="116">
        <v>0</v>
      </c>
      <c r="S1034" s="116">
        <v>0</v>
      </c>
      <c r="T1034" s="116">
        <v>0</v>
      </c>
      <c r="U1034" s="119" t="s">
        <v>146</v>
      </c>
      <c r="V1034" s="116">
        <v>0</v>
      </c>
      <c r="W1034" s="116">
        <v>0</v>
      </c>
      <c r="X1034" s="116">
        <v>0</v>
      </c>
      <c r="Y1034" s="116">
        <v>0</v>
      </c>
      <c r="Z1034" s="116">
        <v>0</v>
      </c>
      <c r="AA1034" s="116">
        <v>0</v>
      </c>
      <c r="AB1034" s="116">
        <v>0</v>
      </c>
      <c r="AC1034" s="116">
        <v>0</v>
      </c>
      <c r="AD1034" s="116">
        <v>0</v>
      </c>
      <c r="AE1034" s="116">
        <v>0</v>
      </c>
      <c r="AF1034" s="116" t="s">
        <v>1860</v>
      </c>
      <c r="AG1034" s="117" t="s">
        <v>2270</v>
      </c>
      <c r="AH1034" s="117" t="s">
        <v>1861</v>
      </c>
    </row>
    <row r="1035" spans="1:34" x14ac:dyDescent="0.25">
      <c r="A1035" s="117" t="s">
        <v>323</v>
      </c>
      <c r="B1035" s="117" t="s">
        <v>324</v>
      </c>
      <c r="C1035" s="117" t="s">
        <v>3892</v>
      </c>
      <c r="D1035" s="117" t="s">
        <v>322</v>
      </c>
      <c r="E1035" s="117" t="s">
        <v>325</v>
      </c>
      <c r="F1035" s="117" t="s">
        <v>1406</v>
      </c>
      <c r="G1035" s="117" t="s">
        <v>1407</v>
      </c>
      <c r="H1035" s="117" t="s">
        <v>3893</v>
      </c>
      <c r="I1035" s="117"/>
      <c r="J1035" s="116" t="s">
        <v>1858</v>
      </c>
      <c r="K1035" s="116">
        <v>9.1518968510000001</v>
      </c>
      <c r="L1035" s="116">
        <v>27.334428370000001</v>
      </c>
      <c r="M1035" s="117" t="s">
        <v>1859</v>
      </c>
      <c r="N1035" s="116" t="s">
        <v>146</v>
      </c>
      <c r="O1035" s="116">
        <v>0</v>
      </c>
      <c r="P1035" s="116">
        <v>0</v>
      </c>
      <c r="Q1035" s="116">
        <v>0</v>
      </c>
      <c r="R1035" s="116">
        <v>0</v>
      </c>
      <c r="S1035" s="116">
        <v>0</v>
      </c>
      <c r="T1035" s="116">
        <v>0</v>
      </c>
      <c r="U1035" s="116" t="s">
        <v>159</v>
      </c>
      <c r="V1035" s="116">
        <v>193</v>
      </c>
      <c r="W1035" s="116">
        <v>1061</v>
      </c>
      <c r="X1035" s="116">
        <v>0</v>
      </c>
      <c r="Y1035" s="116">
        <v>0</v>
      </c>
      <c r="Z1035" s="116">
        <v>193</v>
      </c>
      <c r="AA1035" s="116">
        <v>1061</v>
      </c>
      <c r="AB1035" s="116">
        <v>1640</v>
      </c>
      <c r="AC1035" s="116">
        <v>8193</v>
      </c>
      <c r="AD1035" s="116">
        <v>1681</v>
      </c>
      <c r="AE1035" s="116">
        <v>8398</v>
      </c>
      <c r="AF1035" s="116" t="s">
        <v>1860</v>
      </c>
      <c r="AG1035" s="117"/>
      <c r="AH1035" s="117" t="s">
        <v>1861</v>
      </c>
    </row>
    <row r="1036" spans="1:34" x14ac:dyDescent="0.25">
      <c r="A1036" s="117" t="s">
        <v>323</v>
      </c>
      <c r="B1036" s="117" t="s">
        <v>324</v>
      </c>
      <c r="C1036" s="117" t="s">
        <v>3894</v>
      </c>
      <c r="D1036" s="117" t="s">
        <v>322</v>
      </c>
      <c r="E1036" s="117" t="s">
        <v>325</v>
      </c>
      <c r="F1036" s="117" t="s">
        <v>1437</v>
      </c>
      <c r="G1036" s="117" t="s">
        <v>1438</v>
      </c>
      <c r="H1036" s="117" t="s">
        <v>3895</v>
      </c>
      <c r="I1036" s="117"/>
      <c r="J1036" s="116" t="s">
        <v>1858</v>
      </c>
      <c r="K1036" s="116">
        <v>8.9773999999999994</v>
      </c>
      <c r="L1036" s="116">
        <v>27.524516999999999</v>
      </c>
      <c r="M1036" s="117" t="s">
        <v>1859</v>
      </c>
      <c r="N1036" s="116" t="s">
        <v>146</v>
      </c>
      <c r="O1036" s="116">
        <v>0</v>
      </c>
      <c r="P1036" s="116">
        <v>0</v>
      </c>
      <c r="Q1036" s="116">
        <v>0</v>
      </c>
      <c r="R1036" s="116">
        <v>0</v>
      </c>
      <c r="S1036" s="116">
        <v>0</v>
      </c>
      <c r="T1036" s="116">
        <v>0</v>
      </c>
      <c r="U1036" s="116" t="s">
        <v>159</v>
      </c>
      <c r="V1036" s="116">
        <v>81</v>
      </c>
      <c r="W1036" s="116">
        <v>448</v>
      </c>
      <c r="X1036" s="116">
        <v>10</v>
      </c>
      <c r="Y1036" s="116">
        <v>56</v>
      </c>
      <c r="Z1036" s="116">
        <v>71</v>
      </c>
      <c r="AA1036" s="116">
        <v>392</v>
      </c>
      <c r="AB1036" s="116">
        <v>4</v>
      </c>
      <c r="AC1036" s="116">
        <v>21</v>
      </c>
      <c r="AD1036" s="116">
        <v>0</v>
      </c>
      <c r="AE1036" s="116">
        <v>0</v>
      </c>
      <c r="AF1036" s="116" t="s">
        <v>1860</v>
      </c>
      <c r="AG1036" s="117"/>
      <c r="AH1036" s="117" t="s">
        <v>1861</v>
      </c>
    </row>
    <row r="1037" spans="1:34" x14ac:dyDescent="0.25">
      <c r="A1037" s="117" t="s">
        <v>323</v>
      </c>
      <c r="B1037" s="117" t="s">
        <v>324</v>
      </c>
      <c r="C1037" s="117" t="s">
        <v>3896</v>
      </c>
      <c r="D1037" s="117" t="s">
        <v>322</v>
      </c>
      <c r="E1037" s="117" t="s">
        <v>325</v>
      </c>
      <c r="F1037" s="117" t="s">
        <v>1437</v>
      </c>
      <c r="G1037" s="117" t="s">
        <v>1438</v>
      </c>
      <c r="H1037" s="117" t="s">
        <v>3897</v>
      </c>
      <c r="I1037" s="117"/>
      <c r="J1037" s="116" t="s">
        <v>1858</v>
      </c>
      <c r="K1037" s="116">
        <v>9.4269400000000001</v>
      </c>
      <c r="L1037" s="116">
        <v>27.302534999999999</v>
      </c>
      <c r="M1037" s="117" t="s">
        <v>1859</v>
      </c>
      <c r="N1037" s="116" t="s">
        <v>146</v>
      </c>
      <c r="O1037" s="116">
        <v>0</v>
      </c>
      <c r="P1037" s="116">
        <v>0</v>
      </c>
      <c r="Q1037" s="116">
        <v>0</v>
      </c>
      <c r="R1037" s="116">
        <v>0</v>
      </c>
      <c r="S1037" s="116">
        <v>0</v>
      </c>
      <c r="T1037" s="116">
        <v>0</v>
      </c>
      <c r="U1037" s="116" t="s">
        <v>159</v>
      </c>
      <c r="V1037" s="116">
        <v>224</v>
      </c>
      <c r="W1037" s="116">
        <v>1231</v>
      </c>
      <c r="X1037" s="116">
        <v>9</v>
      </c>
      <c r="Y1037" s="116">
        <v>49</v>
      </c>
      <c r="Z1037" s="116">
        <v>215</v>
      </c>
      <c r="AA1037" s="116">
        <v>1182</v>
      </c>
      <c r="AB1037" s="116">
        <v>7</v>
      </c>
      <c r="AC1037" s="116">
        <v>41</v>
      </c>
      <c r="AD1037" s="116">
        <v>66</v>
      </c>
      <c r="AE1037" s="116">
        <v>361</v>
      </c>
      <c r="AF1037" s="116" t="s">
        <v>1860</v>
      </c>
      <c r="AG1037" s="117"/>
      <c r="AH1037" s="117" t="s">
        <v>1861</v>
      </c>
    </row>
    <row r="1038" spans="1:34" x14ac:dyDescent="0.25">
      <c r="A1038" s="117" t="s">
        <v>323</v>
      </c>
      <c r="B1038" s="117" t="s">
        <v>324</v>
      </c>
      <c r="C1038" s="117" t="s">
        <v>3898</v>
      </c>
      <c r="D1038" s="117" t="s">
        <v>322</v>
      </c>
      <c r="E1038" s="117" t="s">
        <v>325</v>
      </c>
      <c r="F1038" s="117" t="s">
        <v>1437</v>
      </c>
      <c r="G1038" s="117" t="s">
        <v>1438</v>
      </c>
      <c r="H1038" s="117" t="s">
        <v>3899</v>
      </c>
      <c r="I1038" s="117"/>
      <c r="J1038" s="116" t="s">
        <v>1858</v>
      </c>
      <c r="K1038" s="116">
        <v>9.419117</v>
      </c>
      <c r="L1038" s="116">
        <v>27.3019</v>
      </c>
      <c r="M1038" s="117" t="s">
        <v>1859</v>
      </c>
      <c r="N1038" s="116" t="s">
        <v>146</v>
      </c>
      <c r="O1038" s="116">
        <v>0</v>
      </c>
      <c r="P1038" s="116">
        <v>0</v>
      </c>
      <c r="Q1038" s="116">
        <v>0</v>
      </c>
      <c r="R1038" s="116">
        <v>0</v>
      </c>
      <c r="S1038" s="116">
        <v>0</v>
      </c>
      <c r="T1038" s="116">
        <v>0</v>
      </c>
      <c r="U1038" s="116" t="s">
        <v>159</v>
      </c>
      <c r="V1038" s="116">
        <v>6</v>
      </c>
      <c r="W1038" s="116">
        <v>32</v>
      </c>
      <c r="X1038" s="116">
        <v>3</v>
      </c>
      <c r="Y1038" s="116">
        <v>18</v>
      </c>
      <c r="Z1038" s="116">
        <v>3</v>
      </c>
      <c r="AA1038" s="116">
        <v>14</v>
      </c>
      <c r="AB1038" s="116">
        <v>80</v>
      </c>
      <c r="AC1038" s="116">
        <v>361</v>
      </c>
      <c r="AD1038" s="116">
        <v>59</v>
      </c>
      <c r="AE1038" s="116">
        <v>322</v>
      </c>
      <c r="AF1038" s="116" t="s">
        <v>1860</v>
      </c>
      <c r="AG1038" s="117"/>
      <c r="AH1038" s="117" t="s">
        <v>1861</v>
      </c>
    </row>
    <row r="1039" spans="1:34" x14ac:dyDescent="0.25">
      <c r="A1039" s="117" t="s">
        <v>323</v>
      </c>
      <c r="B1039" s="117" t="s">
        <v>324</v>
      </c>
      <c r="C1039" s="117" t="s">
        <v>3900</v>
      </c>
      <c r="D1039" s="117" t="s">
        <v>322</v>
      </c>
      <c r="E1039" s="117" t="s">
        <v>325</v>
      </c>
      <c r="F1039" s="117" t="s">
        <v>1080</v>
      </c>
      <c r="G1039" s="117" t="s">
        <v>1081</v>
      </c>
      <c r="H1039" s="117" t="s">
        <v>3901</v>
      </c>
      <c r="I1039" s="117"/>
      <c r="J1039" s="116" t="s">
        <v>1858</v>
      </c>
      <c r="K1039" s="116">
        <v>9.0901829999999997</v>
      </c>
      <c r="L1039" s="116">
        <v>27.431882999999999</v>
      </c>
      <c r="M1039" s="117" t="s">
        <v>1859</v>
      </c>
      <c r="N1039" s="116" t="s">
        <v>146</v>
      </c>
      <c r="O1039" s="116">
        <v>0</v>
      </c>
      <c r="P1039" s="116">
        <v>0</v>
      </c>
      <c r="Q1039" s="116">
        <v>0</v>
      </c>
      <c r="R1039" s="116">
        <v>0</v>
      </c>
      <c r="S1039" s="116">
        <v>0</v>
      </c>
      <c r="T1039" s="116">
        <v>0</v>
      </c>
      <c r="U1039" s="116" t="s">
        <v>159</v>
      </c>
      <c r="V1039" s="116">
        <v>356</v>
      </c>
      <c r="W1039" s="116">
        <v>1409</v>
      </c>
      <c r="X1039" s="116">
        <v>0</v>
      </c>
      <c r="Y1039" s="116">
        <v>0</v>
      </c>
      <c r="Z1039" s="116">
        <v>356</v>
      </c>
      <c r="AA1039" s="116">
        <v>1409</v>
      </c>
      <c r="AB1039" s="116">
        <v>4</v>
      </c>
      <c r="AC1039" s="116">
        <v>21</v>
      </c>
      <c r="AD1039" s="116">
        <v>0</v>
      </c>
      <c r="AE1039" s="116">
        <v>0</v>
      </c>
      <c r="AF1039" s="116" t="s">
        <v>1860</v>
      </c>
      <c r="AG1039" s="117"/>
      <c r="AH1039" s="117" t="s">
        <v>1861</v>
      </c>
    </row>
    <row r="1040" spans="1:34" x14ac:dyDescent="0.25">
      <c r="A1040" s="117" t="s">
        <v>323</v>
      </c>
      <c r="B1040" s="117" t="s">
        <v>324</v>
      </c>
      <c r="C1040" s="117" t="s">
        <v>3902</v>
      </c>
      <c r="D1040" s="117" t="s">
        <v>322</v>
      </c>
      <c r="E1040" s="117" t="s">
        <v>325</v>
      </c>
      <c r="F1040" s="117" t="s">
        <v>1080</v>
      </c>
      <c r="G1040" s="117" t="s">
        <v>1081</v>
      </c>
      <c r="H1040" s="117" t="s">
        <v>3903</v>
      </c>
      <c r="I1040" s="117"/>
      <c r="J1040" s="116" t="s">
        <v>1858</v>
      </c>
      <c r="K1040" s="116">
        <v>9.3068500000000007</v>
      </c>
      <c r="L1040" s="116">
        <v>27.275532999999999</v>
      </c>
      <c r="M1040" s="117" t="s">
        <v>1859</v>
      </c>
      <c r="N1040" s="116" t="s">
        <v>146</v>
      </c>
      <c r="O1040" s="116">
        <v>0</v>
      </c>
      <c r="P1040" s="116">
        <v>0</v>
      </c>
      <c r="Q1040" s="116">
        <v>0</v>
      </c>
      <c r="R1040" s="116">
        <v>0</v>
      </c>
      <c r="S1040" s="116">
        <v>0</v>
      </c>
      <c r="T1040" s="116">
        <v>0</v>
      </c>
      <c r="U1040" s="116" t="s">
        <v>159</v>
      </c>
      <c r="V1040" s="116">
        <v>347</v>
      </c>
      <c r="W1040" s="116">
        <v>1911</v>
      </c>
      <c r="X1040" s="116">
        <v>0</v>
      </c>
      <c r="Y1040" s="116">
        <v>0</v>
      </c>
      <c r="Z1040" s="116">
        <v>347</v>
      </c>
      <c r="AA1040" s="116">
        <v>1911</v>
      </c>
      <c r="AB1040" s="116">
        <v>6</v>
      </c>
      <c r="AC1040" s="116">
        <v>32</v>
      </c>
      <c r="AD1040" s="116">
        <v>0</v>
      </c>
      <c r="AE1040" s="116">
        <v>0</v>
      </c>
      <c r="AF1040" s="116" t="s">
        <v>1860</v>
      </c>
      <c r="AG1040" s="117"/>
      <c r="AH1040" s="117" t="s">
        <v>1861</v>
      </c>
    </row>
    <row r="1041" spans="1:34" x14ac:dyDescent="0.25">
      <c r="A1041" s="117" t="s">
        <v>323</v>
      </c>
      <c r="B1041" s="117" t="s">
        <v>324</v>
      </c>
      <c r="C1041" s="117" t="s">
        <v>3904</v>
      </c>
      <c r="D1041" s="117" t="s">
        <v>322</v>
      </c>
      <c r="E1041" s="117" t="s">
        <v>325</v>
      </c>
      <c r="F1041" s="117" t="s">
        <v>1080</v>
      </c>
      <c r="G1041" s="117" t="s">
        <v>1081</v>
      </c>
      <c r="H1041" s="117" t="s">
        <v>3905</v>
      </c>
      <c r="I1041" s="117"/>
      <c r="J1041" s="116" t="s">
        <v>1858</v>
      </c>
      <c r="K1041" s="116">
        <v>9.4279329999999995</v>
      </c>
      <c r="L1041" s="116">
        <v>27.256767</v>
      </c>
      <c r="M1041" s="117" t="s">
        <v>1859</v>
      </c>
      <c r="N1041" s="116" t="s">
        <v>146</v>
      </c>
      <c r="O1041" s="116">
        <v>0</v>
      </c>
      <c r="P1041" s="116">
        <v>0</v>
      </c>
      <c r="Q1041" s="116">
        <v>0</v>
      </c>
      <c r="R1041" s="116">
        <v>0</v>
      </c>
      <c r="S1041" s="116">
        <v>0</v>
      </c>
      <c r="T1041" s="116">
        <v>0</v>
      </c>
      <c r="U1041" s="116" t="s">
        <v>159</v>
      </c>
      <c r="V1041" s="116">
        <v>244</v>
      </c>
      <c r="W1041" s="116">
        <v>1341</v>
      </c>
      <c r="X1041" s="116">
        <v>0</v>
      </c>
      <c r="Y1041" s="116">
        <v>0</v>
      </c>
      <c r="Z1041" s="116">
        <v>244</v>
      </c>
      <c r="AA1041" s="116">
        <v>1341</v>
      </c>
      <c r="AB1041" s="116">
        <v>6</v>
      </c>
      <c r="AC1041" s="116">
        <v>34</v>
      </c>
      <c r="AD1041" s="116">
        <v>0</v>
      </c>
      <c r="AE1041" s="116">
        <v>0</v>
      </c>
      <c r="AF1041" s="116" t="s">
        <v>1860</v>
      </c>
      <c r="AG1041" s="117"/>
      <c r="AH1041" s="117" t="s">
        <v>1861</v>
      </c>
    </row>
    <row r="1042" spans="1:34" x14ac:dyDescent="0.25">
      <c r="A1042" s="117" t="s">
        <v>323</v>
      </c>
      <c r="B1042" s="117" t="s">
        <v>324</v>
      </c>
      <c r="C1042" s="117" t="s">
        <v>3906</v>
      </c>
      <c r="D1042" s="117" t="s">
        <v>322</v>
      </c>
      <c r="E1042" s="117" t="s">
        <v>325</v>
      </c>
      <c r="F1042" s="117" t="s">
        <v>1080</v>
      </c>
      <c r="G1042" s="117" t="s">
        <v>1081</v>
      </c>
      <c r="H1042" s="117" t="s">
        <v>1081</v>
      </c>
      <c r="I1042" s="117"/>
      <c r="J1042" s="116" t="s">
        <v>1858</v>
      </c>
      <c r="K1042" s="116">
        <v>9.01</v>
      </c>
      <c r="L1042" s="116">
        <v>27.46</v>
      </c>
      <c r="M1042" s="117" t="s">
        <v>1859</v>
      </c>
      <c r="N1042" s="116" t="s">
        <v>146</v>
      </c>
      <c r="O1042" s="116">
        <v>0</v>
      </c>
      <c r="P1042" s="116">
        <v>0</v>
      </c>
      <c r="Q1042" s="116">
        <v>0</v>
      </c>
      <c r="R1042" s="116">
        <v>0</v>
      </c>
      <c r="S1042" s="116">
        <v>0</v>
      </c>
      <c r="T1042" s="116">
        <v>0</v>
      </c>
      <c r="U1042" s="116" t="s">
        <v>159</v>
      </c>
      <c r="V1042" s="116">
        <v>108</v>
      </c>
      <c r="W1042" s="116">
        <v>592</v>
      </c>
      <c r="X1042" s="116">
        <v>0</v>
      </c>
      <c r="Y1042" s="116">
        <v>0</v>
      </c>
      <c r="Z1042" s="116">
        <v>108</v>
      </c>
      <c r="AA1042" s="116">
        <v>592</v>
      </c>
      <c r="AB1042" s="116">
        <v>7</v>
      </c>
      <c r="AC1042" s="116">
        <v>41</v>
      </c>
      <c r="AD1042" s="116">
        <v>12</v>
      </c>
      <c r="AE1042" s="116">
        <v>26</v>
      </c>
      <c r="AF1042" s="116" t="s">
        <v>1860</v>
      </c>
      <c r="AG1042" s="117"/>
      <c r="AH1042" s="117" t="s">
        <v>1861</v>
      </c>
    </row>
    <row r="1043" spans="1:34" x14ac:dyDescent="0.25">
      <c r="A1043" s="117" t="s">
        <v>323</v>
      </c>
      <c r="B1043" s="117" t="s">
        <v>324</v>
      </c>
      <c r="C1043" s="117" t="s">
        <v>3907</v>
      </c>
      <c r="D1043" s="117" t="s">
        <v>705</v>
      </c>
      <c r="E1043" s="117" t="s">
        <v>706</v>
      </c>
      <c r="F1043" s="117" t="s">
        <v>1433</v>
      </c>
      <c r="G1043" s="117" t="s">
        <v>1434</v>
      </c>
      <c r="H1043" s="117" t="s">
        <v>3908</v>
      </c>
      <c r="I1043" s="117"/>
      <c r="J1043" s="116" t="s">
        <v>1858</v>
      </c>
      <c r="K1043" s="116">
        <v>9.1031899999999997</v>
      </c>
      <c r="L1043" s="116">
        <v>27.2347</v>
      </c>
      <c r="M1043" s="117" t="s">
        <v>1859</v>
      </c>
      <c r="N1043" s="116" t="s">
        <v>146</v>
      </c>
      <c r="O1043" s="116">
        <v>0</v>
      </c>
      <c r="P1043" s="116">
        <v>0</v>
      </c>
      <c r="Q1043" s="116">
        <v>0</v>
      </c>
      <c r="R1043" s="116">
        <v>0</v>
      </c>
      <c r="S1043" s="116">
        <v>0</v>
      </c>
      <c r="T1043" s="116">
        <v>0</v>
      </c>
      <c r="U1043" s="116" t="s">
        <v>159</v>
      </c>
      <c r="V1043" s="116">
        <v>349</v>
      </c>
      <c r="W1043" s="116">
        <v>2500</v>
      </c>
      <c r="X1043" s="116">
        <v>0</v>
      </c>
      <c r="Y1043" s="116">
        <v>0</v>
      </c>
      <c r="Z1043" s="116">
        <v>349</v>
      </c>
      <c r="AA1043" s="116">
        <v>2500</v>
      </c>
      <c r="AB1043" s="116">
        <v>3</v>
      </c>
      <c r="AC1043" s="116">
        <v>15</v>
      </c>
      <c r="AD1043" s="116">
        <v>0</v>
      </c>
      <c r="AE1043" s="116">
        <v>0</v>
      </c>
      <c r="AF1043" s="116" t="s">
        <v>1860</v>
      </c>
      <c r="AG1043" s="117"/>
      <c r="AH1043" s="117" t="s">
        <v>1861</v>
      </c>
    </row>
    <row r="1044" spans="1:34" x14ac:dyDescent="0.25">
      <c r="A1044" s="117" t="s">
        <v>323</v>
      </c>
      <c r="B1044" s="117" t="s">
        <v>324</v>
      </c>
      <c r="C1044" s="117" t="s">
        <v>3909</v>
      </c>
      <c r="D1044" s="117" t="s">
        <v>705</v>
      </c>
      <c r="E1044" s="117" t="s">
        <v>706</v>
      </c>
      <c r="F1044" s="117" t="s">
        <v>1433</v>
      </c>
      <c r="G1044" s="117" t="s">
        <v>1434</v>
      </c>
      <c r="H1044" s="117" t="s">
        <v>3910</v>
      </c>
      <c r="I1044" s="117"/>
      <c r="J1044" s="116" t="s">
        <v>1858</v>
      </c>
      <c r="K1044" s="116">
        <v>9.10168</v>
      </c>
      <c r="L1044" s="116">
        <v>27.207750000000001</v>
      </c>
      <c r="M1044" s="117" t="s">
        <v>1859</v>
      </c>
      <c r="N1044" s="116" t="s">
        <v>146</v>
      </c>
      <c r="O1044" s="116">
        <v>0</v>
      </c>
      <c r="P1044" s="116">
        <v>0</v>
      </c>
      <c r="Q1044" s="116">
        <v>0</v>
      </c>
      <c r="R1044" s="116">
        <v>0</v>
      </c>
      <c r="S1044" s="116">
        <v>0</v>
      </c>
      <c r="T1044" s="116">
        <v>0</v>
      </c>
      <c r="U1044" s="116" t="s">
        <v>159</v>
      </c>
      <c r="V1044" s="116">
        <v>349</v>
      </c>
      <c r="W1044" s="116">
        <v>2724</v>
      </c>
      <c r="X1044" s="116">
        <v>0</v>
      </c>
      <c r="Y1044" s="116">
        <v>0</v>
      </c>
      <c r="Z1044" s="116">
        <v>349</v>
      </c>
      <c r="AA1044" s="116">
        <v>2724</v>
      </c>
      <c r="AB1044" s="116">
        <v>1</v>
      </c>
      <c r="AC1044" s="116">
        <v>5</v>
      </c>
      <c r="AD1044" s="116">
        <v>0</v>
      </c>
      <c r="AE1044" s="116">
        <v>0</v>
      </c>
      <c r="AF1044" s="116" t="s">
        <v>1860</v>
      </c>
      <c r="AG1044" s="117"/>
      <c r="AH1044" s="117" t="s">
        <v>1861</v>
      </c>
    </row>
    <row r="1045" spans="1:34" x14ac:dyDescent="0.25">
      <c r="A1045" s="117" t="s">
        <v>323</v>
      </c>
      <c r="B1045" s="117" t="s">
        <v>324</v>
      </c>
      <c r="C1045" s="117" t="s">
        <v>3911</v>
      </c>
      <c r="D1045" s="117" t="s">
        <v>705</v>
      </c>
      <c r="E1045" s="117" t="s">
        <v>706</v>
      </c>
      <c r="F1045" s="117" t="s">
        <v>1433</v>
      </c>
      <c r="G1045" s="117" t="s">
        <v>1434</v>
      </c>
      <c r="H1045" s="117" t="s">
        <v>3912</v>
      </c>
      <c r="I1045" s="117"/>
      <c r="J1045" s="116" t="s">
        <v>1858</v>
      </c>
      <c r="K1045" s="116">
        <v>9.1782800000000009</v>
      </c>
      <c r="L1045" s="116">
        <v>27.088049999999999</v>
      </c>
      <c r="M1045" s="117" t="s">
        <v>1859</v>
      </c>
      <c r="N1045" s="116" t="s">
        <v>146</v>
      </c>
      <c r="O1045" s="116">
        <v>0</v>
      </c>
      <c r="P1045" s="116">
        <v>0</v>
      </c>
      <c r="Q1045" s="116">
        <v>0</v>
      </c>
      <c r="R1045" s="116">
        <v>0</v>
      </c>
      <c r="S1045" s="116">
        <v>0</v>
      </c>
      <c r="T1045" s="116">
        <v>0</v>
      </c>
      <c r="U1045" s="116" t="s">
        <v>159</v>
      </c>
      <c r="V1045" s="116">
        <v>205</v>
      </c>
      <c r="W1045" s="116">
        <v>1009</v>
      </c>
      <c r="X1045" s="116">
        <v>0</v>
      </c>
      <c r="Y1045" s="116">
        <v>0</v>
      </c>
      <c r="Z1045" s="116">
        <v>205</v>
      </c>
      <c r="AA1045" s="116">
        <v>1009</v>
      </c>
      <c r="AB1045" s="116">
        <v>5</v>
      </c>
      <c r="AC1045" s="116">
        <v>20</v>
      </c>
      <c r="AD1045" s="116">
        <v>0</v>
      </c>
      <c r="AE1045" s="116">
        <v>0</v>
      </c>
      <c r="AF1045" s="116" t="s">
        <v>1860</v>
      </c>
      <c r="AG1045" s="117"/>
      <c r="AH1045" s="117" t="s">
        <v>1861</v>
      </c>
    </row>
    <row r="1046" spans="1:34" x14ac:dyDescent="0.25">
      <c r="A1046" s="117" t="s">
        <v>323</v>
      </c>
      <c r="B1046" s="117" t="s">
        <v>324</v>
      </c>
      <c r="C1046" s="117" t="s">
        <v>3913</v>
      </c>
      <c r="D1046" s="117" t="s">
        <v>705</v>
      </c>
      <c r="E1046" s="117" t="s">
        <v>706</v>
      </c>
      <c r="F1046" s="117" t="s">
        <v>1433</v>
      </c>
      <c r="G1046" s="117" t="s">
        <v>1434</v>
      </c>
      <c r="H1046" s="117" t="s">
        <v>3914</v>
      </c>
      <c r="I1046" s="117"/>
      <c r="J1046" s="116" t="s">
        <v>1858</v>
      </c>
      <c r="K1046" s="116">
        <v>9.10168</v>
      </c>
      <c r="L1046" s="116">
        <v>27.207750000000001</v>
      </c>
      <c r="M1046" s="117" t="s">
        <v>1859</v>
      </c>
      <c r="N1046" s="116" t="s">
        <v>146</v>
      </c>
      <c r="O1046" s="116">
        <v>0</v>
      </c>
      <c r="P1046" s="116">
        <v>0</v>
      </c>
      <c r="Q1046" s="116">
        <v>0</v>
      </c>
      <c r="R1046" s="116">
        <v>0</v>
      </c>
      <c r="S1046" s="116">
        <v>0</v>
      </c>
      <c r="T1046" s="116">
        <v>0</v>
      </c>
      <c r="U1046" s="116" t="s">
        <v>159</v>
      </c>
      <c r="V1046" s="116">
        <v>416</v>
      </c>
      <c r="W1046" s="116">
        <v>2055</v>
      </c>
      <c r="X1046" s="116">
        <v>0</v>
      </c>
      <c r="Y1046" s="116">
        <v>0</v>
      </c>
      <c r="Z1046" s="116">
        <v>416</v>
      </c>
      <c r="AA1046" s="116">
        <v>2055</v>
      </c>
      <c r="AB1046" s="116">
        <v>2</v>
      </c>
      <c r="AC1046" s="116">
        <v>10</v>
      </c>
      <c r="AD1046" s="116">
        <v>0</v>
      </c>
      <c r="AE1046" s="116">
        <v>0</v>
      </c>
      <c r="AF1046" s="116" t="s">
        <v>1860</v>
      </c>
      <c r="AG1046" s="117"/>
      <c r="AH1046" s="117" t="s">
        <v>1861</v>
      </c>
    </row>
    <row r="1047" spans="1:34" x14ac:dyDescent="0.25">
      <c r="A1047" s="117" t="s">
        <v>323</v>
      </c>
      <c r="B1047" s="117" t="s">
        <v>324</v>
      </c>
      <c r="C1047" s="117" t="s">
        <v>3915</v>
      </c>
      <c r="D1047" s="117" t="s">
        <v>705</v>
      </c>
      <c r="E1047" s="117" t="s">
        <v>706</v>
      </c>
      <c r="F1047" s="117" t="s">
        <v>1433</v>
      </c>
      <c r="G1047" s="117" t="s">
        <v>1434</v>
      </c>
      <c r="H1047" s="117" t="s">
        <v>3916</v>
      </c>
      <c r="I1047" s="117"/>
      <c r="J1047" s="116" t="s">
        <v>1858</v>
      </c>
      <c r="K1047" s="116">
        <v>9.1052099999999996</v>
      </c>
      <c r="L1047" s="116">
        <v>27.221266666999998</v>
      </c>
      <c r="M1047" s="117" t="s">
        <v>1859</v>
      </c>
      <c r="N1047" s="116" t="s">
        <v>146</v>
      </c>
      <c r="O1047" s="116">
        <v>0</v>
      </c>
      <c r="P1047" s="116">
        <v>0</v>
      </c>
      <c r="Q1047" s="116">
        <v>0</v>
      </c>
      <c r="R1047" s="116">
        <v>0</v>
      </c>
      <c r="S1047" s="116">
        <v>0</v>
      </c>
      <c r="T1047" s="116">
        <v>0</v>
      </c>
      <c r="U1047" s="116" t="s">
        <v>159</v>
      </c>
      <c r="V1047" s="116">
        <v>359</v>
      </c>
      <c r="W1047" s="116">
        <v>1773</v>
      </c>
      <c r="X1047" s="116">
        <v>0</v>
      </c>
      <c r="Y1047" s="116">
        <v>0</v>
      </c>
      <c r="Z1047" s="116">
        <v>359</v>
      </c>
      <c r="AA1047" s="116">
        <v>1773</v>
      </c>
      <c r="AB1047" s="116">
        <v>2</v>
      </c>
      <c r="AC1047" s="116">
        <v>10</v>
      </c>
      <c r="AD1047" s="116">
        <v>0</v>
      </c>
      <c r="AE1047" s="116">
        <v>0</v>
      </c>
      <c r="AF1047" s="116" t="s">
        <v>1860</v>
      </c>
      <c r="AG1047" s="117"/>
      <c r="AH1047" s="117" t="s">
        <v>1861</v>
      </c>
    </row>
    <row r="1048" spans="1:34" x14ac:dyDescent="0.25">
      <c r="A1048" s="117" t="s">
        <v>323</v>
      </c>
      <c r="B1048" s="117" t="s">
        <v>324</v>
      </c>
      <c r="C1048" s="117" t="s">
        <v>3917</v>
      </c>
      <c r="D1048" s="117" t="s">
        <v>705</v>
      </c>
      <c r="E1048" s="117" t="s">
        <v>706</v>
      </c>
      <c r="F1048" s="117" t="s">
        <v>1433</v>
      </c>
      <c r="G1048" s="117" t="s">
        <v>1434</v>
      </c>
      <c r="H1048" s="117" t="s">
        <v>3918</v>
      </c>
      <c r="I1048" s="117"/>
      <c r="J1048" s="116" t="s">
        <v>1858</v>
      </c>
      <c r="K1048" s="116">
        <v>9.1161499999999993</v>
      </c>
      <c r="L1048" s="116">
        <v>27.220233</v>
      </c>
      <c r="M1048" s="117" t="s">
        <v>1859</v>
      </c>
      <c r="N1048" s="116" t="s">
        <v>146</v>
      </c>
      <c r="O1048" s="116">
        <v>0</v>
      </c>
      <c r="P1048" s="116">
        <v>0</v>
      </c>
      <c r="Q1048" s="116">
        <v>0</v>
      </c>
      <c r="R1048" s="116">
        <v>0</v>
      </c>
      <c r="S1048" s="116">
        <v>0</v>
      </c>
      <c r="T1048" s="116">
        <v>0</v>
      </c>
      <c r="U1048" s="116" t="s">
        <v>159</v>
      </c>
      <c r="V1048" s="116">
        <v>296</v>
      </c>
      <c r="W1048" s="116">
        <v>1487</v>
      </c>
      <c r="X1048" s="116">
        <v>0</v>
      </c>
      <c r="Y1048" s="116">
        <v>0</v>
      </c>
      <c r="Z1048" s="116">
        <v>296</v>
      </c>
      <c r="AA1048" s="116">
        <v>1487</v>
      </c>
      <c r="AB1048" s="116">
        <v>2</v>
      </c>
      <c r="AC1048" s="116">
        <v>10</v>
      </c>
      <c r="AD1048" s="116">
        <v>0</v>
      </c>
      <c r="AE1048" s="116">
        <v>0</v>
      </c>
      <c r="AF1048" s="116" t="s">
        <v>1860</v>
      </c>
      <c r="AG1048" s="117"/>
      <c r="AH1048" s="117" t="s">
        <v>1861</v>
      </c>
    </row>
    <row r="1049" spans="1:34" x14ac:dyDescent="0.25">
      <c r="A1049" s="117" t="s">
        <v>323</v>
      </c>
      <c r="B1049" s="117" t="s">
        <v>324</v>
      </c>
      <c r="C1049" s="117" t="s">
        <v>3919</v>
      </c>
      <c r="D1049" s="117" t="s">
        <v>705</v>
      </c>
      <c r="E1049" s="117" t="s">
        <v>706</v>
      </c>
      <c r="F1049" s="117" t="s">
        <v>1456</v>
      </c>
      <c r="G1049" s="117" t="s">
        <v>1457</v>
      </c>
      <c r="H1049" s="117" t="s">
        <v>3920</v>
      </c>
      <c r="I1049" s="117"/>
      <c r="J1049" s="116" t="s">
        <v>1858</v>
      </c>
      <c r="K1049" s="116">
        <v>9.2254170000000002</v>
      </c>
      <c r="L1049" s="116">
        <v>27.02617</v>
      </c>
      <c r="M1049" s="117" t="s">
        <v>1859</v>
      </c>
      <c r="N1049" s="116" t="s">
        <v>146</v>
      </c>
      <c r="O1049" s="116">
        <v>0</v>
      </c>
      <c r="P1049" s="116">
        <v>0</v>
      </c>
      <c r="Q1049" s="116">
        <v>0</v>
      </c>
      <c r="R1049" s="116">
        <v>0</v>
      </c>
      <c r="S1049" s="116">
        <v>0</v>
      </c>
      <c r="T1049" s="116">
        <v>0</v>
      </c>
      <c r="U1049" s="116" t="s">
        <v>159</v>
      </c>
      <c r="V1049" s="116">
        <v>528</v>
      </c>
      <c r="W1049" s="116">
        <v>3216</v>
      </c>
      <c r="X1049" s="116">
        <v>0</v>
      </c>
      <c r="Y1049" s="116">
        <v>0</v>
      </c>
      <c r="Z1049" s="116">
        <v>528</v>
      </c>
      <c r="AA1049" s="116">
        <v>3216</v>
      </c>
      <c r="AB1049" s="116">
        <v>5</v>
      </c>
      <c r="AC1049" s="116">
        <v>22</v>
      </c>
      <c r="AD1049" s="116">
        <v>0</v>
      </c>
      <c r="AE1049" s="116">
        <v>0</v>
      </c>
      <c r="AF1049" s="116" t="s">
        <v>1860</v>
      </c>
      <c r="AG1049" s="117"/>
      <c r="AH1049" s="117" t="s">
        <v>1861</v>
      </c>
    </row>
    <row r="1050" spans="1:34" x14ac:dyDescent="0.25">
      <c r="A1050" s="117" t="s">
        <v>323</v>
      </c>
      <c r="B1050" s="117" t="s">
        <v>324</v>
      </c>
      <c r="C1050" s="117" t="s">
        <v>3921</v>
      </c>
      <c r="D1050" s="117" t="s">
        <v>705</v>
      </c>
      <c r="E1050" s="117" t="s">
        <v>706</v>
      </c>
      <c r="F1050" s="117" t="s">
        <v>1456</v>
      </c>
      <c r="G1050" s="117" t="s">
        <v>1457</v>
      </c>
      <c r="H1050" s="117" t="s">
        <v>3922</v>
      </c>
      <c r="I1050" s="117" t="s">
        <v>3922</v>
      </c>
      <c r="J1050" s="116" t="s">
        <v>1858</v>
      </c>
      <c r="K1050" s="116">
        <v>9.2254170000000002</v>
      </c>
      <c r="L1050" s="116">
        <v>27.02617</v>
      </c>
      <c r="M1050" s="117" t="s">
        <v>1859</v>
      </c>
      <c r="N1050" s="116" t="s">
        <v>146</v>
      </c>
      <c r="O1050" s="116">
        <v>0</v>
      </c>
      <c r="P1050" s="116">
        <v>0</v>
      </c>
      <c r="Q1050" s="116">
        <v>0</v>
      </c>
      <c r="R1050" s="116">
        <v>0</v>
      </c>
      <c r="S1050" s="116">
        <v>0</v>
      </c>
      <c r="T1050" s="116">
        <v>0</v>
      </c>
      <c r="U1050" s="116" t="s">
        <v>159</v>
      </c>
      <c r="V1050" s="116">
        <v>449</v>
      </c>
      <c r="W1050" s="116">
        <v>2811</v>
      </c>
      <c r="X1050" s="116">
        <v>0</v>
      </c>
      <c r="Y1050" s="116">
        <v>0</v>
      </c>
      <c r="Z1050" s="116">
        <v>449</v>
      </c>
      <c r="AA1050" s="116">
        <v>2811</v>
      </c>
      <c r="AB1050" s="116">
        <v>4</v>
      </c>
      <c r="AC1050" s="116">
        <v>18</v>
      </c>
      <c r="AD1050" s="116">
        <v>71</v>
      </c>
      <c r="AE1050" s="116">
        <v>426</v>
      </c>
      <c r="AF1050" s="116" t="s">
        <v>1860</v>
      </c>
      <c r="AG1050" s="117"/>
      <c r="AH1050" s="117" t="s">
        <v>1861</v>
      </c>
    </row>
    <row r="1051" spans="1:34" x14ac:dyDescent="0.25">
      <c r="A1051" s="117" t="s">
        <v>323</v>
      </c>
      <c r="B1051" s="117" t="s">
        <v>324</v>
      </c>
      <c r="C1051" s="117" t="s">
        <v>3923</v>
      </c>
      <c r="D1051" s="117" t="s">
        <v>705</v>
      </c>
      <c r="E1051" s="117" t="s">
        <v>706</v>
      </c>
      <c r="F1051" s="117" t="s">
        <v>1456</v>
      </c>
      <c r="G1051" s="117" t="s">
        <v>1457</v>
      </c>
      <c r="H1051" s="117" t="s">
        <v>3924</v>
      </c>
      <c r="I1051" s="117"/>
      <c r="J1051" s="116" t="s">
        <v>1858</v>
      </c>
      <c r="K1051" s="116">
        <v>9.2258499999999994</v>
      </c>
      <c r="L1051" s="116">
        <v>27.024667000000001</v>
      </c>
      <c r="M1051" s="117" t="s">
        <v>1859</v>
      </c>
      <c r="N1051" s="116" t="s">
        <v>146</v>
      </c>
      <c r="O1051" s="116">
        <v>0</v>
      </c>
      <c r="P1051" s="116">
        <v>0</v>
      </c>
      <c r="Q1051" s="116">
        <v>0</v>
      </c>
      <c r="R1051" s="116">
        <v>0</v>
      </c>
      <c r="S1051" s="116">
        <v>0</v>
      </c>
      <c r="T1051" s="116">
        <v>0</v>
      </c>
      <c r="U1051" s="116" t="s">
        <v>159</v>
      </c>
      <c r="V1051" s="116">
        <v>614</v>
      </c>
      <c r="W1051" s="116">
        <v>3491</v>
      </c>
      <c r="X1051" s="116">
        <v>0</v>
      </c>
      <c r="Y1051" s="116">
        <v>0</v>
      </c>
      <c r="Z1051" s="116">
        <v>614</v>
      </c>
      <c r="AA1051" s="116">
        <v>3491</v>
      </c>
      <c r="AB1051" s="116">
        <v>6</v>
      </c>
      <c r="AC1051" s="116">
        <v>28</v>
      </c>
      <c r="AD1051" s="116">
        <v>0</v>
      </c>
      <c r="AE1051" s="116">
        <v>0</v>
      </c>
      <c r="AF1051" s="116" t="s">
        <v>1860</v>
      </c>
      <c r="AG1051" s="117"/>
      <c r="AH1051" s="117" t="s">
        <v>1861</v>
      </c>
    </row>
    <row r="1052" spans="1:34" x14ac:dyDescent="0.25">
      <c r="A1052" s="117" t="s">
        <v>323</v>
      </c>
      <c r="B1052" s="117" t="s">
        <v>324</v>
      </c>
      <c r="C1052" s="117" t="s">
        <v>3925</v>
      </c>
      <c r="D1052" s="117" t="s">
        <v>705</v>
      </c>
      <c r="E1052" s="117" t="s">
        <v>706</v>
      </c>
      <c r="F1052" s="117" t="s">
        <v>1456</v>
      </c>
      <c r="G1052" s="117" t="s">
        <v>1457</v>
      </c>
      <c r="H1052" s="117" t="s">
        <v>3926</v>
      </c>
      <c r="I1052" s="117"/>
      <c r="J1052" s="116" t="s">
        <v>1858</v>
      </c>
      <c r="K1052" s="116">
        <v>9.3605830000000001</v>
      </c>
      <c r="L1052" s="116">
        <v>27.092896</v>
      </c>
      <c r="M1052" s="118" t="s">
        <v>2151</v>
      </c>
      <c r="N1052" s="116" t="s">
        <v>146</v>
      </c>
      <c r="O1052" s="116">
        <v>0</v>
      </c>
      <c r="P1052" s="116">
        <v>0</v>
      </c>
      <c r="Q1052" s="116">
        <v>0</v>
      </c>
      <c r="R1052" s="116">
        <v>0</v>
      </c>
      <c r="S1052" s="116">
        <v>0</v>
      </c>
      <c r="T1052" s="116">
        <v>0</v>
      </c>
      <c r="U1052" s="119" t="s">
        <v>146</v>
      </c>
      <c r="V1052" s="116">
        <v>0</v>
      </c>
      <c r="W1052" s="116">
        <v>0</v>
      </c>
      <c r="X1052" s="116">
        <v>0</v>
      </c>
      <c r="Y1052" s="116">
        <v>0</v>
      </c>
      <c r="Z1052" s="116">
        <v>0</v>
      </c>
      <c r="AA1052" s="116">
        <v>0</v>
      </c>
      <c r="AB1052" s="116">
        <v>0</v>
      </c>
      <c r="AC1052" s="116">
        <v>0</v>
      </c>
      <c r="AD1052" s="116">
        <v>0</v>
      </c>
      <c r="AE1052" s="116">
        <v>0</v>
      </c>
      <c r="AF1052" s="116" t="s">
        <v>1860</v>
      </c>
      <c r="AG1052" s="117" t="s">
        <v>2270</v>
      </c>
      <c r="AH1052" s="117" t="s">
        <v>1861</v>
      </c>
    </row>
    <row r="1053" spans="1:34" x14ac:dyDescent="0.25">
      <c r="A1053" s="117" t="s">
        <v>323</v>
      </c>
      <c r="B1053" s="117" t="s">
        <v>324</v>
      </c>
      <c r="C1053" s="117" t="s">
        <v>3927</v>
      </c>
      <c r="D1053" s="117" t="s">
        <v>705</v>
      </c>
      <c r="E1053" s="117" t="s">
        <v>706</v>
      </c>
      <c r="F1053" s="117" t="s">
        <v>1456</v>
      </c>
      <c r="G1053" s="117" t="s">
        <v>1457</v>
      </c>
      <c r="H1053" s="117" t="s">
        <v>3928</v>
      </c>
      <c r="I1053" s="117"/>
      <c r="J1053" s="116" t="s">
        <v>1858</v>
      </c>
      <c r="K1053" s="116">
        <v>9.1972100000000001</v>
      </c>
      <c r="L1053" s="116">
        <v>27.051783329999999</v>
      </c>
      <c r="M1053" s="117" t="s">
        <v>1859</v>
      </c>
      <c r="N1053" s="116" t="s">
        <v>146</v>
      </c>
      <c r="O1053" s="116">
        <v>0</v>
      </c>
      <c r="P1053" s="116">
        <v>0</v>
      </c>
      <c r="Q1053" s="116">
        <v>0</v>
      </c>
      <c r="R1053" s="116">
        <v>0</v>
      </c>
      <c r="S1053" s="116">
        <v>0</v>
      </c>
      <c r="T1053" s="116">
        <v>0</v>
      </c>
      <c r="U1053" s="116" t="s">
        <v>159</v>
      </c>
      <c r="V1053" s="116">
        <v>109</v>
      </c>
      <c r="W1053" s="116">
        <v>785</v>
      </c>
      <c r="X1053" s="116">
        <v>0</v>
      </c>
      <c r="Y1053" s="116">
        <v>0</v>
      </c>
      <c r="Z1053" s="116">
        <v>109</v>
      </c>
      <c r="AA1053" s="116">
        <v>785</v>
      </c>
      <c r="AB1053" s="116">
        <v>5</v>
      </c>
      <c r="AC1053" s="116">
        <v>21</v>
      </c>
      <c r="AD1053" s="116">
        <v>0</v>
      </c>
      <c r="AE1053" s="116">
        <v>0</v>
      </c>
      <c r="AF1053" s="116" t="s">
        <v>1860</v>
      </c>
      <c r="AG1053" s="117"/>
      <c r="AH1053" s="117" t="s">
        <v>1861</v>
      </c>
    </row>
    <row r="1054" spans="1:34" x14ac:dyDescent="0.25">
      <c r="A1054" s="117" t="s">
        <v>323</v>
      </c>
      <c r="B1054" s="117" t="s">
        <v>324</v>
      </c>
      <c r="C1054" s="117" t="s">
        <v>3929</v>
      </c>
      <c r="D1054" s="117" t="s">
        <v>705</v>
      </c>
      <c r="E1054" s="117" t="s">
        <v>706</v>
      </c>
      <c r="F1054" s="117" t="s">
        <v>1180</v>
      </c>
      <c r="G1054" s="117" t="s">
        <v>1181</v>
      </c>
      <c r="H1054" s="117" t="s">
        <v>3930</v>
      </c>
      <c r="I1054" s="117"/>
      <c r="J1054" s="116" t="s">
        <v>1858</v>
      </c>
      <c r="K1054" s="116">
        <v>9.2237799999999996</v>
      </c>
      <c r="L1054" s="116">
        <v>27.294799999999999</v>
      </c>
      <c r="M1054" s="117" t="s">
        <v>1859</v>
      </c>
      <c r="N1054" s="116" t="s">
        <v>146</v>
      </c>
      <c r="O1054" s="116">
        <v>0</v>
      </c>
      <c r="P1054" s="116">
        <v>0</v>
      </c>
      <c r="Q1054" s="116">
        <v>0</v>
      </c>
      <c r="R1054" s="116">
        <v>0</v>
      </c>
      <c r="S1054" s="116">
        <v>0</v>
      </c>
      <c r="T1054" s="116">
        <v>0</v>
      </c>
      <c r="U1054" s="116" t="s">
        <v>159</v>
      </c>
      <c r="V1054" s="116">
        <v>637</v>
      </c>
      <c r="W1054" s="116">
        <v>3373</v>
      </c>
      <c r="X1054" s="116">
        <v>0</v>
      </c>
      <c r="Y1054" s="116">
        <v>0</v>
      </c>
      <c r="Z1054" s="116">
        <v>637</v>
      </c>
      <c r="AA1054" s="116">
        <v>3373</v>
      </c>
      <c r="AB1054" s="116">
        <v>20</v>
      </c>
      <c r="AC1054" s="116">
        <v>114</v>
      </c>
      <c r="AD1054" s="116">
        <v>39</v>
      </c>
      <c r="AE1054" s="116">
        <v>234</v>
      </c>
      <c r="AF1054" s="116" t="s">
        <v>1860</v>
      </c>
      <c r="AG1054" s="117"/>
      <c r="AH1054" s="117" t="s">
        <v>1861</v>
      </c>
    </row>
    <row r="1055" spans="1:34" x14ac:dyDescent="0.25">
      <c r="A1055" s="117" t="s">
        <v>323</v>
      </c>
      <c r="B1055" s="117" t="s">
        <v>324</v>
      </c>
      <c r="C1055" s="117" t="s">
        <v>3931</v>
      </c>
      <c r="D1055" s="117" t="s">
        <v>705</v>
      </c>
      <c r="E1055" s="117" t="s">
        <v>706</v>
      </c>
      <c r="F1055" s="117" t="s">
        <v>1180</v>
      </c>
      <c r="G1055" s="117" t="s">
        <v>1181</v>
      </c>
      <c r="H1055" s="117" t="s">
        <v>3932</v>
      </c>
      <c r="I1055" s="117"/>
      <c r="J1055" s="116" t="s">
        <v>1858</v>
      </c>
      <c r="K1055" s="116">
        <v>9.4723199999999999</v>
      </c>
      <c r="L1055" s="116">
        <v>27.14208</v>
      </c>
      <c r="M1055" s="117" t="s">
        <v>1859</v>
      </c>
      <c r="N1055" s="116" t="s">
        <v>146</v>
      </c>
      <c r="O1055" s="116">
        <v>0</v>
      </c>
      <c r="P1055" s="116">
        <v>0</v>
      </c>
      <c r="Q1055" s="116">
        <v>0</v>
      </c>
      <c r="R1055" s="116">
        <v>0</v>
      </c>
      <c r="S1055" s="116">
        <v>0</v>
      </c>
      <c r="T1055" s="116">
        <v>0</v>
      </c>
      <c r="U1055" s="116" t="s">
        <v>159</v>
      </c>
      <c r="V1055" s="116">
        <v>202</v>
      </c>
      <c r="W1055" s="116">
        <v>450</v>
      </c>
      <c r="X1055" s="116">
        <v>0</v>
      </c>
      <c r="Y1055" s="116">
        <v>0</v>
      </c>
      <c r="Z1055" s="116">
        <v>202</v>
      </c>
      <c r="AA1055" s="116">
        <v>450</v>
      </c>
      <c r="AB1055" s="116">
        <v>50</v>
      </c>
      <c r="AC1055" s="116">
        <v>255</v>
      </c>
      <c r="AD1055" s="116">
        <v>47</v>
      </c>
      <c r="AE1055" s="116">
        <v>310</v>
      </c>
      <c r="AF1055" s="116" t="s">
        <v>1860</v>
      </c>
      <c r="AG1055" s="117"/>
      <c r="AH1055" s="117" t="s">
        <v>1861</v>
      </c>
    </row>
    <row r="1056" spans="1:34" x14ac:dyDescent="0.25">
      <c r="A1056" s="117" t="s">
        <v>323</v>
      </c>
      <c r="B1056" s="117" t="s">
        <v>324</v>
      </c>
      <c r="C1056" s="117" t="s">
        <v>3933</v>
      </c>
      <c r="D1056" s="117" t="s">
        <v>705</v>
      </c>
      <c r="E1056" s="117" t="s">
        <v>706</v>
      </c>
      <c r="F1056" s="117" t="s">
        <v>1180</v>
      </c>
      <c r="G1056" s="117" t="s">
        <v>1181</v>
      </c>
      <c r="H1056" s="117" t="s">
        <v>3934</v>
      </c>
      <c r="I1056" s="117"/>
      <c r="J1056" s="116" t="s">
        <v>1858</v>
      </c>
      <c r="K1056" s="116">
        <v>9.0581499999999995</v>
      </c>
      <c r="L1056" s="116">
        <v>27.354199999999999</v>
      </c>
      <c r="M1056" s="117" t="s">
        <v>1859</v>
      </c>
      <c r="N1056" s="116" t="s">
        <v>146</v>
      </c>
      <c r="O1056" s="116">
        <v>0</v>
      </c>
      <c r="P1056" s="116">
        <v>0</v>
      </c>
      <c r="Q1056" s="116">
        <v>0</v>
      </c>
      <c r="R1056" s="116">
        <v>0</v>
      </c>
      <c r="S1056" s="116">
        <v>0</v>
      </c>
      <c r="T1056" s="116">
        <v>0</v>
      </c>
      <c r="U1056" s="116" t="s">
        <v>159</v>
      </c>
      <c r="V1056" s="116">
        <v>198</v>
      </c>
      <c r="W1056" s="116">
        <v>990</v>
      </c>
      <c r="X1056" s="116">
        <v>0</v>
      </c>
      <c r="Y1056" s="116">
        <v>0</v>
      </c>
      <c r="Z1056" s="116">
        <v>198</v>
      </c>
      <c r="AA1056" s="116">
        <v>990</v>
      </c>
      <c r="AB1056" s="116">
        <v>50</v>
      </c>
      <c r="AC1056" s="116">
        <v>258</v>
      </c>
      <c r="AD1056" s="116">
        <v>97</v>
      </c>
      <c r="AE1056" s="116">
        <v>514</v>
      </c>
      <c r="AF1056" s="116" t="s">
        <v>1860</v>
      </c>
      <c r="AG1056" s="117"/>
      <c r="AH1056" s="117" t="s">
        <v>1861</v>
      </c>
    </row>
    <row r="1057" spans="1:34" x14ac:dyDescent="0.25">
      <c r="A1057" s="117" t="s">
        <v>323</v>
      </c>
      <c r="B1057" s="117" t="s">
        <v>324</v>
      </c>
      <c r="C1057" s="117" t="s">
        <v>3935</v>
      </c>
      <c r="D1057" s="117" t="s">
        <v>705</v>
      </c>
      <c r="E1057" s="117" t="s">
        <v>706</v>
      </c>
      <c r="F1057" s="117" t="s">
        <v>1180</v>
      </c>
      <c r="G1057" s="117" t="s">
        <v>1181</v>
      </c>
      <c r="H1057" s="117" t="s">
        <v>3936</v>
      </c>
      <c r="I1057" s="117"/>
      <c r="J1057" s="116" t="s">
        <v>1858</v>
      </c>
      <c r="K1057" s="116">
        <v>9.0463000000000005</v>
      </c>
      <c r="L1057" s="116">
        <v>27.293790000000001</v>
      </c>
      <c r="M1057" s="117" t="s">
        <v>1859</v>
      </c>
      <c r="N1057" s="116" t="s">
        <v>159</v>
      </c>
      <c r="O1057" s="116">
        <v>231</v>
      </c>
      <c r="P1057" s="116">
        <v>843</v>
      </c>
      <c r="Q1057" s="116">
        <v>231</v>
      </c>
      <c r="R1057" s="116">
        <v>843</v>
      </c>
      <c r="S1057" s="116">
        <v>0</v>
      </c>
      <c r="T1057" s="116">
        <v>0</v>
      </c>
      <c r="U1057" s="116" t="s">
        <v>159</v>
      </c>
      <c r="V1057" s="116">
        <v>160</v>
      </c>
      <c r="W1057" s="116">
        <v>1021</v>
      </c>
      <c r="X1057" s="116">
        <v>0</v>
      </c>
      <c r="Y1057" s="116">
        <v>0</v>
      </c>
      <c r="Z1057" s="116">
        <v>160</v>
      </c>
      <c r="AA1057" s="116">
        <v>1021</v>
      </c>
      <c r="AB1057" s="116">
        <v>129</v>
      </c>
      <c r="AC1057" s="116">
        <v>699</v>
      </c>
      <c r="AD1057" s="116">
        <v>190</v>
      </c>
      <c r="AE1057" s="116">
        <v>1000</v>
      </c>
      <c r="AF1057" s="116" t="s">
        <v>1860</v>
      </c>
      <c r="AG1057" s="117"/>
      <c r="AH1057" s="117" t="s">
        <v>1861</v>
      </c>
    </row>
    <row r="1058" spans="1:34" x14ac:dyDescent="0.25">
      <c r="A1058" s="117" t="s">
        <v>323</v>
      </c>
      <c r="B1058" s="117" t="s">
        <v>324</v>
      </c>
      <c r="C1058" s="117" t="s">
        <v>3937</v>
      </c>
      <c r="D1058" s="117" t="s">
        <v>705</v>
      </c>
      <c r="E1058" s="117" t="s">
        <v>706</v>
      </c>
      <c r="F1058" s="117" t="s">
        <v>836</v>
      </c>
      <c r="G1058" s="117" t="s">
        <v>837</v>
      </c>
      <c r="H1058" s="117" t="s">
        <v>3938</v>
      </c>
      <c r="I1058" s="117"/>
      <c r="J1058" s="116" t="s">
        <v>1858</v>
      </c>
      <c r="K1058" s="116">
        <v>9.21143</v>
      </c>
      <c r="L1058" s="116">
        <v>26.855499999999999</v>
      </c>
      <c r="M1058" s="117" t="s">
        <v>1859</v>
      </c>
      <c r="N1058" s="116" t="s">
        <v>159</v>
      </c>
      <c r="O1058" s="116">
        <v>43</v>
      </c>
      <c r="P1058" s="116">
        <v>202</v>
      </c>
      <c r="Q1058" s="116">
        <v>43</v>
      </c>
      <c r="R1058" s="116">
        <v>202</v>
      </c>
      <c r="S1058" s="116">
        <v>0</v>
      </c>
      <c r="T1058" s="116">
        <v>0</v>
      </c>
      <c r="U1058" s="116" t="s">
        <v>159</v>
      </c>
      <c r="V1058" s="116">
        <v>821</v>
      </c>
      <c r="W1058" s="116">
        <v>4554</v>
      </c>
      <c r="X1058" s="116">
        <v>0</v>
      </c>
      <c r="Y1058" s="116">
        <v>0</v>
      </c>
      <c r="Z1058" s="116">
        <v>821</v>
      </c>
      <c r="AA1058" s="116">
        <v>4554</v>
      </c>
      <c r="AB1058" s="116">
        <v>0</v>
      </c>
      <c r="AC1058" s="116">
        <v>0</v>
      </c>
      <c r="AD1058" s="116">
        <v>171</v>
      </c>
      <c r="AE1058" s="116">
        <v>821</v>
      </c>
      <c r="AF1058" s="116" t="s">
        <v>1860</v>
      </c>
      <c r="AG1058" s="117"/>
      <c r="AH1058" s="117" t="s">
        <v>1861</v>
      </c>
    </row>
    <row r="1059" spans="1:34" x14ac:dyDescent="0.25">
      <c r="A1059" s="117" t="s">
        <v>323</v>
      </c>
      <c r="B1059" s="117" t="s">
        <v>324</v>
      </c>
      <c r="C1059" s="117" t="s">
        <v>3939</v>
      </c>
      <c r="D1059" s="117" t="s">
        <v>705</v>
      </c>
      <c r="E1059" s="117" t="s">
        <v>706</v>
      </c>
      <c r="F1059" s="117" t="s">
        <v>836</v>
      </c>
      <c r="G1059" s="117" t="s">
        <v>837</v>
      </c>
      <c r="H1059" s="117" t="s">
        <v>3940</v>
      </c>
      <c r="I1059" s="117"/>
      <c r="J1059" s="116" t="s">
        <v>1858</v>
      </c>
      <c r="K1059" s="116">
        <v>9.2263020000000004</v>
      </c>
      <c r="L1059" s="116">
        <v>26.84712</v>
      </c>
      <c r="M1059" s="117" t="s">
        <v>1859</v>
      </c>
      <c r="N1059" s="116" t="s">
        <v>159</v>
      </c>
      <c r="O1059" s="116">
        <v>47</v>
      </c>
      <c r="P1059" s="116">
        <v>221</v>
      </c>
      <c r="Q1059" s="116">
        <v>47</v>
      </c>
      <c r="R1059" s="116">
        <v>221</v>
      </c>
      <c r="S1059" s="116">
        <v>0</v>
      </c>
      <c r="T1059" s="116">
        <v>0</v>
      </c>
      <c r="U1059" s="116" t="s">
        <v>159</v>
      </c>
      <c r="V1059" s="116">
        <v>169</v>
      </c>
      <c r="W1059" s="116">
        <v>1287</v>
      </c>
      <c r="X1059" s="116">
        <v>0</v>
      </c>
      <c r="Y1059" s="116">
        <v>0</v>
      </c>
      <c r="Z1059" s="116">
        <v>169</v>
      </c>
      <c r="AA1059" s="116">
        <v>1287</v>
      </c>
      <c r="AB1059" s="116">
        <v>0</v>
      </c>
      <c r="AC1059" s="116">
        <v>0</v>
      </c>
      <c r="AD1059" s="116">
        <v>200</v>
      </c>
      <c r="AE1059" s="116">
        <v>994</v>
      </c>
      <c r="AF1059" s="116" t="s">
        <v>1860</v>
      </c>
      <c r="AG1059" s="117"/>
      <c r="AH1059" s="117" t="s">
        <v>1861</v>
      </c>
    </row>
    <row r="1060" spans="1:34" x14ac:dyDescent="0.25">
      <c r="A1060" s="117" t="s">
        <v>323</v>
      </c>
      <c r="B1060" s="117" t="s">
        <v>324</v>
      </c>
      <c r="C1060" s="117" t="s">
        <v>3941</v>
      </c>
      <c r="D1060" s="117" t="s">
        <v>705</v>
      </c>
      <c r="E1060" s="117" t="s">
        <v>706</v>
      </c>
      <c r="F1060" s="117" t="s">
        <v>836</v>
      </c>
      <c r="G1060" s="117" t="s">
        <v>837</v>
      </c>
      <c r="H1060" s="117" t="s">
        <v>3942</v>
      </c>
      <c r="I1060" s="117"/>
      <c r="J1060" s="116" t="s">
        <v>1858</v>
      </c>
      <c r="K1060" s="116">
        <v>9.2365999819999995</v>
      </c>
      <c r="L1060" s="116">
        <v>26.93401094</v>
      </c>
      <c r="M1060" s="117" t="s">
        <v>1859</v>
      </c>
      <c r="N1060" s="116" t="s">
        <v>159</v>
      </c>
      <c r="O1060" s="116">
        <v>31</v>
      </c>
      <c r="P1060" s="116">
        <v>142</v>
      </c>
      <c r="Q1060" s="116">
        <v>31</v>
      </c>
      <c r="R1060" s="116">
        <v>142</v>
      </c>
      <c r="S1060" s="116">
        <v>0</v>
      </c>
      <c r="T1060" s="116">
        <v>0</v>
      </c>
      <c r="U1060" s="116" t="s">
        <v>159</v>
      </c>
      <c r="V1060" s="116">
        <v>207</v>
      </c>
      <c r="W1060" s="116">
        <v>1402</v>
      </c>
      <c r="X1060" s="116">
        <v>0</v>
      </c>
      <c r="Y1060" s="116">
        <v>0</v>
      </c>
      <c r="Z1060" s="116">
        <v>207</v>
      </c>
      <c r="AA1060" s="116">
        <v>1402</v>
      </c>
      <c r="AB1060" s="116">
        <v>0</v>
      </c>
      <c r="AC1060" s="116">
        <v>0</v>
      </c>
      <c r="AD1060" s="116">
        <v>0</v>
      </c>
      <c r="AE1060" s="116">
        <v>0</v>
      </c>
      <c r="AF1060" s="116" t="s">
        <v>1860</v>
      </c>
      <c r="AG1060" s="117"/>
      <c r="AH1060" s="117" t="s">
        <v>1861</v>
      </c>
    </row>
    <row r="1061" spans="1:34" x14ac:dyDescent="0.25">
      <c r="A1061" s="117" t="s">
        <v>323</v>
      </c>
      <c r="B1061" s="117" t="s">
        <v>324</v>
      </c>
      <c r="C1061" s="117" t="s">
        <v>3943</v>
      </c>
      <c r="D1061" s="117" t="s">
        <v>705</v>
      </c>
      <c r="E1061" s="117" t="s">
        <v>706</v>
      </c>
      <c r="F1061" s="117" t="s">
        <v>836</v>
      </c>
      <c r="G1061" s="117" t="s">
        <v>837</v>
      </c>
      <c r="H1061" s="117" t="s">
        <v>3944</v>
      </c>
      <c r="I1061" s="117"/>
      <c r="J1061" s="116" t="s">
        <v>1858</v>
      </c>
      <c r="K1061" s="116">
        <v>9.2962229999999995</v>
      </c>
      <c r="L1061" s="116">
        <v>26.859696</v>
      </c>
      <c r="M1061" s="117" t="s">
        <v>1859</v>
      </c>
      <c r="N1061" s="116" t="s">
        <v>159</v>
      </c>
      <c r="O1061" s="116">
        <v>83</v>
      </c>
      <c r="P1061" s="116">
        <v>390</v>
      </c>
      <c r="Q1061" s="116">
        <v>83</v>
      </c>
      <c r="R1061" s="116">
        <v>390</v>
      </c>
      <c r="S1061" s="116">
        <v>0</v>
      </c>
      <c r="T1061" s="116">
        <v>0</v>
      </c>
      <c r="U1061" s="116" t="s">
        <v>159</v>
      </c>
      <c r="V1061" s="116">
        <v>99</v>
      </c>
      <c r="W1061" s="116">
        <v>394</v>
      </c>
      <c r="X1061" s="116">
        <v>0</v>
      </c>
      <c r="Y1061" s="116">
        <v>0</v>
      </c>
      <c r="Z1061" s="116">
        <v>99</v>
      </c>
      <c r="AA1061" s="116">
        <v>394</v>
      </c>
      <c r="AB1061" s="116">
        <v>0</v>
      </c>
      <c r="AC1061" s="116">
        <v>0</v>
      </c>
      <c r="AD1061" s="116">
        <v>0</v>
      </c>
      <c r="AE1061" s="116">
        <v>0</v>
      </c>
      <c r="AF1061" s="116" t="s">
        <v>1860</v>
      </c>
      <c r="AG1061" s="117"/>
      <c r="AH1061" s="117" t="s">
        <v>1861</v>
      </c>
    </row>
    <row r="1062" spans="1:34" x14ac:dyDescent="0.25">
      <c r="A1062" s="117" t="s">
        <v>323</v>
      </c>
      <c r="B1062" s="117" t="s">
        <v>324</v>
      </c>
      <c r="C1062" s="117" t="s">
        <v>3945</v>
      </c>
      <c r="D1062" s="117" t="s">
        <v>705</v>
      </c>
      <c r="E1062" s="117" t="s">
        <v>706</v>
      </c>
      <c r="F1062" s="117" t="s">
        <v>704</v>
      </c>
      <c r="G1062" s="117" t="s">
        <v>707</v>
      </c>
      <c r="H1062" s="117" t="s">
        <v>3946</v>
      </c>
      <c r="I1062" s="117" t="s">
        <v>3947</v>
      </c>
      <c r="J1062" s="116" t="s">
        <v>1858</v>
      </c>
      <c r="K1062" s="116">
        <v>9.1700839999999992</v>
      </c>
      <c r="L1062" s="116">
        <v>26.849989000000001</v>
      </c>
      <c r="M1062" s="117" t="s">
        <v>1859</v>
      </c>
      <c r="N1062" s="116" t="s">
        <v>159</v>
      </c>
      <c r="O1062" s="116">
        <v>29</v>
      </c>
      <c r="P1062" s="116">
        <v>129</v>
      </c>
      <c r="Q1062" s="116">
        <v>29</v>
      </c>
      <c r="R1062" s="116">
        <v>129</v>
      </c>
      <c r="S1062" s="116">
        <v>0</v>
      </c>
      <c r="T1062" s="116">
        <v>0</v>
      </c>
      <c r="U1062" s="116" t="s">
        <v>159</v>
      </c>
      <c r="V1062" s="116">
        <v>148</v>
      </c>
      <c r="W1062" s="116">
        <v>644</v>
      </c>
      <c r="X1062" s="116">
        <v>0</v>
      </c>
      <c r="Y1062" s="116">
        <v>0</v>
      </c>
      <c r="Z1062" s="116">
        <v>148</v>
      </c>
      <c r="AA1062" s="116">
        <v>644</v>
      </c>
      <c r="AB1062" s="116">
        <v>0</v>
      </c>
      <c r="AC1062" s="116">
        <v>0</v>
      </c>
      <c r="AD1062" s="116">
        <v>256</v>
      </c>
      <c r="AE1062" s="116">
        <v>1323</v>
      </c>
      <c r="AF1062" s="116" t="s">
        <v>1860</v>
      </c>
      <c r="AG1062" s="117"/>
      <c r="AH1062" s="117" t="s">
        <v>1861</v>
      </c>
    </row>
    <row r="1063" spans="1:34" x14ac:dyDescent="0.25">
      <c r="A1063" s="117" t="s">
        <v>323</v>
      </c>
      <c r="B1063" s="117" t="s">
        <v>324</v>
      </c>
      <c r="C1063" s="117" t="s">
        <v>3948</v>
      </c>
      <c r="D1063" s="117" t="s">
        <v>705</v>
      </c>
      <c r="E1063" s="117" t="s">
        <v>706</v>
      </c>
      <c r="F1063" s="117" t="s">
        <v>704</v>
      </c>
      <c r="G1063" s="117" t="s">
        <v>707</v>
      </c>
      <c r="H1063" s="117" t="s">
        <v>3949</v>
      </c>
      <c r="I1063" s="117"/>
      <c r="J1063" s="116" t="s">
        <v>1858</v>
      </c>
      <c r="K1063" s="116">
        <v>9.1168700000000005</v>
      </c>
      <c r="L1063" s="116">
        <v>26.62575</v>
      </c>
      <c r="M1063" s="117" t="s">
        <v>1859</v>
      </c>
      <c r="N1063" s="116" t="s">
        <v>159</v>
      </c>
      <c r="O1063" s="116">
        <v>32</v>
      </c>
      <c r="P1063" s="116">
        <v>167</v>
      </c>
      <c r="Q1063" s="116">
        <v>32</v>
      </c>
      <c r="R1063" s="116">
        <v>167</v>
      </c>
      <c r="S1063" s="116">
        <v>0</v>
      </c>
      <c r="T1063" s="116">
        <v>0</v>
      </c>
      <c r="U1063" s="116" t="s">
        <v>159</v>
      </c>
      <c r="V1063" s="116">
        <v>131</v>
      </c>
      <c r="W1063" s="116">
        <v>642</v>
      </c>
      <c r="X1063" s="116">
        <v>0</v>
      </c>
      <c r="Y1063" s="116">
        <v>0</v>
      </c>
      <c r="Z1063" s="116">
        <v>131</v>
      </c>
      <c r="AA1063" s="116">
        <v>642</v>
      </c>
      <c r="AB1063" s="116">
        <v>0</v>
      </c>
      <c r="AC1063" s="116">
        <v>0</v>
      </c>
      <c r="AD1063" s="116">
        <v>0</v>
      </c>
      <c r="AE1063" s="116">
        <v>0</v>
      </c>
      <c r="AF1063" s="116" t="s">
        <v>1860</v>
      </c>
      <c r="AG1063" s="117"/>
      <c r="AH1063" s="117" t="s">
        <v>1861</v>
      </c>
    </row>
    <row r="1064" spans="1:34" x14ac:dyDescent="0.25">
      <c r="A1064" s="117" t="s">
        <v>323</v>
      </c>
      <c r="B1064" s="117" t="s">
        <v>324</v>
      </c>
      <c r="C1064" s="117" t="s">
        <v>3950</v>
      </c>
      <c r="D1064" s="117" t="s">
        <v>705</v>
      </c>
      <c r="E1064" s="117" t="s">
        <v>706</v>
      </c>
      <c r="F1064" s="117" t="s">
        <v>704</v>
      </c>
      <c r="G1064" s="117" t="s">
        <v>707</v>
      </c>
      <c r="H1064" s="117" t="s">
        <v>3951</v>
      </c>
      <c r="I1064" s="117"/>
      <c r="J1064" s="116" t="s">
        <v>1858</v>
      </c>
      <c r="K1064" s="116">
        <v>9.1525049999999997</v>
      </c>
      <c r="L1064" s="116">
        <v>26.473208</v>
      </c>
      <c r="M1064" s="117" t="s">
        <v>1859</v>
      </c>
      <c r="N1064" s="116" t="s">
        <v>159</v>
      </c>
      <c r="O1064" s="116">
        <v>75</v>
      </c>
      <c r="P1064" s="116">
        <v>390</v>
      </c>
      <c r="Q1064" s="116">
        <v>75</v>
      </c>
      <c r="R1064" s="116">
        <v>390</v>
      </c>
      <c r="S1064" s="116">
        <v>0</v>
      </c>
      <c r="T1064" s="116">
        <v>0</v>
      </c>
      <c r="U1064" s="116" t="s">
        <v>159</v>
      </c>
      <c r="V1064" s="116">
        <v>64</v>
      </c>
      <c r="W1064" s="116">
        <v>313</v>
      </c>
      <c r="X1064" s="116">
        <v>0</v>
      </c>
      <c r="Y1064" s="116">
        <v>0</v>
      </c>
      <c r="Z1064" s="116">
        <v>64</v>
      </c>
      <c r="AA1064" s="116">
        <v>313</v>
      </c>
      <c r="AB1064" s="116">
        <v>0</v>
      </c>
      <c r="AC1064" s="116">
        <v>0</v>
      </c>
      <c r="AD1064" s="116">
        <v>0</v>
      </c>
      <c r="AE1064" s="116">
        <v>0</v>
      </c>
      <c r="AF1064" s="116" t="s">
        <v>1860</v>
      </c>
      <c r="AG1064" s="117"/>
      <c r="AH1064" s="117" t="s">
        <v>1861</v>
      </c>
    </row>
    <row r="1065" spans="1:34" x14ac:dyDescent="0.25">
      <c r="A1065" s="117" t="s">
        <v>323</v>
      </c>
      <c r="B1065" s="117" t="s">
        <v>324</v>
      </c>
      <c r="C1065" s="117" t="s">
        <v>3952</v>
      </c>
      <c r="D1065" s="117" t="s">
        <v>1134</v>
      </c>
      <c r="E1065" s="117" t="s">
        <v>1135</v>
      </c>
      <c r="F1065" s="117" t="s">
        <v>1428</v>
      </c>
      <c r="G1065" s="117" t="s">
        <v>1429</v>
      </c>
      <c r="H1065" s="117" t="s">
        <v>1429</v>
      </c>
      <c r="I1065" s="117"/>
      <c r="J1065" s="116" t="s">
        <v>1858</v>
      </c>
      <c r="K1065" s="116">
        <v>8.8094300000000008</v>
      </c>
      <c r="L1065" s="116">
        <v>27.679867000000002</v>
      </c>
      <c r="M1065" s="117" t="s">
        <v>1859</v>
      </c>
      <c r="N1065" s="116" t="s">
        <v>159</v>
      </c>
      <c r="O1065" s="116">
        <v>93</v>
      </c>
      <c r="P1065" s="116">
        <v>496</v>
      </c>
      <c r="Q1065" s="116">
        <v>93</v>
      </c>
      <c r="R1065" s="116">
        <v>496</v>
      </c>
      <c r="S1065" s="116">
        <v>0</v>
      </c>
      <c r="T1065" s="116">
        <v>0</v>
      </c>
      <c r="U1065" s="116" t="s">
        <v>159</v>
      </c>
      <c r="V1065" s="116">
        <v>642</v>
      </c>
      <c r="W1065" s="116">
        <v>3301</v>
      </c>
      <c r="X1065" s="116">
        <v>122</v>
      </c>
      <c r="Y1065" s="116">
        <v>637</v>
      </c>
      <c r="Z1065" s="116">
        <v>520</v>
      </c>
      <c r="AA1065" s="116">
        <v>2664</v>
      </c>
      <c r="AB1065" s="116">
        <v>239</v>
      </c>
      <c r="AC1065" s="116">
        <v>1145</v>
      </c>
      <c r="AD1065" s="116">
        <v>310</v>
      </c>
      <c r="AE1065" s="116">
        <v>1550</v>
      </c>
      <c r="AF1065" s="116" t="s">
        <v>1860</v>
      </c>
      <c r="AG1065" s="117"/>
      <c r="AH1065" s="117" t="s">
        <v>1861</v>
      </c>
    </row>
    <row r="1066" spans="1:34" x14ac:dyDescent="0.25">
      <c r="A1066" s="117" t="s">
        <v>323</v>
      </c>
      <c r="B1066" s="117" t="s">
        <v>324</v>
      </c>
      <c r="C1066" s="117" t="s">
        <v>3953</v>
      </c>
      <c r="D1066" s="117" t="s">
        <v>1134</v>
      </c>
      <c r="E1066" s="117" t="s">
        <v>1135</v>
      </c>
      <c r="F1066" s="117" t="s">
        <v>1428</v>
      </c>
      <c r="G1066" s="117" t="s">
        <v>1429</v>
      </c>
      <c r="H1066" s="117" t="s">
        <v>3954</v>
      </c>
      <c r="I1066" s="117"/>
      <c r="J1066" s="116" t="s">
        <v>1858</v>
      </c>
      <c r="K1066" s="116">
        <v>8.8266980000000004</v>
      </c>
      <c r="L1066" s="116">
        <v>27.693024000000001</v>
      </c>
      <c r="M1066" s="118" t="s">
        <v>2151</v>
      </c>
      <c r="N1066" s="116" t="s">
        <v>146</v>
      </c>
      <c r="O1066" s="116">
        <v>0</v>
      </c>
      <c r="P1066" s="116">
        <v>0</v>
      </c>
      <c r="Q1066" s="116">
        <v>0</v>
      </c>
      <c r="R1066" s="116">
        <v>0</v>
      </c>
      <c r="S1066" s="116">
        <v>0</v>
      </c>
      <c r="T1066" s="116">
        <v>0</v>
      </c>
      <c r="U1066" s="119" t="s">
        <v>146</v>
      </c>
      <c r="V1066" s="116">
        <v>0</v>
      </c>
      <c r="W1066" s="116">
        <v>0</v>
      </c>
      <c r="X1066" s="116">
        <v>0</v>
      </c>
      <c r="Y1066" s="116">
        <v>0</v>
      </c>
      <c r="Z1066" s="116">
        <v>0</v>
      </c>
      <c r="AA1066" s="116">
        <v>0</v>
      </c>
      <c r="AB1066" s="116">
        <v>2</v>
      </c>
      <c r="AC1066" s="116">
        <v>10</v>
      </c>
      <c r="AD1066" s="116">
        <v>0</v>
      </c>
      <c r="AE1066" s="116">
        <v>0</v>
      </c>
      <c r="AF1066" s="116" t="s">
        <v>1860</v>
      </c>
      <c r="AG1066" s="117" t="s">
        <v>2049</v>
      </c>
      <c r="AH1066" s="117" t="s">
        <v>1861</v>
      </c>
    </row>
    <row r="1067" spans="1:34" x14ac:dyDescent="0.25">
      <c r="A1067" s="117" t="s">
        <v>323</v>
      </c>
      <c r="B1067" s="117" t="s">
        <v>324</v>
      </c>
      <c r="C1067" s="117" t="s">
        <v>3955</v>
      </c>
      <c r="D1067" s="117" t="s">
        <v>1134</v>
      </c>
      <c r="E1067" s="117" t="s">
        <v>1135</v>
      </c>
      <c r="F1067" s="117" t="s">
        <v>1133</v>
      </c>
      <c r="G1067" s="117" t="s">
        <v>1136</v>
      </c>
      <c r="H1067" s="117" t="s">
        <v>3956</v>
      </c>
      <c r="I1067" s="117" t="s">
        <v>3956</v>
      </c>
      <c r="J1067" s="116" t="s">
        <v>1858</v>
      </c>
      <c r="K1067" s="116">
        <v>8.6493400000000005</v>
      </c>
      <c r="L1067" s="116">
        <v>27.664249999999999</v>
      </c>
      <c r="M1067" s="117" t="s">
        <v>1859</v>
      </c>
      <c r="N1067" s="116" t="s">
        <v>159</v>
      </c>
      <c r="O1067" s="116">
        <v>65</v>
      </c>
      <c r="P1067" s="116">
        <v>384</v>
      </c>
      <c r="Q1067" s="116">
        <v>65</v>
      </c>
      <c r="R1067" s="116">
        <v>384</v>
      </c>
      <c r="S1067" s="116">
        <v>0</v>
      </c>
      <c r="T1067" s="116">
        <v>0</v>
      </c>
      <c r="U1067" s="116" t="s">
        <v>159</v>
      </c>
      <c r="V1067" s="116">
        <v>748</v>
      </c>
      <c r="W1067" s="116">
        <v>4064</v>
      </c>
      <c r="X1067" s="116">
        <v>340</v>
      </c>
      <c r="Y1067" s="116">
        <v>1802</v>
      </c>
      <c r="Z1067" s="116">
        <v>408</v>
      </c>
      <c r="AA1067" s="116">
        <v>2262</v>
      </c>
      <c r="AB1067" s="116">
        <v>150</v>
      </c>
      <c r="AC1067" s="116">
        <v>812</v>
      </c>
      <c r="AD1067" s="116">
        <v>126</v>
      </c>
      <c r="AE1067" s="116">
        <v>682</v>
      </c>
      <c r="AF1067" s="116" t="s">
        <v>1860</v>
      </c>
      <c r="AG1067" s="117"/>
      <c r="AH1067" s="117" t="s">
        <v>1861</v>
      </c>
    </row>
    <row r="1068" spans="1:34" x14ac:dyDescent="0.25">
      <c r="A1068" s="117" t="s">
        <v>323</v>
      </c>
      <c r="B1068" s="117" t="s">
        <v>324</v>
      </c>
      <c r="C1068" s="117" t="s">
        <v>3957</v>
      </c>
      <c r="D1068" s="117" t="s">
        <v>1134</v>
      </c>
      <c r="E1068" s="117" t="s">
        <v>1135</v>
      </c>
      <c r="F1068" s="117" t="s">
        <v>1133</v>
      </c>
      <c r="G1068" s="117" t="s">
        <v>1136</v>
      </c>
      <c r="H1068" s="117" t="s">
        <v>3951</v>
      </c>
      <c r="I1068" s="117"/>
      <c r="J1068" s="116" t="s">
        <v>1858</v>
      </c>
      <c r="K1068" s="116">
        <v>8.65001</v>
      </c>
      <c r="L1068" s="116">
        <v>27.686900000000001</v>
      </c>
      <c r="M1068" s="117" t="s">
        <v>1859</v>
      </c>
      <c r="N1068" s="116" t="s">
        <v>159</v>
      </c>
      <c r="O1068" s="116">
        <v>167</v>
      </c>
      <c r="P1068" s="116">
        <v>1027</v>
      </c>
      <c r="Q1068" s="116">
        <v>167</v>
      </c>
      <c r="R1068" s="116">
        <v>1027</v>
      </c>
      <c r="S1068" s="116">
        <v>0</v>
      </c>
      <c r="T1068" s="116">
        <v>0</v>
      </c>
      <c r="U1068" s="116" t="s">
        <v>159</v>
      </c>
      <c r="V1068" s="116">
        <v>17</v>
      </c>
      <c r="W1068" s="116">
        <v>89</v>
      </c>
      <c r="X1068" s="116">
        <v>11</v>
      </c>
      <c r="Y1068" s="116">
        <v>57</v>
      </c>
      <c r="Z1068" s="116">
        <v>6</v>
      </c>
      <c r="AA1068" s="116">
        <v>32</v>
      </c>
      <c r="AB1068" s="116">
        <v>0</v>
      </c>
      <c r="AC1068" s="116">
        <v>0</v>
      </c>
      <c r="AD1068" s="116">
        <v>60</v>
      </c>
      <c r="AE1068" s="116">
        <v>279</v>
      </c>
      <c r="AF1068" s="116" t="s">
        <v>1860</v>
      </c>
      <c r="AG1068" s="117"/>
      <c r="AH1068" s="117" t="s">
        <v>1861</v>
      </c>
    </row>
    <row r="1069" spans="1:34" x14ac:dyDescent="0.25">
      <c r="A1069" s="117" t="s">
        <v>323</v>
      </c>
      <c r="B1069" s="117" t="s">
        <v>324</v>
      </c>
      <c r="C1069" s="117" t="s">
        <v>3958</v>
      </c>
      <c r="D1069" s="117" t="s">
        <v>1134</v>
      </c>
      <c r="E1069" s="117" t="s">
        <v>1135</v>
      </c>
      <c r="F1069" s="117" t="s">
        <v>1133</v>
      </c>
      <c r="G1069" s="117" t="s">
        <v>1136</v>
      </c>
      <c r="H1069" s="117" t="s">
        <v>3959</v>
      </c>
      <c r="I1069" s="117"/>
      <c r="J1069" s="116" t="s">
        <v>1858</v>
      </c>
      <c r="K1069" s="116">
        <v>8.5660000000000007</v>
      </c>
      <c r="L1069" s="116">
        <v>27.713916999999999</v>
      </c>
      <c r="M1069" s="117" t="s">
        <v>1859</v>
      </c>
      <c r="N1069" s="116" t="s">
        <v>159</v>
      </c>
      <c r="O1069" s="116">
        <v>4</v>
      </c>
      <c r="P1069" s="116">
        <v>18</v>
      </c>
      <c r="Q1069" s="116">
        <v>0</v>
      </c>
      <c r="R1069" s="116">
        <v>0</v>
      </c>
      <c r="S1069" s="116">
        <v>4</v>
      </c>
      <c r="T1069" s="116">
        <v>18</v>
      </c>
      <c r="U1069" s="119" t="s">
        <v>146</v>
      </c>
      <c r="V1069" s="116">
        <v>0</v>
      </c>
      <c r="W1069" s="116">
        <v>0</v>
      </c>
      <c r="X1069" s="116">
        <v>0</v>
      </c>
      <c r="Y1069" s="116">
        <v>0</v>
      </c>
      <c r="Z1069" s="116">
        <v>0</v>
      </c>
      <c r="AA1069" s="116">
        <v>0</v>
      </c>
      <c r="AB1069" s="116">
        <v>0</v>
      </c>
      <c r="AC1069" s="116">
        <v>0</v>
      </c>
      <c r="AD1069" s="116">
        <v>0</v>
      </c>
      <c r="AE1069" s="116">
        <v>0</v>
      </c>
      <c r="AF1069" s="116" t="s">
        <v>1860</v>
      </c>
      <c r="AG1069" s="117" t="s">
        <v>1888</v>
      </c>
      <c r="AH1069" s="117" t="s">
        <v>1861</v>
      </c>
    </row>
    <row r="1070" spans="1:34" x14ac:dyDescent="0.25">
      <c r="A1070" s="117" t="s">
        <v>323</v>
      </c>
      <c r="B1070" s="117" t="s">
        <v>324</v>
      </c>
      <c r="C1070" s="117" t="s">
        <v>3960</v>
      </c>
      <c r="D1070" s="117" t="s">
        <v>1134</v>
      </c>
      <c r="E1070" s="117" t="s">
        <v>1135</v>
      </c>
      <c r="F1070" s="117" t="s">
        <v>1337</v>
      </c>
      <c r="G1070" s="117" t="s">
        <v>1338</v>
      </c>
      <c r="H1070" s="117" t="s">
        <v>3961</v>
      </c>
      <c r="I1070" s="117" t="s">
        <v>3961</v>
      </c>
      <c r="J1070" s="116" t="s">
        <v>1858</v>
      </c>
      <c r="K1070" s="116">
        <v>8.7763100000000005</v>
      </c>
      <c r="L1070" s="116">
        <v>27.789883</v>
      </c>
      <c r="M1070" s="117" t="s">
        <v>1859</v>
      </c>
      <c r="N1070" s="116" t="s">
        <v>159</v>
      </c>
      <c r="O1070" s="116">
        <v>371</v>
      </c>
      <c r="P1070" s="116">
        <v>1851</v>
      </c>
      <c r="Q1070" s="116">
        <v>371</v>
      </c>
      <c r="R1070" s="116">
        <v>1851</v>
      </c>
      <c r="S1070" s="116">
        <v>0</v>
      </c>
      <c r="T1070" s="116">
        <v>0</v>
      </c>
      <c r="U1070" s="116" t="s">
        <v>159</v>
      </c>
      <c r="V1070" s="116">
        <v>431</v>
      </c>
      <c r="W1070" s="116">
        <v>2207</v>
      </c>
      <c r="X1070" s="116">
        <v>110</v>
      </c>
      <c r="Y1070" s="116">
        <v>583</v>
      </c>
      <c r="Z1070" s="116">
        <v>321</v>
      </c>
      <c r="AA1070" s="116">
        <v>1624</v>
      </c>
      <c r="AB1070" s="116">
        <v>80</v>
      </c>
      <c r="AC1070" s="116">
        <v>400</v>
      </c>
      <c r="AD1070" s="116">
        <v>73</v>
      </c>
      <c r="AE1070" s="116">
        <v>369</v>
      </c>
      <c r="AF1070" s="116" t="s">
        <v>1860</v>
      </c>
      <c r="AG1070" s="117"/>
      <c r="AH1070" s="117" t="s">
        <v>1861</v>
      </c>
    </row>
    <row r="1071" spans="1:34" x14ac:dyDescent="0.25">
      <c r="A1071" s="117" t="s">
        <v>323</v>
      </c>
      <c r="B1071" s="117" t="s">
        <v>324</v>
      </c>
      <c r="C1071" s="117" t="s">
        <v>3962</v>
      </c>
      <c r="D1071" s="117" t="s">
        <v>1134</v>
      </c>
      <c r="E1071" s="117" t="s">
        <v>1135</v>
      </c>
      <c r="F1071" s="117" t="s">
        <v>1251</v>
      </c>
      <c r="G1071" s="117" t="s">
        <v>1252</v>
      </c>
      <c r="H1071" s="117" t="s">
        <v>3963</v>
      </c>
      <c r="I1071" s="117"/>
      <c r="J1071" s="116" t="s">
        <v>1858</v>
      </c>
      <c r="K1071" s="116">
        <v>8.5995600000000003</v>
      </c>
      <c r="L1071" s="116">
        <v>27.558782999999998</v>
      </c>
      <c r="M1071" s="117" t="s">
        <v>1859</v>
      </c>
      <c r="N1071" s="116" t="s">
        <v>159</v>
      </c>
      <c r="O1071" s="116">
        <v>61</v>
      </c>
      <c r="P1071" s="116">
        <v>305</v>
      </c>
      <c r="Q1071" s="116">
        <v>61</v>
      </c>
      <c r="R1071" s="116">
        <v>305</v>
      </c>
      <c r="S1071" s="116">
        <v>0</v>
      </c>
      <c r="T1071" s="116">
        <v>0</v>
      </c>
      <c r="U1071" s="116" t="s">
        <v>159</v>
      </c>
      <c r="V1071" s="116">
        <v>571</v>
      </c>
      <c r="W1071" s="116">
        <v>2840</v>
      </c>
      <c r="X1071" s="116">
        <v>297</v>
      </c>
      <c r="Y1071" s="116">
        <v>1459</v>
      </c>
      <c r="Z1071" s="116">
        <v>274</v>
      </c>
      <c r="AA1071" s="116">
        <v>1381</v>
      </c>
      <c r="AB1071" s="116">
        <v>17</v>
      </c>
      <c r="AC1071" s="116">
        <v>87</v>
      </c>
      <c r="AD1071" s="116">
        <v>63</v>
      </c>
      <c r="AE1071" s="116">
        <v>319</v>
      </c>
      <c r="AF1071" s="116" t="s">
        <v>1860</v>
      </c>
      <c r="AG1071" s="117"/>
      <c r="AH1071" s="117" t="s">
        <v>1861</v>
      </c>
    </row>
    <row r="1072" spans="1:34" x14ac:dyDescent="0.25">
      <c r="A1072" s="117" t="s">
        <v>323</v>
      </c>
      <c r="B1072" s="117" t="s">
        <v>324</v>
      </c>
      <c r="C1072" s="117" t="s">
        <v>3964</v>
      </c>
      <c r="D1072" s="117" t="s">
        <v>1134</v>
      </c>
      <c r="E1072" s="117" t="s">
        <v>1135</v>
      </c>
      <c r="F1072" s="117" t="s">
        <v>1251</v>
      </c>
      <c r="G1072" s="117" t="s">
        <v>1252</v>
      </c>
      <c r="H1072" s="117" t="s">
        <v>3965</v>
      </c>
      <c r="I1072" s="117"/>
      <c r="J1072" s="116" t="s">
        <v>1858</v>
      </c>
      <c r="K1072" s="116">
        <v>8.7116199999999999</v>
      </c>
      <c r="L1072" s="116">
        <v>27.637640000000001</v>
      </c>
      <c r="M1072" s="117" t="s">
        <v>1859</v>
      </c>
      <c r="N1072" s="116" t="s">
        <v>159</v>
      </c>
      <c r="O1072" s="116">
        <v>73</v>
      </c>
      <c r="P1072" s="116">
        <v>367</v>
      </c>
      <c r="Q1072" s="116">
        <v>73</v>
      </c>
      <c r="R1072" s="116">
        <v>367</v>
      </c>
      <c r="S1072" s="116">
        <v>0</v>
      </c>
      <c r="T1072" s="116">
        <v>0</v>
      </c>
      <c r="U1072" s="116" t="s">
        <v>159</v>
      </c>
      <c r="V1072" s="116">
        <v>402</v>
      </c>
      <c r="W1072" s="116">
        <v>2040</v>
      </c>
      <c r="X1072" s="116">
        <v>107</v>
      </c>
      <c r="Y1072" s="116">
        <v>547</v>
      </c>
      <c r="Z1072" s="116">
        <v>295</v>
      </c>
      <c r="AA1072" s="116">
        <v>1493</v>
      </c>
      <c r="AB1072" s="116">
        <v>19</v>
      </c>
      <c r="AC1072" s="116">
        <v>98</v>
      </c>
      <c r="AD1072" s="116">
        <v>75</v>
      </c>
      <c r="AE1072" s="116">
        <v>380</v>
      </c>
      <c r="AF1072" s="116" t="s">
        <v>1860</v>
      </c>
      <c r="AG1072" s="117"/>
      <c r="AH1072" s="117" t="s">
        <v>1861</v>
      </c>
    </row>
    <row r="1073" spans="1:34" x14ac:dyDescent="0.25">
      <c r="A1073" s="117" t="s">
        <v>323</v>
      </c>
      <c r="B1073" s="117" t="s">
        <v>324</v>
      </c>
      <c r="C1073" s="117" t="s">
        <v>3966</v>
      </c>
      <c r="D1073" s="117" t="s">
        <v>1134</v>
      </c>
      <c r="E1073" s="117" t="s">
        <v>1135</v>
      </c>
      <c r="F1073" s="117" t="s">
        <v>1251</v>
      </c>
      <c r="G1073" s="117" t="s">
        <v>1252</v>
      </c>
      <c r="H1073" s="117" t="s">
        <v>3967</v>
      </c>
      <c r="I1073" s="117"/>
      <c r="J1073" s="116" t="s">
        <v>1858</v>
      </c>
      <c r="K1073" s="116">
        <v>8.6704600000000003</v>
      </c>
      <c r="L1073" s="116">
        <v>27.415766999999999</v>
      </c>
      <c r="M1073" s="117" t="s">
        <v>1859</v>
      </c>
      <c r="N1073" s="116" t="s">
        <v>159</v>
      </c>
      <c r="O1073" s="116">
        <v>58</v>
      </c>
      <c r="P1073" s="116">
        <v>290</v>
      </c>
      <c r="Q1073" s="116">
        <v>58</v>
      </c>
      <c r="R1073" s="116">
        <v>290</v>
      </c>
      <c r="S1073" s="116">
        <v>0</v>
      </c>
      <c r="T1073" s="116">
        <v>0</v>
      </c>
      <c r="U1073" s="119" t="s">
        <v>146</v>
      </c>
      <c r="V1073" s="116">
        <v>0</v>
      </c>
      <c r="W1073" s="116">
        <v>0</v>
      </c>
      <c r="X1073" s="116">
        <v>0</v>
      </c>
      <c r="Y1073" s="116">
        <v>0</v>
      </c>
      <c r="Z1073" s="116">
        <v>0</v>
      </c>
      <c r="AA1073" s="116">
        <v>0</v>
      </c>
      <c r="AB1073" s="116">
        <v>0</v>
      </c>
      <c r="AC1073" s="116">
        <v>0</v>
      </c>
      <c r="AD1073" s="116">
        <v>0</v>
      </c>
      <c r="AE1073" s="116">
        <v>0</v>
      </c>
      <c r="AF1073" s="116" t="s">
        <v>1860</v>
      </c>
      <c r="AG1073" s="117"/>
      <c r="AH1073" s="117" t="s">
        <v>1861</v>
      </c>
    </row>
    <row r="1074" spans="1:34" x14ac:dyDescent="0.25">
      <c r="A1074" s="117" t="s">
        <v>323</v>
      </c>
      <c r="B1074" s="117" t="s">
        <v>324</v>
      </c>
      <c r="C1074" s="117" t="s">
        <v>3968</v>
      </c>
      <c r="D1074" s="117" t="s">
        <v>1134</v>
      </c>
      <c r="E1074" s="117" t="s">
        <v>1135</v>
      </c>
      <c r="F1074" s="117" t="s">
        <v>1276</v>
      </c>
      <c r="G1074" s="117" t="s">
        <v>1277</v>
      </c>
      <c r="H1074" s="117" t="s">
        <v>3969</v>
      </c>
      <c r="I1074" s="117"/>
      <c r="J1074" s="116" t="s">
        <v>1858</v>
      </c>
      <c r="K1074" s="116">
        <v>8.7093600000000002</v>
      </c>
      <c r="L1074" s="116">
        <v>27.758130000000001</v>
      </c>
      <c r="M1074" s="117" t="s">
        <v>1859</v>
      </c>
      <c r="N1074" s="116" t="s">
        <v>159</v>
      </c>
      <c r="O1074" s="116">
        <v>17</v>
      </c>
      <c r="P1074" s="116">
        <v>83</v>
      </c>
      <c r="Q1074" s="116">
        <v>17</v>
      </c>
      <c r="R1074" s="116">
        <v>83</v>
      </c>
      <c r="S1074" s="116">
        <v>0</v>
      </c>
      <c r="T1074" s="116">
        <v>0</v>
      </c>
      <c r="U1074" s="116" t="s">
        <v>159</v>
      </c>
      <c r="V1074" s="116">
        <v>453</v>
      </c>
      <c r="W1074" s="116">
        <v>2286</v>
      </c>
      <c r="X1074" s="116">
        <v>188</v>
      </c>
      <c r="Y1074" s="116">
        <v>1067</v>
      </c>
      <c r="Z1074" s="116">
        <v>265</v>
      </c>
      <c r="AA1074" s="116">
        <v>1219</v>
      </c>
      <c r="AB1074" s="116">
        <v>200</v>
      </c>
      <c r="AC1074" s="116">
        <v>1014</v>
      </c>
      <c r="AD1074" s="116">
        <v>173</v>
      </c>
      <c r="AE1074" s="116">
        <v>876</v>
      </c>
      <c r="AF1074" s="116" t="s">
        <v>1860</v>
      </c>
      <c r="AG1074" s="117"/>
      <c r="AH1074" s="117" t="s">
        <v>1861</v>
      </c>
    </row>
    <row r="1075" spans="1:34" x14ac:dyDescent="0.25">
      <c r="A1075" s="117" t="s">
        <v>323</v>
      </c>
      <c r="B1075" s="117" t="s">
        <v>324</v>
      </c>
      <c r="C1075" s="117" t="s">
        <v>3970</v>
      </c>
      <c r="D1075" s="117" t="s">
        <v>1134</v>
      </c>
      <c r="E1075" s="117" t="s">
        <v>1135</v>
      </c>
      <c r="F1075" s="117" t="s">
        <v>1276</v>
      </c>
      <c r="G1075" s="117" t="s">
        <v>1277</v>
      </c>
      <c r="H1075" s="117" t="s">
        <v>3971</v>
      </c>
      <c r="I1075" s="117"/>
      <c r="J1075" s="116" t="s">
        <v>1858</v>
      </c>
      <c r="K1075" s="116">
        <v>8.7290720000000004</v>
      </c>
      <c r="L1075" s="116">
        <v>27.798418999999999</v>
      </c>
      <c r="M1075" s="117" t="s">
        <v>1859</v>
      </c>
      <c r="N1075" s="116" t="s">
        <v>159</v>
      </c>
      <c r="O1075" s="116">
        <v>130</v>
      </c>
      <c r="P1075" s="116">
        <v>648</v>
      </c>
      <c r="Q1075" s="116">
        <v>130</v>
      </c>
      <c r="R1075" s="116">
        <v>648</v>
      </c>
      <c r="S1075" s="116">
        <v>0</v>
      </c>
      <c r="T1075" s="116">
        <v>0</v>
      </c>
      <c r="U1075" s="116" t="s">
        <v>159</v>
      </c>
      <c r="V1075" s="116">
        <v>39</v>
      </c>
      <c r="W1075" s="116">
        <v>187</v>
      </c>
      <c r="X1075" s="116">
        <v>18</v>
      </c>
      <c r="Y1075" s="116">
        <v>90</v>
      </c>
      <c r="Z1075" s="116">
        <v>21</v>
      </c>
      <c r="AA1075" s="116">
        <v>97</v>
      </c>
      <c r="AB1075" s="116">
        <v>0</v>
      </c>
      <c r="AC1075" s="116">
        <v>0</v>
      </c>
      <c r="AD1075" s="116">
        <v>54</v>
      </c>
      <c r="AE1075" s="116">
        <v>279</v>
      </c>
      <c r="AF1075" s="116" t="s">
        <v>1860</v>
      </c>
      <c r="AG1075" s="117"/>
      <c r="AH1075" s="117" t="s">
        <v>1861</v>
      </c>
    </row>
    <row r="1076" spans="1:34" x14ac:dyDescent="0.25">
      <c r="A1076" s="117" t="s">
        <v>323</v>
      </c>
      <c r="B1076" s="117" t="s">
        <v>324</v>
      </c>
      <c r="C1076" s="117" t="s">
        <v>3972</v>
      </c>
      <c r="D1076" s="117" t="s">
        <v>1134</v>
      </c>
      <c r="E1076" s="117" t="s">
        <v>1135</v>
      </c>
      <c r="F1076" s="117" t="s">
        <v>1276</v>
      </c>
      <c r="G1076" s="117" t="s">
        <v>1277</v>
      </c>
      <c r="H1076" s="117" t="s">
        <v>3973</v>
      </c>
      <c r="I1076" s="117"/>
      <c r="J1076" s="116" t="s">
        <v>1858</v>
      </c>
      <c r="K1076" s="116">
        <v>8.7464600000000008</v>
      </c>
      <c r="L1076" s="116">
        <v>27.818317</v>
      </c>
      <c r="M1076" s="117" t="s">
        <v>1859</v>
      </c>
      <c r="N1076" s="116" t="s">
        <v>146</v>
      </c>
      <c r="O1076" s="116">
        <v>0</v>
      </c>
      <c r="P1076" s="116">
        <v>0</v>
      </c>
      <c r="Q1076" s="116">
        <v>0</v>
      </c>
      <c r="R1076" s="116">
        <v>0</v>
      </c>
      <c r="S1076" s="116">
        <v>0</v>
      </c>
      <c r="T1076" s="116">
        <v>0</v>
      </c>
      <c r="U1076" s="116" t="s">
        <v>159</v>
      </c>
      <c r="V1076" s="116">
        <v>33</v>
      </c>
      <c r="W1076" s="116">
        <v>177</v>
      </c>
      <c r="X1076" s="116">
        <v>23</v>
      </c>
      <c r="Y1076" s="116">
        <v>110</v>
      </c>
      <c r="Z1076" s="116">
        <v>10</v>
      </c>
      <c r="AA1076" s="116">
        <v>67</v>
      </c>
      <c r="AB1076" s="116">
        <v>0</v>
      </c>
      <c r="AC1076" s="116">
        <v>0</v>
      </c>
      <c r="AD1076" s="116">
        <v>100</v>
      </c>
      <c r="AE1076" s="116">
        <v>501</v>
      </c>
      <c r="AF1076" s="116" t="s">
        <v>1860</v>
      </c>
      <c r="AG1076" s="117" t="s">
        <v>1888</v>
      </c>
      <c r="AH1076" s="117" t="s">
        <v>1861</v>
      </c>
    </row>
    <row r="1077" spans="1:34" x14ac:dyDescent="0.25">
      <c r="A1077" s="117" t="s">
        <v>323</v>
      </c>
      <c r="B1077" s="117" t="s">
        <v>324</v>
      </c>
      <c r="C1077" s="117" t="s">
        <v>3974</v>
      </c>
      <c r="D1077" s="117" t="s">
        <v>1134</v>
      </c>
      <c r="E1077" s="117" t="s">
        <v>1135</v>
      </c>
      <c r="F1077" s="117" t="s">
        <v>1236</v>
      </c>
      <c r="G1077" s="117" t="s">
        <v>1237</v>
      </c>
      <c r="H1077" s="117" t="s">
        <v>3975</v>
      </c>
      <c r="I1077" s="117"/>
      <c r="J1077" s="116" t="s">
        <v>1858</v>
      </c>
      <c r="K1077" s="116">
        <v>8.6490500000000008</v>
      </c>
      <c r="L1077" s="116">
        <v>27.819099999999999</v>
      </c>
      <c r="M1077" s="117" t="s">
        <v>1859</v>
      </c>
      <c r="N1077" s="116" t="s">
        <v>159</v>
      </c>
      <c r="O1077" s="116">
        <v>89</v>
      </c>
      <c r="P1077" s="116">
        <v>436</v>
      </c>
      <c r="Q1077" s="116">
        <v>89</v>
      </c>
      <c r="R1077" s="116">
        <v>436</v>
      </c>
      <c r="S1077" s="116">
        <v>0</v>
      </c>
      <c r="T1077" s="116">
        <v>0</v>
      </c>
      <c r="U1077" s="116" t="s">
        <v>159</v>
      </c>
      <c r="V1077" s="116">
        <v>725</v>
      </c>
      <c r="W1077" s="116">
        <v>3651</v>
      </c>
      <c r="X1077" s="116">
        <v>365</v>
      </c>
      <c r="Y1077" s="116">
        <v>1836</v>
      </c>
      <c r="Z1077" s="116">
        <v>360</v>
      </c>
      <c r="AA1077" s="116">
        <v>1815</v>
      </c>
      <c r="AB1077" s="116">
        <v>100</v>
      </c>
      <c r="AC1077" s="116">
        <v>517</v>
      </c>
      <c r="AD1077" s="116">
        <v>266</v>
      </c>
      <c r="AE1077" s="116">
        <v>1375</v>
      </c>
      <c r="AF1077" s="116" t="s">
        <v>1860</v>
      </c>
      <c r="AG1077" s="117"/>
      <c r="AH1077" s="117" t="s">
        <v>1861</v>
      </c>
    </row>
    <row r="1078" spans="1:34" x14ac:dyDescent="0.25">
      <c r="A1078" s="117" t="s">
        <v>323</v>
      </c>
      <c r="B1078" s="117" t="s">
        <v>324</v>
      </c>
      <c r="C1078" s="117" t="s">
        <v>3976</v>
      </c>
      <c r="D1078" s="117" t="s">
        <v>1134</v>
      </c>
      <c r="E1078" s="117" t="s">
        <v>1135</v>
      </c>
      <c r="F1078" s="117" t="s">
        <v>1236</v>
      </c>
      <c r="G1078" s="117" t="s">
        <v>1237</v>
      </c>
      <c r="H1078" s="117" t="s">
        <v>3977</v>
      </c>
      <c r="I1078" s="117"/>
      <c r="J1078" s="116" t="s">
        <v>1858</v>
      </c>
      <c r="K1078" s="116">
        <v>8.6484430000000003</v>
      </c>
      <c r="L1078" s="116">
        <v>27.818739999999998</v>
      </c>
      <c r="M1078" s="117" t="s">
        <v>1859</v>
      </c>
      <c r="N1078" s="116" t="s">
        <v>159</v>
      </c>
      <c r="O1078" s="116">
        <v>130</v>
      </c>
      <c r="P1078" s="116">
        <v>648</v>
      </c>
      <c r="Q1078" s="116">
        <v>130</v>
      </c>
      <c r="R1078" s="116">
        <v>648</v>
      </c>
      <c r="S1078" s="116">
        <v>0</v>
      </c>
      <c r="T1078" s="116">
        <v>0</v>
      </c>
      <c r="U1078" s="116" t="s">
        <v>159</v>
      </c>
      <c r="V1078" s="116">
        <v>77</v>
      </c>
      <c r="W1078" s="116">
        <v>377</v>
      </c>
      <c r="X1078" s="116">
        <v>40</v>
      </c>
      <c r="Y1078" s="116">
        <v>200</v>
      </c>
      <c r="Z1078" s="116">
        <v>37</v>
      </c>
      <c r="AA1078" s="116">
        <v>177</v>
      </c>
      <c r="AB1078" s="116">
        <v>0</v>
      </c>
      <c r="AC1078" s="116">
        <v>0</v>
      </c>
      <c r="AD1078" s="116">
        <v>120</v>
      </c>
      <c r="AE1078" s="116">
        <v>603</v>
      </c>
      <c r="AF1078" s="116" t="s">
        <v>1860</v>
      </c>
      <c r="AG1078" s="117"/>
      <c r="AH1078" s="117" t="s">
        <v>1861</v>
      </c>
    </row>
    <row r="1079" spans="1:34" x14ac:dyDescent="0.25">
      <c r="A1079" s="117" t="s">
        <v>323</v>
      </c>
      <c r="B1079" s="117" t="s">
        <v>324</v>
      </c>
      <c r="C1079" s="117" t="s">
        <v>3978</v>
      </c>
      <c r="D1079" s="117" t="s">
        <v>1134</v>
      </c>
      <c r="E1079" s="117" t="s">
        <v>1135</v>
      </c>
      <c r="F1079" s="117" t="s">
        <v>1236</v>
      </c>
      <c r="G1079" s="117" t="s">
        <v>1237</v>
      </c>
      <c r="H1079" s="117" t="s">
        <v>3979</v>
      </c>
      <c r="I1079" s="117" t="s">
        <v>3980</v>
      </c>
      <c r="J1079" s="116" t="s">
        <v>1858</v>
      </c>
      <c r="K1079" s="116">
        <v>8.6278600000000001</v>
      </c>
      <c r="L1079" s="116">
        <v>27.839366999999999</v>
      </c>
      <c r="M1079" s="117" t="s">
        <v>1859</v>
      </c>
      <c r="N1079" s="116" t="s">
        <v>146</v>
      </c>
      <c r="O1079" s="116">
        <v>0</v>
      </c>
      <c r="P1079" s="116">
        <v>0</v>
      </c>
      <c r="Q1079" s="116">
        <v>0</v>
      </c>
      <c r="R1079" s="116">
        <v>0</v>
      </c>
      <c r="S1079" s="116">
        <v>0</v>
      </c>
      <c r="T1079" s="116">
        <v>0</v>
      </c>
      <c r="U1079" s="116" t="s">
        <v>159</v>
      </c>
      <c r="V1079" s="116">
        <v>4</v>
      </c>
      <c r="W1079" s="116">
        <v>20</v>
      </c>
      <c r="X1079" s="116">
        <v>0</v>
      </c>
      <c r="Y1079" s="116">
        <v>0</v>
      </c>
      <c r="Z1079" s="116">
        <v>4</v>
      </c>
      <c r="AA1079" s="116">
        <v>20</v>
      </c>
      <c r="AB1079" s="116">
        <v>0</v>
      </c>
      <c r="AC1079" s="116">
        <v>0</v>
      </c>
      <c r="AD1079" s="116">
        <v>75</v>
      </c>
      <c r="AE1079" s="116">
        <v>377</v>
      </c>
      <c r="AF1079" s="116" t="s">
        <v>1860</v>
      </c>
      <c r="AG1079" s="117" t="s">
        <v>1888</v>
      </c>
      <c r="AH1079" s="117" t="s">
        <v>1861</v>
      </c>
    </row>
    <row r="1080" spans="1:34" x14ac:dyDescent="0.25">
      <c r="A1080" s="117" t="s">
        <v>323</v>
      </c>
      <c r="B1080" s="117" t="s">
        <v>324</v>
      </c>
      <c r="C1080" s="117" t="s">
        <v>3981</v>
      </c>
      <c r="D1080" s="117" t="s">
        <v>1134</v>
      </c>
      <c r="E1080" s="117" t="s">
        <v>1135</v>
      </c>
      <c r="F1080" s="117" t="s">
        <v>1331</v>
      </c>
      <c r="G1080" s="117" t="s">
        <v>1332</v>
      </c>
      <c r="H1080" s="117" t="s">
        <v>3982</v>
      </c>
      <c r="I1080" s="117"/>
      <c r="J1080" s="116" t="s">
        <v>1858</v>
      </c>
      <c r="K1080" s="116">
        <v>8.7739600000000006</v>
      </c>
      <c r="L1080" s="116">
        <v>27.884080000000001</v>
      </c>
      <c r="M1080" s="117" t="s">
        <v>1859</v>
      </c>
      <c r="N1080" s="116" t="s">
        <v>159</v>
      </c>
      <c r="O1080" s="116">
        <v>430</v>
      </c>
      <c r="P1080" s="116">
        <v>2207</v>
      </c>
      <c r="Q1080" s="116">
        <v>430</v>
      </c>
      <c r="R1080" s="116">
        <v>2207</v>
      </c>
      <c r="S1080" s="116">
        <v>0</v>
      </c>
      <c r="T1080" s="116">
        <v>0</v>
      </c>
      <c r="U1080" s="116" t="s">
        <v>159</v>
      </c>
      <c r="V1080" s="116">
        <v>520</v>
      </c>
      <c r="W1080" s="116">
        <v>2639</v>
      </c>
      <c r="X1080" s="116">
        <v>110</v>
      </c>
      <c r="Y1080" s="116">
        <v>566</v>
      </c>
      <c r="Z1080" s="116">
        <v>410</v>
      </c>
      <c r="AA1080" s="116">
        <v>2073</v>
      </c>
      <c r="AB1080" s="116">
        <v>76</v>
      </c>
      <c r="AC1080" s="116">
        <v>380</v>
      </c>
      <c r="AD1080" s="116">
        <v>74</v>
      </c>
      <c r="AE1080" s="116">
        <v>378</v>
      </c>
      <c r="AF1080" s="116" t="s">
        <v>1860</v>
      </c>
      <c r="AG1080" s="117"/>
      <c r="AH1080" s="117" t="s">
        <v>1861</v>
      </c>
    </row>
    <row r="1081" spans="1:34" x14ac:dyDescent="0.25">
      <c r="A1081" s="117" t="s">
        <v>323</v>
      </c>
      <c r="B1081" s="117" t="s">
        <v>324</v>
      </c>
      <c r="C1081" s="117" t="s">
        <v>3983</v>
      </c>
      <c r="D1081" s="117" t="s">
        <v>1134</v>
      </c>
      <c r="E1081" s="117" t="s">
        <v>1135</v>
      </c>
      <c r="F1081" s="117" t="s">
        <v>1242</v>
      </c>
      <c r="G1081" s="117" t="s">
        <v>1243</v>
      </c>
      <c r="H1081" s="117" t="s">
        <v>1243</v>
      </c>
      <c r="I1081" s="117"/>
      <c r="J1081" s="116" t="s">
        <v>1858</v>
      </c>
      <c r="K1081" s="116">
        <v>8.69679</v>
      </c>
      <c r="L1081" s="116">
        <v>27.681069999999998</v>
      </c>
      <c r="M1081" s="117" t="s">
        <v>1859</v>
      </c>
      <c r="N1081" s="116" t="s">
        <v>159</v>
      </c>
      <c r="O1081" s="116">
        <v>50</v>
      </c>
      <c r="P1081" s="116">
        <v>253</v>
      </c>
      <c r="Q1081" s="116">
        <v>50</v>
      </c>
      <c r="R1081" s="116">
        <v>253</v>
      </c>
      <c r="S1081" s="116">
        <v>0</v>
      </c>
      <c r="T1081" s="116">
        <v>0</v>
      </c>
      <c r="U1081" s="116" t="s">
        <v>159</v>
      </c>
      <c r="V1081" s="116">
        <v>726</v>
      </c>
      <c r="W1081" s="116">
        <v>3675</v>
      </c>
      <c r="X1081" s="116">
        <v>425</v>
      </c>
      <c r="Y1081" s="116">
        <v>2150</v>
      </c>
      <c r="Z1081" s="116">
        <v>301</v>
      </c>
      <c r="AA1081" s="116">
        <v>1525</v>
      </c>
      <c r="AB1081" s="116">
        <v>18</v>
      </c>
      <c r="AC1081" s="116">
        <v>93</v>
      </c>
      <c r="AD1081" s="116">
        <v>10</v>
      </c>
      <c r="AE1081" s="116">
        <v>52</v>
      </c>
      <c r="AF1081" s="116" t="s">
        <v>1860</v>
      </c>
      <c r="AG1081" s="117"/>
      <c r="AH1081" s="117" t="s">
        <v>1861</v>
      </c>
    </row>
    <row r="1082" spans="1:34" x14ac:dyDescent="0.25">
      <c r="A1082" s="117" t="s">
        <v>323</v>
      </c>
      <c r="B1082" s="117" t="s">
        <v>324</v>
      </c>
      <c r="C1082" s="117" t="s">
        <v>3984</v>
      </c>
      <c r="D1082" s="117" t="s">
        <v>1134</v>
      </c>
      <c r="E1082" s="117" t="s">
        <v>1135</v>
      </c>
      <c r="F1082" s="117" t="s">
        <v>1242</v>
      </c>
      <c r="G1082" s="117" t="s">
        <v>1243</v>
      </c>
      <c r="H1082" s="117" t="s">
        <v>3985</v>
      </c>
      <c r="I1082" s="117"/>
      <c r="J1082" s="116" t="s">
        <v>1858</v>
      </c>
      <c r="K1082" s="116">
        <v>8.6120830000000002</v>
      </c>
      <c r="L1082" s="116">
        <v>27.522763999999999</v>
      </c>
      <c r="M1082" s="117" t="s">
        <v>1859</v>
      </c>
      <c r="N1082" s="116" t="s">
        <v>159</v>
      </c>
      <c r="O1082" s="116">
        <v>98</v>
      </c>
      <c r="P1082" s="116">
        <v>490</v>
      </c>
      <c r="Q1082" s="116">
        <v>98</v>
      </c>
      <c r="R1082" s="116">
        <v>490</v>
      </c>
      <c r="S1082" s="116">
        <v>0</v>
      </c>
      <c r="T1082" s="116">
        <v>0</v>
      </c>
      <c r="U1082" s="119" t="s">
        <v>146</v>
      </c>
      <c r="V1082" s="116">
        <v>0</v>
      </c>
      <c r="W1082" s="116">
        <v>0</v>
      </c>
      <c r="X1082" s="116">
        <v>0</v>
      </c>
      <c r="Y1082" s="116">
        <v>0</v>
      </c>
      <c r="Z1082" s="116">
        <v>0</v>
      </c>
      <c r="AA1082" s="116">
        <v>0</v>
      </c>
      <c r="AB1082" s="116">
        <v>0</v>
      </c>
      <c r="AC1082" s="116">
        <v>0</v>
      </c>
      <c r="AD1082" s="116">
        <v>0</v>
      </c>
      <c r="AE1082" s="116">
        <v>0</v>
      </c>
      <c r="AF1082" s="116" t="s">
        <v>1860</v>
      </c>
      <c r="AG1082" s="117"/>
      <c r="AH1082" s="117" t="s">
        <v>1861</v>
      </c>
    </row>
    <row r="1083" spans="1:34" x14ac:dyDescent="0.25">
      <c r="A1083" s="117" t="s">
        <v>323</v>
      </c>
      <c r="B1083" s="117" t="s">
        <v>324</v>
      </c>
      <c r="C1083" s="117" t="s">
        <v>3986</v>
      </c>
      <c r="D1083" s="117" t="s">
        <v>335</v>
      </c>
      <c r="E1083" s="117" t="s">
        <v>336</v>
      </c>
      <c r="F1083" s="117" t="s">
        <v>1059</v>
      </c>
      <c r="G1083" s="117" t="s">
        <v>1060</v>
      </c>
      <c r="H1083" s="117" t="s">
        <v>3987</v>
      </c>
      <c r="I1083" s="117"/>
      <c r="J1083" s="116" t="s">
        <v>1858</v>
      </c>
      <c r="K1083" s="116">
        <v>9.0202670000000005</v>
      </c>
      <c r="L1083" s="116">
        <v>26.495367000000002</v>
      </c>
      <c r="M1083" s="117" t="s">
        <v>1859</v>
      </c>
      <c r="N1083" s="116" t="s">
        <v>146</v>
      </c>
      <c r="O1083" s="116">
        <v>0</v>
      </c>
      <c r="P1083" s="116">
        <v>0</v>
      </c>
      <c r="Q1083" s="116">
        <v>0</v>
      </c>
      <c r="R1083" s="116">
        <v>0</v>
      </c>
      <c r="S1083" s="116">
        <v>0</v>
      </c>
      <c r="T1083" s="116">
        <v>0</v>
      </c>
      <c r="U1083" s="116" t="s">
        <v>159</v>
      </c>
      <c r="V1083" s="116">
        <v>103</v>
      </c>
      <c r="W1083" s="116">
        <v>479</v>
      </c>
      <c r="X1083" s="116">
        <v>83</v>
      </c>
      <c r="Y1083" s="116">
        <v>382</v>
      </c>
      <c r="Z1083" s="116">
        <v>20</v>
      </c>
      <c r="AA1083" s="116">
        <v>97</v>
      </c>
      <c r="AB1083" s="116">
        <v>15</v>
      </c>
      <c r="AC1083" s="116">
        <v>89</v>
      </c>
      <c r="AD1083" s="116">
        <v>15</v>
      </c>
      <c r="AE1083" s="116">
        <v>79</v>
      </c>
      <c r="AF1083" s="116" t="s">
        <v>1860</v>
      </c>
      <c r="AG1083" s="117"/>
      <c r="AH1083" s="117" t="s">
        <v>1861</v>
      </c>
    </row>
    <row r="1084" spans="1:34" x14ac:dyDescent="0.25">
      <c r="A1084" s="118" t="s">
        <v>323</v>
      </c>
      <c r="B1084" s="118" t="s">
        <v>324</v>
      </c>
      <c r="C1084" s="118" t="s">
        <v>3988</v>
      </c>
      <c r="D1084" s="118" t="s">
        <v>335</v>
      </c>
      <c r="E1084" s="118" t="s">
        <v>336</v>
      </c>
      <c r="F1084" s="118" t="s">
        <v>1059</v>
      </c>
      <c r="G1084" s="118" t="s">
        <v>1060</v>
      </c>
      <c r="H1084" s="118" t="s">
        <v>3989</v>
      </c>
      <c r="I1084" s="118" t="s">
        <v>3990</v>
      </c>
      <c r="J1084" s="118" t="s">
        <v>1885</v>
      </c>
      <c r="K1084" s="119">
        <v>8.9232166670000002</v>
      </c>
      <c r="L1084" s="119">
        <v>26.255483333000001</v>
      </c>
      <c r="M1084" s="118" t="s">
        <v>1859</v>
      </c>
      <c r="N1084" s="116" t="s">
        <v>159</v>
      </c>
      <c r="O1084" s="119">
        <v>34</v>
      </c>
      <c r="P1084" s="119">
        <v>128</v>
      </c>
      <c r="Q1084" s="119">
        <v>34</v>
      </c>
      <c r="R1084" s="119">
        <v>128</v>
      </c>
      <c r="S1084" s="119">
        <v>0</v>
      </c>
      <c r="T1084" s="119">
        <v>0</v>
      </c>
      <c r="U1084" s="119" t="s">
        <v>146</v>
      </c>
      <c r="V1084" s="119">
        <v>0</v>
      </c>
      <c r="W1084" s="116">
        <v>0</v>
      </c>
      <c r="X1084" s="119">
        <v>0</v>
      </c>
      <c r="Y1084" s="119">
        <v>0</v>
      </c>
      <c r="Z1084" s="119">
        <v>0</v>
      </c>
      <c r="AA1084" s="119">
        <v>0</v>
      </c>
      <c r="AB1084" s="119">
        <v>0</v>
      </c>
      <c r="AC1084" s="119">
        <v>0</v>
      </c>
      <c r="AD1084" s="119">
        <v>0</v>
      </c>
      <c r="AE1084" s="119">
        <v>0</v>
      </c>
      <c r="AF1084" s="116" t="s">
        <v>1860</v>
      </c>
      <c r="AG1084" s="118"/>
      <c r="AH1084" s="117" t="s">
        <v>1861</v>
      </c>
    </row>
    <row r="1085" spans="1:34" x14ac:dyDescent="0.25">
      <c r="A1085" s="117" t="s">
        <v>323</v>
      </c>
      <c r="B1085" s="117" t="s">
        <v>324</v>
      </c>
      <c r="C1085" s="117" t="s">
        <v>3991</v>
      </c>
      <c r="D1085" s="117" t="s">
        <v>335</v>
      </c>
      <c r="E1085" s="117" t="s">
        <v>336</v>
      </c>
      <c r="F1085" s="117" t="s">
        <v>1059</v>
      </c>
      <c r="G1085" s="117" t="s">
        <v>1060</v>
      </c>
      <c r="H1085" s="117" t="s">
        <v>1060</v>
      </c>
      <c r="I1085" s="117"/>
      <c r="J1085" s="116" t="s">
        <v>1858</v>
      </c>
      <c r="K1085" s="116">
        <v>8.9232166670000002</v>
      </c>
      <c r="L1085" s="116">
        <v>26.255483330000001</v>
      </c>
      <c r="M1085" s="117" t="s">
        <v>1859</v>
      </c>
      <c r="N1085" s="116" t="s">
        <v>159</v>
      </c>
      <c r="O1085" s="116">
        <v>356</v>
      </c>
      <c r="P1085" s="116">
        <v>1820</v>
      </c>
      <c r="Q1085" s="116">
        <v>356</v>
      </c>
      <c r="R1085" s="116">
        <v>1820</v>
      </c>
      <c r="S1085" s="116">
        <v>0</v>
      </c>
      <c r="T1085" s="116">
        <v>0</v>
      </c>
      <c r="U1085" s="116" t="s">
        <v>159</v>
      </c>
      <c r="V1085" s="116">
        <v>88</v>
      </c>
      <c r="W1085" s="116">
        <v>473</v>
      </c>
      <c r="X1085" s="116">
        <v>73</v>
      </c>
      <c r="Y1085" s="116">
        <v>385</v>
      </c>
      <c r="Z1085" s="116">
        <v>15</v>
      </c>
      <c r="AA1085" s="116">
        <v>88</v>
      </c>
      <c r="AB1085" s="116">
        <v>10</v>
      </c>
      <c r="AC1085" s="116">
        <v>53</v>
      </c>
      <c r="AD1085" s="116">
        <v>15</v>
      </c>
      <c r="AE1085" s="116">
        <v>78</v>
      </c>
      <c r="AF1085" s="116" t="s">
        <v>1860</v>
      </c>
      <c r="AG1085" s="117"/>
      <c r="AH1085" s="117" t="s">
        <v>1861</v>
      </c>
    </row>
    <row r="1086" spans="1:34" x14ac:dyDescent="0.25">
      <c r="A1086" s="117" t="s">
        <v>323</v>
      </c>
      <c r="B1086" s="117" t="s">
        <v>324</v>
      </c>
      <c r="C1086" s="117" t="s">
        <v>3992</v>
      </c>
      <c r="D1086" s="117" t="s">
        <v>335</v>
      </c>
      <c r="E1086" s="117" t="s">
        <v>336</v>
      </c>
      <c r="F1086" s="117" t="s">
        <v>334</v>
      </c>
      <c r="G1086" s="117" t="s">
        <v>337</v>
      </c>
      <c r="H1086" s="117" t="s">
        <v>3993</v>
      </c>
      <c r="I1086" s="117"/>
      <c r="J1086" s="116" t="s">
        <v>1858</v>
      </c>
      <c r="K1086" s="116">
        <v>8.7608899999999998</v>
      </c>
      <c r="L1086" s="116">
        <v>27.4071</v>
      </c>
      <c r="M1086" s="118" t="s">
        <v>2151</v>
      </c>
      <c r="N1086" s="116" t="s">
        <v>146</v>
      </c>
      <c r="O1086" s="116">
        <v>0</v>
      </c>
      <c r="P1086" s="116">
        <v>0</v>
      </c>
      <c r="Q1086" s="116">
        <v>0</v>
      </c>
      <c r="R1086" s="116">
        <v>0</v>
      </c>
      <c r="S1086" s="116">
        <v>0</v>
      </c>
      <c r="T1086" s="116">
        <v>0</v>
      </c>
      <c r="U1086" s="119" t="s">
        <v>146</v>
      </c>
      <c r="V1086" s="116">
        <v>0</v>
      </c>
      <c r="W1086" s="116">
        <v>0</v>
      </c>
      <c r="X1086" s="116">
        <v>0</v>
      </c>
      <c r="Y1086" s="116">
        <v>0</v>
      </c>
      <c r="Z1086" s="116">
        <v>0</v>
      </c>
      <c r="AA1086" s="116">
        <v>0</v>
      </c>
      <c r="AB1086" s="116">
        <v>0</v>
      </c>
      <c r="AC1086" s="116">
        <v>0</v>
      </c>
      <c r="AD1086" s="116">
        <v>0</v>
      </c>
      <c r="AE1086" s="116">
        <v>0</v>
      </c>
      <c r="AF1086" s="116" t="s">
        <v>1860</v>
      </c>
      <c r="AG1086" s="117" t="s">
        <v>2270</v>
      </c>
      <c r="AH1086" s="117" t="s">
        <v>1861</v>
      </c>
    </row>
    <row r="1087" spans="1:34" x14ac:dyDescent="0.25">
      <c r="A1087" s="117" t="s">
        <v>323</v>
      </c>
      <c r="B1087" s="117" t="s">
        <v>324</v>
      </c>
      <c r="C1087" s="117" t="s">
        <v>3994</v>
      </c>
      <c r="D1087" s="117" t="s">
        <v>335</v>
      </c>
      <c r="E1087" s="117" t="s">
        <v>336</v>
      </c>
      <c r="F1087" s="117" t="s">
        <v>334</v>
      </c>
      <c r="G1087" s="117" t="s">
        <v>337</v>
      </c>
      <c r="H1087" s="117" t="s">
        <v>3995</v>
      </c>
      <c r="I1087" s="117"/>
      <c r="J1087" s="116" t="s">
        <v>1858</v>
      </c>
      <c r="K1087" s="116">
        <v>8.7601150000000008</v>
      </c>
      <c r="L1087" s="116">
        <v>27.400269999999999</v>
      </c>
      <c r="M1087" s="117" t="s">
        <v>1859</v>
      </c>
      <c r="N1087" s="116" t="s">
        <v>159</v>
      </c>
      <c r="O1087" s="116">
        <v>4182</v>
      </c>
      <c r="P1087" s="116">
        <v>20911</v>
      </c>
      <c r="Q1087" s="116">
        <v>4182</v>
      </c>
      <c r="R1087" s="116">
        <v>20911</v>
      </c>
      <c r="S1087" s="116">
        <v>0</v>
      </c>
      <c r="T1087" s="116">
        <v>0</v>
      </c>
      <c r="U1087" s="116" t="s">
        <v>159</v>
      </c>
      <c r="V1087" s="116">
        <v>432</v>
      </c>
      <c r="W1087" s="116">
        <v>1621</v>
      </c>
      <c r="X1087" s="116">
        <v>0</v>
      </c>
      <c r="Y1087" s="116">
        <v>0</v>
      </c>
      <c r="Z1087" s="116">
        <v>432</v>
      </c>
      <c r="AA1087" s="116">
        <v>1621</v>
      </c>
      <c r="AB1087" s="116">
        <v>0</v>
      </c>
      <c r="AC1087" s="116">
        <v>0</v>
      </c>
      <c r="AD1087" s="116">
        <v>0</v>
      </c>
      <c r="AE1087" s="116">
        <v>0</v>
      </c>
      <c r="AF1087" s="116" t="s">
        <v>1860</v>
      </c>
      <c r="AG1087" s="117"/>
      <c r="AH1087" s="117" t="s">
        <v>1861</v>
      </c>
    </row>
    <row r="1088" spans="1:34" x14ac:dyDescent="0.25">
      <c r="A1088" s="117" t="s">
        <v>323</v>
      </c>
      <c r="B1088" s="117" t="s">
        <v>324</v>
      </c>
      <c r="C1088" s="117" t="s">
        <v>3996</v>
      </c>
      <c r="D1088" s="117" t="s">
        <v>335</v>
      </c>
      <c r="E1088" s="117" t="s">
        <v>336</v>
      </c>
      <c r="F1088" s="117" t="s">
        <v>334</v>
      </c>
      <c r="G1088" s="117" t="s">
        <v>337</v>
      </c>
      <c r="H1088" s="117" t="s">
        <v>3997</v>
      </c>
      <c r="I1088" s="117"/>
      <c r="J1088" s="116" t="s">
        <v>1858</v>
      </c>
      <c r="K1088" s="116">
        <v>8.7725419999999996</v>
      </c>
      <c r="L1088" s="116">
        <v>27.386723</v>
      </c>
      <c r="M1088" s="118" t="s">
        <v>2151</v>
      </c>
      <c r="N1088" s="116" t="s">
        <v>146</v>
      </c>
      <c r="O1088" s="116">
        <v>0</v>
      </c>
      <c r="P1088" s="116">
        <v>0</v>
      </c>
      <c r="Q1088" s="116">
        <v>0</v>
      </c>
      <c r="R1088" s="116">
        <v>0</v>
      </c>
      <c r="S1088" s="116">
        <v>0</v>
      </c>
      <c r="T1088" s="116">
        <v>0</v>
      </c>
      <c r="U1088" s="119" t="s">
        <v>146</v>
      </c>
      <c r="V1088" s="116">
        <v>0</v>
      </c>
      <c r="W1088" s="116">
        <v>0</v>
      </c>
      <c r="X1088" s="116">
        <v>0</v>
      </c>
      <c r="Y1088" s="116">
        <v>0</v>
      </c>
      <c r="Z1088" s="116">
        <v>0</v>
      </c>
      <c r="AA1088" s="116">
        <v>0</v>
      </c>
      <c r="AB1088" s="116">
        <v>0</v>
      </c>
      <c r="AC1088" s="116">
        <v>0</v>
      </c>
      <c r="AD1088" s="116">
        <v>0</v>
      </c>
      <c r="AE1088" s="116">
        <v>0</v>
      </c>
      <c r="AF1088" s="116" t="s">
        <v>1860</v>
      </c>
      <c r="AG1088" s="117" t="s">
        <v>2270</v>
      </c>
      <c r="AH1088" s="117" t="s">
        <v>1861</v>
      </c>
    </row>
    <row r="1089" spans="1:34" x14ac:dyDescent="0.25">
      <c r="A1089" s="117" t="s">
        <v>323</v>
      </c>
      <c r="B1089" s="117" t="s">
        <v>324</v>
      </c>
      <c r="C1089" s="117" t="s">
        <v>3998</v>
      </c>
      <c r="D1089" s="117" t="s">
        <v>335</v>
      </c>
      <c r="E1089" s="117" t="s">
        <v>336</v>
      </c>
      <c r="F1089" s="117" t="s">
        <v>334</v>
      </c>
      <c r="G1089" s="117" t="s">
        <v>337</v>
      </c>
      <c r="H1089" s="117" t="s">
        <v>3999</v>
      </c>
      <c r="I1089" s="117"/>
      <c r="J1089" s="116" t="s">
        <v>1858</v>
      </c>
      <c r="K1089" s="116">
        <v>8.7565489999999997</v>
      </c>
      <c r="L1089" s="116">
        <v>27.405100999999998</v>
      </c>
      <c r="M1089" s="118" t="s">
        <v>2151</v>
      </c>
      <c r="N1089" s="116" t="s">
        <v>146</v>
      </c>
      <c r="O1089" s="116">
        <v>0</v>
      </c>
      <c r="P1089" s="116">
        <v>0</v>
      </c>
      <c r="Q1089" s="116">
        <v>0</v>
      </c>
      <c r="R1089" s="116">
        <v>0</v>
      </c>
      <c r="S1089" s="116">
        <v>0</v>
      </c>
      <c r="T1089" s="116">
        <v>0</v>
      </c>
      <c r="U1089" s="119" t="s">
        <v>146</v>
      </c>
      <c r="V1089" s="116">
        <v>0</v>
      </c>
      <c r="W1089" s="116">
        <v>0</v>
      </c>
      <c r="X1089" s="116">
        <v>0</v>
      </c>
      <c r="Y1089" s="116">
        <v>0</v>
      </c>
      <c r="Z1089" s="116">
        <v>0</v>
      </c>
      <c r="AA1089" s="116">
        <v>0</v>
      </c>
      <c r="AB1089" s="116">
        <v>0</v>
      </c>
      <c r="AC1089" s="116">
        <v>0</v>
      </c>
      <c r="AD1089" s="116">
        <v>0</v>
      </c>
      <c r="AE1089" s="116">
        <v>0</v>
      </c>
      <c r="AF1089" s="116" t="s">
        <v>1860</v>
      </c>
      <c r="AG1089" s="117" t="s">
        <v>2270</v>
      </c>
      <c r="AH1089" s="117" t="s">
        <v>1861</v>
      </c>
    </row>
    <row r="1090" spans="1:34" x14ac:dyDescent="0.25">
      <c r="A1090" s="117" t="s">
        <v>323</v>
      </c>
      <c r="B1090" s="117" t="s">
        <v>324</v>
      </c>
      <c r="C1090" s="117" t="s">
        <v>4000</v>
      </c>
      <c r="D1090" s="117" t="s">
        <v>335</v>
      </c>
      <c r="E1090" s="117" t="s">
        <v>336</v>
      </c>
      <c r="F1090" s="117" t="s">
        <v>1125</v>
      </c>
      <c r="G1090" s="117" t="s">
        <v>1126</v>
      </c>
      <c r="H1090" s="117" t="s">
        <v>4001</v>
      </c>
      <c r="I1090" s="117"/>
      <c r="J1090" s="116" t="s">
        <v>1858</v>
      </c>
      <c r="K1090" s="116">
        <v>9.1198499999999996</v>
      </c>
      <c r="L1090" s="116">
        <v>26.766416667000001</v>
      </c>
      <c r="M1090" s="117" t="s">
        <v>1859</v>
      </c>
      <c r="N1090" s="116" t="s">
        <v>146</v>
      </c>
      <c r="O1090" s="116">
        <v>0</v>
      </c>
      <c r="P1090" s="116">
        <v>0</v>
      </c>
      <c r="Q1090" s="116">
        <v>0</v>
      </c>
      <c r="R1090" s="116">
        <v>0</v>
      </c>
      <c r="S1090" s="116">
        <v>0</v>
      </c>
      <c r="T1090" s="116">
        <v>0</v>
      </c>
      <c r="U1090" s="116" t="s">
        <v>159</v>
      </c>
      <c r="V1090" s="116">
        <v>411</v>
      </c>
      <c r="W1090" s="116">
        <v>2067</v>
      </c>
      <c r="X1090" s="116">
        <v>132</v>
      </c>
      <c r="Y1090" s="116">
        <v>670</v>
      </c>
      <c r="Z1090" s="116">
        <v>279</v>
      </c>
      <c r="AA1090" s="116">
        <v>1397</v>
      </c>
      <c r="AB1090" s="116">
        <v>7</v>
      </c>
      <c r="AC1090" s="116">
        <v>38</v>
      </c>
      <c r="AD1090" s="116">
        <v>11</v>
      </c>
      <c r="AE1090" s="116">
        <v>48</v>
      </c>
      <c r="AF1090" s="116" t="s">
        <v>1860</v>
      </c>
      <c r="AG1090" s="117"/>
      <c r="AH1090" s="117" t="s">
        <v>1861</v>
      </c>
    </row>
    <row r="1091" spans="1:34" x14ac:dyDescent="0.25">
      <c r="A1091" s="117" t="s">
        <v>323</v>
      </c>
      <c r="B1091" s="117" t="s">
        <v>324</v>
      </c>
      <c r="C1091" s="117" t="s">
        <v>4002</v>
      </c>
      <c r="D1091" s="117" t="s">
        <v>335</v>
      </c>
      <c r="E1091" s="117" t="s">
        <v>336</v>
      </c>
      <c r="F1091" s="117" t="s">
        <v>1125</v>
      </c>
      <c r="G1091" s="117" t="s">
        <v>1126</v>
      </c>
      <c r="H1091" s="117" t="s">
        <v>4003</v>
      </c>
      <c r="I1091" s="117"/>
      <c r="J1091" s="116" t="s">
        <v>1858</v>
      </c>
      <c r="K1091" s="116">
        <v>9.0950799999999994</v>
      </c>
      <c r="L1091" s="116">
        <v>26.712</v>
      </c>
      <c r="M1091" s="117" t="s">
        <v>1859</v>
      </c>
      <c r="N1091" s="116" t="s">
        <v>146</v>
      </c>
      <c r="O1091" s="116">
        <v>0</v>
      </c>
      <c r="P1091" s="116">
        <v>0</v>
      </c>
      <c r="Q1091" s="116">
        <v>0</v>
      </c>
      <c r="R1091" s="116">
        <v>0</v>
      </c>
      <c r="S1091" s="116">
        <v>0</v>
      </c>
      <c r="T1091" s="116">
        <v>0</v>
      </c>
      <c r="U1091" s="116" t="s">
        <v>159</v>
      </c>
      <c r="V1091" s="116">
        <v>293</v>
      </c>
      <c r="W1091" s="116">
        <v>1471</v>
      </c>
      <c r="X1091" s="116">
        <v>50</v>
      </c>
      <c r="Y1091" s="116">
        <v>255</v>
      </c>
      <c r="Z1091" s="116">
        <v>243</v>
      </c>
      <c r="AA1091" s="116">
        <v>1216</v>
      </c>
      <c r="AB1091" s="116">
        <v>5</v>
      </c>
      <c r="AC1091" s="116">
        <v>29</v>
      </c>
      <c r="AD1091" s="116">
        <v>8</v>
      </c>
      <c r="AE1091" s="116">
        <v>44</v>
      </c>
      <c r="AF1091" s="116" t="s">
        <v>1860</v>
      </c>
      <c r="AG1091" s="117"/>
      <c r="AH1091" s="117" t="s">
        <v>1861</v>
      </c>
    </row>
    <row r="1092" spans="1:34" x14ac:dyDescent="0.25">
      <c r="A1092" s="117" t="s">
        <v>323</v>
      </c>
      <c r="B1092" s="117" t="s">
        <v>324</v>
      </c>
      <c r="C1092" s="117" t="s">
        <v>4004</v>
      </c>
      <c r="D1092" s="117" t="s">
        <v>335</v>
      </c>
      <c r="E1092" s="117" t="s">
        <v>336</v>
      </c>
      <c r="F1092" s="117" t="s">
        <v>1125</v>
      </c>
      <c r="G1092" s="117" t="s">
        <v>1126</v>
      </c>
      <c r="H1092" s="117" t="s">
        <v>4005</v>
      </c>
      <c r="I1092" s="117"/>
      <c r="J1092" s="116" t="s">
        <v>1858</v>
      </c>
      <c r="K1092" s="116">
        <v>9.0944900000000004</v>
      </c>
      <c r="L1092" s="116">
        <v>26.714580000000002</v>
      </c>
      <c r="M1092" s="117" t="s">
        <v>1859</v>
      </c>
      <c r="N1092" s="116" t="s">
        <v>146</v>
      </c>
      <c r="O1092" s="116">
        <v>0</v>
      </c>
      <c r="P1092" s="116">
        <v>0</v>
      </c>
      <c r="Q1092" s="116">
        <v>0</v>
      </c>
      <c r="R1092" s="116">
        <v>0</v>
      </c>
      <c r="S1092" s="116">
        <v>0</v>
      </c>
      <c r="T1092" s="116">
        <v>0</v>
      </c>
      <c r="U1092" s="116" t="s">
        <v>159</v>
      </c>
      <c r="V1092" s="116">
        <v>102</v>
      </c>
      <c r="W1092" s="116">
        <v>494</v>
      </c>
      <c r="X1092" s="116">
        <v>53</v>
      </c>
      <c r="Y1092" s="116">
        <v>249</v>
      </c>
      <c r="Z1092" s="116">
        <v>49</v>
      </c>
      <c r="AA1092" s="116">
        <v>245</v>
      </c>
      <c r="AB1092" s="116">
        <v>5</v>
      </c>
      <c r="AC1092" s="116">
        <v>26</v>
      </c>
      <c r="AD1092" s="116">
        <v>8</v>
      </c>
      <c r="AE1092" s="116">
        <v>46</v>
      </c>
      <c r="AF1092" s="116" t="s">
        <v>1860</v>
      </c>
      <c r="AG1092" s="117"/>
      <c r="AH1092" s="117" t="s">
        <v>1861</v>
      </c>
    </row>
    <row r="1093" spans="1:34" x14ac:dyDescent="0.25">
      <c r="A1093" s="117" t="s">
        <v>323</v>
      </c>
      <c r="B1093" s="117" t="s">
        <v>324</v>
      </c>
      <c r="C1093" s="117" t="s">
        <v>4006</v>
      </c>
      <c r="D1093" s="117" t="s">
        <v>335</v>
      </c>
      <c r="E1093" s="117" t="s">
        <v>336</v>
      </c>
      <c r="F1093" s="117" t="s">
        <v>1054</v>
      </c>
      <c r="G1093" s="117" t="s">
        <v>1055</v>
      </c>
      <c r="H1093" s="117" t="s">
        <v>4007</v>
      </c>
      <c r="I1093" s="117"/>
      <c r="J1093" s="116" t="s">
        <v>1858</v>
      </c>
      <c r="K1093" s="116">
        <v>9.0937000000000001</v>
      </c>
      <c r="L1093" s="116">
        <v>26.827783</v>
      </c>
      <c r="M1093" s="117" t="s">
        <v>1859</v>
      </c>
      <c r="N1093" s="116" t="s">
        <v>159</v>
      </c>
      <c r="O1093" s="116">
        <v>48</v>
      </c>
      <c r="P1093" s="116">
        <v>262</v>
      </c>
      <c r="Q1093" s="116">
        <v>48</v>
      </c>
      <c r="R1093" s="116">
        <v>262</v>
      </c>
      <c r="S1093" s="116">
        <v>0</v>
      </c>
      <c r="T1093" s="116">
        <v>0</v>
      </c>
      <c r="U1093" s="116" t="s">
        <v>159</v>
      </c>
      <c r="V1093" s="116">
        <v>177</v>
      </c>
      <c r="W1093" s="116">
        <v>973</v>
      </c>
      <c r="X1093" s="116">
        <v>0</v>
      </c>
      <c r="Y1093" s="116">
        <v>0</v>
      </c>
      <c r="Z1093" s="116">
        <v>177</v>
      </c>
      <c r="AA1093" s="116">
        <v>973</v>
      </c>
      <c r="AB1093" s="116">
        <v>7</v>
      </c>
      <c r="AC1093" s="116">
        <v>42</v>
      </c>
      <c r="AD1093" s="116">
        <v>97</v>
      </c>
      <c r="AE1093" s="116">
        <v>531</v>
      </c>
      <c r="AF1093" s="116" t="s">
        <v>1860</v>
      </c>
      <c r="AG1093" s="117"/>
      <c r="AH1093" s="117" t="s">
        <v>1861</v>
      </c>
    </row>
    <row r="1094" spans="1:34" x14ac:dyDescent="0.25">
      <c r="A1094" s="117" t="s">
        <v>323</v>
      </c>
      <c r="B1094" s="117" t="s">
        <v>324</v>
      </c>
      <c r="C1094" s="117" t="s">
        <v>4008</v>
      </c>
      <c r="D1094" s="117" t="s">
        <v>335</v>
      </c>
      <c r="E1094" s="117" t="s">
        <v>336</v>
      </c>
      <c r="F1094" s="117" t="s">
        <v>1054</v>
      </c>
      <c r="G1094" s="117" t="s">
        <v>1055</v>
      </c>
      <c r="H1094" s="117" t="s">
        <v>4009</v>
      </c>
      <c r="I1094" s="117"/>
      <c r="J1094" s="116" t="s">
        <v>1858</v>
      </c>
      <c r="K1094" s="116">
        <v>9.1174630000000008</v>
      </c>
      <c r="L1094" s="116">
        <v>26.865528999999999</v>
      </c>
      <c r="M1094" s="117" t="s">
        <v>1859</v>
      </c>
      <c r="N1094" s="116" t="s">
        <v>159</v>
      </c>
      <c r="O1094" s="116">
        <v>26</v>
      </c>
      <c r="P1094" s="116">
        <v>141</v>
      </c>
      <c r="Q1094" s="116">
        <v>26</v>
      </c>
      <c r="R1094" s="116">
        <v>141</v>
      </c>
      <c r="S1094" s="116">
        <v>0</v>
      </c>
      <c r="T1094" s="116">
        <v>0</v>
      </c>
      <c r="U1094" s="116" t="s">
        <v>159</v>
      </c>
      <c r="V1094" s="116">
        <v>45</v>
      </c>
      <c r="W1094" s="116">
        <v>248</v>
      </c>
      <c r="X1094" s="116">
        <v>0</v>
      </c>
      <c r="Y1094" s="116">
        <v>0</v>
      </c>
      <c r="Z1094" s="116">
        <v>45</v>
      </c>
      <c r="AA1094" s="116">
        <v>248</v>
      </c>
      <c r="AB1094" s="116">
        <v>12</v>
      </c>
      <c r="AC1094" s="116">
        <v>68</v>
      </c>
      <c r="AD1094" s="116">
        <v>29</v>
      </c>
      <c r="AE1094" s="116">
        <v>162</v>
      </c>
      <c r="AF1094" s="116" t="s">
        <v>1860</v>
      </c>
      <c r="AG1094" s="117"/>
      <c r="AH1094" s="117" t="s">
        <v>1861</v>
      </c>
    </row>
    <row r="1095" spans="1:34" x14ac:dyDescent="0.25">
      <c r="A1095" s="117" t="s">
        <v>323</v>
      </c>
      <c r="B1095" s="117" t="s">
        <v>324</v>
      </c>
      <c r="C1095" s="117" t="s">
        <v>4010</v>
      </c>
      <c r="D1095" s="117" t="s">
        <v>335</v>
      </c>
      <c r="E1095" s="117" t="s">
        <v>336</v>
      </c>
      <c r="F1095" s="117" t="s">
        <v>1054</v>
      </c>
      <c r="G1095" s="117" t="s">
        <v>1055</v>
      </c>
      <c r="H1095" s="117" t="s">
        <v>4011</v>
      </c>
      <c r="I1095" s="117"/>
      <c r="J1095" s="116" t="s">
        <v>1858</v>
      </c>
      <c r="K1095" s="116">
        <v>9.0531670000000002</v>
      </c>
      <c r="L1095" s="116">
        <v>26.826533000000001</v>
      </c>
      <c r="M1095" s="117" t="s">
        <v>1859</v>
      </c>
      <c r="N1095" s="116" t="s">
        <v>159</v>
      </c>
      <c r="O1095" s="116">
        <v>39</v>
      </c>
      <c r="P1095" s="116">
        <v>214</v>
      </c>
      <c r="Q1095" s="116">
        <v>39</v>
      </c>
      <c r="R1095" s="116">
        <v>214</v>
      </c>
      <c r="S1095" s="116">
        <v>0</v>
      </c>
      <c r="T1095" s="116">
        <v>0</v>
      </c>
      <c r="U1095" s="116" t="s">
        <v>159</v>
      </c>
      <c r="V1095" s="116">
        <v>120</v>
      </c>
      <c r="W1095" s="116">
        <v>662</v>
      </c>
      <c r="X1095" s="116">
        <v>0</v>
      </c>
      <c r="Y1095" s="116">
        <v>0</v>
      </c>
      <c r="Z1095" s="116">
        <v>120</v>
      </c>
      <c r="AA1095" s="116">
        <v>662</v>
      </c>
      <c r="AB1095" s="116">
        <v>8</v>
      </c>
      <c r="AC1095" s="116">
        <v>44</v>
      </c>
      <c r="AD1095" s="116">
        <v>60</v>
      </c>
      <c r="AE1095" s="116">
        <v>331</v>
      </c>
      <c r="AF1095" s="116" t="s">
        <v>1860</v>
      </c>
      <c r="AG1095" s="117"/>
      <c r="AH1095" s="117" t="s">
        <v>1861</v>
      </c>
    </row>
    <row r="1096" spans="1:34" x14ac:dyDescent="0.25">
      <c r="A1096" s="117" t="s">
        <v>323</v>
      </c>
      <c r="B1096" s="117" t="s">
        <v>324</v>
      </c>
      <c r="C1096" s="117" t="s">
        <v>4012</v>
      </c>
      <c r="D1096" s="117" t="s">
        <v>335</v>
      </c>
      <c r="E1096" s="117" t="s">
        <v>336</v>
      </c>
      <c r="F1096" s="117" t="s">
        <v>1148</v>
      </c>
      <c r="G1096" s="117" t="s">
        <v>1149</v>
      </c>
      <c r="H1096" s="117" t="s">
        <v>4013</v>
      </c>
      <c r="I1096" s="117"/>
      <c r="J1096" s="116" t="s">
        <v>1858</v>
      </c>
      <c r="K1096" s="116">
        <v>8.9779916740000001</v>
      </c>
      <c r="L1096" s="116">
        <v>26.497363679999999</v>
      </c>
      <c r="M1096" s="117" t="s">
        <v>1859</v>
      </c>
      <c r="N1096" s="116" t="s">
        <v>159</v>
      </c>
      <c r="O1096" s="116">
        <v>215</v>
      </c>
      <c r="P1096" s="116">
        <v>1164</v>
      </c>
      <c r="Q1096" s="116">
        <v>210</v>
      </c>
      <c r="R1096" s="116">
        <v>1139</v>
      </c>
      <c r="S1096" s="116">
        <v>5</v>
      </c>
      <c r="T1096" s="116">
        <v>25</v>
      </c>
      <c r="U1096" s="116" t="s">
        <v>159</v>
      </c>
      <c r="V1096" s="116">
        <v>223</v>
      </c>
      <c r="W1096" s="116">
        <v>1130</v>
      </c>
      <c r="X1096" s="116">
        <v>78</v>
      </c>
      <c r="Y1096" s="116">
        <v>398</v>
      </c>
      <c r="Z1096" s="116">
        <v>145</v>
      </c>
      <c r="AA1096" s="116">
        <v>732</v>
      </c>
      <c r="AB1096" s="116">
        <v>5</v>
      </c>
      <c r="AC1096" s="116">
        <v>28</v>
      </c>
      <c r="AD1096" s="116">
        <v>10</v>
      </c>
      <c r="AE1096" s="116">
        <v>52</v>
      </c>
      <c r="AF1096" s="116" t="s">
        <v>1860</v>
      </c>
      <c r="AG1096" s="117"/>
      <c r="AH1096" s="117" t="s">
        <v>1861</v>
      </c>
    </row>
    <row r="1097" spans="1:34" x14ac:dyDescent="0.25">
      <c r="A1097" s="117" t="s">
        <v>323</v>
      </c>
      <c r="B1097" s="117" t="s">
        <v>324</v>
      </c>
      <c r="C1097" s="117" t="s">
        <v>4014</v>
      </c>
      <c r="D1097" s="117" t="s">
        <v>335</v>
      </c>
      <c r="E1097" s="117" t="s">
        <v>336</v>
      </c>
      <c r="F1097" s="117" t="s">
        <v>1148</v>
      </c>
      <c r="G1097" s="117" t="s">
        <v>1149</v>
      </c>
      <c r="H1097" s="117" t="s">
        <v>4015</v>
      </c>
      <c r="I1097" s="117"/>
      <c r="J1097" s="116" t="s">
        <v>1858</v>
      </c>
      <c r="K1097" s="116">
        <v>9.0443333330000009</v>
      </c>
      <c r="L1097" s="116">
        <v>26.490300000000001</v>
      </c>
      <c r="M1097" s="117" t="s">
        <v>1859</v>
      </c>
      <c r="N1097" s="116" t="s">
        <v>146</v>
      </c>
      <c r="O1097" s="116">
        <v>0</v>
      </c>
      <c r="P1097" s="116">
        <v>0</v>
      </c>
      <c r="Q1097" s="116">
        <v>0</v>
      </c>
      <c r="R1097" s="116">
        <v>0</v>
      </c>
      <c r="S1097" s="116">
        <v>0</v>
      </c>
      <c r="T1097" s="116">
        <v>0</v>
      </c>
      <c r="U1097" s="116" t="s">
        <v>159</v>
      </c>
      <c r="V1097" s="116">
        <v>110</v>
      </c>
      <c r="W1097" s="116">
        <v>601</v>
      </c>
      <c r="X1097" s="116">
        <v>87</v>
      </c>
      <c r="Y1097" s="116">
        <v>424</v>
      </c>
      <c r="Z1097" s="116">
        <v>23</v>
      </c>
      <c r="AA1097" s="116">
        <v>177</v>
      </c>
      <c r="AB1097" s="116">
        <v>10</v>
      </c>
      <c r="AC1097" s="116">
        <v>53</v>
      </c>
      <c r="AD1097" s="116">
        <v>20</v>
      </c>
      <c r="AE1097" s="116">
        <v>108</v>
      </c>
      <c r="AF1097" s="116" t="s">
        <v>1860</v>
      </c>
      <c r="AG1097" s="117"/>
      <c r="AH1097" s="117" t="s">
        <v>1861</v>
      </c>
    </row>
    <row r="1098" spans="1:34" x14ac:dyDescent="0.25">
      <c r="A1098" s="117" t="s">
        <v>323</v>
      </c>
      <c r="B1098" s="117" t="s">
        <v>324</v>
      </c>
      <c r="C1098" s="117" t="s">
        <v>4016</v>
      </c>
      <c r="D1098" s="117" t="s">
        <v>335</v>
      </c>
      <c r="E1098" s="117" t="s">
        <v>336</v>
      </c>
      <c r="F1098" s="117" t="s">
        <v>1645</v>
      </c>
      <c r="G1098" s="117" t="s">
        <v>1646</v>
      </c>
      <c r="H1098" s="117" t="s">
        <v>4017</v>
      </c>
      <c r="I1098" s="117"/>
      <c r="J1098" s="116" t="s">
        <v>1858</v>
      </c>
      <c r="K1098" s="116">
        <v>9.1227828990000006</v>
      </c>
      <c r="L1098" s="116">
        <v>27.01444042</v>
      </c>
      <c r="M1098" s="117" t="s">
        <v>1859</v>
      </c>
      <c r="N1098" s="116" t="s">
        <v>146</v>
      </c>
      <c r="O1098" s="116">
        <v>0</v>
      </c>
      <c r="P1098" s="116">
        <v>0</v>
      </c>
      <c r="Q1098" s="116">
        <v>0</v>
      </c>
      <c r="R1098" s="116">
        <v>0</v>
      </c>
      <c r="S1098" s="116">
        <v>0</v>
      </c>
      <c r="T1098" s="116">
        <v>0</v>
      </c>
      <c r="U1098" s="116" t="s">
        <v>159</v>
      </c>
      <c r="V1098" s="116">
        <v>53</v>
      </c>
      <c r="W1098" s="116">
        <v>457</v>
      </c>
      <c r="X1098" s="116">
        <v>0</v>
      </c>
      <c r="Y1098" s="116">
        <v>0</v>
      </c>
      <c r="Z1098" s="116">
        <v>53</v>
      </c>
      <c r="AA1098" s="116">
        <v>457</v>
      </c>
      <c r="AB1098" s="116">
        <v>15</v>
      </c>
      <c r="AC1098" s="116">
        <v>50</v>
      </c>
      <c r="AD1098" s="116">
        <v>16</v>
      </c>
      <c r="AE1098" s="116">
        <v>76</v>
      </c>
      <c r="AF1098" s="116" t="s">
        <v>1860</v>
      </c>
      <c r="AG1098" s="117"/>
      <c r="AH1098" s="117" t="s">
        <v>1861</v>
      </c>
    </row>
    <row r="1099" spans="1:34" x14ac:dyDescent="0.25">
      <c r="A1099" s="117" t="s">
        <v>323</v>
      </c>
      <c r="B1099" s="117" t="s">
        <v>324</v>
      </c>
      <c r="C1099" s="117" t="s">
        <v>4018</v>
      </c>
      <c r="D1099" s="117" t="s">
        <v>335</v>
      </c>
      <c r="E1099" s="117" t="s">
        <v>336</v>
      </c>
      <c r="F1099" s="117" t="s">
        <v>1645</v>
      </c>
      <c r="G1099" s="117" t="s">
        <v>1646</v>
      </c>
      <c r="H1099" s="117" t="s">
        <v>4019</v>
      </c>
      <c r="I1099" s="117"/>
      <c r="J1099" s="116" t="s">
        <v>1858</v>
      </c>
      <c r="K1099" s="116">
        <v>9.1193500000000007</v>
      </c>
      <c r="L1099" s="116">
        <v>26.973717000000001</v>
      </c>
      <c r="M1099" s="117" t="s">
        <v>1859</v>
      </c>
      <c r="N1099" s="116" t="s">
        <v>159</v>
      </c>
      <c r="O1099" s="116">
        <v>19</v>
      </c>
      <c r="P1099" s="116">
        <v>97</v>
      </c>
      <c r="Q1099" s="116">
        <v>19</v>
      </c>
      <c r="R1099" s="116">
        <v>97</v>
      </c>
      <c r="S1099" s="116">
        <v>0</v>
      </c>
      <c r="T1099" s="116">
        <v>0</v>
      </c>
      <c r="U1099" s="116" t="s">
        <v>159</v>
      </c>
      <c r="V1099" s="116">
        <v>100</v>
      </c>
      <c r="W1099" s="116">
        <v>500</v>
      </c>
      <c r="X1099" s="116">
        <v>0</v>
      </c>
      <c r="Y1099" s="116">
        <v>0</v>
      </c>
      <c r="Z1099" s="116">
        <v>100</v>
      </c>
      <c r="AA1099" s="116">
        <v>500</v>
      </c>
      <c r="AB1099" s="116">
        <v>21</v>
      </c>
      <c r="AC1099" s="116">
        <v>98</v>
      </c>
      <c r="AD1099" s="116">
        <v>22</v>
      </c>
      <c r="AE1099" s="116">
        <v>96</v>
      </c>
      <c r="AF1099" s="116" t="s">
        <v>1915</v>
      </c>
      <c r="AG1099" s="117" t="s">
        <v>2289</v>
      </c>
      <c r="AH1099" s="117" t="s">
        <v>1861</v>
      </c>
    </row>
    <row r="1100" spans="1:34" x14ac:dyDescent="0.25">
      <c r="A1100" s="117" t="s">
        <v>323</v>
      </c>
      <c r="B1100" s="117" t="s">
        <v>324</v>
      </c>
      <c r="C1100" s="117" t="s">
        <v>4020</v>
      </c>
      <c r="D1100" s="117" t="s">
        <v>335</v>
      </c>
      <c r="E1100" s="117" t="s">
        <v>336</v>
      </c>
      <c r="F1100" s="117" t="s">
        <v>1645</v>
      </c>
      <c r="G1100" s="117" t="s">
        <v>1646</v>
      </c>
      <c r="H1100" s="117" t="s">
        <v>4021</v>
      </c>
      <c r="I1100" s="117"/>
      <c r="J1100" s="116" t="s">
        <v>1858</v>
      </c>
      <c r="K1100" s="116">
        <v>9.1503669999999993</v>
      </c>
      <c r="L1100" s="116">
        <v>26.987200000000001</v>
      </c>
      <c r="M1100" s="117" t="s">
        <v>1859</v>
      </c>
      <c r="N1100" s="116" t="s">
        <v>146</v>
      </c>
      <c r="O1100" s="116">
        <v>0</v>
      </c>
      <c r="P1100" s="116">
        <v>0</v>
      </c>
      <c r="Q1100" s="116">
        <v>0</v>
      </c>
      <c r="R1100" s="116">
        <v>0</v>
      </c>
      <c r="S1100" s="116">
        <v>0</v>
      </c>
      <c r="T1100" s="116">
        <v>0</v>
      </c>
      <c r="U1100" s="116" t="s">
        <v>159</v>
      </c>
      <c r="V1100" s="116">
        <v>46</v>
      </c>
      <c r="W1100" s="116">
        <v>341</v>
      </c>
      <c r="X1100" s="116">
        <v>0</v>
      </c>
      <c r="Y1100" s="116">
        <v>0</v>
      </c>
      <c r="Z1100" s="116">
        <v>46</v>
      </c>
      <c r="AA1100" s="116">
        <v>341</v>
      </c>
      <c r="AB1100" s="116">
        <v>10</v>
      </c>
      <c r="AC1100" s="116">
        <v>49</v>
      </c>
      <c r="AD1100" s="116">
        <v>6</v>
      </c>
      <c r="AE1100" s="116">
        <v>29</v>
      </c>
      <c r="AF1100" s="116" t="s">
        <v>1860</v>
      </c>
      <c r="AG1100" s="117"/>
      <c r="AH1100" s="117" t="s">
        <v>1861</v>
      </c>
    </row>
    <row r="1101" spans="1:34" x14ac:dyDescent="0.25">
      <c r="A1101" s="117" t="s">
        <v>323</v>
      </c>
      <c r="B1101" s="117" t="s">
        <v>324</v>
      </c>
      <c r="C1101" s="117" t="s">
        <v>4022</v>
      </c>
      <c r="D1101" s="117" t="s">
        <v>335</v>
      </c>
      <c r="E1101" s="117" t="s">
        <v>336</v>
      </c>
      <c r="F1101" s="117" t="s">
        <v>1087</v>
      </c>
      <c r="G1101" s="117" t="s">
        <v>1088</v>
      </c>
      <c r="H1101" s="117" t="s">
        <v>4023</v>
      </c>
      <c r="I1101" s="117"/>
      <c r="J1101" s="116" t="s">
        <v>1858</v>
      </c>
      <c r="K1101" s="116">
        <v>9.0067599999999999</v>
      </c>
      <c r="L1101" s="116">
        <v>27.18657</v>
      </c>
      <c r="M1101" s="117" t="s">
        <v>1859</v>
      </c>
      <c r="N1101" s="116" t="s">
        <v>159</v>
      </c>
      <c r="O1101" s="116">
        <v>181</v>
      </c>
      <c r="P1101" s="116">
        <v>998</v>
      </c>
      <c r="Q1101" s="116">
        <v>181</v>
      </c>
      <c r="R1101" s="116">
        <v>998</v>
      </c>
      <c r="S1101" s="116">
        <v>0</v>
      </c>
      <c r="T1101" s="116">
        <v>0</v>
      </c>
      <c r="U1101" s="116" t="s">
        <v>159</v>
      </c>
      <c r="V1101" s="116">
        <v>430</v>
      </c>
      <c r="W1101" s="116">
        <v>1611</v>
      </c>
      <c r="X1101" s="116">
        <v>0</v>
      </c>
      <c r="Y1101" s="116">
        <v>0</v>
      </c>
      <c r="Z1101" s="116">
        <v>430</v>
      </c>
      <c r="AA1101" s="116">
        <v>1611</v>
      </c>
      <c r="AB1101" s="116">
        <v>0</v>
      </c>
      <c r="AC1101" s="116">
        <v>0</v>
      </c>
      <c r="AD1101" s="116">
        <v>0</v>
      </c>
      <c r="AE1101" s="116">
        <v>0</v>
      </c>
      <c r="AF1101" s="116" t="s">
        <v>1860</v>
      </c>
      <c r="AG1101" s="117"/>
      <c r="AH1101" s="117" t="s">
        <v>1861</v>
      </c>
    </row>
    <row r="1102" spans="1:34" x14ac:dyDescent="0.25">
      <c r="A1102" s="117" t="s">
        <v>323</v>
      </c>
      <c r="B1102" s="117" t="s">
        <v>324</v>
      </c>
      <c r="C1102" s="117" t="s">
        <v>4024</v>
      </c>
      <c r="D1102" s="117" t="s">
        <v>335</v>
      </c>
      <c r="E1102" s="117" t="s">
        <v>336</v>
      </c>
      <c r="F1102" s="117" t="s">
        <v>1087</v>
      </c>
      <c r="G1102" s="117" t="s">
        <v>1088</v>
      </c>
      <c r="H1102" s="117" t="s">
        <v>4025</v>
      </c>
      <c r="I1102" s="117"/>
      <c r="J1102" s="116" t="s">
        <v>1858</v>
      </c>
      <c r="K1102" s="116">
        <v>9.0254397960000006</v>
      </c>
      <c r="L1102" s="116">
        <v>27.186337890000001</v>
      </c>
      <c r="M1102" s="117" t="s">
        <v>1859</v>
      </c>
      <c r="N1102" s="116" t="s">
        <v>159</v>
      </c>
      <c r="O1102" s="116">
        <v>331</v>
      </c>
      <c r="P1102" s="116">
        <v>1821</v>
      </c>
      <c r="Q1102" s="116">
        <v>331</v>
      </c>
      <c r="R1102" s="116">
        <v>1821</v>
      </c>
      <c r="S1102" s="116">
        <v>0</v>
      </c>
      <c r="T1102" s="116">
        <v>0</v>
      </c>
      <c r="U1102" s="116" t="s">
        <v>159</v>
      </c>
      <c r="V1102" s="116">
        <v>34</v>
      </c>
      <c r="W1102" s="116">
        <v>189</v>
      </c>
      <c r="X1102" s="116">
        <v>0</v>
      </c>
      <c r="Y1102" s="116">
        <v>0</v>
      </c>
      <c r="Z1102" s="116">
        <v>34</v>
      </c>
      <c r="AA1102" s="116">
        <v>189</v>
      </c>
      <c r="AB1102" s="116">
        <v>58</v>
      </c>
      <c r="AC1102" s="116">
        <v>321</v>
      </c>
      <c r="AD1102" s="116">
        <v>65</v>
      </c>
      <c r="AE1102" s="116">
        <v>318</v>
      </c>
      <c r="AF1102" s="116" t="s">
        <v>1860</v>
      </c>
      <c r="AG1102" s="117"/>
      <c r="AH1102" s="117" t="s">
        <v>1861</v>
      </c>
    </row>
    <row r="1103" spans="1:34" x14ac:dyDescent="0.25">
      <c r="A1103" s="117" t="s">
        <v>323</v>
      </c>
      <c r="B1103" s="117" t="s">
        <v>324</v>
      </c>
      <c r="C1103" s="117" t="s">
        <v>4026</v>
      </c>
      <c r="D1103" s="117" t="s">
        <v>335</v>
      </c>
      <c r="E1103" s="117" t="s">
        <v>336</v>
      </c>
      <c r="F1103" s="117" t="s">
        <v>1473</v>
      </c>
      <c r="G1103" s="117" t="s">
        <v>1474</v>
      </c>
      <c r="H1103" s="117" t="s">
        <v>4027</v>
      </c>
      <c r="I1103" s="117"/>
      <c r="J1103" s="116" t="s">
        <v>1858</v>
      </c>
      <c r="K1103" s="116">
        <v>9.0438100000000006</v>
      </c>
      <c r="L1103" s="116">
        <v>26.911490000000001</v>
      </c>
      <c r="M1103" s="117" t="s">
        <v>1859</v>
      </c>
      <c r="N1103" s="116" t="s">
        <v>159</v>
      </c>
      <c r="O1103" s="116">
        <v>18</v>
      </c>
      <c r="P1103" s="116">
        <v>89</v>
      </c>
      <c r="Q1103" s="116">
        <v>18</v>
      </c>
      <c r="R1103" s="116">
        <v>89</v>
      </c>
      <c r="S1103" s="116">
        <v>0</v>
      </c>
      <c r="T1103" s="116">
        <v>0</v>
      </c>
      <c r="U1103" s="116" t="s">
        <v>159</v>
      </c>
      <c r="V1103" s="116">
        <v>126</v>
      </c>
      <c r="W1103" s="116">
        <v>666</v>
      </c>
      <c r="X1103" s="116">
        <v>0</v>
      </c>
      <c r="Y1103" s="116">
        <v>0</v>
      </c>
      <c r="Z1103" s="116">
        <v>126</v>
      </c>
      <c r="AA1103" s="116">
        <v>666</v>
      </c>
      <c r="AB1103" s="116">
        <v>11</v>
      </c>
      <c r="AC1103" s="116">
        <v>58</v>
      </c>
      <c r="AD1103" s="116">
        <v>82</v>
      </c>
      <c r="AE1103" s="116">
        <v>417</v>
      </c>
      <c r="AF1103" s="116" t="s">
        <v>1860</v>
      </c>
      <c r="AG1103" s="117"/>
      <c r="AH1103" s="117" t="s">
        <v>1861</v>
      </c>
    </row>
    <row r="1104" spans="1:34" x14ac:dyDescent="0.25">
      <c r="A1104" s="117" t="s">
        <v>323</v>
      </c>
      <c r="B1104" s="117" t="s">
        <v>324</v>
      </c>
      <c r="C1104" s="117" t="s">
        <v>4028</v>
      </c>
      <c r="D1104" s="117" t="s">
        <v>335</v>
      </c>
      <c r="E1104" s="117" t="s">
        <v>336</v>
      </c>
      <c r="F1104" s="117" t="s">
        <v>1473</v>
      </c>
      <c r="G1104" s="117" t="s">
        <v>1474</v>
      </c>
      <c r="H1104" s="117" t="s">
        <v>4029</v>
      </c>
      <c r="I1104" s="117"/>
      <c r="J1104" s="116" t="s">
        <v>1858</v>
      </c>
      <c r="K1104" s="116">
        <v>8.9641866930000003</v>
      </c>
      <c r="L1104" s="116">
        <v>26.835706720000001</v>
      </c>
      <c r="M1104" s="117" t="s">
        <v>1859</v>
      </c>
      <c r="N1104" s="116" t="s">
        <v>159</v>
      </c>
      <c r="O1104" s="116">
        <v>34</v>
      </c>
      <c r="P1104" s="116">
        <v>159</v>
      </c>
      <c r="Q1104" s="116">
        <v>34</v>
      </c>
      <c r="R1104" s="116">
        <v>159</v>
      </c>
      <c r="S1104" s="116">
        <v>0</v>
      </c>
      <c r="T1104" s="116">
        <v>0</v>
      </c>
      <c r="U1104" s="116" t="s">
        <v>159</v>
      </c>
      <c r="V1104" s="116">
        <v>198</v>
      </c>
      <c r="W1104" s="116">
        <v>903</v>
      </c>
      <c r="X1104" s="116">
        <v>0</v>
      </c>
      <c r="Y1104" s="116">
        <v>0</v>
      </c>
      <c r="Z1104" s="116">
        <v>198</v>
      </c>
      <c r="AA1104" s="116">
        <v>903</v>
      </c>
      <c r="AB1104" s="116">
        <v>33</v>
      </c>
      <c r="AC1104" s="116">
        <v>98</v>
      </c>
      <c r="AD1104" s="116">
        <v>68</v>
      </c>
      <c r="AE1104" s="116">
        <v>350</v>
      </c>
      <c r="AF1104" s="116" t="s">
        <v>1860</v>
      </c>
      <c r="AG1104" s="117"/>
      <c r="AH1104" s="117" t="s">
        <v>1861</v>
      </c>
    </row>
    <row r="1105" spans="1:34" x14ac:dyDescent="0.25">
      <c r="A1105" s="117" t="s">
        <v>323</v>
      </c>
      <c r="B1105" s="117" t="s">
        <v>324</v>
      </c>
      <c r="C1105" s="117" t="s">
        <v>4030</v>
      </c>
      <c r="D1105" s="117" t="s">
        <v>335</v>
      </c>
      <c r="E1105" s="117" t="s">
        <v>336</v>
      </c>
      <c r="F1105" s="117" t="s">
        <v>1473</v>
      </c>
      <c r="G1105" s="117" t="s">
        <v>1474</v>
      </c>
      <c r="H1105" s="117" t="s">
        <v>4031</v>
      </c>
      <c r="I1105" s="117"/>
      <c r="J1105" s="116" t="s">
        <v>1858</v>
      </c>
      <c r="K1105" s="116">
        <v>9.0269499999999994</v>
      </c>
      <c r="L1105" s="116">
        <v>26.9115</v>
      </c>
      <c r="M1105" s="117" t="s">
        <v>1859</v>
      </c>
      <c r="N1105" s="116" t="s">
        <v>159</v>
      </c>
      <c r="O1105" s="116">
        <v>32</v>
      </c>
      <c r="P1105" s="116">
        <v>150</v>
      </c>
      <c r="Q1105" s="116">
        <v>32</v>
      </c>
      <c r="R1105" s="116">
        <v>150</v>
      </c>
      <c r="S1105" s="116">
        <v>0</v>
      </c>
      <c r="T1105" s="116">
        <v>0</v>
      </c>
      <c r="U1105" s="116" t="s">
        <v>159</v>
      </c>
      <c r="V1105" s="116">
        <v>139</v>
      </c>
      <c r="W1105" s="116">
        <v>804</v>
      </c>
      <c r="X1105" s="116">
        <v>0</v>
      </c>
      <c r="Y1105" s="116">
        <v>0</v>
      </c>
      <c r="Z1105" s="116">
        <v>139</v>
      </c>
      <c r="AA1105" s="116">
        <v>804</v>
      </c>
      <c r="AB1105" s="116">
        <v>13</v>
      </c>
      <c r="AC1105" s="116">
        <v>72</v>
      </c>
      <c r="AD1105" s="116">
        <v>69</v>
      </c>
      <c r="AE1105" s="116">
        <v>361</v>
      </c>
      <c r="AF1105" s="116" t="s">
        <v>1860</v>
      </c>
      <c r="AG1105" s="117"/>
      <c r="AH1105" s="117" t="s">
        <v>1861</v>
      </c>
    </row>
    <row r="1106" spans="1:34" x14ac:dyDescent="0.25">
      <c r="A1106" s="117" t="s">
        <v>323</v>
      </c>
      <c r="B1106" s="117" t="s">
        <v>324</v>
      </c>
      <c r="C1106" s="117" t="s">
        <v>4032</v>
      </c>
      <c r="D1106" s="117" t="s">
        <v>335</v>
      </c>
      <c r="E1106" s="117" t="s">
        <v>336</v>
      </c>
      <c r="F1106" s="117" t="s">
        <v>908</v>
      </c>
      <c r="G1106" s="117" t="s">
        <v>909</v>
      </c>
      <c r="H1106" s="117" t="s">
        <v>4033</v>
      </c>
      <c r="I1106" s="117"/>
      <c r="J1106" s="116" t="s">
        <v>1858</v>
      </c>
      <c r="K1106" s="116">
        <v>8.8088289999999994</v>
      </c>
      <c r="L1106" s="116">
        <v>27.358929</v>
      </c>
      <c r="M1106" s="117" t="s">
        <v>1859</v>
      </c>
      <c r="N1106" s="116" t="s">
        <v>146</v>
      </c>
      <c r="O1106" s="116">
        <v>0</v>
      </c>
      <c r="P1106" s="116">
        <v>0</v>
      </c>
      <c r="Q1106" s="116">
        <v>0</v>
      </c>
      <c r="R1106" s="116">
        <v>0</v>
      </c>
      <c r="S1106" s="116">
        <v>0</v>
      </c>
      <c r="T1106" s="116">
        <v>0</v>
      </c>
      <c r="U1106" s="116" t="s">
        <v>159</v>
      </c>
      <c r="V1106" s="116">
        <v>114</v>
      </c>
      <c r="W1106" s="116">
        <v>629</v>
      </c>
      <c r="X1106" s="116">
        <v>0</v>
      </c>
      <c r="Y1106" s="116">
        <v>0</v>
      </c>
      <c r="Z1106" s="116">
        <v>114</v>
      </c>
      <c r="AA1106" s="116">
        <v>629</v>
      </c>
      <c r="AB1106" s="116">
        <v>42</v>
      </c>
      <c r="AC1106" s="116">
        <v>268</v>
      </c>
      <c r="AD1106" s="116">
        <v>43</v>
      </c>
      <c r="AE1106" s="116">
        <v>280</v>
      </c>
      <c r="AF1106" s="116" t="s">
        <v>1860</v>
      </c>
      <c r="AG1106" s="117"/>
      <c r="AH1106" s="117" t="s">
        <v>1861</v>
      </c>
    </row>
    <row r="1107" spans="1:34" x14ac:dyDescent="0.25">
      <c r="A1107" s="117" t="s">
        <v>323</v>
      </c>
      <c r="B1107" s="117" t="s">
        <v>324</v>
      </c>
      <c r="C1107" s="117" t="s">
        <v>4034</v>
      </c>
      <c r="D1107" s="117" t="s">
        <v>335</v>
      </c>
      <c r="E1107" s="117" t="s">
        <v>336</v>
      </c>
      <c r="F1107" s="117" t="s">
        <v>908</v>
      </c>
      <c r="G1107" s="117" t="s">
        <v>909</v>
      </c>
      <c r="H1107" s="117" t="s">
        <v>4035</v>
      </c>
      <c r="I1107" s="117"/>
      <c r="J1107" s="116" t="s">
        <v>1858</v>
      </c>
      <c r="K1107" s="116">
        <v>8.7847100000000005</v>
      </c>
      <c r="L1107" s="116">
        <v>27.36355</v>
      </c>
      <c r="M1107" s="117" t="s">
        <v>1859</v>
      </c>
      <c r="N1107" s="116" t="s">
        <v>159</v>
      </c>
      <c r="O1107" s="116">
        <v>571</v>
      </c>
      <c r="P1107" s="116">
        <v>1902</v>
      </c>
      <c r="Q1107" s="116">
        <v>571</v>
      </c>
      <c r="R1107" s="116">
        <v>1902</v>
      </c>
      <c r="S1107" s="116">
        <v>0</v>
      </c>
      <c r="T1107" s="116">
        <v>0</v>
      </c>
      <c r="U1107" s="116" t="s">
        <v>159</v>
      </c>
      <c r="V1107" s="116">
        <v>416</v>
      </c>
      <c r="W1107" s="116">
        <v>2290</v>
      </c>
      <c r="X1107" s="116">
        <v>183</v>
      </c>
      <c r="Y1107" s="116">
        <v>1009</v>
      </c>
      <c r="Z1107" s="116">
        <v>233</v>
      </c>
      <c r="AA1107" s="116">
        <v>1281</v>
      </c>
      <c r="AB1107" s="116">
        <v>0</v>
      </c>
      <c r="AC1107" s="116">
        <v>0</v>
      </c>
      <c r="AD1107" s="116">
        <v>0</v>
      </c>
      <c r="AE1107" s="116">
        <v>0</v>
      </c>
      <c r="AF1107" s="116" t="s">
        <v>1860</v>
      </c>
      <c r="AG1107" s="117"/>
      <c r="AH1107" s="117" t="s">
        <v>1861</v>
      </c>
    </row>
    <row r="1108" spans="1:34" x14ac:dyDescent="0.25">
      <c r="A1108" s="117" t="s">
        <v>323</v>
      </c>
      <c r="B1108" s="117" t="s">
        <v>324</v>
      </c>
      <c r="C1108" s="117" t="s">
        <v>4036</v>
      </c>
      <c r="D1108" s="117" t="s">
        <v>335</v>
      </c>
      <c r="E1108" s="117" t="s">
        <v>336</v>
      </c>
      <c r="F1108" s="117" t="s">
        <v>908</v>
      </c>
      <c r="G1108" s="117" t="s">
        <v>909</v>
      </c>
      <c r="H1108" s="117" t="s">
        <v>4037</v>
      </c>
      <c r="I1108" s="117"/>
      <c r="J1108" s="116" t="s">
        <v>1858</v>
      </c>
      <c r="K1108" s="116">
        <v>8.7853680000000001</v>
      </c>
      <c r="L1108" s="116">
        <v>27.389427000000001</v>
      </c>
      <c r="M1108" s="117" t="s">
        <v>1859</v>
      </c>
      <c r="N1108" s="116" t="s">
        <v>159</v>
      </c>
      <c r="O1108" s="116">
        <v>181</v>
      </c>
      <c r="P1108" s="116">
        <v>997</v>
      </c>
      <c r="Q1108" s="116">
        <v>181</v>
      </c>
      <c r="R1108" s="116">
        <v>997</v>
      </c>
      <c r="S1108" s="116">
        <v>0</v>
      </c>
      <c r="T1108" s="116">
        <v>0</v>
      </c>
      <c r="U1108" s="119" t="s">
        <v>146</v>
      </c>
      <c r="V1108" s="116">
        <v>0</v>
      </c>
      <c r="W1108" s="116">
        <v>0</v>
      </c>
      <c r="X1108" s="116">
        <v>0</v>
      </c>
      <c r="Y1108" s="116">
        <v>0</v>
      </c>
      <c r="Z1108" s="116">
        <v>0</v>
      </c>
      <c r="AA1108" s="116">
        <v>0</v>
      </c>
      <c r="AB1108" s="116">
        <v>0</v>
      </c>
      <c r="AC1108" s="116">
        <v>0</v>
      </c>
      <c r="AD1108" s="116">
        <v>0</v>
      </c>
      <c r="AE1108" s="116">
        <v>0</v>
      </c>
      <c r="AF1108" s="116" t="s">
        <v>1860</v>
      </c>
      <c r="AG1108" s="117"/>
      <c r="AH1108" s="117" t="s">
        <v>1861</v>
      </c>
    </row>
    <row r="1109" spans="1:34" x14ac:dyDescent="0.25">
      <c r="A1109" s="117" t="s">
        <v>323</v>
      </c>
      <c r="B1109" s="117" t="s">
        <v>324</v>
      </c>
      <c r="C1109" s="117" t="s">
        <v>4038</v>
      </c>
      <c r="D1109" s="117" t="s">
        <v>335</v>
      </c>
      <c r="E1109" s="117" t="s">
        <v>336</v>
      </c>
      <c r="F1109" s="117" t="s">
        <v>1143</v>
      </c>
      <c r="G1109" s="117" t="s">
        <v>1144</v>
      </c>
      <c r="H1109" s="117" t="s">
        <v>4039</v>
      </c>
      <c r="I1109" s="117"/>
      <c r="J1109" s="116" t="s">
        <v>1858</v>
      </c>
      <c r="K1109" s="116">
        <v>8.8868650000000002</v>
      </c>
      <c r="L1109" s="116">
        <v>27.358929</v>
      </c>
      <c r="M1109" s="117" t="s">
        <v>1859</v>
      </c>
      <c r="N1109" s="116" t="s">
        <v>159</v>
      </c>
      <c r="O1109" s="116">
        <v>432</v>
      </c>
      <c r="P1109" s="116">
        <v>1800</v>
      </c>
      <c r="Q1109" s="116">
        <v>432</v>
      </c>
      <c r="R1109" s="116">
        <v>1800</v>
      </c>
      <c r="S1109" s="116">
        <v>0</v>
      </c>
      <c r="T1109" s="116">
        <v>0</v>
      </c>
      <c r="U1109" s="116" t="s">
        <v>159</v>
      </c>
      <c r="V1109" s="116">
        <v>381</v>
      </c>
      <c r="W1109" s="116">
        <v>1860</v>
      </c>
      <c r="X1109" s="116">
        <v>0</v>
      </c>
      <c r="Y1109" s="116">
        <v>0</v>
      </c>
      <c r="Z1109" s="116">
        <v>381</v>
      </c>
      <c r="AA1109" s="116">
        <v>1860</v>
      </c>
      <c r="AB1109" s="116">
        <v>50</v>
      </c>
      <c r="AC1109" s="116">
        <v>270</v>
      </c>
      <c r="AD1109" s="116">
        <v>0</v>
      </c>
      <c r="AE1109" s="116">
        <v>0</v>
      </c>
      <c r="AF1109" s="116" t="s">
        <v>1860</v>
      </c>
      <c r="AG1109" s="117"/>
      <c r="AH1109" s="117" t="s">
        <v>1861</v>
      </c>
    </row>
    <row r="1110" spans="1:34" x14ac:dyDescent="0.25">
      <c r="A1110" s="117" t="s">
        <v>323</v>
      </c>
      <c r="B1110" s="117" t="s">
        <v>324</v>
      </c>
      <c r="C1110" s="117" t="s">
        <v>4040</v>
      </c>
      <c r="D1110" s="117" t="s">
        <v>335</v>
      </c>
      <c r="E1110" s="117" t="s">
        <v>336</v>
      </c>
      <c r="F1110" s="117" t="s">
        <v>1143</v>
      </c>
      <c r="G1110" s="117" t="s">
        <v>1144</v>
      </c>
      <c r="H1110" s="117" t="s">
        <v>4041</v>
      </c>
      <c r="I1110" s="117"/>
      <c r="J1110" s="116" t="s">
        <v>1858</v>
      </c>
      <c r="K1110" s="116">
        <v>8.8788499999999999</v>
      </c>
      <c r="L1110" s="116">
        <v>27.256766667000001</v>
      </c>
      <c r="M1110" s="117" t="s">
        <v>1859</v>
      </c>
      <c r="N1110" s="116" t="s">
        <v>159</v>
      </c>
      <c r="O1110" s="116">
        <v>250</v>
      </c>
      <c r="P1110" s="116">
        <v>1250</v>
      </c>
      <c r="Q1110" s="116">
        <v>250</v>
      </c>
      <c r="R1110" s="116">
        <v>1250</v>
      </c>
      <c r="S1110" s="116">
        <v>0</v>
      </c>
      <c r="T1110" s="116">
        <v>0</v>
      </c>
      <c r="U1110" s="116" t="s">
        <v>159</v>
      </c>
      <c r="V1110" s="116">
        <v>110</v>
      </c>
      <c r="W1110" s="116">
        <v>559</v>
      </c>
      <c r="X1110" s="116">
        <v>0</v>
      </c>
      <c r="Y1110" s="116">
        <v>0</v>
      </c>
      <c r="Z1110" s="116">
        <v>110</v>
      </c>
      <c r="AA1110" s="116">
        <v>559</v>
      </c>
      <c r="AB1110" s="116">
        <v>0</v>
      </c>
      <c r="AC1110" s="116">
        <v>0</v>
      </c>
      <c r="AD1110" s="116">
        <v>0</v>
      </c>
      <c r="AE1110" s="116">
        <v>0</v>
      </c>
      <c r="AF1110" s="116" t="s">
        <v>1860</v>
      </c>
      <c r="AG1110" s="117"/>
      <c r="AH1110" s="117" t="s">
        <v>1861</v>
      </c>
    </row>
    <row r="1111" spans="1:34" x14ac:dyDescent="0.25">
      <c r="A1111" s="117" t="s">
        <v>329</v>
      </c>
      <c r="B1111" s="117" t="s">
        <v>175</v>
      </c>
      <c r="C1111" s="117" t="s">
        <v>4042</v>
      </c>
      <c r="D1111" s="117" t="s">
        <v>899</v>
      </c>
      <c r="E1111" s="117" t="s">
        <v>900</v>
      </c>
      <c r="F1111" s="117" t="s">
        <v>898</v>
      </c>
      <c r="G1111" s="117" t="s">
        <v>901</v>
      </c>
      <c r="H1111" s="117" t="s">
        <v>4043</v>
      </c>
      <c r="I1111" s="117"/>
      <c r="J1111" s="116" t="s">
        <v>1858</v>
      </c>
      <c r="K1111" s="116">
        <v>9.4604219999999994</v>
      </c>
      <c r="L1111" s="116">
        <v>28.886129</v>
      </c>
      <c r="M1111" s="117" t="s">
        <v>1859</v>
      </c>
      <c r="N1111" s="116" t="s">
        <v>159</v>
      </c>
      <c r="O1111" s="116">
        <v>313</v>
      </c>
      <c r="P1111" s="116">
        <v>1626</v>
      </c>
      <c r="Q1111" s="116">
        <v>313</v>
      </c>
      <c r="R1111" s="116">
        <v>1626</v>
      </c>
      <c r="S1111" s="116">
        <v>0</v>
      </c>
      <c r="T1111" s="116">
        <v>0</v>
      </c>
      <c r="U1111" s="116" t="s">
        <v>159</v>
      </c>
      <c r="V1111" s="116">
        <v>163</v>
      </c>
      <c r="W1111" s="116">
        <v>845</v>
      </c>
      <c r="X1111" s="116">
        <v>163</v>
      </c>
      <c r="Y1111" s="116">
        <v>845</v>
      </c>
      <c r="Z1111" s="116">
        <v>0</v>
      </c>
      <c r="AA1111" s="116">
        <v>0</v>
      </c>
      <c r="AB1111" s="116">
        <v>0</v>
      </c>
      <c r="AC1111" s="116">
        <v>0</v>
      </c>
      <c r="AD1111" s="116">
        <v>4</v>
      </c>
      <c r="AE1111" s="116">
        <v>27</v>
      </c>
      <c r="AF1111" s="116" t="s">
        <v>1860</v>
      </c>
      <c r="AG1111" s="117"/>
      <c r="AH1111" s="117" t="s">
        <v>1861</v>
      </c>
    </row>
    <row r="1112" spans="1:34" x14ac:dyDescent="0.25">
      <c r="A1112" s="117" t="s">
        <v>329</v>
      </c>
      <c r="B1112" s="117" t="s">
        <v>175</v>
      </c>
      <c r="C1112" s="117" t="s">
        <v>4044</v>
      </c>
      <c r="D1112" s="117" t="s">
        <v>899</v>
      </c>
      <c r="E1112" s="117" t="s">
        <v>900</v>
      </c>
      <c r="F1112" s="117" t="s">
        <v>898</v>
      </c>
      <c r="G1112" s="117" t="s">
        <v>901</v>
      </c>
      <c r="H1112" s="117" t="s">
        <v>260</v>
      </c>
      <c r="I1112" s="117"/>
      <c r="J1112" s="116" t="s">
        <v>1858</v>
      </c>
      <c r="K1112" s="116">
        <v>9.4065270000000005</v>
      </c>
      <c r="L1112" s="116">
        <v>28.900762</v>
      </c>
      <c r="M1112" s="117" t="s">
        <v>1859</v>
      </c>
      <c r="N1112" s="116" t="s">
        <v>159</v>
      </c>
      <c r="O1112" s="116">
        <v>290</v>
      </c>
      <c r="P1112" s="116">
        <v>1479</v>
      </c>
      <c r="Q1112" s="116">
        <v>290</v>
      </c>
      <c r="R1112" s="116">
        <v>1479</v>
      </c>
      <c r="S1112" s="116">
        <v>0</v>
      </c>
      <c r="T1112" s="116">
        <v>0</v>
      </c>
      <c r="U1112" s="116" t="s">
        <v>159</v>
      </c>
      <c r="V1112" s="116">
        <v>142</v>
      </c>
      <c r="W1112" s="116">
        <v>571</v>
      </c>
      <c r="X1112" s="116">
        <v>142</v>
      </c>
      <c r="Y1112" s="116">
        <v>571</v>
      </c>
      <c r="Z1112" s="116">
        <v>0</v>
      </c>
      <c r="AA1112" s="116">
        <v>0</v>
      </c>
      <c r="AB1112" s="116">
        <v>4</v>
      </c>
      <c r="AC1112" s="116">
        <v>39</v>
      </c>
      <c r="AD1112" s="116">
        <v>0</v>
      </c>
      <c r="AE1112" s="116">
        <v>0</v>
      </c>
      <c r="AF1112" s="116" t="s">
        <v>1860</v>
      </c>
      <c r="AG1112" s="117"/>
      <c r="AH1112" s="117" t="s">
        <v>1861</v>
      </c>
    </row>
    <row r="1113" spans="1:34" x14ac:dyDescent="0.25">
      <c r="A1113" s="117" t="s">
        <v>329</v>
      </c>
      <c r="B1113" s="117" t="s">
        <v>175</v>
      </c>
      <c r="C1113" s="117" t="s">
        <v>4045</v>
      </c>
      <c r="D1113" s="117" t="s">
        <v>899</v>
      </c>
      <c r="E1113" s="117" t="s">
        <v>900</v>
      </c>
      <c r="F1113" s="117" t="s">
        <v>898</v>
      </c>
      <c r="G1113" s="117" t="s">
        <v>901</v>
      </c>
      <c r="H1113" s="117" t="s">
        <v>4046</v>
      </c>
      <c r="I1113" s="117"/>
      <c r="J1113" s="116" t="s">
        <v>1858</v>
      </c>
      <c r="K1113" s="116">
        <v>9.4016000000000002</v>
      </c>
      <c r="L1113" s="116">
        <v>28.830760000000001</v>
      </c>
      <c r="M1113" s="117" t="s">
        <v>1859</v>
      </c>
      <c r="N1113" s="116" t="s">
        <v>159</v>
      </c>
      <c r="O1113" s="116">
        <v>76</v>
      </c>
      <c r="P1113" s="116">
        <v>380</v>
      </c>
      <c r="Q1113" s="116">
        <v>76</v>
      </c>
      <c r="R1113" s="116">
        <v>380</v>
      </c>
      <c r="S1113" s="116">
        <v>0</v>
      </c>
      <c r="T1113" s="116">
        <v>0</v>
      </c>
      <c r="U1113" s="116" t="s">
        <v>159</v>
      </c>
      <c r="V1113" s="116">
        <v>11</v>
      </c>
      <c r="W1113" s="116">
        <v>65</v>
      </c>
      <c r="X1113" s="116">
        <v>11</v>
      </c>
      <c r="Y1113" s="116">
        <v>65</v>
      </c>
      <c r="Z1113" s="116">
        <v>0</v>
      </c>
      <c r="AA1113" s="116">
        <v>0</v>
      </c>
      <c r="AB1113" s="116">
        <v>0</v>
      </c>
      <c r="AC1113" s="116">
        <v>0</v>
      </c>
      <c r="AD1113" s="116">
        <v>0</v>
      </c>
      <c r="AE1113" s="116">
        <v>0</v>
      </c>
      <c r="AF1113" s="116" t="s">
        <v>1860</v>
      </c>
      <c r="AG1113" s="117"/>
      <c r="AH1113" s="117" t="s">
        <v>1861</v>
      </c>
    </row>
    <row r="1114" spans="1:34" x14ac:dyDescent="0.25">
      <c r="A1114" s="117" t="s">
        <v>329</v>
      </c>
      <c r="B1114" s="117" t="s">
        <v>175</v>
      </c>
      <c r="C1114" s="117" t="s">
        <v>4047</v>
      </c>
      <c r="D1114" s="117" t="s">
        <v>899</v>
      </c>
      <c r="E1114" s="117" t="s">
        <v>900</v>
      </c>
      <c r="F1114" s="117" t="s">
        <v>898</v>
      </c>
      <c r="G1114" s="117" t="s">
        <v>901</v>
      </c>
      <c r="H1114" s="117" t="s">
        <v>4048</v>
      </c>
      <c r="I1114" s="117"/>
      <c r="J1114" s="116" t="s">
        <v>1858</v>
      </c>
      <c r="K1114" s="116">
        <v>9.3911049999999996</v>
      </c>
      <c r="L1114" s="116">
        <v>28.821134000000001</v>
      </c>
      <c r="M1114" s="117" t="s">
        <v>1859</v>
      </c>
      <c r="N1114" s="116" t="s">
        <v>159</v>
      </c>
      <c r="O1114" s="116">
        <v>55</v>
      </c>
      <c r="P1114" s="116">
        <v>287</v>
      </c>
      <c r="Q1114" s="116">
        <v>55</v>
      </c>
      <c r="R1114" s="116">
        <v>287</v>
      </c>
      <c r="S1114" s="116">
        <v>0</v>
      </c>
      <c r="T1114" s="116">
        <v>0</v>
      </c>
      <c r="U1114" s="116" t="s">
        <v>159</v>
      </c>
      <c r="V1114" s="116">
        <v>14</v>
      </c>
      <c r="W1114" s="116">
        <v>86</v>
      </c>
      <c r="X1114" s="116">
        <v>14</v>
      </c>
      <c r="Y1114" s="116">
        <v>86</v>
      </c>
      <c r="Z1114" s="116">
        <v>0</v>
      </c>
      <c r="AA1114" s="116">
        <v>0</v>
      </c>
      <c r="AB1114" s="116">
        <v>0</v>
      </c>
      <c r="AC1114" s="116">
        <v>0</v>
      </c>
      <c r="AD1114" s="116">
        <v>10</v>
      </c>
      <c r="AE1114" s="116">
        <v>65</v>
      </c>
      <c r="AF1114" s="116" t="s">
        <v>1860</v>
      </c>
      <c r="AG1114" s="117"/>
      <c r="AH1114" s="117" t="s">
        <v>1861</v>
      </c>
    </row>
    <row r="1115" spans="1:34" x14ac:dyDescent="0.25">
      <c r="A1115" s="117" t="s">
        <v>329</v>
      </c>
      <c r="B1115" s="117" t="s">
        <v>175</v>
      </c>
      <c r="C1115" s="117" t="s">
        <v>4049</v>
      </c>
      <c r="D1115" s="117" t="s">
        <v>899</v>
      </c>
      <c r="E1115" s="117" t="s">
        <v>900</v>
      </c>
      <c r="F1115" s="117" t="s">
        <v>898</v>
      </c>
      <c r="G1115" s="117" t="s">
        <v>901</v>
      </c>
      <c r="H1115" s="117" t="s">
        <v>4050</v>
      </c>
      <c r="I1115" s="117"/>
      <c r="J1115" s="116" t="s">
        <v>1858</v>
      </c>
      <c r="K1115" s="116">
        <v>9.3936673000000006</v>
      </c>
      <c r="L1115" s="116">
        <v>28.817154800000001</v>
      </c>
      <c r="M1115" s="117" t="s">
        <v>1859</v>
      </c>
      <c r="N1115" s="116" t="s">
        <v>159</v>
      </c>
      <c r="O1115" s="116">
        <v>50</v>
      </c>
      <c r="P1115" s="116">
        <v>267</v>
      </c>
      <c r="Q1115" s="116">
        <v>50</v>
      </c>
      <c r="R1115" s="116">
        <v>267</v>
      </c>
      <c r="S1115" s="116">
        <v>0</v>
      </c>
      <c r="T1115" s="116">
        <v>0</v>
      </c>
      <c r="U1115" s="116" t="s">
        <v>159</v>
      </c>
      <c r="V1115" s="116">
        <v>4</v>
      </c>
      <c r="W1115" s="116">
        <v>39</v>
      </c>
      <c r="X1115" s="116">
        <v>4</v>
      </c>
      <c r="Y1115" s="116">
        <v>39</v>
      </c>
      <c r="Z1115" s="116">
        <v>0</v>
      </c>
      <c r="AA1115" s="116">
        <v>0</v>
      </c>
      <c r="AB1115" s="116">
        <v>11</v>
      </c>
      <c r="AC1115" s="116">
        <v>57</v>
      </c>
      <c r="AD1115" s="116">
        <v>0</v>
      </c>
      <c r="AE1115" s="116">
        <v>0</v>
      </c>
      <c r="AF1115" s="116" t="s">
        <v>1860</v>
      </c>
      <c r="AG1115" s="117"/>
      <c r="AH1115" s="117" t="s">
        <v>1861</v>
      </c>
    </row>
    <row r="1116" spans="1:34" x14ac:dyDescent="0.25">
      <c r="A1116" s="117" t="s">
        <v>329</v>
      </c>
      <c r="B1116" s="117" t="s">
        <v>175</v>
      </c>
      <c r="C1116" s="117" t="s">
        <v>4051</v>
      </c>
      <c r="D1116" s="117" t="s">
        <v>899</v>
      </c>
      <c r="E1116" s="117" t="s">
        <v>900</v>
      </c>
      <c r="F1116" s="117" t="s">
        <v>1273</v>
      </c>
      <c r="G1116" s="117" t="s">
        <v>1274</v>
      </c>
      <c r="H1116" s="117" t="s">
        <v>4052</v>
      </c>
      <c r="I1116" s="117"/>
      <c r="J1116" s="116" t="s">
        <v>1858</v>
      </c>
      <c r="K1116" s="116">
        <v>9.4387740000000004</v>
      </c>
      <c r="L1116" s="116">
        <v>29.097124999999998</v>
      </c>
      <c r="M1116" s="117" t="s">
        <v>1859</v>
      </c>
      <c r="N1116" s="116" t="s">
        <v>159</v>
      </c>
      <c r="O1116" s="116">
        <v>47</v>
      </c>
      <c r="P1116" s="116">
        <v>248</v>
      </c>
      <c r="Q1116" s="116">
        <v>47</v>
      </c>
      <c r="R1116" s="116">
        <v>248</v>
      </c>
      <c r="S1116" s="116">
        <v>0</v>
      </c>
      <c r="T1116" s="116">
        <v>0</v>
      </c>
      <c r="U1116" s="116" t="s">
        <v>159</v>
      </c>
      <c r="V1116" s="116">
        <v>70</v>
      </c>
      <c r="W1116" s="116">
        <v>386</v>
      </c>
      <c r="X1116" s="116">
        <v>70</v>
      </c>
      <c r="Y1116" s="116">
        <v>386</v>
      </c>
      <c r="Z1116" s="116">
        <v>0</v>
      </c>
      <c r="AA1116" s="116">
        <v>0</v>
      </c>
      <c r="AB1116" s="116">
        <v>0</v>
      </c>
      <c r="AC1116" s="116">
        <v>0</v>
      </c>
      <c r="AD1116" s="116">
        <v>0</v>
      </c>
      <c r="AE1116" s="116">
        <v>0</v>
      </c>
      <c r="AF1116" s="116" t="s">
        <v>1860</v>
      </c>
      <c r="AG1116" s="117"/>
      <c r="AH1116" s="117" t="s">
        <v>1861</v>
      </c>
    </row>
    <row r="1117" spans="1:34" x14ac:dyDescent="0.25">
      <c r="A1117" s="117" t="s">
        <v>329</v>
      </c>
      <c r="B1117" s="117" t="s">
        <v>175</v>
      </c>
      <c r="C1117" s="117" t="s">
        <v>4053</v>
      </c>
      <c r="D1117" s="117" t="s">
        <v>899</v>
      </c>
      <c r="E1117" s="117" t="s">
        <v>900</v>
      </c>
      <c r="F1117" s="117" t="s">
        <v>1273</v>
      </c>
      <c r="G1117" s="117" t="s">
        <v>1274</v>
      </c>
      <c r="H1117" s="117" t="s">
        <v>1274</v>
      </c>
      <c r="I1117" s="117"/>
      <c r="J1117" s="116" t="s">
        <v>1858</v>
      </c>
      <c r="K1117" s="116">
        <v>9.5013349999999992</v>
      </c>
      <c r="L1117" s="116">
        <v>28.951515000000001</v>
      </c>
      <c r="M1117" s="117" t="s">
        <v>1859</v>
      </c>
      <c r="N1117" s="116" t="s">
        <v>159</v>
      </c>
      <c r="O1117" s="116">
        <v>45</v>
      </c>
      <c r="P1117" s="116">
        <v>232</v>
      </c>
      <c r="Q1117" s="116">
        <v>45</v>
      </c>
      <c r="R1117" s="116">
        <v>232</v>
      </c>
      <c r="S1117" s="116">
        <v>0</v>
      </c>
      <c r="T1117" s="116">
        <v>0</v>
      </c>
      <c r="U1117" s="116" t="s">
        <v>159</v>
      </c>
      <c r="V1117" s="116">
        <v>89</v>
      </c>
      <c r="W1117" s="116">
        <v>473</v>
      </c>
      <c r="X1117" s="116">
        <v>89</v>
      </c>
      <c r="Y1117" s="116">
        <v>473</v>
      </c>
      <c r="Z1117" s="116">
        <v>0</v>
      </c>
      <c r="AA1117" s="116">
        <v>0</v>
      </c>
      <c r="AB1117" s="116">
        <v>26</v>
      </c>
      <c r="AC1117" s="116">
        <v>132</v>
      </c>
      <c r="AD1117" s="116">
        <v>0</v>
      </c>
      <c r="AE1117" s="116">
        <v>0</v>
      </c>
      <c r="AF1117" s="116" t="s">
        <v>1860</v>
      </c>
      <c r="AG1117" s="117"/>
      <c r="AH1117" s="117" t="s">
        <v>1861</v>
      </c>
    </row>
    <row r="1118" spans="1:34" x14ac:dyDescent="0.25">
      <c r="A1118" s="117" t="s">
        <v>329</v>
      </c>
      <c r="B1118" s="117" t="s">
        <v>175</v>
      </c>
      <c r="C1118" s="117" t="s">
        <v>4054</v>
      </c>
      <c r="D1118" s="117" t="s">
        <v>899</v>
      </c>
      <c r="E1118" s="117" t="s">
        <v>900</v>
      </c>
      <c r="F1118" s="117" t="s">
        <v>1273</v>
      </c>
      <c r="G1118" s="117" t="s">
        <v>1274</v>
      </c>
      <c r="H1118" s="117" t="s">
        <v>3108</v>
      </c>
      <c r="I1118" s="117"/>
      <c r="J1118" s="116" t="s">
        <v>1858</v>
      </c>
      <c r="K1118" s="116">
        <v>9.5031332539999998</v>
      </c>
      <c r="L1118" s="116">
        <v>28.952051969999999</v>
      </c>
      <c r="M1118" s="117" t="s">
        <v>1859</v>
      </c>
      <c r="N1118" s="116" t="s">
        <v>159</v>
      </c>
      <c r="O1118" s="116">
        <v>73</v>
      </c>
      <c r="P1118" s="116">
        <v>387</v>
      </c>
      <c r="Q1118" s="116">
        <v>73</v>
      </c>
      <c r="R1118" s="116">
        <v>387</v>
      </c>
      <c r="S1118" s="116">
        <v>0</v>
      </c>
      <c r="T1118" s="116">
        <v>0</v>
      </c>
      <c r="U1118" s="119" t="s">
        <v>146</v>
      </c>
      <c r="V1118" s="116">
        <v>0</v>
      </c>
      <c r="W1118" s="116">
        <v>0</v>
      </c>
      <c r="X1118" s="116">
        <v>0</v>
      </c>
      <c r="Y1118" s="116">
        <v>0</v>
      </c>
      <c r="Z1118" s="116">
        <v>0</v>
      </c>
      <c r="AA1118" s="116">
        <v>0</v>
      </c>
      <c r="AB1118" s="116">
        <v>0</v>
      </c>
      <c r="AC1118" s="116">
        <v>0</v>
      </c>
      <c r="AD1118" s="116">
        <v>0</v>
      </c>
      <c r="AE1118" s="116">
        <v>0</v>
      </c>
      <c r="AF1118" s="116" t="s">
        <v>1860</v>
      </c>
      <c r="AG1118" s="117"/>
      <c r="AH1118" s="117" t="s">
        <v>1861</v>
      </c>
    </row>
    <row r="1119" spans="1:34" x14ac:dyDescent="0.25">
      <c r="A1119" s="117" t="s">
        <v>329</v>
      </c>
      <c r="B1119" s="117" t="s">
        <v>175</v>
      </c>
      <c r="C1119" s="117" t="s">
        <v>4055</v>
      </c>
      <c r="D1119" s="117" t="s">
        <v>899</v>
      </c>
      <c r="E1119" s="117" t="s">
        <v>900</v>
      </c>
      <c r="F1119" s="117" t="s">
        <v>1273</v>
      </c>
      <c r="G1119" s="117" t="s">
        <v>1274</v>
      </c>
      <c r="H1119" s="117" t="s">
        <v>4056</v>
      </c>
      <c r="I1119" s="117"/>
      <c r="J1119" s="116" t="s">
        <v>1858</v>
      </c>
      <c r="K1119" s="116">
        <v>9.4849570100000005</v>
      </c>
      <c r="L1119" s="116">
        <v>29.009903479999998</v>
      </c>
      <c r="M1119" s="117" t="s">
        <v>1859</v>
      </c>
      <c r="N1119" s="116" t="s">
        <v>159</v>
      </c>
      <c r="O1119" s="116">
        <v>44</v>
      </c>
      <c r="P1119" s="116">
        <v>223</v>
      </c>
      <c r="Q1119" s="116">
        <v>44</v>
      </c>
      <c r="R1119" s="116">
        <v>223</v>
      </c>
      <c r="S1119" s="116">
        <v>0</v>
      </c>
      <c r="T1119" s="116">
        <v>0</v>
      </c>
      <c r="U1119" s="116" t="s">
        <v>159</v>
      </c>
      <c r="V1119" s="116">
        <v>6</v>
      </c>
      <c r="W1119" s="116">
        <v>46</v>
      </c>
      <c r="X1119" s="116">
        <v>6</v>
      </c>
      <c r="Y1119" s="116">
        <v>46</v>
      </c>
      <c r="Z1119" s="116">
        <v>0</v>
      </c>
      <c r="AA1119" s="116">
        <v>0</v>
      </c>
      <c r="AB1119" s="116">
        <v>0</v>
      </c>
      <c r="AC1119" s="116">
        <v>0</v>
      </c>
      <c r="AD1119" s="116">
        <v>22</v>
      </c>
      <c r="AE1119" s="116">
        <v>112</v>
      </c>
      <c r="AF1119" s="116" t="s">
        <v>1860</v>
      </c>
      <c r="AG1119" s="117"/>
      <c r="AH1119" s="117" t="s">
        <v>1861</v>
      </c>
    </row>
    <row r="1120" spans="1:34" x14ac:dyDescent="0.25">
      <c r="A1120" s="117" t="s">
        <v>329</v>
      </c>
      <c r="B1120" s="117" t="s">
        <v>175</v>
      </c>
      <c r="C1120" s="117" t="s">
        <v>4057</v>
      </c>
      <c r="D1120" s="117" t="s">
        <v>899</v>
      </c>
      <c r="E1120" s="117" t="s">
        <v>900</v>
      </c>
      <c r="F1120" s="117" t="s">
        <v>1051</v>
      </c>
      <c r="G1120" s="117" t="s">
        <v>1052</v>
      </c>
      <c r="H1120" s="117" t="s">
        <v>4058</v>
      </c>
      <c r="I1120" s="117"/>
      <c r="J1120" s="116" t="s">
        <v>1858</v>
      </c>
      <c r="K1120" s="116">
        <v>9.3350069999999992</v>
      </c>
      <c r="L1120" s="116">
        <v>28.812850999999998</v>
      </c>
      <c r="M1120" s="117" t="s">
        <v>1859</v>
      </c>
      <c r="N1120" s="116" t="s">
        <v>159</v>
      </c>
      <c r="O1120" s="116">
        <v>56</v>
      </c>
      <c r="P1120" s="116">
        <v>298</v>
      </c>
      <c r="Q1120" s="116">
        <v>56</v>
      </c>
      <c r="R1120" s="116">
        <v>298</v>
      </c>
      <c r="S1120" s="116">
        <v>0</v>
      </c>
      <c r="T1120" s="116">
        <v>0</v>
      </c>
      <c r="U1120" s="116" t="s">
        <v>159</v>
      </c>
      <c r="V1120" s="116">
        <v>92</v>
      </c>
      <c r="W1120" s="116">
        <v>487</v>
      </c>
      <c r="X1120" s="116">
        <v>92</v>
      </c>
      <c r="Y1120" s="116">
        <v>487</v>
      </c>
      <c r="Z1120" s="116">
        <v>0</v>
      </c>
      <c r="AA1120" s="116">
        <v>0</v>
      </c>
      <c r="AB1120" s="116">
        <v>6</v>
      </c>
      <c r="AC1120" s="116">
        <v>35</v>
      </c>
      <c r="AD1120" s="116">
        <v>0</v>
      </c>
      <c r="AE1120" s="116">
        <v>0</v>
      </c>
      <c r="AF1120" s="116" t="s">
        <v>1860</v>
      </c>
      <c r="AG1120" s="117"/>
      <c r="AH1120" s="117" t="s">
        <v>1861</v>
      </c>
    </row>
    <row r="1121" spans="1:34" x14ac:dyDescent="0.25">
      <c r="A1121" s="117" t="s">
        <v>329</v>
      </c>
      <c r="B1121" s="117" t="s">
        <v>175</v>
      </c>
      <c r="C1121" s="117" t="s">
        <v>4059</v>
      </c>
      <c r="D1121" s="117" t="s">
        <v>899</v>
      </c>
      <c r="E1121" s="117" t="s">
        <v>900</v>
      </c>
      <c r="F1121" s="117" t="s">
        <v>1051</v>
      </c>
      <c r="G1121" s="117" t="s">
        <v>1052</v>
      </c>
      <c r="H1121" s="117" t="s">
        <v>4060</v>
      </c>
      <c r="I1121" s="117"/>
      <c r="J1121" s="116" t="s">
        <v>1858</v>
      </c>
      <c r="K1121" s="116">
        <v>9.3892579999999999</v>
      </c>
      <c r="L1121" s="116">
        <v>28.932061999999998</v>
      </c>
      <c r="M1121" s="117" t="s">
        <v>1859</v>
      </c>
      <c r="N1121" s="116" t="s">
        <v>159</v>
      </c>
      <c r="O1121" s="116">
        <v>203</v>
      </c>
      <c r="P1121" s="116">
        <v>1057</v>
      </c>
      <c r="Q1121" s="116">
        <v>203</v>
      </c>
      <c r="R1121" s="116">
        <v>1057</v>
      </c>
      <c r="S1121" s="116">
        <v>0</v>
      </c>
      <c r="T1121" s="116">
        <v>0</v>
      </c>
      <c r="U1121" s="116" t="s">
        <v>159</v>
      </c>
      <c r="V1121" s="116">
        <v>62</v>
      </c>
      <c r="W1121" s="116">
        <v>342</v>
      </c>
      <c r="X1121" s="116">
        <v>56</v>
      </c>
      <c r="Y1121" s="116">
        <v>308</v>
      </c>
      <c r="Z1121" s="116">
        <v>6</v>
      </c>
      <c r="AA1121" s="116">
        <v>34</v>
      </c>
      <c r="AB1121" s="116">
        <v>0</v>
      </c>
      <c r="AC1121" s="116">
        <v>0</v>
      </c>
      <c r="AD1121" s="116">
        <v>4</v>
      </c>
      <c r="AE1121" s="116">
        <v>27</v>
      </c>
      <c r="AF1121" s="116" t="s">
        <v>1860</v>
      </c>
      <c r="AG1121" s="117"/>
      <c r="AH1121" s="117" t="s">
        <v>1861</v>
      </c>
    </row>
    <row r="1122" spans="1:34" x14ac:dyDescent="0.25">
      <c r="A1122" s="117" t="s">
        <v>329</v>
      </c>
      <c r="B1122" s="117" t="s">
        <v>175</v>
      </c>
      <c r="C1122" s="117" t="s">
        <v>4061</v>
      </c>
      <c r="D1122" s="117" t="s">
        <v>899</v>
      </c>
      <c r="E1122" s="117" t="s">
        <v>900</v>
      </c>
      <c r="F1122" s="117" t="s">
        <v>1051</v>
      </c>
      <c r="G1122" s="117" t="s">
        <v>1052</v>
      </c>
      <c r="H1122" s="117" t="s">
        <v>4062</v>
      </c>
      <c r="I1122" s="117"/>
      <c r="J1122" s="116" t="s">
        <v>1858</v>
      </c>
      <c r="K1122" s="116">
        <v>9.3353640000000002</v>
      </c>
      <c r="L1122" s="116">
        <v>28.876383000000001</v>
      </c>
      <c r="M1122" s="117" t="s">
        <v>1859</v>
      </c>
      <c r="N1122" s="116" t="s">
        <v>159</v>
      </c>
      <c r="O1122" s="116">
        <v>129</v>
      </c>
      <c r="P1122" s="116">
        <v>669</v>
      </c>
      <c r="Q1122" s="116">
        <v>129</v>
      </c>
      <c r="R1122" s="116">
        <v>669</v>
      </c>
      <c r="S1122" s="116">
        <v>0</v>
      </c>
      <c r="T1122" s="116">
        <v>0</v>
      </c>
      <c r="U1122" s="116" t="s">
        <v>159</v>
      </c>
      <c r="V1122" s="116">
        <v>182</v>
      </c>
      <c r="W1122" s="116">
        <v>1033</v>
      </c>
      <c r="X1122" s="116">
        <v>174</v>
      </c>
      <c r="Y1122" s="116">
        <v>992</v>
      </c>
      <c r="Z1122" s="116">
        <v>8</v>
      </c>
      <c r="AA1122" s="116">
        <v>41</v>
      </c>
      <c r="AB1122" s="116">
        <v>17</v>
      </c>
      <c r="AC1122" s="116">
        <v>97</v>
      </c>
      <c r="AD1122" s="116">
        <v>0</v>
      </c>
      <c r="AE1122" s="116">
        <v>0</v>
      </c>
      <c r="AF1122" s="116" t="s">
        <v>1860</v>
      </c>
      <c r="AG1122" s="117"/>
      <c r="AH1122" s="117" t="s">
        <v>1861</v>
      </c>
    </row>
    <row r="1123" spans="1:34" x14ac:dyDescent="0.25">
      <c r="A1123" s="117" t="s">
        <v>329</v>
      </c>
      <c r="B1123" s="117" t="s">
        <v>175</v>
      </c>
      <c r="C1123" s="117" t="s">
        <v>4063</v>
      </c>
      <c r="D1123" s="117" t="s">
        <v>899</v>
      </c>
      <c r="E1123" s="117" t="s">
        <v>900</v>
      </c>
      <c r="F1123" s="117" t="s">
        <v>1051</v>
      </c>
      <c r="G1123" s="117" t="s">
        <v>1052</v>
      </c>
      <c r="H1123" s="117" t="s">
        <v>4064</v>
      </c>
      <c r="I1123" s="117"/>
      <c r="J1123" s="116" t="s">
        <v>1858</v>
      </c>
      <c r="K1123" s="116">
        <v>9.3806919999999998</v>
      </c>
      <c r="L1123" s="116">
        <v>28.832125000000001</v>
      </c>
      <c r="M1123" s="117" t="s">
        <v>1859</v>
      </c>
      <c r="N1123" s="116" t="s">
        <v>159</v>
      </c>
      <c r="O1123" s="116">
        <v>143</v>
      </c>
      <c r="P1123" s="116">
        <v>756</v>
      </c>
      <c r="Q1123" s="116">
        <v>143</v>
      </c>
      <c r="R1123" s="116">
        <v>756</v>
      </c>
      <c r="S1123" s="116">
        <v>0</v>
      </c>
      <c r="T1123" s="116">
        <v>0</v>
      </c>
      <c r="U1123" s="116" t="s">
        <v>159</v>
      </c>
      <c r="V1123" s="116">
        <v>289</v>
      </c>
      <c r="W1123" s="116">
        <v>1525</v>
      </c>
      <c r="X1123" s="116">
        <v>277</v>
      </c>
      <c r="Y1123" s="116">
        <v>1466</v>
      </c>
      <c r="Z1123" s="116">
        <v>12</v>
      </c>
      <c r="AA1123" s="116">
        <v>59</v>
      </c>
      <c r="AB1123" s="116">
        <v>0</v>
      </c>
      <c r="AC1123" s="116">
        <v>0</v>
      </c>
      <c r="AD1123" s="116">
        <v>9</v>
      </c>
      <c r="AE1123" s="116">
        <v>41</v>
      </c>
      <c r="AF1123" s="116" t="s">
        <v>1860</v>
      </c>
      <c r="AG1123" s="117"/>
      <c r="AH1123" s="117" t="s">
        <v>1861</v>
      </c>
    </row>
    <row r="1124" spans="1:34" x14ac:dyDescent="0.25">
      <c r="A1124" s="117" t="s">
        <v>329</v>
      </c>
      <c r="B1124" s="117" t="s">
        <v>175</v>
      </c>
      <c r="C1124" s="117" t="s">
        <v>4065</v>
      </c>
      <c r="D1124" s="117" t="s">
        <v>899</v>
      </c>
      <c r="E1124" s="117" t="s">
        <v>900</v>
      </c>
      <c r="F1124" s="117" t="s">
        <v>1120</v>
      </c>
      <c r="G1124" s="117" t="s">
        <v>1121</v>
      </c>
      <c r="H1124" s="117" t="s">
        <v>4066</v>
      </c>
      <c r="I1124" s="117"/>
      <c r="J1124" s="116" t="s">
        <v>1858</v>
      </c>
      <c r="K1124" s="116">
        <v>9.6089131969999997</v>
      </c>
      <c r="L1124" s="116">
        <v>29.34284989</v>
      </c>
      <c r="M1124" s="117" t="s">
        <v>1859</v>
      </c>
      <c r="N1124" s="116" t="s">
        <v>159</v>
      </c>
      <c r="O1124" s="116">
        <v>238</v>
      </c>
      <c r="P1124" s="116">
        <v>1236</v>
      </c>
      <c r="Q1124" s="116">
        <v>238</v>
      </c>
      <c r="R1124" s="116">
        <v>1236</v>
      </c>
      <c r="S1124" s="116">
        <v>0</v>
      </c>
      <c r="T1124" s="116">
        <v>0</v>
      </c>
      <c r="U1124" s="116" t="s">
        <v>159</v>
      </c>
      <c r="V1124" s="116">
        <v>373</v>
      </c>
      <c r="W1124" s="116">
        <v>1939</v>
      </c>
      <c r="X1124" s="116">
        <v>362</v>
      </c>
      <c r="Y1124" s="116">
        <v>1881</v>
      </c>
      <c r="Z1124" s="116">
        <v>11</v>
      </c>
      <c r="AA1124" s="116">
        <v>58</v>
      </c>
      <c r="AB1124" s="116">
        <v>0</v>
      </c>
      <c r="AC1124" s="116">
        <v>0</v>
      </c>
      <c r="AD1124" s="116">
        <v>7</v>
      </c>
      <c r="AE1124" s="116">
        <v>34</v>
      </c>
      <c r="AF1124" s="116" t="s">
        <v>1860</v>
      </c>
      <c r="AG1124" s="117"/>
      <c r="AH1124" s="117" t="s">
        <v>1861</v>
      </c>
    </row>
    <row r="1125" spans="1:34" x14ac:dyDescent="0.25">
      <c r="A1125" s="117" t="s">
        <v>329</v>
      </c>
      <c r="B1125" s="117" t="s">
        <v>175</v>
      </c>
      <c r="C1125" s="117" t="s">
        <v>4067</v>
      </c>
      <c r="D1125" s="117" t="s">
        <v>899</v>
      </c>
      <c r="E1125" s="117" t="s">
        <v>900</v>
      </c>
      <c r="F1125" s="117" t="s">
        <v>1120</v>
      </c>
      <c r="G1125" s="117" t="s">
        <v>1121</v>
      </c>
      <c r="H1125" s="117" t="s">
        <v>4068</v>
      </c>
      <c r="I1125" s="117"/>
      <c r="J1125" s="116" t="s">
        <v>1858</v>
      </c>
      <c r="K1125" s="116">
        <v>9.6271310000000003</v>
      </c>
      <c r="L1125" s="116">
        <v>29.337266</v>
      </c>
      <c r="M1125" s="117" t="s">
        <v>1859</v>
      </c>
      <c r="N1125" s="116" t="s">
        <v>159</v>
      </c>
      <c r="O1125" s="116">
        <v>88</v>
      </c>
      <c r="P1125" s="116">
        <v>458</v>
      </c>
      <c r="Q1125" s="116">
        <v>88</v>
      </c>
      <c r="R1125" s="116">
        <v>458</v>
      </c>
      <c r="S1125" s="116">
        <v>0</v>
      </c>
      <c r="T1125" s="116">
        <v>0</v>
      </c>
      <c r="U1125" s="116" t="s">
        <v>159</v>
      </c>
      <c r="V1125" s="116">
        <v>30</v>
      </c>
      <c r="W1125" s="116">
        <v>161</v>
      </c>
      <c r="X1125" s="116">
        <v>26</v>
      </c>
      <c r="Y1125" s="116">
        <v>136</v>
      </c>
      <c r="Z1125" s="116">
        <v>4</v>
      </c>
      <c r="AA1125" s="116">
        <v>25</v>
      </c>
      <c r="AB1125" s="116">
        <v>11</v>
      </c>
      <c r="AC1125" s="116">
        <v>59</v>
      </c>
      <c r="AD1125" s="116">
        <v>0</v>
      </c>
      <c r="AE1125" s="116">
        <v>0</v>
      </c>
      <c r="AF1125" s="116" t="s">
        <v>1860</v>
      </c>
      <c r="AG1125" s="117"/>
      <c r="AH1125" s="117" t="s">
        <v>1861</v>
      </c>
    </row>
    <row r="1126" spans="1:34" x14ac:dyDescent="0.25">
      <c r="A1126" s="117" t="s">
        <v>329</v>
      </c>
      <c r="B1126" s="117" t="s">
        <v>175</v>
      </c>
      <c r="C1126" s="117" t="s">
        <v>4069</v>
      </c>
      <c r="D1126" s="117" t="s">
        <v>899</v>
      </c>
      <c r="E1126" s="117" t="s">
        <v>900</v>
      </c>
      <c r="F1126" s="117" t="s">
        <v>1120</v>
      </c>
      <c r="G1126" s="117" t="s">
        <v>1121</v>
      </c>
      <c r="H1126" s="117" t="s">
        <v>1121</v>
      </c>
      <c r="I1126" s="117"/>
      <c r="J1126" s="116" t="s">
        <v>1858</v>
      </c>
      <c r="K1126" s="116">
        <v>9.7033749999999994</v>
      </c>
      <c r="L1126" s="116">
        <v>29.308326999999998</v>
      </c>
      <c r="M1126" s="117" t="s">
        <v>1859</v>
      </c>
      <c r="N1126" s="116" t="s">
        <v>159</v>
      </c>
      <c r="O1126" s="116">
        <v>165</v>
      </c>
      <c r="P1126" s="116">
        <v>857</v>
      </c>
      <c r="Q1126" s="116">
        <v>165</v>
      </c>
      <c r="R1126" s="116">
        <v>857</v>
      </c>
      <c r="S1126" s="116">
        <v>0</v>
      </c>
      <c r="T1126" s="116">
        <v>0</v>
      </c>
      <c r="U1126" s="116" t="s">
        <v>159</v>
      </c>
      <c r="V1126" s="116">
        <v>190</v>
      </c>
      <c r="W1126" s="116">
        <v>1008</v>
      </c>
      <c r="X1126" s="116">
        <v>184</v>
      </c>
      <c r="Y1126" s="116">
        <v>974</v>
      </c>
      <c r="Z1126" s="116">
        <v>6</v>
      </c>
      <c r="AA1126" s="116">
        <v>34</v>
      </c>
      <c r="AB1126" s="116">
        <v>0</v>
      </c>
      <c r="AC1126" s="116">
        <v>0</v>
      </c>
      <c r="AD1126" s="116">
        <v>0</v>
      </c>
      <c r="AE1126" s="116">
        <v>0</v>
      </c>
      <c r="AF1126" s="116" t="s">
        <v>1860</v>
      </c>
      <c r="AG1126" s="117"/>
      <c r="AH1126" s="117" t="s">
        <v>1861</v>
      </c>
    </row>
    <row r="1127" spans="1:34" x14ac:dyDescent="0.25">
      <c r="A1127" s="117" t="s">
        <v>329</v>
      </c>
      <c r="B1127" s="117" t="s">
        <v>175</v>
      </c>
      <c r="C1127" s="117" t="s">
        <v>4070</v>
      </c>
      <c r="D1127" s="117" t="s">
        <v>899</v>
      </c>
      <c r="E1127" s="117" t="s">
        <v>900</v>
      </c>
      <c r="F1127" s="117" t="s">
        <v>1120</v>
      </c>
      <c r="G1127" s="117" t="s">
        <v>1121</v>
      </c>
      <c r="H1127" s="117" t="s">
        <v>4071</v>
      </c>
      <c r="I1127" s="117"/>
      <c r="J1127" s="116" t="s">
        <v>1858</v>
      </c>
      <c r="K1127" s="116">
        <v>9.6549499999999995</v>
      </c>
      <c r="L1127" s="116">
        <v>29.369242</v>
      </c>
      <c r="M1127" s="117" t="s">
        <v>1859</v>
      </c>
      <c r="N1127" s="116" t="s">
        <v>159</v>
      </c>
      <c r="O1127" s="116">
        <v>76</v>
      </c>
      <c r="P1127" s="116">
        <v>402</v>
      </c>
      <c r="Q1127" s="116">
        <v>76</v>
      </c>
      <c r="R1127" s="116">
        <v>402</v>
      </c>
      <c r="S1127" s="116">
        <v>0</v>
      </c>
      <c r="T1127" s="116">
        <v>0</v>
      </c>
      <c r="U1127" s="116" t="s">
        <v>159</v>
      </c>
      <c r="V1127" s="116">
        <v>7</v>
      </c>
      <c r="W1127" s="116">
        <v>38</v>
      </c>
      <c r="X1127" s="116">
        <v>7</v>
      </c>
      <c r="Y1127" s="116">
        <v>38</v>
      </c>
      <c r="Z1127" s="116">
        <v>0</v>
      </c>
      <c r="AA1127" s="116">
        <v>0</v>
      </c>
      <c r="AB1127" s="116">
        <v>0</v>
      </c>
      <c r="AC1127" s="116">
        <v>0</v>
      </c>
      <c r="AD1127" s="116">
        <v>0</v>
      </c>
      <c r="AE1127" s="116">
        <v>0</v>
      </c>
      <c r="AF1127" s="116" t="s">
        <v>1860</v>
      </c>
      <c r="AG1127" s="117"/>
      <c r="AH1127" s="117" t="s">
        <v>1861</v>
      </c>
    </row>
    <row r="1128" spans="1:34" x14ac:dyDescent="0.25">
      <c r="A1128" s="117" t="s">
        <v>329</v>
      </c>
      <c r="B1128" s="117" t="s">
        <v>175</v>
      </c>
      <c r="C1128" s="117" t="s">
        <v>4072</v>
      </c>
      <c r="D1128" s="117" t="s">
        <v>899</v>
      </c>
      <c r="E1128" s="117" t="s">
        <v>900</v>
      </c>
      <c r="F1128" s="117" t="s">
        <v>1120</v>
      </c>
      <c r="G1128" s="117" t="s">
        <v>1121</v>
      </c>
      <c r="H1128" s="117" t="s">
        <v>4073</v>
      </c>
      <c r="I1128" s="117"/>
      <c r="J1128" s="116" t="s">
        <v>1858</v>
      </c>
      <c r="K1128" s="116">
        <v>9.6549499999999995</v>
      </c>
      <c r="L1128" s="116">
        <v>29.369242</v>
      </c>
      <c r="M1128" s="117" t="s">
        <v>1859</v>
      </c>
      <c r="N1128" s="116" t="s">
        <v>159</v>
      </c>
      <c r="O1128" s="116">
        <v>84</v>
      </c>
      <c r="P1128" s="116">
        <v>429</v>
      </c>
      <c r="Q1128" s="116">
        <v>84</v>
      </c>
      <c r="R1128" s="116">
        <v>429</v>
      </c>
      <c r="S1128" s="116">
        <v>0</v>
      </c>
      <c r="T1128" s="116">
        <v>0</v>
      </c>
      <c r="U1128" s="116" t="s">
        <v>159</v>
      </c>
      <c r="V1128" s="116">
        <v>8</v>
      </c>
      <c r="W1128" s="116">
        <v>41</v>
      </c>
      <c r="X1128" s="116">
        <v>8</v>
      </c>
      <c r="Y1128" s="116">
        <v>41</v>
      </c>
      <c r="Z1128" s="116">
        <v>0</v>
      </c>
      <c r="AA1128" s="116">
        <v>0</v>
      </c>
      <c r="AB1128" s="116">
        <v>6</v>
      </c>
      <c r="AC1128" s="116">
        <v>34</v>
      </c>
      <c r="AD1128" s="116">
        <v>4</v>
      </c>
      <c r="AE1128" s="116">
        <v>27</v>
      </c>
      <c r="AF1128" s="116" t="s">
        <v>1860</v>
      </c>
      <c r="AG1128" s="117"/>
      <c r="AH1128" s="117" t="s">
        <v>1861</v>
      </c>
    </row>
    <row r="1129" spans="1:34" x14ac:dyDescent="0.25">
      <c r="A1129" s="117" t="s">
        <v>329</v>
      </c>
      <c r="B1129" s="117" t="s">
        <v>175</v>
      </c>
      <c r="C1129" s="117" t="s">
        <v>4074</v>
      </c>
      <c r="D1129" s="117" t="s">
        <v>899</v>
      </c>
      <c r="E1129" s="117" t="s">
        <v>900</v>
      </c>
      <c r="F1129" s="117" t="s">
        <v>1329</v>
      </c>
      <c r="G1129" s="117" t="s">
        <v>632</v>
      </c>
      <c r="H1129" s="117" t="s">
        <v>4075</v>
      </c>
      <c r="I1129" s="117"/>
      <c r="J1129" s="116" t="s">
        <v>1858</v>
      </c>
      <c r="K1129" s="116">
        <v>9.5802689999999995</v>
      </c>
      <c r="L1129" s="116">
        <v>29.052585000000001</v>
      </c>
      <c r="M1129" s="117" t="s">
        <v>1859</v>
      </c>
      <c r="N1129" s="116" t="s">
        <v>159</v>
      </c>
      <c r="O1129" s="116">
        <v>207</v>
      </c>
      <c r="P1129" s="116">
        <v>1074</v>
      </c>
      <c r="Q1129" s="116">
        <v>207</v>
      </c>
      <c r="R1129" s="116">
        <v>1074</v>
      </c>
      <c r="S1129" s="116">
        <v>0</v>
      </c>
      <c r="T1129" s="116">
        <v>0</v>
      </c>
      <c r="U1129" s="116" t="s">
        <v>159</v>
      </c>
      <c r="V1129" s="116">
        <v>29</v>
      </c>
      <c r="W1129" s="116">
        <v>152</v>
      </c>
      <c r="X1129" s="116">
        <v>29</v>
      </c>
      <c r="Y1129" s="116">
        <v>152</v>
      </c>
      <c r="Z1129" s="116">
        <v>0</v>
      </c>
      <c r="AA1129" s="116">
        <v>0</v>
      </c>
      <c r="AB1129" s="116">
        <v>1</v>
      </c>
      <c r="AC1129" s="116">
        <v>7</v>
      </c>
      <c r="AD1129" s="116">
        <v>3</v>
      </c>
      <c r="AE1129" s="116">
        <v>16</v>
      </c>
      <c r="AF1129" s="116" t="s">
        <v>1860</v>
      </c>
      <c r="AG1129" s="117"/>
      <c r="AH1129" s="117" t="s">
        <v>1861</v>
      </c>
    </row>
    <row r="1130" spans="1:34" x14ac:dyDescent="0.25">
      <c r="A1130" s="117" t="s">
        <v>329</v>
      </c>
      <c r="B1130" s="117" t="s">
        <v>175</v>
      </c>
      <c r="C1130" s="117" t="s">
        <v>4076</v>
      </c>
      <c r="D1130" s="117" t="s">
        <v>899</v>
      </c>
      <c r="E1130" s="117" t="s">
        <v>900</v>
      </c>
      <c r="F1130" s="117" t="s">
        <v>1329</v>
      </c>
      <c r="G1130" s="117" t="s">
        <v>632</v>
      </c>
      <c r="H1130" s="117" t="s">
        <v>4077</v>
      </c>
      <c r="I1130" s="117"/>
      <c r="J1130" s="116" t="s">
        <v>1858</v>
      </c>
      <c r="K1130" s="116">
        <v>9.5802689999999995</v>
      </c>
      <c r="L1130" s="116">
        <v>29.177049</v>
      </c>
      <c r="M1130" s="117" t="s">
        <v>1859</v>
      </c>
      <c r="N1130" s="116" t="s">
        <v>159</v>
      </c>
      <c r="O1130" s="116">
        <v>117</v>
      </c>
      <c r="P1130" s="116">
        <v>597</v>
      </c>
      <c r="Q1130" s="116">
        <v>117</v>
      </c>
      <c r="R1130" s="116">
        <v>597</v>
      </c>
      <c r="S1130" s="116">
        <v>0</v>
      </c>
      <c r="T1130" s="116">
        <v>0</v>
      </c>
      <c r="U1130" s="119" t="s">
        <v>146</v>
      </c>
      <c r="V1130" s="116">
        <v>0</v>
      </c>
      <c r="W1130" s="116">
        <v>0</v>
      </c>
      <c r="X1130" s="116">
        <v>0</v>
      </c>
      <c r="Y1130" s="116">
        <v>0</v>
      </c>
      <c r="Z1130" s="116">
        <v>0</v>
      </c>
      <c r="AA1130" s="116">
        <v>0</v>
      </c>
      <c r="AB1130" s="116">
        <v>1</v>
      </c>
      <c r="AC1130" s="116">
        <v>5</v>
      </c>
      <c r="AD1130" s="116">
        <v>0</v>
      </c>
      <c r="AE1130" s="116">
        <v>0</v>
      </c>
      <c r="AF1130" s="116" t="s">
        <v>1860</v>
      </c>
      <c r="AG1130" s="117"/>
      <c r="AH1130" s="117" t="s">
        <v>1861</v>
      </c>
    </row>
    <row r="1131" spans="1:34" x14ac:dyDescent="0.25">
      <c r="A1131" s="117" t="s">
        <v>329</v>
      </c>
      <c r="B1131" s="117" t="s">
        <v>175</v>
      </c>
      <c r="C1131" s="117" t="s">
        <v>4078</v>
      </c>
      <c r="D1131" s="117" t="s">
        <v>899</v>
      </c>
      <c r="E1131" s="117" t="s">
        <v>900</v>
      </c>
      <c r="F1131" s="117" t="s">
        <v>1329</v>
      </c>
      <c r="G1131" s="117" t="s">
        <v>632</v>
      </c>
      <c r="H1131" s="117" t="s">
        <v>4079</v>
      </c>
      <c r="I1131" s="117"/>
      <c r="J1131" s="116" t="s">
        <v>1858</v>
      </c>
      <c r="K1131" s="116">
        <v>9.5802689999999995</v>
      </c>
      <c r="L1131" s="116">
        <v>29.131568000000001</v>
      </c>
      <c r="M1131" s="117" t="s">
        <v>1859</v>
      </c>
      <c r="N1131" s="116" t="s">
        <v>159</v>
      </c>
      <c r="O1131" s="116">
        <v>207</v>
      </c>
      <c r="P1131" s="116">
        <v>1075</v>
      </c>
      <c r="Q1131" s="116">
        <v>207</v>
      </c>
      <c r="R1131" s="116">
        <v>1075</v>
      </c>
      <c r="S1131" s="116">
        <v>0</v>
      </c>
      <c r="T1131" s="116">
        <v>0</v>
      </c>
      <c r="U1131" s="116" t="s">
        <v>159</v>
      </c>
      <c r="V1131" s="116">
        <v>220</v>
      </c>
      <c r="W1131" s="116">
        <v>1146</v>
      </c>
      <c r="X1131" s="116">
        <v>220</v>
      </c>
      <c r="Y1131" s="116">
        <v>1146</v>
      </c>
      <c r="Z1131" s="116">
        <v>0</v>
      </c>
      <c r="AA1131" s="116">
        <v>0</v>
      </c>
      <c r="AB1131" s="116">
        <v>0</v>
      </c>
      <c r="AC1131" s="116">
        <v>0</v>
      </c>
      <c r="AD1131" s="116">
        <v>0</v>
      </c>
      <c r="AE1131" s="116">
        <v>0</v>
      </c>
      <c r="AF1131" s="116" t="s">
        <v>1860</v>
      </c>
      <c r="AG1131" s="117"/>
      <c r="AH1131" s="117" t="s">
        <v>1861</v>
      </c>
    </row>
    <row r="1132" spans="1:34" x14ac:dyDescent="0.25">
      <c r="A1132" s="117" t="s">
        <v>329</v>
      </c>
      <c r="B1132" s="117" t="s">
        <v>175</v>
      </c>
      <c r="C1132" s="117" t="s">
        <v>4080</v>
      </c>
      <c r="D1132" s="117" t="s">
        <v>899</v>
      </c>
      <c r="E1132" s="117" t="s">
        <v>900</v>
      </c>
      <c r="F1132" s="117" t="s">
        <v>1329</v>
      </c>
      <c r="G1132" s="117" t="s">
        <v>632</v>
      </c>
      <c r="H1132" s="117" t="s">
        <v>1240</v>
      </c>
      <c r="I1132" s="117"/>
      <c r="J1132" s="116" t="s">
        <v>1858</v>
      </c>
      <c r="K1132" s="116">
        <v>9.646274</v>
      </c>
      <c r="L1132" s="116">
        <v>29.133279000000002</v>
      </c>
      <c r="M1132" s="117" t="s">
        <v>1859</v>
      </c>
      <c r="N1132" s="116" t="s">
        <v>159</v>
      </c>
      <c r="O1132" s="116">
        <v>62</v>
      </c>
      <c r="P1132" s="116">
        <v>324</v>
      </c>
      <c r="Q1132" s="116">
        <v>62</v>
      </c>
      <c r="R1132" s="116">
        <v>324</v>
      </c>
      <c r="S1132" s="116">
        <v>0</v>
      </c>
      <c r="T1132" s="116">
        <v>0</v>
      </c>
      <c r="U1132" s="116" t="s">
        <v>159</v>
      </c>
      <c r="V1132" s="116">
        <v>271</v>
      </c>
      <c r="W1132" s="116">
        <v>1438</v>
      </c>
      <c r="X1132" s="116">
        <v>271</v>
      </c>
      <c r="Y1132" s="116">
        <v>1438</v>
      </c>
      <c r="Z1132" s="116">
        <v>0</v>
      </c>
      <c r="AA1132" s="116">
        <v>0</v>
      </c>
      <c r="AB1132" s="116">
        <v>0</v>
      </c>
      <c r="AC1132" s="116">
        <v>0</v>
      </c>
      <c r="AD1132" s="116">
        <v>4</v>
      </c>
      <c r="AE1132" s="116">
        <v>21</v>
      </c>
      <c r="AF1132" s="116" t="s">
        <v>1860</v>
      </c>
      <c r="AG1132" s="117"/>
      <c r="AH1132" s="117" t="s">
        <v>1861</v>
      </c>
    </row>
    <row r="1133" spans="1:34" x14ac:dyDescent="0.25">
      <c r="A1133" s="117" t="s">
        <v>329</v>
      </c>
      <c r="B1133" s="117" t="s">
        <v>175</v>
      </c>
      <c r="C1133" s="117" t="s">
        <v>4081</v>
      </c>
      <c r="D1133" s="117" t="s">
        <v>899</v>
      </c>
      <c r="E1133" s="117" t="s">
        <v>900</v>
      </c>
      <c r="F1133" s="117" t="s">
        <v>1329</v>
      </c>
      <c r="G1133" s="117" t="s">
        <v>632</v>
      </c>
      <c r="H1133" s="117" t="s">
        <v>4082</v>
      </c>
      <c r="I1133" s="117"/>
      <c r="J1133" s="116" t="s">
        <v>1858</v>
      </c>
      <c r="K1133" s="116">
        <v>9.64272551</v>
      </c>
      <c r="L1133" s="116">
        <v>29.219386449999998</v>
      </c>
      <c r="M1133" s="117" t="s">
        <v>1859</v>
      </c>
      <c r="N1133" s="116" t="s">
        <v>159</v>
      </c>
      <c r="O1133" s="116">
        <v>51</v>
      </c>
      <c r="P1133" s="116">
        <v>264</v>
      </c>
      <c r="Q1133" s="116">
        <v>51</v>
      </c>
      <c r="R1133" s="116">
        <v>264</v>
      </c>
      <c r="S1133" s="116">
        <v>0</v>
      </c>
      <c r="T1133" s="116">
        <v>0</v>
      </c>
      <c r="U1133" s="119" t="s">
        <v>146</v>
      </c>
      <c r="V1133" s="116">
        <v>0</v>
      </c>
      <c r="W1133" s="116">
        <v>0</v>
      </c>
      <c r="X1133" s="116">
        <v>0</v>
      </c>
      <c r="Y1133" s="116">
        <v>0</v>
      </c>
      <c r="Z1133" s="116">
        <v>0</v>
      </c>
      <c r="AA1133" s="116">
        <v>0</v>
      </c>
      <c r="AB1133" s="116">
        <v>2</v>
      </c>
      <c r="AC1133" s="116">
        <v>8</v>
      </c>
      <c r="AD1133" s="116">
        <v>0</v>
      </c>
      <c r="AE1133" s="116">
        <v>0</v>
      </c>
      <c r="AF1133" s="116" t="s">
        <v>1860</v>
      </c>
      <c r="AG1133" s="117"/>
      <c r="AH1133" s="117" t="s">
        <v>1861</v>
      </c>
    </row>
    <row r="1134" spans="1:34" x14ac:dyDescent="0.25">
      <c r="A1134" s="117" t="s">
        <v>329</v>
      </c>
      <c r="B1134" s="117" t="s">
        <v>175</v>
      </c>
      <c r="C1134" s="117" t="s">
        <v>4083</v>
      </c>
      <c r="D1134" s="117" t="s">
        <v>328</v>
      </c>
      <c r="E1134" s="117" t="s">
        <v>330</v>
      </c>
      <c r="F1134" s="117" t="s">
        <v>760</v>
      </c>
      <c r="G1134" s="117" t="s">
        <v>761</v>
      </c>
      <c r="H1134" s="117" t="s">
        <v>4084</v>
      </c>
      <c r="I1134" s="117"/>
      <c r="J1134" s="116" t="s">
        <v>1858</v>
      </c>
      <c r="K1134" s="116">
        <v>9.3356670000000008</v>
      </c>
      <c r="L1134" s="116">
        <v>30.08595</v>
      </c>
      <c r="M1134" s="117" t="s">
        <v>1859</v>
      </c>
      <c r="N1134" s="116" t="s">
        <v>146</v>
      </c>
      <c r="O1134" s="116">
        <v>0</v>
      </c>
      <c r="P1134" s="116">
        <v>0</v>
      </c>
      <c r="Q1134" s="116">
        <v>0</v>
      </c>
      <c r="R1134" s="116">
        <v>0</v>
      </c>
      <c r="S1134" s="116">
        <v>0</v>
      </c>
      <c r="T1134" s="116">
        <v>0</v>
      </c>
      <c r="U1134" s="116" t="s">
        <v>159</v>
      </c>
      <c r="V1134" s="116">
        <v>68</v>
      </c>
      <c r="W1134" s="116">
        <v>346</v>
      </c>
      <c r="X1134" s="116">
        <v>40</v>
      </c>
      <c r="Y1134" s="116">
        <v>200</v>
      </c>
      <c r="Z1134" s="116">
        <v>28</v>
      </c>
      <c r="AA1134" s="116">
        <v>146</v>
      </c>
      <c r="AB1134" s="116">
        <v>0</v>
      </c>
      <c r="AC1134" s="116">
        <v>0</v>
      </c>
      <c r="AD1134" s="116">
        <v>32</v>
      </c>
      <c r="AE1134" s="116">
        <v>160</v>
      </c>
      <c r="AF1134" s="116" t="s">
        <v>1860</v>
      </c>
      <c r="AG1134" s="117"/>
      <c r="AH1134" s="117" t="s">
        <v>1861</v>
      </c>
    </row>
    <row r="1135" spans="1:34" x14ac:dyDescent="0.25">
      <c r="A1135" s="117" t="s">
        <v>329</v>
      </c>
      <c r="B1135" s="117" t="s">
        <v>175</v>
      </c>
      <c r="C1135" s="117" t="s">
        <v>4085</v>
      </c>
      <c r="D1135" s="117" t="s">
        <v>328</v>
      </c>
      <c r="E1135" s="117" t="s">
        <v>330</v>
      </c>
      <c r="F1135" s="117" t="s">
        <v>760</v>
      </c>
      <c r="G1135" s="117" t="s">
        <v>761</v>
      </c>
      <c r="H1135" s="117" t="s">
        <v>4086</v>
      </c>
      <c r="I1135" s="117"/>
      <c r="J1135" s="116" t="s">
        <v>1858</v>
      </c>
      <c r="K1135" s="116">
        <v>9.3337330000000005</v>
      </c>
      <c r="L1135" s="116">
        <v>30.063116999999998</v>
      </c>
      <c r="M1135" s="117" t="s">
        <v>1859</v>
      </c>
      <c r="N1135" s="116" t="s">
        <v>146</v>
      </c>
      <c r="O1135" s="116">
        <v>0</v>
      </c>
      <c r="P1135" s="116">
        <v>0</v>
      </c>
      <c r="Q1135" s="116">
        <v>0</v>
      </c>
      <c r="R1135" s="116">
        <v>0</v>
      </c>
      <c r="S1135" s="116">
        <v>0</v>
      </c>
      <c r="T1135" s="116">
        <v>0</v>
      </c>
      <c r="U1135" s="116" t="s">
        <v>159</v>
      </c>
      <c r="V1135" s="116">
        <v>83</v>
      </c>
      <c r="W1135" s="116">
        <v>432</v>
      </c>
      <c r="X1135" s="116">
        <v>53</v>
      </c>
      <c r="Y1135" s="116">
        <v>272</v>
      </c>
      <c r="Z1135" s="116">
        <v>30</v>
      </c>
      <c r="AA1135" s="116">
        <v>160</v>
      </c>
      <c r="AB1135" s="116">
        <v>0</v>
      </c>
      <c r="AC1135" s="116">
        <v>0</v>
      </c>
      <c r="AD1135" s="116">
        <v>29</v>
      </c>
      <c r="AE1135" s="116">
        <v>145</v>
      </c>
      <c r="AF1135" s="116" t="s">
        <v>1860</v>
      </c>
      <c r="AG1135" s="117"/>
      <c r="AH1135" s="117" t="s">
        <v>1861</v>
      </c>
    </row>
    <row r="1136" spans="1:34" x14ac:dyDescent="0.25">
      <c r="A1136" s="117" t="s">
        <v>329</v>
      </c>
      <c r="B1136" s="117" t="s">
        <v>175</v>
      </c>
      <c r="C1136" s="117" t="s">
        <v>4087</v>
      </c>
      <c r="D1136" s="117" t="s">
        <v>328</v>
      </c>
      <c r="E1136" s="117" t="s">
        <v>330</v>
      </c>
      <c r="F1136" s="117" t="s">
        <v>760</v>
      </c>
      <c r="G1136" s="117" t="s">
        <v>761</v>
      </c>
      <c r="H1136" s="117" t="s">
        <v>4088</v>
      </c>
      <c r="I1136" s="117"/>
      <c r="J1136" s="116" t="s">
        <v>1858</v>
      </c>
      <c r="K1136" s="116">
        <v>9.3175500000000007</v>
      </c>
      <c r="L1136" s="116">
        <v>30.034866999999998</v>
      </c>
      <c r="M1136" s="117" t="s">
        <v>1859</v>
      </c>
      <c r="N1136" s="116" t="s">
        <v>146</v>
      </c>
      <c r="O1136" s="116">
        <v>0</v>
      </c>
      <c r="P1136" s="116">
        <v>0</v>
      </c>
      <c r="Q1136" s="116">
        <v>0</v>
      </c>
      <c r="R1136" s="116">
        <v>0</v>
      </c>
      <c r="S1136" s="116">
        <v>0</v>
      </c>
      <c r="T1136" s="116">
        <v>0</v>
      </c>
      <c r="U1136" s="116" t="s">
        <v>159</v>
      </c>
      <c r="V1136" s="116">
        <v>106</v>
      </c>
      <c r="W1136" s="116">
        <v>540</v>
      </c>
      <c r="X1136" s="116">
        <v>68</v>
      </c>
      <c r="Y1136" s="116">
        <v>340</v>
      </c>
      <c r="Z1136" s="116">
        <v>38</v>
      </c>
      <c r="AA1136" s="116">
        <v>200</v>
      </c>
      <c r="AB1136" s="116">
        <v>0</v>
      </c>
      <c r="AC1136" s="116">
        <v>0</v>
      </c>
      <c r="AD1136" s="116">
        <v>33</v>
      </c>
      <c r="AE1136" s="116">
        <v>165</v>
      </c>
      <c r="AF1136" s="116" t="s">
        <v>1860</v>
      </c>
      <c r="AG1136" s="117"/>
      <c r="AH1136" s="117" t="s">
        <v>1861</v>
      </c>
    </row>
    <row r="1137" spans="1:34" x14ac:dyDescent="0.25">
      <c r="A1137" s="117" t="s">
        <v>329</v>
      </c>
      <c r="B1137" s="117" t="s">
        <v>175</v>
      </c>
      <c r="C1137" s="117" t="s">
        <v>4089</v>
      </c>
      <c r="D1137" s="117" t="s">
        <v>328</v>
      </c>
      <c r="E1137" s="117" t="s">
        <v>330</v>
      </c>
      <c r="F1137" s="117" t="s">
        <v>760</v>
      </c>
      <c r="G1137" s="117" t="s">
        <v>761</v>
      </c>
      <c r="H1137" s="117" t="s">
        <v>4090</v>
      </c>
      <c r="I1137" s="117"/>
      <c r="J1137" s="116" t="s">
        <v>1858</v>
      </c>
      <c r="K1137" s="116">
        <v>9.2795147</v>
      </c>
      <c r="L1137" s="116">
        <v>30.1121494</v>
      </c>
      <c r="M1137" s="117" t="s">
        <v>1859</v>
      </c>
      <c r="N1137" s="116" t="s">
        <v>146</v>
      </c>
      <c r="O1137" s="116">
        <v>0</v>
      </c>
      <c r="P1137" s="116">
        <v>0</v>
      </c>
      <c r="Q1137" s="116">
        <v>0</v>
      </c>
      <c r="R1137" s="116">
        <v>0</v>
      </c>
      <c r="S1137" s="116">
        <v>0</v>
      </c>
      <c r="T1137" s="116">
        <v>0</v>
      </c>
      <c r="U1137" s="116" t="s">
        <v>159</v>
      </c>
      <c r="V1137" s="116">
        <v>46</v>
      </c>
      <c r="W1137" s="116">
        <v>291</v>
      </c>
      <c r="X1137" s="116">
        <v>31</v>
      </c>
      <c r="Y1137" s="116">
        <v>216</v>
      </c>
      <c r="Z1137" s="116">
        <v>15</v>
      </c>
      <c r="AA1137" s="116">
        <v>75</v>
      </c>
      <c r="AB1137" s="116">
        <v>0</v>
      </c>
      <c r="AC1137" s="116">
        <v>0</v>
      </c>
      <c r="AD1137" s="116">
        <v>21</v>
      </c>
      <c r="AE1137" s="116">
        <v>105</v>
      </c>
      <c r="AF1137" s="116" t="s">
        <v>1860</v>
      </c>
      <c r="AG1137" s="117"/>
      <c r="AH1137" s="117" t="s">
        <v>1861</v>
      </c>
    </row>
    <row r="1138" spans="1:34" x14ac:dyDescent="0.25">
      <c r="A1138" s="117" t="s">
        <v>329</v>
      </c>
      <c r="B1138" s="117" t="s">
        <v>175</v>
      </c>
      <c r="C1138" s="117" t="s">
        <v>4091</v>
      </c>
      <c r="D1138" s="117" t="s">
        <v>328</v>
      </c>
      <c r="E1138" s="117" t="s">
        <v>330</v>
      </c>
      <c r="F1138" s="117" t="s">
        <v>760</v>
      </c>
      <c r="G1138" s="117" t="s">
        <v>761</v>
      </c>
      <c r="H1138" s="117" t="s">
        <v>4092</v>
      </c>
      <c r="I1138" s="117"/>
      <c r="J1138" s="116" t="s">
        <v>1858</v>
      </c>
      <c r="K1138" s="116">
        <v>9.3379670000000008</v>
      </c>
      <c r="L1138" s="116">
        <v>30.080767000000002</v>
      </c>
      <c r="M1138" s="117" t="s">
        <v>1859</v>
      </c>
      <c r="N1138" s="116" t="s">
        <v>146</v>
      </c>
      <c r="O1138" s="116">
        <v>0</v>
      </c>
      <c r="P1138" s="116">
        <v>0</v>
      </c>
      <c r="Q1138" s="116">
        <v>0</v>
      </c>
      <c r="R1138" s="116">
        <v>0</v>
      </c>
      <c r="S1138" s="116">
        <v>0</v>
      </c>
      <c r="T1138" s="116">
        <v>0</v>
      </c>
      <c r="U1138" s="116" t="s">
        <v>159</v>
      </c>
      <c r="V1138" s="116">
        <v>47</v>
      </c>
      <c r="W1138" s="116">
        <v>235</v>
      </c>
      <c r="X1138" s="116">
        <v>28</v>
      </c>
      <c r="Y1138" s="116">
        <v>140</v>
      </c>
      <c r="Z1138" s="116">
        <v>19</v>
      </c>
      <c r="AA1138" s="116">
        <v>95</v>
      </c>
      <c r="AB1138" s="116">
        <v>0</v>
      </c>
      <c r="AC1138" s="116">
        <v>0</v>
      </c>
      <c r="AD1138" s="116">
        <v>9</v>
      </c>
      <c r="AE1138" s="116">
        <v>45</v>
      </c>
      <c r="AF1138" s="116" t="s">
        <v>1860</v>
      </c>
      <c r="AG1138" s="117"/>
      <c r="AH1138" s="117" t="s">
        <v>1861</v>
      </c>
    </row>
    <row r="1139" spans="1:34" x14ac:dyDescent="0.25">
      <c r="A1139" s="117" t="s">
        <v>329</v>
      </c>
      <c r="B1139" s="117" t="s">
        <v>175</v>
      </c>
      <c r="C1139" s="117" t="s">
        <v>4093</v>
      </c>
      <c r="D1139" s="117" t="s">
        <v>328</v>
      </c>
      <c r="E1139" s="117" t="s">
        <v>330</v>
      </c>
      <c r="F1139" s="117" t="s">
        <v>760</v>
      </c>
      <c r="G1139" s="117" t="s">
        <v>761</v>
      </c>
      <c r="H1139" s="117" t="s">
        <v>4094</v>
      </c>
      <c r="I1139" s="117"/>
      <c r="J1139" s="116" t="s">
        <v>1858</v>
      </c>
      <c r="K1139" s="116">
        <v>9.3570732000000003</v>
      </c>
      <c r="L1139" s="116">
        <v>30.101305799999999</v>
      </c>
      <c r="M1139" s="117" t="s">
        <v>1859</v>
      </c>
      <c r="N1139" s="116" t="s">
        <v>146</v>
      </c>
      <c r="O1139" s="116">
        <v>0</v>
      </c>
      <c r="P1139" s="116">
        <v>0</v>
      </c>
      <c r="Q1139" s="116">
        <v>0</v>
      </c>
      <c r="R1139" s="116">
        <v>0</v>
      </c>
      <c r="S1139" s="116">
        <v>0</v>
      </c>
      <c r="T1139" s="116">
        <v>0</v>
      </c>
      <c r="U1139" s="116" t="s">
        <v>159</v>
      </c>
      <c r="V1139" s="116">
        <v>108</v>
      </c>
      <c r="W1139" s="116">
        <v>540</v>
      </c>
      <c r="X1139" s="116">
        <v>75</v>
      </c>
      <c r="Y1139" s="116">
        <v>375</v>
      </c>
      <c r="Z1139" s="116">
        <v>33</v>
      </c>
      <c r="AA1139" s="116">
        <v>165</v>
      </c>
      <c r="AB1139" s="116">
        <v>0</v>
      </c>
      <c r="AC1139" s="116">
        <v>0</v>
      </c>
      <c r="AD1139" s="116">
        <v>18</v>
      </c>
      <c r="AE1139" s="116">
        <v>90</v>
      </c>
      <c r="AF1139" s="116" t="s">
        <v>1860</v>
      </c>
      <c r="AG1139" s="117"/>
      <c r="AH1139" s="117" t="s">
        <v>1861</v>
      </c>
    </row>
    <row r="1140" spans="1:34" x14ac:dyDescent="0.25">
      <c r="A1140" s="117" t="s">
        <v>329</v>
      </c>
      <c r="B1140" s="117" t="s">
        <v>175</v>
      </c>
      <c r="C1140" s="117" t="s">
        <v>4095</v>
      </c>
      <c r="D1140" s="117" t="s">
        <v>328</v>
      </c>
      <c r="E1140" s="117" t="s">
        <v>330</v>
      </c>
      <c r="F1140" s="117" t="s">
        <v>843</v>
      </c>
      <c r="G1140" s="117" t="s">
        <v>844</v>
      </c>
      <c r="H1140" s="117" t="s">
        <v>4096</v>
      </c>
      <c r="I1140" s="117"/>
      <c r="J1140" s="116" t="s">
        <v>1858</v>
      </c>
      <c r="K1140" s="116">
        <v>9.1808169999999993</v>
      </c>
      <c r="L1140" s="116">
        <v>29.890317</v>
      </c>
      <c r="M1140" s="117" t="s">
        <v>1859</v>
      </c>
      <c r="N1140" s="116" t="s">
        <v>146</v>
      </c>
      <c r="O1140" s="116">
        <v>0</v>
      </c>
      <c r="P1140" s="116">
        <v>0</v>
      </c>
      <c r="Q1140" s="116">
        <v>0</v>
      </c>
      <c r="R1140" s="116">
        <v>0</v>
      </c>
      <c r="S1140" s="116">
        <v>0</v>
      </c>
      <c r="T1140" s="116">
        <v>0</v>
      </c>
      <c r="U1140" s="116" t="s">
        <v>159</v>
      </c>
      <c r="V1140" s="116">
        <v>93</v>
      </c>
      <c r="W1140" s="116">
        <v>466</v>
      </c>
      <c r="X1140" s="116">
        <v>42</v>
      </c>
      <c r="Y1140" s="116">
        <v>210</v>
      </c>
      <c r="Z1140" s="116">
        <v>51</v>
      </c>
      <c r="AA1140" s="116">
        <v>256</v>
      </c>
      <c r="AB1140" s="116">
        <v>0</v>
      </c>
      <c r="AC1140" s="116">
        <v>0</v>
      </c>
      <c r="AD1140" s="116">
        <v>0</v>
      </c>
      <c r="AE1140" s="116">
        <v>0</v>
      </c>
      <c r="AF1140" s="116" t="s">
        <v>1860</v>
      </c>
      <c r="AG1140" s="117"/>
      <c r="AH1140" s="117" t="s">
        <v>1882</v>
      </c>
    </row>
    <row r="1141" spans="1:34" x14ac:dyDescent="0.25">
      <c r="A1141" s="117" t="s">
        <v>329</v>
      </c>
      <c r="B1141" s="117" t="s">
        <v>175</v>
      </c>
      <c r="C1141" s="117" t="s">
        <v>4097</v>
      </c>
      <c r="D1141" s="117" t="s">
        <v>328</v>
      </c>
      <c r="E1141" s="117" t="s">
        <v>330</v>
      </c>
      <c r="F1141" s="117" t="s">
        <v>843</v>
      </c>
      <c r="G1141" s="117" t="s">
        <v>844</v>
      </c>
      <c r="H1141" s="117" t="s">
        <v>4098</v>
      </c>
      <c r="I1141" s="117"/>
      <c r="J1141" s="116" t="s">
        <v>1858</v>
      </c>
      <c r="K1141" s="116">
        <v>9.1715520000000001</v>
      </c>
      <c r="L1141" s="116">
        <v>29.943311999999999</v>
      </c>
      <c r="M1141" s="117" t="s">
        <v>1859</v>
      </c>
      <c r="N1141" s="116" t="s">
        <v>146</v>
      </c>
      <c r="O1141" s="116">
        <v>0</v>
      </c>
      <c r="P1141" s="116">
        <v>0</v>
      </c>
      <c r="Q1141" s="116">
        <v>0</v>
      </c>
      <c r="R1141" s="116">
        <v>0</v>
      </c>
      <c r="S1141" s="116">
        <v>0</v>
      </c>
      <c r="T1141" s="116">
        <v>0</v>
      </c>
      <c r="U1141" s="116" t="s">
        <v>159</v>
      </c>
      <c r="V1141" s="116">
        <v>16</v>
      </c>
      <c r="W1141" s="116">
        <v>80</v>
      </c>
      <c r="X1141" s="116">
        <v>12</v>
      </c>
      <c r="Y1141" s="116">
        <v>60</v>
      </c>
      <c r="Z1141" s="116">
        <v>4</v>
      </c>
      <c r="AA1141" s="116">
        <v>20</v>
      </c>
      <c r="AB1141" s="116">
        <v>0</v>
      </c>
      <c r="AC1141" s="116">
        <v>0</v>
      </c>
      <c r="AD1141" s="116">
        <v>0</v>
      </c>
      <c r="AE1141" s="116">
        <v>0</v>
      </c>
      <c r="AF1141" s="116" t="s">
        <v>1860</v>
      </c>
      <c r="AG1141" s="117"/>
      <c r="AH1141" s="117" t="s">
        <v>1882</v>
      </c>
    </row>
    <row r="1142" spans="1:34" x14ac:dyDescent="0.25">
      <c r="A1142" s="117" t="s">
        <v>329</v>
      </c>
      <c r="B1142" s="117" t="s">
        <v>175</v>
      </c>
      <c r="C1142" s="117" t="s">
        <v>4099</v>
      </c>
      <c r="D1142" s="117" t="s">
        <v>328</v>
      </c>
      <c r="E1142" s="117" t="s">
        <v>330</v>
      </c>
      <c r="F1142" s="117" t="s">
        <v>843</v>
      </c>
      <c r="G1142" s="117" t="s">
        <v>844</v>
      </c>
      <c r="H1142" s="117" t="s">
        <v>4100</v>
      </c>
      <c r="I1142" s="117"/>
      <c r="J1142" s="116" t="s">
        <v>1858</v>
      </c>
      <c r="K1142" s="116">
        <v>9.1796629999999997</v>
      </c>
      <c r="L1142" s="116">
        <v>29.863959999999999</v>
      </c>
      <c r="M1142" s="117" t="s">
        <v>1859</v>
      </c>
      <c r="N1142" s="116" t="s">
        <v>146</v>
      </c>
      <c r="O1142" s="116">
        <v>0</v>
      </c>
      <c r="P1142" s="116">
        <v>0</v>
      </c>
      <c r="Q1142" s="116">
        <v>0</v>
      </c>
      <c r="R1142" s="116">
        <v>0</v>
      </c>
      <c r="S1142" s="116">
        <v>0</v>
      </c>
      <c r="T1142" s="116">
        <v>0</v>
      </c>
      <c r="U1142" s="116" t="s">
        <v>159</v>
      </c>
      <c r="V1142" s="116">
        <v>34</v>
      </c>
      <c r="W1142" s="116">
        <v>170</v>
      </c>
      <c r="X1142" s="116">
        <v>28</v>
      </c>
      <c r="Y1142" s="116">
        <v>140</v>
      </c>
      <c r="Z1142" s="116">
        <v>6</v>
      </c>
      <c r="AA1142" s="116">
        <v>30</v>
      </c>
      <c r="AB1142" s="116">
        <v>0</v>
      </c>
      <c r="AC1142" s="116">
        <v>0</v>
      </c>
      <c r="AD1142" s="116">
        <v>0</v>
      </c>
      <c r="AE1142" s="116">
        <v>0</v>
      </c>
      <c r="AF1142" s="116" t="s">
        <v>1860</v>
      </c>
      <c r="AG1142" s="117"/>
      <c r="AH1142" s="117" t="s">
        <v>1882</v>
      </c>
    </row>
    <row r="1143" spans="1:34" x14ac:dyDescent="0.25">
      <c r="A1143" s="117" t="s">
        <v>329</v>
      </c>
      <c r="B1143" s="117" t="s">
        <v>175</v>
      </c>
      <c r="C1143" s="117" t="s">
        <v>4101</v>
      </c>
      <c r="D1143" s="117" t="s">
        <v>328</v>
      </c>
      <c r="E1143" s="117" t="s">
        <v>330</v>
      </c>
      <c r="F1143" s="117" t="s">
        <v>843</v>
      </c>
      <c r="G1143" s="117" t="s">
        <v>844</v>
      </c>
      <c r="H1143" s="117" t="s">
        <v>4102</v>
      </c>
      <c r="I1143" s="117"/>
      <c r="J1143" s="116" t="s">
        <v>1858</v>
      </c>
      <c r="K1143" s="116">
        <v>9.0364000000000004</v>
      </c>
      <c r="L1143" s="116">
        <v>29.9377</v>
      </c>
      <c r="M1143" s="117" t="s">
        <v>1859</v>
      </c>
      <c r="N1143" s="116" t="s">
        <v>146</v>
      </c>
      <c r="O1143" s="116">
        <v>0</v>
      </c>
      <c r="P1143" s="116">
        <v>0</v>
      </c>
      <c r="Q1143" s="116">
        <v>0</v>
      </c>
      <c r="R1143" s="116">
        <v>0</v>
      </c>
      <c r="S1143" s="116">
        <v>0</v>
      </c>
      <c r="T1143" s="116">
        <v>0</v>
      </c>
      <c r="U1143" s="116" t="s">
        <v>159</v>
      </c>
      <c r="V1143" s="116">
        <v>29</v>
      </c>
      <c r="W1143" s="116">
        <v>196</v>
      </c>
      <c r="X1143" s="116">
        <v>22</v>
      </c>
      <c r="Y1143" s="116">
        <v>154</v>
      </c>
      <c r="Z1143" s="116">
        <v>7</v>
      </c>
      <c r="AA1143" s="116">
        <v>42</v>
      </c>
      <c r="AB1143" s="116">
        <v>0</v>
      </c>
      <c r="AC1143" s="116">
        <v>0</v>
      </c>
      <c r="AD1143" s="116">
        <v>2</v>
      </c>
      <c r="AE1143" s="116">
        <v>8</v>
      </c>
      <c r="AF1143" s="116" t="s">
        <v>1860</v>
      </c>
      <c r="AG1143" s="117"/>
      <c r="AH1143" s="117" t="s">
        <v>1882</v>
      </c>
    </row>
    <row r="1144" spans="1:34" x14ac:dyDescent="0.25">
      <c r="A1144" s="117" t="s">
        <v>329</v>
      </c>
      <c r="B1144" s="117" t="s">
        <v>175</v>
      </c>
      <c r="C1144" s="117" t="s">
        <v>4103</v>
      </c>
      <c r="D1144" s="117" t="s">
        <v>328</v>
      </c>
      <c r="E1144" s="117" t="s">
        <v>330</v>
      </c>
      <c r="F1144" s="117" t="s">
        <v>843</v>
      </c>
      <c r="G1144" s="117" t="s">
        <v>844</v>
      </c>
      <c r="H1144" s="117" t="s">
        <v>4104</v>
      </c>
      <c r="I1144" s="117"/>
      <c r="J1144" s="116" t="s">
        <v>1858</v>
      </c>
      <c r="K1144" s="116">
        <v>9.1655979999999992</v>
      </c>
      <c r="L1144" s="116">
        <v>29.901168999999999</v>
      </c>
      <c r="M1144" s="117" t="s">
        <v>1859</v>
      </c>
      <c r="N1144" s="116" t="s">
        <v>146</v>
      </c>
      <c r="O1144" s="116">
        <v>0</v>
      </c>
      <c r="P1144" s="116">
        <v>0</v>
      </c>
      <c r="Q1144" s="116">
        <v>0</v>
      </c>
      <c r="R1144" s="116">
        <v>0</v>
      </c>
      <c r="S1144" s="116">
        <v>0</v>
      </c>
      <c r="T1144" s="116">
        <v>0</v>
      </c>
      <c r="U1144" s="116" t="s">
        <v>159</v>
      </c>
      <c r="V1144" s="116">
        <v>17</v>
      </c>
      <c r="W1144" s="116">
        <v>91</v>
      </c>
      <c r="X1144" s="116">
        <v>14</v>
      </c>
      <c r="Y1144" s="116">
        <v>70</v>
      </c>
      <c r="Z1144" s="116">
        <v>3</v>
      </c>
      <c r="AA1144" s="116">
        <v>21</v>
      </c>
      <c r="AB1144" s="116">
        <v>0</v>
      </c>
      <c r="AC1144" s="116">
        <v>0</v>
      </c>
      <c r="AD1144" s="116">
        <v>0</v>
      </c>
      <c r="AE1144" s="116">
        <v>0</v>
      </c>
      <c r="AF1144" s="116" t="s">
        <v>1860</v>
      </c>
      <c r="AG1144" s="117"/>
      <c r="AH1144" s="117" t="s">
        <v>1882</v>
      </c>
    </row>
    <row r="1145" spans="1:34" x14ac:dyDescent="0.25">
      <c r="A1145" s="117" t="s">
        <v>329</v>
      </c>
      <c r="B1145" s="117" t="s">
        <v>175</v>
      </c>
      <c r="C1145" s="117" t="s">
        <v>4105</v>
      </c>
      <c r="D1145" s="117" t="s">
        <v>328</v>
      </c>
      <c r="E1145" s="117" t="s">
        <v>330</v>
      </c>
      <c r="F1145" s="117" t="s">
        <v>843</v>
      </c>
      <c r="G1145" s="117" t="s">
        <v>844</v>
      </c>
      <c r="H1145" s="117" t="s">
        <v>4106</v>
      </c>
      <c r="I1145" s="117"/>
      <c r="J1145" s="116" t="s">
        <v>1858</v>
      </c>
      <c r="K1145" s="116">
        <v>9.1638669999999998</v>
      </c>
      <c r="L1145" s="116">
        <v>29.910584</v>
      </c>
      <c r="M1145" s="117" t="s">
        <v>1859</v>
      </c>
      <c r="N1145" s="116" t="s">
        <v>146</v>
      </c>
      <c r="O1145" s="116">
        <v>0</v>
      </c>
      <c r="P1145" s="116">
        <v>0</v>
      </c>
      <c r="Q1145" s="116">
        <v>0</v>
      </c>
      <c r="R1145" s="116">
        <v>0</v>
      </c>
      <c r="S1145" s="116">
        <v>0</v>
      </c>
      <c r="T1145" s="116">
        <v>0</v>
      </c>
      <c r="U1145" s="116" t="s">
        <v>159</v>
      </c>
      <c r="V1145" s="116">
        <v>44</v>
      </c>
      <c r="W1145" s="116">
        <v>304</v>
      </c>
      <c r="X1145" s="116">
        <v>42</v>
      </c>
      <c r="Y1145" s="116">
        <v>294</v>
      </c>
      <c r="Z1145" s="116">
        <v>2</v>
      </c>
      <c r="AA1145" s="116">
        <v>10</v>
      </c>
      <c r="AB1145" s="116">
        <v>0</v>
      </c>
      <c r="AC1145" s="116">
        <v>0</v>
      </c>
      <c r="AD1145" s="116">
        <v>0</v>
      </c>
      <c r="AE1145" s="116">
        <v>0</v>
      </c>
      <c r="AF1145" s="116" t="s">
        <v>1860</v>
      </c>
      <c r="AG1145" s="117"/>
      <c r="AH1145" s="117" t="s">
        <v>1882</v>
      </c>
    </row>
    <row r="1146" spans="1:34" x14ac:dyDescent="0.25">
      <c r="A1146" s="117" t="s">
        <v>329</v>
      </c>
      <c r="B1146" s="117" t="s">
        <v>175</v>
      </c>
      <c r="C1146" s="117" t="s">
        <v>4107</v>
      </c>
      <c r="D1146" s="117" t="s">
        <v>328</v>
      </c>
      <c r="E1146" s="117" t="s">
        <v>330</v>
      </c>
      <c r="F1146" s="117" t="s">
        <v>843</v>
      </c>
      <c r="G1146" s="117" t="s">
        <v>844</v>
      </c>
      <c r="H1146" s="117" t="s">
        <v>4108</v>
      </c>
      <c r="I1146" s="117"/>
      <c r="J1146" s="116" t="s">
        <v>1858</v>
      </c>
      <c r="K1146" s="116">
        <v>9.1314499999999992</v>
      </c>
      <c r="L1146" s="116">
        <v>29.863299999999999</v>
      </c>
      <c r="M1146" s="117" t="s">
        <v>1859</v>
      </c>
      <c r="N1146" s="116" t="s">
        <v>146</v>
      </c>
      <c r="O1146" s="116">
        <v>0</v>
      </c>
      <c r="P1146" s="116">
        <v>0</v>
      </c>
      <c r="Q1146" s="116">
        <v>0</v>
      </c>
      <c r="R1146" s="116">
        <v>0</v>
      </c>
      <c r="S1146" s="116">
        <v>0</v>
      </c>
      <c r="T1146" s="116">
        <v>0</v>
      </c>
      <c r="U1146" s="116" t="s">
        <v>159</v>
      </c>
      <c r="V1146" s="116">
        <v>33</v>
      </c>
      <c r="W1146" s="116">
        <v>227</v>
      </c>
      <c r="X1146" s="116">
        <v>29</v>
      </c>
      <c r="Y1146" s="116">
        <v>203</v>
      </c>
      <c r="Z1146" s="116">
        <v>4</v>
      </c>
      <c r="AA1146" s="116">
        <v>24</v>
      </c>
      <c r="AB1146" s="116">
        <v>0</v>
      </c>
      <c r="AC1146" s="116">
        <v>0</v>
      </c>
      <c r="AD1146" s="116">
        <v>0</v>
      </c>
      <c r="AE1146" s="116">
        <v>0</v>
      </c>
      <c r="AF1146" s="116" t="s">
        <v>1860</v>
      </c>
      <c r="AG1146" s="117"/>
      <c r="AH1146" s="117" t="s">
        <v>1882</v>
      </c>
    </row>
    <row r="1147" spans="1:34" x14ac:dyDescent="0.25">
      <c r="A1147" s="117" t="s">
        <v>329</v>
      </c>
      <c r="B1147" s="117" t="s">
        <v>175</v>
      </c>
      <c r="C1147" s="117" t="s">
        <v>4109</v>
      </c>
      <c r="D1147" s="117" t="s">
        <v>328</v>
      </c>
      <c r="E1147" s="117" t="s">
        <v>330</v>
      </c>
      <c r="F1147" s="117" t="s">
        <v>843</v>
      </c>
      <c r="G1147" s="117" t="s">
        <v>844</v>
      </c>
      <c r="H1147" s="117" t="s">
        <v>4110</v>
      </c>
      <c r="I1147" s="117"/>
      <c r="J1147" s="116" t="s">
        <v>1858</v>
      </c>
      <c r="K1147" s="116">
        <v>9.1636830000000007</v>
      </c>
      <c r="L1147" s="116">
        <v>29.920717</v>
      </c>
      <c r="M1147" s="117" t="s">
        <v>1859</v>
      </c>
      <c r="N1147" s="116" t="s">
        <v>146</v>
      </c>
      <c r="O1147" s="116">
        <v>0</v>
      </c>
      <c r="P1147" s="116">
        <v>0</v>
      </c>
      <c r="Q1147" s="116">
        <v>0</v>
      </c>
      <c r="R1147" s="116">
        <v>0</v>
      </c>
      <c r="S1147" s="116">
        <v>0</v>
      </c>
      <c r="T1147" s="116">
        <v>0</v>
      </c>
      <c r="U1147" s="116" t="s">
        <v>159</v>
      </c>
      <c r="V1147" s="116">
        <v>31</v>
      </c>
      <c r="W1147" s="116">
        <v>165</v>
      </c>
      <c r="X1147" s="116">
        <v>26</v>
      </c>
      <c r="Y1147" s="116">
        <v>130</v>
      </c>
      <c r="Z1147" s="116">
        <v>5</v>
      </c>
      <c r="AA1147" s="116">
        <v>35</v>
      </c>
      <c r="AB1147" s="116">
        <v>0</v>
      </c>
      <c r="AC1147" s="116">
        <v>0</v>
      </c>
      <c r="AD1147" s="116">
        <v>0</v>
      </c>
      <c r="AE1147" s="116">
        <v>0</v>
      </c>
      <c r="AF1147" s="116" t="s">
        <v>1860</v>
      </c>
      <c r="AG1147" s="117"/>
      <c r="AH1147" s="117" t="s">
        <v>1882</v>
      </c>
    </row>
    <row r="1148" spans="1:34" x14ac:dyDescent="0.25">
      <c r="A1148" s="117" t="s">
        <v>329</v>
      </c>
      <c r="B1148" s="117" t="s">
        <v>175</v>
      </c>
      <c r="C1148" s="117" t="s">
        <v>4111</v>
      </c>
      <c r="D1148" s="117" t="s">
        <v>328</v>
      </c>
      <c r="E1148" s="117" t="s">
        <v>330</v>
      </c>
      <c r="F1148" s="117" t="s">
        <v>843</v>
      </c>
      <c r="G1148" s="117" t="s">
        <v>844</v>
      </c>
      <c r="H1148" s="117" t="s">
        <v>4112</v>
      </c>
      <c r="I1148" s="117"/>
      <c r="J1148" s="116" t="s">
        <v>1858</v>
      </c>
      <c r="K1148" s="116">
        <v>9.1657030000000006</v>
      </c>
      <c r="L1148" s="116">
        <v>29.926780999999998</v>
      </c>
      <c r="M1148" s="117" t="s">
        <v>1859</v>
      </c>
      <c r="N1148" s="116" t="s">
        <v>146</v>
      </c>
      <c r="O1148" s="116">
        <v>0</v>
      </c>
      <c r="P1148" s="116">
        <v>0</v>
      </c>
      <c r="Q1148" s="116">
        <v>0</v>
      </c>
      <c r="R1148" s="116">
        <v>0</v>
      </c>
      <c r="S1148" s="116">
        <v>0</v>
      </c>
      <c r="T1148" s="116">
        <v>0</v>
      </c>
      <c r="U1148" s="116" t="s">
        <v>159</v>
      </c>
      <c r="V1148" s="116">
        <v>270</v>
      </c>
      <c r="W1148" s="116">
        <v>1350</v>
      </c>
      <c r="X1148" s="116">
        <v>269</v>
      </c>
      <c r="Y1148" s="116">
        <v>1345</v>
      </c>
      <c r="Z1148" s="116">
        <v>1</v>
      </c>
      <c r="AA1148" s="116">
        <v>5</v>
      </c>
      <c r="AB1148" s="116">
        <v>0</v>
      </c>
      <c r="AC1148" s="116">
        <v>0</v>
      </c>
      <c r="AD1148" s="116">
        <v>0</v>
      </c>
      <c r="AE1148" s="116">
        <v>0</v>
      </c>
      <c r="AF1148" s="116" t="s">
        <v>1860</v>
      </c>
      <c r="AG1148" s="117"/>
      <c r="AH1148" s="117" t="s">
        <v>1882</v>
      </c>
    </row>
    <row r="1149" spans="1:34" x14ac:dyDescent="0.25">
      <c r="A1149" s="117" t="s">
        <v>329</v>
      </c>
      <c r="B1149" s="117" t="s">
        <v>175</v>
      </c>
      <c r="C1149" s="117" t="s">
        <v>4113</v>
      </c>
      <c r="D1149" s="117" t="s">
        <v>328</v>
      </c>
      <c r="E1149" s="117" t="s">
        <v>330</v>
      </c>
      <c r="F1149" s="117" t="s">
        <v>843</v>
      </c>
      <c r="G1149" s="117" t="s">
        <v>844</v>
      </c>
      <c r="H1149" s="117" t="s">
        <v>4114</v>
      </c>
      <c r="I1149" s="117"/>
      <c r="J1149" s="116" t="s">
        <v>1858</v>
      </c>
      <c r="K1149" s="116">
        <v>9.1700330000000001</v>
      </c>
      <c r="L1149" s="116">
        <v>29.931681000000001</v>
      </c>
      <c r="M1149" s="117" t="s">
        <v>1859</v>
      </c>
      <c r="N1149" s="116" t="s">
        <v>146</v>
      </c>
      <c r="O1149" s="116">
        <v>0</v>
      </c>
      <c r="P1149" s="116">
        <v>0</v>
      </c>
      <c r="Q1149" s="116">
        <v>0</v>
      </c>
      <c r="R1149" s="116">
        <v>0</v>
      </c>
      <c r="S1149" s="116">
        <v>0</v>
      </c>
      <c r="T1149" s="116">
        <v>0</v>
      </c>
      <c r="U1149" s="116" t="s">
        <v>159</v>
      </c>
      <c r="V1149" s="116">
        <v>216</v>
      </c>
      <c r="W1149" s="116">
        <v>882</v>
      </c>
      <c r="X1149" s="116">
        <v>210</v>
      </c>
      <c r="Y1149" s="116">
        <v>840</v>
      </c>
      <c r="Z1149" s="116">
        <v>6</v>
      </c>
      <c r="AA1149" s="116">
        <v>42</v>
      </c>
      <c r="AB1149" s="116">
        <v>0</v>
      </c>
      <c r="AC1149" s="116">
        <v>0</v>
      </c>
      <c r="AD1149" s="116">
        <v>0</v>
      </c>
      <c r="AE1149" s="116">
        <v>0</v>
      </c>
      <c r="AF1149" s="116" t="s">
        <v>1860</v>
      </c>
      <c r="AG1149" s="117"/>
      <c r="AH1149" s="117" t="s">
        <v>1882</v>
      </c>
    </row>
    <row r="1150" spans="1:34" x14ac:dyDescent="0.25">
      <c r="A1150" s="117" t="s">
        <v>329</v>
      </c>
      <c r="B1150" s="117" t="s">
        <v>175</v>
      </c>
      <c r="C1150" s="117" t="s">
        <v>4115</v>
      </c>
      <c r="D1150" s="117" t="s">
        <v>328</v>
      </c>
      <c r="E1150" s="117" t="s">
        <v>330</v>
      </c>
      <c r="F1150" s="117" t="s">
        <v>843</v>
      </c>
      <c r="G1150" s="117" t="s">
        <v>844</v>
      </c>
      <c r="H1150" s="117" t="s">
        <v>4116</v>
      </c>
      <c r="I1150" s="117"/>
      <c r="J1150" s="116" t="s">
        <v>1858</v>
      </c>
      <c r="K1150" s="116">
        <v>9.13185</v>
      </c>
      <c r="L1150" s="116">
        <v>29.925833000000001</v>
      </c>
      <c r="M1150" s="117" t="s">
        <v>1859</v>
      </c>
      <c r="N1150" s="116" t="s">
        <v>146</v>
      </c>
      <c r="O1150" s="116">
        <v>0</v>
      </c>
      <c r="P1150" s="116">
        <v>0</v>
      </c>
      <c r="Q1150" s="116">
        <v>0</v>
      </c>
      <c r="R1150" s="116">
        <v>0</v>
      </c>
      <c r="S1150" s="116">
        <v>0</v>
      </c>
      <c r="T1150" s="116">
        <v>0</v>
      </c>
      <c r="U1150" s="116" t="s">
        <v>159</v>
      </c>
      <c r="V1150" s="116">
        <v>35</v>
      </c>
      <c r="W1150" s="116">
        <v>185</v>
      </c>
      <c r="X1150" s="116">
        <v>30</v>
      </c>
      <c r="Y1150" s="116">
        <v>150</v>
      </c>
      <c r="Z1150" s="116">
        <v>5</v>
      </c>
      <c r="AA1150" s="116">
        <v>35</v>
      </c>
      <c r="AB1150" s="116">
        <v>0</v>
      </c>
      <c r="AC1150" s="116">
        <v>0</v>
      </c>
      <c r="AD1150" s="116">
        <v>1</v>
      </c>
      <c r="AE1150" s="116">
        <v>5</v>
      </c>
      <c r="AF1150" s="116" t="s">
        <v>1860</v>
      </c>
      <c r="AG1150" s="117"/>
      <c r="AH1150" s="117" t="s">
        <v>1882</v>
      </c>
    </row>
    <row r="1151" spans="1:34" x14ac:dyDescent="0.25">
      <c r="A1151" s="117" t="s">
        <v>329</v>
      </c>
      <c r="B1151" s="117" t="s">
        <v>175</v>
      </c>
      <c r="C1151" s="117" t="s">
        <v>4117</v>
      </c>
      <c r="D1151" s="117" t="s">
        <v>328</v>
      </c>
      <c r="E1151" s="117" t="s">
        <v>330</v>
      </c>
      <c r="F1151" s="117" t="s">
        <v>843</v>
      </c>
      <c r="G1151" s="117" t="s">
        <v>844</v>
      </c>
      <c r="H1151" s="117" t="s">
        <v>4118</v>
      </c>
      <c r="I1151" s="117"/>
      <c r="J1151" s="116" t="s">
        <v>1858</v>
      </c>
      <c r="K1151" s="116">
        <v>9.179233</v>
      </c>
      <c r="L1151" s="116">
        <v>29.932880999999998</v>
      </c>
      <c r="M1151" s="117" t="s">
        <v>1859</v>
      </c>
      <c r="N1151" s="116" t="s">
        <v>146</v>
      </c>
      <c r="O1151" s="116">
        <v>0</v>
      </c>
      <c r="P1151" s="116">
        <v>0</v>
      </c>
      <c r="Q1151" s="116">
        <v>0</v>
      </c>
      <c r="R1151" s="116">
        <v>0</v>
      </c>
      <c r="S1151" s="116">
        <v>0</v>
      </c>
      <c r="T1151" s="116">
        <v>0</v>
      </c>
      <c r="U1151" s="116" t="s">
        <v>159</v>
      </c>
      <c r="V1151" s="116">
        <v>23</v>
      </c>
      <c r="W1151" s="116">
        <v>125</v>
      </c>
      <c r="X1151" s="116">
        <v>18</v>
      </c>
      <c r="Y1151" s="116">
        <v>90</v>
      </c>
      <c r="Z1151" s="116">
        <v>5</v>
      </c>
      <c r="AA1151" s="116">
        <v>35</v>
      </c>
      <c r="AB1151" s="116">
        <v>0</v>
      </c>
      <c r="AC1151" s="116">
        <v>0</v>
      </c>
      <c r="AD1151" s="116">
        <v>0</v>
      </c>
      <c r="AE1151" s="116">
        <v>0</v>
      </c>
      <c r="AF1151" s="116" t="s">
        <v>1860</v>
      </c>
      <c r="AG1151" s="117"/>
      <c r="AH1151" s="117" t="s">
        <v>1882</v>
      </c>
    </row>
    <row r="1152" spans="1:34" x14ac:dyDescent="0.25">
      <c r="A1152" s="117" t="s">
        <v>329</v>
      </c>
      <c r="B1152" s="117" t="s">
        <v>175</v>
      </c>
      <c r="C1152" s="117" t="s">
        <v>4119</v>
      </c>
      <c r="D1152" s="117" t="s">
        <v>328</v>
      </c>
      <c r="E1152" s="117" t="s">
        <v>330</v>
      </c>
      <c r="F1152" s="117" t="s">
        <v>843</v>
      </c>
      <c r="G1152" s="117" t="s">
        <v>844</v>
      </c>
      <c r="H1152" s="117" t="s">
        <v>4120</v>
      </c>
      <c r="I1152" s="117"/>
      <c r="J1152" s="116" t="s">
        <v>1858</v>
      </c>
      <c r="K1152" s="116">
        <v>9.172917</v>
      </c>
      <c r="L1152" s="116">
        <v>29.920332999999999</v>
      </c>
      <c r="M1152" s="117" t="s">
        <v>1859</v>
      </c>
      <c r="N1152" s="116" t="s">
        <v>146</v>
      </c>
      <c r="O1152" s="116">
        <v>0</v>
      </c>
      <c r="P1152" s="116">
        <v>0</v>
      </c>
      <c r="Q1152" s="116">
        <v>0</v>
      </c>
      <c r="R1152" s="116">
        <v>0</v>
      </c>
      <c r="S1152" s="116">
        <v>0</v>
      </c>
      <c r="T1152" s="116">
        <v>0</v>
      </c>
      <c r="U1152" s="116" t="s">
        <v>159</v>
      </c>
      <c r="V1152" s="116">
        <v>50</v>
      </c>
      <c r="W1152" s="116">
        <v>300</v>
      </c>
      <c r="X1152" s="116">
        <v>49</v>
      </c>
      <c r="Y1152" s="116">
        <v>294</v>
      </c>
      <c r="Z1152" s="116">
        <v>1</v>
      </c>
      <c r="AA1152" s="116">
        <v>6</v>
      </c>
      <c r="AB1152" s="116">
        <v>0</v>
      </c>
      <c r="AC1152" s="116">
        <v>0</v>
      </c>
      <c r="AD1152" s="116">
        <v>0</v>
      </c>
      <c r="AE1152" s="116">
        <v>0</v>
      </c>
      <c r="AF1152" s="116" t="s">
        <v>1860</v>
      </c>
      <c r="AG1152" s="117"/>
      <c r="AH1152" s="117" t="s">
        <v>1882</v>
      </c>
    </row>
    <row r="1153" spans="1:34" x14ac:dyDescent="0.25">
      <c r="A1153" s="117" t="s">
        <v>329</v>
      </c>
      <c r="B1153" s="117" t="s">
        <v>175</v>
      </c>
      <c r="C1153" s="117" t="s">
        <v>4121</v>
      </c>
      <c r="D1153" s="117" t="s">
        <v>328</v>
      </c>
      <c r="E1153" s="117" t="s">
        <v>330</v>
      </c>
      <c r="F1153" s="117" t="s">
        <v>590</v>
      </c>
      <c r="G1153" s="117" t="s">
        <v>591</v>
      </c>
      <c r="H1153" s="117" t="s">
        <v>4122</v>
      </c>
      <c r="I1153" s="117"/>
      <c r="J1153" s="116" t="s">
        <v>1858</v>
      </c>
      <c r="K1153" s="116">
        <v>9.1221899999999998</v>
      </c>
      <c r="L1153" s="116">
        <v>30.0259</v>
      </c>
      <c r="M1153" s="117" t="s">
        <v>1859</v>
      </c>
      <c r="N1153" s="116" t="s">
        <v>146</v>
      </c>
      <c r="O1153" s="116">
        <v>0</v>
      </c>
      <c r="P1153" s="116">
        <v>0</v>
      </c>
      <c r="Q1153" s="116">
        <v>0</v>
      </c>
      <c r="R1153" s="116">
        <v>0</v>
      </c>
      <c r="S1153" s="116">
        <v>0</v>
      </c>
      <c r="T1153" s="116">
        <v>0</v>
      </c>
      <c r="U1153" s="116" t="s">
        <v>159</v>
      </c>
      <c r="V1153" s="116">
        <v>59</v>
      </c>
      <c r="W1153" s="116">
        <v>357</v>
      </c>
      <c r="X1153" s="116">
        <v>38</v>
      </c>
      <c r="Y1153" s="116">
        <v>225</v>
      </c>
      <c r="Z1153" s="116">
        <v>21</v>
      </c>
      <c r="AA1153" s="116">
        <v>132</v>
      </c>
      <c r="AB1153" s="116">
        <v>0</v>
      </c>
      <c r="AC1153" s="116">
        <v>0</v>
      </c>
      <c r="AD1153" s="116">
        <v>4</v>
      </c>
      <c r="AE1153" s="116">
        <v>24</v>
      </c>
      <c r="AF1153" s="116" t="s">
        <v>1860</v>
      </c>
      <c r="AG1153" s="117"/>
      <c r="AH1153" s="117" t="s">
        <v>1861</v>
      </c>
    </row>
    <row r="1154" spans="1:34" x14ac:dyDescent="0.25">
      <c r="A1154" s="117" t="s">
        <v>329</v>
      </c>
      <c r="B1154" s="117" t="s">
        <v>175</v>
      </c>
      <c r="C1154" s="117" t="s">
        <v>4123</v>
      </c>
      <c r="D1154" s="117" t="s">
        <v>328</v>
      </c>
      <c r="E1154" s="117" t="s">
        <v>330</v>
      </c>
      <c r="F1154" s="117" t="s">
        <v>590</v>
      </c>
      <c r="G1154" s="117" t="s">
        <v>591</v>
      </c>
      <c r="H1154" s="117" t="s">
        <v>4124</v>
      </c>
      <c r="I1154" s="117"/>
      <c r="J1154" s="116" t="s">
        <v>1858</v>
      </c>
      <c r="K1154" s="116">
        <v>9.07883</v>
      </c>
      <c r="L1154" s="116">
        <v>30.037199999999999</v>
      </c>
      <c r="M1154" s="117" t="s">
        <v>1859</v>
      </c>
      <c r="N1154" s="116" t="s">
        <v>146</v>
      </c>
      <c r="O1154" s="116">
        <v>0</v>
      </c>
      <c r="P1154" s="116">
        <v>0</v>
      </c>
      <c r="Q1154" s="116">
        <v>0</v>
      </c>
      <c r="R1154" s="116">
        <v>0</v>
      </c>
      <c r="S1154" s="116">
        <v>0</v>
      </c>
      <c r="T1154" s="116">
        <v>0</v>
      </c>
      <c r="U1154" s="116" t="s">
        <v>159</v>
      </c>
      <c r="V1154" s="116">
        <v>38</v>
      </c>
      <c r="W1154" s="116">
        <v>234</v>
      </c>
      <c r="X1154" s="116">
        <v>26</v>
      </c>
      <c r="Y1154" s="116">
        <v>162</v>
      </c>
      <c r="Z1154" s="116">
        <v>12</v>
      </c>
      <c r="AA1154" s="116">
        <v>72</v>
      </c>
      <c r="AB1154" s="116">
        <v>0</v>
      </c>
      <c r="AC1154" s="116">
        <v>0</v>
      </c>
      <c r="AD1154" s="116">
        <v>19</v>
      </c>
      <c r="AE1154" s="116">
        <v>114</v>
      </c>
      <c r="AF1154" s="116" t="s">
        <v>1860</v>
      </c>
      <c r="AG1154" s="117"/>
      <c r="AH1154" s="117" t="s">
        <v>1861</v>
      </c>
    </row>
    <row r="1155" spans="1:34" x14ac:dyDescent="0.25">
      <c r="A1155" s="117" t="s">
        <v>329</v>
      </c>
      <c r="B1155" s="117" t="s">
        <v>175</v>
      </c>
      <c r="C1155" s="117" t="s">
        <v>4125</v>
      </c>
      <c r="D1155" s="117" t="s">
        <v>328</v>
      </c>
      <c r="E1155" s="117" t="s">
        <v>330</v>
      </c>
      <c r="F1155" s="117" t="s">
        <v>590</v>
      </c>
      <c r="G1155" s="117" t="s">
        <v>591</v>
      </c>
      <c r="H1155" s="117" t="s">
        <v>591</v>
      </c>
      <c r="I1155" s="117"/>
      <c r="J1155" s="116" t="s">
        <v>1858</v>
      </c>
      <c r="K1155" s="116">
        <v>9.2065400000000004</v>
      </c>
      <c r="L1155" s="116">
        <v>30.065840000000001</v>
      </c>
      <c r="M1155" s="117" t="s">
        <v>1859</v>
      </c>
      <c r="N1155" s="116" t="s">
        <v>146</v>
      </c>
      <c r="O1155" s="116">
        <v>0</v>
      </c>
      <c r="P1155" s="116">
        <v>0</v>
      </c>
      <c r="Q1155" s="116">
        <v>0</v>
      </c>
      <c r="R1155" s="116">
        <v>0</v>
      </c>
      <c r="S1155" s="116">
        <v>0</v>
      </c>
      <c r="T1155" s="116">
        <v>0</v>
      </c>
      <c r="U1155" s="116" t="s">
        <v>159</v>
      </c>
      <c r="V1155" s="116">
        <v>52</v>
      </c>
      <c r="W1155" s="116">
        <v>366</v>
      </c>
      <c r="X1155" s="116">
        <v>34</v>
      </c>
      <c r="Y1155" s="116">
        <v>237</v>
      </c>
      <c r="Z1155" s="116">
        <v>18</v>
      </c>
      <c r="AA1155" s="116">
        <v>129</v>
      </c>
      <c r="AB1155" s="116">
        <v>0</v>
      </c>
      <c r="AC1155" s="116">
        <v>0</v>
      </c>
      <c r="AD1155" s="116">
        <v>28</v>
      </c>
      <c r="AE1155" s="116">
        <v>168</v>
      </c>
      <c r="AF1155" s="116" t="s">
        <v>1860</v>
      </c>
      <c r="AG1155" s="117"/>
      <c r="AH1155" s="117" t="s">
        <v>1861</v>
      </c>
    </row>
    <row r="1156" spans="1:34" x14ac:dyDescent="0.25">
      <c r="A1156" s="117" t="s">
        <v>329</v>
      </c>
      <c r="B1156" s="117" t="s">
        <v>175</v>
      </c>
      <c r="C1156" s="117" t="s">
        <v>4126</v>
      </c>
      <c r="D1156" s="117" t="s">
        <v>328</v>
      </c>
      <c r="E1156" s="117" t="s">
        <v>330</v>
      </c>
      <c r="F1156" s="117" t="s">
        <v>590</v>
      </c>
      <c r="G1156" s="117" t="s">
        <v>591</v>
      </c>
      <c r="H1156" s="117" t="s">
        <v>341</v>
      </c>
      <c r="I1156" s="117"/>
      <c r="J1156" s="116" t="s">
        <v>1858</v>
      </c>
      <c r="K1156" s="116">
        <v>9.1248900000000006</v>
      </c>
      <c r="L1156" s="116">
        <v>30.038740000000001</v>
      </c>
      <c r="M1156" s="117" t="s">
        <v>1859</v>
      </c>
      <c r="N1156" s="116" t="s">
        <v>146</v>
      </c>
      <c r="O1156" s="116">
        <v>0</v>
      </c>
      <c r="P1156" s="116">
        <v>0</v>
      </c>
      <c r="Q1156" s="116">
        <v>0</v>
      </c>
      <c r="R1156" s="116">
        <v>0</v>
      </c>
      <c r="S1156" s="116">
        <v>0</v>
      </c>
      <c r="T1156" s="116">
        <v>0</v>
      </c>
      <c r="U1156" s="116" t="s">
        <v>159</v>
      </c>
      <c r="V1156" s="116">
        <v>31</v>
      </c>
      <c r="W1156" s="116">
        <v>186</v>
      </c>
      <c r="X1156" s="116">
        <v>20</v>
      </c>
      <c r="Y1156" s="116">
        <v>120</v>
      </c>
      <c r="Z1156" s="116">
        <v>11</v>
      </c>
      <c r="AA1156" s="116">
        <v>66</v>
      </c>
      <c r="AB1156" s="116">
        <v>0</v>
      </c>
      <c r="AC1156" s="116">
        <v>0</v>
      </c>
      <c r="AD1156" s="116">
        <v>5</v>
      </c>
      <c r="AE1156" s="116">
        <v>30</v>
      </c>
      <c r="AF1156" s="116" t="s">
        <v>1860</v>
      </c>
      <c r="AG1156" s="117"/>
      <c r="AH1156" s="117" t="s">
        <v>1861</v>
      </c>
    </row>
    <row r="1157" spans="1:34" x14ac:dyDescent="0.25">
      <c r="A1157" s="117" t="s">
        <v>329</v>
      </c>
      <c r="B1157" s="117" t="s">
        <v>175</v>
      </c>
      <c r="C1157" s="117" t="s">
        <v>4127</v>
      </c>
      <c r="D1157" s="117" t="s">
        <v>328</v>
      </c>
      <c r="E1157" s="117" t="s">
        <v>330</v>
      </c>
      <c r="F1157" s="117" t="s">
        <v>590</v>
      </c>
      <c r="G1157" s="117" t="s">
        <v>591</v>
      </c>
      <c r="H1157" s="117" t="s">
        <v>4128</v>
      </c>
      <c r="I1157" s="117"/>
      <c r="J1157" s="116" t="s">
        <v>1858</v>
      </c>
      <c r="K1157" s="116">
        <v>9.1950000000000003</v>
      </c>
      <c r="L1157" s="116">
        <v>30.071783</v>
      </c>
      <c r="M1157" s="117" t="s">
        <v>1859</v>
      </c>
      <c r="N1157" s="116" t="s">
        <v>146</v>
      </c>
      <c r="O1157" s="116">
        <v>0</v>
      </c>
      <c r="P1157" s="116">
        <v>0</v>
      </c>
      <c r="Q1157" s="116">
        <v>0</v>
      </c>
      <c r="R1157" s="116">
        <v>0</v>
      </c>
      <c r="S1157" s="116">
        <v>0</v>
      </c>
      <c r="T1157" s="116">
        <v>0</v>
      </c>
      <c r="U1157" s="116" t="s">
        <v>159</v>
      </c>
      <c r="V1157" s="116">
        <v>41</v>
      </c>
      <c r="W1157" s="116">
        <v>246</v>
      </c>
      <c r="X1157" s="116">
        <v>34</v>
      </c>
      <c r="Y1157" s="116">
        <v>204</v>
      </c>
      <c r="Z1157" s="116">
        <v>7</v>
      </c>
      <c r="AA1157" s="116">
        <v>42</v>
      </c>
      <c r="AB1157" s="116">
        <v>0</v>
      </c>
      <c r="AC1157" s="116">
        <v>0</v>
      </c>
      <c r="AD1157" s="116">
        <v>7</v>
      </c>
      <c r="AE1157" s="116">
        <v>42</v>
      </c>
      <c r="AF1157" s="116" t="s">
        <v>1860</v>
      </c>
      <c r="AG1157" s="117"/>
      <c r="AH1157" s="117" t="s">
        <v>1861</v>
      </c>
    </row>
    <row r="1158" spans="1:34" x14ac:dyDescent="0.25">
      <c r="A1158" s="117" t="s">
        <v>329</v>
      </c>
      <c r="B1158" s="117" t="s">
        <v>175</v>
      </c>
      <c r="C1158" s="117" t="s">
        <v>4129</v>
      </c>
      <c r="D1158" s="117" t="s">
        <v>328</v>
      </c>
      <c r="E1158" s="117" t="s">
        <v>330</v>
      </c>
      <c r="F1158" s="117" t="s">
        <v>590</v>
      </c>
      <c r="G1158" s="117" t="s">
        <v>591</v>
      </c>
      <c r="H1158" s="117" t="s">
        <v>4130</v>
      </c>
      <c r="I1158" s="117"/>
      <c r="J1158" s="116" t="s">
        <v>1858</v>
      </c>
      <c r="K1158" s="116">
        <v>9.1130200000000006</v>
      </c>
      <c r="L1158" s="116">
        <v>30.04252</v>
      </c>
      <c r="M1158" s="117" t="s">
        <v>1859</v>
      </c>
      <c r="N1158" s="116" t="s">
        <v>146</v>
      </c>
      <c r="O1158" s="116">
        <v>0</v>
      </c>
      <c r="P1158" s="116">
        <v>0</v>
      </c>
      <c r="Q1158" s="116">
        <v>0</v>
      </c>
      <c r="R1158" s="116">
        <v>0</v>
      </c>
      <c r="S1158" s="116">
        <v>0</v>
      </c>
      <c r="T1158" s="116">
        <v>0</v>
      </c>
      <c r="U1158" s="116" t="s">
        <v>159</v>
      </c>
      <c r="V1158" s="116">
        <v>42</v>
      </c>
      <c r="W1158" s="116">
        <v>252</v>
      </c>
      <c r="X1158" s="116">
        <v>25</v>
      </c>
      <c r="Y1158" s="116">
        <v>150</v>
      </c>
      <c r="Z1158" s="116">
        <v>17</v>
      </c>
      <c r="AA1158" s="116">
        <v>102</v>
      </c>
      <c r="AB1158" s="116">
        <v>0</v>
      </c>
      <c r="AC1158" s="116">
        <v>0</v>
      </c>
      <c r="AD1158" s="116">
        <v>9</v>
      </c>
      <c r="AE1158" s="116">
        <v>54</v>
      </c>
      <c r="AF1158" s="116" t="s">
        <v>1860</v>
      </c>
      <c r="AG1158" s="117"/>
      <c r="AH1158" s="117" t="s">
        <v>1861</v>
      </c>
    </row>
    <row r="1159" spans="1:34" x14ac:dyDescent="0.25">
      <c r="A1159" s="117" t="s">
        <v>329</v>
      </c>
      <c r="B1159" s="117" t="s">
        <v>175</v>
      </c>
      <c r="C1159" s="117" t="s">
        <v>4131</v>
      </c>
      <c r="D1159" s="117" t="s">
        <v>328</v>
      </c>
      <c r="E1159" s="117" t="s">
        <v>330</v>
      </c>
      <c r="F1159" s="117" t="s">
        <v>590</v>
      </c>
      <c r="G1159" s="117" t="s">
        <v>591</v>
      </c>
      <c r="H1159" s="117" t="s">
        <v>4132</v>
      </c>
      <c r="I1159" s="117"/>
      <c r="J1159" s="116" t="s">
        <v>1858</v>
      </c>
      <c r="K1159" s="116">
        <v>9.1427800000000001</v>
      </c>
      <c r="L1159" s="116">
        <v>30.02007</v>
      </c>
      <c r="M1159" s="117" t="s">
        <v>1859</v>
      </c>
      <c r="N1159" s="116" t="s">
        <v>146</v>
      </c>
      <c r="O1159" s="116">
        <v>0</v>
      </c>
      <c r="P1159" s="116">
        <v>0</v>
      </c>
      <c r="Q1159" s="116">
        <v>0</v>
      </c>
      <c r="R1159" s="116">
        <v>0</v>
      </c>
      <c r="S1159" s="116">
        <v>0</v>
      </c>
      <c r="T1159" s="116">
        <v>0</v>
      </c>
      <c r="U1159" s="116" t="s">
        <v>159</v>
      </c>
      <c r="V1159" s="116">
        <v>50</v>
      </c>
      <c r="W1159" s="116">
        <v>280</v>
      </c>
      <c r="X1159" s="116">
        <v>30</v>
      </c>
      <c r="Y1159" s="116">
        <v>180</v>
      </c>
      <c r="Z1159" s="116">
        <v>20</v>
      </c>
      <c r="AA1159" s="116">
        <v>100</v>
      </c>
      <c r="AB1159" s="116">
        <v>0</v>
      </c>
      <c r="AC1159" s="116">
        <v>0</v>
      </c>
      <c r="AD1159" s="116">
        <v>3</v>
      </c>
      <c r="AE1159" s="116">
        <v>18</v>
      </c>
      <c r="AF1159" s="116" t="s">
        <v>1860</v>
      </c>
      <c r="AG1159" s="117"/>
      <c r="AH1159" s="117" t="s">
        <v>1861</v>
      </c>
    </row>
    <row r="1160" spans="1:34" x14ac:dyDescent="0.25">
      <c r="A1160" s="117" t="s">
        <v>329</v>
      </c>
      <c r="B1160" s="117" t="s">
        <v>175</v>
      </c>
      <c r="C1160" s="117" t="s">
        <v>4133</v>
      </c>
      <c r="D1160" s="117" t="s">
        <v>328</v>
      </c>
      <c r="E1160" s="117" t="s">
        <v>330</v>
      </c>
      <c r="F1160" s="117" t="s">
        <v>590</v>
      </c>
      <c r="G1160" s="117" t="s">
        <v>591</v>
      </c>
      <c r="H1160" s="117" t="s">
        <v>4134</v>
      </c>
      <c r="I1160" s="117"/>
      <c r="J1160" s="116" t="s">
        <v>1858</v>
      </c>
      <c r="K1160" s="116">
        <v>9.1544399999999992</v>
      </c>
      <c r="L1160" s="116">
        <v>30.02253</v>
      </c>
      <c r="M1160" s="117" t="s">
        <v>1859</v>
      </c>
      <c r="N1160" s="116" t="s">
        <v>146</v>
      </c>
      <c r="O1160" s="116">
        <v>0</v>
      </c>
      <c r="P1160" s="116">
        <v>0</v>
      </c>
      <c r="Q1160" s="116">
        <v>0</v>
      </c>
      <c r="R1160" s="116">
        <v>0</v>
      </c>
      <c r="S1160" s="116">
        <v>0</v>
      </c>
      <c r="T1160" s="116">
        <v>0</v>
      </c>
      <c r="U1160" s="116" t="s">
        <v>159</v>
      </c>
      <c r="V1160" s="116">
        <v>33</v>
      </c>
      <c r="W1160" s="116">
        <v>196</v>
      </c>
      <c r="X1160" s="116">
        <v>24</v>
      </c>
      <c r="Y1160" s="116">
        <v>144</v>
      </c>
      <c r="Z1160" s="116">
        <v>9</v>
      </c>
      <c r="AA1160" s="116">
        <v>52</v>
      </c>
      <c r="AB1160" s="116">
        <v>0</v>
      </c>
      <c r="AC1160" s="116">
        <v>0</v>
      </c>
      <c r="AD1160" s="116">
        <v>2</v>
      </c>
      <c r="AE1160" s="116">
        <v>12</v>
      </c>
      <c r="AF1160" s="116" t="s">
        <v>1860</v>
      </c>
      <c r="AG1160" s="117"/>
      <c r="AH1160" s="117" t="s">
        <v>1861</v>
      </c>
    </row>
    <row r="1161" spans="1:34" x14ac:dyDescent="0.25">
      <c r="A1161" s="117" t="s">
        <v>329</v>
      </c>
      <c r="B1161" s="117" t="s">
        <v>175</v>
      </c>
      <c r="C1161" s="117" t="s">
        <v>4135</v>
      </c>
      <c r="D1161" s="117" t="s">
        <v>328</v>
      </c>
      <c r="E1161" s="117" t="s">
        <v>330</v>
      </c>
      <c r="F1161" s="117" t="s">
        <v>590</v>
      </c>
      <c r="G1161" s="117" t="s">
        <v>591</v>
      </c>
      <c r="H1161" s="117" t="s">
        <v>4136</v>
      </c>
      <c r="I1161" s="117"/>
      <c r="J1161" s="116" t="s">
        <v>1858</v>
      </c>
      <c r="K1161" s="116">
        <v>9.1593499999999999</v>
      </c>
      <c r="L1161" s="116">
        <v>30.138933333000001</v>
      </c>
      <c r="M1161" s="117" t="s">
        <v>1859</v>
      </c>
      <c r="N1161" s="116" t="s">
        <v>146</v>
      </c>
      <c r="O1161" s="116">
        <v>0</v>
      </c>
      <c r="P1161" s="116">
        <v>0</v>
      </c>
      <c r="Q1161" s="116">
        <v>0</v>
      </c>
      <c r="R1161" s="116">
        <v>0</v>
      </c>
      <c r="S1161" s="116">
        <v>0</v>
      </c>
      <c r="T1161" s="116">
        <v>0</v>
      </c>
      <c r="U1161" s="116" t="s">
        <v>159</v>
      </c>
      <c r="V1161" s="116">
        <v>60</v>
      </c>
      <c r="W1161" s="116">
        <v>363</v>
      </c>
      <c r="X1161" s="116">
        <v>39</v>
      </c>
      <c r="Y1161" s="116">
        <v>242</v>
      </c>
      <c r="Z1161" s="116">
        <v>21</v>
      </c>
      <c r="AA1161" s="116">
        <v>121</v>
      </c>
      <c r="AB1161" s="116">
        <v>0</v>
      </c>
      <c r="AC1161" s="116">
        <v>0</v>
      </c>
      <c r="AD1161" s="116">
        <v>8</v>
      </c>
      <c r="AE1161" s="116">
        <v>48</v>
      </c>
      <c r="AF1161" s="116" t="s">
        <v>1860</v>
      </c>
      <c r="AG1161" s="117"/>
      <c r="AH1161" s="117" t="s">
        <v>1861</v>
      </c>
    </row>
    <row r="1162" spans="1:34" x14ac:dyDescent="0.25">
      <c r="A1162" s="117" t="s">
        <v>329</v>
      </c>
      <c r="B1162" s="117" t="s">
        <v>175</v>
      </c>
      <c r="C1162" s="117" t="s">
        <v>4137</v>
      </c>
      <c r="D1162" s="117" t="s">
        <v>328</v>
      </c>
      <c r="E1162" s="117" t="s">
        <v>330</v>
      </c>
      <c r="F1162" s="117" t="s">
        <v>590</v>
      </c>
      <c r="G1162" s="117" t="s">
        <v>591</v>
      </c>
      <c r="H1162" s="117" t="s">
        <v>4138</v>
      </c>
      <c r="I1162" s="117"/>
      <c r="J1162" s="116" t="s">
        <v>1858</v>
      </c>
      <c r="K1162" s="116">
        <v>9.1204499999999999</v>
      </c>
      <c r="L1162" s="116">
        <v>30.05758333</v>
      </c>
      <c r="M1162" s="117" t="s">
        <v>1859</v>
      </c>
      <c r="N1162" s="116" t="s">
        <v>146</v>
      </c>
      <c r="O1162" s="116">
        <v>0</v>
      </c>
      <c r="P1162" s="116">
        <v>0</v>
      </c>
      <c r="Q1162" s="116">
        <v>0</v>
      </c>
      <c r="R1162" s="116">
        <v>0</v>
      </c>
      <c r="S1162" s="116">
        <v>0</v>
      </c>
      <c r="T1162" s="116">
        <v>0</v>
      </c>
      <c r="U1162" s="116" t="s">
        <v>159</v>
      </c>
      <c r="V1162" s="116">
        <v>33</v>
      </c>
      <c r="W1162" s="116">
        <v>199</v>
      </c>
      <c r="X1162" s="116">
        <v>25</v>
      </c>
      <c r="Y1162" s="116">
        <v>150</v>
      </c>
      <c r="Z1162" s="116">
        <v>8</v>
      </c>
      <c r="AA1162" s="116">
        <v>49</v>
      </c>
      <c r="AB1162" s="116">
        <v>0</v>
      </c>
      <c r="AC1162" s="116">
        <v>0</v>
      </c>
      <c r="AD1162" s="116">
        <v>13</v>
      </c>
      <c r="AE1162" s="116">
        <v>78</v>
      </c>
      <c r="AF1162" s="116" t="s">
        <v>1860</v>
      </c>
      <c r="AG1162" s="117"/>
      <c r="AH1162" s="117" t="s">
        <v>1861</v>
      </c>
    </row>
    <row r="1163" spans="1:34" x14ac:dyDescent="0.25">
      <c r="A1163" s="117" t="s">
        <v>329</v>
      </c>
      <c r="B1163" s="117" t="s">
        <v>175</v>
      </c>
      <c r="C1163" s="117" t="s">
        <v>4139</v>
      </c>
      <c r="D1163" s="117" t="s">
        <v>328</v>
      </c>
      <c r="E1163" s="117" t="s">
        <v>330</v>
      </c>
      <c r="F1163" s="117" t="s">
        <v>490</v>
      </c>
      <c r="G1163" s="117" t="s">
        <v>491</v>
      </c>
      <c r="H1163" s="117" t="s">
        <v>4140</v>
      </c>
      <c r="I1163" s="117"/>
      <c r="J1163" s="116" t="s">
        <v>1858</v>
      </c>
      <c r="K1163" s="116">
        <v>8.9421999999999997</v>
      </c>
      <c r="L1163" s="116">
        <v>29.967099999999999</v>
      </c>
      <c r="M1163" s="117" t="s">
        <v>1859</v>
      </c>
      <c r="N1163" s="116" t="s">
        <v>146</v>
      </c>
      <c r="O1163" s="116">
        <v>0</v>
      </c>
      <c r="P1163" s="116">
        <v>0</v>
      </c>
      <c r="Q1163" s="116">
        <v>0</v>
      </c>
      <c r="R1163" s="116">
        <v>0</v>
      </c>
      <c r="S1163" s="116">
        <v>0</v>
      </c>
      <c r="T1163" s="116">
        <v>0</v>
      </c>
      <c r="U1163" s="116" t="s">
        <v>159</v>
      </c>
      <c r="V1163" s="116">
        <v>66</v>
      </c>
      <c r="W1163" s="116">
        <v>525</v>
      </c>
      <c r="X1163" s="116">
        <v>65</v>
      </c>
      <c r="Y1163" s="116">
        <v>520</v>
      </c>
      <c r="Z1163" s="116">
        <v>1</v>
      </c>
      <c r="AA1163" s="116">
        <v>5</v>
      </c>
      <c r="AB1163" s="116">
        <v>0</v>
      </c>
      <c r="AC1163" s="116">
        <v>0</v>
      </c>
      <c r="AD1163" s="116">
        <v>5</v>
      </c>
      <c r="AE1163" s="116">
        <v>35</v>
      </c>
      <c r="AF1163" s="116" t="s">
        <v>1860</v>
      </c>
      <c r="AG1163" s="117"/>
      <c r="AH1163" s="117" t="s">
        <v>1861</v>
      </c>
    </row>
    <row r="1164" spans="1:34" x14ac:dyDescent="0.25">
      <c r="A1164" s="117" t="s">
        <v>329</v>
      </c>
      <c r="B1164" s="117" t="s">
        <v>175</v>
      </c>
      <c r="C1164" s="117" t="s">
        <v>4141</v>
      </c>
      <c r="D1164" s="117" t="s">
        <v>328</v>
      </c>
      <c r="E1164" s="117" t="s">
        <v>330</v>
      </c>
      <c r="F1164" s="117" t="s">
        <v>490</v>
      </c>
      <c r="G1164" s="117" t="s">
        <v>491</v>
      </c>
      <c r="H1164" s="117" t="s">
        <v>4142</v>
      </c>
      <c r="I1164" s="117"/>
      <c r="J1164" s="116" t="s">
        <v>1858</v>
      </c>
      <c r="K1164" s="116">
        <v>8.9655000000000005</v>
      </c>
      <c r="L1164" s="116">
        <v>29.9741</v>
      </c>
      <c r="M1164" s="117" t="s">
        <v>1859</v>
      </c>
      <c r="N1164" s="116" t="s">
        <v>146</v>
      </c>
      <c r="O1164" s="116">
        <v>0</v>
      </c>
      <c r="P1164" s="116">
        <v>0</v>
      </c>
      <c r="Q1164" s="116">
        <v>0</v>
      </c>
      <c r="R1164" s="116">
        <v>0</v>
      </c>
      <c r="S1164" s="116">
        <v>0</v>
      </c>
      <c r="T1164" s="116">
        <v>0</v>
      </c>
      <c r="U1164" s="116" t="s">
        <v>159</v>
      </c>
      <c r="V1164" s="116">
        <v>72</v>
      </c>
      <c r="W1164" s="116">
        <v>504</v>
      </c>
      <c r="X1164" s="116">
        <v>72</v>
      </c>
      <c r="Y1164" s="116">
        <v>504</v>
      </c>
      <c r="Z1164" s="116">
        <v>0</v>
      </c>
      <c r="AA1164" s="116">
        <v>0</v>
      </c>
      <c r="AB1164" s="116">
        <v>0</v>
      </c>
      <c r="AC1164" s="116">
        <v>0</v>
      </c>
      <c r="AD1164" s="116">
        <v>4</v>
      </c>
      <c r="AE1164" s="116">
        <v>28</v>
      </c>
      <c r="AF1164" s="116" t="s">
        <v>1860</v>
      </c>
      <c r="AG1164" s="117"/>
      <c r="AH1164" s="117" t="s">
        <v>1861</v>
      </c>
    </row>
    <row r="1165" spans="1:34" x14ac:dyDescent="0.25">
      <c r="A1165" s="117" t="s">
        <v>329</v>
      </c>
      <c r="B1165" s="117" t="s">
        <v>175</v>
      </c>
      <c r="C1165" s="117" t="s">
        <v>4143</v>
      </c>
      <c r="D1165" s="117" t="s">
        <v>328</v>
      </c>
      <c r="E1165" s="117" t="s">
        <v>330</v>
      </c>
      <c r="F1165" s="117" t="s">
        <v>490</v>
      </c>
      <c r="G1165" s="117" t="s">
        <v>491</v>
      </c>
      <c r="H1165" s="117" t="s">
        <v>4144</v>
      </c>
      <c r="I1165" s="117"/>
      <c r="J1165" s="116" t="s">
        <v>1858</v>
      </c>
      <c r="K1165" s="116">
        <v>8.9230049999999999</v>
      </c>
      <c r="L1165" s="116">
        <v>29.91019</v>
      </c>
      <c r="M1165" s="117" t="s">
        <v>1859</v>
      </c>
      <c r="N1165" s="116" t="s">
        <v>146</v>
      </c>
      <c r="O1165" s="116">
        <v>0</v>
      </c>
      <c r="P1165" s="116">
        <v>0</v>
      </c>
      <c r="Q1165" s="116">
        <v>0</v>
      </c>
      <c r="R1165" s="116">
        <v>0</v>
      </c>
      <c r="S1165" s="116">
        <v>0</v>
      </c>
      <c r="T1165" s="116">
        <v>0</v>
      </c>
      <c r="U1165" s="116" t="s">
        <v>159</v>
      </c>
      <c r="V1165" s="116">
        <v>32</v>
      </c>
      <c r="W1165" s="116">
        <v>228</v>
      </c>
      <c r="X1165" s="116">
        <v>15</v>
      </c>
      <c r="Y1165" s="116">
        <v>135</v>
      </c>
      <c r="Z1165" s="116">
        <v>17</v>
      </c>
      <c r="AA1165" s="116">
        <v>93</v>
      </c>
      <c r="AB1165" s="116">
        <v>0</v>
      </c>
      <c r="AC1165" s="116">
        <v>0</v>
      </c>
      <c r="AD1165" s="116">
        <v>1</v>
      </c>
      <c r="AE1165" s="116">
        <v>9</v>
      </c>
      <c r="AF1165" s="116" t="s">
        <v>1860</v>
      </c>
      <c r="AG1165" s="117"/>
      <c r="AH1165" s="117" t="s">
        <v>1861</v>
      </c>
    </row>
    <row r="1166" spans="1:34" x14ac:dyDescent="0.25">
      <c r="A1166" s="117" t="s">
        <v>329</v>
      </c>
      <c r="B1166" s="117" t="s">
        <v>175</v>
      </c>
      <c r="C1166" s="117" t="s">
        <v>4145</v>
      </c>
      <c r="D1166" s="117" t="s">
        <v>328</v>
      </c>
      <c r="E1166" s="117" t="s">
        <v>330</v>
      </c>
      <c r="F1166" s="117" t="s">
        <v>490</v>
      </c>
      <c r="G1166" s="117" t="s">
        <v>491</v>
      </c>
      <c r="H1166" s="117" t="s">
        <v>4146</v>
      </c>
      <c r="I1166" s="117"/>
      <c r="J1166" s="116" t="s">
        <v>1858</v>
      </c>
      <c r="K1166" s="116">
        <v>8.9549900000000004</v>
      </c>
      <c r="L1166" s="116">
        <v>30.029720000000001</v>
      </c>
      <c r="M1166" s="117" t="s">
        <v>1859</v>
      </c>
      <c r="N1166" s="116" t="s">
        <v>146</v>
      </c>
      <c r="O1166" s="116">
        <v>0</v>
      </c>
      <c r="P1166" s="116">
        <v>0</v>
      </c>
      <c r="Q1166" s="116">
        <v>0</v>
      </c>
      <c r="R1166" s="116">
        <v>0</v>
      </c>
      <c r="S1166" s="116">
        <v>0</v>
      </c>
      <c r="T1166" s="116">
        <v>0</v>
      </c>
      <c r="U1166" s="116" t="s">
        <v>159</v>
      </c>
      <c r="V1166" s="116">
        <v>16</v>
      </c>
      <c r="W1166" s="116">
        <v>112</v>
      </c>
      <c r="X1166" s="116">
        <v>11</v>
      </c>
      <c r="Y1166" s="116">
        <v>77</v>
      </c>
      <c r="Z1166" s="116">
        <v>5</v>
      </c>
      <c r="AA1166" s="116">
        <v>35</v>
      </c>
      <c r="AB1166" s="116">
        <v>0</v>
      </c>
      <c r="AC1166" s="116">
        <v>0</v>
      </c>
      <c r="AD1166" s="116">
        <v>2</v>
      </c>
      <c r="AE1166" s="116">
        <v>14</v>
      </c>
      <c r="AF1166" s="116" t="s">
        <v>1860</v>
      </c>
      <c r="AG1166" s="117"/>
      <c r="AH1166" s="117" t="s">
        <v>1861</v>
      </c>
    </row>
    <row r="1167" spans="1:34" x14ac:dyDescent="0.25">
      <c r="A1167" s="117" t="s">
        <v>329</v>
      </c>
      <c r="B1167" s="117" t="s">
        <v>175</v>
      </c>
      <c r="C1167" s="117" t="s">
        <v>4147</v>
      </c>
      <c r="D1167" s="117" t="s">
        <v>328</v>
      </c>
      <c r="E1167" s="117" t="s">
        <v>330</v>
      </c>
      <c r="F1167" s="117" t="s">
        <v>490</v>
      </c>
      <c r="G1167" s="117" t="s">
        <v>491</v>
      </c>
      <c r="H1167" s="117" t="s">
        <v>4148</v>
      </c>
      <c r="I1167" s="117"/>
      <c r="J1167" s="116" t="s">
        <v>1858</v>
      </c>
      <c r="K1167" s="116">
        <v>8.9518000000000004</v>
      </c>
      <c r="L1167" s="116">
        <v>29.958100000000002</v>
      </c>
      <c r="M1167" s="117" t="s">
        <v>1859</v>
      </c>
      <c r="N1167" s="116" t="s">
        <v>146</v>
      </c>
      <c r="O1167" s="116">
        <v>0</v>
      </c>
      <c r="P1167" s="116">
        <v>0</v>
      </c>
      <c r="Q1167" s="116">
        <v>0</v>
      </c>
      <c r="R1167" s="116">
        <v>0</v>
      </c>
      <c r="S1167" s="116">
        <v>0</v>
      </c>
      <c r="T1167" s="116">
        <v>0</v>
      </c>
      <c r="U1167" s="116" t="s">
        <v>159</v>
      </c>
      <c r="V1167" s="116">
        <v>84</v>
      </c>
      <c r="W1167" s="116">
        <v>670</v>
      </c>
      <c r="X1167" s="116">
        <v>82</v>
      </c>
      <c r="Y1167" s="116">
        <v>656</v>
      </c>
      <c r="Z1167" s="116">
        <v>2</v>
      </c>
      <c r="AA1167" s="116">
        <v>14</v>
      </c>
      <c r="AB1167" s="116">
        <v>0</v>
      </c>
      <c r="AC1167" s="116">
        <v>0</v>
      </c>
      <c r="AD1167" s="116">
        <v>5</v>
      </c>
      <c r="AE1167" s="116">
        <v>35</v>
      </c>
      <c r="AF1167" s="116" t="s">
        <v>1860</v>
      </c>
      <c r="AG1167" s="117"/>
      <c r="AH1167" s="117" t="s">
        <v>1861</v>
      </c>
    </row>
    <row r="1168" spans="1:34" x14ac:dyDescent="0.25">
      <c r="A1168" s="117" t="s">
        <v>329</v>
      </c>
      <c r="B1168" s="117" t="s">
        <v>175</v>
      </c>
      <c r="C1168" s="117" t="s">
        <v>4149</v>
      </c>
      <c r="D1168" s="117" t="s">
        <v>328</v>
      </c>
      <c r="E1168" s="117" t="s">
        <v>330</v>
      </c>
      <c r="F1168" s="117" t="s">
        <v>490</v>
      </c>
      <c r="G1168" s="117" t="s">
        <v>491</v>
      </c>
      <c r="H1168" s="117" t="s">
        <v>4150</v>
      </c>
      <c r="I1168" s="117"/>
      <c r="J1168" s="116" t="s">
        <v>1858</v>
      </c>
      <c r="K1168" s="116">
        <v>8.9043670000000006</v>
      </c>
      <c r="L1168" s="116">
        <v>30.092317000000001</v>
      </c>
      <c r="M1168" s="117" t="s">
        <v>1859</v>
      </c>
      <c r="N1168" s="116" t="s">
        <v>146</v>
      </c>
      <c r="O1168" s="116">
        <v>0</v>
      </c>
      <c r="P1168" s="116">
        <v>0</v>
      </c>
      <c r="Q1168" s="116">
        <v>0</v>
      </c>
      <c r="R1168" s="116">
        <v>0</v>
      </c>
      <c r="S1168" s="116">
        <v>0</v>
      </c>
      <c r="T1168" s="116">
        <v>0</v>
      </c>
      <c r="U1168" s="116" t="s">
        <v>159</v>
      </c>
      <c r="V1168" s="116">
        <v>16</v>
      </c>
      <c r="W1168" s="116">
        <v>100</v>
      </c>
      <c r="X1168" s="116">
        <v>12</v>
      </c>
      <c r="Y1168" s="116">
        <v>84</v>
      </c>
      <c r="Z1168" s="116">
        <v>4</v>
      </c>
      <c r="AA1168" s="116">
        <v>16</v>
      </c>
      <c r="AB1168" s="116">
        <v>0</v>
      </c>
      <c r="AC1168" s="116">
        <v>0</v>
      </c>
      <c r="AD1168" s="116">
        <v>0</v>
      </c>
      <c r="AE1168" s="116">
        <v>0</v>
      </c>
      <c r="AF1168" s="116" t="s">
        <v>1860</v>
      </c>
      <c r="AG1168" s="117"/>
      <c r="AH1168" s="117" t="s">
        <v>1861</v>
      </c>
    </row>
    <row r="1169" spans="1:34" x14ac:dyDescent="0.25">
      <c r="A1169" s="117" t="s">
        <v>329</v>
      </c>
      <c r="B1169" s="117" t="s">
        <v>175</v>
      </c>
      <c r="C1169" s="117" t="s">
        <v>4151</v>
      </c>
      <c r="D1169" s="117" t="s">
        <v>328</v>
      </c>
      <c r="E1169" s="117" t="s">
        <v>330</v>
      </c>
      <c r="F1169" s="117" t="s">
        <v>490</v>
      </c>
      <c r="G1169" s="117" t="s">
        <v>491</v>
      </c>
      <c r="H1169" s="117" t="s">
        <v>4152</v>
      </c>
      <c r="I1169" s="117"/>
      <c r="J1169" s="116" t="s">
        <v>1858</v>
      </c>
      <c r="K1169" s="116">
        <v>8.9644300000000001</v>
      </c>
      <c r="L1169" s="116">
        <v>29.973559999999999</v>
      </c>
      <c r="M1169" s="117" t="s">
        <v>1859</v>
      </c>
      <c r="N1169" s="116" t="s">
        <v>146</v>
      </c>
      <c r="O1169" s="116">
        <v>0</v>
      </c>
      <c r="P1169" s="116">
        <v>0</v>
      </c>
      <c r="Q1169" s="116">
        <v>0</v>
      </c>
      <c r="R1169" s="116">
        <v>0</v>
      </c>
      <c r="S1169" s="116">
        <v>0</v>
      </c>
      <c r="T1169" s="116">
        <v>0</v>
      </c>
      <c r="U1169" s="116" t="s">
        <v>159</v>
      </c>
      <c r="V1169" s="116">
        <v>62</v>
      </c>
      <c r="W1169" s="116">
        <v>434</v>
      </c>
      <c r="X1169" s="116">
        <v>62</v>
      </c>
      <c r="Y1169" s="116">
        <v>434</v>
      </c>
      <c r="Z1169" s="116">
        <v>0</v>
      </c>
      <c r="AA1169" s="116">
        <v>0</v>
      </c>
      <c r="AB1169" s="116">
        <v>0</v>
      </c>
      <c r="AC1169" s="116">
        <v>0</v>
      </c>
      <c r="AD1169" s="116">
        <v>3</v>
      </c>
      <c r="AE1169" s="116">
        <v>21</v>
      </c>
      <c r="AF1169" s="116" t="s">
        <v>1860</v>
      </c>
      <c r="AG1169" s="117"/>
      <c r="AH1169" s="117" t="s">
        <v>1861</v>
      </c>
    </row>
    <row r="1170" spans="1:34" x14ac:dyDescent="0.25">
      <c r="A1170" s="117" t="s">
        <v>329</v>
      </c>
      <c r="B1170" s="117" t="s">
        <v>175</v>
      </c>
      <c r="C1170" s="117" t="s">
        <v>4153</v>
      </c>
      <c r="D1170" s="117" t="s">
        <v>328</v>
      </c>
      <c r="E1170" s="117" t="s">
        <v>330</v>
      </c>
      <c r="F1170" s="117" t="s">
        <v>490</v>
      </c>
      <c r="G1170" s="117" t="s">
        <v>491</v>
      </c>
      <c r="H1170" s="117" t="s">
        <v>4154</v>
      </c>
      <c r="I1170" s="117"/>
      <c r="J1170" s="116" t="s">
        <v>1858</v>
      </c>
      <c r="K1170" s="116">
        <v>8.9908999999999999</v>
      </c>
      <c r="L1170" s="116">
        <v>29.959499999999998</v>
      </c>
      <c r="M1170" s="117" t="s">
        <v>1859</v>
      </c>
      <c r="N1170" s="116" t="s">
        <v>146</v>
      </c>
      <c r="O1170" s="116">
        <v>0</v>
      </c>
      <c r="P1170" s="116">
        <v>0</v>
      </c>
      <c r="Q1170" s="116">
        <v>0</v>
      </c>
      <c r="R1170" s="116">
        <v>0</v>
      </c>
      <c r="S1170" s="116">
        <v>0</v>
      </c>
      <c r="T1170" s="116">
        <v>0</v>
      </c>
      <c r="U1170" s="116" t="s">
        <v>159</v>
      </c>
      <c r="V1170" s="116">
        <v>48</v>
      </c>
      <c r="W1170" s="116">
        <v>370</v>
      </c>
      <c r="X1170" s="116">
        <v>34</v>
      </c>
      <c r="Y1170" s="116">
        <v>272</v>
      </c>
      <c r="Z1170" s="116">
        <v>14</v>
      </c>
      <c r="AA1170" s="116">
        <v>98</v>
      </c>
      <c r="AB1170" s="116">
        <v>0</v>
      </c>
      <c r="AC1170" s="116">
        <v>0</v>
      </c>
      <c r="AD1170" s="116">
        <v>4</v>
      </c>
      <c r="AE1170" s="116">
        <v>28</v>
      </c>
      <c r="AF1170" s="116" t="s">
        <v>1860</v>
      </c>
      <c r="AG1170" s="117"/>
      <c r="AH1170" s="117" t="s">
        <v>1861</v>
      </c>
    </row>
    <row r="1171" spans="1:34" x14ac:dyDescent="0.25">
      <c r="A1171" s="117" t="s">
        <v>329</v>
      </c>
      <c r="B1171" s="117" t="s">
        <v>175</v>
      </c>
      <c r="C1171" s="117" t="s">
        <v>4155</v>
      </c>
      <c r="D1171" s="117" t="s">
        <v>328</v>
      </c>
      <c r="E1171" s="117" t="s">
        <v>330</v>
      </c>
      <c r="F1171" s="117" t="s">
        <v>490</v>
      </c>
      <c r="G1171" s="117" t="s">
        <v>491</v>
      </c>
      <c r="H1171" s="117" t="s">
        <v>4156</v>
      </c>
      <c r="I1171" s="117"/>
      <c r="J1171" s="116" t="s">
        <v>1858</v>
      </c>
      <c r="K1171" s="116">
        <v>8.9458000000000002</v>
      </c>
      <c r="L1171" s="116">
        <v>29.971299999999999</v>
      </c>
      <c r="M1171" s="117" t="s">
        <v>1859</v>
      </c>
      <c r="N1171" s="116" t="s">
        <v>146</v>
      </c>
      <c r="O1171" s="116">
        <v>0</v>
      </c>
      <c r="P1171" s="116">
        <v>0</v>
      </c>
      <c r="Q1171" s="116">
        <v>0</v>
      </c>
      <c r="R1171" s="116">
        <v>0</v>
      </c>
      <c r="S1171" s="116">
        <v>0</v>
      </c>
      <c r="T1171" s="116">
        <v>0</v>
      </c>
      <c r="U1171" s="116" t="s">
        <v>159</v>
      </c>
      <c r="V1171" s="116">
        <v>14</v>
      </c>
      <c r="W1171" s="116">
        <v>99</v>
      </c>
      <c r="X1171" s="116">
        <v>11</v>
      </c>
      <c r="Y1171" s="116">
        <v>77</v>
      </c>
      <c r="Z1171" s="116">
        <v>3</v>
      </c>
      <c r="AA1171" s="116">
        <v>22</v>
      </c>
      <c r="AB1171" s="116">
        <v>0</v>
      </c>
      <c r="AC1171" s="116">
        <v>0</v>
      </c>
      <c r="AD1171" s="116">
        <v>0</v>
      </c>
      <c r="AE1171" s="116">
        <v>0</v>
      </c>
      <c r="AF1171" s="116" t="s">
        <v>1860</v>
      </c>
      <c r="AG1171" s="117"/>
      <c r="AH1171" s="117" t="s">
        <v>1861</v>
      </c>
    </row>
    <row r="1172" spans="1:34" x14ac:dyDescent="0.25">
      <c r="A1172" s="117" t="s">
        <v>329</v>
      </c>
      <c r="B1172" s="117" t="s">
        <v>175</v>
      </c>
      <c r="C1172" s="117" t="s">
        <v>4157</v>
      </c>
      <c r="D1172" s="117" t="s">
        <v>328</v>
      </c>
      <c r="E1172" s="117" t="s">
        <v>330</v>
      </c>
      <c r="F1172" s="117" t="s">
        <v>490</v>
      </c>
      <c r="G1172" s="117" t="s">
        <v>491</v>
      </c>
      <c r="H1172" s="117" t="s">
        <v>4158</v>
      </c>
      <c r="I1172" s="117"/>
      <c r="J1172" s="116" t="s">
        <v>1858</v>
      </c>
      <c r="K1172" s="116">
        <v>8.9756</v>
      </c>
      <c r="L1172" s="116">
        <v>29.9556</v>
      </c>
      <c r="M1172" s="117" t="s">
        <v>1859</v>
      </c>
      <c r="N1172" s="116" t="s">
        <v>146</v>
      </c>
      <c r="O1172" s="116">
        <v>0</v>
      </c>
      <c r="P1172" s="116">
        <v>0</v>
      </c>
      <c r="Q1172" s="116">
        <v>0</v>
      </c>
      <c r="R1172" s="116">
        <v>0</v>
      </c>
      <c r="S1172" s="116">
        <v>0</v>
      </c>
      <c r="T1172" s="116">
        <v>0</v>
      </c>
      <c r="U1172" s="116" t="s">
        <v>159</v>
      </c>
      <c r="V1172" s="116">
        <v>35</v>
      </c>
      <c r="W1172" s="116">
        <v>239</v>
      </c>
      <c r="X1172" s="116">
        <v>29</v>
      </c>
      <c r="Y1172" s="116">
        <v>203</v>
      </c>
      <c r="Z1172" s="116">
        <v>6</v>
      </c>
      <c r="AA1172" s="116">
        <v>36</v>
      </c>
      <c r="AB1172" s="116">
        <v>0</v>
      </c>
      <c r="AC1172" s="116">
        <v>0</v>
      </c>
      <c r="AD1172" s="116">
        <v>3</v>
      </c>
      <c r="AE1172" s="116">
        <v>21</v>
      </c>
      <c r="AF1172" s="116" t="s">
        <v>1860</v>
      </c>
      <c r="AG1172" s="117"/>
      <c r="AH1172" s="117" t="s">
        <v>1861</v>
      </c>
    </row>
    <row r="1173" spans="1:34" x14ac:dyDescent="0.25">
      <c r="A1173" s="117" t="s">
        <v>329</v>
      </c>
      <c r="B1173" s="117" t="s">
        <v>175</v>
      </c>
      <c r="C1173" s="117" t="s">
        <v>4159</v>
      </c>
      <c r="D1173" s="117" t="s">
        <v>328</v>
      </c>
      <c r="E1173" s="117" t="s">
        <v>330</v>
      </c>
      <c r="F1173" s="117" t="s">
        <v>490</v>
      </c>
      <c r="G1173" s="117" t="s">
        <v>491</v>
      </c>
      <c r="H1173" s="117" t="s">
        <v>4160</v>
      </c>
      <c r="I1173" s="117"/>
      <c r="J1173" s="116" t="s">
        <v>1858</v>
      </c>
      <c r="K1173" s="116">
        <v>8.8714999999999993</v>
      </c>
      <c r="L1173" s="116">
        <v>29.949183333000001</v>
      </c>
      <c r="M1173" s="117" t="s">
        <v>1859</v>
      </c>
      <c r="N1173" s="116" t="s">
        <v>146</v>
      </c>
      <c r="O1173" s="116">
        <v>0</v>
      </c>
      <c r="P1173" s="116">
        <v>0</v>
      </c>
      <c r="Q1173" s="116">
        <v>0</v>
      </c>
      <c r="R1173" s="116">
        <v>0</v>
      </c>
      <c r="S1173" s="116">
        <v>0</v>
      </c>
      <c r="T1173" s="116">
        <v>0</v>
      </c>
      <c r="U1173" s="116" t="s">
        <v>159</v>
      </c>
      <c r="V1173" s="116">
        <v>18</v>
      </c>
      <c r="W1173" s="116">
        <v>126</v>
      </c>
      <c r="X1173" s="116">
        <v>12</v>
      </c>
      <c r="Y1173" s="116">
        <v>84</v>
      </c>
      <c r="Z1173" s="116">
        <v>6</v>
      </c>
      <c r="AA1173" s="116">
        <v>42</v>
      </c>
      <c r="AB1173" s="116">
        <v>0</v>
      </c>
      <c r="AC1173" s="116">
        <v>0</v>
      </c>
      <c r="AD1173" s="116">
        <v>3</v>
      </c>
      <c r="AE1173" s="116">
        <v>21</v>
      </c>
      <c r="AF1173" s="116" t="s">
        <v>1860</v>
      </c>
      <c r="AG1173" s="117"/>
      <c r="AH1173" s="117" t="s">
        <v>1861</v>
      </c>
    </row>
    <row r="1174" spans="1:34" x14ac:dyDescent="0.25">
      <c r="A1174" s="117" t="s">
        <v>329</v>
      </c>
      <c r="B1174" s="117" t="s">
        <v>175</v>
      </c>
      <c r="C1174" s="117" t="s">
        <v>4161</v>
      </c>
      <c r="D1174" s="117" t="s">
        <v>328</v>
      </c>
      <c r="E1174" s="117" t="s">
        <v>330</v>
      </c>
      <c r="F1174" s="117" t="s">
        <v>327</v>
      </c>
      <c r="G1174" s="117" t="s">
        <v>331</v>
      </c>
      <c r="H1174" s="117" t="s">
        <v>4162</v>
      </c>
      <c r="I1174" s="117"/>
      <c r="J1174" s="116" t="s">
        <v>1858</v>
      </c>
      <c r="K1174" s="116">
        <v>9.207732</v>
      </c>
      <c r="L1174" s="116">
        <v>29.876373000000001</v>
      </c>
      <c r="M1174" s="117" t="s">
        <v>1859</v>
      </c>
      <c r="N1174" s="116" t="s">
        <v>146</v>
      </c>
      <c r="O1174" s="116">
        <v>0</v>
      </c>
      <c r="P1174" s="116">
        <v>0</v>
      </c>
      <c r="Q1174" s="116">
        <v>0</v>
      </c>
      <c r="R1174" s="116">
        <v>0</v>
      </c>
      <c r="S1174" s="116">
        <v>0</v>
      </c>
      <c r="T1174" s="116">
        <v>0</v>
      </c>
      <c r="U1174" s="116" t="s">
        <v>159</v>
      </c>
      <c r="V1174" s="116">
        <v>25</v>
      </c>
      <c r="W1174" s="116">
        <v>125</v>
      </c>
      <c r="X1174" s="116">
        <v>18</v>
      </c>
      <c r="Y1174" s="116">
        <v>90</v>
      </c>
      <c r="Z1174" s="116">
        <v>7</v>
      </c>
      <c r="AA1174" s="116">
        <v>35</v>
      </c>
      <c r="AB1174" s="116">
        <v>0</v>
      </c>
      <c r="AC1174" s="116">
        <v>0</v>
      </c>
      <c r="AD1174" s="116">
        <v>0</v>
      </c>
      <c r="AE1174" s="116">
        <v>0</v>
      </c>
      <c r="AF1174" s="116" t="s">
        <v>1860</v>
      </c>
      <c r="AG1174" s="117"/>
      <c r="AH1174" s="117" t="s">
        <v>1861</v>
      </c>
    </row>
    <row r="1175" spans="1:34" x14ac:dyDescent="0.25">
      <c r="A1175" s="117" t="s">
        <v>329</v>
      </c>
      <c r="B1175" s="117" t="s">
        <v>175</v>
      </c>
      <c r="C1175" s="117" t="s">
        <v>4163</v>
      </c>
      <c r="D1175" s="117" t="s">
        <v>328</v>
      </c>
      <c r="E1175" s="117" t="s">
        <v>330</v>
      </c>
      <c r="F1175" s="117" t="s">
        <v>327</v>
      </c>
      <c r="G1175" s="117" t="s">
        <v>331</v>
      </c>
      <c r="H1175" s="117" t="s">
        <v>4164</v>
      </c>
      <c r="I1175" s="117"/>
      <c r="J1175" s="116" t="s">
        <v>1858</v>
      </c>
      <c r="K1175" s="116">
        <v>9.1964000000000006</v>
      </c>
      <c r="L1175" s="116">
        <v>29.863099999999999</v>
      </c>
      <c r="M1175" s="117" t="s">
        <v>1859</v>
      </c>
      <c r="N1175" s="116" t="s">
        <v>146</v>
      </c>
      <c r="O1175" s="116">
        <v>0</v>
      </c>
      <c r="P1175" s="116">
        <v>0</v>
      </c>
      <c r="Q1175" s="116">
        <v>0</v>
      </c>
      <c r="R1175" s="116">
        <v>0</v>
      </c>
      <c r="S1175" s="116">
        <v>0</v>
      </c>
      <c r="T1175" s="116">
        <v>0</v>
      </c>
      <c r="U1175" s="116" t="s">
        <v>159</v>
      </c>
      <c r="V1175" s="116">
        <v>7</v>
      </c>
      <c r="W1175" s="116">
        <v>35</v>
      </c>
      <c r="X1175" s="116">
        <v>7</v>
      </c>
      <c r="Y1175" s="116">
        <v>35</v>
      </c>
      <c r="Z1175" s="116">
        <v>0</v>
      </c>
      <c r="AA1175" s="116">
        <v>0</v>
      </c>
      <c r="AB1175" s="116">
        <v>0</v>
      </c>
      <c r="AC1175" s="116">
        <v>0</v>
      </c>
      <c r="AD1175" s="116">
        <v>0</v>
      </c>
      <c r="AE1175" s="116">
        <v>0</v>
      </c>
      <c r="AF1175" s="116" t="s">
        <v>1860</v>
      </c>
      <c r="AG1175" s="117"/>
      <c r="AH1175" s="117" t="s">
        <v>1861</v>
      </c>
    </row>
    <row r="1176" spans="1:34" x14ac:dyDescent="0.25">
      <c r="A1176" s="117" t="s">
        <v>329</v>
      </c>
      <c r="B1176" s="117" t="s">
        <v>175</v>
      </c>
      <c r="C1176" s="117" t="s">
        <v>4165</v>
      </c>
      <c r="D1176" s="117" t="s">
        <v>328</v>
      </c>
      <c r="E1176" s="117" t="s">
        <v>330</v>
      </c>
      <c r="F1176" s="117" t="s">
        <v>327</v>
      </c>
      <c r="G1176" s="117" t="s">
        <v>331</v>
      </c>
      <c r="H1176" s="117" t="s">
        <v>4166</v>
      </c>
      <c r="I1176" s="117"/>
      <c r="J1176" s="116" t="s">
        <v>1858</v>
      </c>
      <c r="K1176" s="116">
        <v>9.2543000000000006</v>
      </c>
      <c r="L1176" s="116">
        <v>29.879121999999999</v>
      </c>
      <c r="M1176" s="117" t="s">
        <v>1859</v>
      </c>
      <c r="N1176" s="116" t="s">
        <v>146</v>
      </c>
      <c r="O1176" s="116">
        <v>0</v>
      </c>
      <c r="P1176" s="116">
        <v>0</v>
      </c>
      <c r="Q1176" s="116">
        <v>0</v>
      </c>
      <c r="R1176" s="116">
        <v>0</v>
      </c>
      <c r="S1176" s="116">
        <v>0</v>
      </c>
      <c r="T1176" s="116">
        <v>0</v>
      </c>
      <c r="U1176" s="116" t="s">
        <v>159</v>
      </c>
      <c r="V1176" s="116">
        <v>21</v>
      </c>
      <c r="W1176" s="116">
        <v>105</v>
      </c>
      <c r="X1176" s="116">
        <v>16</v>
      </c>
      <c r="Y1176" s="116">
        <v>80</v>
      </c>
      <c r="Z1176" s="116">
        <v>5</v>
      </c>
      <c r="AA1176" s="116">
        <v>25</v>
      </c>
      <c r="AB1176" s="116">
        <v>0</v>
      </c>
      <c r="AC1176" s="116">
        <v>0</v>
      </c>
      <c r="AD1176" s="116">
        <v>0</v>
      </c>
      <c r="AE1176" s="116">
        <v>0</v>
      </c>
      <c r="AF1176" s="116" t="s">
        <v>1860</v>
      </c>
      <c r="AG1176" s="117"/>
      <c r="AH1176" s="117" t="s">
        <v>1861</v>
      </c>
    </row>
    <row r="1177" spans="1:34" x14ac:dyDescent="0.25">
      <c r="A1177" s="118" t="s">
        <v>329</v>
      </c>
      <c r="B1177" s="118" t="s">
        <v>175</v>
      </c>
      <c r="C1177" s="118" t="s">
        <v>4167</v>
      </c>
      <c r="D1177" s="118" t="s">
        <v>328</v>
      </c>
      <c r="E1177" s="118" t="s">
        <v>330</v>
      </c>
      <c r="F1177" s="118" t="s">
        <v>327</v>
      </c>
      <c r="G1177" s="118" t="s">
        <v>331</v>
      </c>
      <c r="H1177" s="118" t="s">
        <v>4168</v>
      </c>
      <c r="I1177" s="118"/>
      <c r="J1177" s="118" t="s">
        <v>1885</v>
      </c>
      <c r="K1177" s="119">
        <v>9.2523</v>
      </c>
      <c r="L1177" s="119">
        <v>29.905899999999999</v>
      </c>
      <c r="M1177" s="118" t="s">
        <v>1859</v>
      </c>
      <c r="N1177" s="116" t="s">
        <v>159</v>
      </c>
      <c r="O1177" s="119">
        <v>35</v>
      </c>
      <c r="P1177" s="119">
        <v>150</v>
      </c>
      <c r="Q1177" s="119">
        <v>35</v>
      </c>
      <c r="R1177" s="119">
        <v>150</v>
      </c>
      <c r="S1177" s="119">
        <v>0</v>
      </c>
      <c r="T1177" s="119">
        <v>0</v>
      </c>
      <c r="U1177" s="119" t="s">
        <v>146</v>
      </c>
      <c r="V1177" s="119">
        <v>0</v>
      </c>
      <c r="W1177" s="116">
        <v>0</v>
      </c>
      <c r="X1177" s="119">
        <v>0</v>
      </c>
      <c r="Y1177" s="119">
        <v>0</v>
      </c>
      <c r="Z1177" s="119">
        <v>0</v>
      </c>
      <c r="AA1177" s="119">
        <v>0</v>
      </c>
      <c r="AB1177" s="119">
        <v>0</v>
      </c>
      <c r="AC1177" s="119">
        <v>0</v>
      </c>
      <c r="AD1177" s="119">
        <v>0</v>
      </c>
      <c r="AE1177" s="119">
        <v>0</v>
      </c>
      <c r="AF1177" s="116" t="s">
        <v>1860</v>
      </c>
      <c r="AG1177" s="118"/>
      <c r="AH1177" s="117" t="s">
        <v>1861</v>
      </c>
    </row>
    <row r="1178" spans="1:34" x14ac:dyDescent="0.25">
      <c r="A1178" s="117" t="s">
        <v>329</v>
      </c>
      <c r="B1178" s="117" t="s">
        <v>175</v>
      </c>
      <c r="C1178" s="117" t="s">
        <v>4169</v>
      </c>
      <c r="D1178" s="117" t="s">
        <v>328</v>
      </c>
      <c r="E1178" s="117" t="s">
        <v>330</v>
      </c>
      <c r="F1178" s="117" t="s">
        <v>327</v>
      </c>
      <c r="G1178" s="117" t="s">
        <v>331</v>
      </c>
      <c r="H1178" s="117" t="s">
        <v>4170</v>
      </c>
      <c r="I1178" s="117"/>
      <c r="J1178" s="116" t="s">
        <v>1858</v>
      </c>
      <c r="K1178" s="116">
        <v>9.2914999999999992</v>
      </c>
      <c r="L1178" s="116">
        <v>29.933482999999999</v>
      </c>
      <c r="M1178" s="117" t="s">
        <v>1859</v>
      </c>
      <c r="N1178" s="116" t="s">
        <v>146</v>
      </c>
      <c r="O1178" s="116">
        <v>0</v>
      </c>
      <c r="P1178" s="116">
        <v>0</v>
      </c>
      <c r="Q1178" s="116">
        <v>0</v>
      </c>
      <c r="R1178" s="116">
        <v>0</v>
      </c>
      <c r="S1178" s="116">
        <v>0</v>
      </c>
      <c r="T1178" s="116">
        <v>0</v>
      </c>
      <c r="U1178" s="116" t="s">
        <v>159</v>
      </c>
      <c r="V1178" s="116">
        <v>61</v>
      </c>
      <c r="W1178" s="116">
        <v>305</v>
      </c>
      <c r="X1178" s="116">
        <v>50</v>
      </c>
      <c r="Y1178" s="116">
        <v>250</v>
      </c>
      <c r="Z1178" s="116">
        <v>11</v>
      </c>
      <c r="AA1178" s="116">
        <v>55</v>
      </c>
      <c r="AB1178" s="116">
        <v>0</v>
      </c>
      <c r="AC1178" s="116">
        <v>0</v>
      </c>
      <c r="AD1178" s="116">
        <v>0</v>
      </c>
      <c r="AE1178" s="116">
        <v>0</v>
      </c>
      <c r="AF1178" s="116" t="s">
        <v>1860</v>
      </c>
      <c r="AG1178" s="117"/>
      <c r="AH1178" s="117" t="s">
        <v>1861</v>
      </c>
    </row>
    <row r="1179" spans="1:34" x14ac:dyDescent="0.25">
      <c r="A1179" s="117" t="s">
        <v>329</v>
      </c>
      <c r="B1179" s="117" t="s">
        <v>175</v>
      </c>
      <c r="C1179" s="117" t="s">
        <v>4171</v>
      </c>
      <c r="D1179" s="117" t="s">
        <v>328</v>
      </c>
      <c r="E1179" s="117" t="s">
        <v>330</v>
      </c>
      <c r="F1179" s="117" t="s">
        <v>327</v>
      </c>
      <c r="G1179" s="117" t="s">
        <v>331</v>
      </c>
      <c r="H1179" s="117" t="s">
        <v>4172</v>
      </c>
      <c r="I1179" s="117"/>
      <c r="J1179" s="116" t="s">
        <v>1858</v>
      </c>
      <c r="K1179" s="116">
        <v>9.2596670000000003</v>
      </c>
      <c r="L1179" s="116">
        <v>29.887167000000002</v>
      </c>
      <c r="M1179" s="117" t="s">
        <v>1859</v>
      </c>
      <c r="N1179" s="116" t="s">
        <v>146</v>
      </c>
      <c r="O1179" s="116">
        <v>0</v>
      </c>
      <c r="P1179" s="116">
        <v>0</v>
      </c>
      <c r="Q1179" s="116">
        <v>0</v>
      </c>
      <c r="R1179" s="116">
        <v>0</v>
      </c>
      <c r="S1179" s="116">
        <v>0</v>
      </c>
      <c r="T1179" s="116">
        <v>0</v>
      </c>
      <c r="U1179" s="116" t="s">
        <v>159</v>
      </c>
      <c r="V1179" s="116">
        <v>75</v>
      </c>
      <c r="W1179" s="116">
        <v>369</v>
      </c>
      <c r="X1179" s="116">
        <v>69</v>
      </c>
      <c r="Y1179" s="116">
        <v>345</v>
      </c>
      <c r="Z1179" s="116">
        <v>6</v>
      </c>
      <c r="AA1179" s="116">
        <v>24</v>
      </c>
      <c r="AB1179" s="116">
        <v>0</v>
      </c>
      <c r="AC1179" s="116">
        <v>0</v>
      </c>
      <c r="AD1179" s="116">
        <v>0</v>
      </c>
      <c r="AE1179" s="116">
        <v>0</v>
      </c>
      <c r="AF1179" s="116" t="s">
        <v>1860</v>
      </c>
      <c r="AG1179" s="117"/>
      <c r="AH1179" s="117" t="s">
        <v>1861</v>
      </c>
    </row>
    <row r="1180" spans="1:34" x14ac:dyDescent="0.25">
      <c r="A1180" s="117" t="s">
        <v>329</v>
      </c>
      <c r="B1180" s="117" t="s">
        <v>175</v>
      </c>
      <c r="C1180" s="117" t="s">
        <v>4173</v>
      </c>
      <c r="D1180" s="117" t="s">
        <v>328</v>
      </c>
      <c r="E1180" s="117" t="s">
        <v>330</v>
      </c>
      <c r="F1180" s="117" t="s">
        <v>327</v>
      </c>
      <c r="G1180" s="117" t="s">
        <v>331</v>
      </c>
      <c r="H1180" s="117" t="s">
        <v>4174</v>
      </c>
      <c r="I1180" s="117"/>
      <c r="J1180" s="116" t="s">
        <v>1858</v>
      </c>
      <c r="K1180" s="116">
        <v>9.2669599999999992</v>
      </c>
      <c r="L1180" s="116">
        <v>29.890689999999999</v>
      </c>
      <c r="M1180" s="117" t="s">
        <v>1859</v>
      </c>
      <c r="N1180" s="116" t="s">
        <v>146</v>
      </c>
      <c r="O1180" s="116">
        <v>0</v>
      </c>
      <c r="P1180" s="116">
        <v>0</v>
      </c>
      <c r="Q1180" s="116">
        <v>0</v>
      </c>
      <c r="R1180" s="116">
        <v>0</v>
      </c>
      <c r="S1180" s="116">
        <v>0</v>
      </c>
      <c r="T1180" s="116">
        <v>0</v>
      </c>
      <c r="U1180" s="116" t="s">
        <v>159</v>
      </c>
      <c r="V1180" s="116">
        <v>15</v>
      </c>
      <c r="W1180" s="116">
        <v>75</v>
      </c>
      <c r="X1180" s="116">
        <v>12</v>
      </c>
      <c r="Y1180" s="116">
        <v>60</v>
      </c>
      <c r="Z1180" s="116">
        <v>3</v>
      </c>
      <c r="AA1180" s="116">
        <v>15</v>
      </c>
      <c r="AB1180" s="116">
        <v>0</v>
      </c>
      <c r="AC1180" s="116">
        <v>0</v>
      </c>
      <c r="AD1180" s="116">
        <v>0</v>
      </c>
      <c r="AE1180" s="116">
        <v>0</v>
      </c>
      <c r="AF1180" s="116" t="s">
        <v>1860</v>
      </c>
      <c r="AG1180" s="117"/>
      <c r="AH1180" s="117" t="s">
        <v>1861</v>
      </c>
    </row>
    <row r="1181" spans="1:34" x14ac:dyDescent="0.25">
      <c r="A1181" s="117" t="s">
        <v>329</v>
      </c>
      <c r="B1181" s="117" t="s">
        <v>175</v>
      </c>
      <c r="C1181" s="117" t="s">
        <v>4175</v>
      </c>
      <c r="D1181" s="117" t="s">
        <v>328</v>
      </c>
      <c r="E1181" s="117" t="s">
        <v>330</v>
      </c>
      <c r="F1181" s="117" t="s">
        <v>327</v>
      </c>
      <c r="G1181" s="117" t="s">
        <v>331</v>
      </c>
      <c r="H1181" s="117" t="s">
        <v>4176</v>
      </c>
      <c r="I1181" s="117"/>
      <c r="J1181" s="116" t="s">
        <v>1858</v>
      </c>
      <c r="K1181" s="116">
        <v>9.2661669999999994</v>
      </c>
      <c r="L1181" s="116">
        <v>29.89115</v>
      </c>
      <c r="M1181" s="117" t="s">
        <v>1859</v>
      </c>
      <c r="N1181" s="116" t="s">
        <v>146</v>
      </c>
      <c r="O1181" s="116">
        <v>0</v>
      </c>
      <c r="P1181" s="116">
        <v>0</v>
      </c>
      <c r="Q1181" s="116">
        <v>0</v>
      </c>
      <c r="R1181" s="116">
        <v>0</v>
      </c>
      <c r="S1181" s="116">
        <v>0</v>
      </c>
      <c r="T1181" s="116">
        <v>0</v>
      </c>
      <c r="U1181" s="116" t="s">
        <v>159</v>
      </c>
      <c r="V1181" s="116">
        <v>10</v>
      </c>
      <c r="W1181" s="116">
        <v>50</v>
      </c>
      <c r="X1181" s="116">
        <v>7</v>
      </c>
      <c r="Y1181" s="116">
        <v>35</v>
      </c>
      <c r="Z1181" s="116">
        <v>3</v>
      </c>
      <c r="AA1181" s="116">
        <v>15</v>
      </c>
      <c r="AB1181" s="116">
        <v>0</v>
      </c>
      <c r="AC1181" s="116">
        <v>0</v>
      </c>
      <c r="AD1181" s="116">
        <v>0</v>
      </c>
      <c r="AE1181" s="116">
        <v>0</v>
      </c>
      <c r="AF1181" s="116" t="s">
        <v>1860</v>
      </c>
      <c r="AG1181" s="117"/>
      <c r="AH1181" s="117" t="s">
        <v>1861</v>
      </c>
    </row>
    <row r="1182" spans="1:34" x14ac:dyDescent="0.25">
      <c r="A1182" s="117" t="s">
        <v>329</v>
      </c>
      <c r="B1182" s="117" t="s">
        <v>175</v>
      </c>
      <c r="C1182" s="117" t="s">
        <v>4177</v>
      </c>
      <c r="D1182" s="117" t="s">
        <v>328</v>
      </c>
      <c r="E1182" s="117" t="s">
        <v>330</v>
      </c>
      <c r="F1182" s="117" t="s">
        <v>327</v>
      </c>
      <c r="G1182" s="117" t="s">
        <v>331</v>
      </c>
      <c r="H1182" s="117" t="s">
        <v>4178</v>
      </c>
      <c r="I1182" s="117"/>
      <c r="J1182" s="116" t="s">
        <v>1858</v>
      </c>
      <c r="K1182" s="116">
        <v>9.2190999999999992</v>
      </c>
      <c r="L1182" s="116">
        <v>29.8887</v>
      </c>
      <c r="M1182" s="117" t="s">
        <v>1859</v>
      </c>
      <c r="N1182" s="116" t="s">
        <v>146</v>
      </c>
      <c r="O1182" s="116">
        <v>0</v>
      </c>
      <c r="P1182" s="116">
        <v>0</v>
      </c>
      <c r="Q1182" s="116">
        <v>0</v>
      </c>
      <c r="R1182" s="116">
        <v>0</v>
      </c>
      <c r="S1182" s="116">
        <v>0</v>
      </c>
      <c r="T1182" s="116">
        <v>0</v>
      </c>
      <c r="U1182" s="116" t="s">
        <v>159</v>
      </c>
      <c r="V1182" s="116">
        <v>120</v>
      </c>
      <c r="W1182" s="116">
        <v>600</v>
      </c>
      <c r="X1182" s="116">
        <v>112</v>
      </c>
      <c r="Y1182" s="116">
        <v>560</v>
      </c>
      <c r="Z1182" s="116">
        <v>8</v>
      </c>
      <c r="AA1182" s="116">
        <v>40</v>
      </c>
      <c r="AB1182" s="116">
        <v>0</v>
      </c>
      <c r="AC1182" s="116">
        <v>0</v>
      </c>
      <c r="AD1182" s="116">
        <v>0</v>
      </c>
      <c r="AE1182" s="116">
        <v>0</v>
      </c>
      <c r="AF1182" s="116" t="s">
        <v>1860</v>
      </c>
      <c r="AG1182" s="117"/>
      <c r="AH1182" s="117" t="s">
        <v>1861</v>
      </c>
    </row>
    <row r="1183" spans="1:34" x14ac:dyDescent="0.25">
      <c r="A1183" s="117" t="s">
        <v>329</v>
      </c>
      <c r="B1183" s="117" t="s">
        <v>175</v>
      </c>
      <c r="C1183" s="117" t="s">
        <v>4179</v>
      </c>
      <c r="D1183" s="117" t="s">
        <v>328</v>
      </c>
      <c r="E1183" s="117" t="s">
        <v>330</v>
      </c>
      <c r="F1183" s="117" t="s">
        <v>482</v>
      </c>
      <c r="G1183" s="117" t="s">
        <v>483</v>
      </c>
      <c r="H1183" s="117" t="s">
        <v>4180</v>
      </c>
      <c r="I1183" s="117"/>
      <c r="J1183" s="116" t="s">
        <v>1858</v>
      </c>
      <c r="K1183" s="116">
        <v>9.3156330000000001</v>
      </c>
      <c r="L1183" s="116">
        <v>30.044616999999999</v>
      </c>
      <c r="M1183" s="117" t="s">
        <v>1859</v>
      </c>
      <c r="N1183" s="116" t="s">
        <v>146</v>
      </c>
      <c r="O1183" s="116">
        <v>0</v>
      </c>
      <c r="P1183" s="116">
        <v>0</v>
      </c>
      <c r="Q1183" s="116">
        <v>0</v>
      </c>
      <c r="R1183" s="116">
        <v>0</v>
      </c>
      <c r="S1183" s="116">
        <v>0</v>
      </c>
      <c r="T1183" s="116">
        <v>0</v>
      </c>
      <c r="U1183" s="116" t="s">
        <v>159</v>
      </c>
      <c r="V1183" s="116">
        <v>53</v>
      </c>
      <c r="W1183" s="116">
        <v>265</v>
      </c>
      <c r="X1183" s="116">
        <v>31</v>
      </c>
      <c r="Y1183" s="116">
        <v>155</v>
      </c>
      <c r="Z1183" s="116">
        <v>22</v>
      </c>
      <c r="AA1183" s="116">
        <v>110</v>
      </c>
      <c r="AB1183" s="116">
        <v>0</v>
      </c>
      <c r="AC1183" s="116">
        <v>0</v>
      </c>
      <c r="AD1183" s="116">
        <v>47</v>
      </c>
      <c r="AE1183" s="116">
        <v>235</v>
      </c>
      <c r="AF1183" s="116" t="s">
        <v>1860</v>
      </c>
      <c r="AG1183" s="117"/>
      <c r="AH1183" s="117" t="s">
        <v>1861</v>
      </c>
    </row>
    <row r="1184" spans="1:34" x14ac:dyDescent="0.25">
      <c r="A1184" s="117" t="s">
        <v>329</v>
      </c>
      <c r="B1184" s="117" t="s">
        <v>175</v>
      </c>
      <c r="C1184" s="117" t="s">
        <v>4181</v>
      </c>
      <c r="D1184" s="117" t="s">
        <v>328</v>
      </c>
      <c r="E1184" s="117" t="s">
        <v>330</v>
      </c>
      <c r="F1184" s="117" t="s">
        <v>482</v>
      </c>
      <c r="G1184" s="117" t="s">
        <v>483</v>
      </c>
      <c r="H1184" s="117" t="s">
        <v>4182</v>
      </c>
      <c r="I1184" s="117"/>
      <c r="J1184" s="116" t="s">
        <v>1858</v>
      </c>
      <c r="K1184" s="116">
        <v>9.3061670000000003</v>
      </c>
      <c r="L1184" s="116">
        <v>30.026717000000001</v>
      </c>
      <c r="M1184" s="117" t="s">
        <v>1859</v>
      </c>
      <c r="N1184" s="116" t="s">
        <v>146</v>
      </c>
      <c r="O1184" s="116">
        <v>0</v>
      </c>
      <c r="P1184" s="116">
        <v>0</v>
      </c>
      <c r="Q1184" s="116">
        <v>0</v>
      </c>
      <c r="R1184" s="116">
        <v>0</v>
      </c>
      <c r="S1184" s="116">
        <v>0</v>
      </c>
      <c r="T1184" s="116">
        <v>0</v>
      </c>
      <c r="U1184" s="116" t="s">
        <v>159</v>
      </c>
      <c r="V1184" s="116">
        <v>54</v>
      </c>
      <c r="W1184" s="116">
        <v>432</v>
      </c>
      <c r="X1184" s="116">
        <v>36</v>
      </c>
      <c r="Y1184" s="116">
        <v>288</v>
      </c>
      <c r="Z1184" s="116">
        <v>18</v>
      </c>
      <c r="AA1184" s="116">
        <v>144</v>
      </c>
      <c r="AB1184" s="116">
        <v>0</v>
      </c>
      <c r="AC1184" s="116">
        <v>0</v>
      </c>
      <c r="AD1184" s="116">
        <v>51</v>
      </c>
      <c r="AE1184" s="116">
        <v>408</v>
      </c>
      <c r="AF1184" s="116" t="s">
        <v>1860</v>
      </c>
      <c r="AG1184" s="117"/>
      <c r="AH1184" s="117" t="s">
        <v>1861</v>
      </c>
    </row>
    <row r="1185" spans="1:34" x14ac:dyDescent="0.25">
      <c r="A1185" s="117" t="s">
        <v>329</v>
      </c>
      <c r="B1185" s="117" t="s">
        <v>175</v>
      </c>
      <c r="C1185" s="117" t="s">
        <v>4183</v>
      </c>
      <c r="D1185" s="117" t="s">
        <v>328</v>
      </c>
      <c r="E1185" s="117" t="s">
        <v>330</v>
      </c>
      <c r="F1185" s="117" t="s">
        <v>482</v>
      </c>
      <c r="G1185" s="117" t="s">
        <v>483</v>
      </c>
      <c r="H1185" s="117" t="s">
        <v>4184</v>
      </c>
      <c r="I1185" s="117"/>
      <c r="J1185" s="116" t="s">
        <v>1858</v>
      </c>
      <c r="K1185" s="116">
        <v>9.2510250000000003</v>
      </c>
      <c r="L1185" s="116">
        <v>30.13195</v>
      </c>
      <c r="M1185" s="117" t="s">
        <v>1859</v>
      </c>
      <c r="N1185" s="116" t="s">
        <v>146</v>
      </c>
      <c r="O1185" s="116">
        <v>0</v>
      </c>
      <c r="P1185" s="116">
        <v>0</v>
      </c>
      <c r="Q1185" s="116">
        <v>0</v>
      </c>
      <c r="R1185" s="116">
        <v>0</v>
      </c>
      <c r="S1185" s="116">
        <v>0</v>
      </c>
      <c r="T1185" s="116">
        <v>0</v>
      </c>
      <c r="U1185" s="116" t="s">
        <v>159</v>
      </c>
      <c r="V1185" s="116">
        <v>19</v>
      </c>
      <c r="W1185" s="116">
        <v>152</v>
      </c>
      <c r="X1185" s="116">
        <v>12</v>
      </c>
      <c r="Y1185" s="116">
        <v>96</v>
      </c>
      <c r="Z1185" s="116">
        <v>7</v>
      </c>
      <c r="AA1185" s="116">
        <v>56</v>
      </c>
      <c r="AB1185" s="116">
        <v>0</v>
      </c>
      <c r="AC1185" s="116">
        <v>0</v>
      </c>
      <c r="AD1185" s="116">
        <v>11</v>
      </c>
      <c r="AE1185" s="116">
        <v>88</v>
      </c>
      <c r="AF1185" s="116" t="s">
        <v>1860</v>
      </c>
      <c r="AG1185" s="117"/>
      <c r="AH1185" s="117" t="s">
        <v>1861</v>
      </c>
    </row>
    <row r="1186" spans="1:34" x14ac:dyDescent="0.25">
      <c r="A1186" s="117" t="s">
        <v>329</v>
      </c>
      <c r="B1186" s="117" t="s">
        <v>175</v>
      </c>
      <c r="C1186" s="117" t="s">
        <v>4185</v>
      </c>
      <c r="D1186" s="117" t="s">
        <v>328</v>
      </c>
      <c r="E1186" s="117" t="s">
        <v>330</v>
      </c>
      <c r="F1186" s="117" t="s">
        <v>482</v>
      </c>
      <c r="G1186" s="117" t="s">
        <v>483</v>
      </c>
      <c r="H1186" s="117" t="s">
        <v>4186</v>
      </c>
      <c r="I1186" s="117"/>
      <c r="J1186" s="116" t="s">
        <v>1858</v>
      </c>
      <c r="K1186" s="116">
        <v>9.46692</v>
      </c>
      <c r="L1186" s="116">
        <v>30.069500000000001</v>
      </c>
      <c r="M1186" s="117" t="s">
        <v>1859</v>
      </c>
      <c r="N1186" s="116" t="s">
        <v>146</v>
      </c>
      <c r="O1186" s="116">
        <v>0</v>
      </c>
      <c r="P1186" s="116">
        <v>0</v>
      </c>
      <c r="Q1186" s="116">
        <v>0</v>
      </c>
      <c r="R1186" s="116">
        <v>0</v>
      </c>
      <c r="S1186" s="116">
        <v>0</v>
      </c>
      <c r="T1186" s="116">
        <v>0</v>
      </c>
      <c r="U1186" s="116" t="s">
        <v>159</v>
      </c>
      <c r="V1186" s="116">
        <v>25</v>
      </c>
      <c r="W1186" s="116">
        <v>125</v>
      </c>
      <c r="X1186" s="116">
        <v>15</v>
      </c>
      <c r="Y1186" s="116">
        <v>75</v>
      </c>
      <c r="Z1186" s="116">
        <v>10</v>
      </c>
      <c r="AA1186" s="116">
        <v>50</v>
      </c>
      <c r="AB1186" s="116">
        <v>0</v>
      </c>
      <c r="AC1186" s="116">
        <v>0</v>
      </c>
      <c r="AD1186" s="116">
        <v>25</v>
      </c>
      <c r="AE1186" s="116">
        <v>125</v>
      </c>
      <c r="AF1186" s="116" t="s">
        <v>1860</v>
      </c>
      <c r="AG1186" s="117"/>
      <c r="AH1186" s="117" t="s">
        <v>1861</v>
      </c>
    </row>
    <row r="1187" spans="1:34" x14ac:dyDescent="0.25">
      <c r="A1187" s="117" t="s">
        <v>329</v>
      </c>
      <c r="B1187" s="117" t="s">
        <v>175</v>
      </c>
      <c r="C1187" s="117" t="s">
        <v>4187</v>
      </c>
      <c r="D1187" s="117" t="s">
        <v>328</v>
      </c>
      <c r="E1187" s="117" t="s">
        <v>330</v>
      </c>
      <c r="F1187" s="117" t="s">
        <v>482</v>
      </c>
      <c r="G1187" s="117" t="s">
        <v>483</v>
      </c>
      <c r="H1187" s="117" t="s">
        <v>483</v>
      </c>
      <c r="I1187" s="117"/>
      <c r="J1187" s="116" t="s">
        <v>1858</v>
      </c>
      <c r="K1187" s="116">
        <v>9.3123330000000006</v>
      </c>
      <c r="L1187" s="116">
        <v>30.026433000000001</v>
      </c>
      <c r="M1187" s="117" t="s">
        <v>1859</v>
      </c>
      <c r="N1187" s="116" t="s">
        <v>146</v>
      </c>
      <c r="O1187" s="116">
        <v>0</v>
      </c>
      <c r="P1187" s="116">
        <v>0</v>
      </c>
      <c r="Q1187" s="116">
        <v>0</v>
      </c>
      <c r="R1187" s="116">
        <v>0</v>
      </c>
      <c r="S1187" s="116">
        <v>0</v>
      </c>
      <c r="T1187" s="116">
        <v>0</v>
      </c>
      <c r="U1187" s="116" t="s">
        <v>159</v>
      </c>
      <c r="V1187" s="116">
        <v>67</v>
      </c>
      <c r="W1187" s="116">
        <v>335</v>
      </c>
      <c r="X1187" s="116">
        <v>45</v>
      </c>
      <c r="Y1187" s="116">
        <v>225</v>
      </c>
      <c r="Z1187" s="116">
        <v>22</v>
      </c>
      <c r="AA1187" s="116">
        <v>110</v>
      </c>
      <c r="AB1187" s="116">
        <v>0</v>
      </c>
      <c r="AC1187" s="116">
        <v>0</v>
      </c>
      <c r="AD1187" s="116">
        <v>20</v>
      </c>
      <c r="AE1187" s="116">
        <v>160</v>
      </c>
      <c r="AF1187" s="116" t="s">
        <v>1860</v>
      </c>
      <c r="AG1187" s="117"/>
      <c r="AH1187" s="117" t="s">
        <v>1861</v>
      </c>
    </row>
    <row r="1188" spans="1:34" x14ac:dyDescent="0.25">
      <c r="A1188" s="117" t="s">
        <v>329</v>
      </c>
      <c r="B1188" s="117" t="s">
        <v>175</v>
      </c>
      <c r="C1188" s="117" t="s">
        <v>4188</v>
      </c>
      <c r="D1188" s="117" t="s">
        <v>328</v>
      </c>
      <c r="E1188" s="117" t="s">
        <v>330</v>
      </c>
      <c r="F1188" s="117" t="s">
        <v>482</v>
      </c>
      <c r="G1188" s="117" t="s">
        <v>483</v>
      </c>
      <c r="H1188" s="117" t="s">
        <v>4092</v>
      </c>
      <c r="I1188" s="117"/>
      <c r="J1188" s="116" t="s">
        <v>1858</v>
      </c>
      <c r="K1188" s="116">
        <v>9.3408999999999995</v>
      </c>
      <c r="L1188" s="116">
        <v>30.081299999999999</v>
      </c>
      <c r="M1188" s="117" t="s">
        <v>1859</v>
      </c>
      <c r="N1188" s="116" t="s">
        <v>146</v>
      </c>
      <c r="O1188" s="116">
        <v>0</v>
      </c>
      <c r="P1188" s="116">
        <v>0</v>
      </c>
      <c r="Q1188" s="116">
        <v>0</v>
      </c>
      <c r="R1188" s="116">
        <v>0</v>
      </c>
      <c r="S1188" s="116">
        <v>0</v>
      </c>
      <c r="T1188" s="116">
        <v>0</v>
      </c>
      <c r="U1188" s="116" t="s">
        <v>159</v>
      </c>
      <c r="V1188" s="116">
        <v>42</v>
      </c>
      <c r="W1188" s="116">
        <v>210</v>
      </c>
      <c r="X1188" s="116">
        <v>29</v>
      </c>
      <c r="Y1188" s="116">
        <v>145</v>
      </c>
      <c r="Z1188" s="116">
        <v>13</v>
      </c>
      <c r="AA1188" s="116">
        <v>65</v>
      </c>
      <c r="AB1188" s="116">
        <v>0</v>
      </c>
      <c r="AC1188" s="116">
        <v>0</v>
      </c>
      <c r="AD1188" s="116">
        <v>32</v>
      </c>
      <c r="AE1188" s="116">
        <v>256</v>
      </c>
      <c r="AF1188" s="116" t="s">
        <v>1860</v>
      </c>
      <c r="AG1188" s="117"/>
      <c r="AH1188" s="117" t="s">
        <v>1861</v>
      </c>
    </row>
    <row r="1189" spans="1:34" x14ac:dyDescent="0.25">
      <c r="A1189" s="117" t="s">
        <v>329</v>
      </c>
      <c r="B1189" s="117" t="s">
        <v>175</v>
      </c>
      <c r="C1189" s="117" t="s">
        <v>4189</v>
      </c>
      <c r="D1189" s="117" t="s">
        <v>328</v>
      </c>
      <c r="E1189" s="117" t="s">
        <v>330</v>
      </c>
      <c r="F1189" s="117" t="s">
        <v>482</v>
      </c>
      <c r="G1189" s="117" t="s">
        <v>483</v>
      </c>
      <c r="H1189" s="117" t="s">
        <v>4190</v>
      </c>
      <c r="I1189" s="117"/>
      <c r="J1189" s="116" t="s">
        <v>1858</v>
      </c>
      <c r="K1189" s="116">
        <v>9.3155999999999999</v>
      </c>
      <c r="L1189" s="116">
        <v>30.044599999999999</v>
      </c>
      <c r="M1189" s="117" t="s">
        <v>1859</v>
      </c>
      <c r="N1189" s="116" t="s">
        <v>146</v>
      </c>
      <c r="O1189" s="116">
        <v>0</v>
      </c>
      <c r="P1189" s="116">
        <v>0</v>
      </c>
      <c r="Q1189" s="116">
        <v>0</v>
      </c>
      <c r="R1189" s="116">
        <v>0</v>
      </c>
      <c r="S1189" s="116">
        <v>0</v>
      </c>
      <c r="T1189" s="116">
        <v>0</v>
      </c>
      <c r="U1189" s="116" t="s">
        <v>159</v>
      </c>
      <c r="V1189" s="116">
        <v>51</v>
      </c>
      <c r="W1189" s="116">
        <v>360</v>
      </c>
      <c r="X1189" s="116">
        <v>35</v>
      </c>
      <c r="Y1189" s="116">
        <v>280</v>
      </c>
      <c r="Z1189" s="116">
        <v>16</v>
      </c>
      <c r="AA1189" s="116">
        <v>80</v>
      </c>
      <c r="AB1189" s="116">
        <v>0</v>
      </c>
      <c r="AC1189" s="116">
        <v>0</v>
      </c>
      <c r="AD1189" s="116">
        <v>43</v>
      </c>
      <c r="AE1189" s="116">
        <v>344</v>
      </c>
      <c r="AF1189" s="116" t="s">
        <v>1860</v>
      </c>
      <c r="AG1189" s="117"/>
      <c r="AH1189" s="117" t="s">
        <v>1861</v>
      </c>
    </row>
    <row r="1190" spans="1:34" x14ac:dyDescent="0.25">
      <c r="A1190" s="117" t="s">
        <v>329</v>
      </c>
      <c r="B1190" s="117" t="s">
        <v>175</v>
      </c>
      <c r="C1190" s="117" t="s">
        <v>4191</v>
      </c>
      <c r="D1190" s="117" t="s">
        <v>328</v>
      </c>
      <c r="E1190" s="117" t="s">
        <v>330</v>
      </c>
      <c r="F1190" s="117" t="s">
        <v>482</v>
      </c>
      <c r="G1190" s="117" t="s">
        <v>483</v>
      </c>
      <c r="H1190" s="117" t="s">
        <v>4192</v>
      </c>
      <c r="I1190" s="117"/>
      <c r="J1190" s="116" t="s">
        <v>1858</v>
      </c>
      <c r="K1190" s="116">
        <v>9.3614567999999991</v>
      </c>
      <c r="L1190" s="116">
        <v>30.1204079</v>
      </c>
      <c r="M1190" s="117" t="s">
        <v>1859</v>
      </c>
      <c r="N1190" s="116" t="s">
        <v>146</v>
      </c>
      <c r="O1190" s="116">
        <v>0</v>
      </c>
      <c r="P1190" s="116">
        <v>0</v>
      </c>
      <c r="Q1190" s="116">
        <v>0</v>
      </c>
      <c r="R1190" s="116">
        <v>0</v>
      </c>
      <c r="S1190" s="116">
        <v>0</v>
      </c>
      <c r="T1190" s="116">
        <v>0</v>
      </c>
      <c r="U1190" s="116" t="s">
        <v>159</v>
      </c>
      <c r="V1190" s="116">
        <v>39</v>
      </c>
      <c r="W1190" s="116">
        <v>312</v>
      </c>
      <c r="X1190" s="116">
        <v>25</v>
      </c>
      <c r="Y1190" s="116">
        <v>200</v>
      </c>
      <c r="Z1190" s="116">
        <v>14</v>
      </c>
      <c r="AA1190" s="116">
        <v>112</v>
      </c>
      <c r="AB1190" s="116">
        <v>0</v>
      </c>
      <c r="AC1190" s="116">
        <v>0</v>
      </c>
      <c r="AD1190" s="116">
        <v>28</v>
      </c>
      <c r="AE1190" s="116">
        <v>224</v>
      </c>
      <c r="AF1190" s="116" t="s">
        <v>1860</v>
      </c>
      <c r="AG1190" s="117"/>
      <c r="AH1190" s="117" t="s">
        <v>1861</v>
      </c>
    </row>
    <row r="1191" spans="1:34" x14ac:dyDescent="0.25">
      <c r="A1191" s="117" t="s">
        <v>329</v>
      </c>
      <c r="B1191" s="117" t="s">
        <v>175</v>
      </c>
      <c r="C1191" s="117" t="s">
        <v>4193</v>
      </c>
      <c r="D1191" s="117" t="s">
        <v>328</v>
      </c>
      <c r="E1191" s="117" t="s">
        <v>330</v>
      </c>
      <c r="F1191" s="117" t="s">
        <v>757</v>
      </c>
      <c r="G1191" s="117" t="s">
        <v>758</v>
      </c>
      <c r="H1191" s="117" t="s">
        <v>4194</v>
      </c>
      <c r="I1191" s="117"/>
      <c r="J1191" s="116" t="s">
        <v>1858</v>
      </c>
      <c r="K1191" s="116">
        <v>9.3121500000000008</v>
      </c>
      <c r="L1191" s="116">
        <v>29.977516667</v>
      </c>
      <c r="M1191" s="117" t="s">
        <v>1859</v>
      </c>
      <c r="N1191" s="116" t="s">
        <v>146</v>
      </c>
      <c r="O1191" s="116">
        <v>0</v>
      </c>
      <c r="P1191" s="116">
        <v>0</v>
      </c>
      <c r="Q1191" s="116">
        <v>0</v>
      </c>
      <c r="R1191" s="116">
        <v>0</v>
      </c>
      <c r="S1191" s="116">
        <v>0</v>
      </c>
      <c r="T1191" s="116">
        <v>0</v>
      </c>
      <c r="U1191" s="116" t="s">
        <v>159</v>
      </c>
      <c r="V1191" s="116">
        <v>67</v>
      </c>
      <c r="W1191" s="116">
        <v>603</v>
      </c>
      <c r="X1191" s="116">
        <v>42</v>
      </c>
      <c r="Y1191" s="116">
        <v>378</v>
      </c>
      <c r="Z1191" s="116">
        <v>25</v>
      </c>
      <c r="AA1191" s="116">
        <v>225</v>
      </c>
      <c r="AB1191" s="116">
        <v>0</v>
      </c>
      <c r="AC1191" s="116">
        <v>0</v>
      </c>
      <c r="AD1191" s="116">
        <v>5</v>
      </c>
      <c r="AE1191" s="116">
        <v>25</v>
      </c>
      <c r="AF1191" s="116" t="s">
        <v>1860</v>
      </c>
      <c r="AG1191" s="117"/>
      <c r="AH1191" s="117" t="s">
        <v>1861</v>
      </c>
    </row>
    <row r="1192" spans="1:34" x14ac:dyDescent="0.25">
      <c r="A1192" s="117" t="s">
        <v>329</v>
      </c>
      <c r="B1192" s="117" t="s">
        <v>175</v>
      </c>
      <c r="C1192" s="117" t="s">
        <v>4195</v>
      </c>
      <c r="D1192" s="117" t="s">
        <v>328</v>
      </c>
      <c r="E1192" s="117" t="s">
        <v>330</v>
      </c>
      <c r="F1192" s="117" t="s">
        <v>757</v>
      </c>
      <c r="G1192" s="117" t="s">
        <v>758</v>
      </c>
      <c r="H1192" s="117" t="s">
        <v>4196</v>
      </c>
      <c r="I1192" s="117"/>
      <c r="J1192" s="116" t="s">
        <v>1858</v>
      </c>
      <c r="K1192" s="116">
        <v>9.31151281</v>
      </c>
      <c r="L1192" s="116">
        <v>29.982951380999999</v>
      </c>
      <c r="M1192" s="117" t="s">
        <v>1859</v>
      </c>
      <c r="N1192" s="116" t="s">
        <v>146</v>
      </c>
      <c r="O1192" s="116">
        <v>0</v>
      </c>
      <c r="P1192" s="116">
        <v>0</v>
      </c>
      <c r="Q1192" s="116">
        <v>0</v>
      </c>
      <c r="R1192" s="116">
        <v>0</v>
      </c>
      <c r="S1192" s="116">
        <v>0</v>
      </c>
      <c r="T1192" s="116">
        <v>0</v>
      </c>
      <c r="U1192" s="116" t="s">
        <v>159</v>
      </c>
      <c r="V1192" s="116">
        <v>67</v>
      </c>
      <c r="W1192" s="116">
        <v>551</v>
      </c>
      <c r="X1192" s="116">
        <v>41</v>
      </c>
      <c r="Y1192" s="116">
        <v>369</v>
      </c>
      <c r="Z1192" s="116">
        <v>26</v>
      </c>
      <c r="AA1192" s="116">
        <v>182</v>
      </c>
      <c r="AB1192" s="116">
        <v>0</v>
      </c>
      <c r="AC1192" s="116">
        <v>0</v>
      </c>
      <c r="AD1192" s="116">
        <v>3</v>
      </c>
      <c r="AE1192" s="116">
        <v>15</v>
      </c>
      <c r="AF1192" s="116" t="s">
        <v>1860</v>
      </c>
      <c r="AG1192" s="117"/>
      <c r="AH1192" s="117" t="s">
        <v>1861</v>
      </c>
    </row>
    <row r="1193" spans="1:34" x14ac:dyDescent="0.25">
      <c r="A1193" s="117" t="s">
        <v>329</v>
      </c>
      <c r="B1193" s="117" t="s">
        <v>175</v>
      </c>
      <c r="C1193" s="117" t="s">
        <v>4197</v>
      </c>
      <c r="D1193" s="117" t="s">
        <v>328</v>
      </c>
      <c r="E1193" s="117" t="s">
        <v>330</v>
      </c>
      <c r="F1193" s="117" t="s">
        <v>502</v>
      </c>
      <c r="G1193" s="117" t="s">
        <v>503</v>
      </c>
      <c r="H1193" s="117" t="s">
        <v>4198</v>
      </c>
      <c r="I1193" s="117"/>
      <c r="J1193" s="116" t="s">
        <v>1858</v>
      </c>
      <c r="K1193" s="116">
        <v>9.1971329999999991</v>
      </c>
      <c r="L1193" s="116">
        <v>29.992166999999998</v>
      </c>
      <c r="M1193" s="117" t="s">
        <v>1859</v>
      </c>
      <c r="N1193" s="116" t="s">
        <v>146</v>
      </c>
      <c r="O1193" s="116">
        <v>0</v>
      </c>
      <c r="P1193" s="116">
        <v>0</v>
      </c>
      <c r="Q1193" s="116">
        <v>0</v>
      </c>
      <c r="R1193" s="116">
        <v>0</v>
      </c>
      <c r="S1193" s="116">
        <v>0</v>
      </c>
      <c r="T1193" s="116">
        <v>0</v>
      </c>
      <c r="U1193" s="116" t="s">
        <v>159</v>
      </c>
      <c r="V1193" s="116">
        <v>60</v>
      </c>
      <c r="W1193" s="116">
        <v>429</v>
      </c>
      <c r="X1193" s="116">
        <v>47</v>
      </c>
      <c r="Y1193" s="116">
        <v>329</v>
      </c>
      <c r="Z1193" s="116">
        <v>13</v>
      </c>
      <c r="AA1193" s="116">
        <v>100</v>
      </c>
      <c r="AB1193" s="116">
        <v>0</v>
      </c>
      <c r="AC1193" s="116">
        <v>0</v>
      </c>
      <c r="AD1193" s="116">
        <v>12</v>
      </c>
      <c r="AE1193" s="116">
        <v>84</v>
      </c>
      <c r="AF1193" s="116" t="s">
        <v>1860</v>
      </c>
      <c r="AG1193" s="117"/>
      <c r="AH1193" s="117" t="s">
        <v>1882</v>
      </c>
    </row>
    <row r="1194" spans="1:34" x14ac:dyDescent="0.25">
      <c r="A1194" s="117" t="s">
        <v>329</v>
      </c>
      <c r="B1194" s="117" t="s">
        <v>175</v>
      </c>
      <c r="C1194" s="117" t="s">
        <v>4199</v>
      </c>
      <c r="D1194" s="117" t="s">
        <v>328</v>
      </c>
      <c r="E1194" s="117" t="s">
        <v>330</v>
      </c>
      <c r="F1194" s="117" t="s">
        <v>502</v>
      </c>
      <c r="G1194" s="117" t="s">
        <v>503</v>
      </c>
      <c r="H1194" s="117" t="s">
        <v>4200</v>
      </c>
      <c r="I1194" s="117"/>
      <c r="J1194" s="116" t="s">
        <v>1858</v>
      </c>
      <c r="K1194" s="116">
        <v>9.2099449999999994</v>
      </c>
      <c r="L1194" s="116">
        <v>29.986556</v>
      </c>
      <c r="M1194" s="117" t="s">
        <v>1859</v>
      </c>
      <c r="N1194" s="116" t="s">
        <v>146</v>
      </c>
      <c r="O1194" s="116">
        <v>0</v>
      </c>
      <c r="P1194" s="116">
        <v>0</v>
      </c>
      <c r="Q1194" s="116">
        <v>0</v>
      </c>
      <c r="R1194" s="116">
        <v>0</v>
      </c>
      <c r="S1194" s="116">
        <v>0</v>
      </c>
      <c r="T1194" s="116">
        <v>0</v>
      </c>
      <c r="U1194" s="116" t="s">
        <v>159</v>
      </c>
      <c r="V1194" s="116">
        <v>78</v>
      </c>
      <c r="W1194" s="116">
        <v>481</v>
      </c>
      <c r="X1194" s="116">
        <v>44</v>
      </c>
      <c r="Y1194" s="116">
        <v>312</v>
      </c>
      <c r="Z1194" s="116">
        <v>34</v>
      </c>
      <c r="AA1194" s="116">
        <v>169</v>
      </c>
      <c r="AB1194" s="116">
        <v>0</v>
      </c>
      <c r="AC1194" s="116">
        <v>0</v>
      </c>
      <c r="AD1194" s="116">
        <v>7</v>
      </c>
      <c r="AE1194" s="116">
        <v>49</v>
      </c>
      <c r="AF1194" s="116" t="s">
        <v>1860</v>
      </c>
      <c r="AG1194" s="117"/>
      <c r="AH1194" s="117" t="s">
        <v>1882</v>
      </c>
    </row>
    <row r="1195" spans="1:34" x14ac:dyDescent="0.25">
      <c r="A1195" s="117" t="s">
        <v>329</v>
      </c>
      <c r="B1195" s="117" t="s">
        <v>175</v>
      </c>
      <c r="C1195" s="117" t="s">
        <v>4201</v>
      </c>
      <c r="D1195" s="117" t="s">
        <v>328</v>
      </c>
      <c r="E1195" s="117" t="s">
        <v>330</v>
      </c>
      <c r="F1195" s="117" t="s">
        <v>502</v>
      </c>
      <c r="G1195" s="117" t="s">
        <v>503</v>
      </c>
      <c r="H1195" s="117" t="s">
        <v>4202</v>
      </c>
      <c r="I1195" s="117"/>
      <c r="J1195" s="116" t="s">
        <v>1858</v>
      </c>
      <c r="K1195" s="116">
        <v>9.2052449999999997</v>
      </c>
      <c r="L1195" s="116">
        <v>30.005676000000001</v>
      </c>
      <c r="M1195" s="117" t="s">
        <v>1859</v>
      </c>
      <c r="N1195" s="116" t="s">
        <v>146</v>
      </c>
      <c r="O1195" s="116">
        <v>0</v>
      </c>
      <c r="P1195" s="116">
        <v>0</v>
      </c>
      <c r="Q1195" s="116">
        <v>0</v>
      </c>
      <c r="R1195" s="116">
        <v>0</v>
      </c>
      <c r="S1195" s="116">
        <v>0</v>
      </c>
      <c r="T1195" s="116">
        <v>0</v>
      </c>
      <c r="U1195" s="116" t="s">
        <v>159</v>
      </c>
      <c r="V1195" s="116">
        <v>92</v>
      </c>
      <c r="W1195" s="116">
        <v>472</v>
      </c>
      <c r="X1195" s="116">
        <v>51</v>
      </c>
      <c r="Y1195" s="116">
        <v>266</v>
      </c>
      <c r="Z1195" s="116">
        <v>41</v>
      </c>
      <c r="AA1195" s="116">
        <v>206</v>
      </c>
      <c r="AB1195" s="116">
        <v>0</v>
      </c>
      <c r="AC1195" s="116">
        <v>0</v>
      </c>
      <c r="AD1195" s="116">
        <v>4</v>
      </c>
      <c r="AE1195" s="116">
        <v>28</v>
      </c>
      <c r="AF1195" s="116" t="s">
        <v>1860</v>
      </c>
      <c r="AG1195" s="117"/>
      <c r="AH1195" s="117" t="s">
        <v>1882</v>
      </c>
    </row>
    <row r="1196" spans="1:34" x14ac:dyDescent="0.25">
      <c r="A1196" s="117" t="s">
        <v>329</v>
      </c>
      <c r="B1196" s="117" t="s">
        <v>175</v>
      </c>
      <c r="C1196" s="117" t="s">
        <v>4203</v>
      </c>
      <c r="D1196" s="117" t="s">
        <v>328</v>
      </c>
      <c r="E1196" s="117" t="s">
        <v>330</v>
      </c>
      <c r="F1196" s="117" t="s">
        <v>502</v>
      </c>
      <c r="G1196" s="117" t="s">
        <v>503</v>
      </c>
      <c r="H1196" s="117" t="s">
        <v>4204</v>
      </c>
      <c r="I1196" s="117"/>
      <c r="J1196" s="116" t="s">
        <v>1858</v>
      </c>
      <c r="K1196" s="116">
        <v>9.1951970000000003</v>
      </c>
      <c r="L1196" s="116">
        <v>30.000595000000001</v>
      </c>
      <c r="M1196" s="117" t="s">
        <v>1859</v>
      </c>
      <c r="N1196" s="116" t="s">
        <v>146</v>
      </c>
      <c r="O1196" s="116">
        <v>0</v>
      </c>
      <c r="P1196" s="116">
        <v>0</v>
      </c>
      <c r="Q1196" s="116">
        <v>0</v>
      </c>
      <c r="R1196" s="116">
        <v>0</v>
      </c>
      <c r="S1196" s="116">
        <v>0</v>
      </c>
      <c r="T1196" s="116">
        <v>0</v>
      </c>
      <c r="U1196" s="116" t="s">
        <v>159</v>
      </c>
      <c r="V1196" s="116">
        <v>64</v>
      </c>
      <c r="W1196" s="116">
        <v>409</v>
      </c>
      <c r="X1196" s="116">
        <v>19</v>
      </c>
      <c r="Y1196" s="116">
        <v>133</v>
      </c>
      <c r="Z1196" s="116">
        <v>45</v>
      </c>
      <c r="AA1196" s="116">
        <v>276</v>
      </c>
      <c r="AB1196" s="116">
        <v>0</v>
      </c>
      <c r="AC1196" s="116">
        <v>0</v>
      </c>
      <c r="AD1196" s="116">
        <v>14</v>
      </c>
      <c r="AE1196" s="116">
        <v>98</v>
      </c>
      <c r="AF1196" s="116" t="s">
        <v>1860</v>
      </c>
      <c r="AG1196" s="117"/>
      <c r="AH1196" s="117" t="s">
        <v>1882</v>
      </c>
    </row>
    <row r="1197" spans="1:34" x14ac:dyDescent="0.25">
      <c r="A1197" s="117" t="s">
        <v>329</v>
      </c>
      <c r="B1197" s="117" t="s">
        <v>175</v>
      </c>
      <c r="C1197" s="117" t="s">
        <v>4205</v>
      </c>
      <c r="D1197" s="117" t="s">
        <v>328</v>
      </c>
      <c r="E1197" s="117" t="s">
        <v>330</v>
      </c>
      <c r="F1197" s="117" t="s">
        <v>502</v>
      </c>
      <c r="G1197" s="117" t="s">
        <v>503</v>
      </c>
      <c r="H1197" s="117" t="s">
        <v>3041</v>
      </c>
      <c r="I1197" s="117"/>
      <c r="J1197" s="116" t="s">
        <v>1858</v>
      </c>
      <c r="K1197" s="116">
        <v>9.1957470000000008</v>
      </c>
      <c r="L1197" s="116">
        <v>29.998864999999999</v>
      </c>
      <c r="M1197" s="117" t="s">
        <v>1859</v>
      </c>
      <c r="N1197" s="116" t="s">
        <v>146</v>
      </c>
      <c r="O1197" s="116">
        <v>0</v>
      </c>
      <c r="P1197" s="116">
        <v>0</v>
      </c>
      <c r="Q1197" s="116">
        <v>0</v>
      </c>
      <c r="R1197" s="116">
        <v>0</v>
      </c>
      <c r="S1197" s="116">
        <v>0</v>
      </c>
      <c r="T1197" s="116">
        <v>0</v>
      </c>
      <c r="U1197" s="116" t="s">
        <v>159</v>
      </c>
      <c r="V1197" s="116">
        <v>111</v>
      </c>
      <c r="W1197" s="116">
        <v>555</v>
      </c>
      <c r="X1197" s="116">
        <v>102</v>
      </c>
      <c r="Y1197" s="116">
        <v>510</v>
      </c>
      <c r="Z1197" s="116">
        <v>9</v>
      </c>
      <c r="AA1197" s="116">
        <v>45</v>
      </c>
      <c r="AB1197" s="116">
        <v>0</v>
      </c>
      <c r="AC1197" s="116">
        <v>0</v>
      </c>
      <c r="AD1197" s="116">
        <v>16</v>
      </c>
      <c r="AE1197" s="116">
        <v>112</v>
      </c>
      <c r="AF1197" s="116" t="s">
        <v>1860</v>
      </c>
      <c r="AG1197" s="117"/>
      <c r="AH1197" s="117" t="s">
        <v>1882</v>
      </c>
    </row>
    <row r="1198" spans="1:34" x14ac:dyDescent="0.25">
      <c r="A1198" s="117" t="s">
        <v>329</v>
      </c>
      <c r="B1198" s="117" t="s">
        <v>175</v>
      </c>
      <c r="C1198" s="117" t="s">
        <v>4206</v>
      </c>
      <c r="D1198" s="117" t="s">
        <v>328</v>
      </c>
      <c r="E1198" s="117" t="s">
        <v>330</v>
      </c>
      <c r="F1198" s="117" t="s">
        <v>502</v>
      </c>
      <c r="G1198" s="117" t="s">
        <v>503</v>
      </c>
      <c r="H1198" s="117" t="s">
        <v>4207</v>
      </c>
      <c r="I1198" s="117"/>
      <c r="J1198" s="116" t="s">
        <v>1858</v>
      </c>
      <c r="K1198" s="116">
        <v>9.1977670000000007</v>
      </c>
      <c r="L1198" s="116">
        <v>30.005904999999998</v>
      </c>
      <c r="M1198" s="117" t="s">
        <v>1859</v>
      </c>
      <c r="N1198" s="116" t="s">
        <v>146</v>
      </c>
      <c r="O1198" s="116">
        <v>0</v>
      </c>
      <c r="P1198" s="116">
        <v>0</v>
      </c>
      <c r="Q1198" s="116">
        <v>0</v>
      </c>
      <c r="R1198" s="116">
        <v>0</v>
      </c>
      <c r="S1198" s="116">
        <v>0</v>
      </c>
      <c r="T1198" s="116">
        <v>0</v>
      </c>
      <c r="U1198" s="116" t="s">
        <v>159</v>
      </c>
      <c r="V1198" s="116">
        <v>50</v>
      </c>
      <c r="W1198" s="116">
        <v>370</v>
      </c>
      <c r="X1198" s="116">
        <v>30</v>
      </c>
      <c r="Y1198" s="116">
        <v>210</v>
      </c>
      <c r="Z1198" s="116">
        <v>20</v>
      </c>
      <c r="AA1198" s="116">
        <v>160</v>
      </c>
      <c r="AB1198" s="116">
        <v>0</v>
      </c>
      <c r="AC1198" s="116">
        <v>0</v>
      </c>
      <c r="AD1198" s="116">
        <v>18</v>
      </c>
      <c r="AE1198" s="116">
        <v>126</v>
      </c>
      <c r="AF1198" s="116" t="s">
        <v>1860</v>
      </c>
      <c r="AG1198" s="117"/>
      <c r="AH1198" s="117" t="s">
        <v>1882</v>
      </c>
    </row>
    <row r="1199" spans="1:34" x14ac:dyDescent="0.25">
      <c r="A1199" s="117" t="s">
        <v>329</v>
      </c>
      <c r="B1199" s="117" t="s">
        <v>175</v>
      </c>
      <c r="C1199" s="117" t="s">
        <v>4208</v>
      </c>
      <c r="D1199" s="117" t="s">
        <v>328</v>
      </c>
      <c r="E1199" s="117" t="s">
        <v>330</v>
      </c>
      <c r="F1199" s="117" t="s">
        <v>502</v>
      </c>
      <c r="G1199" s="117" t="s">
        <v>503</v>
      </c>
      <c r="H1199" s="117" t="s">
        <v>4209</v>
      </c>
      <c r="I1199" s="117"/>
      <c r="J1199" s="116" t="s">
        <v>1858</v>
      </c>
      <c r="K1199" s="116">
        <v>9.2206449999999993</v>
      </c>
      <c r="L1199" s="116">
        <v>29.988665999999998</v>
      </c>
      <c r="M1199" s="117" t="s">
        <v>1859</v>
      </c>
      <c r="N1199" s="116" t="s">
        <v>146</v>
      </c>
      <c r="O1199" s="116">
        <v>0</v>
      </c>
      <c r="P1199" s="116">
        <v>0</v>
      </c>
      <c r="Q1199" s="116">
        <v>0</v>
      </c>
      <c r="R1199" s="116">
        <v>0</v>
      </c>
      <c r="S1199" s="116">
        <v>0</v>
      </c>
      <c r="T1199" s="116">
        <v>0</v>
      </c>
      <c r="U1199" s="116" t="s">
        <v>159</v>
      </c>
      <c r="V1199" s="116">
        <v>76</v>
      </c>
      <c r="W1199" s="116">
        <v>569</v>
      </c>
      <c r="X1199" s="116">
        <v>35</v>
      </c>
      <c r="Y1199" s="116">
        <v>284</v>
      </c>
      <c r="Z1199" s="116">
        <v>41</v>
      </c>
      <c r="AA1199" s="116">
        <v>285</v>
      </c>
      <c r="AB1199" s="116">
        <v>0</v>
      </c>
      <c r="AC1199" s="116">
        <v>0</v>
      </c>
      <c r="AD1199" s="116">
        <v>24</v>
      </c>
      <c r="AE1199" s="116">
        <v>168</v>
      </c>
      <c r="AF1199" s="116" t="s">
        <v>1860</v>
      </c>
      <c r="AG1199" s="117"/>
      <c r="AH1199" s="117" t="s">
        <v>1882</v>
      </c>
    </row>
    <row r="1200" spans="1:34" x14ac:dyDescent="0.25">
      <c r="A1200" s="117" t="s">
        <v>329</v>
      </c>
      <c r="B1200" s="117" t="s">
        <v>175</v>
      </c>
      <c r="C1200" s="117" t="s">
        <v>4210</v>
      </c>
      <c r="D1200" s="117" t="s">
        <v>339</v>
      </c>
      <c r="E1200" s="117" t="s">
        <v>340</v>
      </c>
      <c r="F1200" s="117" t="s">
        <v>357</v>
      </c>
      <c r="G1200" s="117" t="s">
        <v>358</v>
      </c>
      <c r="H1200" s="117" t="s">
        <v>358</v>
      </c>
      <c r="I1200" s="117"/>
      <c r="J1200" s="116" t="s">
        <v>1858</v>
      </c>
      <c r="K1200" s="116">
        <v>8.8438140000000001</v>
      </c>
      <c r="L1200" s="116">
        <v>29.729718999999999</v>
      </c>
      <c r="M1200" s="117" t="s">
        <v>1859</v>
      </c>
      <c r="N1200" s="116" t="s">
        <v>146</v>
      </c>
      <c r="O1200" s="116">
        <v>0</v>
      </c>
      <c r="P1200" s="116">
        <v>0</v>
      </c>
      <c r="Q1200" s="116">
        <v>0</v>
      </c>
      <c r="R1200" s="116">
        <v>0</v>
      </c>
      <c r="S1200" s="116">
        <v>0</v>
      </c>
      <c r="T1200" s="116">
        <v>0</v>
      </c>
      <c r="U1200" s="116" t="s">
        <v>159</v>
      </c>
      <c r="V1200" s="116">
        <v>18</v>
      </c>
      <c r="W1200" s="116">
        <v>200</v>
      </c>
      <c r="X1200" s="116">
        <v>18</v>
      </c>
      <c r="Y1200" s="116">
        <v>200</v>
      </c>
      <c r="Z1200" s="116">
        <v>0</v>
      </c>
      <c r="AA1200" s="116">
        <v>0</v>
      </c>
      <c r="AB1200" s="116">
        <v>0</v>
      </c>
      <c r="AC1200" s="116">
        <v>0</v>
      </c>
      <c r="AD1200" s="116">
        <v>0</v>
      </c>
      <c r="AE1200" s="116">
        <v>0</v>
      </c>
      <c r="AF1200" s="116" t="s">
        <v>1860</v>
      </c>
      <c r="AG1200" s="117"/>
      <c r="AH1200" s="117" t="s">
        <v>1861</v>
      </c>
    </row>
    <row r="1201" spans="1:34" x14ac:dyDescent="0.25">
      <c r="A1201" s="117" t="s">
        <v>329</v>
      </c>
      <c r="B1201" s="117" t="s">
        <v>175</v>
      </c>
      <c r="C1201" s="117" t="s">
        <v>4211</v>
      </c>
      <c r="D1201" s="117" t="s">
        <v>339</v>
      </c>
      <c r="E1201" s="117" t="s">
        <v>340</v>
      </c>
      <c r="F1201" s="117" t="s">
        <v>357</v>
      </c>
      <c r="G1201" s="117" t="s">
        <v>358</v>
      </c>
      <c r="H1201" s="117" t="s">
        <v>4212</v>
      </c>
      <c r="I1201" s="117"/>
      <c r="J1201" s="116" t="s">
        <v>1858</v>
      </c>
      <c r="K1201" s="116">
        <v>8.8435190000000006</v>
      </c>
      <c r="L1201" s="116">
        <v>29.761192000000001</v>
      </c>
      <c r="M1201" s="117" t="s">
        <v>1859</v>
      </c>
      <c r="N1201" s="116" t="s">
        <v>146</v>
      </c>
      <c r="O1201" s="116">
        <v>0</v>
      </c>
      <c r="P1201" s="116">
        <v>0</v>
      </c>
      <c r="Q1201" s="116">
        <v>0</v>
      </c>
      <c r="R1201" s="116">
        <v>0</v>
      </c>
      <c r="S1201" s="116">
        <v>0</v>
      </c>
      <c r="T1201" s="116">
        <v>0</v>
      </c>
      <c r="U1201" s="116" t="s">
        <v>159</v>
      </c>
      <c r="V1201" s="116">
        <v>10</v>
      </c>
      <c r="W1201" s="116">
        <v>50</v>
      </c>
      <c r="X1201" s="116">
        <v>10</v>
      </c>
      <c r="Y1201" s="116">
        <v>50</v>
      </c>
      <c r="Z1201" s="116">
        <v>0</v>
      </c>
      <c r="AA1201" s="116">
        <v>0</v>
      </c>
      <c r="AB1201" s="116">
        <v>0</v>
      </c>
      <c r="AC1201" s="116">
        <v>0</v>
      </c>
      <c r="AD1201" s="116">
        <v>0</v>
      </c>
      <c r="AE1201" s="116">
        <v>0</v>
      </c>
      <c r="AF1201" s="116" t="s">
        <v>1860</v>
      </c>
      <c r="AG1201" s="117"/>
      <c r="AH1201" s="117" t="s">
        <v>1861</v>
      </c>
    </row>
    <row r="1202" spans="1:34" x14ac:dyDescent="0.25">
      <c r="A1202" s="117" t="s">
        <v>329</v>
      </c>
      <c r="B1202" s="117" t="s">
        <v>175</v>
      </c>
      <c r="C1202" s="117" t="s">
        <v>4213</v>
      </c>
      <c r="D1202" s="117" t="s">
        <v>339</v>
      </c>
      <c r="E1202" s="117" t="s">
        <v>340</v>
      </c>
      <c r="F1202" s="117" t="s">
        <v>357</v>
      </c>
      <c r="G1202" s="117" t="s">
        <v>358</v>
      </c>
      <c r="H1202" s="117" t="s">
        <v>4214</v>
      </c>
      <c r="I1202" s="117"/>
      <c r="J1202" s="116" t="s">
        <v>1858</v>
      </c>
      <c r="K1202" s="116">
        <v>8.6412829999999996</v>
      </c>
      <c r="L1202" s="116">
        <v>29.958317000000001</v>
      </c>
      <c r="M1202" s="117" t="s">
        <v>1859</v>
      </c>
      <c r="N1202" s="116" t="s">
        <v>146</v>
      </c>
      <c r="O1202" s="116">
        <v>0</v>
      </c>
      <c r="P1202" s="116">
        <v>0</v>
      </c>
      <c r="Q1202" s="116">
        <v>0</v>
      </c>
      <c r="R1202" s="116">
        <v>0</v>
      </c>
      <c r="S1202" s="116">
        <v>0</v>
      </c>
      <c r="T1202" s="116">
        <v>0</v>
      </c>
      <c r="U1202" s="116" t="s">
        <v>159</v>
      </c>
      <c r="V1202" s="116">
        <v>16</v>
      </c>
      <c r="W1202" s="116">
        <v>150</v>
      </c>
      <c r="X1202" s="116">
        <v>16</v>
      </c>
      <c r="Y1202" s="116">
        <v>150</v>
      </c>
      <c r="Z1202" s="116">
        <v>0</v>
      </c>
      <c r="AA1202" s="116">
        <v>0</v>
      </c>
      <c r="AB1202" s="116">
        <v>0</v>
      </c>
      <c r="AC1202" s="116">
        <v>0</v>
      </c>
      <c r="AD1202" s="116">
        <v>0</v>
      </c>
      <c r="AE1202" s="116">
        <v>0</v>
      </c>
      <c r="AF1202" s="116" t="s">
        <v>1860</v>
      </c>
      <c r="AG1202" s="117"/>
      <c r="AH1202" s="117" t="s">
        <v>1861</v>
      </c>
    </row>
    <row r="1203" spans="1:34" x14ac:dyDescent="0.25">
      <c r="A1203" s="117" t="s">
        <v>329</v>
      </c>
      <c r="B1203" s="117" t="s">
        <v>175</v>
      </c>
      <c r="C1203" s="117" t="s">
        <v>4215</v>
      </c>
      <c r="D1203" s="117" t="s">
        <v>339</v>
      </c>
      <c r="E1203" s="117" t="s">
        <v>340</v>
      </c>
      <c r="F1203" s="117" t="s">
        <v>357</v>
      </c>
      <c r="G1203" s="117" t="s">
        <v>358</v>
      </c>
      <c r="H1203" s="117" t="s">
        <v>4216</v>
      </c>
      <c r="I1203" s="117"/>
      <c r="J1203" s="116" t="s">
        <v>1858</v>
      </c>
      <c r="K1203" s="116">
        <v>8.7900139999999993</v>
      </c>
      <c r="L1203" s="116">
        <v>29.818940000000001</v>
      </c>
      <c r="M1203" s="117" t="s">
        <v>1859</v>
      </c>
      <c r="N1203" s="116" t="s">
        <v>146</v>
      </c>
      <c r="O1203" s="116">
        <v>0</v>
      </c>
      <c r="P1203" s="116">
        <v>0</v>
      </c>
      <c r="Q1203" s="116">
        <v>0</v>
      </c>
      <c r="R1203" s="116">
        <v>0</v>
      </c>
      <c r="S1203" s="116">
        <v>0</v>
      </c>
      <c r="T1203" s="116">
        <v>0</v>
      </c>
      <c r="U1203" s="116" t="s">
        <v>159</v>
      </c>
      <c r="V1203" s="116">
        <v>18</v>
      </c>
      <c r="W1203" s="116">
        <v>108</v>
      </c>
      <c r="X1203" s="116">
        <v>14</v>
      </c>
      <c r="Y1203" s="116">
        <v>100</v>
      </c>
      <c r="Z1203" s="116">
        <v>4</v>
      </c>
      <c r="AA1203" s="116">
        <v>8</v>
      </c>
      <c r="AB1203" s="116">
        <v>0</v>
      </c>
      <c r="AC1203" s="116">
        <v>0</v>
      </c>
      <c r="AD1203" s="116">
        <v>0</v>
      </c>
      <c r="AE1203" s="116">
        <v>0</v>
      </c>
      <c r="AF1203" s="116" t="s">
        <v>1860</v>
      </c>
      <c r="AG1203" s="117"/>
      <c r="AH1203" s="117" t="s">
        <v>1861</v>
      </c>
    </row>
    <row r="1204" spans="1:34" x14ac:dyDescent="0.25">
      <c r="A1204" s="117" t="s">
        <v>329</v>
      </c>
      <c r="B1204" s="117" t="s">
        <v>175</v>
      </c>
      <c r="C1204" s="117" t="s">
        <v>4217</v>
      </c>
      <c r="D1204" s="117" t="s">
        <v>339</v>
      </c>
      <c r="E1204" s="117" t="s">
        <v>340</v>
      </c>
      <c r="F1204" s="117" t="s">
        <v>357</v>
      </c>
      <c r="G1204" s="117" t="s">
        <v>358</v>
      </c>
      <c r="H1204" s="117" t="s">
        <v>4218</v>
      </c>
      <c r="I1204" s="117"/>
      <c r="J1204" s="116" t="s">
        <v>1858</v>
      </c>
      <c r="K1204" s="116">
        <v>8.835267</v>
      </c>
      <c r="L1204" s="116">
        <v>29.91695</v>
      </c>
      <c r="M1204" s="117" t="s">
        <v>1859</v>
      </c>
      <c r="N1204" s="116" t="s">
        <v>146</v>
      </c>
      <c r="O1204" s="116">
        <v>0</v>
      </c>
      <c r="P1204" s="116">
        <v>0</v>
      </c>
      <c r="Q1204" s="116">
        <v>0</v>
      </c>
      <c r="R1204" s="116">
        <v>0</v>
      </c>
      <c r="S1204" s="116">
        <v>0</v>
      </c>
      <c r="T1204" s="116">
        <v>0</v>
      </c>
      <c r="U1204" s="116" t="s">
        <v>159</v>
      </c>
      <c r="V1204" s="116">
        <v>20</v>
      </c>
      <c r="W1204" s="116">
        <v>200</v>
      </c>
      <c r="X1204" s="116">
        <v>20</v>
      </c>
      <c r="Y1204" s="116">
        <v>200</v>
      </c>
      <c r="Z1204" s="116">
        <v>0</v>
      </c>
      <c r="AA1204" s="116">
        <v>0</v>
      </c>
      <c r="AB1204" s="116">
        <v>0</v>
      </c>
      <c r="AC1204" s="116">
        <v>0</v>
      </c>
      <c r="AD1204" s="116">
        <v>0</v>
      </c>
      <c r="AE1204" s="116">
        <v>0</v>
      </c>
      <c r="AF1204" s="116" t="s">
        <v>1860</v>
      </c>
      <c r="AG1204" s="117"/>
      <c r="AH1204" s="117" t="s">
        <v>1861</v>
      </c>
    </row>
    <row r="1205" spans="1:34" x14ac:dyDescent="0.25">
      <c r="A1205" s="117" t="s">
        <v>329</v>
      </c>
      <c r="B1205" s="117" t="s">
        <v>175</v>
      </c>
      <c r="C1205" s="117" t="s">
        <v>4219</v>
      </c>
      <c r="D1205" s="117" t="s">
        <v>339</v>
      </c>
      <c r="E1205" s="117" t="s">
        <v>340</v>
      </c>
      <c r="F1205" s="117" t="s">
        <v>357</v>
      </c>
      <c r="G1205" s="117" t="s">
        <v>358</v>
      </c>
      <c r="H1205" s="117" t="s">
        <v>4220</v>
      </c>
      <c r="I1205" s="117" t="s">
        <v>3330</v>
      </c>
      <c r="J1205" s="116" t="s">
        <v>1858</v>
      </c>
      <c r="K1205" s="116">
        <v>8.7949640000000002</v>
      </c>
      <c r="L1205" s="116">
        <v>29.741161000000002</v>
      </c>
      <c r="M1205" s="117" t="s">
        <v>1859</v>
      </c>
      <c r="N1205" s="116" t="s">
        <v>146</v>
      </c>
      <c r="O1205" s="116">
        <v>0</v>
      </c>
      <c r="P1205" s="116">
        <v>0</v>
      </c>
      <c r="Q1205" s="116">
        <v>0</v>
      </c>
      <c r="R1205" s="116">
        <v>0</v>
      </c>
      <c r="S1205" s="116">
        <v>0</v>
      </c>
      <c r="T1205" s="116">
        <v>0</v>
      </c>
      <c r="U1205" s="116" t="s">
        <v>159</v>
      </c>
      <c r="V1205" s="116">
        <v>65</v>
      </c>
      <c r="W1205" s="116">
        <v>500</v>
      </c>
      <c r="X1205" s="116">
        <v>65</v>
      </c>
      <c r="Y1205" s="116">
        <v>500</v>
      </c>
      <c r="Z1205" s="116">
        <v>0</v>
      </c>
      <c r="AA1205" s="116">
        <v>0</v>
      </c>
      <c r="AB1205" s="116">
        <v>0</v>
      </c>
      <c r="AC1205" s="116">
        <v>0</v>
      </c>
      <c r="AD1205" s="116">
        <v>0</v>
      </c>
      <c r="AE1205" s="116">
        <v>0</v>
      </c>
      <c r="AF1205" s="116" t="s">
        <v>1860</v>
      </c>
      <c r="AG1205" s="117"/>
      <c r="AH1205" s="117" t="s">
        <v>1861</v>
      </c>
    </row>
    <row r="1206" spans="1:34" x14ac:dyDescent="0.25">
      <c r="A1206" s="117" t="s">
        <v>329</v>
      </c>
      <c r="B1206" s="117" t="s">
        <v>175</v>
      </c>
      <c r="C1206" s="117" t="s">
        <v>4221</v>
      </c>
      <c r="D1206" s="117" t="s">
        <v>339</v>
      </c>
      <c r="E1206" s="117" t="s">
        <v>340</v>
      </c>
      <c r="F1206" s="117" t="s">
        <v>357</v>
      </c>
      <c r="G1206" s="117" t="s">
        <v>358</v>
      </c>
      <c r="H1206" s="117" t="s">
        <v>4222</v>
      </c>
      <c r="I1206" s="117"/>
      <c r="J1206" s="116" t="s">
        <v>1858</v>
      </c>
      <c r="K1206" s="116">
        <v>8.8318220000000007</v>
      </c>
      <c r="L1206" s="116">
        <v>29.747914000000002</v>
      </c>
      <c r="M1206" s="117" t="s">
        <v>1859</v>
      </c>
      <c r="N1206" s="116" t="s">
        <v>146</v>
      </c>
      <c r="O1206" s="116">
        <v>0</v>
      </c>
      <c r="P1206" s="116">
        <v>0</v>
      </c>
      <c r="Q1206" s="116">
        <v>0</v>
      </c>
      <c r="R1206" s="116">
        <v>0</v>
      </c>
      <c r="S1206" s="116">
        <v>0</v>
      </c>
      <c r="T1206" s="116">
        <v>0</v>
      </c>
      <c r="U1206" s="116" t="s">
        <v>159</v>
      </c>
      <c r="V1206" s="116">
        <v>15</v>
      </c>
      <c r="W1206" s="116">
        <v>150</v>
      </c>
      <c r="X1206" s="116">
        <v>15</v>
      </c>
      <c r="Y1206" s="116">
        <v>150</v>
      </c>
      <c r="Z1206" s="116">
        <v>0</v>
      </c>
      <c r="AA1206" s="116">
        <v>0</v>
      </c>
      <c r="AB1206" s="116">
        <v>0</v>
      </c>
      <c r="AC1206" s="116">
        <v>0</v>
      </c>
      <c r="AD1206" s="116">
        <v>0</v>
      </c>
      <c r="AE1206" s="116">
        <v>0</v>
      </c>
      <c r="AF1206" s="116" t="s">
        <v>1860</v>
      </c>
      <c r="AG1206" s="117"/>
      <c r="AH1206" s="117" t="s">
        <v>1861</v>
      </c>
    </row>
    <row r="1207" spans="1:34" x14ac:dyDescent="0.25">
      <c r="A1207" s="117" t="s">
        <v>329</v>
      </c>
      <c r="B1207" s="117" t="s">
        <v>175</v>
      </c>
      <c r="C1207" s="117" t="s">
        <v>4223</v>
      </c>
      <c r="D1207" s="117" t="s">
        <v>339</v>
      </c>
      <c r="E1207" s="117" t="s">
        <v>340</v>
      </c>
      <c r="F1207" s="117" t="s">
        <v>357</v>
      </c>
      <c r="G1207" s="117" t="s">
        <v>358</v>
      </c>
      <c r="H1207" s="117" t="s">
        <v>4224</v>
      </c>
      <c r="I1207" s="117"/>
      <c r="J1207" s="116" t="s">
        <v>1858</v>
      </c>
      <c r="K1207" s="116">
        <v>8.8752340000000007</v>
      </c>
      <c r="L1207" s="116">
        <v>29.829509999999999</v>
      </c>
      <c r="M1207" s="117" t="s">
        <v>1859</v>
      </c>
      <c r="N1207" s="116" t="s">
        <v>146</v>
      </c>
      <c r="O1207" s="116">
        <v>0</v>
      </c>
      <c r="P1207" s="116">
        <v>0</v>
      </c>
      <c r="Q1207" s="116">
        <v>0</v>
      </c>
      <c r="R1207" s="116">
        <v>0</v>
      </c>
      <c r="S1207" s="116">
        <v>0</v>
      </c>
      <c r="T1207" s="116">
        <v>0</v>
      </c>
      <c r="U1207" s="116" t="s">
        <v>159</v>
      </c>
      <c r="V1207" s="116">
        <v>25</v>
      </c>
      <c r="W1207" s="116">
        <v>180</v>
      </c>
      <c r="X1207" s="116">
        <v>25</v>
      </c>
      <c r="Y1207" s="116">
        <v>180</v>
      </c>
      <c r="Z1207" s="116">
        <v>0</v>
      </c>
      <c r="AA1207" s="116">
        <v>0</v>
      </c>
      <c r="AB1207" s="116">
        <v>0</v>
      </c>
      <c r="AC1207" s="116">
        <v>0</v>
      </c>
      <c r="AD1207" s="116">
        <v>0</v>
      </c>
      <c r="AE1207" s="116">
        <v>0</v>
      </c>
      <c r="AF1207" s="116" t="s">
        <v>1860</v>
      </c>
      <c r="AG1207" s="117"/>
      <c r="AH1207" s="117" t="s">
        <v>1861</v>
      </c>
    </row>
    <row r="1208" spans="1:34" x14ac:dyDescent="0.25">
      <c r="A1208" s="117" t="s">
        <v>329</v>
      </c>
      <c r="B1208" s="117" t="s">
        <v>175</v>
      </c>
      <c r="C1208" s="117" t="s">
        <v>4225</v>
      </c>
      <c r="D1208" s="117" t="s">
        <v>339</v>
      </c>
      <c r="E1208" s="117" t="s">
        <v>340</v>
      </c>
      <c r="F1208" s="117" t="s">
        <v>357</v>
      </c>
      <c r="G1208" s="117" t="s">
        <v>358</v>
      </c>
      <c r="H1208" s="117" t="s">
        <v>4226</v>
      </c>
      <c r="I1208" s="117" t="s">
        <v>4227</v>
      </c>
      <c r="J1208" s="116" t="s">
        <v>1858</v>
      </c>
      <c r="K1208" s="116">
        <v>8.8757579999999994</v>
      </c>
      <c r="L1208" s="116">
        <v>29.744011</v>
      </c>
      <c r="M1208" s="117" t="s">
        <v>1859</v>
      </c>
      <c r="N1208" s="116" t="s">
        <v>146</v>
      </c>
      <c r="O1208" s="116">
        <v>0</v>
      </c>
      <c r="P1208" s="116">
        <v>0</v>
      </c>
      <c r="Q1208" s="116">
        <v>0</v>
      </c>
      <c r="R1208" s="116">
        <v>0</v>
      </c>
      <c r="S1208" s="116">
        <v>0</v>
      </c>
      <c r="T1208" s="116">
        <v>0</v>
      </c>
      <c r="U1208" s="116" t="s">
        <v>159</v>
      </c>
      <c r="V1208" s="116">
        <v>12</v>
      </c>
      <c r="W1208" s="116">
        <v>80</v>
      </c>
      <c r="X1208" s="116">
        <v>12</v>
      </c>
      <c r="Y1208" s="116">
        <v>80</v>
      </c>
      <c r="Z1208" s="116">
        <v>0</v>
      </c>
      <c r="AA1208" s="116">
        <v>0</v>
      </c>
      <c r="AB1208" s="116">
        <v>0</v>
      </c>
      <c r="AC1208" s="116">
        <v>0</v>
      </c>
      <c r="AD1208" s="116">
        <v>0</v>
      </c>
      <c r="AE1208" s="116">
        <v>0</v>
      </c>
      <c r="AF1208" s="116" t="s">
        <v>1860</v>
      </c>
      <c r="AG1208" s="117"/>
      <c r="AH1208" s="117" t="s">
        <v>1861</v>
      </c>
    </row>
    <row r="1209" spans="1:34" x14ac:dyDescent="0.25">
      <c r="A1209" s="117" t="s">
        <v>329</v>
      </c>
      <c r="B1209" s="117" t="s">
        <v>175</v>
      </c>
      <c r="C1209" s="117" t="s">
        <v>4228</v>
      </c>
      <c r="D1209" s="117" t="s">
        <v>339</v>
      </c>
      <c r="E1209" s="117" t="s">
        <v>340</v>
      </c>
      <c r="F1209" s="117" t="s">
        <v>357</v>
      </c>
      <c r="G1209" s="117" t="s">
        <v>358</v>
      </c>
      <c r="H1209" s="117" t="s">
        <v>4229</v>
      </c>
      <c r="I1209" s="117" t="s">
        <v>4230</v>
      </c>
      <c r="J1209" s="116" t="s">
        <v>1858</v>
      </c>
      <c r="K1209" s="116">
        <v>8.9001461000000006</v>
      </c>
      <c r="L1209" s="116">
        <v>29.762056000000001</v>
      </c>
      <c r="M1209" s="117" t="s">
        <v>1859</v>
      </c>
      <c r="N1209" s="116" t="s">
        <v>146</v>
      </c>
      <c r="O1209" s="116">
        <v>0</v>
      </c>
      <c r="P1209" s="116">
        <v>0</v>
      </c>
      <c r="Q1209" s="116">
        <v>0</v>
      </c>
      <c r="R1209" s="116">
        <v>0</v>
      </c>
      <c r="S1209" s="116">
        <v>0</v>
      </c>
      <c r="T1209" s="116">
        <v>0</v>
      </c>
      <c r="U1209" s="116" t="s">
        <v>159</v>
      </c>
      <c r="V1209" s="116">
        <v>53</v>
      </c>
      <c r="W1209" s="116">
        <v>404</v>
      </c>
      <c r="X1209" s="116">
        <v>51</v>
      </c>
      <c r="Y1209" s="116">
        <v>400</v>
      </c>
      <c r="Z1209" s="116">
        <v>2</v>
      </c>
      <c r="AA1209" s="116">
        <v>4</v>
      </c>
      <c r="AB1209" s="116">
        <v>0</v>
      </c>
      <c r="AC1209" s="116">
        <v>0</v>
      </c>
      <c r="AD1209" s="116">
        <v>0</v>
      </c>
      <c r="AE1209" s="116">
        <v>0</v>
      </c>
      <c r="AF1209" s="116" t="s">
        <v>1860</v>
      </c>
      <c r="AG1209" s="117"/>
      <c r="AH1209" s="117" t="s">
        <v>1861</v>
      </c>
    </row>
    <row r="1210" spans="1:34" x14ac:dyDescent="0.25">
      <c r="A1210" s="117" t="s">
        <v>329</v>
      </c>
      <c r="B1210" s="117" t="s">
        <v>175</v>
      </c>
      <c r="C1210" s="117" t="s">
        <v>4231</v>
      </c>
      <c r="D1210" s="117" t="s">
        <v>339</v>
      </c>
      <c r="E1210" s="117" t="s">
        <v>340</v>
      </c>
      <c r="F1210" s="117" t="s">
        <v>357</v>
      </c>
      <c r="G1210" s="117" t="s">
        <v>358</v>
      </c>
      <c r="H1210" s="117" t="s">
        <v>4232</v>
      </c>
      <c r="I1210" s="117"/>
      <c r="J1210" s="116" t="s">
        <v>1858</v>
      </c>
      <c r="K1210" s="116">
        <v>8.8030100000000004</v>
      </c>
      <c r="L1210" s="116">
        <v>29.876888999999998</v>
      </c>
      <c r="M1210" s="117" t="s">
        <v>1859</v>
      </c>
      <c r="N1210" s="116" t="s">
        <v>146</v>
      </c>
      <c r="O1210" s="116">
        <v>0</v>
      </c>
      <c r="P1210" s="116">
        <v>0</v>
      </c>
      <c r="Q1210" s="116">
        <v>0</v>
      </c>
      <c r="R1210" s="116">
        <v>0</v>
      </c>
      <c r="S1210" s="116">
        <v>0</v>
      </c>
      <c r="T1210" s="116">
        <v>0</v>
      </c>
      <c r="U1210" s="116" t="s">
        <v>159</v>
      </c>
      <c r="V1210" s="116">
        <v>34</v>
      </c>
      <c r="W1210" s="116">
        <v>256</v>
      </c>
      <c r="X1210" s="116">
        <v>32</v>
      </c>
      <c r="Y1210" s="116">
        <v>250</v>
      </c>
      <c r="Z1210" s="116">
        <v>2</v>
      </c>
      <c r="AA1210" s="116">
        <v>6</v>
      </c>
      <c r="AB1210" s="116">
        <v>0</v>
      </c>
      <c r="AC1210" s="116">
        <v>0</v>
      </c>
      <c r="AD1210" s="116">
        <v>0</v>
      </c>
      <c r="AE1210" s="116">
        <v>0</v>
      </c>
      <c r="AF1210" s="116" t="s">
        <v>1860</v>
      </c>
      <c r="AG1210" s="117"/>
      <c r="AH1210" s="117" t="s">
        <v>1861</v>
      </c>
    </row>
    <row r="1211" spans="1:34" x14ac:dyDescent="0.25">
      <c r="A1211" s="117" t="s">
        <v>329</v>
      </c>
      <c r="B1211" s="117" t="s">
        <v>175</v>
      </c>
      <c r="C1211" s="117" t="s">
        <v>4233</v>
      </c>
      <c r="D1211" s="117" t="s">
        <v>339</v>
      </c>
      <c r="E1211" s="117" t="s">
        <v>340</v>
      </c>
      <c r="F1211" s="117" t="s">
        <v>357</v>
      </c>
      <c r="G1211" s="117" t="s">
        <v>358</v>
      </c>
      <c r="H1211" s="117" t="s">
        <v>4234</v>
      </c>
      <c r="I1211" s="117"/>
      <c r="J1211" s="116" t="s">
        <v>1858</v>
      </c>
      <c r="K1211" s="116">
        <v>8.8285669999999996</v>
      </c>
      <c r="L1211" s="116">
        <v>29.767783000000001</v>
      </c>
      <c r="M1211" s="117" t="s">
        <v>1859</v>
      </c>
      <c r="N1211" s="116" t="s">
        <v>146</v>
      </c>
      <c r="O1211" s="116">
        <v>0</v>
      </c>
      <c r="P1211" s="116">
        <v>0</v>
      </c>
      <c r="Q1211" s="116">
        <v>0</v>
      </c>
      <c r="R1211" s="116">
        <v>0</v>
      </c>
      <c r="S1211" s="116">
        <v>0</v>
      </c>
      <c r="T1211" s="116">
        <v>0</v>
      </c>
      <c r="U1211" s="116" t="s">
        <v>159</v>
      </c>
      <c r="V1211" s="116">
        <v>12</v>
      </c>
      <c r="W1211" s="116">
        <v>102</v>
      </c>
      <c r="X1211" s="116">
        <v>12</v>
      </c>
      <c r="Y1211" s="116">
        <v>102</v>
      </c>
      <c r="Z1211" s="116">
        <v>0</v>
      </c>
      <c r="AA1211" s="116">
        <v>0</v>
      </c>
      <c r="AB1211" s="116">
        <v>0</v>
      </c>
      <c r="AC1211" s="116">
        <v>0</v>
      </c>
      <c r="AD1211" s="116">
        <v>0</v>
      </c>
      <c r="AE1211" s="116">
        <v>0</v>
      </c>
      <c r="AF1211" s="116" t="s">
        <v>1860</v>
      </c>
      <c r="AG1211" s="117"/>
      <c r="AH1211" s="117" t="s">
        <v>1861</v>
      </c>
    </row>
    <row r="1212" spans="1:34" x14ac:dyDescent="0.25">
      <c r="A1212" s="117" t="s">
        <v>329</v>
      </c>
      <c r="B1212" s="117" t="s">
        <v>175</v>
      </c>
      <c r="C1212" s="117" t="s">
        <v>4235</v>
      </c>
      <c r="D1212" s="117" t="s">
        <v>339</v>
      </c>
      <c r="E1212" s="117" t="s">
        <v>340</v>
      </c>
      <c r="F1212" s="117" t="s">
        <v>342</v>
      </c>
      <c r="G1212" s="117" t="s">
        <v>343</v>
      </c>
      <c r="H1212" s="117" t="s">
        <v>4236</v>
      </c>
      <c r="I1212" s="117"/>
      <c r="J1212" s="116" t="s">
        <v>1858</v>
      </c>
      <c r="K1212" s="116">
        <v>8.5721000000000007</v>
      </c>
      <c r="L1212" s="116">
        <v>30.001249999999999</v>
      </c>
      <c r="M1212" s="117" t="s">
        <v>1859</v>
      </c>
      <c r="N1212" s="116" t="s">
        <v>159</v>
      </c>
      <c r="O1212" s="116">
        <v>10</v>
      </c>
      <c r="P1212" s="116">
        <v>80</v>
      </c>
      <c r="Q1212" s="116">
        <v>10</v>
      </c>
      <c r="R1212" s="116">
        <v>80</v>
      </c>
      <c r="S1212" s="116">
        <v>0</v>
      </c>
      <c r="T1212" s="116">
        <v>0</v>
      </c>
      <c r="U1212" s="116" t="s">
        <v>159</v>
      </c>
      <c r="V1212" s="116">
        <v>14</v>
      </c>
      <c r="W1212" s="116">
        <v>128</v>
      </c>
      <c r="X1212" s="116">
        <v>14</v>
      </c>
      <c r="Y1212" s="116">
        <v>128</v>
      </c>
      <c r="Z1212" s="116">
        <v>0</v>
      </c>
      <c r="AA1212" s="116">
        <v>0</v>
      </c>
      <c r="AB1212" s="116">
        <v>0</v>
      </c>
      <c r="AC1212" s="116">
        <v>0</v>
      </c>
      <c r="AD1212" s="116">
        <v>0</v>
      </c>
      <c r="AE1212" s="116">
        <v>0</v>
      </c>
      <c r="AF1212" s="116" t="s">
        <v>1860</v>
      </c>
      <c r="AG1212" s="117"/>
      <c r="AH1212" s="117" t="s">
        <v>1861</v>
      </c>
    </row>
    <row r="1213" spans="1:34" x14ac:dyDescent="0.25">
      <c r="A1213" s="117" t="s">
        <v>329</v>
      </c>
      <c r="B1213" s="117" t="s">
        <v>175</v>
      </c>
      <c r="C1213" s="117" t="s">
        <v>4237</v>
      </c>
      <c r="D1213" s="117" t="s">
        <v>339</v>
      </c>
      <c r="E1213" s="117" t="s">
        <v>340</v>
      </c>
      <c r="F1213" s="117" t="s">
        <v>342</v>
      </c>
      <c r="G1213" s="117" t="s">
        <v>343</v>
      </c>
      <c r="H1213" s="117" t="s">
        <v>4238</v>
      </c>
      <c r="I1213" s="117"/>
      <c r="J1213" s="116" t="s">
        <v>1858</v>
      </c>
      <c r="K1213" s="116">
        <v>8.5960610000000006</v>
      </c>
      <c r="L1213" s="116">
        <v>29.979969000000001</v>
      </c>
      <c r="M1213" s="117" t="s">
        <v>1859</v>
      </c>
      <c r="N1213" s="116" t="s">
        <v>146</v>
      </c>
      <c r="O1213" s="116">
        <v>0</v>
      </c>
      <c r="P1213" s="116">
        <v>0</v>
      </c>
      <c r="Q1213" s="116">
        <v>0</v>
      </c>
      <c r="R1213" s="116">
        <v>0</v>
      </c>
      <c r="S1213" s="116">
        <v>0</v>
      </c>
      <c r="T1213" s="116">
        <v>0</v>
      </c>
      <c r="U1213" s="116" t="s">
        <v>159</v>
      </c>
      <c r="V1213" s="116">
        <v>17</v>
      </c>
      <c r="W1213" s="116">
        <v>194</v>
      </c>
      <c r="X1213" s="116">
        <v>17</v>
      </c>
      <c r="Y1213" s="116">
        <v>194</v>
      </c>
      <c r="Z1213" s="116">
        <v>0</v>
      </c>
      <c r="AA1213" s="116">
        <v>0</v>
      </c>
      <c r="AB1213" s="116">
        <v>0</v>
      </c>
      <c r="AC1213" s="116">
        <v>0</v>
      </c>
      <c r="AD1213" s="116">
        <v>0</v>
      </c>
      <c r="AE1213" s="116">
        <v>0</v>
      </c>
      <c r="AF1213" s="116" t="s">
        <v>1860</v>
      </c>
      <c r="AG1213" s="117"/>
      <c r="AH1213" s="117" t="s">
        <v>1861</v>
      </c>
    </row>
    <row r="1214" spans="1:34" x14ac:dyDescent="0.25">
      <c r="A1214" s="117" t="s">
        <v>329</v>
      </c>
      <c r="B1214" s="117" t="s">
        <v>175</v>
      </c>
      <c r="C1214" s="117" t="s">
        <v>4239</v>
      </c>
      <c r="D1214" s="117" t="s">
        <v>339</v>
      </c>
      <c r="E1214" s="117" t="s">
        <v>340</v>
      </c>
      <c r="F1214" s="117" t="s">
        <v>342</v>
      </c>
      <c r="G1214" s="117" t="s">
        <v>343</v>
      </c>
      <c r="H1214" s="117" t="s">
        <v>4240</v>
      </c>
      <c r="I1214" s="117"/>
      <c r="J1214" s="116" t="s">
        <v>1858</v>
      </c>
      <c r="K1214" s="116">
        <v>8.5425000000000004</v>
      </c>
      <c r="L1214" s="116">
        <v>30.01925</v>
      </c>
      <c r="M1214" s="117" t="s">
        <v>1859</v>
      </c>
      <c r="N1214" s="116" t="s">
        <v>159</v>
      </c>
      <c r="O1214" s="116">
        <v>12</v>
      </c>
      <c r="P1214" s="116">
        <v>140</v>
      </c>
      <c r="Q1214" s="116">
        <v>12</v>
      </c>
      <c r="R1214" s="116">
        <v>140</v>
      </c>
      <c r="S1214" s="116">
        <v>0</v>
      </c>
      <c r="T1214" s="116">
        <v>0</v>
      </c>
      <c r="U1214" s="116" t="s">
        <v>159</v>
      </c>
      <c r="V1214" s="116">
        <v>18</v>
      </c>
      <c r="W1214" s="116">
        <v>199</v>
      </c>
      <c r="X1214" s="116">
        <v>18</v>
      </c>
      <c r="Y1214" s="116">
        <v>199</v>
      </c>
      <c r="Z1214" s="116">
        <v>0</v>
      </c>
      <c r="AA1214" s="116">
        <v>0</v>
      </c>
      <c r="AB1214" s="116">
        <v>0</v>
      </c>
      <c r="AC1214" s="116">
        <v>0</v>
      </c>
      <c r="AD1214" s="116">
        <v>0</v>
      </c>
      <c r="AE1214" s="116">
        <v>0</v>
      </c>
      <c r="AF1214" s="116" t="s">
        <v>1860</v>
      </c>
      <c r="AG1214" s="117"/>
      <c r="AH1214" s="117" t="s">
        <v>1861</v>
      </c>
    </row>
    <row r="1215" spans="1:34" x14ac:dyDescent="0.25">
      <c r="A1215" s="117" t="s">
        <v>329</v>
      </c>
      <c r="B1215" s="117" t="s">
        <v>175</v>
      </c>
      <c r="C1215" s="117" t="s">
        <v>4241</v>
      </c>
      <c r="D1215" s="117" t="s">
        <v>339</v>
      </c>
      <c r="E1215" s="117" t="s">
        <v>340</v>
      </c>
      <c r="F1215" s="117" t="s">
        <v>342</v>
      </c>
      <c r="G1215" s="117" t="s">
        <v>343</v>
      </c>
      <c r="H1215" s="117" t="s">
        <v>4242</v>
      </c>
      <c r="I1215" s="117"/>
      <c r="J1215" s="116" t="s">
        <v>1858</v>
      </c>
      <c r="K1215" s="116">
        <v>8.5144339999999996</v>
      </c>
      <c r="L1215" s="116">
        <v>29.958652000000001</v>
      </c>
      <c r="M1215" s="117" t="s">
        <v>1859</v>
      </c>
      <c r="N1215" s="116" t="s">
        <v>146</v>
      </c>
      <c r="O1215" s="116">
        <v>0</v>
      </c>
      <c r="P1215" s="116">
        <v>0</v>
      </c>
      <c r="Q1215" s="116">
        <v>0</v>
      </c>
      <c r="R1215" s="116">
        <v>0</v>
      </c>
      <c r="S1215" s="116">
        <v>0</v>
      </c>
      <c r="T1215" s="116">
        <v>0</v>
      </c>
      <c r="U1215" s="116" t="s">
        <v>159</v>
      </c>
      <c r="V1215" s="116">
        <v>12</v>
      </c>
      <c r="W1215" s="116">
        <v>132</v>
      </c>
      <c r="X1215" s="116">
        <v>12</v>
      </c>
      <c r="Y1215" s="116">
        <v>132</v>
      </c>
      <c r="Z1215" s="116">
        <v>0</v>
      </c>
      <c r="AA1215" s="116">
        <v>0</v>
      </c>
      <c r="AB1215" s="116">
        <v>0</v>
      </c>
      <c r="AC1215" s="116">
        <v>0</v>
      </c>
      <c r="AD1215" s="116">
        <v>0</v>
      </c>
      <c r="AE1215" s="116">
        <v>0</v>
      </c>
      <c r="AF1215" s="116" t="s">
        <v>1860</v>
      </c>
      <c r="AG1215" s="117"/>
      <c r="AH1215" s="117" t="s">
        <v>1861</v>
      </c>
    </row>
    <row r="1216" spans="1:34" x14ac:dyDescent="0.25">
      <c r="A1216" s="117" t="s">
        <v>329</v>
      </c>
      <c r="B1216" s="117" t="s">
        <v>175</v>
      </c>
      <c r="C1216" s="117" t="s">
        <v>4243</v>
      </c>
      <c r="D1216" s="117" t="s">
        <v>339</v>
      </c>
      <c r="E1216" s="117" t="s">
        <v>340</v>
      </c>
      <c r="F1216" s="117" t="s">
        <v>342</v>
      </c>
      <c r="G1216" s="117" t="s">
        <v>343</v>
      </c>
      <c r="H1216" s="117" t="s">
        <v>491</v>
      </c>
      <c r="I1216" s="117"/>
      <c r="J1216" s="116" t="s">
        <v>1858</v>
      </c>
      <c r="K1216" s="116">
        <v>8.5200999999999993</v>
      </c>
      <c r="L1216" s="116">
        <v>30.02675</v>
      </c>
      <c r="M1216" s="118" t="s">
        <v>2151</v>
      </c>
      <c r="N1216" s="116" t="s">
        <v>146</v>
      </c>
      <c r="O1216" s="116">
        <v>0</v>
      </c>
      <c r="P1216" s="116">
        <v>0</v>
      </c>
      <c r="Q1216" s="116">
        <v>0</v>
      </c>
      <c r="R1216" s="116">
        <v>0</v>
      </c>
      <c r="S1216" s="116">
        <v>0</v>
      </c>
      <c r="T1216" s="116">
        <v>0</v>
      </c>
      <c r="U1216" s="119" t="s">
        <v>146</v>
      </c>
      <c r="V1216" s="116">
        <v>0</v>
      </c>
      <c r="W1216" s="116">
        <v>0</v>
      </c>
      <c r="X1216" s="116">
        <v>0</v>
      </c>
      <c r="Y1216" s="116">
        <v>0</v>
      </c>
      <c r="Z1216" s="116">
        <v>0</v>
      </c>
      <c r="AA1216" s="116">
        <v>0</v>
      </c>
      <c r="AB1216" s="116">
        <v>0</v>
      </c>
      <c r="AC1216" s="116">
        <v>0</v>
      </c>
      <c r="AD1216" s="116">
        <v>0</v>
      </c>
      <c r="AE1216" s="116">
        <v>0</v>
      </c>
      <c r="AF1216" s="116" t="s">
        <v>1860</v>
      </c>
      <c r="AG1216" s="117" t="s">
        <v>2905</v>
      </c>
      <c r="AH1216" s="117" t="s">
        <v>1861</v>
      </c>
    </row>
    <row r="1217" spans="1:34" x14ac:dyDescent="0.25">
      <c r="A1217" s="117" t="s">
        <v>329</v>
      </c>
      <c r="B1217" s="117" t="s">
        <v>175</v>
      </c>
      <c r="C1217" s="117" t="s">
        <v>4244</v>
      </c>
      <c r="D1217" s="117" t="s">
        <v>339</v>
      </c>
      <c r="E1217" s="117" t="s">
        <v>340</v>
      </c>
      <c r="F1217" s="117" t="s">
        <v>342</v>
      </c>
      <c r="G1217" s="117" t="s">
        <v>343</v>
      </c>
      <c r="H1217" s="117" t="s">
        <v>4245</v>
      </c>
      <c r="I1217" s="117"/>
      <c r="J1217" s="116" t="s">
        <v>1858</v>
      </c>
      <c r="K1217" s="116">
        <v>8.5144339999999996</v>
      </c>
      <c r="L1217" s="116">
        <v>29.910983000000002</v>
      </c>
      <c r="M1217" s="117" t="s">
        <v>1859</v>
      </c>
      <c r="N1217" s="116" t="s">
        <v>159</v>
      </c>
      <c r="O1217" s="116">
        <v>8</v>
      </c>
      <c r="P1217" s="116">
        <v>90</v>
      </c>
      <c r="Q1217" s="116">
        <v>8</v>
      </c>
      <c r="R1217" s="116">
        <v>90</v>
      </c>
      <c r="S1217" s="116">
        <v>0</v>
      </c>
      <c r="T1217" s="116">
        <v>0</v>
      </c>
      <c r="U1217" s="116" t="s">
        <v>159</v>
      </c>
      <c r="V1217" s="116">
        <v>12</v>
      </c>
      <c r="W1217" s="116">
        <v>129</v>
      </c>
      <c r="X1217" s="116">
        <v>12</v>
      </c>
      <c r="Y1217" s="116">
        <v>129</v>
      </c>
      <c r="Z1217" s="116">
        <v>0</v>
      </c>
      <c r="AA1217" s="116">
        <v>0</v>
      </c>
      <c r="AB1217" s="116">
        <v>0</v>
      </c>
      <c r="AC1217" s="116">
        <v>0</v>
      </c>
      <c r="AD1217" s="116">
        <v>0</v>
      </c>
      <c r="AE1217" s="116">
        <v>0</v>
      </c>
      <c r="AF1217" s="116" t="s">
        <v>1860</v>
      </c>
      <c r="AG1217" s="117"/>
      <c r="AH1217" s="117" t="s">
        <v>1861</v>
      </c>
    </row>
    <row r="1218" spans="1:34" x14ac:dyDescent="0.25">
      <c r="A1218" s="117" t="s">
        <v>329</v>
      </c>
      <c r="B1218" s="117" t="s">
        <v>175</v>
      </c>
      <c r="C1218" s="117" t="s">
        <v>4246</v>
      </c>
      <c r="D1218" s="117" t="s">
        <v>339</v>
      </c>
      <c r="E1218" s="117" t="s">
        <v>340</v>
      </c>
      <c r="F1218" s="117" t="s">
        <v>342</v>
      </c>
      <c r="G1218" s="117" t="s">
        <v>343</v>
      </c>
      <c r="H1218" s="117" t="s">
        <v>4247</v>
      </c>
      <c r="I1218" s="117"/>
      <c r="J1218" s="116" t="s">
        <v>1858</v>
      </c>
      <c r="K1218" s="116">
        <v>8.5144339999999996</v>
      </c>
      <c r="L1218" s="116">
        <v>29.968900000000001</v>
      </c>
      <c r="M1218" s="118" t="s">
        <v>2151</v>
      </c>
      <c r="N1218" s="116" t="s">
        <v>146</v>
      </c>
      <c r="O1218" s="116">
        <v>0</v>
      </c>
      <c r="P1218" s="116">
        <v>0</v>
      </c>
      <c r="Q1218" s="116">
        <v>0</v>
      </c>
      <c r="R1218" s="116">
        <v>0</v>
      </c>
      <c r="S1218" s="116">
        <v>0</v>
      </c>
      <c r="T1218" s="116">
        <v>0</v>
      </c>
      <c r="U1218" s="119" t="s">
        <v>146</v>
      </c>
      <c r="V1218" s="116">
        <v>0</v>
      </c>
      <c r="W1218" s="116">
        <v>0</v>
      </c>
      <c r="X1218" s="116">
        <v>0</v>
      </c>
      <c r="Y1218" s="116">
        <v>0</v>
      </c>
      <c r="Z1218" s="116">
        <v>0</v>
      </c>
      <c r="AA1218" s="116">
        <v>0</v>
      </c>
      <c r="AB1218" s="116">
        <v>0</v>
      </c>
      <c r="AC1218" s="116">
        <v>0</v>
      </c>
      <c r="AD1218" s="116">
        <v>0</v>
      </c>
      <c r="AE1218" s="116">
        <v>0</v>
      </c>
      <c r="AF1218" s="116" t="s">
        <v>1860</v>
      </c>
      <c r="AG1218" s="117" t="s">
        <v>2905</v>
      </c>
      <c r="AH1218" s="117" t="s">
        <v>1861</v>
      </c>
    </row>
    <row r="1219" spans="1:34" x14ac:dyDescent="0.25">
      <c r="A1219" s="117" t="s">
        <v>329</v>
      </c>
      <c r="B1219" s="117" t="s">
        <v>175</v>
      </c>
      <c r="C1219" s="117" t="s">
        <v>4248</v>
      </c>
      <c r="D1219" s="117" t="s">
        <v>339</v>
      </c>
      <c r="E1219" s="117" t="s">
        <v>340</v>
      </c>
      <c r="F1219" s="117" t="s">
        <v>342</v>
      </c>
      <c r="G1219" s="117" t="s">
        <v>343</v>
      </c>
      <c r="H1219" s="117" t="s">
        <v>4249</v>
      </c>
      <c r="I1219" s="117"/>
      <c r="J1219" s="116" t="s">
        <v>1858</v>
      </c>
      <c r="K1219" s="116">
        <v>8.5354829999999993</v>
      </c>
      <c r="L1219" s="116">
        <v>29.968900000000001</v>
      </c>
      <c r="M1219" s="117" t="s">
        <v>1859</v>
      </c>
      <c r="N1219" s="116" t="s">
        <v>159</v>
      </c>
      <c r="O1219" s="116">
        <v>16</v>
      </c>
      <c r="P1219" s="116">
        <v>140</v>
      </c>
      <c r="Q1219" s="116">
        <v>16</v>
      </c>
      <c r="R1219" s="116">
        <v>140</v>
      </c>
      <c r="S1219" s="116">
        <v>0</v>
      </c>
      <c r="T1219" s="116">
        <v>0</v>
      </c>
      <c r="U1219" s="116" t="s">
        <v>159</v>
      </c>
      <c r="V1219" s="116">
        <v>17</v>
      </c>
      <c r="W1219" s="116">
        <v>176</v>
      </c>
      <c r="X1219" s="116">
        <v>17</v>
      </c>
      <c r="Y1219" s="116">
        <v>176</v>
      </c>
      <c r="Z1219" s="116">
        <v>0</v>
      </c>
      <c r="AA1219" s="116">
        <v>0</v>
      </c>
      <c r="AB1219" s="116">
        <v>0</v>
      </c>
      <c r="AC1219" s="116">
        <v>0</v>
      </c>
      <c r="AD1219" s="116">
        <v>0</v>
      </c>
      <c r="AE1219" s="116">
        <v>0</v>
      </c>
      <c r="AF1219" s="116" t="s">
        <v>1860</v>
      </c>
      <c r="AG1219" s="117"/>
      <c r="AH1219" s="117" t="s">
        <v>1861</v>
      </c>
    </row>
    <row r="1220" spans="1:34" x14ac:dyDescent="0.25">
      <c r="A1220" s="117" t="s">
        <v>329</v>
      </c>
      <c r="B1220" s="117" t="s">
        <v>175</v>
      </c>
      <c r="C1220" s="117" t="s">
        <v>4250</v>
      </c>
      <c r="D1220" s="117" t="s">
        <v>339</v>
      </c>
      <c r="E1220" s="117" t="s">
        <v>340</v>
      </c>
      <c r="F1220" s="117" t="s">
        <v>342</v>
      </c>
      <c r="G1220" s="117" t="s">
        <v>343</v>
      </c>
      <c r="H1220" s="117" t="s">
        <v>4251</v>
      </c>
      <c r="I1220" s="117"/>
      <c r="J1220" s="116" t="s">
        <v>1858</v>
      </c>
      <c r="K1220" s="116">
        <v>8.5082921739999993</v>
      </c>
      <c r="L1220" s="116">
        <v>29.987171425</v>
      </c>
      <c r="M1220" s="117" t="s">
        <v>1859</v>
      </c>
      <c r="N1220" s="116" t="s">
        <v>159</v>
      </c>
      <c r="O1220" s="116">
        <v>10</v>
      </c>
      <c r="P1220" s="116">
        <v>100</v>
      </c>
      <c r="Q1220" s="116">
        <v>10</v>
      </c>
      <c r="R1220" s="116">
        <v>100</v>
      </c>
      <c r="S1220" s="116">
        <v>0</v>
      </c>
      <c r="T1220" s="116">
        <v>0</v>
      </c>
      <c r="U1220" s="116" t="s">
        <v>159</v>
      </c>
      <c r="V1220" s="116">
        <v>16</v>
      </c>
      <c r="W1220" s="116">
        <v>137</v>
      </c>
      <c r="X1220" s="116">
        <v>16</v>
      </c>
      <c r="Y1220" s="116">
        <v>137</v>
      </c>
      <c r="Z1220" s="116">
        <v>0</v>
      </c>
      <c r="AA1220" s="116">
        <v>0</v>
      </c>
      <c r="AB1220" s="116">
        <v>0</v>
      </c>
      <c r="AC1220" s="116">
        <v>0</v>
      </c>
      <c r="AD1220" s="116">
        <v>0</v>
      </c>
      <c r="AE1220" s="116">
        <v>0</v>
      </c>
      <c r="AF1220" s="116" t="s">
        <v>1860</v>
      </c>
      <c r="AG1220" s="117" t="s">
        <v>2049</v>
      </c>
      <c r="AH1220" s="117" t="s">
        <v>1861</v>
      </c>
    </row>
    <row r="1221" spans="1:34" x14ac:dyDescent="0.25">
      <c r="A1221" s="117" t="s">
        <v>329</v>
      </c>
      <c r="B1221" s="117" t="s">
        <v>175</v>
      </c>
      <c r="C1221" s="117" t="s">
        <v>4252</v>
      </c>
      <c r="D1221" s="117" t="s">
        <v>339</v>
      </c>
      <c r="E1221" s="117" t="s">
        <v>340</v>
      </c>
      <c r="F1221" s="117" t="s">
        <v>342</v>
      </c>
      <c r="G1221" s="117" t="s">
        <v>343</v>
      </c>
      <c r="H1221" s="117" t="s">
        <v>4253</v>
      </c>
      <c r="I1221" s="117"/>
      <c r="J1221" s="116" t="s">
        <v>1858</v>
      </c>
      <c r="K1221" s="116">
        <v>8.569267</v>
      </c>
      <c r="L1221" s="116">
        <v>29.943449999999999</v>
      </c>
      <c r="M1221" s="117" t="s">
        <v>1859</v>
      </c>
      <c r="N1221" s="116" t="s">
        <v>159</v>
      </c>
      <c r="O1221" s="116">
        <v>11</v>
      </c>
      <c r="P1221" s="116">
        <v>120</v>
      </c>
      <c r="Q1221" s="116">
        <v>11</v>
      </c>
      <c r="R1221" s="116">
        <v>120</v>
      </c>
      <c r="S1221" s="116">
        <v>0</v>
      </c>
      <c r="T1221" s="116">
        <v>0</v>
      </c>
      <c r="U1221" s="116" t="s">
        <v>159</v>
      </c>
      <c r="V1221" s="116">
        <v>17</v>
      </c>
      <c r="W1221" s="116">
        <v>200</v>
      </c>
      <c r="X1221" s="116">
        <v>17</v>
      </c>
      <c r="Y1221" s="116">
        <v>200</v>
      </c>
      <c r="Z1221" s="116">
        <v>0</v>
      </c>
      <c r="AA1221" s="116">
        <v>0</v>
      </c>
      <c r="AB1221" s="116">
        <v>0</v>
      </c>
      <c r="AC1221" s="116">
        <v>0</v>
      </c>
      <c r="AD1221" s="116">
        <v>0</v>
      </c>
      <c r="AE1221" s="116">
        <v>0</v>
      </c>
      <c r="AF1221" s="116" t="s">
        <v>1860</v>
      </c>
      <c r="AG1221" s="117"/>
      <c r="AH1221" s="117" t="s">
        <v>1861</v>
      </c>
    </row>
    <row r="1222" spans="1:34" x14ac:dyDescent="0.25">
      <c r="A1222" s="117" t="s">
        <v>329</v>
      </c>
      <c r="B1222" s="117" t="s">
        <v>175</v>
      </c>
      <c r="C1222" s="117" t="s">
        <v>4254</v>
      </c>
      <c r="D1222" s="117" t="s">
        <v>339</v>
      </c>
      <c r="E1222" s="117" t="s">
        <v>340</v>
      </c>
      <c r="F1222" s="117" t="s">
        <v>342</v>
      </c>
      <c r="G1222" s="117" t="s">
        <v>343</v>
      </c>
      <c r="H1222" s="117" t="s">
        <v>4255</v>
      </c>
      <c r="I1222" s="117" t="s">
        <v>4256</v>
      </c>
      <c r="J1222" s="116" t="s">
        <v>1858</v>
      </c>
      <c r="K1222" s="116">
        <v>8.5924639999999997</v>
      </c>
      <c r="L1222" s="116">
        <v>29.988050000000001</v>
      </c>
      <c r="M1222" s="117" t="s">
        <v>1859</v>
      </c>
      <c r="N1222" s="116" t="s">
        <v>159</v>
      </c>
      <c r="O1222" s="116">
        <v>12</v>
      </c>
      <c r="P1222" s="116">
        <v>112</v>
      </c>
      <c r="Q1222" s="116">
        <v>12</v>
      </c>
      <c r="R1222" s="116">
        <v>112</v>
      </c>
      <c r="S1222" s="116">
        <v>0</v>
      </c>
      <c r="T1222" s="116">
        <v>0</v>
      </c>
      <c r="U1222" s="116" t="s">
        <v>159</v>
      </c>
      <c r="V1222" s="116">
        <v>21</v>
      </c>
      <c r="W1222" s="116">
        <v>234</v>
      </c>
      <c r="X1222" s="116">
        <v>21</v>
      </c>
      <c r="Y1222" s="116">
        <v>234</v>
      </c>
      <c r="Z1222" s="116">
        <v>0</v>
      </c>
      <c r="AA1222" s="116">
        <v>0</v>
      </c>
      <c r="AB1222" s="116">
        <v>0</v>
      </c>
      <c r="AC1222" s="116">
        <v>0</v>
      </c>
      <c r="AD1222" s="116">
        <v>0</v>
      </c>
      <c r="AE1222" s="116">
        <v>0</v>
      </c>
      <c r="AF1222" s="116" t="s">
        <v>1860</v>
      </c>
      <c r="AG1222" s="117"/>
      <c r="AH1222" s="117" t="s">
        <v>1861</v>
      </c>
    </row>
    <row r="1223" spans="1:34" x14ac:dyDescent="0.25">
      <c r="A1223" s="117" t="s">
        <v>329</v>
      </c>
      <c r="B1223" s="117" t="s">
        <v>175</v>
      </c>
      <c r="C1223" s="117" t="s">
        <v>4257</v>
      </c>
      <c r="D1223" s="117" t="s">
        <v>339</v>
      </c>
      <c r="E1223" s="117" t="s">
        <v>340</v>
      </c>
      <c r="F1223" s="117" t="s">
        <v>342</v>
      </c>
      <c r="G1223" s="117" t="s">
        <v>343</v>
      </c>
      <c r="H1223" s="117" t="s">
        <v>4258</v>
      </c>
      <c r="I1223" s="117" t="s">
        <v>4259</v>
      </c>
      <c r="J1223" s="116" t="s">
        <v>1858</v>
      </c>
      <c r="K1223" s="116">
        <v>8.5946219999999993</v>
      </c>
      <c r="L1223" s="116">
        <v>29.985592</v>
      </c>
      <c r="M1223" s="117" t="s">
        <v>1859</v>
      </c>
      <c r="N1223" s="116" t="s">
        <v>159</v>
      </c>
      <c r="O1223" s="116">
        <v>13</v>
      </c>
      <c r="P1223" s="116">
        <v>110</v>
      </c>
      <c r="Q1223" s="116">
        <v>13</v>
      </c>
      <c r="R1223" s="116">
        <v>110</v>
      </c>
      <c r="S1223" s="116">
        <v>0</v>
      </c>
      <c r="T1223" s="116">
        <v>0</v>
      </c>
      <c r="U1223" s="116" t="s">
        <v>159</v>
      </c>
      <c r="V1223" s="116">
        <v>20</v>
      </c>
      <c r="W1223" s="116">
        <v>198</v>
      </c>
      <c r="X1223" s="116">
        <v>20</v>
      </c>
      <c r="Y1223" s="116">
        <v>198</v>
      </c>
      <c r="Z1223" s="116">
        <v>0</v>
      </c>
      <c r="AA1223" s="116">
        <v>0</v>
      </c>
      <c r="AB1223" s="116">
        <v>0</v>
      </c>
      <c r="AC1223" s="116">
        <v>0</v>
      </c>
      <c r="AD1223" s="116">
        <v>0</v>
      </c>
      <c r="AE1223" s="116">
        <v>0</v>
      </c>
      <c r="AF1223" s="116" t="s">
        <v>1860</v>
      </c>
      <c r="AG1223" s="117"/>
      <c r="AH1223" s="117" t="s">
        <v>1861</v>
      </c>
    </row>
    <row r="1224" spans="1:34" x14ac:dyDescent="0.25">
      <c r="A1224" s="117" t="s">
        <v>329</v>
      </c>
      <c r="B1224" s="117" t="s">
        <v>175</v>
      </c>
      <c r="C1224" s="117" t="s">
        <v>4260</v>
      </c>
      <c r="D1224" s="117" t="s">
        <v>339</v>
      </c>
      <c r="E1224" s="117" t="s">
        <v>340</v>
      </c>
      <c r="F1224" s="117" t="s">
        <v>342</v>
      </c>
      <c r="G1224" s="117" t="s">
        <v>343</v>
      </c>
      <c r="H1224" s="117" t="s">
        <v>4261</v>
      </c>
      <c r="I1224" s="117"/>
      <c r="J1224" s="116" t="s">
        <v>1858</v>
      </c>
      <c r="K1224" s="116">
        <v>8.6035529999999998</v>
      </c>
      <c r="L1224" s="116">
        <v>29.983819</v>
      </c>
      <c r="M1224" s="117" t="s">
        <v>1859</v>
      </c>
      <c r="N1224" s="116" t="s">
        <v>159</v>
      </c>
      <c r="O1224" s="116">
        <v>10</v>
      </c>
      <c r="P1224" s="116">
        <v>80</v>
      </c>
      <c r="Q1224" s="116">
        <v>10</v>
      </c>
      <c r="R1224" s="116">
        <v>80</v>
      </c>
      <c r="S1224" s="116">
        <v>0</v>
      </c>
      <c r="T1224" s="116">
        <v>0</v>
      </c>
      <c r="U1224" s="116" t="s">
        <v>159</v>
      </c>
      <c r="V1224" s="116">
        <v>14</v>
      </c>
      <c r="W1224" s="116">
        <v>144</v>
      </c>
      <c r="X1224" s="116">
        <v>14</v>
      </c>
      <c r="Y1224" s="116">
        <v>144</v>
      </c>
      <c r="Z1224" s="116">
        <v>0</v>
      </c>
      <c r="AA1224" s="116">
        <v>0</v>
      </c>
      <c r="AB1224" s="116">
        <v>0</v>
      </c>
      <c r="AC1224" s="116">
        <v>0</v>
      </c>
      <c r="AD1224" s="116">
        <v>0</v>
      </c>
      <c r="AE1224" s="116">
        <v>0</v>
      </c>
      <c r="AF1224" s="116" t="s">
        <v>1860</v>
      </c>
      <c r="AG1224" s="117"/>
      <c r="AH1224" s="117" t="s">
        <v>1861</v>
      </c>
    </row>
    <row r="1225" spans="1:34" x14ac:dyDescent="0.25">
      <c r="A1225" s="117" t="s">
        <v>329</v>
      </c>
      <c r="B1225" s="117" t="s">
        <v>175</v>
      </c>
      <c r="C1225" s="117" t="s">
        <v>4262</v>
      </c>
      <c r="D1225" s="117" t="s">
        <v>339</v>
      </c>
      <c r="E1225" s="117" t="s">
        <v>340</v>
      </c>
      <c r="F1225" s="117" t="s">
        <v>342</v>
      </c>
      <c r="G1225" s="117" t="s">
        <v>343</v>
      </c>
      <c r="H1225" s="117" t="s">
        <v>4263</v>
      </c>
      <c r="I1225" s="117" t="s">
        <v>4264</v>
      </c>
      <c r="J1225" s="116" t="s">
        <v>1858</v>
      </c>
      <c r="K1225" s="116">
        <v>8.5751439999999999</v>
      </c>
      <c r="L1225" s="116">
        <v>30.003903000000001</v>
      </c>
      <c r="M1225" s="117" t="s">
        <v>1859</v>
      </c>
      <c r="N1225" s="116" t="s">
        <v>159</v>
      </c>
      <c r="O1225" s="116">
        <v>13</v>
      </c>
      <c r="P1225" s="116">
        <v>142</v>
      </c>
      <c r="Q1225" s="116">
        <v>13</v>
      </c>
      <c r="R1225" s="116">
        <v>142</v>
      </c>
      <c r="S1225" s="116">
        <v>0</v>
      </c>
      <c r="T1225" s="116">
        <v>0</v>
      </c>
      <c r="U1225" s="116" t="s">
        <v>159</v>
      </c>
      <c r="V1225" s="116">
        <v>29</v>
      </c>
      <c r="W1225" s="116">
        <v>199</v>
      </c>
      <c r="X1225" s="116">
        <v>29</v>
      </c>
      <c r="Y1225" s="116">
        <v>199</v>
      </c>
      <c r="Z1225" s="116">
        <v>0</v>
      </c>
      <c r="AA1225" s="116">
        <v>0</v>
      </c>
      <c r="AB1225" s="116">
        <v>0</v>
      </c>
      <c r="AC1225" s="116">
        <v>0</v>
      </c>
      <c r="AD1225" s="116">
        <v>0</v>
      </c>
      <c r="AE1225" s="116">
        <v>0</v>
      </c>
      <c r="AF1225" s="116" t="s">
        <v>1860</v>
      </c>
      <c r="AG1225" s="117"/>
      <c r="AH1225" s="117" t="s">
        <v>1861</v>
      </c>
    </row>
    <row r="1226" spans="1:34" x14ac:dyDescent="0.25">
      <c r="A1226" s="117" t="s">
        <v>329</v>
      </c>
      <c r="B1226" s="117" t="s">
        <v>175</v>
      </c>
      <c r="C1226" s="117" t="s">
        <v>4265</v>
      </c>
      <c r="D1226" s="117" t="s">
        <v>339</v>
      </c>
      <c r="E1226" s="117" t="s">
        <v>340</v>
      </c>
      <c r="F1226" s="117" t="s">
        <v>342</v>
      </c>
      <c r="G1226" s="117" t="s">
        <v>343</v>
      </c>
      <c r="H1226" s="117" t="s">
        <v>4266</v>
      </c>
      <c r="I1226" s="117"/>
      <c r="J1226" s="116" t="s">
        <v>1858</v>
      </c>
      <c r="K1226" s="116">
        <v>8.5638500000000004</v>
      </c>
      <c r="L1226" s="116">
        <v>29.983819</v>
      </c>
      <c r="M1226" s="117" t="s">
        <v>1859</v>
      </c>
      <c r="N1226" s="116" t="s">
        <v>146</v>
      </c>
      <c r="O1226" s="116">
        <v>0</v>
      </c>
      <c r="P1226" s="116">
        <v>0</v>
      </c>
      <c r="Q1226" s="116">
        <v>0</v>
      </c>
      <c r="R1226" s="116">
        <v>0</v>
      </c>
      <c r="S1226" s="116">
        <v>0</v>
      </c>
      <c r="T1226" s="116">
        <v>0</v>
      </c>
      <c r="U1226" s="116" t="s">
        <v>159</v>
      </c>
      <c r="V1226" s="116">
        <v>14</v>
      </c>
      <c r="W1226" s="116">
        <v>149</v>
      </c>
      <c r="X1226" s="116">
        <v>14</v>
      </c>
      <c r="Y1226" s="116">
        <v>149</v>
      </c>
      <c r="Z1226" s="116">
        <v>0</v>
      </c>
      <c r="AA1226" s="116">
        <v>0</v>
      </c>
      <c r="AB1226" s="116">
        <v>0</v>
      </c>
      <c r="AC1226" s="116">
        <v>0</v>
      </c>
      <c r="AD1226" s="116">
        <v>0</v>
      </c>
      <c r="AE1226" s="116">
        <v>0</v>
      </c>
      <c r="AF1226" s="116" t="s">
        <v>1860</v>
      </c>
      <c r="AG1226" s="117"/>
      <c r="AH1226" s="117" t="s">
        <v>1861</v>
      </c>
    </row>
    <row r="1227" spans="1:34" x14ac:dyDescent="0.25">
      <c r="A1227" s="117" t="s">
        <v>329</v>
      </c>
      <c r="B1227" s="117" t="s">
        <v>175</v>
      </c>
      <c r="C1227" s="117" t="s">
        <v>4267</v>
      </c>
      <c r="D1227" s="117" t="s">
        <v>339</v>
      </c>
      <c r="E1227" s="117" t="s">
        <v>340</v>
      </c>
      <c r="F1227" s="117" t="s">
        <v>342</v>
      </c>
      <c r="G1227" s="117" t="s">
        <v>343</v>
      </c>
      <c r="H1227" s="117" t="s">
        <v>4268</v>
      </c>
      <c r="I1227" s="117"/>
      <c r="J1227" s="116" t="s">
        <v>1858</v>
      </c>
      <c r="K1227" s="116">
        <v>8.5483670000000007</v>
      </c>
      <c r="L1227" s="116">
        <v>29.982399999999998</v>
      </c>
      <c r="M1227" s="117" t="s">
        <v>1859</v>
      </c>
      <c r="N1227" s="116" t="s">
        <v>146</v>
      </c>
      <c r="O1227" s="116">
        <v>0</v>
      </c>
      <c r="P1227" s="116">
        <v>0</v>
      </c>
      <c r="Q1227" s="116">
        <v>0</v>
      </c>
      <c r="R1227" s="116">
        <v>0</v>
      </c>
      <c r="S1227" s="116">
        <v>0</v>
      </c>
      <c r="T1227" s="116">
        <v>0</v>
      </c>
      <c r="U1227" s="116" t="s">
        <v>159</v>
      </c>
      <c r="V1227" s="116">
        <v>13</v>
      </c>
      <c r="W1227" s="116">
        <v>130</v>
      </c>
      <c r="X1227" s="116">
        <v>13</v>
      </c>
      <c r="Y1227" s="116">
        <v>130</v>
      </c>
      <c r="Z1227" s="116">
        <v>0</v>
      </c>
      <c r="AA1227" s="116">
        <v>0</v>
      </c>
      <c r="AB1227" s="116">
        <v>0</v>
      </c>
      <c r="AC1227" s="116">
        <v>0</v>
      </c>
      <c r="AD1227" s="116">
        <v>0</v>
      </c>
      <c r="AE1227" s="116">
        <v>0</v>
      </c>
      <c r="AF1227" s="116" t="s">
        <v>1860</v>
      </c>
      <c r="AG1227" s="117"/>
      <c r="AH1227" s="117" t="s">
        <v>1861</v>
      </c>
    </row>
    <row r="1228" spans="1:34" x14ac:dyDescent="0.25">
      <c r="A1228" s="117" t="s">
        <v>329</v>
      </c>
      <c r="B1228" s="117" t="s">
        <v>175</v>
      </c>
      <c r="C1228" s="117" t="s">
        <v>4269</v>
      </c>
      <c r="D1228" s="117" t="s">
        <v>339</v>
      </c>
      <c r="E1228" s="117" t="s">
        <v>340</v>
      </c>
      <c r="F1228" s="117" t="s">
        <v>342</v>
      </c>
      <c r="G1228" s="117" t="s">
        <v>343</v>
      </c>
      <c r="H1228" s="117" t="s">
        <v>343</v>
      </c>
      <c r="I1228" s="117"/>
      <c r="J1228" s="116" t="s">
        <v>1858</v>
      </c>
      <c r="K1228" s="116">
        <v>8.477017</v>
      </c>
      <c r="L1228" s="116">
        <v>29.960083000000001</v>
      </c>
      <c r="M1228" s="117" t="s">
        <v>1859</v>
      </c>
      <c r="N1228" s="116" t="s">
        <v>159</v>
      </c>
      <c r="O1228" s="116">
        <v>14</v>
      </c>
      <c r="P1228" s="116">
        <v>130</v>
      </c>
      <c r="Q1228" s="116">
        <v>14</v>
      </c>
      <c r="R1228" s="116">
        <v>130</v>
      </c>
      <c r="S1228" s="116">
        <v>0</v>
      </c>
      <c r="T1228" s="116">
        <v>0</v>
      </c>
      <c r="U1228" s="116" t="s">
        <v>159</v>
      </c>
      <c r="V1228" s="116">
        <v>37</v>
      </c>
      <c r="W1228" s="116">
        <v>243</v>
      </c>
      <c r="X1228" s="116">
        <v>32</v>
      </c>
      <c r="Y1228" s="116">
        <v>198</v>
      </c>
      <c r="Z1228" s="116">
        <v>5</v>
      </c>
      <c r="AA1228" s="116">
        <v>45</v>
      </c>
      <c r="AB1228" s="116">
        <v>0</v>
      </c>
      <c r="AC1228" s="116">
        <v>0</v>
      </c>
      <c r="AD1228" s="116">
        <v>0</v>
      </c>
      <c r="AE1228" s="116">
        <v>0</v>
      </c>
      <c r="AF1228" s="116" t="s">
        <v>1860</v>
      </c>
      <c r="AG1228" s="117"/>
      <c r="AH1228" s="117" t="s">
        <v>1861</v>
      </c>
    </row>
    <row r="1229" spans="1:34" x14ac:dyDescent="0.25">
      <c r="A1229" s="117" t="s">
        <v>329</v>
      </c>
      <c r="B1229" s="117" t="s">
        <v>175</v>
      </c>
      <c r="C1229" s="117" t="s">
        <v>4270</v>
      </c>
      <c r="D1229" s="117" t="s">
        <v>339</v>
      </c>
      <c r="E1229" s="117" t="s">
        <v>340</v>
      </c>
      <c r="F1229" s="117" t="s">
        <v>378</v>
      </c>
      <c r="G1229" s="117" t="s">
        <v>379</v>
      </c>
      <c r="H1229" s="117" t="s">
        <v>884</v>
      </c>
      <c r="I1229" s="117" t="s">
        <v>4271</v>
      </c>
      <c r="J1229" s="116" t="s">
        <v>1858</v>
      </c>
      <c r="K1229" s="116">
        <v>8.8361110000000007</v>
      </c>
      <c r="L1229" s="116">
        <v>29.915171999999998</v>
      </c>
      <c r="M1229" s="117" t="s">
        <v>1859</v>
      </c>
      <c r="N1229" s="116" t="s">
        <v>146</v>
      </c>
      <c r="O1229" s="116">
        <v>0</v>
      </c>
      <c r="P1229" s="116">
        <v>0</v>
      </c>
      <c r="Q1229" s="116">
        <v>0</v>
      </c>
      <c r="R1229" s="116">
        <v>0</v>
      </c>
      <c r="S1229" s="116">
        <v>0</v>
      </c>
      <c r="T1229" s="116">
        <v>0</v>
      </c>
      <c r="U1229" s="116" t="s">
        <v>159</v>
      </c>
      <c r="V1229" s="116">
        <v>38</v>
      </c>
      <c r="W1229" s="116">
        <v>263</v>
      </c>
      <c r="X1229" s="116">
        <v>32</v>
      </c>
      <c r="Y1229" s="116">
        <v>224</v>
      </c>
      <c r="Z1229" s="116">
        <v>6</v>
      </c>
      <c r="AA1229" s="116">
        <v>39</v>
      </c>
      <c r="AB1229" s="116">
        <v>0</v>
      </c>
      <c r="AC1229" s="116">
        <v>0</v>
      </c>
      <c r="AD1229" s="116">
        <v>0</v>
      </c>
      <c r="AE1229" s="116">
        <v>0</v>
      </c>
      <c r="AF1229" s="116" t="s">
        <v>1860</v>
      </c>
      <c r="AG1229" s="117"/>
      <c r="AH1229" s="117" t="s">
        <v>1861</v>
      </c>
    </row>
    <row r="1230" spans="1:34" x14ac:dyDescent="0.25">
      <c r="A1230" s="117" t="s">
        <v>329</v>
      </c>
      <c r="B1230" s="117" t="s">
        <v>175</v>
      </c>
      <c r="C1230" s="117" t="s">
        <v>4272</v>
      </c>
      <c r="D1230" s="117" t="s">
        <v>339</v>
      </c>
      <c r="E1230" s="117" t="s">
        <v>340</v>
      </c>
      <c r="F1230" s="117" t="s">
        <v>378</v>
      </c>
      <c r="G1230" s="117" t="s">
        <v>379</v>
      </c>
      <c r="H1230" s="117" t="s">
        <v>4273</v>
      </c>
      <c r="I1230" s="117"/>
      <c r="J1230" s="116" t="s">
        <v>1858</v>
      </c>
      <c r="K1230" s="116">
        <v>8.6448830000000001</v>
      </c>
      <c r="L1230" s="116">
        <v>29.965992</v>
      </c>
      <c r="M1230" s="117" t="s">
        <v>1859</v>
      </c>
      <c r="N1230" s="116" t="s">
        <v>146</v>
      </c>
      <c r="O1230" s="116">
        <v>0</v>
      </c>
      <c r="P1230" s="116">
        <v>0</v>
      </c>
      <c r="Q1230" s="116">
        <v>0</v>
      </c>
      <c r="R1230" s="116">
        <v>0</v>
      </c>
      <c r="S1230" s="116">
        <v>0</v>
      </c>
      <c r="T1230" s="116">
        <v>0</v>
      </c>
      <c r="U1230" s="116" t="s">
        <v>159</v>
      </c>
      <c r="V1230" s="116">
        <v>36</v>
      </c>
      <c r="W1230" s="116">
        <v>264</v>
      </c>
      <c r="X1230" s="116">
        <v>27</v>
      </c>
      <c r="Y1230" s="116">
        <v>212</v>
      </c>
      <c r="Z1230" s="116">
        <v>9</v>
      </c>
      <c r="AA1230" s="116">
        <v>52</v>
      </c>
      <c r="AB1230" s="116">
        <v>0</v>
      </c>
      <c r="AC1230" s="116">
        <v>0</v>
      </c>
      <c r="AD1230" s="116">
        <v>0</v>
      </c>
      <c r="AE1230" s="116">
        <v>0</v>
      </c>
      <c r="AF1230" s="116" t="s">
        <v>1860</v>
      </c>
      <c r="AG1230" s="117"/>
      <c r="AH1230" s="117" t="s">
        <v>1861</v>
      </c>
    </row>
    <row r="1231" spans="1:34" x14ac:dyDescent="0.25">
      <c r="A1231" s="117" t="s">
        <v>329</v>
      </c>
      <c r="B1231" s="117" t="s">
        <v>175</v>
      </c>
      <c r="C1231" s="117" t="s">
        <v>4274</v>
      </c>
      <c r="D1231" s="117" t="s">
        <v>339</v>
      </c>
      <c r="E1231" s="117" t="s">
        <v>340</v>
      </c>
      <c r="F1231" s="117" t="s">
        <v>378</v>
      </c>
      <c r="G1231" s="117" t="s">
        <v>379</v>
      </c>
      <c r="H1231" s="117" t="s">
        <v>4275</v>
      </c>
      <c r="I1231" s="117"/>
      <c r="J1231" s="116" t="s">
        <v>1858</v>
      </c>
      <c r="K1231" s="116">
        <v>8.6171799999999994</v>
      </c>
      <c r="L1231" s="116">
        <v>30.045000000000002</v>
      </c>
      <c r="M1231" s="117" t="s">
        <v>1859</v>
      </c>
      <c r="N1231" s="116" t="s">
        <v>146</v>
      </c>
      <c r="O1231" s="116">
        <v>0</v>
      </c>
      <c r="P1231" s="116">
        <v>0</v>
      </c>
      <c r="Q1231" s="116">
        <v>0</v>
      </c>
      <c r="R1231" s="116">
        <v>0</v>
      </c>
      <c r="S1231" s="116">
        <v>0</v>
      </c>
      <c r="T1231" s="116">
        <v>0</v>
      </c>
      <c r="U1231" s="116" t="s">
        <v>159</v>
      </c>
      <c r="V1231" s="116">
        <v>10</v>
      </c>
      <c r="W1231" s="116">
        <v>65</v>
      </c>
      <c r="X1231" s="116">
        <v>10</v>
      </c>
      <c r="Y1231" s="116">
        <v>65</v>
      </c>
      <c r="Z1231" s="116">
        <v>0</v>
      </c>
      <c r="AA1231" s="116">
        <v>0</v>
      </c>
      <c r="AB1231" s="116">
        <v>0</v>
      </c>
      <c r="AC1231" s="116">
        <v>0</v>
      </c>
      <c r="AD1231" s="116">
        <v>0</v>
      </c>
      <c r="AE1231" s="116">
        <v>0</v>
      </c>
      <c r="AF1231" s="116" t="s">
        <v>1860</v>
      </c>
      <c r="AG1231" s="117" t="s">
        <v>1888</v>
      </c>
      <c r="AH1231" s="117" t="s">
        <v>1861</v>
      </c>
    </row>
    <row r="1232" spans="1:34" x14ac:dyDescent="0.25">
      <c r="A1232" s="117" t="s">
        <v>329</v>
      </c>
      <c r="B1232" s="117" t="s">
        <v>175</v>
      </c>
      <c r="C1232" s="117" t="s">
        <v>4276</v>
      </c>
      <c r="D1232" s="117" t="s">
        <v>339</v>
      </c>
      <c r="E1232" s="117" t="s">
        <v>340</v>
      </c>
      <c r="F1232" s="117" t="s">
        <v>378</v>
      </c>
      <c r="G1232" s="117" t="s">
        <v>379</v>
      </c>
      <c r="H1232" s="117" t="s">
        <v>4277</v>
      </c>
      <c r="I1232" s="117" t="s">
        <v>4278</v>
      </c>
      <c r="J1232" s="116" t="s">
        <v>1858</v>
      </c>
      <c r="K1232" s="116">
        <v>8.7848249999999997</v>
      </c>
      <c r="L1232" s="116">
        <v>30.100543999999999</v>
      </c>
      <c r="M1232" s="117" t="s">
        <v>1859</v>
      </c>
      <c r="N1232" s="116" t="s">
        <v>159</v>
      </c>
      <c r="O1232" s="116">
        <v>9</v>
      </c>
      <c r="P1232" s="116">
        <v>56</v>
      </c>
      <c r="Q1232" s="116">
        <v>9</v>
      </c>
      <c r="R1232" s="116">
        <v>56</v>
      </c>
      <c r="S1232" s="116">
        <v>0</v>
      </c>
      <c r="T1232" s="116">
        <v>0</v>
      </c>
      <c r="U1232" s="116" t="s">
        <v>159</v>
      </c>
      <c r="V1232" s="116">
        <v>23</v>
      </c>
      <c r="W1232" s="116">
        <v>136</v>
      </c>
      <c r="X1232" s="116">
        <v>23</v>
      </c>
      <c r="Y1232" s="116">
        <v>136</v>
      </c>
      <c r="Z1232" s="116">
        <v>0</v>
      </c>
      <c r="AA1232" s="116">
        <v>0</v>
      </c>
      <c r="AB1232" s="116">
        <v>0</v>
      </c>
      <c r="AC1232" s="116">
        <v>0</v>
      </c>
      <c r="AD1232" s="116">
        <v>0</v>
      </c>
      <c r="AE1232" s="116">
        <v>0</v>
      </c>
      <c r="AF1232" s="116" t="s">
        <v>1860</v>
      </c>
      <c r="AG1232" s="117"/>
      <c r="AH1232" s="117" t="s">
        <v>1861</v>
      </c>
    </row>
    <row r="1233" spans="1:34" x14ac:dyDescent="0.25">
      <c r="A1233" s="117" t="s">
        <v>329</v>
      </c>
      <c r="B1233" s="117" t="s">
        <v>175</v>
      </c>
      <c r="C1233" s="117" t="s">
        <v>4279</v>
      </c>
      <c r="D1233" s="117" t="s">
        <v>339</v>
      </c>
      <c r="E1233" s="117" t="s">
        <v>340</v>
      </c>
      <c r="F1233" s="117" t="s">
        <v>378</v>
      </c>
      <c r="G1233" s="117" t="s">
        <v>379</v>
      </c>
      <c r="H1233" s="117" t="s">
        <v>4280</v>
      </c>
      <c r="I1233" s="117" t="s">
        <v>371</v>
      </c>
      <c r="J1233" s="116" t="s">
        <v>1858</v>
      </c>
      <c r="K1233" s="116">
        <v>8.8539189999999994</v>
      </c>
      <c r="L1233" s="116">
        <v>30.024502999999999</v>
      </c>
      <c r="M1233" s="117" t="s">
        <v>1859</v>
      </c>
      <c r="N1233" s="116" t="s">
        <v>146</v>
      </c>
      <c r="O1233" s="116">
        <v>0</v>
      </c>
      <c r="P1233" s="116">
        <v>0</v>
      </c>
      <c r="Q1233" s="116">
        <v>0</v>
      </c>
      <c r="R1233" s="116">
        <v>0</v>
      </c>
      <c r="S1233" s="116">
        <v>0</v>
      </c>
      <c r="T1233" s="116">
        <v>0</v>
      </c>
      <c r="U1233" s="116" t="s">
        <v>159</v>
      </c>
      <c r="V1233" s="116">
        <v>60</v>
      </c>
      <c r="W1233" s="116">
        <v>453</v>
      </c>
      <c r="X1233" s="116">
        <v>60</v>
      </c>
      <c r="Y1233" s="116">
        <v>453</v>
      </c>
      <c r="Z1233" s="116">
        <v>0</v>
      </c>
      <c r="AA1233" s="116">
        <v>0</v>
      </c>
      <c r="AB1233" s="116">
        <v>0</v>
      </c>
      <c r="AC1233" s="116">
        <v>0</v>
      </c>
      <c r="AD1233" s="116">
        <v>0</v>
      </c>
      <c r="AE1233" s="116">
        <v>0</v>
      </c>
      <c r="AF1233" s="116" t="s">
        <v>1860</v>
      </c>
      <c r="AG1233" s="117"/>
      <c r="AH1233" s="117" t="s">
        <v>1861</v>
      </c>
    </row>
    <row r="1234" spans="1:34" x14ac:dyDescent="0.25">
      <c r="A1234" s="117" t="s">
        <v>329</v>
      </c>
      <c r="B1234" s="117" t="s">
        <v>175</v>
      </c>
      <c r="C1234" s="117" t="s">
        <v>4281</v>
      </c>
      <c r="D1234" s="117" t="s">
        <v>339</v>
      </c>
      <c r="E1234" s="117" t="s">
        <v>340</v>
      </c>
      <c r="F1234" s="117" t="s">
        <v>378</v>
      </c>
      <c r="G1234" s="117" t="s">
        <v>379</v>
      </c>
      <c r="H1234" s="117" t="s">
        <v>4282</v>
      </c>
      <c r="I1234" s="117"/>
      <c r="J1234" s="116" t="s">
        <v>1858</v>
      </c>
      <c r="K1234" s="116">
        <v>8.8746600000000004</v>
      </c>
      <c r="L1234" s="116">
        <v>30.038710999999999</v>
      </c>
      <c r="M1234" s="117" t="s">
        <v>1859</v>
      </c>
      <c r="N1234" s="116" t="s">
        <v>146</v>
      </c>
      <c r="O1234" s="116">
        <v>0</v>
      </c>
      <c r="P1234" s="116">
        <v>0</v>
      </c>
      <c r="Q1234" s="116">
        <v>0</v>
      </c>
      <c r="R1234" s="116">
        <v>0</v>
      </c>
      <c r="S1234" s="116">
        <v>0</v>
      </c>
      <c r="T1234" s="116">
        <v>0</v>
      </c>
      <c r="U1234" s="116" t="s">
        <v>159</v>
      </c>
      <c r="V1234" s="116">
        <v>37</v>
      </c>
      <c r="W1234" s="116">
        <v>252</v>
      </c>
      <c r="X1234" s="116">
        <v>31</v>
      </c>
      <c r="Y1234" s="116">
        <v>215</v>
      </c>
      <c r="Z1234" s="116">
        <v>6</v>
      </c>
      <c r="AA1234" s="116">
        <v>37</v>
      </c>
      <c r="AB1234" s="116">
        <v>0</v>
      </c>
      <c r="AC1234" s="116">
        <v>0</v>
      </c>
      <c r="AD1234" s="116">
        <v>0</v>
      </c>
      <c r="AE1234" s="116">
        <v>0</v>
      </c>
      <c r="AF1234" s="116" t="s">
        <v>1860</v>
      </c>
      <c r="AG1234" s="117"/>
      <c r="AH1234" s="117" t="s">
        <v>1861</v>
      </c>
    </row>
    <row r="1235" spans="1:34" x14ac:dyDescent="0.25">
      <c r="A1235" s="117" t="s">
        <v>329</v>
      </c>
      <c r="B1235" s="117" t="s">
        <v>175</v>
      </c>
      <c r="C1235" s="117" t="s">
        <v>4283</v>
      </c>
      <c r="D1235" s="117" t="s">
        <v>339</v>
      </c>
      <c r="E1235" s="117" t="s">
        <v>340</v>
      </c>
      <c r="F1235" s="117" t="s">
        <v>378</v>
      </c>
      <c r="G1235" s="117" t="s">
        <v>379</v>
      </c>
      <c r="H1235" s="117" t="s">
        <v>4284</v>
      </c>
      <c r="I1235" s="117"/>
      <c r="J1235" s="116" t="s">
        <v>1858</v>
      </c>
      <c r="K1235" s="116">
        <v>8.7965330000000002</v>
      </c>
      <c r="L1235" s="116">
        <v>29.930667</v>
      </c>
      <c r="M1235" s="117" t="s">
        <v>1859</v>
      </c>
      <c r="N1235" s="116" t="s">
        <v>146</v>
      </c>
      <c r="O1235" s="116">
        <v>0</v>
      </c>
      <c r="P1235" s="116">
        <v>0</v>
      </c>
      <c r="Q1235" s="116">
        <v>0</v>
      </c>
      <c r="R1235" s="116">
        <v>0</v>
      </c>
      <c r="S1235" s="116">
        <v>0</v>
      </c>
      <c r="T1235" s="116">
        <v>0</v>
      </c>
      <c r="U1235" s="116" t="s">
        <v>159</v>
      </c>
      <c r="V1235" s="116">
        <v>50</v>
      </c>
      <c r="W1235" s="116">
        <v>345</v>
      </c>
      <c r="X1235" s="116">
        <v>40</v>
      </c>
      <c r="Y1235" s="116">
        <v>283</v>
      </c>
      <c r="Z1235" s="116">
        <v>10</v>
      </c>
      <c r="AA1235" s="116">
        <v>62</v>
      </c>
      <c r="AB1235" s="116">
        <v>0</v>
      </c>
      <c r="AC1235" s="116">
        <v>0</v>
      </c>
      <c r="AD1235" s="116">
        <v>0</v>
      </c>
      <c r="AE1235" s="116">
        <v>0</v>
      </c>
      <c r="AF1235" s="116" t="s">
        <v>1860</v>
      </c>
      <c r="AG1235" s="117"/>
      <c r="AH1235" s="117" t="s">
        <v>1861</v>
      </c>
    </row>
    <row r="1236" spans="1:34" x14ac:dyDescent="0.25">
      <c r="A1236" s="117" t="s">
        <v>329</v>
      </c>
      <c r="B1236" s="117" t="s">
        <v>175</v>
      </c>
      <c r="C1236" s="117" t="s">
        <v>4285</v>
      </c>
      <c r="D1236" s="117" t="s">
        <v>339</v>
      </c>
      <c r="E1236" s="117" t="s">
        <v>340</v>
      </c>
      <c r="F1236" s="117" t="s">
        <v>378</v>
      </c>
      <c r="G1236" s="117" t="s">
        <v>379</v>
      </c>
      <c r="H1236" s="117" t="s">
        <v>4286</v>
      </c>
      <c r="I1236" s="117"/>
      <c r="J1236" s="116" t="s">
        <v>1858</v>
      </c>
      <c r="K1236" s="116">
        <v>8.5433330000000005</v>
      </c>
      <c r="L1236" s="116">
        <v>30.029706000000001</v>
      </c>
      <c r="M1236" s="117" t="s">
        <v>1859</v>
      </c>
      <c r="N1236" s="116" t="s">
        <v>159</v>
      </c>
      <c r="O1236" s="116">
        <v>6</v>
      </c>
      <c r="P1236" s="116">
        <v>37</v>
      </c>
      <c r="Q1236" s="116">
        <v>6</v>
      </c>
      <c r="R1236" s="116">
        <v>37</v>
      </c>
      <c r="S1236" s="116">
        <v>0</v>
      </c>
      <c r="T1236" s="116">
        <v>0</v>
      </c>
      <c r="U1236" s="116" t="s">
        <v>159</v>
      </c>
      <c r="V1236" s="116">
        <v>20</v>
      </c>
      <c r="W1236" s="116">
        <v>138</v>
      </c>
      <c r="X1236" s="116">
        <v>9</v>
      </c>
      <c r="Y1236" s="116">
        <v>68</v>
      </c>
      <c r="Z1236" s="116">
        <v>11</v>
      </c>
      <c r="AA1236" s="116">
        <v>70</v>
      </c>
      <c r="AB1236" s="116">
        <v>0</v>
      </c>
      <c r="AC1236" s="116">
        <v>0</v>
      </c>
      <c r="AD1236" s="116">
        <v>0</v>
      </c>
      <c r="AE1236" s="116">
        <v>0</v>
      </c>
      <c r="AF1236" s="116" t="s">
        <v>1860</v>
      </c>
      <c r="AG1236" s="117" t="s">
        <v>2049</v>
      </c>
      <c r="AH1236" s="117" t="s">
        <v>1882</v>
      </c>
    </row>
    <row r="1237" spans="1:34" x14ac:dyDescent="0.25">
      <c r="A1237" s="117" t="s">
        <v>329</v>
      </c>
      <c r="B1237" s="117" t="s">
        <v>175</v>
      </c>
      <c r="C1237" s="117" t="s">
        <v>4287</v>
      </c>
      <c r="D1237" s="117" t="s">
        <v>339</v>
      </c>
      <c r="E1237" s="117" t="s">
        <v>340</v>
      </c>
      <c r="F1237" s="117" t="s">
        <v>378</v>
      </c>
      <c r="G1237" s="117" t="s">
        <v>379</v>
      </c>
      <c r="H1237" s="117" t="s">
        <v>4288</v>
      </c>
      <c r="I1237" s="117" t="s">
        <v>4289</v>
      </c>
      <c r="J1237" s="116" t="s">
        <v>1858</v>
      </c>
      <c r="K1237" s="116">
        <v>8.7215310000000006</v>
      </c>
      <c r="L1237" s="116">
        <v>30.006564000000001</v>
      </c>
      <c r="M1237" s="117" t="s">
        <v>1859</v>
      </c>
      <c r="N1237" s="116" t="s">
        <v>146</v>
      </c>
      <c r="O1237" s="116">
        <v>0</v>
      </c>
      <c r="P1237" s="116">
        <v>0</v>
      </c>
      <c r="Q1237" s="116">
        <v>0</v>
      </c>
      <c r="R1237" s="116">
        <v>0</v>
      </c>
      <c r="S1237" s="116">
        <v>0</v>
      </c>
      <c r="T1237" s="116">
        <v>0</v>
      </c>
      <c r="U1237" s="116" t="s">
        <v>159</v>
      </c>
      <c r="V1237" s="116">
        <v>35</v>
      </c>
      <c r="W1237" s="116">
        <v>246</v>
      </c>
      <c r="X1237" s="116">
        <v>30</v>
      </c>
      <c r="Y1237" s="116">
        <v>210</v>
      </c>
      <c r="Z1237" s="116">
        <v>5</v>
      </c>
      <c r="AA1237" s="116">
        <v>36</v>
      </c>
      <c r="AB1237" s="116">
        <v>0</v>
      </c>
      <c r="AC1237" s="116">
        <v>0</v>
      </c>
      <c r="AD1237" s="116">
        <v>0</v>
      </c>
      <c r="AE1237" s="116">
        <v>0</v>
      </c>
      <c r="AF1237" s="116" t="s">
        <v>1860</v>
      </c>
      <c r="AG1237" s="117"/>
      <c r="AH1237" s="117" t="s">
        <v>1861</v>
      </c>
    </row>
    <row r="1238" spans="1:34" x14ac:dyDescent="0.25">
      <c r="A1238" s="117" t="s">
        <v>329</v>
      </c>
      <c r="B1238" s="117" t="s">
        <v>175</v>
      </c>
      <c r="C1238" s="117" t="s">
        <v>4290</v>
      </c>
      <c r="D1238" s="117" t="s">
        <v>339</v>
      </c>
      <c r="E1238" s="117" t="s">
        <v>340</v>
      </c>
      <c r="F1238" s="117" t="s">
        <v>378</v>
      </c>
      <c r="G1238" s="117" t="s">
        <v>379</v>
      </c>
      <c r="H1238" s="117" t="s">
        <v>4291</v>
      </c>
      <c r="I1238" s="117" t="s">
        <v>4292</v>
      </c>
      <c r="J1238" s="116" t="s">
        <v>1858</v>
      </c>
      <c r="K1238" s="116">
        <v>8.7172219999999996</v>
      </c>
      <c r="L1238" s="116">
        <v>29.959783000000002</v>
      </c>
      <c r="M1238" s="117" t="s">
        <v>1859</v>
      </c>
      <c r="N1238" s="116" t="s">
        <v>146</v>
      </c>
      <c r="O1238" s="116">
        <v>0</v>
      </c>
      <c r="P1238" s="116">
        <v>0</v>
      </c>
      <c r="Q1238" s="116">
        <v>0</v>
      </c>
      <c r="R1238" s="116">
        <v>0</v>
      </c>
      <c r="S1238" s="116">
        <v>0</v>
      </c>
      <c r="T1238" s="116">
        <v>0</v>
      </c>
      <c r="U1238" s="116" t="s">
        <v>159</v>
      </c>
      <c r="V1238" s="116">
        <v>31</v>
      </c>
      <c r="W1238" s="116">
        <v>247</v>
      </c>
      <c r="X1238" s="116">
        <v>27</v>
      </c>
      <c r="Y1238" s="116">
        <v>219</v>
      </c>
      <c r="Z1238" s="116">
        <v>4</v>
      </c>
      <c r="AA1238" s="116">
        <v>28</v>
      </c>
      <c r="AB1238" s="116">
        <v>0</v>
      </c>
      <c r="AC1238" s="116">
        <v>0</v>
      </c>
      <c r="AD1238" s="116">
        <v>0</v>
      </c>
      <c r="AE1238" s="116">
        <v>0</v>
      </c>
      <c r="AF1238" s="116" t="s">
        <v>1860</v>
      </c>
      <c r="AG1238" s="117"/>
      <c r="AH1238" s="117" t="s">
        <v>1861</v>
      </c>
    </row>
    <row r="1239" spans="1:34" x14ac:dyDescent="0.25">
      <c r="A1239" s="117" t="s">
        <v>329</v>
      </c>
      <c r="B1239" s="117" t="s">
        <v>175</v>
      </c>
      <c r="C1239" s="117" t="s">
        <v>4293</v>
      </c>
      <c r="D1239" s="117" t="s">
        <v>339</v>
      </c>
      <c r="E1239" s="117" t="s">
        <v>340</v>
      </c>
      <c r="F1239" s="117" t="s">
        <v>378</v>
      </c>
      <c r="G1239" s="117" t="s">
        <v>379</v>
      </c>
      <c r="H1239" s="117" t="s">
        <v>4294</v>
      </c>
      <c r="I1239" s="117" t="s">
        <v>4295</v>
      </c>
      <c r="J1239" s="116" t="s">
        <v>1858</v>
      </c>
      <c r="K1239" s="116">
        <v>8.6645610000000008</v>
      </c>
      <c r="L1239" s="116">
        <v>30.013439000000002</v>
      </c>
      <c r="M1239" s="117" t="s">
        <v>1859</v>
      </c>
      <c r="N1239" s="116" t="s">
        <v>146</v>
      </c>
      <c r="O1239" s="116">
        <v>0</v>
      </c>
      <c r="P1239" s="116">
        <v>0</v>
      </c>
      <c r="Q1239" s="116">
        <v>0</v>
      </c>
      <c r="R1239" s="116">
        <v>0</v>
      </c>
      <c r="S1239" s="116">
        <v>0</v>
      </c>
      <c r="T1239" s="116">
        <v>0</v>
      </c>
      <c r="U1239" s="116" t="s">
        <v>159</v>
      </c>
      <c r="V1239" s="116">
        <v>36</v>
      </c>
      <c r="W1239" s="116">
        <v>249</v>
      </c>
      <c r="X1239" s="116">
        <v>28</v>
      </c>
      <c r="Y1239" s="116">
        <v>198</v>
      </c>
      <c r="Z1239" s="116">
        <v>8</v>
      </c>
      <c r="AA1239" s="116">
        <v>51</v>
      </c>
      <c r="AB1239" s="116">
        <v>0</v>
      </c>
      <c r="AC1239" s="116">
        <v>0</v>
      </c>
      <c r="AD1239" s="116">
        <v>0</v>
      </c>
      <c r="AE1239" s="116">
        <v>0</v>
      </c>
      <c r="AF1239" s="116" t="s">
        <v>1860</v>
      </c>
      <c r="AG1239" s="117"/>
      <c r="AH1239" s="117" t="s">
        <v>1861</v>
      </c>
    </row>
    <row r="1240" spans="1:34" x14ac:dyDescent="0.25">
      <c r="A1240" s="117" t="s">
        <v>329</v>
      </c>
      <c r="B1240" s="117" t="s">
        <v>175</v>
      </c>
      <c r="C1240" s="117" t="s">
        <v>4296</v>
      </c>
      <c r="D1240" s="117" t="s">
        <v>339</v>
      </c>
      <c r="E1240" s="117" t="s">
        <v>340</v>
      </c>
      <c r="F1240" s="117" t="s">
        <v>378</v>
      </c>
      <c r="G1240" s="117" t="s">
        <v>379</v>
      </c>
      <c r="H1240" s="117" t="s">
        <v>4297</v>
      </c>
      <c r="I1240" s="117" t="s">
        <v>4298</v>
      </c>
      <c r="J1240" s="116" t="s">
        <v>1858</v>
      </c>
      <c r="K1240" s="116">
        <v>8.6966470000000005</v>
      </c>
      <c r="L1240" s="116">
        <v>30.026636</v>
      </c>
      <c r="M1240" s="117" t="s">
        <v>1859</v>
      </c>
      <c r="N1240" s="116" t="s">
        <v>146</v>
      </c>
      <c r="O1240" s="116">
        <v>0</v>
      </c>
      <c r="P1240" s="116">
        <v>0</v>
      </c>
      <c r="Q1240" s="116">
        <v>0</v>
      </c>
      <c r="R1240" s="116">
        <v>0</v>
      </c>
      <c r="S1240" s="116">
        <v>0</v>
      </c>
      <c r="T1240" s="116">
        <v>0</v>
      </c>
      <c r="U1240" s="116" t="s">
        <v>159</v>
      </c>
      <c r="V1240" s="116">
        <v>36</v>
      </c>
      <c r="W1240" s="116">
        <v>255</v>
      </c>
      <c r="X1240" s="116">
        <v>27</v>
      </c>
      <c r="Y1240" s="116">
        <v>191</v>
      </c>
      <c r="Z1240" s="116">
        <v>9</v>
      </c>
      <c r="AA1240" s="116">
        <v>64</v>
      </c>
      <c r="AB1240" s="116">
        <v>0</v>
      </c>
      <c r="AC1240" s="116">
        <v>0</v>
      </c>
      <c r="AD1240" s="116">
        <v>0</v>
      </c>
      <c r="AE1240" s="116">
        <v>0</v>
      </c>
      <c r="AF1240" s="116" t="s">
        <v>1860</v>
      </c>
      <c r="AG1240" s="117"/>
      <c r="AH1240" s="117" t="s">
        <v>1861</v>
      </c>
    </row>
    <row r="1241" spans="1:34" x14ac:dyDescent="0.25">
      <c r="A1241" s="117" t="s">
        <v>329</v>
      </c>
      <c r="B1241" s="117" t="s">
        <v>175</v>
      </c>
      <c r="C1241" s="117" t="s">
        <v>4299</v>
      </c>
      <c r="D1241" s="117" t="s">
        <v>339</v>
      </c>
      <c r="E1241" s="117" t="s">
        <v>340</v>
      </c>
      <c r="F1241" s="117" t="s">
        <v>433</v>
      </c>
      <c r="G1241" s="117" t="s">
        <v>340</v>
      </c>
      <c r="H1241" s="117" t="s">
        <v>4300</v>
      </c>
      <c r="I1241" s="117"/>
      <c r="J1241" s="116" t="s">
        <v>1858</v>
      </c>
      <c r="K1241" s="116">
        <v>8.5879169999999991</v>
      </c>
      <c r="L1241" s="116">
        <v>29.9983</v>
      </c>
      <c r="M1241" s="117" t="s">
        <v>1859</v>
      </c>
      <c r="N1241" s="116" t="s">
        <v>146</v>
      </c>
      <c r="O1241" s="116">
        <v>0</v>
      </c>
      <c r="P1241" s="116">
        <v>0</v>
      </c>
      <c r="Q1241" s="116">
        <v>0</v>
      </c>
      <c r="R1241" s="116">
        <v>0</v>
      </c>
      <c r="S1241" s="116">
        <v>0</v>
      </c>
      <c r="T1241" s="116">
        <v>0</v>
      </c>
      <c r="U1241" s="116" t="s">
        <v>159</v>
      </c>
      <c r="V1241" s="116">
        <v>66</v>
      </c>
      <c r="W1241" s="116">
        <v>322</v>
      </c>
      <c r="X1241" s="116">
        <v>60</v>
      </c>
      <c r="Y1241" s="116">
        <v>285</v>
      </c>
      <c r="Z1241" s="116">
        <v>6</v>
      </c>
      <c r="AA1241" s="116">
        <v>37</v>
      </c>
      <c r="AB1241" s="116">
        <v>0</v>
      </c>
      <c r="AC1241" s="116">
        <v>0</v>
      </c>
      <c r="AD1241" s="116">
        <v>0</v>
      </c>
      <c r="AE1241" s="116">
        <v>0</v>
      </c>
      <c r="AF1241" s="116" t="s">
        <v>1860</v>
      </c>
      <c r="AG1241" s="117"/>
      <c r="AH1241" s="117" t="s">
        <v>1861</v>
      </c>
    </row>
    <row r="1242" spans="1:34" x14ac:dyDescent="0.25">
      <c r="A1242" s="117" t="s">
        <v>329</v>
      </c>
      <c r="B1242" s="117" t="s">
        <v>175</v>
      </c>
      <c r="C1242" s="117" t="s">
        <v>4301</v>
      </c>
      <c r="D1242" s="117" t="s">
        <v>339</v>
      </c>
      <c r="E1242" s="117" t="s">
        <v>340</v>
      </c>
      <c r="F1242" s="117" t="s">
        <v>433</v>
      </c>
      <c r="G1242" s="117" t="s">
        <v>340</v>
      </c>
      <c r="H1242" s="117" t="s">
        <v>4302</v>
      </c>
      <c r="I1242" s="117"/>
      <c r="J1242" s="116" t="s">
        <v>1858</v>
      </c>
      <c r="K1242" s="116">
        <v>8.6083280000000002</v>
      </c>
      <c r="L1242" s="116">
        <v>29.987772</v>
      </c>
      <c r="M1242" s="117" t="s">
        <v>1859</v>
      </c>
      <c r="N1242" s="116" t="s">
        <v>146</v>
      </c>
      <c r="O1242" s="116">
        <v>0</v>
      </c>
      <c r="P1242" s="116">
        <v>0</v>
      </c>
      <c r="Q1242" s="116">
        <v>0</v>
      </c>
      <c r="R1242" s="116">
        <v>0</v>
      </c>
      <c r="S1242" s="116">
        <v>0</v>
      </c>
      <c r="T1242" s="116">
        <v>0</v>
      </c>
      <c r="U1242" s="116" t="s">
        <v>159</v>
      </c>
      <c r="V1242" s="116">
        <v>46</v>
      </c>
      <c r="W1242" s="116">
        <v>185</v>
      </c>
      <c r="X1242" s="116">
        <v>39</v>
      </c>
      <c r="Y1242" s="116">
        <v>138</v>
      </c>
      <c r="Z1242" s="116">
        <v>7</v>
      </c>
      <c r="AA1242" s="116">
        <v>47</v>
      </c>
      <c r="AB1242" s="116">
        <v>0</v>
      </c>
      <c r="AC1242" s="116">
        <v>0</v>
      </c>
      <c r="AD1242" s="116">
        <v>0</v>
      </c>
      <c r="AE1242" s="116">
        <v>0</v>
      </c>
      <c r="AF1242" s="116" t="s">
        <v>1860</v>
      </c>
      <c r="AG1242" s="117"/>
      <c r="AH1242" s="117" t="s">
        <v>1861</v>
      </c>
    </row>
    <row r="1243" spans="1:34" x14ac:dyDescent="0.25">
      <c r="A1243" s="117" t="s">
        <v>329</v>
      </c>
      <c r="B1243" s="117" t="s">
        <v>175</v>
      </c>
      <c r="C1243" s="117" t="s">
        <v>4303</v>
      </c>
      <c r="D1243" s="117" t="s">
        <v>339</v>
      </c>
      <c r="E1243" s="117" t="s">
        <v>340</v>
      </c>
      <c r="F1243" s="117" t="s">
        <v>433</v>
      </c>
      <c r="G1243" s="117" t="s">
        <v>340</v>
      </c>
      <c r="H1243" s="117" t="s">
        <v>340</v>
      </c>
      <c r="I1243" s="117"/>
      <c r="J1243" s="116" t="s">
        <v>1858</v>
      </c>
      <c r="K1243" s="116">
        <v>8.5940080000000005</v>
      </c>
      <c r="L1243" s="116">
        <v>29.994394</v>
      </c>
      <c r="M1243" s="117" t="s">
        <v>1859</v>
      </c>
      <c r="N1243" s="116" t="s">
        <v>159</v>
      </c>
      <c r="O1243" s="116">
        <v>5</v>
      </c>
      <c r="P1243" s="116">
        <v>34</v>
      </c>
      <c r="Q1243" s="116">
        <v>5</v>
      </c>
      <c r="R1243" s="116">
        <v>34</v>
      </c>
      <c r="S1243" s="116">
        <v>0</v>
      </c>
      <c r="T1243" s="116">
        <v>0</v>
      </c>
      <c r="U1243" s="116" t="s">
        <v>159</v>
      </c>
      <c r="V1243" s="116">
        <v>103</v>
      </c>
      <c r="W1243" s="116">
        <v>720</v>
      </c>
      <c r="X1243" s="116">
        <v>103</v>
      </c>
      <c r="Y1243" s="116">
        <v>720</v>
      </c>
      <c r="Z1243" s="116">
        <v>0</v>
      </c>
      <c r="AA1243" s="116">
        <v>0</v>
      </c>
      <c r="AB1243" s="116">
        <v>0</v>
      </c>
      <c r="AC1243" s="116">
        <v>0</v>
      </c>
      <c r="AD1243" s="116">
        <v>0</v>
      </c>
      <c r="AE1243" s="116">
        <v>0</v>
      </c>
      <c r="AF1243" s="116" t="s">
        <v>1860</v>
      </c>
      <c r="AG1243" s="117"/>
      <c r="AH1243" s="117" t="s">
        <v>1861</v>
      </c>
    </row>
    <row r="1244" spans="1:34" x14ac:dyDescent="0.25">
      <c r="A1244" s="117" t="s">
        <v>329</v>
      </c>
      <c r="B1244" s="117" t="s">
        <v>175</v>
      </c>
      <c r="C1244" s="117" t="s">
        <v>4304</v>
      </c>
      <c r="D1244" s="117" t="s">
        <v>339</v>
      </c>
      <c r="E1244" s="117" t="s">
        <v>340</v>
      </c>
      <c r="F1244" s="117" t="s">
        <v>433</v>
      </c>
      <c r="G1244" s="117" t="s">
        <v>340</v>
      </c>
      <c r="H1244" s="117" t="s">
        <v>4305</v>
      </c>
      <c r="I1244" s="117" t="s">
        <v>4306</v>
      </c>
      <c r="J1244" s="116" t="s">
        <v>1858</v>
      </c>
      <c r="K1244" s="116">
        <v>8.6048080000000002</v>
      </c>
      <c r="L1244" s="116">
        <v>29.984517</v>
      </c>
      <c r="M1244" s="117" t="s">
        <v>1859</v>
      </c>
      <c r="N1244" s="116" t="s">
        <v>146</v>
      </c>
      <c r="O1244" s="116">
        <v>0</v>
      </c>
      <c r="P1244" s="116">
        <v>0</v>
      </c>
      <c r="Q1244" s="116">
        <v>0</v>
      </c>
      <c r="R1244" s="116">
        <v>0</v>
      </c>
      <c r="S1244" s="116">
        <v>0</v>
      </c>
      <c r="T1244" s="116">
        <v>0</v>
      </c>
      <c r="U1244" s="116" t="s">
        <v>159</v>
      </c>
      <c r="V1244" s="116">
        <v>15</v>
      </c>
      <c r="W1244" s="116">
        <v>103</v>
      </c>
      <c r="X1244" s="116">
        <v>10</v>
      </c>
      <c r="Y1244" s="116">
        <v>72</v>
      </c>
      <c r="Z1244" s="116">
        <v>5</v>
      </c>
      <c r="AA1244" s="116">
        <v>31</v>
      </c>
      <c r="AB1244" s="116">
        <v>0</v>
      </c>
      <c r="AC1244" s="116">
        <v>0</v>
      </c>
      <c r="AD1244" s="116">
        <v>0</v>
      </c>
      <c r="AE1244" s="116">
        <v>0</v>
      </c>
      <c r="AF1244" s="116" t="s">
        <v>1860</v>
      </c>
      <c r="AG1244" s="117"/>
      <c r="AH1244" s="117" t="s">
        <v>1861</v>
      </c>
    </row>
    <row r="1245" spans="1:34" x14ac:dyDescent="0.25">
      <c r="A1245" s="117" t="s">
        <v>329</v>
      </c>
      <c r="B1245" s="117" t="s">
        <v>175</v>
      </c>
      <c r="C1245" s="117" t="s">
        <v>4307</v>
      </c>
      <c r="D1245" s="117" t="s">
        <v>339</v>
      </c>
      <c r="E1245" s="117" t="s">
        <v>340</v>
      </c>
      <c r="F1245" s="117" t="s">
        <v>433</v>
      </c>
      <c r="G1245" s="117" t="s">
        <v>340</v>
      </c>
      <c r="H1245" s="117" t="s">
        <v>4308</v>
      </c>
      <c r="I1245" s="117" t="s">
        <v>4309</v>
      </c>
      <c r="J1245" s="116" t="s">
        <v>1858</v>
      </c>
      <c r="K1245" s="116">
        <v>8.5847529999999992</v>
      </c>
      <c r="L1245" s="116">
        <v>30.003233000000002</v>
      </c>
      <c r="M1245" s="117" t="s">
        <v>1859</v>
      </c>
      <c r="N1245" s="116" t="s">
        <v>159</v>
      </c>
      <c r="O1245" s="116">
        <v>8</v>
      </c>
      <c r="P1245" s="116">
        <v>53</v>
      </c>
      <c r="Q1245" s="116">
        <v>8</v>
      </c>
      <c r="R1245" s="116">
        <v>53</v>
      </c>
      <c r="S1245" s="116">
        <v>0</v>
      </c>
      <c r="T1245" s="116">
        <v>0</v>
      </c>
      <c r="U1245" s="116" t="s">
        <v>159</v>
      </c>
      <c r="V1245" s="116">
        <v>49</v>
      </c>
      <c r="W1245" s="116">
        <v>155</v>
      </c>
      <c r="X1245" s="116">
        <v>44</v>
      </c>
      <c r="Y1245" s="116">
        <v>121</v>
      </c>
      <c r="Z1245" s="116">
        <v>5</v>
      </c>
      <c r="AA1245" s="116">
        <v>34</v>
      </c>
      <c r="AB1245" s="116">
        <v>0</v>
      </c>
      <c r="AC1245" s="116">
        <v>0</v>
      </c>
      <c r="AD1245" s="116">
        <v>0</v>
      </c>
      <c r="AE1245" s="116">
        <v>0</v>
      </c>
      <c r="AF1245" s="116" t="s">
        <v>1860</v>
      </c>
      <c r="AG1245" s="117"/>
      <c r="AH1245" s="117" t="s">
        <v>1861</v>
      </c>
    </row>
    <row r="1246" spans="1:34" x14ac:dyDescent="0.25">
      <c r="A1246" s="117" t="s">
        <v>329</v>
      </c>
      <c r="B1246" s="117" t="s">
        <v>175</v>
      </c>
      <c r="C1246" s="117" t="s">
        <v>4310</v>
      </c>
      <c r="D1246" s="117" t="s">
        <v>339</v>
      </c>
      <c r="E1246" s="117" t="s">
        <v>340</v>
      </c>
      <c r="F1246" s="117" t="s">
        <v>433</v>
      </c>
      <c r="G1246" s="117" t="s">
        <v>340</v>
      </c>
      <c r="H1246" s="117" t="s">
        <v>4311</v>
      </c>
      <c r="I1246" s="117" t="s">
        <v>4312</v>
      </c>
      <c r="J1246" s="116" t="s">
        <v>1858</v>
      </c>
      <c r="K1246" s="116">
        <v>8.5943690000000004</v>
      </c>
      <c r="L1246" s="116">
        <v>29.996213999999998</v>
      </c>
      <c r="M1246" s="117" t="s">
        <v>1859</v>
      </c>
      <c r="N1246" s="116" t="s">
        <v>159</v>
      </c>
      <c r="O1246" s="116">
        <v>3</v>
      </c>
      <c r="P1246" s="116">
        <v>21</v>
      </c>
      <c r="Q1246" s="116">
        <v>3</v>
      </c>
      <c r="R1246" s="116">
        <v>21</v>
      </c>
      <c r="S1246" s="116">
        <v>0</v>
      </c>
      <c r="T1246" s="116">
        <v>0</v>
      </c>
      <c r="U1246" s="116" t="s">
        <v>159</v>
      </c>
      <c r="V1246" s="116">
        <v>118</v>
      </c>
      <c r="W1246" s="116">
        <v>720</v>
      </c>
      <c r="X1246" s="116">
        <v>80</v>
      </c>
      <c r="Y1246" s="116">
        <v>492</v>
      </c>
      <c r="Z1246" s="116">
        <v>38</v>
      </c>
      <c r="AA1246" s="116">
        <v>228</v>
      </c>
      <c r="AB1246" s="116">
        <v>0</v>
      </c>
      <c r="AC1246" s="116">
        <v>0</v>
      </c>
      <c r="AD1246" s="116">
        <v>0</v>
      </c>
      <c r="AE1246" s="116">
        <v>0</v>
      </c>
      <c r="AF1246" s="116" t="s">
        <v>1860</v>
      </c>
      <c r="AG1246" s="117"/>
      <c r="AH1246" s="117" t="s">
        <v>1861</v>
      </c>
    </row>
    <row r="1247" spans="1:34" x14ac:dyDescent="0.25">
      <c r="A1247" s="117" t="s">
        <v>329</v>
      </c>
      <c r="B1247" s="117" t="s">
        <v>175</v>
      </c>
      <c r="C1247" s="117" t="s">
        <v>4313</v>
      </c>
      <c r="D1247" s="117" t="s">
        <v>339</v>
      </c>
      <c r="E1247" s="117" t="s">
        <v>340</v>
      </c>
      <c r="F1247" s="117" t="s">
        <v>338</v>
      </c>
      <c r="G1247" s="117" t="s">
        <v>341</v>
      </c>
      <c r="H1247" s="117" t="s">
        <v>4314</v>
      </c>
      <c r="I1247" s="117"/>
      <c r="J1247" s="116" t="s">
        <v>1858</v>
      </c>
      <c r="K1247" s="116">
        <v>8.6087505340000003</v>
      </c>
      <c r="L1247" s="116">
        <v>30.041404473</v>
      </c>
      <c r="M1247" s="117" t="s">
        <v>1859</v>
      </c>
      <c r="N1247" s="116" t="s">
        <v>159</v>
      </c>
      <c r="O1247" s="116">
        <v>6</v>
      </c>
      <c r="P1247" s="116">
        <v>39</v>
      </c>
      <c r="Q1247" s="116">
        <v>6</v>
      </c>
      <c r="R1247" s="116">
        <v>39</v>
      </c>
      <c r="S1247" s="116">
        <v>0</v>
      </c>
      <c r="T1247" s="116">
        <v>0</v>
      </c>
      <c r="U1247" s="116" t="s">
        <v>159</v>
      </c>
      <c r="V1247" s="116">
        <v>11</v>
      </c>
      <c r="W1247" s="116">
        <v>67</v>
      </c>
      <c r="X1247" s="116">
        <v>11</v>
      </c>
      <c r="Y1247" s="116">
        <v>67</v>
      </c>
      <c r="Z1247" s="116">
        <v>0</v>
      </c>
      <c r="AA1247" s="116">
        <v>0</v>
      </c>
      <c r="AB1247" s="116">
        <v>0</v>
      </c>
      <c r="AC1247" s="116">
        <v>0</v>
      </c>
      <c r="AD1247" s="116">
        <v>0</v>
      </c>
      <c r="AE1247" s="116">
        <v>0</v>
      </c>
      <c r="AF1247" s="116" t="s">
        <v>1860</v>
      </c>
      <c r="AG1247" s="117"/>
      <c r="AH1247" s="117" t="s">
        <v>1861</v>
      </c>
    </row>
    <row r="1248" spans="1:34" x14ac:dyDescent="0.25">
      <c r="A1248" s="117" t="s">
        <v>329</v>
      </c>
      <c r="B1248" s="117" t="s">
        <v>175</v>
      </c>
      <c r="C1248" s="117" t="s">
        <v>4315</v>
      </c>
      <c r="D1248" s="117" t="s">
        <v>339</v>
      </c>
      <c r="E1248" s="117" t="s">
        <v>340</v>
      </c>
      <c r="F1248" s="117" t="s">
        <v>338</v>
      </c>
      <c r="G1248" s="117" t="s">
        <v>341</v>
      </c>
      <c r="H1248" s="117" t="s">
        <v>341</v>
      </c>
      <c r="I1248" s="117"/>
      <c r="J1248" s="116" t="s">
        <v>1858</v>
      </c>
      <c r="K1248" s="116">
        <v>8.6174330000000001</v>
      </c>
      <c r="L1248" s="116">
        <v>29.974864</v>
      </c>
      <c r="M1248" s="117" t="s">
        <v>1859</v>
      </c>
      <c r="N1248" s="116" t="s">
        <v>159</v>
      </c>
      <c r="O1248" s="116">
        <v>6</v>
      </c>
      <c r="P1248" s="116">
        <v>16</v>
      </c>
      <c r="Q1248" s="116">
        <v>6</v>
      </c>
      <c r="R1248" s="116">
        <v>16</v>
      </c>
      <c r="S1248" s="116">
        <v>0</v>
      </c>
      <c r="T1248" s="116">
        <v>0</v>
      </c>
      <c r="U1248" s="116" t="s">
        <v>159</v>
      </c>
      <c r="V1248" s="116">
        <v>47</v>
      </c>
      <c r="W1248" s="116">
        <v>325</v>
      </c>
      <c r="X1248" s="116">
        <v>41</v>
      </c>
      <c r="Y1248" s="116">
        <v>287</v>
      </c>
      <c r="Z1248" s="116">
        <v>6</v>
      </c>
      <c r="AA1248" s="116">
        <v>38</v>
      </c>
      <c r="AB1248" s="116">
        <v>0</v>
      </c>
      <c r="AC1248" s="116">
        <v>0</v>
      </c>
      <c r="AD1248" s="116">
        <v>0</v>
      </c>
      <c r="AE1248" s="116">
        <v>0</v>
      </c>
      <c r="AF1248" s="116" t="s">
        <v>1860</v>
      </c>
      <c r="AG1248" s="117"/>
      <c r="AH1248" s="117" t="s">
        <v>1861</v>
      </c>
    </row>
    <row r="1249" spans="1:34" x14ac:dyDescent="0.25">
      <c r="A1249" s="117" t="s">
        <v>329</v>
      </c>
      <c r="B1249" s="117" t="s">
        <v>175</v>
      </c>
      <c r="C1249" s="117" t="s">
        <v>4316</v>
      </c>
      <c r="D1249" s="117" t="s">
        <v>339</v>
      </c>
      <c r="E1249" s="117" t="s">
        <v>340</v>
      </c>
      <c r="F1249" s="117" t="s">
        <v>380</v>
      </c>
      <c r="G1249" s="117" t="s">
        <v>381</v>
      </c>
      <c r="H1249" s="117" t="s">
        <v>4317</v>
      </c>
      <c r="I1249" s="117"/>
      <c r="J1249" s="116" t="s">
        <v>1858</v>
      </c>
      <c r="K1249" s="116">
        <v>8.4729329999999994</v>
      </c>
      <c r="L1249" s="116">
        <v>30.057832999999999</v>
      </c>
      <c r="M1249" s="117" t="s">
        <v>1859</v>
      </c>
      <c r="N1249" s="116" t="s">
        <v>146</v>
      </c>
      <c r="O1249" s="116">
        <v>0</v>
      </c>
      <c r="P1249" s="116">
        <v>0</v>
      </c>
      <c r="Q1249" s="116">
        <v>0</v>
      </c>
      <c r="R1249" s="116">
        <v>0</v>
      </c>
      <c r="S1249" s="116">
        <v>0</v>
      </c>
      <c r="T1249" s="116">
        <v>0</v>
      </c>
      <c r="U1249" s="116" t="s">
        <v>159</v>
      </c>
      <c r="V1249" s="116">
        <v>55</v>
      </c>
      <c r="W1249" s="116">
        <v>290</v>
      </c>
      <c r="X1249" s="116">
        <v>42</v>
      </c>
      <c r="Y1249" s="116">
        <v>210</v>
      </c>
      <c r="Z1249" s="116">
        <v>13</v>
      </c>
      <c r="AA1249" s="116">
        <v>80</v>
      </c>
      <c r="AB1249" s="116">
        <v>0</v>
      </c>
      <c r="AC1249" s="116">
        <v>0</v>
      </c>
      <c r="AD1249" s="116">
        <v>0</v>
      </c>
      <c r="AE1249" s="116">
        <v>0</v>
      </c>
      <c r="AF1249" s="116" t="s">
        <v>1860</v>
      </c>
      <c r="AG1249" s="117"/>
      <c r="AH1249" s="117" t="s">
        <v>1861</v>
      </c>
    </row>
    <row r="1250" spans="1:34" x14ac:dyDescent="0.25">
      <c r="A1250" s="117" t="s">
        <v>329</v>
      </c>
      <c r="B1250" s="117" t="s">
        <v>175</v>
      </c>
      <c r="C1250" s="117" t="s">
        <v>4318</v>
      </c>
      <c r="D1250" s="117" t="s">
        <v>339</v>
      </c>
      <c r="E1250" s="117" t="s">
        <v>340</v>
      </c>
      <c r="F1250" s="117" t="s">
        <v>380</v>
      </c>
      <c r="G1250" s="117" t="s">
        <v>381</v>
      </c>
      <c r="H1250" s="117" t="s">
        <v>4319</v>
      </c>
      <c r="I1250" s="117"/>
      <c r="J1250" s="116" t="s">
        <v>1858</v>
      </c>
      <c r="K1250" s="116">
        <v>8.4618179999999992</v>
      </c>
      <c r="L1250" s="116">
        <v>30.071529000000002</v>
      </c>
      <c r="M1250" s="117" t="s">
        <v>1859</v>
      </c>
      <c r="N1250" s="116" t="s">
        <v>146</v>
      </c>
      <c r="O1250" s="116">
        <v>0</v>
      </c>
      <c r="P1250" s="116">
        <v>0</v>
      </c>
      <c r="Q1250" s="116">
        <v>0</v>
      </c>
      <c r="R1250" s="116">
        <v>0</v>
      </c>
      <c r="S1250" s="116">
        <v>0</v>
      </c>
      <c r="T1250" s="116">
        <v>0</v>
      </c>
      <c r="U1250" s="116" t="s">
        <v>159</v>
      </c>
      <c r="V1250" s="116">
        <v>43</v>
      </c>
      <c r="W1250" s="116">
        <v>293</v>
      </c>
      <c r="X1250" s="116">
        <v>38</v>
      </c>
      <c r="Y1250" s="116">
        <v>267</v>
      </c>
      <c r="Z1250" s="116">
        <v>5</v>
      </c>
      <c r="AA1250" s="116">
        <v>26</v>
      </c>
      <c r="AB1250" s="116">
        <v>0</v>
      </c>
      <c r="AC1250" s="116">
        <v>0</v>
      </c>
      <c r="AD1250" s="116">
        <v>0</v>
      </c>
      <c r="AE1250" s="116">
        <v>0</v>
      </c>
      <c r="AF1250" s="116" t="s">
        <v>1860</v>
      </c>
      <c r="AG1250" s="117"/>
      <c r="AH1250" s="117" t="s">
        <v>1861</v>
      </c>
    </row>
    <row r="1251" spans="1:34" x14ac:dyDescent="0.25">
      <c r="A1251" s="117" t="s">
        <v>329</v>
      </c>
      <c r="B1251" s="117" t="s">
        <v>175</v>
      </c>
      <c r="C1251" s="117" t="s">
        <v>4320</v>
      </c>
      <c r="D1251" s="117" t="s">
        <v>339</v>
      </c>
      <c r="E1251" s="117" t="s">
        <v>340</v>
      </c>
      <c r="F1251" s="117" t="s">
        <v>380</v>
      </c>
      <c r="G1251" s="117" t="s">
        <v>381</v>
      </c>
      <c r="H1251" s="117" t="s">
        <v>4321</v>
      </c>
      <c r="I1251" s="117"/>
      <c r="J1251" s="116" t="s">
        <v>1858</v>
      </c>
      <c r="K1251" s="116">
        <v>8.473122</v>
      </c>
      <c r="L1251" s="116">
        <v>30.039597000000001</v>
      </c>
      <c r="M1251" s="117" t="s">
        <v>1859</v>
      </c>
      <c r="N1251" s="116" t="s">
        <v>146</v>
      </c>
      <c r="O1251" s="116">
        <v>0</v>
      </c>
      <c r="P1251" s="116">
        <v>0</v>
      </c>
      <c r="Q1251" s="116">
        <v>0</v>
      </c>
      <c r="R1251" s="116">
        <v>0</v>
      </c>
      <c r="S1251" s="116">
        <v>0</v>
      </c>
      <c r="T1251" s="116">
        <v>0</v>
      </c>
      <c r="U1251" s="116" t="s">
        <v>159</v>
      </c>
      <c r="V1251" s="116">
        <v>22</v>
      </c>
      <c r="W1251" s="116">
        <v>122</v>
      </c>
      <c r="X1251" s="116">
        <v>14</v>
      </c>
      <c r="Y1251" s="116">
        <v>82</v>
      </c>
      <c r="Z1251" s="116">
        <v>8</v>
      </c>
      <c r="AA1251" s="116">
        <v>40</v>
      </c>
      <c r="AB1251" s="116">
        <v>0</v>
      </c>
      <c r="AC1251" s="116">
        <v>0</v>
      </c>
      <c r="AD1251" s="116">
        <v>0</v>
      </c>
      <c r="AE1251" s="116">
        <v>0</v>
      </c>
      <c r="AF1251" s="116" t="s">
        <v>1860</v>
      </c>
      <c r="AG1251" s="117"/>
      <c r="AH1251" s="117" t="s">
        <v>1861</v>
      </c>
    </row>
    <row r="1252" spans="1:34" x14ac:dyDescent="0.25">
      <c r="A1252" s="117" t="s">
        <v>329</v>
      </c>
      <c r="B1252" s="117" t="s">
        <v>175</v>
      </c>
      <c r="C1252" s="117" t="s">
        <v>4322</v>
      </c>
      <c r="D1252" s="117" t="s">
        <v>339</v>
      </c>
      <c r="E1252" s="117" t="s">
        <v>340</v>
      </c>
      <c r="F1252" s="117" t="s">
        <v>380</v>
      </c>
      <c r="G1252" s="117" t="s">
        <v>381</v>
      </c>
      <c r="H1252" s="117" t="s">
        <v>4323</v>
      </c>
      <c r="I1252" s="117"/>
      <c r="J1252" s="116" t="s">
        <v>1858</v>
      </c>
      <c r="K1252" s="116">
        <v>8.464086</v>
      </c>
      <c r="L1252" s="116">
        <v>30.044656</v>
      </c>
      <c r="M1252" s="117" t="s">
        <v>1859</v>
      </c>
      <c r="N1252" s="116" t="s">
        <v>146</v>
      </c>
      <c r="O1252" s="116">
        <v>0</v>
      </c>
      <c r="P1252" s="116">
        <v>0</v>
      </c>
      <c r="Q1252" s="116">
        <v>0</v>
      </c>
      <c r="R1252" s="116">
        <v>0</v>
      </c>
      <c r="S1252" s="116">
        <v>0</v>
      </c>
      <c r="T1252" s="116">
        <v>0</v>
      </c>
      <c r="U1252" s="116" t="s">
        <v>159</v>
      </c>
      <c r="V1252" s="116">
        <v>46</v>
      </c>
      <c r="W1252" s="116">
        <v>328</v>
      </c>
      <c r="X1252" s="116">
        <v>34</v>
      </c>
      <c r="Y1252" s="116">
        <v>268</v>
      </c>
      <c r="Z1252" s="116">
        <v>12</v>
      </c>
      <c r="AA1252" s="116">
        <v>60</v>
      </c>
      <c r="AB1252" s="116">
        <v>0</v>
      </c>
      <c r="AC1252" s="116">
        <v>0</v>
      </c>
      <c r="AD1252" s="116">
        <v>0</v>
      </c>
      <c r="AE1252" s="116">
        <v>0</v>
      </c>
      <c r="AF1252" s="116" t="s">
        <v>1860</v>
      </c>
      <c r="AG1252" s="117"/>
      <c r="AH1252" s="117" t="s">
        <v>1861</v>
      </c>
    </row>
    <row r="1253" spans="1:34" x14ac:dyDescent="0.25">
      <c r="A1253" s="117" t="s">
        <v>329</v>
      </c>
      <c r="B1253" s="117" t="s">
        <v>175</v>
      </c>
      <c r="C1253" s="117" t="s">
        <v>4324</v>
      </c>
      <c r="D1253" s="117" t="s">
        <v>339</v>
      </c>
      <c r="E1253" s="117" t="s">
        <v>340</v>
      </c>
      <c r="F1253" s="117" t="s">
        <v>380</v>
      </c>
      <c r="G1253" s="117" t="s">
        <v>381</v>
      </c>
      <c r="H1253" s="117" t="s">
        <v>943</v>
      </c>
      <c r="I1253" s="117"/>
      <c r="J1253" s="116" t="s">
        <v>1858</v>
      </c>
      <c r="K1253" s="116">
        <v>8.4987670000000008</v>
      </c>
      <c r="L1253" s="116">
        <v>30.080133</v>
      </c>
      <c r="M1253" s="117" t="s">
        <v>1859</v>
      </c>
      <c r="N1253" s="116" t="s">
        <v>146</v>
      </c>
      <c r="O1253" s="116">
        <v>0</v>
      </c>
      <c r="P1253" s="116">
        <v>0</v>
      </c>
      <c r="Q1253" s="116">
        <v>0</v>
      </c>
      <c r="R1253" s="116">
        <v>0</v>
      </c>
      <c r="S1253" s="116">
        <v>0</v>
      </c>
      <c r="T1253" s="116">
        <v>0</v>
      </c>
      <c r="U1253" s="116" t="s">
        <v>159</v>
      </c>
      <c r="V1253" s="116">
        <v>8</v>
      </c>
      <c r="W1253" s="116">
        <v>45</v>
      </c>
      <c r="X1253" s="116">
        <v>8</v>
      </c>
      <c r="Y1253" s="116">
        <v>45</v>
      </c>
      <c r="Z1253" s="116">
        <v>0</v>
      </c>
      <c r="AA1253" s="116">
        <v>0</v>
      </c>
      <c r="AB1253" s="116">
        <v>0</v>
      </c>
      <c r="AC1253" s="116">
        <v>0</v>
      </c>
      <c r="AD1253" s="116">
        <v>0</v>
      </c>
      <c r="AE1253" s="116">
        <v>0</v>
      </c>
      <c r="AF1253" s="116" t="s">
        <v>1860</v>
      </c>
      <c r="AG1253" s="117"/>
      <c r="AH1253" s="117" t="s">
        <v>1861</v>
      </c>
    </row>
    <row r="1254" spans="1:34" x14ac:dyDescent="0.25">
      <c r="A1254" s="117" t="s">
        <v>329</v>
      </c>
      <c r="B1254" s="117" t="s">
        <v>175</v>
      </c>
      <c r="C1254" s="117" t="s">
        <v>4325</v>
      </c>
      <c r="D1254" s="117" t="s">
        <v>339</v>
      </c>
      <c r="E1254" s="117" t="s">
        <v>340</v>
      </c>
      <c r="F1254" s="117" t="s">
        <v>380</v>
      </c>
      <c r="G1254" s="117" t="s">
        <v>381</v>
      </c>
      <c r="H1254" s="117" t="s">
        <v>4326</v>
      </c>
      <c r="I1254" s="117"/>
      <c r="J1254" s="116" t="s">
        <v>1858</v>
      </c>
      <c r="K1254" s="116">
        <v>8.4987139999999997</v>
      </c>
      <c r="L1254" s="116">
        <v>30.061325</v>
      </c>
      <c r="M1254" s="117" t="s">
        <v>1859</v>
      </c>
      <c r="N1254" s="116" t="s">
        <v>146</v>
      </c>
      <c r="O1254" s="116">
        <v>0</v>
      </c>
      <c r="P1254" s="116">
        <v>0</v>
      </c>
      <c r="Q1254" s="116">
        <v>0</v>
      </c>
      <c r="R1254" s="116">
        <v>0</v>
      </c>
      <c r="S1254" s="116">
        <v>0</v>
      </c>
      <c r="T1254" s="116">
        <v>0</v>
      </c>
      <c r="U1254" s="116" t="s">
        <v>159</v>
      </c>
      <c r="V1254" s="116">
        <v>22</v>
      </c>
      <c r="W1254" s="116">
        <v>166</v>
      </c>
      <c r="X1254" s="116">
        <v>19</v>
      </c>
      <c r="Y1254" s="116">
        <v>154</v>
      </c>
      <c r="Z1254" s="116">
        <v>3</v>
      </c>
      <c r="AA1254" s="116">
        <v>12</v>
      </c>
      <c r="AB1254" s="116">
        <v>0</v>
      </c>
      <c r="AC1254" s="116">
        <v>0</v>
      </c>
      <c r="AD1254" s="116">
        <v>0</v>
      </c>
      <c r="AE1254" s="116">
        <v>0</v>
      </c>
      <c r="AF1254" s="116" t="s">
        <v>1860</v>
      </c>
      <c r="AG1254" s="117"/>
      <c r="AH1254" s="117" t="s">
        <v>1861</v>
      </c>
    </row>
    <row r="1255" spans="1:34" x14ac:dyDescent="0.25">
      <c r="A1255" s="117" t="s">
        <v>329</v>
      </c>
      <c r="B1255" s="117" t="s">
        <v>175</v>
      </c>
      <c r="C1255" s="117" t="s">
        <v>4327</v>
      </c>
      <c r="D1255" s="117" t="s">
        <v>339</v>
      </c>
      <c r="E1255" s="117" t="s">
        <v>340</v>
      </c>
      <c r="F1255" s="117" t="s">
        <v>380</v>
      </c>
      <c r="G1255" s="117" t="s">
        <v>381</v>
      </c>
      <c r="H1255" s="117" t="s">
        <v>4328</v>
      </c>
      <c r="I1255" s="117"/>
      <c r="J1255" s="116" t="s">
        <v>1858</v>
      </c>
      <c r="K1255" s="116">
        <v>8.4773189999999996</v>
      </c>
      <c r="L1255" s="116">
        <v>30.028644</v>
      </c>
      <c r="M1255" s="117" t="s">
        <v>1859</v>
      </c>
      <c r="N1255" s="116" t="s">
        <v>146</v>
      </c>
      <c r="O1255" s="116">
        <v>0</v>
      </c>
      <c r="P1255" s="116">
        <v>0</v>
      </c>
      <c r="Q1255" s="116">
        <v>0</v>
      </c>
      <c r="R1255" s="116">
        <v>0</v>
      </c>
      <c r="S1255" s="116">
        <v>0</v>
      </c>
      <c r="T1255" s="116">
        <v>0</v>
      </c>
      <c r="U1255" s="116" t="s">
        <v>159</v>
      </c>
      <c r="V1255" s="116">
        <v>26</v>
      </c>
      <c r="W1255" s="116">
        <v>179</v>
      </c>
      <c r="X1255" s="116">
        <v>26</v>
      </c>
      <c r="Y1255" s="116">
        <v>179</v>
      </c>
      <c r="Z1255" s="116">
        <v>0</v>
      </c>
      <c r="AA1255" s="116">
        <v>0</v>
      </c>
      <c r="AB1255" s="116">
        <v>0</v>
      </c>
      <c r="AC1255" s="116">
        <v>0</v>
      </c>
      <c r="AD1255" s="116">
        <v>0</v>
      </c>
      <c r="AE1255" s="116">
        <v>0</v>
      </c>
      <c r="AF1255" s="116" t="s">
        <v>1860</v>
      </c>
      <c r="AG1255" s="117"/>
      <c r="AH1255" s="117" t="s">
        <v>1861</v>
      </c>
    </row>
    <row r="1256" spans="1:34" x14ac:dyDescent="0.25">
      <c r="A1256" s="117" t="s">
        <v>329</v>
      </c>
      <c r="B1256" s="117" t="s">
        <v>175</v>
      </c>
      <c r="C1256" s="117" t="s">
        <v>4329</v>
      </c>
      <c r="D1256" s="117" t="s">
        <v>339</v>
      </c>
      <c r="E1256" s="117" t="s">
        <v>340</v>
      </c>
      <c r="F1256" s="117" t="s">
        <v>380</v>
      </c>
      <c r="G1256" s="117" t="s">
        <v>381</v>
      </c>
      <c r="H1256" s="117" t="s">
        <v>4330</v>
      </c>
      <c r="I1256" s="117"/>
      <c r="J1256" s="116" t="s">
        <v>1858</v>
      </c>
      <c r="K1256" s="116">
        <v>8.4645499999999991</v>
      </c>
      <c r="L1256" s="116">
        <v>30.057933333000001</v>
      </c>
      <c r="M1256" s="117" t="s">
        <v>1859</v>
      </c>
      <c r="N1256" s="116" t="s">
        <v>146</v>
      </c>
      <c r="O1256" s="116">
        <v>0</v>
      </c>
      <c r="P1256" s="116">
        <v>0</v>
      </c>
      <c r="Q1256" s="116">
        <v>0</v>
      </c>
      <c r="R1256" s="116">
        <v>0</v>
      </c>
      <c r="S1256" s="116">
        <v>0</v>
      </c>
      <c r="T1256" s="116">
        <v>0</v>
      </c>
      <c r="U1256" s="116" t="s">
        <v>159</v>
      </c>
      <c r="V1256" s="116">
        <v>20</v>
      </c>
      <c r="W1256" s="116">
        <v>156</v>
      </c>
      <c r="X1256" s="116">
        <v>16</v>
      </c>
      <c r="Y1256" s="116">
        <v>130</v>
      </c>
      <c r="Z1256" s="116">
        <v>4</v>
      </c>
      <c r="AA1256" s="116">
        <v>26</v>
      </c>
      <c r="AB1256" s="116">
        <v>0</v>
      </c>
      <c r="AC1256" s="116">
        <v>0</v>
      </c>
      <c r="AD1256" s="116">
        <v>0</v>
      </c>
      <c r="AE1256" s="116">
        <v>0</v>
      </c>
      <c r="AF1256" s="116" t="s">
        <v>1860</v>
      </c>
      <c r="AG1256" s="117"/>
      <c r="AH1256" s="117" t="s">
        <v>1861</v>
      </c>
    </row>
    <row r="1257" spans="1:34" x14ac:dyDescent="0.25">
      <c r="A1257" s="117" t="s">
        <v>329</v>
      </c>
      <c r="B1257" s="117" t="s">
        <v>175</v>
      </c>
      <c r="C1257" s="117" t="s">
        <v>4331</v>
      </c>
      <c r="D1257" s="117" t="s">
        <v>339</v>
      </c>
      <c r="E1257" s="117" t="s">
        <v>340</v>
      </c>
      <c r="F1257" s="117" t="s">
        <v>380</v>
      </c>
      <c r="G1257" s="117" t="s">
        <v>381</v>
      </c>
      <c r="H1257" s="117" t="s">
        <v>4332</v>
      </c>
      <c r="I1257" s="117"/>
      <c r="J1257" s="116" t="s">
        <v>1858</v>
      </c>
      <c r="K1257" s="116">
        <v>8.4729329999999994</v>
      </c>
      <c r="L1257" s="116">
        <v>30.057833333000001</v>
      </c>
      <c r="M1257" s="117" t="s">
        <v>1859</v>
      </c>
      <c r="N1257" s="116" t="s">
        <v>146</v>
      </c>
      <c r="O1257" s="116">
        <v>0</v>
      </c>
      <c r="P1257" s="116">
        <v>0</v>
      </c>
      <c r="Q1257" s="116">
        <v>0</v>
      </c>
      <c r="R1257" s="116">
        <v>0</v>
      </c>
      <c r="S1257" s="116">
        <v>0</v>
      </c>
      <c r="T1257" s="116">
        <v>0</v>
      </c>
      <c r="U1257" s="116" t="s">
        <v>159</v>
      </c>
      <c r="V1257" s="116">
        <v>36</v>
      </c>
      <c r="W1257" s="116">
        <v>211</v>
      </c>
      <c r="X1257" s="116">
        <v>32</v>
      </c>
      <c r="Y1257" s="116">
        <v>193</v>
      </c>
      <c r="Z1257" s="116">
        <v>4</v>
      </c>
      <c r="AA1257" s="116">
        <v>18</v>
      </c>
      <c r="AB1257" s="116">
        <v>0</v>
      </c>
      <c r="AC1257" s="116">
        <v>0</v>
      </c>
      <c r="AD1257" s="116">
        <v>0</v>
      </c>
      <c r="AE1257" s="116">
        <v>0</v>
      </c>
      <c r="AF1257" s="116" t="s">
        <v>1860</v>
      </c>
      <c r="AG1257" s="117"/>
      <c r="AH1257" s="117" t="s">
        <v>1861</v>
      </c>
    </row>
    <row r="1258" spans="1:34" x14ac:dyDescent="0.25">
      <c r="A1258" s="117" t="s">
        <v>329</v>
      </c>
      <c r="B1258" s="117" t="s">
        <v>175</v>
      </c>
      <c r="C1258" s="117" t="s">
        <v>4333</v>
      </c>
      <c r="D1258" s="117" t="s">
        <v>339</v>
      </c>
      <c r="E1258" s="117" t="s">
        <v>340</v>
      </c>
      <c r="F1258" s="117" t="s">
        <v>380</v>
      </c>
      <c r="G1258" s="117" t="s">
        <v>381</v>
      </c>
      <c r="H1258" s="117" t="s">
        <v>381</v>
      </c>
      <c r="I1258" s="117"/>
      <c r="J1258" s="116" t="s">
        <v>1858</v>
      </c>
      <c r="K1258" s="116">
        <v>8.4721390000000003</v>
      </c>
      <c r="L1258" s="116">
        <v>30.071456000000001</v>
      </c>
      <c r="M1258" s="117" t="s">
        <v>1859</v>
      </c>
      <c r="N1258" s="116" t="s">
        <v>146</v>
      </c>
      <c r="O1258" s="116">
        <v>0</v>
      </c>
      <c r="P1258" s="116">
        <v>0</v>
      </c>
      <c r="Q1258" s="116">
        <v>0</v>
      </c>
      <c r="R1258" s="116">
        <v>0</v>
      </c>
      <c r="S1258" s="116">
        <v>0</v>
      </c>
      <c r="T1258" s="116">
        <v>0</v>
      </c>
      <c r="U1258" s="116" t="s">
        <v>159</v>
      </c>
      <c r="V1258" s="116">
        <v>8</v>
      </c>
      <c r="W1258" s="116">
        <v>59</v>
      </c>
      <c r="X1258" s="116">
        <v>6</v>
      </c>
      <c r="Y1258" s="116">
        <v>45</v>
      </c>
      <c r="Z1258" s="116">
        <v>2</v>
      </c>
      <c r="AA1258" s="116">
        <v>14</v>
      </c>
      <c r="AB1258" s="116">
        <v>0</v>
      </c>
      <c r="AC1258" s="116">
        <v>0</v>
      </c>
      <c r="AD1258" s="116">
        <v>0</v>
      </c>
      <c r="AE1258" s="116">
        <v>0</v>
      </c>
      <c r="AF1258" s="116" t="s">
        <v>1860</v>
      </c>
      <c r="AG1258" s="117"/>
      <c r="AH1258" s="117" t="s">
        <v>1861</v>
      </c>
    </row>
    <row r="1259" spans="1:34" x14ac:dyDescent="0.25">
      <c r="A1259" s="117" t="s">
        <v>329</v>
      </c>
      <c r="B1259" s="117" t="s">
        <v>175</v>
      </c>
      <c r="C1259" s="117" t="s">
        <v>4334</v>
      </c>
      <c r="D1259" s="117" t="s">
        <v>339</v>
      </c>
      <c r="E1259" s="117" t="s">
        <v>340</v>
      </c>
      <c r="F1259" s="117" t="s">
        <v>380</v>
      </c>
      <c r="G1259" s="117" t="s">
        <v>381</v>
      </c>
      <c r="H1259" s="117" t="s">
        <v>4335</v>
      </c>
      <c r="I1259" s="117"/>
      <c r="J1259" s="116" t="s">
        <v>1858</v>
      </c>
      <c r="K1259" s="116">
        <v>8.4884830000000004</v>
      </c>
      <c r="L1259" s="116">
        <v>30.023083</v>
      </c>
      <c r="M1259" s="117" t="s">
        <v>1859</v>
      </c>
      <c r="N1259" s="116" t="s">
        <v>146</v>
      </c>
      <c r="O1259" s="116">
        <v>0</v>
      </c>
      <c r="P1259" s="116">
        <v>0</v>
      </c>
      <c r="Q1259" s="116">
        <v>0</v>
      </c>
      <c r="R1259" s="116">
        <v>0</v>
      </c>
      <c r="S1259" s="116">
        <v>0</v>
      </c>
      <c r="T1259" s="116">
        <v>0</v>
      </c>
      <c r="U1259" s="116" t="s">
        <v>159</v>
      </c>
      <c r="V1259" s="116">
        <v>52</v>
      </c>
      <c r="W1259" s="116">
        <v>351</v>
      </c>
      <c r="X1259" s="116">
        <v>43</v>
      </c>
      <c r="Y1259" s="116">
        <v>303</v>
      </c>
      <c r="Z1259" s="116">
        <v>9</v>
      </c>
      <c r="AA1259" s="116">
        <v>48</v>
      </c>
      <c r="AB1259" s="116">
        <v>0</v>
      </c>
      <c r="AC1259" s="116">
        <v>0</v>
      </c>
      <c r="AD1259" s="116">
        <v>0</v>
      </c>
      <c r="AE1259" s="116">
        <v>0</v>
      </c>
      <c r="AF1259" s="116" t="s">
        <v>1860</v>
      </c>
      <c r="AG1259" s="117"/>
      <c r="AH1259" s="117" t="s">
        <v>1861</v>
      </c>
    </row>
    <row r="1260" spans="1:34" x14ac:dyDescent="0.25">
      <c r="A1260" s="117" t="s">
        <v>329</v>
      </c>
      <c r="B1260" s="117" t="s">
        <v>175</v>
      </c>
      <c r="C1260" s="117" t="s">
        <v>4336</v>
      </c>
      <c r="D1260" s="117" t="s">
        <v>339</v>
      </c>
      <c r="E1260" s="117" t="s">
        <v>340</v>
      </c>
      <c r="F1260" s="117" t="s">
        <v>380</v>
      </c>
      <c r="G1260" s="117" t="s">
        <v>381</v>
      </c>
      <c r="H1260" s="117" t="s">
        <v>4337</v>
      </c>
      <c r="I1260" s="117"/>
      <c r="J1260" s="116" t="s">
        <v>1858</v>
      </c>
      <c r="K1260" s="116">
        <v>8.4498253160000001</v>
      </c>
      <c r="L1260" s="116">
        <v>30.023125310000001</v>
      </c>
      <c r="M1260" s="117" t="s">
        <v>1859</v>
      </c>
      <c r="N1260" s="116" t="s">
        <v>146</v>
      </c>
      <c r="O1260" s="116">
        <v>0</v>
      </c>
      <c r="P1260" s="116">
        <v>0</v>
      </c>
      <c r="Q1260" s="116">
        <v>0</v>
      </c>
      <c r="R1260" s="116">
        <v>0</v>
      </c>
      <c r="S1260" s="116">
        <v>0</v>
      </c>
      <c r="T1260" s="116">
        <v>0</v>
      </c>
      <c r="U1260" s="116" t="s">
        <v>159</v>
      </c>
      <c r="V1260" s="116">
        <v>45</v>
      </c>
      <c r="W1260" s="116">
        <v>263</v>
      </c>
      <c r="X1260" s="116">
        <v>35</v>
      </c>
      <c r="Y1260" s="116">
        <v>215</v>
      </c>
      <c r="Z1260" s="116">
        <v>10</v>
      </c>
      <c r="AA1260" s="116">
        <v>48</v>
      </c>
      <c r="AB1260" s="116">
        <v>0</v>
      </c>
      <c r="AC1260" s="116">
        <v>0</v>
      </c>
      <c r="AD1260" s="116">
        <v>0</v>
      </c>
      <c r="AE1260" s="116">
        <v>0</v>
      </c>
      <c r="AF1260" s="116" t="s">
        <v>1860</v>
      </c>
      <c r="AG1260" s="117"/>
      <c r="AH1260" s="117" t="s">
        <v>1861</v>
      </c>
    </row>
    <row r="1261" spans="1:34" x14ac:dyDescent="0.25">
      <c r="A1261" s="117" t="s">
        <v>329</v>
      </c>
      <c r="B1261" s="117" t="s">
        <v>175</v>
      </c>
      <c r="C1261" s="117" t="s">
        <v>4338</v>
      </c>
      <c r="D1261" s="117" t="s">
        <v>339</v>
      </c>
      <c r="E1261" s="117" t="s">
        <v>340</v>
      </c>
      <c r="F1261" s="117" t="s">
        <v>380</v>
      </c>
      <c r="G1261" s="117" t="s">
        <v>381</v>
      </c>
      <c r="H1261" s="117" t="s">
        <v>4339</v>
      </c>
      <c r="I1261" s="117"/>
      <c r="J1261" s="116" t="s">
        <v>1858</v>
      </c>
      <c r="K1261" s="116">
        <v>8.5346170000000008</v>
      </c>
      <c r="L1261" s="116">
        <v>30.191883333</v>
      </c>
      <c r="M1261" s="117" t="s">
        <v>1859</v>
      </c>
      <c r="N1261" s="116" t="s">
        <v>146</v>
      </c>
      <c r="O1261" s="116">
        <v>0</v>
      </c>
      <c r="P1261" s="116">
        <v>0</v>
      </c>
      <c r="Q1261" s="116">
        <v>0</v>
      </c>
      <c r="R1261" s="116">
        <v>0</v>
      </c>
      <c r="S1261" s="116">
        <v>0</v>
      </c>
      <c r="T1261" s="116">
        <v>0</v>
      </c>
      <c r="U1261" s="116" t="s">
        <v>159</v>
      </c>
      <c r="V1261" s="116">
        <v>35</v>
      </c>
      <c r="W1261" s="116">
        <v>244</v>
      </c>
      <c r="X1261" s="116">
        <v>28</v>
      </c>
      <c r="Y1261" s="116">
        <v>198</v>
      </c>
      <c r="Z1261" s="116">
        <v>7</v>
      </c>
      <c r="AA1261" s="116">
        <v>46</v>
      </c>
      <c r="AB1261" s="116">
        <v>0</v>
      </c>
      <c r="AC1261" s="116">
        <v>0</v>
      </c>
      <c r="AD1261" s="116">
        <v>0</v>
      </c>
      <c r="AE1261" s="116">
        <v>0</v>
      </c>
      <c r="AF1261" s="116" t="s">
        <v>1860</v>
      </c>
      <c r="AG1261" s="117"/>
      <c r="AH1261" s="117" t="s">
        <v>1861</v>
      </c>
    </row>
    <row r="1262" spans="1:34" x14ac:dyDescent="0.25">
      <c r="A1262" s="117" t="s">
        <v>329</v>
      </c>
      <c r="B1262" s="117" t="s">
        <v>175</v>
      </c>
      <c r="C1262" s="117" t="s">
        <v>4340</v>
      </c>
      <c r="D1262" s="117" t="s">
        <v>339</v>
      </c>
      <c r="E1262" s="117" t="s">
        <v>340</v>
      </c>
      <c r="F1262" s="117" t="s">
        <v>380</v>
      </c>
      <c r="G1262" s="117" t="s">
        <v>381</v>
      </c>
      <c r="H1262" s="117" t="s">
        <v>4341</v>
      </c>
      <c r="I1262" s="117"/>
      <c r="J1262" s="116" t="s">
        <v>1858</v>
      </c>
      <c r="K1262" s="116">
        <v>8.4773689999999995</v>
      </c>
      <c r="L1262" s="116">
        <v>30.028569000000001</v>
      </c>
      <c r="M1262" s="117" t="s">
        <v>1859</v>
      </c>
      <c r="N1262" s="116" t="s">
        <v>146</v>
      </c>
      <c r="O1262" s="116">
        <v>0</v>
      </c>
      <c r="P1262" s="116">
        <v>0</v>
      </c>
      <c r="Q1262" s="116">
        <v>0</v>
      </c>
      <c r="R1262" s="116">
        <v>0</v>
      </c>
      <c r="S1262" s="116">
        <v>0</v>
      </c>
      <c r="T1262" s="116">
        <v>0</v>
      </c>
      <c r="U1262" s="116" t="s">
        <v>159</v>
      </c>
      <c r="V1262" s="116">
        <v>11</v>
      </c>
      <c r="W1262" s="116">
        <v>54</v>
      </c>
      <c r="X1262" s="116">
        <v>9</v>
      </c>
      <c r="Y1262" s="116">
        <v>48</v>
      </c>
      <c r="Z1262" s="116">
        <v>2</v>
      </c>
      <c r="AA1262" s="116">
        <v>6</v>
      </c>
      <c r="AB1262" s="116">
        <v>0</v>
      </c>
      <c r="AC1262" s="116">
        <v>0</v>
      </c>
      <c r="AD1262" s="116">
        <v>0</v>
      </c>
      <c r="AE1262" s="116">
        <v>0</v>
      </c>
      <c r="AF1262" s="116" t="s">
        <v>1860</v>
      </c>
      <c r="AG1262" s="117"/>
      <c r="AH1262" s="117" t="s">
        <v>1861</v>
      </c>
    </row>
    <row r="1263" spans="1:34" x14ac:dyDescent="0.25">
      <c r="A1263" s="117" t="s">
        <v>329</v>
      </c>
      <c r="B1263" s="117" t="s">
        <v>175</v>
      </c>
      <c r="C1263" s="117" t="s">
        <v>4342</v>
      </c>
      <c r="D1263" s="117" t="s">
        <v>339</v>
      </c>
      <c r="E1263" s="117" t="s">
        <v>340</v>
      </c>
      <c r="F1263" s="117" t="s">
        <v>380</v>
      </c>
      <c r="G1263" s="117" t="s">
        <v>381</v>
      </c>
      <c r="H1263" s="117" t="s">
        <v>4343</v>
      </c>
      <c r="I1263" s="117"/>
      <c r="J1263" s="116" t="s">
        <v>1858</v>
      </c>
      <c r="K1263" s="116">
        <v>8.4618179999999992</v>
      </c>
      <c r="L1263" s="116">
        <v>30.073933</v>
      </c>
      <c r="M1263" s="117" t="s">
        <v>1859</v>
      </c>
      <c r="N1263" s="116" t="s">
        <v>146</v>
      </c>
      <c r="O1263" s="116">
        <v>0</v>
      </c>
      <c r="P1263" s="116">
        <v>0</v>
      </c>
      <c r="Q1263" s="116">
        <v>0</v>
      </c>
      <c r="R1263" s="116">
        <v>0</v>
      </c>
      <c r="S1263" s="116">
        <v>0</v>
      </c>
      <c r="T1263" s="116">
        <v>0</v>
      </c>
      <c r="U1263" s="116" t="s">
        <v>159</v>
      </c>
      <c r="V1263" s="116">
        <v>32</v>
      </c>
      <c r="W1263" s="116">
        <v>237</v>
      </c>
      <c r="X1263" s="116">
        <v>29</v>
      </c>
      <c r="Y1263" s="116">
        <v>219</v>
      </c>
      <c r="Z1263" s="116">
        <v>3</v>
      </c>
      <c r="AA1263" s="116">
        <v>18</v>
      </c>
      <c r="AB1263" s="116">
        <v>0</v>
      </c>
      <c r="AC1263" s="116">
        <v>0</v>
      </c>
      <c r="AD1263" s="116">
        <v>0</v>
      </c>
      <c r="AE1263" s="116">
        <v>0</v>
      </c>
      <c r="AF1263" s="116" t="s">
        <v>1860</v>
      </c>
      <c r="AG1263" s="117"/>
      <c r="AH1263" s="117" t="s">
        <v>1861</v>
      </c>
    </row>
    <row r="1264" spans="1:34" x14ac:dyDescent="0.25">
      <c r="A1264" s="117" t="s">
        <v>329</v>
      </c>
      <c r="B1264" s="117" t="s">
        <v>175</v>
      </c>
      <c r="C1264" s="117" t="s">
        <v>4344</v>
      </c>
      <c r="D1264" s="117" t="s">
        <v>339</v>
      </c>
      <c r="E1264" s="117" t="s">
        <v>340</v>
      </c>
      <c r="F1264" s="117" t="s">
        <v>380</v>
      </c>
      <c r="G1264" s="117" t="s">
        <v>381</v>
      </c>
      <c r="H1264" s="117" t="s">
        <v>4309</v>
      </c>
      <c r="I1264" s="117"/>
      <c r="J1264" s="116" t="s">
        <v>1858</v>
      </c>
      <c r="K1264" s="116">
        <v>8.4673780000000001</v>
      </c>
      <c r="L1264" s="116">
        <v>30.070091999999999</v>
      </c>
      <c r="M1264" s="117" t="s">
        <v>1859</v>
      </c>
      <c r="N1264" s="116" t="s">
        <v>146</v>
      </c>
      <c r="O1264" s="116">
        <v>0</v>
      </c>
      <c r="P1264" s="116">
        <v>0</v>
      </c>
      <c r="Q1264" s="116">
        <v>0</v>
      </c>
      <c r="R1264" s="116">
        <v>0</v>
      </c>
      <c r="S1264" s="116">
        <v>0</v>
      </c>
      <c r="T1264" s="116">
        <v>0</v>
      </c>
      <c r="U1264" s="116" t="s">
        <v>159</v>
      </c>
      <c r="V1264" s="116">
        <v>7</v>
      </c>
      <c r="W1264" s="116">
        <v>39</v>
      </c>
      <c r="X1264" s="116">
        <v>5</v>
      </c>
      <c r="Y1264" s="116">
        <v>30</v>
      </c>
      <c r="Z1264" s="116">
        <v>2</v>
      </c>
      <c r="AA1264" s="116">
        <v>9</v>
      </c>
      <c r="AB1264" s="116">
        <v>0</v>
      </c>
      <c r="AC1264" s="116">
        <v>0</v>
      </c>
      <c r="AD1264" s="116">
        <v>0</v>
      </c>
      <c r="AE1264" s="116">
        <v>0</v>
      </c>
      <c r="AF1264" s="116" t="s">
        <v>1860</v>
      </c>
      <c r="AG1264" s="117"/>
      <c r="AH1264" s="117" t="s">
        <v>1861</v>
      </c>
    </row>
    <row r="1265" spans="1:34" x14ac:dyDescent="0.25">
      <c r="A1265" s="117" t="s">
        <v>329</v>
      </c>
      <c r="B1265" s="117" t="s">
        <v>175</v>
      </c>
      <c r="C1265" s="117" t="s">
        <v>4345</v>
      </c>
      <c r="D1265" s="117" t="s">
        <v>339</v>
      </c>
      <c r="E1265" s="117" t="s">
        <v>340</v>
      </c>
      <c r="F1265" s="117" t="s">
        <v>345</v>
      </c>
      <c r="G1265" s="117" t="s">
        <v>346</v>
      </c>
      <c r="H1265" s="117" t="s">
        <v>4346</v>
      </c>
      <c r="I1265" s="117"/>
      <c r="J1265" s="116" t="s">
        <v>1858</v>
      </c>
      <c r="K1265" s="116">
        <v>8.472079506</v>
      </c>
      <c r="L1265" s="116">
        <v>29.989914039999999</v>
      </c>
      <c r="M1265" s="117" t="s">
        <v>1859</v>
      </c>
      <c r="N1265" s="116" t="s">
        <v>146</v>
      </c>
      <c r="O1265" s="116">
        <v>0</v>
      </c>
      <c r="P1265" s="116">
        <v>0</v>
      </c>
      <c r="Q1265" s="116">
        <v>0</v>
      </c>
      <c r="R1265" s="116">
        <v>0</v>
      </c>
      <c r="S1265" s="116">
        <v>0</v>
      </c>
      <c r="T1265" s="116">
        <v>0</v>
      </c>
      <c r="U1265" s="116" t="s">
        <v>159</v>
      </c>
      <c r="V1265" s="116">
        <v>14</v>
      </c>
      <c r="W1265" s="116">
        <v>134</v>
      </c>
      <c r="X1265" s="116">
        <v>14</v>
      </c>
      <c r="Y1265" s="116">
        <v>134</v>
      </c>
      <c r="Z1265" s="116">
        <v>0</v>
      </c>
      <c r="AA1265" s="116">
        <v>0</v>
      </c>
      <c r="AB1265" s="116">
        <v>0</v>
      </c>
      <c r="AC1265" s="116">
        <v>0</v>
      </c>
      <c r="AD1265" s="116">
        <v>0</v>
      </c>
      <c r="AE1265" s="116">
        <v>0</v>
      </c>
      <c r="AF1265" s="116" t="s">
        <v>1860</v>
      </c>
      <c r="AG1265" s="117"/>
      <c r="AH1265" s="117" t="s">
        <v>1861</v>
      </c>
    </row>
    <row r="1266" spans="1:34" x14ac:dyDescent="0.25">
      <c r="A1266" s="117" t="s">
        <v>329</v>
      </c>
      <c r="B1266" s="117" t="s">
        <v>175</v>
      </c>
      <c r="C1266" s="117" t="s">
        <v>4347</v>
      </c>
      <c r="D1266" s="117" t="s">
        <v>339</v>
      </c>
      <c r="E1266" s="117" t="s">
        <v>340</v>
      </c>
      <c r="F1266" s="117" t="s">
        <v>345</v>
      </c>
      <c r="G1266" s="117" t="s">
        <v>346</v>
      </c>
      <c r="H1266" s="117" t="s">
        <v>4348</v>
      </c>
      <c r="I1266" s="117"/>
      <c r="J1266" s="116" t="s">
        <v>1858</v>
      </c>
      <c r="K1266" s="116">
        <v>8.4815670000000001</v>
      </c>
      <c r="L1266" s="116">
        <v>29.967949999999998</v>
      </c>
      <c r="M1266" s="117" t="s">
        <v>1859</v>
      </c>
      <c r="N1266" s="116" t="s">
        <v>159</v>
      </c>
      <c r="O1266" s="116">
        <v>11</v>
      </c>
      <c r="P1266" s="116">
        <v>97</v>
      </c>
      <c r="Q1266" s="116">
        <v>11</v>
      </c>
      <c r="R1266" s="116">
        <v>97</v>
      </c>
      <c r="S1266" s="116">
        <v>0</v>
      </c>
      <c r="T1266" s="116">
        <v>0</v>
      </c>
      <c r="U1266" s="116" t="s">
        <v>159</v>
      </c>
      <c r="V1266" s="116">
        <v>15</v>
      </c>
      <c r="W1266" s="116">
        <v>144</v>
      </c>
      <c r="X1266" s="116">
        <v>15</v>
      </c>
      <c r="Y1266" s="116">
        <v>144</v>
      </c>
      <c r="Z1266" s="116">
        <v>0</v>
      </c>
      <c r="AA1266" s="116">
        <v>0</v>
      </c>
      <c r="AB1266" s="116">
        <v>0</v>
      </c>
      <c r="AC1266" s="116">
        <v>0</v>
      </c>
      <c r="AD1266" s="116">
        <v>0</v>
      </c>
      <c r="AE1266" s="116">
        <v>0</v>
      </c>
      <c r="AF1266" s="116" t="s">
        <v>1860</v>
      </c>
      <c r="AG1266" s="117"/>
      <c r="AH1266" s="117" t="s">
        <v>1861</v>
      </c>
    </row>
    <row r="1267" spans="1:34" x14ac:dyDescent="0.25">
      <c r="A1267" s="117" t="s">
        <v>329</v>
      </c>
      <c r="B1267" s="117" t="s">
        <v>175</v>
      </c>
      <c r="C1267" s="117" t="s">
        <v>4349</v>
      </c>
      <c r="D1267" s="117" t="s">
        <v>339</v>
      </c>
      <c r="E1267" s="117" t="s">
        <v>340</v>
      </c>
      <c r="F1267" s="117" t="s">
        <v>345</v>
      </c>
      <c r="G1267" s="117" t="s">
        <v>346</v>
      </c>
      <c r="H1267" s="117" t="s">
        <v>4350</v>
      </c>
      <c r="I1267" s="117"/>
      <c r="J1267" s="116" t="s">
        <v>1858</v>
      </c>
      <c r="K1267" s="116">
        <v>8.4340961270000001</v>
      </c>
      <c r="L1267" s="116">
        <v>29.885380139999999</v>
      </c>
      <c r="M1267" s="117" t="s">
        <v>1859</v>
      </c>
      <c r="N1267" s="116" t="s">
        <v>159</v>
      </c>
      <c r="O1267" s="116">
        <v>8</v>
      </c>
      <c r="P1267" s="116">
        <v>47</v>
      </c>
      <c r="Q1267" s="116">
        <v>8</v>
      </c>
      <c r="R1267" s="116">
        <v>47</v>
      </c>
      <c r="S1267" s="116">
        <v>0</v>
      </c>
      <c r="T1267" s="116">
        <v>0</v>
      </c>
      <c r="U1267" s="116" t="s">
        <v>159</v>
      </c>
      <c r="V1267" s="116">
        <v>19</v>
      </c>
      <c r="W1267" s="116">
        <v>179</v>
      </c>
      <c r="X1267" s="116">
        <v>19</v>
      </c>
      <c r="Y1267" s="116">
        <v>179</v>
      </c>
      <c r="Z1267" s="116">
        <v>0</v>
      </c>
      <c r="AA1267" s="116">
        <v>0</v>
      </c>
      <c r="AB1267" s="116">
        <v>0</v>
      </c>
      <c r="AC1267" s="116">
        <v>0</v>
      </c>
      <c r="AD1267" s="116">
        <v>0</v>
      </c>
      <c r="AE1267" s="116">
        <v>0</v>
      </c>
      <c r="AF1267" s="116" t="s">
        <v>1860</v>
      </c>
      <c r="AG1267" s="117"/>
      <c r="AH1267" s="117" t="s">
        <v>1861</v>
      </c>
    </row>
    <row r="1268" spans="1:34" x14ac:dyDescent="0.25">
      <c r="A1268" s="117" t="s">
        <v>329</v>
      </c>
      <c r="B1268" s="117" t="s">
        <v>175</v>
      </c>
      <c r="C1268" s="117" t="s">
        <v>4351</v>
      </c>
      <c r="D1268" s="117" t="s">
        <v>339</v>
      </c>
      <c r="E1268" s="117" t="s">
        <v>340</v>
      </c>
      <c r="F1268" s="117" t="s">
        <v>345</v>
      </c>
      <c r="G1268" s="117" t="s">
        <v>346</v>
      </c>
      <c r="H1268" s="117" t="s">
        <v>4352</v>
      </c>
      <c r="I1268" s="117"/>
      <c r="J1268" s="116" t="s">
        <v>1858</v>
      </c>
      <c r="K1268" s="116">
        <v>8.410609912</v>
      </c>
      <c r="L1268" s="116">
        <v>29.805625410000001</v>
      </c>
      <c r="M1268" s="117" t="s">
        <v>1859</v>
      </c>
      <c r="N1268" s="116" t="s">
        <v>159</v>
      </c>
      <c r="O1268" s="116">
        <v>12</v>
      </c>
      <c r="P1268" s="116">
        <v>117</v>
      </c>
      <c r="Q1268" s="116">
        <v>12</v>
      </c>
      <c r="R1268" s="116">
        <v>117</v>
      </c>
      <c r="S1268" s="116">
        <v>0</v>
      </c>
      <c r="T1268" s="116">
        <v>0</v>
      </c>
      <c r="U1268" s="116" t="s">
        <v>159</v>
      </c>
      <c r="V1268" s="116">
        <v>26</v>
      </c>
      <c r="W1268" s="116">
        <v>198</v>
      </c>
      <c r="X1268" s="116">
        <v>26</v>
      </c>
      <c r="Y1268" s="116">
        <v>198</v>
      </c>
      <c r="Z1268" s="116">
        <v>0</v>
      </c>
      <c r="AA1268" s="116">
        <v>0</v>
      </c>
      <c r="AB1268" s="116">
        <v>0</v>
      </c>
      <c r="AC1268" s="116">
        <v>0</v>
      </c>
      <c r="AD1268" s="116">
        <v>0</v>
      </c>
      <c r="AE1268" s="116">
        <v>0</v>
      </c>
      <c r="AF1268" s="116" t="s">
        <v>1860</v>
      </c>
      <c r="AG1268" s="117"/>
      <c r="AH1268" s="117" t="s">
        <v>1861</v>
      </c>
    </row>
    <row r="1269" spans="1:34" x14ac:dyDescent="0.25">
      <c r="A1269" s="117" t="s">
        <v>329</v>
      </c>
      <c r="B1269" s="117" t="s">
        <v>175</v>
      </c>
      <c r="C1269" s="117" t="s">
        <v>4353</v>
      </c>
      <c r="D1269" s="117" t="s">
        <v>339</v>
      </c>
      <c r="E1269" s="117" t="s">
        <v>340</v>
      </c>
      <c r="F1269" s="117" t="s">
        <v>345</v>
      </c>
      <c r="G1269" s="117" t="s">
        <v>346</v>
      </c>
      <c r="H1269" s="117" t="s">
        <v>4354</v>
      </c>
      <c r="I1269" s="117"/>
      <c r="J1269" s="116" t="s">
        <v>1858</v>
      </c>
      <c r="K1269" s="116">
        <v>8.410609912</v>
      </c>
      <c r="L1269" s="116">
        <v>29.805625410000001</v>
      </c>
      <c r="M1269" s="117" t="s">
        <v>1859</v>
      </c>
      <c r="N1269" s="116" t="s">
        <v>159</v>
      </c>
      <c r="O1269" s="116">
        <v>19</v>
      </c>
      <c r="P1269" s="116">
        <v>111</v>
      </c>
      <c r="Q1269" s="116">
        <v>19</v>
      </c>
      <c r="R1269" s="116">
        <v>111</v>
      </c>
      <c r="S1269" s="116">
        <v>0</v>
      </c>
      <c r="T1269" s="116">
        <v>0</v>
      </c>
      <c r="U1269" s="116" t="s">
        <v>159</v>
      </c>
      <c r="V1269" s="116">
        <v>42</v>
      </c>
      <c r="W1269" s="116">
        <v>267</v>
      </c>
      <c r="X1269" s="116">
        <v>42</v>
      </c>
      <c r="Y1269" s="116">
        <v>267</v>
      </c>
      <c r="Z1269" s="116">
        <v>0</v>
      </c>
      <c r="AA1269" s="116">
        <v>0</v>
      </c>
      <c r="AB1269" s="116">
        <v>0</v>
      </c>
      <c r="AC1269" s="116">
        <v>0</v>
      </c>
      <c r="AD1269" s="116">
        <v>0</v>
      </c>
      <c r="AE1269" s="116">
        <v>0</v>
      </c>
      <c r="AF1269" s="116" t="s">
        <v>1860</v>
      </c>
      <c r="AG1269" s="117"/>
      <c r="AH1269" s="117" t="s">
        <v>1861</v>
      </c>
    </row>
    <row r="1270" spans="1:34" x14ac:dyDescent="0.25">
      <c r="A1270" s="117" t="s">
        <v>329</v>
      </c>
      <c r="B1270" s="117" t="s">
        <v>175</v>
      </c>
      <c r="C1270" s="117" t="s">
        <v>4355</v>
      </c>
      <c r="D1270" s="117" t="s">
        <v>339</v>
      </c>
      <c r="E1270" s="117" t="s">
        <v>340</v>
      </c>
      <c r="F1270" s="117" t="s">
        <v>345</v>
      </c>
      <c r="G1270" s="117" t="s">
        <v>346</v>
      </c>
      <c r="H1270" s="117" t="s">
        <v>4356</v>
      </c>
      <c r="I1270" s="117"/>
      <c r="J1270" s="116" t="s">
        <v>1858</v>
      </c>
      <c r="K1270" s="116">
        <v>8.4317035849999993</v>
      </c>
      <c r="L1270" s="116">
        <v>29.987248099999999</v>
      </c>
      <c r="M1270" s="117" t="s">
        <v>1859</v>
      </c>
      <c r="N1270" s="116" t="s">
        <v>159</v>
      </c>
      <c r="O1270" s="116">
        <v>10</v>
      </c>
      <c r="P1270" s="116">
        <v>69</v>
      </c>
      <c r="Q1270" s="116">
        <v>10</v>
      </c>
      <c r="R1270" s="116">
        <v>69</v>
      </c>
      <c r="S1270" s="116">
        <v>0</v>
      </c>
      <c r="T1270" s="116">
        <v>0</v>
      </c>
      <c r="U1270" s="116" t="s">
        <v>159</v>
      </c>
      <c r="V1270" s="116">
        <v>18</v>
      </c>
      <c r="W1270" s="116">
        <v>177</v>
      </c>
      <c r="X1270" s="116">
        <v>18</v>
      </c>
      <c r="Y1270" s="116">
        <v>177</v>
      </c>
      <c r="Z1270" s="116">
        <v>0</v>
      </c>
      <c r="AA1270" s="116">
        <v>0</v>
      </c>
      <c r="AB1270" s="116">
        <v>0</v>
      </c>
      <c r="AC1270" s="116">
        <v>0</v>
      </c>
      <c r="AD1270" s="116">
        <v>0</v>
      </c>
      <c r="AE1270" s="116">
        <v>0</v>
      </c>
      <c r="AF1270" s="116" t="s">
        <v>1860</v>
      </c>
      <c r="AG1270" s="117"/>
      <c r="AH1270" s="117" t="s">
        <v>1861</v>
      </c>
    </row>
    <row r="1271" spans="1:34" x14ac:dyDescent="0.25">
      <c r="A1271" s="117" t="s">
        <v>329</v>
      </c>
      <c r="B1271" s="117" t="s">
        <v>175</v>
      </c>
      <c r="C1271" s="117" t="s">
        <v>4357</v>
      </c>
      <c r="D1271" s="117" t="s">
        <v>339</v>
      </c>
      <c r="E1271" s="117" t="s">
        <v>340</v>
      </c>
      <c r="F1271" s="117" t="s">
        <v>345</v>
      </c>
      <c r="G1271" s="117" t="s">
        <v>346</v>
      </c>
      <c r="H1271" s="117" t="s">
        <v>4108</v>
      </c>
      <c r="I1271" s="117"/>
      <c r="J1271" s="116" t="s">
        <v>1858</v>
      </c>
      <c r="K1271" s="116">
        <v>8.4400452430000001</v>
      </c>
      <c r="L1271" s="116">
        <v>29.957800049999999</v>
      </c>
      <c r="M1271" s="117" t="s">
        <v>1859</v>
      </c>
      <c r="N1271" s="116" t="s">
        <v>146</v>
      </c>
      <c r="O1271" s="116">
        <v>0</v>
      </c>
      <c r="P1271" s="116">
        <v>0</v>
      </c>
      <c r="Q1271" s="116">
        <v>0</v>
      </c>
      <c r="R1271" s="116">
        <v>0</v>
      </c>
      <c r="S1271" s="116">
        <v>0</v>
      </c>
      <c r="T1271" s="116">
        <v>0</v>
      </c>
      <c r="U1271" s="116" t="s">
        <v>159</v>
      </c>
      <c r="V1271" s="116">
        <v>16</v>
      </c>
      <c r="W1271" s="116">
        <v>160</v>
      </c>
      <c r="X1271" s="116">
        <v>16</v>
      </c>
      <c r="Y1271" s="116">
        <v>160</v>
      </c>
      <c r="Z1271" s="116">
        <v>0</v>
      </c>
      <c r="AA1271" s="116">
        <v>0</v>
      </c>
      <c r="AB1271" s="116">
        <v>0</v>
      </c>
      <c r="AC1271" s="116">
        <v>0</v>
      </c>
      <c r="AD1271" s="116">
        <v>0</v>
      </c>
      <c r="AE1271" s="116">
        <v>0</v>
      </c>
      <c r="AF1271" s="116" t="s">
        <v>1860</v>
      </c>
      <c r="AG1271" s="117"/>
      <c r="AH1271" s="117" t="s">
        <v>1861</v>
      </c>
    </row>
    <row r="1272" spans="1:34" x14ac:dyDescent="0.25">
      <c r="A1272" s="117" t="s">
        <v>329</v>
      </c>
      <c r="B1272" s="117" t="s">
        <v>175</v>
      </c>
      <c r="C1272" s="117" t="s">
        <v>4358</v>
      </c>
      <c r="D1272" s="117" t="s">
        <v>339</v>
      </c>
      <c r="E1272" s="117" t="s">
        <v>340</v>
      </c>
      <c r="F1272" s="117" t="s">
        <v>345</v>
      </c>
      <c r="G1272" s="117" t="s">
        <v>346</v>
      </c>
      <c r="H1272" s="117" t="s">
        <v>4359</v>
      </c>
      <c r="I1272" s="117"/>
      <c r="J1272" s="116" t="s">
        <v>1858</v>
      </c>
      <c r="K1272" s="116">
        <v>8.5144339999999996</v>
      </c>
      <c r="L1272" s="116">
        <v>29.921282999999999</v>
      </c>
      <c r="M1272" s="118" t="s">
        <v>2151</v>
      </c>
      <c r="N1272" s="116" t="s">
        <v>146</v>
      </c>
      <c r="O1272" s="116">
        <v>0</v>
      </c>
      <c r="P1272" s="116">
        <v>0</v>
      </c>
      <c r="Q1272" s="116">
        <v>0</v>
      </c>
      <c r="R1272" s="116">
        <v>0</v>
      </c>
      <c r="S1272" s="116">
        <v>0</v>
      </c>
      <c r="T1272" s="116">
        <v>0</v>
      </c>
      <c r="U1272" s="119" t="s">
        <v>146</v>
      </c>
      <c r="V1272" s="116">
        <v>0</v>
      </c>
      <c r="W1272" s="116">
        <v>0</v>
      </c>
      <c r="X1272" s="116">
        <v>0</v>
      </c>
      <c r="Y1272" s="116">
        <v>0</v>
      </c>
      <c r="Z1272" s="116">
        <v>0</v>
      </c>
      <c r="AA1272" s="116">
        <v>0</v>
      </c>
      <c r="AB1272" s="116">
        <v>0</v>
      </c>
      <c r="AC1272" s="116">
        <v>0</v>
      </c>
      <c r="AD1272" s="116">
        <v>0</v>
      </c>
      <c r="AE1272" s="116">
        <v>0</v>
      </c>
      <c r="AF1272" s="116" t="s">
        <v>1860</v>
      </c>
      <c r="AG1272" s="117" t="s">
        <v>2905</v>
      </c>
      <c r="AH1272" s="117" t="s">
        <v>1861</v>
      </c>
    </row>
    <row r="1273" spans="1:34" x14ac:dyDescent="0.25">
      <c r="A1273" s="117" t="s">
        <v>329</v>
      </c>
      <c r="B1273" s="117" t="s">
        <v>175</v>
      </c>
      <c r="C1273" s="117" t="s">
        <v>4360</v>
      </c>
      <c r="D1273" s="117" t="s">
        <v>339</v>
      </c>
      <c r="E1273" s="117" t="s">
        <v>340</v>
      </c>
      <c r="F1273" s="117" t="s">
        <v>345</v>
      </c>
      <c r="G1273" s="117" t="s">
        <v>346</v>
      </c>
      <c r="H1273" s="117" t="s">
        <v>4361</v>
      </c>
      <c r="I1273" s="117"/>
      <c r="J1273" s="116" t="s">
        <v>1858</v>
      </c>
      <c r="K1273" s="116">
        <v>8.4601237420000004</v>
      </c>
      <c r="L1273" s="116">
        <v>29.94205509</v>
      </c>
      <c r="M1273" s="118" t="s">
        <v>2151</v>
      </c>
      <c r="N1273" s="116" t="s">
        <v>146</v>
      </c>
      <c r="O1273" s="116">
        <v>0</v>
      </c>
      <c r="P1273" s="116">
        <v>0</v>
      </c>
      <c r="Q1273" s="116">
        <v>0</v>
      </c>
      <c r="R1273" s="116">
        <v>0</v>
      </c>
      <c r="S1273" s="116">
        <v>0</v>
      </c>
      <c r="T1273" s="116">
        <v>0</v>
      </c>
      <c r="U1273" s="119" t="s">
        <v>146</v>
      </c>
      <c r="V1273" s="116">
        <v>0</v>
      </c>
      <c r="W1273" s="116">
        <v>0</v>
      </c>
      <c r="X1273" s="116">
        <v>0</v>
      </c>
      <c r="Y1273" s="116">
        <v>0</v>
      </c>
      <c r="Z1273" s="116">
        <v>0</v>
      </c>
      <c r="AA1273" s="116">
        <v>0</v>
      </c>
      <c r="AB1273" s="116">
        <v>0</v>
      </c>
      <c r="AC1273" s="116">
        <v>0</v>
      </c>
      <c r="AD1273" s="116">
        <v>0</v>
      </c>
      <c r="AE1273" s="116">
        <v>0</v>
      </c>
      <c r="AF1273" s="116" t="s">
        <v>1860</v>
      </c>
      <c r="AG1273" s="117" t="s">
        <v>2905</v>
      </c>
      <c r="AH1273" s="117" t="s">
        <v>1861</v>
      </c>
    </row>
    <row r="1274" spans="1:34" x14ac:dyDescent="0.25">
      <c r="A1274" s="117" t="s">
        <v>329</v>
      </c>
      <c r="B1274" s="117" t="s">
        <v>175</v>
      </c>
      <c r="C1274" s="117" t="s">
        <v>4362</v>
      </c>
      <c r="D1274" s="117" t="s">
        <v>339</v>
      </c>
      <c r="E1274" s="117" t="s">
        <v>340</v>
      </c>
      <c r="F1274" s="117" t="s">
        <v>345</v>
      </c>
      <c r="G1274" s="117" t="s">
        <v>346</v>
      </c>
      <c r="H1274" s="117" t="s">
        <v>346</v>
      </c>
      <c r="I1274" s="117"/>
      <c r="J1274" s="116" t="s">
        <v>1858</v>
      </c>
      <c r="K1274" s="116">
        <v>8.4169049999999999</v>
      </c>
      <c r="L1274" s="116">
        <v>29.926006000000001</v>
      </c>
      <c r="M1274" s="117" t="s">
        <v>1859</v>
      </c>
      <c r="N1274" s="116" t="s">
        <v>146</v>
      </c>
      <c r="O1274" s="116">
        <v>0</v>
      </c>
      <c r="P1274" s="116">
        <v>0</v>
      </c>
      <c r="Q1274" s="116">
        <v>0</v>
      </c>
      <c r="R1274" s="116">
        <v>0</v>
      </c>
      <c r="S1274" s="116">
        <v>0</v>
      </c>
      <c r="T1274" s="116">
        <v>0</v>
      </c>
      <c r="U1274" s="116" t="s">
        <v>159</v>
      </c>
      <c r="V1274" s="116">
        <v>37</v>
      </c>
      <c r="W1274" s="116">
        <v>277</v>
      </c>
      <c r="X1274" s="116">
        <v>37</v>
      </c>
      <c r="Y1274" s="116">
        <v>277</v>
      </c>
      <c r="Z1274" s="116">
        <v>0</v>
      </c>
      <c r="AA1274" s="116">
        <v>0</v>
      </c>
      <c r="AB1274" s="116">
        <v>0</v>
      </c>
      <c r="AC1274" s="116">
        <v>0</v>
      </c>
      <c r="AD1274" s="116">
        <v>0</v>
      </c>
      <c r="AE1274" s="116">
        <v>0</v>
      </c>
      <c r="AF1274" s="116" t="s">
        <v>1860</v>
      </c>
      <c r="AG1274" s="117"/>
      <c r="AH1274" s="117" t="s">
        <v>1861</v>
      </c>
    </row>
    <row r="1275" spans="1:34" x14ac:dyDescent="0.25">
      <c r="A1275" s="117" t="s">
        <v>329</v>
      </c>
      <c r="B1275" s="117" t="s">
        <v>175</v>
      </c>
      <c r="C1275" s="117" t="s">
        <v>4363</v>
      </c>
      <c r="D1275" s="117" t="s">
        <v>339</v>
      </c>
      <c r="E1275" s="117" t="s">
        <v>340</v>
      </c>
      <c r="F1275" s="117" t="s">
        <v>345</v>
      </c>
      <c r="G1275" s="117" t="s">
        <v>346</v>
      </c>
      <c r="H1275" s="117" t="s">
        <v>4364</v>
      </c>
      <c r="I1275" s="117"/>
      <c r="J1275" s="116" t="s">
        <v>1858</v>
      </c>
      <c r="K1275" s="116">
        <v>8.3959470599999992</v>
      </c>
      <c r="L1275" s="116">
        <v>29.90895725</v>
      </c>
      <c r="M1275" s="117" t="s">
        <v>1859</v>
      </c>
      <c r="N1275" s="116" t="s">
        <v>146</v>
      </c>
      <c r="O1275" s="116">
        <v>0</v>
      </c>
      <c r="P1275" s="116">
        <v>0</v>
      </c>
      <c r="Q1275" s="116">
        <v>0</v>
      </c>
      <c r="R1275" s="116">
        <v>0</v>
      </c>
      <c r="S1275" s="116">
        <v>0</v>
      </c>
      <c r="T1275" s="116">
        <v>0</v>
      </c>
      <c r="U1275" s="116" t="s">
        <v>159</v>
      </c>
      <c r="V1275" s="116">
        <v>13</v>
      </c>
      <c r="W1275" s="116">
        <v>154</v>
      </c>
      <c r="X1275" s="116">
        <v>13</v>
      </c>
      <c r="Y1275" s="116">
        <v>154</v>
      </c>
      <c r="Z1275" s="116">
        <v>0</v>
      </c>
      <c r="AA1275" s="116">
        <v>0</v>
      </c>
      <c r="AB1275" s="116">
        <v>0</v>
      </c>
      <c r="AC1275" s="116">
        <v>0</v>
      </c>
      <c r="AD1275" s="116">
        <v>0</v>
      </c>
      <c r="AE1275" s="116">
        <v>0</v>
      </c>
      <c r="AF1275" s="116" t="s">
        <v>1860</v>
      </c>
      <c r="AG1275" s="117"/>
      <c r="AH1275" s="117" t="s">
        <v>1861</v>
      </c>
    </row>
    <row r="1276" spans="1:34" x14ac:dyDescent="0.25">
      <c r="A1276" s="117" t="s">
        <v>329</v>
      </c>
      <c r="B1276" s="117" t="s">
        <v>175</v>
      </c>
      <c r="C1276" s="117" t="s">
        <v>4365</v>
      </c>
      <c r="D1276" s="117" t="s">
        <v>339</v>
      </c>
      <c r="E1276" s="117" t="s">
        <v>340</v>
      </c>
      <c r="F1276" s="117" t="s">
        <v>345</v>
      </c>
      <c r="G1276" s="117" t="s">
        <v>346</v>
      </c>
      <c r="H1276" s="117" t="s">
        <v>4366</v>
      </c>
      <c r="I1276" s="117"/>
      <c r="J1276" s="116" t="s">
        <v>1858</v>
      </c>
      <c r="K1276" s="116">
        <v>8.4179857410000007</v>
      </c>
      <c r="L1276" s="116">
        <v>29.942625849999999</v>
      </c>
      <c r="M1276" s="117" t="s">
        <v>1859</v>
      </c>
      <c r="N1276" s="116" t="s">
        <v>146</v>
      </c>
      <c r="O1276" s="116">
        <v>0</v>
      </c>
      <c r="P1276" s="116">
        <v>0</v>
      </c>
      <c r="Q1276" s="116">
        <v>0</v>
      </c>
      <c r="R1276" s="116">
        <v>0</v>
      </c>
      <c r="S1276" s="116">
        <v>0</v>
      </c>
      <c r="T1276" s="116">
        <v>0</v>
      </c>
      <c r="U1276" s="116" t="s">
        <v>159</v>
      </c>
      <c r="V1276" s="116">
        <v>17</v>
      </c>
      <c r="W1276" s="116">
        <v>144</v>
      </c>
      <c r="X1276" s="116">
        <v>17</v>
      </c>
      <c r="Y1276" s="116">
        <v>144</v>
      </c>
      <c r="Z1276" s="116">
        <v>0</v>
      </c>
      <c r="AA1276" s="116">
        <v>0</v>
      </c>
      <c r="AB1276" s="116">
        <v>0</v>
      </c>
      <c r="AC1276" s="116">
        <v>0</v>
      </c>
      <c r="AD1276" s="116">
        <v>0</v>
      </c>
      <c r="AE1276" s="116">
        <v>0</v>
      </c>
      <c r="AF1276" s="116" t="s">
        <v>1860</v>
      </c>
      <c r="AG1276" s="117"/>
      <c r="AH1276" s="117" t="s">
        <v>1861</v>
      </c>
    </row>
    <row r="1277" spans="1:34" x14ac:dyDescent="0.25">
      <c r="A1277" s="117" t="s">
        <v>329</v>
      </c>
      <c r="B1277" s="117" t="s">
        <v>175</v>
      </c>
      <c r="C1277" s="117" t="s">
        <v>4367</v>
      </c>
      <c r="D1277" s="117" t="s">
        <v>339</v>
      </c>
      <c r="E1277" s="117" t="s">
        <v>340</v>
      </c>
      <c r="F1277" s="117" t="s">
        <v>345</v>
      </c>
      <c r="G1277" s="117" t="s">
        <v>346</v>
      </c>
      <c r="H1277" s="117" t="s">
        <v>4368</v>
      </c>
      <c r="I1277" s="117"/>
      <c r="J1277" s="116" t="s">
        <v>1858</v>
      </c>
      <c r="K1277" s="116">
        <v>8.471268749</v>
      </c>
      <c r="L1277" s="116">
        <v>29.973345009999999</v>
      </c>
      <c r="M1277" s="118" t="s">
        <v>2151</v>
      </c>
      <c r="N1277" s="116" t="s">
        <v>146</v>
      </c>
      <c r="O1277" s="116">
        <v>0</v>
      </c>
      <c r="P1277" s="116">
        <v>0</v>
      </c>
      <c r="Q1277" s="116">
        <v>0</v>
      </c>
      <c r="R1277" s="116">
        <v>0</v>
      </c>
      <c r="S1277" s="116">
        <v>0</v>
      </c>
      <c r="T1277" s="116">
        <v>0</v>
      </c>
      <c r="U1277" s="119" t="s">
        <v>146</v>
      </c>
      <c r="V1277" s="116">
        <v>0</v>
      </c>
      <c r="W1277" s="116">
        <v>0</v>
      </c>
      <c r="X1277" s="116">
        <v>0</v>
      </c>
      <c r="Y1277" s="116">
        <v>0</v>
      </c>
      <c r="Z1277" s="116">
        <v>0</v>
      </c>
      <c r="AA1277" s="116">
        <v>0</v>
      </c>
      <c r="AB1277" s="116">
        <v>0</v>
      </c>
      <c r="AC1277" s="116">
        <v>0</v>
      </c>
      <c r="AD1277" s="116">
        <v>0</v>
      </c>
      <c r="AE1277" s="116">
        <v>0</v>
      </c>
      <c r="AF1277" s="116" t="s">
        <v>1860</v>
      </c>
      <c r="AG1277" s="117" t="s">
        <v>2905</v>
      </c>
      <c r="AH1277" s="117" t="s">
        <v>1861</v>
      </c>
    </row>
    <row r="1278" spans="1:34" x14ac:dyDescent="0.25">
      <c r="A1278" s="117" t="s">
        <v>329</v>
      </c>
      <c r="B1278" s="117" t="s">
        <v>175</v>
      </c>
      <c r="C1278" s="117" t="s">
        <v>4369</v>
      </c>
      <c r="D1278" s="117" t="s">
        <v>339</v>
      </c>
      <c r="E1278" s="117" t="s">
        <v>340</v>
      </c>
      <c r="F1278" s="117" t="s">
        <v>345</v>
      </c>
      <c r="G1278" s="117" t="s">
        <v>346</v>
      </c>
      <c r="H1278" s="117" t="s">
        <v>4370</v>
      </c>
      <c r="I1278" s="117" t="s">
        <v>4371</v>
      </c>
      <c r="J1278" s="116" t="s">
        <v>1858</v>
      </c>
      <c r="K1278" s="116">
        <v>8.410609912</v>
      </c>
      <c r="L1278" s="116">
        <v>29.805625410000001</v>
      </c>
      <c r="M1278" s="118" t="s">
        <v>2151</v>
      </c>
      <c r="N1278" s="116" t="s">
        <v>146</v>
      </c>
      <c r="O1278" s="116">
        <v>0</v>
      </c>
      <c r="P1278" s="116">
        <v>0</v>
      </c>
      <c r="Q1278" s="116">
        <v>0</v>
      </c>
      <c r="R1278" s="116">
        <v>0</v>
      </c>
      <c r="S1278" s="116">
        <v>0</v>
      </c>
      <c r="T1278" s="116">
        <v>0</v>
      </c>
      <c r="U1278" s="119" t="s">
        <v>146</v>
      </c>
      <c r="V1278" s="116">
        <v>0</v>
      </c>
      <c r="W1278" s="116">
        <v>0</v>
      </c>
      <c r="X1278" s="116">
        <v>0</v>
      </c>
      <c r="Y1278" s="116">
        <v>0</v>
      </c>
      <c r="Z1278" s="116">
        <v>0</v>
      </c>
      <c r="AA1278" s="116">
        <v>0</v>
      </c>
      <c r="AB1278" s="116">
        <v>0</v>
      </c>
      <c r="AC1278" s="116">
        <v>0</v>
      </c>
      <c r="AD1278" s="116">
        <v>0</v>
      </c>
      <c r="AE1278" s="116">
        <v>0</v>
      </c>
      <c r="AF1278" s="116" t="s">
        <v>1860</v>
      </c>
      <c r="AG1278" s="117" t="s">
        <v>2905</v>
      </c>
      <c r="AH1278" s="117" t="s">
        <v>1861</v>
      </c>
    </row>
    <row r="1279" spans="1:34" x14ac:dyDescent="0.25">
      <c r="A1279" s="117" t="s">
        <v>329</v>
      </c>
      <c r="B1279" s="117" t="s">
        <v>175</v>
      </c>
      <c r="C1279" s="117" t="s">
        <v>4372</v>
      </c>
      <c r="D1279" s="117" t="s">
        <v>339</v>
      </c>
      <c r="E1279" s="117" t="s">
        <v>340</v>
      </c>
      <c r="F1279" s="117" t="s">
        <v>345</v>
      </c>
      <c r="G1279" s="117" t="s">
        <v>346</v>
      </c>
      <c r="H1279" s="117" t="s">
        <v>4373</v>
      </c>
      <c r="I1279" s="117"/>
      <c r="J1279" s="116" t="s">
        <v>1858</v>
      </c>
      <c r="K1279" s="116">
        <v>8.4900622329999997</v>
      </c>
      <c r="L1279" s="116">
        <v>29.995032528999999</v>
      </c>
      <c r="M1279" s="118" t="s">
        <v>2151</v>
      </c>
      <c r="N1279" s="116" t="s">
        <v>146</v>
      </c>
      <c r="O1279" s="116">
        <v>0</v>
      </c>
      <c r="P1279" s="116">
        <v>0</v>
      </c>
      <c r="Q1279" s="116">
        <v>0</v>
      </c>
      <c r="R1279" s="116">
        <v>0</v>
      </c>
      <c r="S1279" s="116">
        <v>0</v>
      </c>
      <c r="T1279" s="116">
        <v>0</v>
      </c>
      <c r="U1279" s="119" t="s">
        <v>146</v>
      </c>
      <c r="V1279" s="116">
        <v>0</v>
      </c>
      <c r="W1279" s="116">
        <v>0</v>
      </c>
      <c r="X1279" s="116">
        <v>0</v>
      </c>
      <c r="Y1279" s="116">
        <v>0</v>
      </c>
      <c r="Z1279" s="116">
        <v>0</v>
      </c>
      <c r="AA1279" s="116">
        <v>0</v>
      </c>
      <c r="AB1279" s="116">
        <v>0</v>
      </c>
      <c r="AC1279" s="116">
        <v>0</v>
      </c>
      <c r="AD1279" s="116">
        <v>0</v>
      </c>
      <c r="AE1279" s="116">
        <v>0</v>
      </c>
      <c r="AF1279" s="116" t="s">
        <v>1860</v>
      </c>
      <c r="AG1279" s="117" t="s">
        <v>2905</v>
      </c>
      <c r="AH1279" s="117" t="s">
        <v>1861</v>
      </c>
    </row>
    <row r="1280" spans="1:34" x14ac:dyDescent="0.25">
      <c r="A1280" s="117" t="s">
        <v>329</v>
      </c>
      <c r="B1280" s="117" t="s">
        <v>175</v>
      </c>
      <c r="C1280" s="117" t="s">
        <v>4374</v>
      </c>
      <c r="D1280" s="117" t="s">
        <v>339</v>
      </c>
      <c r="E1280" s="117" t="s">
        <v>340</v>
      </c>
      <c r="F1280" s="117" t="s">
        <v>360</v>
      </c>
      <c r="G1280" s="117" t="s">
        <v>361</v>
      </c>
      <c r="H1280" s="117" t="s">
        <v>4375</v>
      </c>
      <c r="I1280" s="117"/>
      <c r="J1280" s="116" t="s">
        <v>1858</v>
      </c>
      <c r="K1280" s="116">
        <v>8.8070246000000001</v>
      </c>
      <c r="L1280" s="116">
        <v>29.618773300000001</v>
      </c>
      <c r="M1280" s="117" t="s">
        <v>1859</v>
      </c>
      <c r="N1280" s="116" t="s">
        <v>159</v>
      </c>
      <c r="O1280" s="116">
        <v>15</v>
      </c>
      <c r="P1280" s="116">
        <v>112</v>
      </c>
      <c r="Q1280" s="116">
        <v>15</v>
      </c>
      <c r="R1280" s="116">
        <v>112</v>
      </c>
      <c r="S1280" s="116">
        <v>0</v>
      </c>
      <c r="T1280" s="116">
        <v>0</v>
      </c>
      <c r="U1280" s="116" t="s">
        <v>159</v>
      </c>
      <c r="V1280" s="116">
        <v>19</v>
      </c>
      <c r="W1280" s="116">
        <v>187</v>
      </c>
      <c r="X1280" s="116">
        <v>19</v>
      </c>
      <c r="Y1280" s="116">
        <v>187</v>
      </c>
      <c r="Z1280" s="116">
        <v>0</v>
      </c>
      <c r="AA1280" s="116">
        <v>0</v>
      </c>
      <c r="AB1280" s="116">
        <v>0</v>
      </c>
      <c r="AC1280" s="116">
        <v>0</v>
      </c>
      <c r="AD1280" s="116">
        <v>0</v>
      </c>
      <c r="AE1280" s="116">
        <v>0</v>
      </c>
      <c r="AF1280" s="116" t="s">
        <v>1860</v>
      </c>
      <c r="AG1280" s="117"/>
      <c r="AH1280" s="117" t="s">
        <v>1861</v>
      </c>
    </row>
    <row r="1281" spans="1:34" x14ac:dyDescent="0.25">
      <c r="A1281" s="117" t="s">
        <v>329</v>
      </c>
      <c r="B1281" s="117" t="s">
        <v>175</v>
      </c>
      <c r="C1281" s="117" t="s">
        <v>4376</v>
      </c>
      <c r="D1281" s="117" t="s">
        <v>339</v>
      </c>
      <c r="E1281" s="117" t="s">
        <v>340</v>
      </c>
      <c r="F1281" s="117" t="s">
        <v>360</v>
      </c>
      <c r="G1281" s="117" t="s">
        <v>361</v>
      </c>
      <c r="H1281" s="117" t="s">
        <v>4377</v>
      </c>
      <c r="I1281" s="117"/>
      <c r="J1281" s="116" t="s">
        <v>1858</v>
      </c>
      <c r="K1281" s="116">
        <v>8.7923935209999993</v>
      </c>
      <c r="L1281" s="116">
        <v>29.630326213</v>
      </c>
      <c r="M1281" s="117" t="s">
        <v>1859</v>
      </c>
      <c r="N1281" s="116" t="s">
        <v>159</v>
      </c>
      <c r="O1281" s="116">
        <v>20</v>
      </c>
      <c r="P1281" s="116">
        <v>150</v>
      </c>
      <c r="Q1281" s="116">
        <v>20</v>
      </c>
      <c r="R1281" s="116">
        <v>150</v>
      </c>
      <c r="S1281" s="116">
        <v>0</v>
      </c>
      <c r="T1281" s="116">
        <v>0</v>
      </c>
      <c r="U1281" s="116" t="s">
        <v>159</v>
      </c>
      <c r="V1281" s="116">
        <v>26</v>
      </c>
      <c r="W1281" s="116">
        <v>230</v>
      </c>
      <c r="X1281" s="116">
        <v>26</v>
      </c>
      <c r="Y1281" s="116">
        <v>230</v>
      </c>
      <c r="Z1281" s="116">
        <v>0</v>
      </c>
      <c r="AA1281" s="116">
        <v>0</v>
      </c>
      <c r="AB1281" s="116">
        <v>0</v>
      </c>
      <c r="AC1281" s="116">
        <v>0</v>
      </c>
      <c r="AD1281" s="116">
        <v>0</v>
      </c>
      <c r="AE1281" s="116">
        <v>0</v>
      </c>
      <c r="AF1281" s="116" t="s">
        <v>1860</v>
      </c>
      <c r="AG1281" s="117"/>
      <c r="AH1281" s="117" t="s">
        <v>1861</v>
      </c>
    </row>
    <row r="1282" spans="1:34" x14ac:dyDescent="0.25">
      <c r="A1282" s="117" t="s">
        <v>329</v>
      </c>
      <c r="B1282" s="117" t="s">
        <v>175</v>
      </c>
      <c r="C1282" s="117" t="s">
        <v>4378</v>
      </c>
      <c r="D1282" s="117" t="s">
        <v>339</v>
      </c>
      <c r="E1282" s="117" t="s">
        <v>340</v>
      </c>
      <c r="F1282" s="117" t="s">
        <v>360</v>
      </c>
      <c r="G1282" s="117" t="s">
        <v>361</v>
      </c>
      <c r="H1282" s="117" t="s">
        <v>4379</v>
      </c>
      <c r="I1282" s="117"/>
      <c r="J1282" s="116" t="s">
        <v>1858</v>
      </c>
      <c r="K1282" s="116">
        <v>8.6551000939999998</v>
      </c>
      <c r="L1282" s="116">
        <v>29.576456820000001</v>
      </c>
      <c r="M1282" s="117" t="s">
        <v>1859</v>
      </c>
      <c r="N1282" s="116" t="s">
        <v>146</v>
      </c>
      <c r="O1282" s="116">
        <v>0</v>
      </c>
      <c r="P1282" s="116">
        <v>0</v>
      </c>
      <c r="Q1282" s="116">
        <v>0</v>
      </c>
      <c r="R1282" s="116">
        <v>0</v>
      </c>
      <c r="S1282" s="116">
        <v>0</v>
      </c>
      <c r="T1282" s="116">
        <v>0</v>
      </c>
      <c r="U1282" s="116" t="s">
        <v>159</v>
      </c>
      <c r="V1282" s="116">
        <v>14</v>
      </c>
      <c r="W1282" s="116">
        <v>166</v>
      </c>
      <c r="X1282" s="116">
        <v>14</v>
      </c>
      <c r="Y1282" s="116">
        <v>166</v>
      </c>
      <c r="Z1282" s="116">
        <v>0</v>
      </c>
      <c r="AA1282" s="116">
        <v>0</v>
      </c>
      <c r="AB1282" s="116">
        <v>0</v>
      </c>
      <c r="AC1282" s="116">
        <v>0</v>
      </c>
      <c r="AD1282" s="116">
        <v>0</v>
      </c>
      <c r="AE1282" s="116">
        <v>0</v>
      </c>
      <c r="AF1282" s="116" t="s">
        <v>1860</v>
      </c>
      <c r="AG1282" s="117"/>
      <c r="AH1282" s="117" t="s">
        <v>1861</v>
      </c>
    </row>
    <row r="1283" spans="1:34" x14ac:dyDescent="0.25">
      <c r="A1283" s="117" t="s">
        <v>329</v>
      </c>
      <c r="B1283" s="117" t="s">
        <v>175</v>
      </c>
      <c r="C1283" s="117" t="s">
        <v>4380</v>
      </c>
      <c r="D1283" s="117" t="s">
        <v>339</v>
      </c>
      <c r="E1283" s="117" t="s">
        <v>340</v>
      </c>
      <c r="F1283" s="117" t="s">
        <v>360</v>
      </c>
      <c r="G1283" s="117" t="s">
        <v>361</v>
      </c>
      <c r="H1283" s="117" t="s">
        <v>361</v>
      </c>
      <c r="I1283" s="117"/>
      <c r="J1283" s="116" t="s">
        <v>1858</v>
      </c>
      <c r="K1283" s="116">
        <v>8.8022829999999992</v>
      </c>
      <c r="L1283" s="116">
        <v>29.604101</v>
      </c>
      <c r="M1283" s="117" t="s">
        <v>1859</v>
      </c>
      <c r="N1283" s="116" t="s">
        <v>159</v>
      </c>
      <c r="O1283" s="116">
        <v>21</v>
      </c>
      <c r="P1283" s="116">
        <v>122</v>
      </c>
      <c r="Q1283" s="116">
        <v>21</v>
      </c>
      <c r="R1283" s="116">
        <v>122</v>
      </c>
      <c r="S1283" s="116">
        <v>0</v>
      </c>
      <c r="T1283" s="116">
        <v>0</v>
      </c>
      <c r="U1283" s="116" t="s">
        <v>159</v>
      </c>
      <c r="V1283" s="116">
        <v>47</v>
      </c>
      <c r="W1283" s="116">
        <v>264</v>
      </c>
      <c r="X1283" s="116">
        <v>47</v>
      </c>
      <c r="Y1283" s="116">
        <v>264</v>
      </c>
      <c r="Z1283" s="116">
        <v>0</v>
      </c>
      <c r="AA1283" s="116">
        <v>0</v>
      </c>
      <c r="AB1283" s="116">
        <v>0</v>
      </c>
      <c r="AC1283" s="116">
        <v>0</v>
      </c>
      <c r="AD1283" s="116">
        <v>0</v>
      </c>
      <c r="AE1283" s="116">
        <v>0</v>
      </c>
      <c r="AF1283" s="116" t="s">
        <v>1860</v>
      </c>
      <c r="AG1283" s="117"/>
      <c r="AH1283" s="117" t="s">
        <v>1861</v>
      </c>
    </row>
    <row r="1284" spans="1:34" x14ac:dyDescent="0.25">
      <c r="A1284" s="117" t="s">
        <v>329</v>
      </c>
      <c r="B1284" s="117" t="s">
        <v>175</v>
      </c>
      <c r="C1284" s="117" t="s">
        <v>4381</v>
      </c>
      <c r="D1284" s="117" t="s">
        <v>339</v>
      </c>
      <c r="E1284" s="117" t="s">
        <v>340</v>
      </c>
      <c r="F1284" s="117" t="s">
        <v>360</v>
      </c>
      <c r="G1284" s="117" t="s">
        <v>361</v>
      </c>
      <c r="H1284" s="117" t="s">
        <v>4382</v>
      </c>
      <c r="I1284" s="117"/>
      <c r="J1284" s="116" t="s">
        <v>1858</v>
      </c>
      <c r="K1284" s="116">
        <v>8.8104435209999998</v>
      </c>
      <c r="L1284" s="116">
        <v>29.62999288</v>
      </c>
      <c r="M1284" s="117" t="s">
        <v>1859</v>
      </c>
      <c r="N1284" s="116" t="s">
        <v>159</v>
      </c>
      <c r="O1284" s="116">
        <v>24</v>
      </c>
      <c r="P1284" s="116">
        <v>134</v>
      </c>
      <c r="Q1284" s="116">
        <v>24</v>
      </c>
      <c r="R1284" s="116">
        <v>134</v>
      </c>
      <c r="S1284" s="116">
        <v>0</v>
      </c>
      <c r="T1284" s="116">
        <v>0</v>
      </c>
      <c r="U1284" s="116" t="s">
        <v>159</v>
      </c>
      <c r="V1284" s="116">
        <v>17</v>
      </c>
      <c r="W1284" s="116">
        <v>179</v>
      </c>
      <c r="X1284" s="116">
        <v>17</v>
      </c>
      <c r="Y1284" s="116">
        <v>179</v>
      </c>
      <c r="Z1284" s="116">
        <v>0</v>
      </c>
      <c r="AA1284" s="116">
        <v>0</v>
      </c>
      <c r="AB1284" s="116">
        <v>0</v>
      </c>
      <c r="AC1284" s="116">
        <v>0</v>
      </c>
      <c r="AD1284" s="116">
        <v>0</v>
      </c>
      <c r="AE1284" s="116">
        <v>0</v>
      </c>
      <c r="AF1284" s="116" t="s">
        <v>1860</v>
      </c>
      <c r="AG1284" s="117"/>
      <c r="AH1284" s="117" t="s">
        <v>1861</v>
      </c>
    </row>
    <row r="1285" spans="1:34" x14ac:dyDescent="0.25">
      <c r="A1285" s="117" t="s">
        <v>329</v>
      </c>
      <c r="B1285" s="117" t="s">
        <v>175</v>
      </c>
      <c r="C1285" s="117" t="s">
        <v>4383</v>
      </c>
      <c r="D1285" s="117" t="s">
        <v>339</v>
      </c>
      <c r="E1285" s="117" t="s">
        <v>340</v>
      </c>
      <c r="F1285" s="117" t="s">
        <v>1045</v>
      </c>
      <c r="G1285" s="117" t="s">
        <v>1046</v>
      </c>
      <c r="H1285" s="117" t="s">
        <v>4384</v>
      </c>
      <c r="I1285" s="117" t="s">
        <v>4385</v>
      </c>
      <c r="J1285" s="116" t="s">
        <v>1858</v>
      </c>
      <c r="K1285" s="116">
        <v>8.5035830000000008</v>
      </c>
      <c r="L1285" s="116">
        <v>30.185167</v>
      </c>
      <c r="M1285" s="117" t="s">
        <v>1859</v>
      </c>
      <c r="N1285" s="116" t="s">
        <v>146</v>
      </c>
      <c r="O1285" s="116">
        <v>0</v>
      </c>
      <c r="P1285" s="116">
        <v>0</v>
      </c>
      <c r="Q1285" s="116">
        <v>0</v>
      </c>
      <c r="R1285" s="116">
        <v>0</v>
      </c>
      <c r="S1285" s="116">
        <v>0</v>
      </c>
      <c r="T1285" s="116">
        <v>0</v>
      </c>
      <c r="U1285" s="116" t="s">
        <v>159</v>
      </c>
      <c r="V1285" s="116">
        <v>44</v>
      </c>
      <c r="W1285" s="116">
        <v>448</v>
      </c>
      <c r="X1285" s="116">
        <v>30</v>
      </c>
      <c r="Y1285" s="116">
        <v>350</v>
      </c>
      <c r="Z1285" s="116">
        <v>14</v>
      </c>
      <c r="AA1285" s="116">
        <v>98</v>
      </c>
      <c r="AB1285" s="116">
        <v>12</v>
      </c>
      <c r="AC1285" s="116">
        <v>84</v>
      </c>
      <c r="AD1285" s="116">
        <v>10</v>
      </c>
      <c r="AE1285" s="116">
        <v>50</v>
      </c>
      <c r="AF1285" s="116" t="s">
        <v>1860</v>
      </c>
      <c r="AG1285" s="117"/>
      <c r="AH1285" s="117" t="s">
        <v>1861</v>
      </c>
    </row>
    <row r="1286" spans="1:34" x14ac:dyDescent="0.25">
      <c r="A1286" s="117" t="s">
        <v>329</v>
      </c>
      <c r="B1286" s="117" t="s">
        <v>175</v>
      </c>
      <c r="C1286" s="117" t="s">
        <v>4386</v>
      </c>
      <c r="D1286" s="117" t="s">
        <v>339</v>
      </c>
      <c r="E1286" s="117" t="s">
        <v>340</v>
      </c>
      <c r="F1286" s="117" t="s">
        <v>1045</v>
      </c>
      <c r="G1286" s="117" t="s">
        <v>1046</v>
      </c>
      <c r="H1286" s="117" t="s">
        <v>4387</v>
      </c>
      <c r="I1286" s="117" t="s">
        <v>4388</v>
      </c>
      <c r="J1286" s="116" t="s">
        <v>1858</v>
      </c>
      <c r="K1286" s="116">
        <v>8.4582420000000003</v>
      </c>
      <c r="L1286" s="116">
        <v>30.173886</v>
      </c>
      <c r="M1286" s="117" t="s">
        <v>1859</v>
      </c>
      <c r="N1286" s="116" t="s">
        <v>159</v>
      </c>
      <c r="O1286" s="116">
        <v>6</v>
      </c>
      <c r="P1286" s="116">
        <v>20</v>
      </c>
      <c r="Q1286" s="116">
        <v>6</v>
      </c>
      <c r="R1286" s="116">
        <v>20</v>
      </c>
      <c r="S1286" s="116">
        <v>0</v>
      </c>
      <c r="T1286" s="116">
        <v>0</v>
      </c>
      <c r="U1286" s="116" t="s">
        <v>159</v>
      </c>
      <c r="V1286" s="116">
        <v>44</v>
      </c>
      <c r="W1286" s="116">
        <v>300</v>
      </c>
      <c r="X1286" s="116">
        <v>34</v>
      </c>
      <c r="Y1286" s="116">
        <v>240</v>
      </c>
      <c r="Z1286" s="116">
        <v>10</v>
      </c>
      <c r="AA1286" s="116">
        <v>60</v>
      </c>
      <c r="AB1286" s="116">
        <v>14</v>
      </c>
      <c r="AC1286" s="116">
        <v>70</v>
      </c>
      <c r="AD1286" s="116">
        <v>9</v>
      </c>
      <c r="AE1286" s="116">
        <v>54</v>
      </c>
      <c r="AF1286" s="116" t="s">
        <v>1860</v>
      </c>
      <c r="AG1286" s="117"/>
      <c r="AH1286" s="117" t="s">
        <v>1861</v>
      </c>
    </row>
    <row r="1287" spans="1:34" x14ac:dyDescent="0.25">
      <c r="A1287" s="117" t="s">
        <v>329</v>
      </c>
      <c r="B1287" s="117" t="s">
        <v>175</v>
      </c>
      <c r="C1287" s="117" t="s">
        <v>4389</v>
      </c>
      <c r="D1287" s="117" t="s">
        <v>339</v>
      </c>
      <c r="E1287" s="117" t="s">
        <v>340</v>
      </c>
      <c r="F1287" s="117" t="s">
        <v>1045</v>
      </c>
      <c r="G1287" s="117" t="s">
        <v>1046</v>
      </c>
      <c r="H1287" s="117" t="s">
        <v>4390</v>
      </c>
      <c r="I1287" s="117" t="s">
        <v>4391</v>
      </c>
      <c r="J1287" s="116" t="s">
        <v>1858</v>
      </c>
      <c r="K1287" s="116">
        <v>8.5346170000000008</v>
      </c>
      <c r="L1287" s="116">
        <v>30.19188333</v>
      </c>
      <c r="M1287" s="117" t="s">
        <v>1859</v>
      </c>
      <c r="N1287" s="116" t="s">
        <v>146</v>
      </c>
      <c r="O1287" s="116">
        <v>0</v>
      </c>
      <c r="P1287" s="116">
        <v>0</v>
      </c>
      <c r="Q1287" s="116">
        <v>0</v>
      </c>
      <c r="R1287" s="116">
        <v>0</v>
      </c>
      <c r="S1287" s="116">
        <v>0</v>
      </c>
      <c r="T1287" s="116">
        <v>0</v>
      </c>
      <c r="U1287" s="116" t="s">
        <v>159</v>
      </c>
      <c r="V1287" s="116">
        <v>87</v>
      </c>
      <c r="W1287" s="116">
        <v>645</v>
      </c>
      <c r="X1287" s="116">
        <v>72</v>
      </c>
      <c r="Y1287" s="116">
        <v>540</v>
      </c>
      <c r="Z1287" s="116">
        <v>15</v>
      </c>
      <c r="AA1287" s="116">
        <v>105</v>
      </c>
      <c r="AB1287" s="116">
        <v>17</v>
      </c>
      <c r="AC1287" s="116">
        <v>102</v>
      </c>
      <c r="AD1287" s="116">
        <v>16</v>
      </c>
      <c r="AE1287" s="116">
        <v>96</v>
      </c>
      <c r="AF1287" s="116" t="s">
        <v>1860</v>
      </c>
      <c r="AG1287" s="117"/>
      <c r="AH1287" s="117" t="s">
        <v>1861</v>
      </c>
    </row>
    <row r="1288" spans="1:34" x14ac:dyDescent="0.25">
      <c r="A1288" s="117" t="s">
        <v>329</v>
      </c>
      <c r="B1288" s="117" t="s">
        <v>175</v>
      </c>
      <c r="C1288" s="117" t="s">
        <v>4392</v>
      </c>
      <c r="D1288" s="117" t="s">
        <v>339</v>
      </c>
      <c r="E1288" s="117" t="s">
        <v>340</v>
      </c>
      <c r="F1288" s="117" t="s">
        <v>1045</v>
      </c>
      <c r="G1288" s="117" t="s">
        <v>1046</v>
      </c>
      <c r="H1288" s="117" t="s">
        <v>4393</v>
      </c>
      <c r="I1288" s="117" t="s">
        <v>4394</v>
      </c>
      <c r="J1288" s="116" t="s">
        <v>1858</v>
      </c>
      <c r="K1288" s="116">
        <v>8.4793000000000003</v>
      </c>
      <c r="L1288" s="116">
        <v>30.128322000000001</v>
      </c>
      <c r="M1288" s="117" t="s">
        <v>1859</v>
      </c>
      <c r="N1288" s="116" t="s">
        <v>146</v>
      </c>
      <c r="O1288" s="116">
        <v>0</v>
      </c>
      <c r="P1288" s="116">
        <v>0</v>
      </c>
      <c r="Q1288" s="116">
        <v>0</v>
      </c>
      <c r="R1288" s="116">
        <v>0</v>
      </c>
      <c r="S1288" s="116">
        <v>0</v>
      </c>
      <c r="T1288" s="116">
        <v>0</v>
      </c>
      <c r="U1288" s="116" t="s">
        <v>159</v>
      </c>
      <c r="V1288" s="116">
        <v>46</v>
      </c>
      <c r="W1288" s="116">
        <v>288</v>
      </c>
      <c r="X1288" s="116">
        <v>34</v>
      </c>
      <c r="Y1288" s="116">
        <v>204</v>
      </c>
      <c r="Z1288" s="116">
        <v>12</v>
      </c>
      <c r="AA1288" s="116">
        <v>84</v>
      </c>
      <c r="AB1288" s="116">
        <v>23</v>
      </c>
      <c r="AC1288" s="116">
        <v>138</v>
      </c>
      <c r="AD1288" s="116">
        <v>13</v>
      </c>
      <c r="AE1288" s="116">
        <v>65</v>
      </c>
      <c r="AF1288" s="116" t="s">
        <v>1860</v>
      </c>
      <c r="AG1288" s="117"/>
      <c r="AH1288" s="117" t="s">
        <v>1861</v>
      </c>
    </row>
    <row r="1289" spans="1:34" x14ac:dyDescent="0.25">
      <c r="A1289" s="117" t="s">
        <v>329</v>
      </c>
      <c r="B1289" s="117" t="s">
        <v>175</v>
      </c>
      <c r="C1289" s="117" t="s">
        <v>4395</v>
      </c>
      <c r="D1289" s="117" t="s">
        <v>339</v>
      </c>
      <c r="E1289" s="117" t="s">
        <v>340</v>
      </c>
      <c r="F1289" s="117" t="s">
        <v>1045</v>
      </c>
      <c r="G1289" s="117" t="s">
        <v>1046</v>
      </c>
      <c r="H1289" s="117" t="s">
        <v>4297</v>
      </c>
      <c r="I1289" s="117" t="s">
        <v>2989</v>
      </c>
      <c r="J1289" s="116" t="s">
        <v>1858</v>
      </c>
      <c r="K1289" s="116">
        <v>8.4770610000000008</v>
      </c>
      <c r="L1289" s="116">
        <v>30.130814000000001</v>
      </c>
      <c r="M1289" s="117" t="s">
        <v>1859</v>
      </c>
      <c r="N1289" s="116" t="s">
        <v>146</v>
      </c>
      <c r="O1289" s="116">
        <v>0</v>
      </c>
      <c r="P1289" s="116">
        <v>0</v>
      </c>
      <c r="Q1289" s="116">
        <v>0</v>
      </c>
      <c r="R1289" s="116">
        <v>0</v>
      </c>
      <c r="S1289" s="116">
        <v>0</v>
      </c>
      <c r="T1289" s="116">
        <v>0</v>
      </c>
      <c r="U1289" s="116" t="s">
        <v>159</v>
      </c>
      <c r="V1289" s="116">
        <v>60</v>
      </c>
      <c r="W1289" s="116">
        <v>620</v>
      </c>
      <c r="X1289" s="116">
        <v>40</v>
      </c>
      <c r="Y1289" s="116">
        <v>480</v>
      </c>
      <c r="Z1289" s="116">
        <v>20</v>
      </c>
      <c r="AA1289" s="116">
        <v>140</v>
      </c>
      <c r="AB1289" s="116">
        <v>19</v>
      </c>
      <c r="AC1289" s="116">
        <v>95</v>
      </c>
      <c r="AD1289" s="116">
        <v>15</v>
      </c>
      <c r="AE1289" s="116">
        <v>105</v>
      </c>
      <c r="AF1289" s="116" t="s">
        <v>1860</v>
      </c>
      <c r="AG1289" s="117"/>
      <c r="AH1289" s="117" t="s">
        <v>1861</v>
      </c>
    </row>
    <row r="1290" spans="1:34" x14ac:dyDescent="0.25">
      <c r="A1290" s="117" t="s">
        <v>329</v>
      </c>
      <c r="B1290" s="117" t="s">
        <v>175</v>
      </c>
      <c r="C1290" s="117" t="s">
        <v>4396</v>
      </c>
      <c r="D1290" s="117" t="s">
        <v>339</v>
      </c>
      <c r="E1290" s="117" t="s">
        <v>340</v>
      </c>
      <c r="F1290" s="117" t="s">
        <v>1045</v>
      </c>
      <c r="G1290" s="117" t="s">
        <v>1046</v>
      </c>
      <c r="H1290" s="117" t="s">
        <v>1046</v>
      </c>
      <c r="I1290" s="117"/>
      <c r="J1290" s="116" t="s">
        <v>1858</v>
      </c>
      <c r="K1290" s="116">
        <v>8.4668030000000005</v>
      </c>
      <c r="L1290" s="116">
        <v>30.103466999999998</v>
      </c>
      <c r="M1290" s="117" t="s">
        <v>1859</v>
      </c>
      <c r="N1290" s="116" t="s">
        <v>146</v>
      </c>
      <c r="O1290" s="116">
        <v>0</v>
      </c>
      <c r="P1290" s="116">
        <v>0</v>
      </c>
      <c r="Q1290" s="116">
        <v>0</v>
      </c>
      <c r="R1290" s="116">
        <v>0</v>
      </c>
      <c r="S1290" s="116">
        <v>0</v>
      </c>
      <c r="T1290" s="116">
        <v>0</v>
      </c>
      <c r="U1290" s="116" t="s">
        <v>159</v>
      </c>
      <c r="V1290" s="116">
        <v>126</v>
      </c>
      <c r="W1290" s="116">
        <v>920</v>
      </c>
      <c r="X1290" s="116">
        <v>56</v>
      </c>
      <c r="Y1290" s="116">
        <v>430</v>
      </c>
      <c r="Z1290" s="116">
        <v>70</v>
      </c>
      <c r="AA1290" s="116">
        <v>490</v>
      </c>
      <c r="AB1290" s="116">
        <v>15</v>
      </c>
      <c r="AC1290" s="116">
        <v>90</v>
      </c>
      <c r="AD1290" s="116">
        <v>19</v>
      </c>
      <c r="AE1290" s="116">
        <v>114</v>
      </c>
      <c r="AF1290" s="116" t="s">
        <v>1860</v>
      </c>
      <c r="AG1290" s="117"/>
      <c r="AH1290" s="117" t="s">
        <v>1861</v>
      </c>
    </row>
    <row r="1291" spans="1:34" x14ac:dyDescent="0.25">
      <c r="A1291" s="117" t="s">
        <v>329</v>
      </c>
      <c r="B1291" s="117" t="s">
        <v>175</v>
      </c>
      <c r="C1291" s="117" t="s">
        <v>4397</v>
      </c>
      <c r="D1291" s="117" t="s">
        <v>474</v>
      </c>
      <c r="E1291" s="117" t="s">
        <v>394</v>
      </c>
      <c r="F1291" s="117" t="s">
        <v>528</v>
      </c>
      <c r="G1291" s="117" t="s">
        <v>529</v>
      </c>
      <c r="H1291" s="117" t="s">
        <v>529</v>
      </c>
      <c r="I1291" s="117"/>
      <c r="J1291" s="116" t="s">
        <v>1858</v>
      </c>
      <c r="K1291" s="116">
        <v>8.1928830000000001</v>
      </c>
      <c r="L1291" s="116">
        <v>30.307849999999998</v>
      </c>
      <c r="M1291" s="117" t="s">
        <v>1859</v>
      </c>
      <c r="N1291" s="116" t="s">
        <v>159</v>
      </c>
      <c r="O1291" s="116">
        <v>30</v>
      </c>
      <c r="P1291" s="116">
        <v>180</v>
      </c>
      <c r="Q1291" s="116">
        <v>30</v>
      </c>
      <c r="R1291" s="116">
        <v>180</v>
      </c>
      <c r="S1291" s="116">
        <v>0</v>
      </c>
      <c r="T1291" s="116">
        <v>0</v>
      </c>
      <c r="U1291" s="116" t="s">
        <v>159</v>
      </c>
      <c r="V1291" s="116">
        <v>12</v>
      </c>
      <c r="W1291" s="116">
        <v>84</v>
      </c>
      <c r="X1291" s="116">
        <v>12</v>
      </c>
      <c r="Y1291" s="116">
        <v>84</v>
      </c>
      <c r="Z1291" s="116">
        <v>0</v>
      </c>
      <c r="AA1291" s="116">
        <v>0</v>
      </c>
      <c r="AB1291" s="116">
        <v>0</v>
      </c>
      <c r="AC1291" s="116">
        <v>0</v>
      </c>
      <c r="AD1291" s="116">
        <v>3</v>
      </c>
      <c r="AE1291" s="116">
        <v>18</v>
      </c>
      <c r="AF1291" s="116" t="s">
        <v>1860</v>
      </c>
      <c r="AG1291" s="117"/>
      <c r="AH1291" s="117" t="s">
        <v>1861</v>
      </c>
    </row>
    <row r="1292" spans="1:34" x14ac:dyDescent="0.25">
      <c r="A1292" s="117" t="s">
        <v>329</v>
      </c>
      <c r="B1292" s="117" t="s">
        <v>175</v>
      </c>
      <c r="C1292" s="117" t="s">
        <v>4398</v>
      </c>
      <c r="D1292" s="117" t="s">
        <v>474</v>
      </c>
      <c r="E1292" s="117" t="s">
        <v>394</v>
      </c>
      <c r="F1292" s="117" t="s">
        <v>528</v>
      </c>
      <c r="G1292" s="117" t="s">
        <v>529</v>
      </c>
      <c r="H1292" s="117" t="s">
        <v>4399</v>
      </c>
      <c r="I1292" s="117"/>
      <c r="J1292" s="116" t="s">
        <v>1858</v>
      </c>
      <c r="K1292" s="116">
        <v>8.2024899999999992</v>
      </c>
      <c r="L1292" s="116">
        <v>30.291080000000001</v>
      </c>
      <c r="M1292" s="117" t="s">
        <v>1859</v>
      </c>
      <c r="N1292" s="116" t="s">
        <v>146</v>
      </c>
      <c r="O1292" s="116">
        <v>0</v>
      </c>
      <c r="P1292" s="116">
        <v>0</v>
      </c>
      <c r="Q1292" s="116">
        <v>0</v>
      </c>
      <c r="R1292" s="116">
        <v>0</v>
      </c>
      <c r="S1292" s="116">
        <v>0</v>
      </c>
      <c r="T1292" s="116">
        <v>0</v>
      </c>
      <c r="U1292" s="116" t="s">
        <v>159</v>
      </c>
      <c r="V1292" s="116">
        <v>16</v>
      </c>
      <c r="W1292" s="116">
        <v>112</v>
      </c>
      <c r="X1292" s="116">
        <v>16</v>
      </c>
      <c r="Y1292" s="116">
        <v>112</v>
      </c>
      <c r="Z1292" s="116">
        <v>0</v>
      </c>
      <c r="AA1292" s="116">
        <v>0</v>
      </c>
      <c r="AB1292" s="116">
        <v>0</v>
      </c>
      <c r="AC1292" s="116">
        <v>0</v>
      </c>
      <c r="AD1292" s="116">
        <v>75</v>
      </c>
      <c r="AE1292" s="116">
        <v>525</v>
      </c>
      <c r="AF1292" s="116" t="s">
        <v>1860</v>
      </c>
      <c r="AG1292" s="117"/>
      <c r="AH1292" s="117" t="s">
        <v>1861</v>
      </c>
    </row>
    <row r="1293" spans="1:34" x14ac:dyDescent="0.25">
      <c r="A1293" s="117" t="s">
        <v>329</v>
      </c>
      <c r="B1293" s="117" t="s">
        <v>175</v>
      </c>
      <c r="C1293" s="117" t="s">
        <v>4400</v>
      </c>
      <c r="D1293" s="117" t="s">
        <v>474</v>
      </c>
      <c r="E1293" s="117" t="s">
        <v>394</v>
      </c>
      <c r="F1293" s="117" t="s">
        <v>528</v>
      </c>
      <c r="G1293" s="117" t="s">
        <v>529</v>
      </c>
      <c r="H1293" s="117" t="s">
        <v>2776</v>
      </c>
      <c r="I1293" s="117"/>
      <c r="J1293" s="116" t="s">
        <v>1858</v>
      </c>
      <c r="K1293" s="116">
        <v>8.2426890000000004</v>
      </c>
      <c r="L1293" s="116">
        <v>30.238271999999998</v>
      </c>
      <c r="M1293" s="117" t="s">
        <v>1859</v>
      </c>
      <c r="N1293" s="116" t="s">
        <v>159</v>
      </c>
      <c r="O1293" s="116">
        <v>9</v>
      </c>
      <c r="P1293" s="116">
        <v>45</v>
      </c>
      <c r="Q1293" s="116">
        <v>9</v>
      </c>
      <c r="R1293" s="116">
        <v>45</v>
      </c>
      <c r="S1293" s="116">
        <v>0</v>
      </c>
      <c r="T1293" s="116">
        <v>0</v>
      </c>
      <c r="U1293" s="116" t="s">
        <v>159</v>
      </c>
      <c r="V1293" s="116">
        <v>10</v>
      </c>
      <c r="W1293" s="116">
        <v>60</v>
      </c>
      <c r="X1293" s="116">
        <v>10</v>
      </c>
      <c r="Y1293" s="116">
        <v>60</v>
      </c>
      <c r="Z1293" s="116">
        <v>0</v>
      </c>
      <c r="AA1293" s="116">
        <v>0</v>
      </c>
      <c r="AB1293" s="116">
        <v>0</v>
      </c>
      <c r="AC1293" s="116">
        <v>0</v>
      </c>
      <c r="AD1293" s="116">
        <v>15</v>
      </c>
      <c r="AE1293" s="116">
        <v>75</v>
      </c>
      <c r="AF1293" s="116" t="s">
        <v>1860</v>
      </c>
      <c r="AG1293" s="117"/>
      <c r="AH1293" s="117" t="s">
        <v>1861</v>
      </c>
    </row>
    <row r="1294" spans="1:34" x14ac:dyDescent="0.25">
      <c r="A1294" s="117" t="s">
        <v>329</v>
      </c>
      <c r="B1294" s="117" t="s">
        <v>175</v>
      </c>
      <c r="C1294" s="117" t="s">
        <v>4401</v>
      </c>
      <c r="D1294" s="117" t="s">
        <v>474</v>
      </c>
      <c r="E1294" s="117" t="s">
        <v>394</v>
      </c>
      <c r="F1294" s="117" t="s">
        <v>528</v>
      </c>
      <c r="G1294" s="117" t="s">
        <v>529</v>
      </c>
      <c r="H1294" s="117" t="s">
        <v>4402</v>
      </c>
      <c r="I1294" s="117"/>
      <c r="J1294" s="116" t="s">
        <v>1858</v>
      </c>
      <c r="K1294" s="116">
        <v>8.2333333</v>
      </c>
      <c r="L1294" s="116">
        <v>30.283333299999999</v>
      </c>
      <c r="M1294" s="117" t="s">
        <v>1859</v>
      </c>
      <c r="N1294" s="116" t="s">
        <v>146</v>
      </c>
      <c r="O1294" s="116">
        <v>0</v>
      </c>
      <c r="P1294" s="116">
        <v>0</v>
      </c>
      <c r="Q1294" s="116">
        <v>0</v>
      </c>
      <c r="R1294" s="116">
        <v>0</v>
      </c>
      <c r="S1294" s="116">
        <v>0</v>
      </c>
      <c r="T1294" s="116">
        <v>0</v>
      </c>
      <c r="U1294" s="116" t="s">
        <v>159</v>
      </c>
      <c r="V1294" s="116">
        <v>8</v>
      </c>
      <c r="W1294" s="116">
        <v>62</v>
      </c>
      <c r="X1294" s="116">
        <v>8</v>
      </c>
      <c r="Y1294" s="116">
        <v>62</v>
      </c>
      <c r="Z1294" s="116">
        <v>0</v>
      </c>
      <c r="AA1294" s="116">
        <v>0</v>
      </c>
      <c r="AB1294" s="116">
        <v>0</v>
      </c>
      <c r="AC1294" s="116">
        <v>0</v>
      </c>
      <c r="AD1294" s="116">
        <v>25</v>
      </c>
      <c r="AE1294" s="116">
        <v>175</v>
      </c>
      <c r="AF1294" s="116" t="s">
        <v>1860</v>
      </c>
      <c r="AG1294" s="117"/>
      <c r="AH1294" s="117" t="s">
        <v>1861</v>
      </c>
    </row>
    <row r="1295" spans="1:34" x14ac:dyDescent="0.25">
      <c r="A1295" s="117" t="s">
        <v>329</v>
      </c>
      <c r="B1295" s="117" t="s">
        <v>175</v>
      </c>
      <c r="C1295" s="117" t="s">
        <v>4403</v>
      </c>
      <c r="D1295" s="117" t="s">
        <v>474</v>
      </c>
      <c r="E1295" s="117" t="s">
        <v>394</v>
      </c>
      <c r="F1295" s="117" t="s">
        <v>528</v>
      </c>
      <c r="G1295" s="117" t="s">
        <v>529</v>
      </c>
      <c r="H1295" s="117" t="s">
        <v>4404</v>
      </c>
      <c r="I1295" s="117"/>
      <c r="J1295" s="116" t="s">
        <v>1858</v>
      </c>
      <c r="K1295" s="116">
        <v>8.2421299999999995</v>
      </c>
      <c r="L1295" s="116">
        <v>30.236599999999999</v>
      </c>
      <c r="M1295" s="117" t="s">
        <v>1859</v>
      </c>
      <c r="N1295" s="116" t="s">
        <v>146</v>
      </c>
      <c r="O1295" s="116">
        <v>0</v>
      </c>
      <c r="P1295" s="116">
        <v>0</v>
      </c>
      <c r="Q1295" s="116">
        <v>0</v>
      </c>
      <c r="R1295" s="116">
        <v>0</v>
      </c>
      <c r="S1295" s="116">
        <v>0</v>
      </c>
      <c r="T1295" s="116">
        <v>0</v>
      </c>
      <c r="U1295" s="116" t="s">
        <v>159</v>
      </c>
      <c r="V1295" s="116">
        <v>14</v>
      </c>
      <c r="W1295" s="116">
        <v>98</v>
      </c>
      <c r="X1295" s="116">
        <v>14</v>
      </c>
      <c r="Y1295" s="116">
        <v>98</v>
      </c>
      <c r="Z1295" s="116">
        <v>0</v>
      </c>
      <c r="AA1295" s="116">
        <v>0</v>
      </c>
      <c r="AB1295" s="116">
        <v>0</v>
      </c>
      <c r="AC1295" s="116">
        <v>0</v>
      </c>
      <c r="AD1295" s="116">
        <v>23</v>
      </c>
      <c r="AE1295" s="116">
        <v>161</v>
      </c>
      <c r="AF1295" s="116" t="s">
        <v>1860</v>
      </c>
      <c r="AG1295" s="117"/>
      <c r="AH1295" s="117" t="s">
        <v>1861</v>
      </c>
    </row>
    <row r="1296" spans="1:34" x14ac:dyDescent="0.25">
      <c r="A1296" s="117" t="s">
        <v>329</v>
      </c>
      <c r="B1296" s="117" t="s">
        <v>175</v>
      </c>
      <c r="C1296" s="117" t="s">
        <v>4405</v>
      </c>
      <c r="D1296" s="117" t="s">
        <v>474</v>
      </c>
      <c r="E1296" s="117" t="s">
        <v>394</v>
      </c>
      <c r="F1296" s="117" t="s">
        <v>528</v>
      </c>
      <c r="G1296" s="117" t="s">
        <v>529</v>
      </c>
      <c r="H1296" s="117" t="s">
        <v>446</v>
      </c>
      <c r="I1296" s="117"/>
      <c r="J1296" s="116" t="s">
        <v>1858</v>
      </c>
      <c r="K1296" s="116">
        <v>8.3083299999999998</v>
      </c>
      <c r="L1296" s="116">
        <v>30.1084</v>
      </c>
      <c r="M1296" s="117" t="s">
        <v>1859</v>
      </c>
      <c r="N1296" s="116" t="s">
        <v>146</v>
      </c>
      <c r="O1296" s="116">
        <v>0</v>
      </c>
      <c r="P1296" s="116">
        <v>0</v>
      </c>
      <c r="Q1296" s="116">
        <v>0</v>
      </c>
      <c r="R1296" s="116">
        <v>0</v>
      </c>
      <c r="S1296" s="116">
        <v>0</v>
      </c>
      <c r="T1296" s="116">
        <v>0</v>
      </c>
      <c r="U1296" s="116" t="s">
        <v>159</v>
      </c>
      <c r="V1296" s="116">
        <v>17</v>
      </c>
      <c r="W1296" s="116">
        <v>119</v>
      </c>
      <c r="X1296" s="116">
        <v>17</v>
      </c>
      <c r="Y1296" s="116">
        <v>119</v>
      </c>
      <c r="Z1296" s="116">
        <v>0</v>
      </c>
      <c r="AA1296" s="116">
        <v>0</v>
      </c>
      <c r="AB1296" s="116">
        <v>0</v>
      </c>
      <c r="AC1296" s="116">
        <v>0</v>
      </c>
      <c r="AD1296" s="116">
        <v>7</v>
      </c>
      <c r="AE1296" s="116">
        <v>49</v>
      </c>
      <c r="AF1296" s="116" t="s">
        <v>1860</v>
      </c>
      <c r="AG1296" s="117"/>
      <c r="AH1296" s="117" t="s">
        <v>1861</v>
      </c>
    </row>
    <row r="1297" spans="1:34" x14ac:dyDescent="0.25">
      <c r="A1297" s="117" t="s">
        <v>329</v>
      </c>
      <c r="B1297" s="117" t="s">
        <v>175</v>
      </c>
      <c r="C1297" s="117" t="s">
        <v>4406</v>
      </c>
      <c r="D1297" s="117" t="s">
        <v>474</v>
      </c>
      <c r="E1297" s="117" t="s">
        <v>394</v>
      </c>
      <c r="F1297" s="117" t="s">
        <v>528</v>
      </c>
      <c r="G1297" s="117" t="s">
        <v>529</v>
      </c>
      <c r="H1297" s="117" t="s">
        <v>4407</v>
      </c>
      <c r="I1297" s="117"/>
      <c r="J1297" s="116" t="s">
        <v>1858</v>
      </c>
      <c r="K1297" s="116">
        <v>8.1887500000000006</v>
      </c>
      <c r="L1297" s="116">
        <v>30.301860000000001</v>
      </c>
      <c r="M1297" s="117" t="s">
        <v>1859</v>
      </c>
      <c r="N1297" s="116" t="s">
        <v>146</v>
      </c>
      <c r="O1297" s="116">
        <v>0</v>
      </c>
      <c r="P1297" s="116">
        <v>0</v>
      </c>
      <c r="Q1297" s="116">
        <v>0</v>
      </c>
      <c r="R1297" s="116">
        <v>0</v>
      </c>
      <c r="S1297" s="116">
        <v>0</v>
      </c>
      <c r="T1297" s="116">
        <v>0</v>
      </c>
      <c r="U1297" s="116" t="s">
        <v>159</v>
      </c>
      <c r="V1297" s="116">
        <v>9</v>
      </c>
      <c r="W1297" s="116">
        <v>45</v>
      </c>
      <c r="X1297" s="116">
        <v>9</v>
      </c>
      <c r="Y1297" s="116">
        <v>45</v>
      </c>
      <c r="Z1297" s="116">
        <v>0</v>
      </c>
      <c r="AA1297" s="116">
        <v>0</v>
      </c>
      <c r="AB1297" s="116">
        <v>0</v>
      </c>
      <c r="AC1297" s="116">
        <v>0</v>
      </c>
      <c r="AD1297" s="116">
        <v>18</v>
      </c>
      <c r="AE1297" s="116">
        <v>126</v>
      </c>
      <c r="AF1297" s="116" t="s">
        <v>1860</v>
      </c>
      <c r="AG1297" s="117"/>
      <c r="AH1297" s="117" t="s">
        <v>1861</v>
      </c>
    </row>
    <row r="1298" spans="1:34" x14ac:dyDescent="0.25">
      <c r="A1298" s="117" t="s">
        <v>329</v>
      </c>
      <c r="B1298" s="117" t="s">
        <v>175</v>
      </c>
      <c r="C1298" s="117" t="s">
        <v>4408</v>
      </c>
      <c r="D1298" s="117" t="s">
        <v>474</v>
      </c>
      <c r="E1298" s="117" t="s">
        <v>394</v>
      </c>
      <c r="F1298" s="117" t="s">
        <v>528</v>
      </c>
      <c r="G1298" s="117" t="s">
        <v>529</v>
      </c>
      <c r="H1298" s="117" t="s">
        <v>4409</v>
      </c>
      <c r="I1298" s="117"/>
      <c r="J1298" s="116" t="s">
        <v>1858</v>
      </c>
      <c r="K1298" s="116">
        <v>8.2908670000000004</v>
      </c>
      <c r="L1298" s="116">
        <v>30.23385</v>
      </c>
      <c r="M1298" s="117" t="s">
        <v>1859</v>
      </c>
      <c r="N1298" s="116" t="s">
        <v>159</v>
      </c>
      <c r="O1298" s="116">
        <v>18</v>
      </c>
      <c r="P1298" s="116">
        <v>108</v>
      </c>
      <c r="Q1298" s="116">
        <v>18</v>
      </c>
      <c r="R1298" s="116">
        <v>108</v>
      </c>
      <c r="S1298" s="116">
        <v>0</v>
      </c>
      <c r="T1298" s="116">
        <v>0</v>
      </c>
      <c r="U1298" s="116" t="s">
        <v>159</v>
      </c>
      <c r="V1298" s="116">
        <v>18</v>
      </c>
      <c r="W1298" s="116">
        <v>126</v>
      </c>
      <c r="X1298" s="116">
        <v>18</v>
      </c>
      <c r="Y1298" s="116">
        <v>126</v>
      </c>
      <c r="Z1298" s="116">
        <v>0</v>
      </c>
      <c r="AA1298" s="116">
        <v>0</v>
      </c>
      <c r="AB1298" s="116">
        <v>0</v>
      </c>
      <c r="AC1298" s="116">
        <v>0</v>
      </c>
      <c r="AD1298" s="116">
        <v>0</v>
      </c>
      <c r="AE1298" s="116">
        <v>0</v>
      </c>
      <c r="AF1298" s="116" t="s">
        <v>1860</v>
      </c>
      <c r="AG1298" s="117"/>
      <c r="AH1298" s="117" t="s">
        <v>1861</v>
      </c>
    </row>
    <row r="1299" spans="1:34" x14ac:dyDescent="0.25">
      <c r="A1299" s="117" t="s">
        <v>329</v>
      </c>
      <c r="B1299" s="117" t="s">
        <v>175</v>
      </c>
      <c r="C1299" s="117" t="s">
        <v>4410</v>
      </c>
      <c r="D1299" s="117" t="s">
        <v>474</v>
      </c>
      <c r="E1299" s="117" t="s">
        <v>394</v>
      </c>
      <c r="F1299" s="117" t="s">
        <v>528</v>
      </c>
      <c r="G1299" s="117" t="s">
        <v>529</v>
      </c>
      <c r="H1299" s="117" t="s">
        <v>4411</v>
      </c>
      <c r="I1299" s="117" t="s">
        <v>4412</v>
      </c>
      <c r="J1299" s="116" t="s">
        <v>1858</v>
      </c>
      <c r="K1299" s="116">
        <v>8.2656399999999994</v>
      </c>
      <c r="L1299" s="116">
        <v>30.223101</v>
      </c>
      <c r="M1299" s="117" t="s">
        <v>1859</v>
      </c>
      <c r="N1299" s="116" t="s">
        <v>146</v>
      </c>
      <c r="O1299" s="116">
        <v>0</v>
      </c>
      <c r="P1299" s="116">
        <v>0</v>
      </c>
      <c r="Q1299" s="116">
        <v>0</v>
      </c>
      <c r="R1299" s="116">
        <v>0</v>
      </c>
      <c r="S1299" s="116">
        <v>0</v>
      </c>
      <c r="T1299" s="116">
        <v>0</v>
      </c>
      <c r="U1299" s="116" t="s">
        <v>159</v>
      </c>
      <c r="V1299" s="116">
        <v>17</v>
      </c>
      <c r="W1299" s="116">
        <v>119</v>
      </c>
      <c r="X1299" s="116">
        <v>17</v>
      </c>
      <c r="Y1299" s="116">
        <v>119</v>
      </c>
      <c r="Z1299" s="116">
        <v>0</v>
      </c>
      <c r="AA1299" s="116">
        <v>0</v>
      </c>
      <c r="AB1299" s="116">
        <v>0</v>
      </c>
      <c r="AC1299" s="116">
        <v>0</v>
      </c>
      <c r="AD1299" s="116">
        <v>0</v>
      </c>
      <c r="AE1299" s="116">
        <v>0</v>
      </c>
      <c r="AF1299" s="116" t="s">
        <v>1860</v>
      </c>
      <c r="AG1299" s="117"/>
      <c r="AH1299" s="117" t="s">
        <v>1861</v>
      </c>
    </row>
    <row r="1300" spans="1:34" x14ac:dyDescent="0.25">
      <c r="A1300" s="117" t="s">
        <v>329</v>
      </c>
      <c r="B1300" s="117" t="s">
        <v>175</v>
      </c>
      <c r="C1300" s="117" t="s">
        <v>4413</v>
      </c>
      <c r="D1300" s="117" t="s">
        <v>474</v>
      </c>
      <c r="E1300" s="117" t="s">
        <v>394</v>
      </c>
      <c r="F1300" s="117" t="s">
        <v>528</v>
      </c>
      <c r="G1300" s="117" t="s">
        <v>529</v>
      </c>
      <c r="H1300" s="117" t="s">
        <v>4414</v>
      </c>
      <c r="I1300" s="117"/>
      <c r="J1300" s="116" t="s">
        <v>1858</v>
      </c>
      <c r="K1300" s="116">
        <v>8.2944829999999996</v>
      </c>
      <c r="L1300" s="116">
        <v>30.233450000000001</v>
      </c>
      <c r="M1300" s="117" t="s">
        <v>1859</v>
      </c>
      <c r="N1300" s="116" t="s">
        <v>146</v>
      </c>
      <c r="O1300" s="116">
        <v>0</v>
      </c>
      <c r="P1300" s="116">
        <v>0</v>
      </c>
      <c r="Q1300" s="116">
        <v>0</v>
      </c>
      <c r="R1300" s="116">
        <v>0</v>
      </c>
      <c r="S1300" s="116">
        <v>0</v>
      </c>
      <c r="T1300" s="116">
        <v>0</v>
      </c>
      <c r="U1300" s="116" t="s">
        <v>159</v>
      </c>
      <c r="V1300" s="116">
        <v>14</v>
      </c>
      <c r="W1300" s="116">
        <v>98</v>
      </c>
      <c r="X1300" s="116">
        <v>14</v>
      </c>
      <c r="Y1300" s="116">
        <v>98</v>
      </c>
      <c r="Z1300" s="116">
        <v>0</v>
      </c>
      <c r="AA1300" s="116">
        <v>0</v>
      </c>
      <c r="AB1300" s="116">
        <v>0</v>
      </c>
      <c r="AC1300" s="116">
        <v>0</v>
      </c>
      <c r="AD1300" s="116">
        <v>0</v>
      </c>
      <c r="AE1300" s="116">
        <v>0</v>
      </c>
      <c r="AF1300" s="116" t="s">
        <v>1860</v>
      </c>
      <c r="AG1300" s="117"/>
      <c r="AH1300" s="117" t="s">
        <v>1861</v>
      </c>
    </row>
    <row r="1301" spans="1:34" x14ac:dyDescent="0.25">
      <c r="A1301" s="117" t="s">
        <v>329</v>
      </c>
      <c r="B1301" s="117" t="s">
        <v>175</v>
      </c>
      <c r="C1301" s="117" t="s">
        <v>4415</v>
      </c>
      <c r="D1301" s="117" t="s">
        <v>474</v>
      </c>
      <c r="E1301" s="117" t="s">
        <v>394</v>
      </c>
      <c r="F1301" s="117" t="s">
        <v>528</v>
      </c>
      <c r="G1301" s="117" t="s">
        <v>529</v>
      </c>
      <c r="H1301" s="117" t="s">
        <v>4416</v>
      </c>
      <c r="I1301" s="117"/>
      <c r="J1301" s="116" t="s">
        <v>1858</v>
      </c>
      <c r="K1301" s="116">
        <v>8.3000000000000007</v>
      </c>
      <c r="L1301" s="116">
        <v>30.1755</v>
      </c>
      <c r="M1301" s="117" t="s">
        <v>1859</v>
      </c>
      <c r="N1301" s="116" t="s">
        <v>146</v>
      </c>
      <c r="O1301" s="116">
        <v>0</v>
      </c>
      <c r="P1301" s="116">
        <v>0</v>
      </c>
      <c r="Q1301" s="116">
        <v>0</v>
      </c>
      <c r="R1301" s="116">
        <v>0</v>
      </c>
      <c r="S1301" s="116">
        <v>0</v>
      </c>
      <c r="T1301" s="116">
        <v>0</v>
      </c>
      <c r="U1301" s="116" t="s">
        <v>159</v>
      </c>
      <c r="V1301" s="116">
        <v>13</v>
      </c>
      <c r="W1301" s="116">
        <v>91</v>
      </c>
      <c r="X1301" s="116">
        <v>13</v>
      </c>
      <c r="Y1301" s="116">
        <v>91</v>
      </c>
      <c r="Z1301" s="116">
        <v>0</v>
      </c>
      <c r="AA1301" s="116">
        <v>0</v>
      </c>
      <c r="AB1301" s="116">
        <v>0</v>
      </c>
      <c r="AC1301" s="116">
        <v>0</v>
      </c>
      <c r="AD1301" s="116">
        <v>0</v>
      </c>
      <c r="AE1301" s="116">
        <v>0</v>
      </c>
      <c r="AF1301" s="116" t="s">
        <v>1860</v>
      </c>
      <c r="AG1301" s="117"/>
      <c r="AH1301" s="117" t="s">
        <v>1861</v>
      </c>
    </row>
    <row r="1302" spans="1:34" x14ac:dyDescent="0.25">
      <c r="A1302" s="117" t="s">
        <v>329</v>
      </c>
      <c r="B1302" s="117" t="s">
        <v>175</v>
      </c>
      <c r="C1302" s="117" t="s">
        <v>4417</v>
      </c>
      <c r="D1302" s="117" t="s">
        <v>474</v>
      </c>
      <c r="E1302" s="117" t="s">
        <v>394</v>
      </c>
      <c r="F1302" s="117" t="s">
        <v>528</v>
      </c>
      <c r="G1302" s="117" t="s">
        <v>529</v>
      </c>
      <c r="H1302" s="117" t="s">
        <v>4418</v>
      </c>
      <c r="I1302" s="117"/>
      <c r="J1302" s="116" t="s">
        <v>1858</v>
      </c>
      <c r="K1302" s="116">
        <v>8.2908670000000004</v>
      </c>
      <c r="L1302" s="116">
        <v>30.23385</v>
      </c>
      <c r="M1302" s="117" t="s">
        <v>1859</v>
      </c>
      <c r="N1302" s="116" t="s">
        <v>159</v>
      </c>
      <c r="O1302" s="116">
        <v>8</v>
      </c>
      <c r="P1302" s="116">
        <v>64</v>
      </c>
      <c r="Q1302" s="116">
        <v>8</v>
      </c>
      <c r="R1302" s="116">
        <v>64</v>
      </c>
      <c r="S1302" s="116">
        <v>0</v>
      </c>
      <c r="T1302" s="116">
        <v>0</v>
      </c>
      <c r="U1302" s="116" t="s">
        <v>159</v>
      </c>
      <c r="V1302" s="116">
        <v>1680</v>
      </c>
      <c r="W1302" s="116">
        <v>12014</v>
      </c>
      <c r="X1302" s="116">
        <v>1680</v>
      </c>
      <c r="Y1302" s="116">
        <v>12014</v>
      </c>
      <c r="Z1302" s="116">
        <v>0</v>
      </c>
      <c r="AA1302" s="116">
        <v>0</v>
      </c>
      <c r="AB1302" s="116">
        <v>0</v>
      </c>
      <c r="AC1302" s="116">
        <v>0</v>
      </c>
      <c r="AD1302" s="116">
        <v>0</v>
      </c>
      <c r="AE1302" s="116">
        <v>0</v>
      </c>
      <c r="AF1302" s="116" t="s">
        <v>1860</v>
      </c>
      <c r="AG1302" s="117"/>
      <c r="AH1302" s="117" t="s">
        <v>1861</v>
      </c>
    </row>
    <row r="1303" spans="1:34" x14ac:dyDescent="0.25">
      <c r="A1303" s="117" t="s">
        <v>329</v>
      </c>
      <c r="B1303" s="117" t="s">
        <v>175</v>
      </c>
      <c r="C1303" s="117" t="s">
        <v>4419</v>
      </c>
      <c r="D1303" s="117" t="s">
        <v>474</v>
      </c>
      <c r="E1303" s="117" t="s">
        <v>394</v>
      </c>
      <c r="F1303" s="117" t="s">
        <v>528</v>
      </c>
      <c r="G1303" s="117" t="s">
        <v>529</v>
      </c>
      <c r="H1303" s="117" t="s">
        <v>4420</v>
      </c>
      <c r="I1303" s="117"/>
      <c r="J1303" s="116" t="s">
        <v>1858</v>
      </c>
      <c r="K1303" s="116">
        <v>8.2332809999999998</v>
      </c>
      <c r="L1303" s="116">
        <v>30.235430999999998</v>
      </c>
      <c r="M1303" s="117" t="s">
        <v>1859</v>
      </c>
      <c r="N1303" s="116" t="s">
        <v>146</v>
      </c>
      <c r="O1303" s="116">
        <v>0</v>
      </c>
      <c r="P1303" s="116">
        <v>0</v>
      </c>
      <c r="Q1303" s="116">
        <v>0</v>
      </c>
      <c r="R1303" s="116">
        <v>0</v>
      </c>
      <c r="S1303" s="116">
        <v>0</v>
      </c>
      <c r="T1303" s="116">
        <v>0</v>
      </c>
      <c r="U1303" s="116" t="s">
        <v>159</v>
      </c>
      <c r="V1303" s="116">
        <v>15</v>
      </c>
      <c r="W1303" s="116">
        <v>105</v>
      </c>
      <c r="X1303" s="116">
        <v>15</v>
      </c>
      <c r="Y1303" s="116">
        <v>105</v>
      </c>
      <c r="Z1303" s="116">
        <v>0</v>
      </c>
      <c r="AA1303" s="116">
        <v>0</v>
      </c>
      <c r="AB1303" s="116">
        <v>0</v>
      </c>
      <c r="AC1303" s="116">
        <v>0</v>
      </c>
      <c r="AD1303" s="116">
        <v>0</v>
      </c>
      <c r="AE1303" s="116">
        <v>0</v>
      </c>
      <c r="AF1303" s="116" t="s">
        <v>1860</v>
      </c>
      <c r="AG1303" s="117"/>
      <c r="AH1303" s="117" t="s">
        <v>1861</v>
      </c>
    </row>
    <row r="1304" spans="1:34" x14ac:dyDescent="0.25">
      <c r="A1304" s="117" t="s">
        <v>329</v>
      </c>
      <c r="B1304" s="117" t="s">
        <v>175</v>
      </c>
      <c r="C1304" s="117" t="s">
        <v>4421</v>
      </c>
      <c r="D1304" s="117" t="s">
        <v>474</v>
      </c>
      <c r="E1304" s="117" t="s">
        <v>394</v>
      </c>
      <c r="F1304" s="117" t="s">
        <v>528</v>
      </c>
      <c r="G1304" s="117" t="s">
        <v>529</v>
      </c>
      <c r="H1304" s="117" t="s">
        <v>4422</v>
      </c>
      <c r="I1304" s="117"/>
      <c r="J1304" s="116" t="s">
        <v>1858</v>
      </c>
      <c r="K1304" s="116">
        <v>8.3231693060000005</v>
      </c>
      <c r="L1304" s="116">
        <v>30.215777129999999</v>
      </c>
      <c r="M1304" s="117" t="s">
        <v>1859</v>
      </c>
      <c r="N1304" s="116" t="s">
        <v>146</v>
      </c>
      <c r="O1304" s="116">
        <v>0</v>
      </c>
      <c r="P1304" s="116">
        <v>0</v>
      </c>
      <c r="Q1304" s="116">
        <v>0</v>
      </c>
      <c r="R1304" s="116">
        <v>0</v>
      </c>
      <c r="S1304" s="116">
        <v>0</v>
      </c>
      <c r="T1304" s="116">
        <v>0</v>
      </c>
      <c r="U1304" s="116" t="s">
        <v>159</v>
      </c>
      <c r="V1304" s="116">
        <v>15</v>
      </c>
      <c r="W1304" s="116">
        <v>75</v>
      </c>
      <c r="X1304" s="116">
        <v>15</v>
      </c>
      <c r="Y1304" s="116">
        <v>75</v>
      </c>
      <c r="Z1304" s="116">
        <v>0</v>
      </c>
      <c r="AA1304" s="116">
        <v>0</v>
      </c>
      <c r="AB1304" s="116">
        <v>0</v>
      </c>
      <c r="AC1304" s="116">
        <v>0</v>
      </c>
      <c r="AD1304" s="116">
        <v>0</v>
      </c>
      <c r="AE1304" s="116">
        <v>0</v>
      </c>
      <c r="AF1304" s="116" t="s">
        <v>1860</v>
      </c>
      <c r="AG1304" s="117"/>
      <c r="AH1304" s="117" t="s">
        <v>1861</v>
      </c>
    </row>
    <row r="1305" spans="1:34" x14ac:dyDescent="0.25">
      <c r="A1305" s="117" t="s">
        <v>329</v>
      </c>
      <c r="B1305" s="117" t="s">
        <v>175</v>
      </c>
      <c r="C1305" s="117" t="s">
        <v>4423</v>
      </c>
      <c r="D1305" s="117" t="s">
        <v>474</v>
      </c>
      <c r="E1305" s="117" t="s">
        <v>394</v>
      </c>
      <c r="F1305" s="117" t="s">
        <v>528</v>
      </c>
      <c r="G1305" s="117" t="s">
        <v>529</v>
      </c>
      <c r="H1305" s="117" t="s">
        <v>4424</v>
      </c>
      <c r="I1305" s="117"/>
      <c r="J1305" s="116" t="s">
        <v>1858</v>
      </c>
      <c r="K1305" s="116">
        <v>8.3072464700000008</v>
      </c>
      <c r="L1305" s="116">
        <v>30.213794849999999</v>
      </c>
      <c r="M1305" s="117" t="s">
        <v>1859</v>
      </c>
      <c r="N1305" s="116" t="s">
        <v>159</v>
      </c>
      <c r="O1305" s="116">
        <v>15</v>
      </c>
      <c r="P1305" s="116">
        <v>105</v>
      </c>
      <c r="Q1305" s="116">
        <v>15</v>
      </c>
      <c r="R1305" s="116">
        <v>105</v>
      </c>
      <c r="S1305" s="116">
        <v>0</v>
      </c>
      <c r="T1305" s="116">
        <v>0</v>
      </c>
      <c r="U1305" s="116" t="s">
        <v>159</v>
      </c>
      <c r="V1305" s="116">
        <v>12</v>
      </c>
      <c r="W1305" s="116">
        <v>84</v>
      </c>
      <c r="X1305" s="116">
        <v>12</v>
      </c>
      <c r="Y1305" s="116">
        <v>84</v>
      </c>
      <c r="Z1305" s="116">
        <v>0</v>
      </c>
      <c r="AA1305" s="116">
        <v>0</v>
      </c>
      <c r="AB1305" s="116">
        <v>0</v>
      </c>
      <c r="AC1305" s="116">
        <v>0</v>
      </c>
      <c r="AD1305" s="116">
        <v>0</v>
      </c>
      <c r="AE1305" s="116">
        <v>0</v>
      </c>
      <c r="AF1305" s="116" t="s">
        <v>1860</v>
      </c>
      <c r="AG1305" s="117"/>
      <c r="AH1305" s="117" t="s">
        <v>1861</v>
      </c>
    </row>
    <row r="1306" spans="1:34" x14ac:dyDescent="0.25">
      <c r="A1306" s="117" t="s">
        <v>329</v>
      </c>
      <c r="B1306" s="117" t="s">
        <v>175</v>
      </c>
      <c r="C1306" s="117" t="s">
        <v>4425</v>
      </c>
      <c r="D1306" s="117" t="s">
        <v>474</v>
      </c>
      <c r="E1306" s="117" t="s">
        <v>394</v>
      </c>
      <c r="F1306" s="117" t="s">
        <v>528</v>
      </c>
      <c r="G1306" s="117" t="s">
        <v>529</v>
      </c>
      <c r="H1306" s="117" t="s">
        <v>4426</v>
      </c>
      <c r="I1306" s="117"/>
      <c r="J1306" s="116" t="s">
        <v>1858</v>
      </c>
      <c r="K1306" s="116">
        <v>8.2832000000000008</v>
      </c>
      <c r="L1306" s="116">
        <v>30.2117</v>
      </c>
      <c r="M1306" s="117" t="s">
        <v>1859</v>
      </c>
      <c r="N1306" s="116" t="s">
        <v>146</v>
      </c>
      <c r="O1306" s="116">
        <v>0</v>
      </c>
      <c r="P1306" s="116">
        <v>0</v>
      </c>
      <c r="Q1306" s="116">
        <v>0</v>
      </c>
      <c r="R1306" s="116">
        <v>0</v>
      </c>
      <c r="S1306" s="116">
        <v>0</v>
      </c>
      <c r="T1306" s="116">
        <v>0</v>
      </c>
      <c r="U1306" s="116" t="s">
        <v>159</v>
      </c>
      <c r="V1306" s="116">
        <v>6</v>
      </c>
      <c r="W1306" s="116">
        <v>42</v>
      </c>
      <c r="X1306" s="116">
        <v>6</v>
      </c>
      <c r="Y1306" s="116">
        <v>42</v>
      </c>
      <c r="Z1306" s="116">
        <v>0</v>
      </c>
      <c r="AA1306" s="116">
        <v>0</v>
      </c>
      <c r="AB1306" s="116">
        <v>0</v>
      </c>
      <c r="AC1306" s="116">
        <v>0</v>
      </c>
      <c r="AD1306" s="116">
        <v>0</v>
      </c>
      <c r="AE1306" s="116">
        <v>0</v>
      </c>
      <c r="AF1306" s="116" t="s">
        <v>1860</v>
      </c>
      <c r="AG1306" s="117" t="s">
        <v>1888</v>
      </c>
      <c r="AH1306" s="117" t="s">
        <v>1861</v>
      </c>
    </row>
    <row r="1307" spans="1:34" x14ac:dyDescent="0.25">
      <c r="A1307" s="117" t="s">
        <v>329</v>
      </c>
      <c r="B1307" s="117" t="s">
        <v>175</v>
      </c>
      <c r="C1307" s="117" t="s">
        <v>4427</v>
      </c>
      <c r="D1307" s="117" t="s">
        <v>474</v>
      </c>
      <c r="E1307" s="117" t="s">
        <v>394</v>
      </c>
      <c r="F1307" s="117" t="s">
        <v>572</v>
      </c>
      <c r="G1307" s="117" t="s">
        <v>573</v>
      </c>
      <c r="H1307" s="117" t="s">
        <v>573</v>
      </c>
      <c r="I1307" s="117"/>
      <c r="J1307" s="116" t="s">
        <v>1858</v>
      </c>
      <c r="K1307" s="116">
        <v>8.3330199999999994</v>
      </c>
      <c r="L1307" s="116">
        <v>30.19773</v>
      </c>
      <c r="M1307" s="117" t="s">
        <v>1859</v>
      </c>
      <c r="N1307" s="116" t="s">
        <v>146</v>
      </c>
      <c r="O1307" s="116">
        <v>0</v>
      </c>
      <c r="P1307" s="116">
        <v>0</v>
      </c>
      <c r="Q1307" s="116">
        <v>0</v>
      </c>
      <c r="R1307" s="116">
        <v>0</v>
      </c>
      <c r="S1307" s="116">
        <v>0</v>
      </c>
      <c r="T1307" s="116">
        <v>0</v>
      </c>
      <c r="U1307" s="116" t="s">
        <v>159</v>
      </c>
      <c r="V1307" s="116">
        <v>94</v>
      </c>
      <c r="W1307" s="116">
        <v>470</v>
      </c>
      <c r="X1307" s="116">
        <v>94</v>
      </c>
      <c r="Y1307" s="116">
        <v>470</v>
      </c>
      <c r="Z1307" s="116">
        <v>0</v>
      </c>
      <c r="AA1307" s="116">
        <v>0</v>
      </c>
      <c r="AB1307" s="116">
        <v>0</v>
      </c>
      <c r="AC1307" s="116">
        <v>0</v>
      </c>
      <c r="AD1307" s="116">
        <v>15</v>
      </c>
      <c r="AE1307" s="116">
        <v>105</v>
      </c>
      <c r="AF1307" s="116" t="s">
        <v>1860</v>
      </c>
      <c r="AG1307" s="117"/>
      <c r="AH1307" s="117" t="s">
        <v>1861</v>
      </c>
    </row>
    <row r="1308" spans="1:34" x14ac:dyDescent="0.25">
      <c r="A1308" s="117" t="s">
        <v>329</v>
      </c>
      <c r="B1308" s="117" t="s">
        <v>175</v>
      </c>
      <c r="C1308" s="117" t="s">
        <v>4428</v>
      </c>
      <c r="D1308" s="117" t="s">
        <v>474</v>
      </c>
      <c r="E1308" s="117" t="s">
        <v>394</v>
      </c>
      <c r="F1308" s="117" t="s">
        <v>572</v>
      </c>
      <c r="G1308" s="117" t="s">
        <v>573</v>
      </c>
      <c r="H1308" s="117" t="s">
        <v>4429</v>
      </c>
      <c r="I1308" s="117"/>
      <c r="J1308" s="116" t="s">
        <v>1858</v>
      </c>
      <c r="K1308" s="116">
        <v>8.3380883049999994</v>
      </c>
      <c r="L1308" s="116">
        <v>30.193256949999999</v>
      </c>
      <c r="M1308" s="117" t="s">
        <v>1859</v>
      </c>
      <c r="N1308" s="116" t="s">
        <v>146</v>
      </c>
      <c r="O1308" s="116">
        <v>0</v>
      </c>
      <c r="P1308" s="116">
        <v>0</v>
      </c>
      <c r="Q1308" s="116">
        <v>0</v>
      </c>
      <c r="R1308" s="116">
        <v>0</v>
      </c>
      <c r="S1308" s="116">
        <v>0</v>
      </c>
      <c r="T1308" s="116">
        <v>0</v>
      </c>
      <c r="U1308" s="116" t="s">
        <v>159</v>
      </c>
      <c r="V1308" s="116">
        <v>32</v>
      </c>
      <c r="W1308" s="116">
        <v>235</v>
      </c>
      <c r="X1308" s="116">
        <v>32</v>
      </c>
      <c r="Y1308" s="116">
        <v>235</v>
      </c>
      <c r="Z1308" s="116">
        <v>0</v>
      </c>
      <c r="AA1308" s="116">
        <v>0</v>
      </c>
      <c r="AB1308" s="116">
        <v>0</v>
      </c>
      <c r="AC1308" s="116">
        <v>0</v>
      </c>
      <c r="AD1308" s="116">
        <v>20</v>
      </c>
      <c r="AE1308" s="116">
        <v>120</v>
      </c>
      <c r="AF1308" s="116" t="s">
        <v>1860</v>
      </c>
      <c r="AG1308" s="117"/>
      <c r="AH1308" s="117" t="s">
        <v>1861</v>
      </c>
    </row>
    <row r="1309" spans="1:34" x14ac:dyDescent="0.25">
      <c r="A1309" s="117" t="s">
        <v>329</v>
      </c>
      <c r="B1309" s="117" t="s">
        <v>175</v>
      </c>
      <c r="C1309" s="117" t="s">
        <v>4430</v>
      </c>
      <c r="D1309" s="117" t="s">
        <v>474</v>
      </c>
      <c r="E1309" s="117" t="s">
        <v>394</v>
      </c>
      <c r="F1309" s="117" t="s">
        <v>572</v>
      </c>
      <c r="G1309" s="117" t="s">
        <v>573</v>
      </c>
      <c r="H1309" s="117" t="s">
        <v>4431</v>
      </c>
      <c r="I1309" s="117"/>
      <c r="J1309" s="116" t="s">
        <v>1858</v>
      </c>
      <c r="K1309" s="116">
        <v>8.3499300000000005</v>
      </c>
      <c r="L1309" s="116">
        <v>30.191199999999998</v>
      </c>
      <c r="M1309" s="117" t="s">
        <v>1859</v>
      </c>
      <c r="N1309" s="116" t="s">
        <v>146</v>
      </c>
      <c r="O1309" s="116">
        <v>0</v>
      </c>
      <c r="P1309" s="116">
        <v>0</v>
      </c>
      <c r="Q1309" s="116">
        <v>0</v>
      </c>
      <c r="R1309" s="116">
        <v>0</v>
      </c>
      <c r="S1309" s="116">
        <v>0</v>
      </c>
      <c r="T1309" s="116">
        <v>0</v>
      </c>
      <c r="U1309" s="116" t="s">
        <v>159</v>
      </c>
      <c r="V1309" s="116">
        <v>49</v>
      </c>
      <c r="W1309" s="116">
        <v>345</v>
      </c>
      <c r="X1309" s="116">
        <v>49</v>
      </c>
      <c r="Y1309" s="116">
        <v>345</v>
      </c>
      <c r="Z1309" s="116">
        <v>0</v>
      </c>
      <c r="AA1309" s="116">
        <v>0</v>
      </c>
      <c r="AB1309" s="116">
        <v>0</v>
      </c>
      <c r="AC1309" s="116">
        <v>0</v>
      </c>
      <c r="AD1309" s="116">
        <v>20</v>
      </c>
      <c r="AE1309" s="116">
        <v>120</v>
      </c>
      <c r="AF1309" s="116" t="s">
        <v>1860</v>
      </c>
      <c r="AG1309" s="117"/>
      <c r="AH1309" s="117" t="s">
        <v>1861</v>
      </c>
    </row>
    <row r="1310" spans="1:34" x14ac:dyDescent="0.25">
      <c r="A1310" s="117" t="s">
        <v>329</v>
      </c>
      <c r="B1310" s="117" t="s">
        <v>175</v>
      </c>
      <c r="C1310" s="117" t="s">
        <v>4432</v>
      </c>
      <c r="D1310" s="117" t="s">
        <v>474</v>
      </c>
      <c r="E1310" s="117" t="s">
        <v>394</v>
      </c>
      <c r="F1310" s="117" t="s">
        <v>572</v>
      </c>
      <c r="G1310" s="117" t="s">
        <v>573</v>
      </c>
      <c r="H1310" s="117" t="s">
        <v>4433</v>
      </c>
      <c r="I1310" s="117"/>
      <c r="J1310" s="116" t="s">
        <v>1858</v>
      </c>
      <c r="K1310" s="116">
        <v>8.3274970509999999</v>
      </c>
      <c r="L1310" s="116">
        <v>30.170723207000002</v>
      </c>
      <c r="M1310" s="117" t="s">
        <v>1859</v>
      </c>
      <c r="N1310" s="116" t="s">
        <v>146</v>
      </c>
      <c r="O1310" s="116">
        <v>0</v>
      </c>
      <c r="P1310" s="116">
        <v>0</v>
      </c>
      <c r="Q1310" s="116">
        <v>0</v>
      </c>
      <c r="R1310" s="116">
        <v>0</v>
      </c>
      <c r="S1310" s="116">
        <v>0</v>
      </c>
      <c r="T1310" s="116">
        <v>0</v>
      </c>
      <c r="U1310" s="116" t="s">
        <v>159</v>
      </c>
      <c r="V1310" s="116">
        <v>47</v>
      </c>
      <c r="W1310" s="116">
        <v>282</v>
      </c>
      <c r="X1310" s="116">
        <v>47</v>
      </c>
      <c r="Y1310" s="116">
        <v>282</v>
      </c>
      <c r="Z1310" s="116">
        <v>0</v>
      </c>
      <c r="AA1310" s="116">
        <v>0</v>
      </c>
      <c r="AB1310" s="116">
        <v>0</v>
      </c>
      <c r="AC1310" s="116">
        <v>0</v>
      </c>
      <c r="AD1310" s="116">
        <v>17</v>
      </c>
      <c r="AE1310" s="116">
        <v>102</v>
      </c>
      <c r="AF1310" s="116" t="s">
        <v>1860</v>
      </c>
      <c r="AG1310" s="117"/>
      <c r="AH1310" s="117" t="s">
        <v>1861</v>
      </c>
    </row>
    <row r="1311" spans="1:34" x14ac:dyDescent="0.25">
      <c r="A1311" s="117" t="s">
        <v>329</v>
      </c>
      <c r="B1311" s="117" t="s">
        <v>175</v>
      </c>
      <c r="C1311" s="117" t="s">
        <v>4434</v>
      </c>
      <c r="D1311" s="117" t="s">
        <v>474</v>
      </c>
      <c r="E1311" s="117" t="s">
        <v>394</v>
      </c>
      <c r="F1311" s="117" t="s">
        <v>572</v>
      </c>
      <c r="G1311" s="117" t="s">
        <v>573</v>
      </c>
      <c r="H1311" s="117" t="s">
        <v>4435</v>
      </c>
      <c r="I1311" s="117"/>
      <c r="J1311" s="116" t="s">
        <v>1858</v>
      </c>
      <c r="K1311" s="116">
        <v>8.3418299999999999</v>
      </c>
      <c r="L1311" s="116">
        <v>30.190750000000001</v>
      </c>
      <c r="M1311" s="117" t="s">
        <v>1859</v>
      </c>
      <c r="N1311" s="116" t="s">
        <v>146</v>
      </c>
      <c r="O1311" s="116">
        <v>0</v>
      </c>
      <c r="P1311" s="116">
        <v>0</v>
      </c>
      <c r="Q1311" s="116">
        <v>0</v>
      </c>
      <c r="R1311" s="116">
        <v>0</v>
      </c>
      <c r="S1311" s="116">
        <v>0</v>
      </c>
      <c r="T1311" s="116">
        <v>0</v>
      </c>
      <c r="U1311" s="116" t="s">
        <v>159</v>
      </c>
      <c r="V1311" s="116">
        <v>19</v>
      </c>
      <c r="W1311" s="116">
        <v>135</v>
      </c>
      <c r="X1311" s="116">
        <v>19</v>
      </c>
      <c r="Y1311" s="116">
        <v>135</v>
      </c>
      <c r="Z1311" s="116">
        <v>0</v>
      </c>
      <c r="AA1311" s="116">
        <v>0</v>
      </c>
      <c r="AB1311" s="116">
        <v>0</v>
      </c>
      <c r="AC1311" s="116">
        <v>0</v>
      </c>
      <c r="AD1311" s="116">
        <v>31</v>
      </c>
      <c r="AE1311" s="116">
        <v>186</v>
      </c>
      <c r="AF1311" s="116" t="s">
        <v>1860</v>
      </c>
      <c r="AG1311" s="117"/>
      <c r="AH1311" s="117" t="s">
        <v>1861</v>
      </c>
    </row>
    <row r="1312" spans="1:34" x14ac:dyDescent="0.25">
      <c r="A1312" s="117" t="s">
        <v>329</v>
      </c>
      <c r="B1312" s="117" t="s">
        <v>175</v>
      </c>
      <c r="C1312" s="117" t="s">
        <v>4436</v>
      </c>
      <c r="D1312" s="117" t="s">
        <v>474</v>
      </c>
      <c r="E1312" s="117" t="s">
        <v>394</v>
      </c>
      <c r="F1312" s="117" t="s">
        <v>572</v>
      </c>
      <c r="G1312" s="117" t="s">
        <v>573</v>
      </c>
      <c r="H1312" s="117" t="s">
        <v>4437</v>
      </c>
      <c r="I1312" s="117"/>
      <c r="J1312" s="116" t="s">
        <v>1858</v>
      </c>
      <c r="K1312" s="116">
        <v>8.3391199999999994</v>
      </c>
      <c r="L1312" s="116">
        <v>30.202300000000001</v>
      </c>
      <c r="M1312" s="117" t="s">
        <v>1859</v>
      </c>
      <c r="N1312" s="116" t="s">
        <v>146</v>
      </c>
      <c r="O1312" s="116">
        <v>0</v>
      </c>
      <c r="P1312" s="116">
        <v>0</v>
      </c>
      <c r="Q1312" s="116">
        <v>0</v>
      </c>
      <c r="R1312" s="116">
        <v>0</v>
      </c>
      <c r="S1312" s="116">
        <v>0</v>
      </c>
      <c r="T1312" s="116">
        <v>0</v>
      </c>
      <c r="U1312" s="116" t="s">
        <v>159</v>
      </c>
      <c r="V1312" s="116">
        <v>55</v>
      </c>
      <c r="W1312" s="116">
        <v>440</v>
      </c>
      <c r="X1312" s="116">
        <v>55</v>
      </c>
      <c r="Y1312" s="116">
        <v>440</v>
      </c>
      <c r="Z1312" s="116">
        <v>0</v>
      </c>
      <c r="AA1312" s="116">
        <v>0</v>
      </c>
      <c r="AB1312" s="116">
        <v>0</v>
      </c>
      <c r="AC1312" s="116">
        <v>0</v>
      </c>
      <c r="AD1312" s="116">
        <v>7</v>
      </c>
      <c r="AE1312" s="116">
        <v>49</v>
      </c>
      <c r="AF1312" s="116" t="s">
        <v>1860</v>
      </c>
      <c r="AG1312" s="117"/>
      <c r="AH1312" s="117" t="s">
        <v>1861</v>
      </c>
    </row>
    <row r="1313" spans="1:34" x14ac:dyDescent="0.25">
      <c r="A1313" s="117" t="s">
        <v>329</v>
      </c>
      <c r="B1313" s="117" t="s">
        <v>175</v>
      </c>
      <c r="C1313" s="117" t="s">
        <v>4438</v>
      </c>
      <c r="D1313" s="117" t="s">
        <v>474</v>
      </c>
      <c r="E1313" s="117" t="s">
        <v>394</v>
      </c>
      <c r="F1313" s="117" t="s">
        <v>572</v>
      </c>
      <c r="G1313" s="117" t="s">
        <v>573</v>
      </c>
      <c r="H1313" s="117" t="s">
        <v>4439</v>
      </c>
      <c r="I1313" s="117"/>
      <c r="J1313" s="116" t="s">
        <v>1858</v>
      </c>
      <c r="K1313" s="116">
        <v>8.3351699999999997</v>
      </c>
      <c r="L1313" s="116">
        <v>30.200510000000001</v>
      </c>
      <c r="M1313" s="117" t="s">
        <v>1859</v>
      </c>
      <c r="N1313" s="116" t="s">
        <v>146</v>
      </c>
      <c r="O1313" s="116">
        <v>0</v>
      </c>
      <c r="P1313" s="116">
        <v>0</v>
      </c>
      <c r="Q1313" s="116">
        <v>0</v>
      </c>
      <c r="R1313" s="116">
        <v>0</v>
      </c>
      <c r="S1313" s="116">
        <v>0</v>
      </c>
      <c r="T1313" s="116">
        <v>0</v>
      </c>
      <c r="U1313" s="116" t="s">
        <v>159</v>
      </c>
      <c r="V1313" s="116">
        <v>92</v>
      </c>
      <c r="W1313" s="116">
        <v>650</v>
      </c>
      <c r="X1313" s="116">
        <v>92</v>
      </c>
      <c r="Y1313" s="116">
        <v>650</v>
      </c>
      <c r="Z1313" s="116">
        <v>0</v>
      </c>
      <c r="AA1313" s="116">
        <v>0</v>
      </c>
      <c r="AB1313" s="116">
        <v>0</v>
      </c>
      <c r="AC1313" s="116">
        <v>0</v>
      </c>
      <c r="AD1313" s="116">
        <v>3</v>
      </c>
      <c r="AE1313" s="116">
        <v>18</v>
      </c>
      <c r="AF1313" s="116" t="s">
        <v>1860</v>
      </c>
      <c r="AG1313" s="117"/>
      <c r="AH1313" s="117" t="s">
        <v>1861</v>
      </c>
    </row>
    <row r="1314" spans="1:34" x14ac:dyDescent="0.25">
      <c r="A1314" s="117" t="s">
        <v>329</v>
      </c>
      <c r="B1314" s="117" t="s">
        <v>175</v>
      </c>
      <c r="C1314" s="117" t="s">
        <v>4440</v>
      </c>
      <c r="D1314" s="117" t="s">
        <v>474</v>
      </c>
      <c r="E1314" s="117" t="s">
        <v>394</v>
      </c>
      <c r="F1314" s="117" t="s">
        <v>572</v>
      </c>
      <c r="G1314" s="117" t="s">
        <v>573</v>
      </c>
      <c r="H1314" s="117" t="s">
        <v>4441</v>
      </c>
      <c r="I1314" s="117"/>
      <c r="J1314" s="116" t="s">
        <v>1858</v>
      </c>
      <c r="K1314" s="116">
        <v>8.3000950000000007</v>
      </c>
      <c r="L1314" s="116">
        <v>30.199987</v>
      </c>
      <c r="M1314" s="117" t="s">
        <v>1859</v>
      </c>
      <c r="N1314" s="116" t="s">
        <v>146</v>
      </c>
      <c r="O1314" s="116">
        <v>0</v>
      </c>
      <c r="P1314" s="116">
        <v>0</v>
      </c>
      <c r="Q1314" s="116">
        <v>0</v>
      </c>
      <c r="R1314" s="116">
        <v>0</v>
      </c>
      <c r="S1314" s="116">
        <v>0</v>
      </c>
      <c r="T1314" s="116">
        <v>0</v>
      </c>
      <c r="U1314" s="116" t="s">
        <v>159</v>
      </c>
      <c r="V1314" s="116">
        <v>29</v>
      </c>
      <c r="W1314" s="116">
        <v>178</v>
      </c>
      <c r="X1314" s="116">
        <v>29</v>
      </c>
      <c r="Y1314" s="116">
        <v>178</v>
      </c>
      <c r="Z1314" s="116">
        <v>0</v>
      </c>
      <c r="AA1314" s="116">
        <v>0</v>
      </c>
      <c r="AB1314" s="116">
        <v>0</v>
      </c>
      <c r="AC1314" s="116">
        <v>0</v>
      </c>
      <c r="AD1314" s="116">
        <v>4</v>
      </c>
      <c r="AE1314" s="116">
        <v>24</v>
      </c>
      <c r="AF1314" s="116" t="s">
        <v>1860</v>
      </c>
      <c r="AG1314" s="117"/>
      <c r="AH1314" s="117" t="s">
        <v>1861</v>
      </c>
    </row>
    <row r="1315" spans="1:34" x14ac:dyDescent="0.25">
      <c r="A1315" s="117" t="s">
        <v>329</v>
      </c>
      <c r="B1315" s="117" t="s">
        <v>175</v>
      </c>
      <c r="C1315" s="117" t="s">
        <v>4442</v>
      </c>
      <c r="D1315" s="117" t="s">
        <v>474</v>
      </c>
      <c r="E1315" s="117" t="s">
        <v>394</v>
      </c>
      <c r="F1315" s="117" t="s">
        <v>572</v>
      </c>
      <c r="G1315" s="117" t="s">
        <v>573</v>
      </c>
      <c r="H1315" s="117" t="s">
        <v>4443</v>
      </c>
      <c r="I1315" s="117"/>
      <c r="J1315" s="116" t="s">
        <v>1858</v>
      </c>
      <c r="K1315" s="116">
        <v>8.3336400000000008</v>
      </c>
      <c r="L1315" s="116">
        <v>30.1938</v>
      </c>
      <c r="M1315" s="117" t="s">
        <v>1859</v>
      </c>
      <c r="N1315" s="116" t="s">
        <v>146</v>
      </c>
      <c r="O1315" s="116">
        <v>0</v>
      </c>
      <c r="P1315" s="116">
        <v>0</v>
      </c>
      <c r="Q1315" s="116">
        <v>0</v>
      </c>
      <c r="R1315" s="116">
        <v>0</v>
      </c>
      <c r="S1315" s="116">
        <v>0</v>
      </c>
      <c r="T1315" s="116">
        <v>0</v>
      </c>
      <c r="U1315" s="116" t="s">
        <v>159</v>
      </c>
      <c r="V1315" s="116">
        <v>65</v>
      </c>
      <c r="W1315" s="116">
        <v>520</v>
      </c>
      <c r="X1315" s="116">
        <v>65</v>
      </c>
      <c r="Y1315" s="116">
        <v>520</v>
      </c>
      <c r="Z1315" s="116">
        <v>0</v>
      </c>
      <c r="AA1315" s="116">
        <v>0</v>
      </c>
      <c r="AB1315" s="116">
        <v>0</v>
      </c>
      <c r="AC1315" s="116">
        <v>0</v>
      </c>
      <c r="AD1315" s="116">
        <v>13</v>
      </c>
      <c r="AE1315" s="116">
        <v>78</v>
      </c>
      <c r="AF1315" s="116" t="s">
        <v>1860</v>
      </c>
      <c r="AG1315" s="117"/>
      <c r="AH1315" s="117" t="s">
        <v>1861</v>
      </c>
    </row>
    <row r="1316" spans="1:34" x14ac:dyDescent="0.25">
      <c r="A1316" s="117" t="s">
        <v>329</v>
      </c>
      <c r="B1316" s="117" t="s">
        <v>175</v>
      </c>
      <c r="C1316" s="117" t="s">
        <v>4444</v>
      </c>
      <c r="D1316" s="117" t="s">
        <v>474</v>
      </c>
      <c r="E1316" s="117" t="s">
        <v>394</v>
      </c>
      <c r="F1316" s="117" t="s">
        <v>572</v>
      </c>
      <c r="G1316" s="117" t="s">
        <v>573</v>
      </c>
      <c r="H1316" s="117" t="s">
        <v>4445</v>
      </c>
      <c r="I1316" s="117"/>
      <c r="J1316" s="116" t="s">
        <v>1858</v>
      </c>
      <c r="K1316" s="116">
        <v>8.330057</v>
      </c>
      <c r="L1316" s="116">
        <v>30.17999</v>
      </c>
      <c r="M1316" s="117" t="s">
        <v>1859</v>
      </c>
      <c r="N1316" s="116" t="s">
        <v>146</v>
      </c>
      <c r="O1316" s="116">
        <v>0</v>
      </c>
      <c r="P1316" s="116">
        <v>0</v>
      </c>
      <c r="Q1316" s="116">
        <v>0</v>
      </c>
      <c r="R1316" s="116">
        <v>0</v>
      </c>
      <c r="S1316" s="116">
        <v>0</v>
      </c>
      <c r="T1316" s="116">
        <v>0</v>
      </c>
      <c r="U1316" s="116" t="s">
        <v>159</v>
      </c>
      <c r="V1316" s="116">
        <v>40</v>
      </c>
      <c r="W1316" s="116">
        <v>320</v>
      </c>
      <c r="X1316" s="116">
        <v>40</v>
      </c>
      <c r="Y1316" s="116">
        <v>320</v>
      </c>
      <c r="Z1316" s="116">
        <v>0</v>
      </c>
      <c r="AA1316" s="116">
        <v>0</v>
      </c>
      <c r="AB1316" s="116">
        <v>0</v>
      </c>
      <c r="AC1316" s="116">
        <v>0</v>
      </c>
      <c r="AD1316" s="116">
        <v>19</v>
      </c>
      <c r="AE1316" s="116">
        <v>114</v>
      </c>
      <c r="AF1316" s="116" t="s">
        <v>1860</v>
      </c>
      <c r="AG1316" s="117"/>
      <c r="AH1316" s="117" t="s">
        <v>1861</v>
      </c>
    </row>
    <row r="1317" spans="1:34" x14ac:dyDescent="0.25">
      <c r="A1317" s="117" t="s">
        <v>329</v>
      </c>
      <c r="B1317" s="117" t="s">
        <v>175</v>
      </c>
      <c r="C1317" s="117" t="s">
        <v>4446</v>
      </c>
      <c r="D1317" s="117" t="s">
        <v>474</v>
      </c>
      <c r="E1317" s="117" t="s">
        <v>394</v>
      </c>
      <c r="F1317" s="117" t="s">
        <v>572</v>
      </c>
      <c r="G1317" s="117" t="s">
        <v>573</v>
      </c>
      <c r="H1317" s="117" t="s">
        <v>4447</v>
      </c>
      <c r="I1317" s="117"/>
      <c r="J1317" s="116" t="s">
        <v>1858</v>
      </c>
      <c r="K1317" s="116">
        <v>8.37561</v>
      </c>
      <c r="L1317" s="116">
        <v>30.18308</v>
      </c>
      <c r="M1317" s="117" t="s">
        <v>1859</v>
      </c>
      <c r="N1317" s="116" t="s">
        <v>146</v>
      </c>
      <c r="O1317" s="116">
        <v>0</v>
      </c>
      <c r="P1317" s="116">
        <v>0</v>
      </c>
      <c r="Q1317" s="116">
        <v>0</v>
      </c>
      <c r="R1317" s="116">
        <v>0</v>
      </c>
      <c r="S1317" s="116">
        <v>0</v>
      </c>
      <c r="T1317" s="116">
        <v>0</v>
      </c>
      <c r="U1317" s="116" t="s">
        <v>159</v>
      </c>
      <c r="V1317" s="116">
        <v>54</v>
      </c>
      <c r="W1317" s="116">
        <v>270</v>
      </c>
      <c r="X1317" s="116">
        <v>54</v>
      </c>
      <c r="Y1317" s="116">
        <v>270</v>
      </c>
      <c r="Z1317" s="116">
        <v>0</v>
      </c>
      <c r="AA1317" s="116">
        <v>0</v>
      </c>
      <c r="AB1317" s="116">
        <v>0</v>
      </c>
      <c r="AC1317" s="116">
        <v>0</v>
      </c>
      <c r="AD1317" s="116">
        <v>16</v>
      </c>
      <c r="AE1317" s="116">
        <v>96</v>
      </c>
      <c r="AF1317" s="116" t="s">
        <v>1860</v>
      </c>
      <c r="AG1317" s="117"/>
      <c r="AH1317" s="117" t="s">
        <v>1861</v>
      </c>
    </row>
    <row r="1318" spans="1:34" x14ac:dyDescent="0.25">
      <c r="A1318" s="117" t="s">
        <v>329</v>
      </c>
      <c r="B1318" s="117" t="s">
        <v>175</v>
      </c>
      <c r="C1318" s="117" t="s">
        <v>4448</v>
      </c>
      <c r="D1318" s="117" t="s">
        <v>474</v>
      </c>
      <c r="E1318" s="117" t="s">
        <v>394</v>
      </c>
      <c r="F1318" s="117" t="s">
        <v>563</v>
      </c>
      <c r="G1318" s="117" t="s">
        <v>564</v>
      </c>
      <c r="H1318" s="117" t="s">
        <v>564</v>
      </c>
      <c r="I1318" s="117"/>
      <c r="J1318" s="116" t="s">
        <v>1858</v>
      </c>
      <c r="K1318" s="116">
        <v>8.3922500000000007</v>
      </c>
      <c r="L1318" s="116">
        <v>30.150632999999999</v>
      </c>
      <c r="M1318" s="117" t="s">
        <v>1859</v>
      </c>
      <c r="N1318" s="116" t="s">
        <v>146</v>
      </c>
      <c r="O1318" s="116">
        <v>0</v>
      </c>
      <c r="P1318" s="116">
        <v>0</v>
      </c>
      <c r="Q1318" s="116">
        <v>0</v>
      </c>
      <c r="R1318" s="116">
        <v>0</v>
      </c>
      <c r="S1318" s="116">
        <v>0</v>
      </c>
      <c r="T1318" s="116">
        <v>0</v>
      </c>
      <c r="U1318" s="116" t="s">
        <v>159</v>
      </c>
      <c r="V1318" s="116">
        <v>25</v>
      </c>
      <c r="W1318" s="116">
        <v>178</v>
      </c>
      <c r="X1318" s="116">
        <v>25</v>
      </c>
      <c r="Y1318" s="116">
        <v>178</v>
      </c>
      <c r="Z1318" s="116">
        <v>0</v>
      </c>
      <c r="AA1318" s="116">
        <v>0</v>
      </c>
      <c r="AB1318" s="116">
        <v>0</v>
      </c>
      <c r="AC1318" s="116">
        <v>0</v>
      </c>
      <c r="AD1318" s="116">
        <v>2</v>
      </c>
      <c r="AE1318" s="116">
        <v>14</v>
      </c>
      <c r="AF1318" s="116" t="s">
        <v>1860</v>
      </c>
      <c r="AG1318" s="117"/>
      <c r="AH1318" s="117" t="s">
        <v>1861</v>
      </c>
    </row>
    <row r="1319" spans="1:34" x14ac:dyDescent="0.25">
      <c r="A1319" s="117" t="s">
        <v>329</v>
      </c>
      <c r="B1319" s="117" t="s">
        <v>175</v>
      </c>
      <c r="C1319" s="117" t="s">
        <v>4449</v>
      </c>
      <c r="D1319" s="117" t="s">
        <v>474</v>
      </c>
      <c r="E1319" s="117" t="s">
        <v>394</v>
      </c>
      <c r="F1319" s="117" t="s">
        <v>563</v>
      </c>
      <c r="G1319" s="117" t="s">
        <v>564</v>
      </c>
      <c r="H1319" s="117" t="s">
        <v>943</v>
      </c>
      <c r="I1319" s="117"/>
      <c r="J1319" s="116" t="s">
        <v>1858</v>
      </c>
      <c r="K1319" s="116">
        <v>8.3863330000000005</v>
      </c>
      <c r="L1319" s="116">
        <v>30.142482999999999</v>
      </c>
      <c r="M1319" s="117" t="s">
        <v>1859</v>
      </c>
      <c r="N1319" s="116" t="s">
        <v>146</v>
      </c>
      <c r="O1319" s="116">
        <v>0</v>
      </c>
      <c r="P1319" s="116">
        <v>0</v>
      </c>
      <c r="Q1319" s="116">
        <v>0</v>
      </c>
      <c r="R1319" s="116">
        <v>0</v>
      </c>
      <c r="S1319" s="116">
        <v>0</v>
      </c>
      <c r="T1319" s="116">
        <v>0</v>
      </c>
      <c r="U1319" s="116" t="s">
        <v>159</v>
      </c>
      <c r="V1319" s="116">
        <v>21</v>
      </c>
      <c r="W1319" s="116">
        <v>152</v>
      </c>
      <c r="X1319" s="116">
        <v>21</v>
      </c>
      <c r="Y1319" s="116">
        <v>152</v>
      </c>
      <c r="Z1319" s="116">
        <v>0</v>
      </c>
      <c r="AA1319" s="116">
        <v>0</v>
      </c>
      <c r="AB1319" s="116">
        <v>0</v>
      </c>
      <c r="AC1319" s="116">
        <v>0</v>
      </c>
      <c r="AD1319" s="116">
        <v>1</v>
      </c>
      <c r="AE1319" s="116">
        <v>7</v>
      </c>
      <c r="AF1319" s="116" t="s">
        <v>1860</v>
      </c>
      <c r="AG1319" s="117"/>
      <c r="AH1319" s="117" t="s">
        <v>1861</v>
      </c>
    </row>
    <row r="1320" spans="1:34" x14ac:dyDescent="0.25">
      <c r="A1320" s="117" t="s">
        <v>329</v>
      </c>
      <c r="B1320" s="117" t="s">
        <v>175</v>
      </c>
      <c r="C1320" s="117" t="s">
        <v>4450</v>
      </c>
      <c r="D1320" s="117" t="s">
        <v>474</v>
      </c>
      <c r="E1320" s="117" t="s">
        <v>394</v>
      </c>
      <c r="F1320" s="117" t="s">
        <v>563</v>
      </c>
      <c r="G1320" s="117" t="s">
        <v>564</v>
      </c>
      <c r="H1320" s="117" t="s">
        <v>4451</v>
      </c>
      <c r="I1320" s="117"/>
      <c r="J1320" s="116" t="s">
        <v>1858</v>
      </c>
      <c r="K1320" s="116">
        <v>8.3471528700000004</v>
      </c>
      <c r="L1320" s="116">
        <v>30.153966979</v>
      </c>
      <c r="M1320" s="117" t="s">
        <v>1859</v>
      </c>
      <c r="N1320" s="116" t="s">
        <v>146</v>
      </c>
      <c r="O1320" s="116">
        <v>0</v>
      </c>
      <c r="P1320" s="116">
        <v>0</v>
      </c>
      <c r="Q1320" s="116">
        <v>0</v>
      </c>
      <c r="R1320" s="116">
        <v>0</v>
      </c>
      <c r="S1320" s="116">
        <v>0</v>
      </c>
      <c r="T1320" s="116">
        <v>0</v>
      </c>
      <c r="U1320" s="116" t="s">
        <v>159</v>
      </c>
      <c r="V1320" s="116">
        <v>19</v>
      </c>
      <c r="W1320" s="116">
        <v>95</v>
      </c>
      <c r="X1320" s="116">
        <v>19</v>
      </c>
      <c r="Y1320" s="116">
        <v>95</v>
      </c>
      <c r="Z1320" s="116">
        <v>0</v>
      </c>
      <c r="AA1320" s="116">
        <v>0</v>
      </c>
      <c r="AB1320" s="116">
        <v>0</v>
      </c>
      <c r="AC1320" s="116">
        <v>0</v>
      </c>
      <c r="AD1320" s="116">
        <v>1</v>
      </c>
      <c r="AE1320" s="116">
        <v>7</v>
      </c>
      <c r="AF1320" s="116" t="s">
        <v>1860</v>
      </c>
      <c r="AG1320" s="117"/>
      <c r="AH1320" s="117" t="s">
        <v>1861</v>
      </c>
    </row>
    <row r="1321" spans="1:34" x14ac:dyDescent="0.25">
      <c r="A1321" s="117" t="s">
        <v>329</v>
      </c>
      <c r="B1321" s="117" t="s">
        <v>175</v>
      </c>
      <c r="C1321" s="117" t="s">
        <v>4452</v>
      </c>
      <c r="D1321" s="117" t="s">
        <v>474</v>
      </c>
      <c r="E1321" s="117" t="s">
        <v>394</v>
      </c>
      <c r="F1321" s="117" t="s">
        <v>563</v>
      </c>
      <c r="G1321" s="117" t="s">
        <v>564</v>
      </c>
      <c r="H1321" s="117" t="s">
        <v>4453</v>
      </c>
      <c r="I1321" s="117"/>
      <c r="J1321" s="116" t="s">
        <v>1858</v>
      </c>
      <c r="K1321" s="116">
        <v>8.3387170000000008</v>
      </c>
      <c r="L1321" s="116">
        <v>30.134699999999999</v>
      </c>
      <c r="M1321" s="117" t="s">
        <v>1859</v>
      </c>
      <c r="N1321" s="116" t="s">
        <v>146</v>
      </c>
      <c r="O1321" s="116">
        <v>0</v>
      </c>
      <c r="P1321" s="116">
        <v>0</v>
      </c>
      <c r="Q1321" s="116">
        <v>0</v>
      </c>
      <c r="R1321" s="116">
        <v>0</v>
      </c>
      <c r="S1321" s="116">
        <v>0</v>
      </c>
      <c r="T1321" s="116">
        <v>0</v>
      </c>
      <c r="U1321" s="116" t="s">
        <v>159</v>
      </c>
      <c r="V1321" s="116">
        <v>26</v>
      </c>
      <c r="W1321" s="116">
        <v>184</v>
      </c>
      <c r="X1321" s="116">
        <v>26</v>
      </c>
      <c r="Y1321" s="116">
        <v>184</v>
      </c>
      <c r="Z1321" s="116">
        <v>0</v>
      </c>
      <c r="AA1321" s="116">
        <v>0</v>
      </c>
      <c r="AB1321" s="116">
        <v>0</v>
      </c>
      <c r="AC1321" s="116">
        <v>0</v>
      </c>
      <c r="AD1321" s="116">
        <v>2</v>
      </c>
      <c r="AE1321" s="116">
        <v>14</v>
      </c>
      <c r="AF1321" s="116" t="s">
        <v>1860</v>
      </c>
      <c r="AG1321" s="117"/>
      <c r="AH1321" s="117" t="s">
        <v>1861</v>
      </c>
    </row>
    <row r="1322" spans="1:34" x14ac:dyDescent="0.25">
      <c r="A1322" s="117" t="s">
        <v>329</v>
      </c>
      <c r="B1322" s="117" t="s">
        <v>175</v>
      </c>
      <c r="C1322" s="117" t="s">
        <v>4454</v>
      </c>
      <c r="D1322" s="117" t="s">
        <v>474</v>
      </c>
      <c r="E1322" s="117" t="s">
        <v>394</v>
      </c>
      <c r="F1322" s="117" t="s">
        <v>563</v>
      </c>
      <c r="G1322" s="117" t="s">
        <v>564</v>
      </c>
      <c r="H1322" s="117" t="s">
        <v>4455</v>
      </c>
      <c r="I1322" s="117"/>
      <c r="J1322" s="116" t="s">
        <v>1858</v>
      </c>
      <c r="K1322" s="116">
        <v>8.3349170000000008</v>
      </c>
      <c r="L1322" s="116">
        <v>30.125917000000001</v>
      </c>
      <c r="M1322" s="117" t="s">
        <v>1859</v>
      </c>
      <c r="N1322" s="116" t="s">
        <v>146</v>
      </c>
      <c r="O1322" s="116">
        <v>0</v>
      </c>
      <c r="P1322" s="116">
        <v>0</v>
      </c>
      <c r="Q1322" s="116">
        <v>0</v>
      </c>
      <c r="R1322" s="116">
        <v>0</v>
      </c>
      <c r="S1322" s="116">
        <v>0</v>
      </c>
      <c r="T1322" s="116">
        <v>0</v>
      </c>
      <c r="U1322" s="116" t="s">
        <v>159</v>
      </c>
      <c r="V1322" s="116">
        <v>13</v>
      </c>
      <c r="W1322" s="116">
        <v>125</v>
      </c>
      <c r="X1322" s="116">
        <v>13</v>
      </c>
      <c r="Y1322" s="116">
        <v>125</v>
      </c>
      <c r="Z1322" s="116">
        <v>0</v>
      </c>
      <c r="AA1322" s="116">
        <v>0</v>
      </c>
      <c r="AB1322" s="116">
        <v>0</v>
      </c>
      <c r="AC1322" s="116">
        <v>0</v>
      </c>
      <c r="AD1322" s="116">
        <v>1</v>
      </c>
      <c r="AE1322" s="116">
        <v>7</v>
      </c>
      <c r="AF1322" s="116" t="s">
        <v>1860</v>
      </c>
      <c r="AG1322" s="117"/>
      <c r="AH1322" s="117" t="s">
        <v>1861</v>
      </c>
    </row>
    <row r="1323" spans="1:34" x14ac:dyDescent="0.25">
      <c r="A1323" s="117" t="s">
        <v>329</v>
      </c>
      <c r="B1323" s="117" t="s">
        <v>175</v>
      </c>
      <c r="C1323" s="117" t="s">
        <v>4456</v>
      </c>
      <c r="D1323" s="117" t="s">
        <v>474</v>
      </c>
      <c r="E1323" s="117" t="s">
        <v>394</v>
      </c>
      <c r="F1323" s="117" t="s">
        <v>563</v>
      </c>
      <c r="G1323" s="117" t="s">
        <v>564</v>
      </c>
      <c r="H1323" s="117" t="s">
        <v>4457</v>
      </c>
      <c r="I1323" s="117"/>
      <c r="J1323" s="116" t="s">
        <v>1858</v>
      </c>
      <c r="K1323" s="116">
        <v>8.3343330000000009</v>
      </c>
      <c r="L1323" s="116">
        <v>30.147349999999999</v>
      </c>
      <c r="M1323" s="117" t="s">
        <v>1859</v>
      </c>
      <c r="N1323" s="116" t="s">
        <v>146</v>
      </c>
      <c r="O1323" s="116">
        <v>0</v>
      </c>
      <c r="P1323" s="116">
        <v>0</v>
      </c>
      <c r="Q1323" s="116">
        <v>0</v>
      </c>
      <c r="R1323" s="116">
        <v>0</v>
      </c>
      <c r="S1323" s="116">
        <v>0</v>
      </c>
      <c r="T1323" s="116">
        <v>0</v>
      </c>
      <c r="U1323" s="116" t="s">
        <v>159</v>
      </c>
      <c r="V1323" s="116">
        <v>20</v>
      </c>
      <c r="W1323" s="116">
        <v>160</v>
      </c>
      <c r="X1323" s="116">
        <v>20</v>
      </c>
      <c r="Y1323" s="116">
        <v>160</v>
      </c>
      <c r="Z1323" s="116">
        <v>0</v>
      </c>
      <c r="AA1323" s="116">
        <v>0</v>
      </c>
      <c r="AB1323" s="116">
        <v>0</v>
      </c>
      <c r="AC1323" s="116">
        <v>0</v>
      </c>
      <c r="AD1323" s="116">
        <v>2</v>
      </c>
      <c r="AE1323" s="116">
        <v>14</v>
      </c>
      <c r="AF1323" s="116" t="s">
        <v>1860</v>
      </c>
      <c r="AG1323" s="117"/>
      <c r="AH1323" s="117" t="s">
        <v>1861</v>
      </c>
    </row>
    <row r="1324" spans="1:34" x14ac:dyDescent="0.25">
      <c r="A1324" s="117" t="s">
        <v>329</v>
      </c>
      <c r="B1324" s="117" t="s">
        <v>175</v>
      </c>
      <c r="C1324" s="117" t="s">
        <v>4458</v>
      </c>
      <c r="D1324" s="117" t="s">
        <v>474</v>
      </c>
      <c r="E1324" s="117" t="s">
        <v>394</v>
      </c>
      <c r="F1324" s="117" t="s">
        <v>563</v>
      </c>
      <c r="G1324" s="117" t="s">
        <v>564</v>
      </c>
      <c r="H1324" s="117" t="s">
        <v>4459</v>
      </c>
      <c r="I1324" s="117"/>
      <c r="J1324" s="116" t="s">
        <v>1858</v>
      </c>
      <c r="K1324" s="116">
        <v>8.4123955010000007</v>
      </c>
      <c r="L1324" s="116">
        <v>30.158641329999998</v>
      </c>
      <c r="M1324" s="117" t="s">
        <v>1859</v>
      </c>
      <c r="N1324" s="116" t="s">
        <v>146</v>
      </c>
      <c r="O1324" s="116">
        <v>0</v>
      </c>
      <c r="P1324" s="116">
        <v>0</v>
      </c>
      <c r="Q1324" s="116">
        <v>0</v>
      </c>
      <c r="R1324" s="116">
        <v>0</v>
      </c>
      <c r="S1324" s="116">
        <v>0</v>
      </c>
      <c r="T1324" s="116">
        <v>0</v>
      </c>
      <c r="U1324" s="116" t="s">
        <v>159</v>
      </c>
      <c r="V1324" s="116">
        <v>21</v>
      </c>
      <c r="W1324" s="116">
        <v>128</v>
      </c>
      <c r="X1324" s="116">
        <v>21</v>
      </c>
      <c r="Y1324" s="116">
        <v>128</v>
      </c>
      <c r="Z1324" s="116">
        <v>0</v>
      </c>
      <c r="AA1324" s="116">
        <v>0</v>
      </c>
      <c r="AB1324" s="116">
        <v>0</v>
      </c>
      <c r="AC1324" s="116">
        <v>0</v>
      </c>
      <c r="AD1324" s="116">
        <v>3</v>
      </c>
      <c r="AE1324" s="116">
        <v>21</v>
      </c>
      <c r="AF1324" s="116" t="s">
        <v>1860</v>
      </c>
      <c r="AG1324" s="117"/>
      <c r="AH1324" s="117" t="s">
        <v>1861</v>
      </c>
    </row>
    <row r="1325" spans="1:34" x14ac:dyDescent="0.25">
      <c r="A1325" s="117" t="s">
        <v>329</v>
      </c>
      <c r="B1325" s="117" t="s">
        <v>175</v>
      </c>
      <c r="C1325" s="117" t="s">
        <v>4460</v>
      </c>
      <c r="D1325" s="117" t="s">
        <v>474</v>
      </c>
      <c r="E1325" s="117" t="s">
        <v>394</v>
      </c>
      <c r="F1325" s="117" t="s">
        <v>563</v>
      </c>
      <c r="G1325" s="117" t="s">
        <v>564</v>
      </c>
      <c r="H1325" s="117" t="s">
        <v>4461</v>
      </c>
      <c r="I1325" s="117"/>
      <c r="J1325" s="116" t="s">
        <v>1858</v>
      </c>
      <c r="K1325" s="116">
        <v>8.223001</v>
      </c>
      <c r="L1325" s="116">
        <v>30.236339999999998</v>
      </c>
      <c r="M1325" s="117" t="s">
        <v>1859</v>
      </c>
      <c r="N1325" s="116" t="s">
        <v>146</v>
      </c>
      <c r="O1325" s="116">
        <v>0</v>
      </c>
      <c r="P1325" s="116">
        <v>0</v>
      </c>
      <c r="Q1325" s="116">
        <v>0</v>
      </c>
      <c r="R1325" s="116">
        <v>0</v>
      </c>
      <c r="S1325" s="116">
        <v>0</v>
      </c>
      <c r="T1325" s="116">
        <v>0</v>
      </c>
      <c r="U1325" s="116" t="s">
        <v>159</v>
      </c>
      <c r="V1325" s="116">
        <v>17</v>
      </c>
      <c r="W1325" s="116">
        <v>155</v>
      </c>
      <c r="X1325" s="116">
        <v>17</v>
      </c>
      <c r="Y1325" s="116">
        <v>155</v>
      </c>
      <c r="Z1325" s="116">
        <v>0</v>
      </c>
      <c r="AA1325" s="116">
        <v>0</v>
      </c>
      <c r="AB1325" s="116">
        <v>0</v>
      </c>
      <c r="AC1325" s="116">
        <v>0</v>
      </c>
      <c r="AD1325" s="116">
        <v>15</v>
      </c>
      <c r="AE1325" s="116">
        <v>90</v>
      </c>
      <c r="AF1325" s="116" t="s">
        <v>1860</v>
      </c>
      <c r="AG1325" s="117"/>
      <c r="AH1325" s="117" t="s">
        <v>1861</v>
      </c>
    </row>
    <row r="1326" spans="1:34" x14ac:dyDescent="0.25">
      <c r="A1326" s="117" t="s">
        <v>329</v>
      </c>
      <c r="B1326" s="117" t="s">
        <v>175</v>
      </c>
      <c r="C1326" s="117" t="s">
        <v>4462</v>
      </c>
      <c r="D1326" s="117" t="s">
        <v>474</v>
      </c>
      <c r="E1326" s="117" t="s">
        <v>394</v>
      </c>
      <c r="F1326" s="117" t="s">
        <v>563</v>
      </c>
      <c r="G1326" s="117" t="s">
        <v>564</v>
      </c>
      <c r="H1326" s="117" t="s">
        <v>4463</v>
      </c>
      <c r="I1326" s="117"/>
      <c r="J1326" s="116" t="s">
        <v>1858</v>
      </c>
      <c r="K1326" s="116">
        <v>8.3331569999999999</v>
      </c>
      <c r="L1326" s="116">
        <v>30.137309999999999</v>
      </c>
      <c r="M1326" s="117" t="s">
        <v>1859</v>
      </c>
      <c r="N1326" s="116" t="s">
        <v>146</v>
      </c>
      <c r="O1326" s="116">
        <v>0</v>
      </c>
      <c r="P1326" s="116">
        <v>0</v>
      </c>
      <c r="Q1326" s="116">
        <v>0</v>
      </c>
      <c r="R1326" s="116">
        <v>0</v>
      </c>
      <c r="S1326" s="116">
        <v>0</v>
      </c>
      <c r="T1326" s="116">
        <v>0</v>
      </c>
      <c r="U1326" s="116" t="s">
        <v>159</v>
      </c>
      <c r="V1326" s="116">
        <v>7</v>
      </c>
      <c r="W1326" s="116">
        <v>35</v>
      </c>
      <c r="X1326" s="116">
        <v>7</v>
      </c>
      <c r="Y1326" s="116">
        <v>35</v>
      </c>
      <c r="Z1326" s="116">
        <v>0</v>
      </c>
      <c r="AA1326" s="116">
        <v>0</v>
      </c>
      <c r="AB1326" s="116">
        <v>0</v>
      </c>
      <c r="AC1326" s="116">
        <v>0</v>
      </c>
      <c r="AD1326" s="116">
        <v>13</v>
      </c>
      <c r="AE1326" s="116">
        <v>78</v>
      </c>
      <c r="AF1326" s="116" t="s">
        <v>1860</v>
      </c>
      <c r="AG1326" s="117"/>
      <c r="AH1326" s="117" t="s">
        <v>1861</v>
      </c>
    </row>
    <row r="1327" spans="1:34" x14ac:dyDescent="0.25">
      <c r="A1327" s="117" t="s">
        <v>329</v>
      </c>
      <c r="B1327" s="117" t="s">
        <v>175</v>
      </c>
      <c r="C1327" s="117" t="s">
        <v>4464</v>
      </c>
      <c r="D1327" s="117" t="s">
        <v>474</v>
      </c>
      <c r="E1327" s="117" t="s">
        <v>394</v>
      </c>
      <c r="F1327" s="117" t="s">
        <v>563</v>
      </c>
      <c r="G1327" s="117" t="s">
        <v>564</v>
      </c>
      <c r="H1327" s="117" t="s">
        <v>4465</v>
      </c>
      <c r="I1327" s="117" t="s">
        <v>4466</v>
      </c>
      <c r="J1327" s="116" t="s">
        <v>1858</v>
      </c>
      <c r="K1327" s="116">
        <v>8.3471530000000005</v>
      </c>
      <c r="L1327" s="116">
        <v>30.153970000000001</v>
      </c>
      <c r="M1327" s="117" t="s">
        <v>1859</v>
      </c>
      <c r="N1327" s="116" t="s">
        <v>146</v>
      </c>
      <c r="O1327" s="116">
        <v>0</v>
      </c>
      <c r="P1327" s="116">
        <v>0</v>
      </c>
      <c r="Q1327" s="116">
        <v>0</v>
      </c>
      <c r="R1327" s="116">
        <v>0</v>
      </c>
      <c r="S1327" s="116">
        <v>0</v>
      </c>
      <c r="T1327" s="116">
        <v>0</v>
      </c>
      <c r="U1327" s="116" t="s">
        <v>159</v>
      </c>
      <c r="V1327" s="116">
        <v>10</v>
      </c>
      <c r="W1327" s="116">
        <v>50</v>
      </c>
      <c r="X1327" s="116">
        <v>10</v>
      </c>
      <c r="Y1327" s="116">
        <v>50</v>
      </c>
      <c r="Z1327" s="116">
        <v>0</v>
      </c>
      <c r="AA1327" s="116">
        <v>0</v>
      </c>
      <c r="AB1327" s="116">
        <v>0</v>
      </c>
      <c r="AC1327" s="116">
        <v>0</v>
      </c>
      <c r="AD1327" s="116">
        <v>24</v>
      </c>
      <c r="AE1327" s="116">
        <v>120</v>
      </c>
      <c r="AF1327" s="116" t="s">
        <v>1860</v>
      </c>
      <c r="AG1327" s="117"/>
      <c r="AH1327" s="117" t="s">
        <v>1861</v>
      </c>
    </row>
    <row r="1328" spans="1:34" x14ac:dyDescent="0.25">
      <c r="A1328" s="117" t="s">
        <v>329</v>
      </c>
      <c r="B1328" s="117" t="s">
        <v>175</v>
      </c>
      <c r="C1328" s="117" t="s">
        <v>4467</v>
      </c>
      <c r="D1328" s="117" t="s">
        <v>474</v>
      </c>
      <c r="E1328" s="117" t="s">
        <v>394</v>
      </c>
      <c r="F1328" s="117" t="s">
        <v>563</v>
      </c>
      <c r="G1328" s="117" t="s">
        <v>564</v>
      </c>
      <c r="H1328" s="117" t="s">
        <v>4468</v>
      </c>
      <c r="I1328" s="117"/>
      <c r="J1328" s="116" t="s">
        <v>1858</v>
      </c>
      <c r="K1328" s="116">
        <v>8.3404070000000008</v>
      </c>
      <c r="L1328" s="116">
        <v>30.12621</v>
      </c>
      <c r="M1328" s="117" t="s">
        <v>1859</v>
      </c>
      <c r="N1328" s="116" t="s">
        <v>146</v>
      </c>
      <c r="O1328" s="116">
        <v>0</v>
      </c>
      <c r="P1328" s="116">
        <v>0</v>
      </c>
      <c r="Q1328" s="116">
        <v>0</v>
      </c>
      <c r="R1328" s="116">
        <v>0</v>
      </c>
      <c r="S1328" s="116">
        <v>0</v>
      </c>
      <c r="T1328" s="116">
        <v>0</v>
      </c>
      <c r="U1328" s="116" t="s">
        <v>159</v>
      </c>
      <c r="V1328" s="116">
        <v>20</v>
      </c>
      <c r="W1328" s="116">
        <v>122</v>
      </c>
      <c r="X1328" s="116">
        <v>20</v>
      </c>
      <c r="Y1328" s="116">
        <v>122</v>
      </c>
      <c r="Z1328" s="116">
        <v>0</v>
      </c>
      <c r="AA1328" s="116">
        <v>0</v>
      </c>
      <c r="AB1328" s="116">
        <v>0</v>
      </c>
      <c r="AC1328" s="116">
        <v>0</v>
      </c>
      <c r="AD1328" s="116">
        <v>13</v>
      </c>
      <c r="AE1328" s="116">
        <v>108</v>
      </c>
      <c r="AF1328" s="116" t="s">
        <v>1860</v>
      </c>
      <c r="AG1328" s="117"/>
      <c r="AH1328" s="117" t="s">
        <v>1861</v>
      </c>
    </row>
    <row r="1329" spans="1:34" x14ac:dyDescent="0.25">
      <c r="A1329" s="117" t="s">
        <v>329</v>
      </c>
      <c r="B1329" s="117" t="s">
        <v>175</v>
      </c>
      <c r="C1329" s="117" t="s">
        <v>4469</v>
      </c>
      <c r="D1329" s="117" t="s">
        <v>474</v>
      </c>
      <c r="E1329" s="117" t="s">
        <v>394</v>
      </c>
      <c r="F1329" s="117" t="s">
        <v>519</v>
      </c>
      <c r="G1329" s="117" t="s">
        <v>520</v>
      </c>
      <c r="H1329" s="117" t="s">
        <v>520</v>
      </c>
      <c r="I1329" s="117"/>
      <c r="J1329" s="116" t="s">
        <v>1858</v>
      </c>
      <c r="K1329" s="116">
        <v>8.3331582070000003</v>
      </c>
      <c r="L1329" s="116">
        <v>30.153939810000001</v>
      </c>
      <c r="M1329" s="117" t="s">
        <v>1859</v>
      </c>
      <c r="N1329" s="116" t="s">
        <v>146</v>
      </c>
      <c r="O1329" s="116">
        <v>0</v>
      </c>
      <c r="P1329" s="116">
        <v>0</v>
      </c>
      <c r="Q1329" s="116">
        <v>0</v>
      </c>
      <c r="R1329" s="116">
        <v>0</v>
      </c>
      <c r="S1329" s="116">
        <v>0</v>
      </c>
      <c r="T1329" s="116">
        <v>0</v>
      </c>
      <c r="U1329" s="116" t="s">
        <v>159</v>
      </c>
      <c r="V1329" s="116">
        <v>39</v>
      </c>
      <c r="W1329" s="116">
        <v>234</v>
      </c>
      <c r="X1329" s="116">
        <v>39</v>
      </c>
      <c r="Y1329" s="116">
        <v>234</v>
      </c>
      <c r="Z1329" s="116">
        <v>0</v>
      </c>
      <c r="AA1329" s="116">
        <v>0</v>
      </c>
      <c r="AB1329" s="116">
        <v>0</v>
      </c>
      <c r="AC1329" s="116">
        <v>0</v>
      </c>
      <c r="AD1329" s="116">
        <v>1</v>
      </c>
      <c r="AE1329" s="116">
        <v>7</v>
      </c>
      <c r="AF1329" s="116" t="s">
        <v>1860</v>
      </c>
      <c r="AG1329" s="117"/>
      <c r="AH1329" s="117" t="s">
        <v>1861</v>
      </c>
    </row>
    <row r="1330" spans="1:34" x14ac:dyDescent="0.25">
      <c r="A1330" s="117" t="s">
        <v>329</v>
      </c>
      <c r="B1330" s="117" t="s">
        <v>175</v>
      </c>
      <c r="C1330" s="117" t="s">
        <v>4470</v>
      </c>
      <c r="D1330" s="117" t="s">
        <v>474</v>
      </c>
      <c r="E1330" s="117" t="s">
        <v>394</v>
      </c>
      <c r="F1330" s="117" t="s">
        <v>519</v>
      </c>
      <c r="G1330" s="117" t="s">
        <v>520</v>
      </c>
      <c r="H1330" s="117" t="s">
        <v>4471</v>
      </c>
      <c r="I1330" s="117"/>
      <c r="J1330" s="116" t="s">
        <v>1858</v>
      </c>
      <c r="K1330" s="116">
        <v>8.3258132180000004</v>
      </c>
      <c r="L1330" s="116">
        <v>30.138511789999999</v>
      </c>
      <c r="M1330" s="117" t="s">
        <v>1859</v>
      </c>
      <c r="N1330" s="116" t="s">
        <v>146</v>
      </c>
      <c r="O1330" s="116">
        <v>0</v>
      </c>
      <c r="P1330" s="116">
        <v>0</v>
      </c>
      <c r="Q1330" s="116">
        <v>0</v>
      </c>
      <c r="R1330" s="116">
        <v>0</v>
      </c>
      <c r="S1330" s="116">
        <v>0</v>
      </c>
      <c r="T1330" s="116">
        <v>0</v>
      </c>
      <c r="U1330" s="116" t="s">
        <v>159</v>
      </c>
      <c r="V1330" s="116">
        <v>36</v>
      </c>
      <c r="W1330" s="116">
        <v>218</v>
      </c>
      <c r="X1330" s="116">
        <v>36</v>
      </c>
      <c r="Y1330" s="116">
        <v>218</v>
      </c>
      <c r="Z1330" s="116">
        <v>0</v>
      </c>
      <c r="AA1330" s="116">
        <v>0</v>
      </c>
      <c r="AB1330" s="116">
        <v>0</v>
      </c>
      <c r="AC1330" s="116">
        <v>0</v>
      </c>
      <c r="AD1330" s="116">
        <v>3</v>
      </c>
      <c r="AE1330" s="116">
        <v>21</v>
      </c>
      <c r="AF1330" s="116" t="s">
        <v>1860</v>
      </c>
      <c r="AG1330" s="117"/>
      <c r="AH1330" s="117" t="s">
        <v>1861</v>
      </c>
    </row>
    <row r="1331" spans="1:34" x14ac:dyDescent="0.25">
      <c r="A1331" s="117" t="s">
        <v>329</v>
      </c>
      <c r="B1331" s="117" t="s">
        <v>175</v>
      </c>
      <c r="C1331" s="117" t="s">
        <v>4472</v>
      </c>
      <c r="D1331" s="117" t="s">
        <v>474</v>
      </c>
      <c r="E1331" s="117" t="s">
        <v>394</v>
      </c>
      <c r="F1331" s="117" t="s">
        <v>519</v>
      </c>
      <c r="G1331" s="117" t="s">
        <v>520</v>
      </c>
      <c r="H1331" s="117" t="s">
        <v>4473</v>
      </c>
      <c r="I1331" s="117"/>
      <c r="J1331" s="116" t="s">
        <v>1858</v>
      </c>
      <c r="K1331" s="116">
        <v>8.3282625120000002</v>
      </c>
      <c r="L1331" s="116">
        <v>30.147559179999998</v>
      </c>
      <c r="M1331" s="117" t="s">
        <v>1859</v>
      </c>
      <c r="N1331" s="116" t="s">
        <v>146</v>
      </c>
      <c r="O1331" s="116">
        <v>0</v>
      </c>
      <c r="P1331" s="116">
        <v>0</v>
      </c>
      <c r="Q1331" s="116">
        <v>0</v>
      </c>
      <c r="R1331" s="116">
        <v>0</v>
      </c>
      <c r="S1331" s="116">
        <v>0</v>
      </c>
      <c r="T1331" s="116">
        <v>0</v>
      </c>
      <c r="U1331" s="116" t="s">
        <v>159</v>
      </c>
      <c r="V1331" s="116">
        <v>19</v>
      </c>
      <c r="W1331" s="116">
        <v>95</v>
      </c>
      <c r="X1331" s="116">
        <v>19</v>
      </c>
      <c r="Y1331" s="116">
        <v>95</v>
      </c>
      <c r="Z1331" s="116">
        <v>0</v>
      </c>
      <c r="AA1331" s="116">
        <v>0</v>
      </c>
      <c r="AB1331" s="116">
        <v>0</v>
      </c>
      <c r="AC1331" s="116">
        <v>0</v>
      </c>
      <c r="AD1331" s="116">
        <v>2</v>
      </c>
      <c r="AE1331" s="116">
        <v>14</v>
      </c>
      <c r="AF1331" s="116" t="s">
        <v>1860</v>
      </c>
      <c r="AG1331" s="117"/>
      <c r="AH1331" s="117" t="s">
        <v>1861</v>
      </c>
    </row>
    <row r="1332" spans="1:34" x14ac:dyDescent="0.25">
      <c r="A1332" s="117" t="s">
        <v>329</v>
      </c>
      <c r="B1332" s="117" t="s">
        <v>175</v>
      </c>
      <c r="C1332" s="117" t="s">
        <v>4474</v>
      </c>
      <c r="D1332" s="117" t="s">
        <v>474</v>
      </c>
      <c r="E1332" s="117" t="s">
        <v>394</v>
      </c>
      <c r="F1332" s="117" t="s">
        <v>519</v>
      </c>
      <c r="G1332" s="117" t="s">
        <v>520</v>
      </c>
      <c r="H1332" s="117" t="s">
        <v>4475</v>
      </c>
      <c r="I1332" s="117"/>
      <c r="J1332" s="116" t="s">
        <v>1858</v>
      </c>
      <c r="K1332" s="116">
        <v>8.3325364919999991</v>
      </c>
      <c r="L1332" s="116">
        <v>30.116464870000001</v>
      </c>
      <c r="M1332" s="117" t="s">
        <v>1859</v>
      </c>
      <c r="N1332" s="116" t="s">
        <v>146</v>
      </c>
      <c r="O1332" s="116">
        <v>0</v>
      </c>
      <c r="P1332" s="116">
        <v>0</v>
      </c>
      <c r="Q1332" s="116">
        <v>0</v>
      </c>
      <c r="R1332" s="116">
        <v>0</v>
      </c>
      <c r="S1332" s="116">
        <v>0</v>
      </c>
      <c r="T1332" s="116">
        <v>0</v>
      </c>
      <c r="U1332" s="116" t="s">
        <v>159</v>
      </c>
      <c r="V1332" s="116">
        <v>13</v>
      </c>
      <c r="W1332" s="116">
        <v>78</v>
      </c>
      <c r="X1332" s="116">
        <v>13</v>
      </c>
      <c r="Y1332" s="116">
        <v>78</v>
      </c>
      <c r="Z1332" s="116">
        <v>0</v>
      </c>
      <c r="AA1332" s="116">
        <v>0</v>
      </c>
      <c r="AB1332" s="116">
        <v>0</v>
      </c>
      <c r="AC1332" s="116">
        <v>0</v>
      </c>
      <c r="AD1332" s="116">
        <v>1</v>
      </c>
      <c r="AE1332" s="116">
        <v>7</v>
      </c>
      <c r="AF1332" s="116" t="s">
        <v>1860</v>
      </c>
      <c r="AG1332" s="117"/>
      <c r="AH1332" s="117" t="s">
        <v>1861</v>
      </c>
    </row>
    <row r="1333" spans="1:34" x14ac:dyDescent="0.25">
      <c r="A1333" s="117" t="s">
        <v>329</v>
      </c>
      <c r="B1333" s="117" t="s">
        <v>175</v>
      </c>
      <c r="C1333" s="117" t="s">
        <v>4476</v>
      </c>
      <c r="D1333" s="117" t="s">
        <v>474</v>
      </c>
      <c r="E1333" s="117" t="s">
        <v>394</v>
      </c>
      <c r="F1333" s="117" t="s">
        <v>519</v>
      </c>
      <c r="G1333" s="117" t="s">
        <v>520</v>
      </c>
      <c r="H1333" s="117" t="s">
        <v>4477</v>
      </c>
      <c r="I1333" s="117"/>
      <c r="J1333" s="116" t="s">
        <v>1858</v>
      </c>
      <c r="K1333" s="116">
        <v>8.3336550030000005</v>
      </c>
      <c r="L1333" s="116">
        <v>30.108966760000001</v>
      </c>
      <c r="M1333" s="117" t="s">
        <v>1859</v>
      </c>
      <c r="N1333" s="116" t="s">
        <v>146</v>
      </c>
      <c r="O1333" s="116">
        <v>0</v>
      </c>
      <c r="P1333" s="116">
        <v>0</v>
      </c>
      <c r="Q1333" s="116">
        <v>0</v>
      </c>
      <c r="R1333" s="116">
        <v>0</v>
      </c>
      <c r="S1333" s="116">
        <v>0</v>
      </c>
      <c r="T1333" s="116">
        <v>0</v>
      </c>
      <c r="U1333" s="116" t="s">
        <v>159</v>
      </c>
      <c r="V1333" s="116">
        <v>41</v>
      </c>
      <c r="W1333" s="116">
        <v>246</v>
      </c>
      <c r="X1333" s="116">
        <v>41</v>
      </c>
      <c r="Y1333" s="116">
        <v>246</v>
      </c>
      <c r="Z1333" s="116">
        <v>0</v>
      </c>
      <c r="AA1333" s="116">
        <v>0</v>
      </c>
      <c r="AB1333" s="116">
        <v>0</v>
      </c>
      <c r="AC1333" s="116">
        <v>0</v>
      </c>
      <c r="AD1333" s="116">
        <v>2</v>
      </c>
      <c r="AE1333" s="116">
        <v>14</v>
      </c>
      <c r="AF1333" s="116" t="s">
        <v>1860</v>
      </c>
      <c r="AG1333" s="117"/>
      <c r="AH1333" s="117" t="s">
        <v>1861</v>
      </c>
    </row>
    <row r="1334" spans="1:34" x14ac:dyDescent="0.25">
      <c r="A1334" s="117" t="s">
        <v>329</v>
      </c>
      <c r="B1334" s="117" t="s">
        <v>175</v>
      </c>
      <c r="C1334" s="117" t="s">
        <v>4478</v>
      </c>
      <c r="D1334" s="117" t="s">
        <v>474</v>
      </c>
      <c r="E1334" s="117" t="s">
        <v>394</v>
      </c>
      <c r="F1334" s="117" t="s">
        <v>519</v>
      </c>
      <c r="G1334" s="117" t="s">
        <v>520</v>
      </c>
      <c r="H1334" s="117" t="s">
        <v>4479</v>
      </c>
      <c r="I1334" s="117"/>
      <c r="J1334" s="116" t="s">
        <v>1858</v>
      </c>
      <c r="K1334" s="116">
        <v>8.3253830359999998</v>
      </c>
      <c r="L1334" s="116">
        <v>30.14883519</v>
      </c>
      <c r="M1334" s="117" t="s">
        <v>1859</v>
      </c>
      <c r="N1334" s="116" t="s">
        <v>146</v>
      </c>
      <c r="O1334" s="116">
        <v>0</v>
      </c>
      <c r="P1334" s="116">
        <v>0</v>
      </c>
      <c r="Q1334" s="116">
        <v>0</v>
      </c>
      <c r="R1334" s="116">
        <v>0</v>
      </c>
      <c r="S1334" s="116">
        <v>0</v>
      </c>
      <c r="T1334" s="116">
        <v>0</v>
      </c>
      <c r="U1334" s="116" t="s">
        <v>159</v>
      </c>
      <c r="V1334" s="116">
        <v>18</v>
      </c>
      <c r="W1334" s="116">
        <v>144</v>
      </c>
      <c r="X1334" s="116">
        <v>18</v>
      </c>
      <c r="Y1334" s="116">
        <v>144</v>
      </c>
      <c r="Z1334" s="116">
        <v>0</v>
      </c>
      <c r="AA1334" s="116">
        <v>0</v>
      </c>
      <c r="AB1334" s="116">
        <v>0</v>
      </c>
      <c r="AC1334" s="116">
        <v>0</v>
      </c>
      <c r="AD1334" s="116">
        <v>3</v>
      </c>
      <c r="AE1334" s="116">
        <v>21</v>
      </c>
      <c r="AF1334" s="116" t="s">
        <v>1860</v>
      </c>
      <c r="AG1334" s="117"/>
      <c r="AH1334" s="117" t="s">
        <v>1861</v>
      </c>
    </row>
    <row r="1335" spans="1:34" x14ac:dyDescent="0.25">
      <c r="A1335" s="118" t="s">
        <v>329</v>
      </c>
      <c r="B1335" s="118" t="s">
        <v>175</v>
      </c>
      <c r="C1335" s="118" t="s">
        <v>4480</v>
      </c>
      <c r="D1335" s="118" t="s">
        <v>474</v>
      </c>
      <c r="E1335" s="118" t="s">
        <v>394</v>
      </c>
      <c r="F1335" s="118" t="s">
        <v>477</v>
      </c>
      <c r="G1335" s="118" t="s">
        <v>394</v>
      </c>
      <c r="H1335" s="118" t="s">
        <v>4481</v>
      </c>
      <c r="I1335" s="118"/>
      <c r="J1335" s="118" t="s">
        <v>1885</v>
      </c>
      <c r="K1335" s="119">
        <v>8.2970000000000006</v>
      </c>
      <c r="L1335" s="119">
        <v>30.126999999999999</v>
      </c>
      <c r="M1335" s="118" t="s">
        <v>1859</v>
      </c>
      <c r="N1335" s="116" t="s">
        <v>159</v>
      </c>
      <c r="O1335" s="119">
        <v>226</v>
      </c>
      <c r="P1335" s="119">
        <v>1808</v>
      </c>
      <c r="Q1335" s="119">
        <v>226</v>
      </c>
      <c r="R1335" s="119">
        <v>1808</v>
      </c>
      <c r="S1335" s="119">
        <v>0</v>
      </c>
      <c r="T1335" s="119">
        <v>0</v>
      </c>
      <c r="U1335" s="119" t="s">
        <v>146</v>
      </c>
      <c r="V1335" s="119">
        <v>0</v>
      </c>
      <c r="W1335" s="116">
        <v>0</v>
      </c>
      <c r="X1335" s="119">
        <v>0</v>
      </c>
      <c r="Y1335" s="119">
        <v>0</v>
      </c>
      <c r="Z1335" s="119">
        <v>0</v>
      </c>
      <c r="AA1335" s="119">
        <v>0</v>
      </c>
      <c r="AB1335" s="119">
        <v>0</v>
      </c>
      <c r="AC1335" s="119">
        <v>0</v>
      </c>
      <c r="AD1335" s="119">
        <v>0</v>
      </c>
      <c r="AE1335" s="119">
        <v>0</v>
      </c>
      <c r="AF1335" s="116" t="s">
        <v>1860</v>
      </c>
      <c r="AG1335" s="118"/>
      <c r="AH1335" s="117" t="s">
        <v>1882</v>
      </c>
    </row>
    <row r="1336" spans="1:34" x14ac:dyDescent="0.25">
      <c r="A1336" s="117" t="s">
        <v>329</v>
      </c>
      <c r="B1336" s="117" t="s">
        <v>175</v>
      </c>
      <c r="C1336" s="117" t="s">
        <v>4482</v>
      </c>
      <c r="D1336" s="117" t="s">
        <v>474</v>
      </c>
      <c r="E1336" s="117" t="s">
        <v>394</v>
      </c>
      <c r="F1336" s="117" t="s">
        <v>477</v>
      </c>
      <c r="G1336" s="117" t="s">
        <v>394</v>
      </c>
      <c r="H1336" s="117" t="s">
        <v>4483</v>
      </c>
      <c r="I1336" s="117"/>
      <c r="J1336" s="116" t="s">
        <v>1858</v>
      </c>
      <c r="K1336" s="116">
        <v>8.2840000000000007</v>
      </c>
      <c r="L1336" s="116">
        <v>30.13</v>
      </c>
      <c r="M1336" s="117" t="s">
        <v>1859</v>
      </c>
      <c r="N1336" s="116" t="s">
        <v>146</v>
      </c>
      <c r="O1336" s="116">
        <v>0</v>
      </c>
      <c r="P1336" s="116">
        <v>0</v>
      </c>
      <c r="Q1336" s="116">
        <v>0</v>
      </c>
      <c r="R1336" s="116">
        <v>0</v>
      </c>
      <c r="S1336" s="116">
        <v>0</v>
      </c>
      <c r="T1336" s="116">
        <v>0</v>
      </c>
      <c r="U1336" s="116" t="s">
        <v>159</v>
      </c>
      <c r="V1336" s="116">
        <v>32</v>
      </c>
      <c r="W1336" s="116">
        <v>256</v>
      </c>
      <c r="X1336" s="116">
        <v>32</v>
      </c>
      <c r="Y1336" s="116">
        <v>256</v>
      </c>
      <c r="Z1336" s="116">
        <v>0</v>
      </c>
      <c r="AA1336" s="116">
        <v>0</v>
      </c>
      <c r="AB1336" s="116">
        <v>0</v>
      </c>
      <c r="AC1336" s="116">
        <v>0</v>
      </c>
      <c r="AD1336" s="116">
        <v>41</v>
      </c>
      <c r="AE1336" s="116">
        <v>328</v>
      </c>
      <c r="AF1336" s="116" t="s">
        <v>1860</v>
      </c>
      <c r="AG1336" s="117"/>
      <c r="AH1336" s="117" t="s">
        <v>1882</v>
      </c>
    </row>
    <row r="1337" spans="1:34" x14ac:dyDescent="0.25">
      <c r="A1337" s="117" t="s">
        <v>329</v>
      </c>
      <c r="B1337" s="117" t="s">
        <v>175</v>
      </c>
      <c r="C1337" s="117" t="s">
        <v>4484</v>
      </c>
      <c r="D1337" s="117" t="s">
        <v>474</v>
      </c>
      <c r="E1337" s="117" t="s">
        <v>394</v>
      </c>
      <c r="F1337" s="117" t="s">
        <v>477</v>
      </c>
      <c r="G1337" s="117" t="s">
        <v>394</v>
      </c>
      <c r="H1337" s="117" t="s">
        <v>4485</v>
      </c>
      <c r="I1337" s="117"/>
      <c r="J1337" s="116" t="s">
        <v>1858</v>
      </c>
      <c r="K1337" s="116">
        <v>8.2959999999999994</v>
      </c>
      <c r="L1337" s="116">
        <v>30.125</v>
      </c>
      <c r="M1337" s="117" t="s">
        <v>1859</v>
      </c>
      <c r="N1337" s="116" t="s">
        <v>159</v>
      </c>
      <c r="O1337" s="116">
        <v>5</v>
      </c>
      <c r="P1337" s="116">
        <v>40</v>
      </c>
      <c r="Q1337" s="116">
        <v>5</v>
      </c>
      <c r="R1337" s="116">
        <v>40</v>
      </c>
      <c r="S1337" s="116">
        <v>0</v>
      </c>
      <c r="T1337" s="116">
        <v>0</v>
      </c>
      <c r="U1337" s="116" t="s">
        <v>159</v>
      </c>
      <c r="V1337" s="116">
        <v>30</v>
      </c>
      <c r="W1337" s="116">
        <v>240</v>
      </c>
      <c r="X1337" s="116">
        <v>30</v>
      </c>
      <c r="Y1337" s="116">
        <v>240</v>
      </c>
      <c r="Z1337" s="116">
        <v>0</v>
      </c>
      <c r="AA1337" s="116">
        <v>0</v>
      </c>
      <c r="AB1337" s="116">
        <v>0</v>
      </c>
      <c r="AC1337" s="116">
        <v>0</v>
      </c>
      <c r="AD1337" s="116">
        <v>45</v>
      </c>
      <c r="AE1337" s="116">
        <v>248</v>
      </c>
      <c r="AF1337" s="116" t="s">
        <v>1860</v>
      </c>
      <c r="AG1337" s="117"/>
      <c r="AH1337" s="117" t="s">
        <v>1882</v>
      </c>
    </row>
    <row r="1338" spans="1:34" x14ac:dyDescent="0.25">
      <c r="A1338" s="117" t="s">
        <v>329</v>
      </c>
      <c r="B1338" s="117" t="s">
        <v>175</v>
      </c>
      <c r="C1338" s="117" t="s">
        <v>4486</v>
      </c>
      <c r="D1338" s="117" t="s">
        <v>474</v>
      </c>
      <c r="E1338" s="117" t="s">
        <v>394</v>
      </c>
      <c r="F1338" s="117" t="s">
        <v>477</v>
      </c>
      <c r="G1338" s="117" t="s">
        <v>394</v>
      </c>
      <c r="H1338" s="117" t="s">
        <v>4487</v>
      </c>
      <c r="I1338" s="117"/>
      <c r="J1338" s="116" t="s">
        <v>1858</v>
      </c>
      <c r="K1338" s="116">
        <v>8.31</v>
      </c>
      <c r="L1338" s="116">
        <v>30.132000000000001</v>
      </c>
      <c r="M1338" s="117" t="s">
        <v>1859</v>
      </c>
      <c r="N1338" s="116" t="s">
        <v>159</v>
      </c>
      <c r="O1338" s="116">
        <v>2</v>
      </c>
      <c r="P1338" s="116">
        <v>16</v>
      </c>
      <c r="Q1338" s="116">
        <v>2</v>
      </c>
      <c r="R1338" s="116">
        <v>16</v>
      </c>
      <c r="S1338" s="116">
        <v>0</v>
      </c>
      <c r="T1338" s="116">
        <v>0</v>
      </c>
      <c r="U1338" s="116" t="s">
        <v>159</v>
      </c>
      <c r="V1338" s="116">
        <v>68</v>
      </c>
      <c r="W1338" s="116">
        <v>340</v>
      </c>
      <c r="X1338" s="116">
        <v>68</v>
      </c>
      <c r="Y1338" s="116">
        <v>340</v>
      </c>
      <c r="Z1338" s="116">
        <v>0</v>
      </c>
      <c r="AA1338" s="116">
        <v>0</v>
      </c>
      <c r="AB1338" s="116">
        <v>0</v>
      </c>
      <c r="AC1338" s="116">
        <v>0</v>
      </c>
      <c r="AD1338" s="116">
        <v>47</v>
      </c>
      <c r="AE1338" s="116">
        <v>376</v>
      </c>
      <c r="AF1338" s="116" t="s">
        <v>1860</v>
      </c>
      <c r="AG1338" s="117"/>
      <c r="AH1338" s="117" t="s">
        <v>1882</v>
      </c>
    </row>
    <row r="1339" spans="1:34" x14ac:dyDescent="0.25">
      <c r="A1339" s="117" t="s">
        <v>329</v>
      </c>
      <c r="B1339" s="117" t="s">
        <v>175</v>
      </c>
      <c r="C1339" s="117" t="s">
        <v>4488</v>
      </c>
      <c r="D1339" s="117" t="s">
        <v>474</v>
      </c>
      <c r="E1339" s="117" t="s">
        <v>394</v>
      </c>
      <c r="F1339" s="117" t="s">
        <v>477</v>
      </c>
      <c r="G1339" s="117" t="s">
        <v>394</v>
      </c>
      <c r="H1339" s="117" t="s">
        <v>4489</v>
      </c>
      <c r="I1339" s="117"/>
      <c r="J1339" s="116" t="s">
        <v>1858</v>
      </c>
      <c r="K1339" s="116">
        <v>8.3119999999999994</v>
      </c>
      <c r="L1339" s="116">
        <v>30.129000000000001</v>
      </c>
      <c r="M1339" s="117" t="s">
        <v>1859</v>
      </c>
      <c r="N1339" s="116" t="s">
        <v>146</v>
      </c>
      <c r="O1339" s="116">
        <v>0</v>
      </c>
      <c r="P1339" s="116">
        <v>0</v>
      </c>
      <c r="Q1339" s="116">
        <v>0</v>
      </c>
      <c r="R1339" s="116">
        <v>0</v>
      </c>
      <c r="S1339" s="116">
        <v>0</v>
      </c>
      <c r="T1339" s="116">
        <v>0</v>
      </c>
      <c r="U1339" s="116" t="s">
        <v>159</v>
      </c>
      <c r="V1339" s="116">
        <v>45</v>
      </c>
      <c r="W1339" s="116">
        <v>225</v>
      </c>
      <c r="X1339" s="116">
        <v>45</v>
      </c>
      <c r="Y1339" s="116">
        <v>225</v>
      </c>
      <c r="Z1339" s="116">
        <v>0</v>
      </c>
      <c r="AA1339" s="116">
        <v>0</v>
      </c>
      <c r="AB1339" s="116">
        <v>0</v>
      </c>
      <c r="AC1339" s="116">
        <v>0</v>
      </c>
      <c r="AD1339" s="116">
        <v>38</v>
      </c>
      <c r="AE1339" s="116">
        <v>304</v>
      </c>
      <c r="AF1339" s="116" t="s">
        <v>1860</v>
      </c>
      <c r="AG1339" s="117"/>
      <c r="AH1339" s="117" t="s">
        <v>1882</v>
      </c>
    </row>
    <row r="1340" spans="1:34" x14ac:dyDescent="0.25">
      <c r="A1340" s="117" t="s">
        <v>329</v>
      </c>
      <c r="B1340" s="117" t="s">
        <v>175</v>
      </c>
      <c r="C1340" s="117" t="s">
        <v>4490</v>
      </c>
      <c r="D1340" s="117" t="s">
        <v>474</v>
      </c>
      <c r="E1340" s="117" t="s">
        <v>394</v>
      </c>
      <c r="F1340" s="117" t="s">
        <v>477</v>
      </c>
      <c r="G1340" s="117" t="s">
        <v>394</v>
      </c>
      <c r="H1340" s="117" t="s">
        <v>4491</v>
      </c>
      <c r="I1340" s="117"/>
      <c r="J1340" s="116" t="s">
        <v>1858</v>
      </c>
      <c r="K1340" s="116">
        <v>8.2024439999999998</v>
      </c>
      <c r="L1340" s="116">
        <v>30.160077000000001</v>
      </c>
      <c r="M1340" s="117" t="s">
        <v>1859</v>
      </c>
      <c r="N1340" s="116" t="s">
        <v>159</v>
      </c>
      <c r="O1340" s="116">
        <v>1</v>
      </c>
      <c r="P1340" s="116">
        <v>8</v>
      </c>
      <c r="Q1340" s="116">
        <v>1</v>
      </c>
      <c r="R1340" s="116">
        <v>8</v>
      </c>
      <c r="S1340" s="116">
        <v>0</v>
      </c>
      <c r="T1340" s="116">
        <v>0</v>
      </c>
      <c r="U1340" s="116" t="s">
        <v>159</v>
      </c>
      <c r="V1340" s="116">
        <v>7</v>
      </c>
      <c r="W1340" s="116">
        <v>35</v>
      </c>
      <c r="X1340" s="116">
        <v>7</v>
      </c>
      <c r="Y1340" s="116">
        <v>35</v>
      </c>
      <c r="Z1340" s="116">
        <v>0</v>
      </c>
      <c r="AA1340" s="116">
        <v>0</v>
      </c>
      <c r="AB1340" s="116">
        <v>0</v>
      </c>
      <c r="AC1340" s="116">
        <v>0</v>
      </c>
      <c r="AD1340" s="116">
        <v>29</v>
      </c>
      <c r="AE1340" s="116">
        <v>232</v>
      </c>
      <c r="AF1340" s="116" t="s">
        <v>1860</v>
      </c>
      <c r="AG1340" s="117"/>
      <c r="AH1340" s="117" t="s">
        <v>1882</v>
      </c>
    </row>
    <row r="1341" spans="1:34" x14ac:dyDescent="0.25">
      <c r="A1341" s="117" t="s">
        <v>329</v>
      </c>
      <c r="B1341" s="117" t="s">
        <v>175</v>
      </c>
      <c r="C1341" s="117" t="s">
        <v>4492</v>
      </c>
      <c r="D1341" s="117" t="s">
        <v>474</v>
      </c>
      <c r="E1341" s="117" t="s">
        <v>394</v>
      </c>
      <c r="F1341" s="117" t="s">
        <v>602</v>
      </c>
      <c r="G1341" s="117" t="s">
        <v>603</v>
      </c>
      <c r="H1341" s="117" t="s">
        <v>4493</v>
      </c>
      <c r="I1341" s="117"/>
      <c r="J1341" s="116" t="s">
        <v>1858</v>
      </c>
      <c r="K1341" s="116">
        <v>8.4056800000000003</v>
      </c>
      <c r="L1341" s="116">
        <v>30.185490000000001</v>
      </c>
      <c r="M1341" s="117" t="s">
        <v>1859</v>
      </c>
      <c r="N1341" s="116" t="s">
        <v>159</v>
      </c>
      <c r="O1341" s="116">
        <v>5</v>
      </c>
      <c r="P1341" s="116">
        <v>25</v>
      </c>
      <c r="Q1341" s="116">
        <v>5</v>
      </c>
      <c r="R1341" s="116">
        <v>25</v>
      </c>
      <c r="S1341" s="116">
        <v>0</v>
      </c>
      <c r="T1341" s="116">
        <v>0</v>
      </c>
      <c r="U1341" s="116" t="s">
        <v>159</v>
      </c>
      <c r="V1341" s="116">
        <v>60</v>
      </c>
      <c r="W1341" s="116">
        <v>480</v>
      </c>
      <c r="X1341" s="116">
        <v>60</v>
      </c>
      <c r="Y1341" s="116">
        <v>480</v>
      </c>
      <c r="Z1341" s="116">
        <v>0</v>
      </c>
      <c r="AA1341" s="116">
        <v>0</v>
      </c>
      <c r="AB1341" s="116">
        <v>0</v>
      </c>
      <c r="AC1341" s="116">
        <v>0</v>
      </c>
      <c r="AD1341" s="116">
        <v>10</v>
      </c>
      <c r="AE1341" s="116">
        <v>60</v>
      </c>
      <c r="AF1341" s="116" t="s">
        <v>1860</v>
      </c>
      <c r="AG1341" s="117"/>
      <c r="AH1341" s="117" t="s">
        <v>1861</v>
      </c>
    </row>
    <row r="1342" spans="1:34" x14ac:dyDescent="0.25">
      <c r="A1342" s="117" t="s">
        <v>329</v>
      </c>
      <c r="B1342" s="117" t="s">
        <v>175</v>
      </c>
      <c r="C1342" s="117" t="s">
        <v>4494</v>
      </c>
      <c r="D1342" s="117" t="s">
        <v>474</v>
      </c>
      <c r="E1342" s="117" t="s">
        <v>394</v>
      </c>
      <c r="F1342" s="117" t="s">
        <v>602</v>
      </c>
      <c r="G1342" s="117" t="s">
        <v>603</v>
      </c>
      <c r="H1342" s="117" t="s">
        <v>603</v>
      </c>
      <c r="I1342" s="117"/>
      <c r="J1342" s="116" t="s">
        <v>1858</v>
      </c>
      <c r="K1342" s="116">
        <v>8.3977199999999996</v>
      </c>
      <c r="L1342" s="116">
        <v>30.195160000000001</v>
      </c>
      <c r="M1342" s="117" t="s">
        <v>1859</v>
      </c>
      <c r="N1342" s="116" t="s">
        <v>159</v>
      </c>
      <c r="O1342" s="116">
        <v>8</v>
      </c>
      <c r="P1342" s="116">
        <v>48</v>
      </c>
      <c r="Q1342" s="116">
        <v>8</v>
      </c>
      <c r="R1342" s="116">
        <v>48</v>
      </c>
      <c r="S1342" s="116">
        <v>0</v>
      </c>
      <c r="T1342" s="116">
        <v>0</v>
      </c>
      <c r="U1342" s="116" t="s">
        <v>159</v>
      </c>
      <c r="V1342" s="116">
        <v>100</v>
      </c>
      <c r="W1342" s="116">
        <v>600</v>
      </c>
      <c r="X1342" s="116">
        <v>100</v>
      </c>
      <c r="Y1342" s="116">
        <v>600</v>
      </c>
      <c r="Z1342" s="116">
        <v>0</v>
      </c>
      <c r="AA1342" s="116">
        <v>0</v>
      </c>
      <c r="AB1342" s="116">
        <v>0</v>
      </c>
      <c r="AC1342" s="116">
        <v>0</v>
      </c>
      <c r="AD1342" s="116">
        <v>60</v>
      </c>
      <c r="AE1342" s="116">
        <v>360</v>
      </c>
      <c r="AF1342" s="116" t="s">
        <v>1860</v>
      </c>
      <c r="AG1342" s="117"/>
      <c r="AH1342" s="117" t="s">
        <v>1861</v>
      </c>
    </row>
    <row r="1343" spans="1:34" x14ac:dyDescent="0.25">
      <c r="A1343" s="117" t="s">
        <v>329</v>
      </c>
      <c r="B1343" s="117" t="s">
        <v>175</v>
      </c>
      <c r="C1343" s="117" t="s">
        <v>4495</v>
      </c>
      <c r="D1343" s="117" t="s">
        <v>474</v>
      </c>
      <c r="E1343" s="117" t="s">
        <v>394</v>
      </c>
      <c r="F1343" s="117" t="s">
        <v>602</v>
      </c>
      <c r="G1343" s="117" t="s">
        <v>603</v>
      </c>
      <c r="H1343" s="117" t="s">
        <v>4496</v>
      </c>
      <c r="I1343" s="117"/>
      <c r="J1343" s="116" t="s">
        <v>1858</v>
      </c>
      <c r="K1343" s="116">
        <v>8.3825900000000004</v>
      </c>
      <c r="L1343" s="116">
        <v>30.19492</v>
      </c>
      <c r="M1343" s="117" t="s">
        <v>1859</v>
      </c>
      <c r="N1343" s="116" t="s">
        <v>159</v>
      </c>
      <c r="O1343" s="116">
        <v>20</v>
      </c>
      <c r="P1343" s="116">
        <v>100</v>
      </c>
      <c r="Q1343" s="116">
        <v>20</v>
      </c>
      <c r="R1343" s="116">
        <v>100</v>
      </c>
      <c r="S1343" s="116">
        <v>0</v>
      </c>
      <c r="T1343" s="116">
        <v>0</v>
      </c>
      <c r="U1343" s="116" t="s">
        <v>159</v>
      </c>
      <c r="V1343" s="116">
        <v>51</v>
      </c>
      <c r="W1343" s="116">
        <v>453</v>
      </c>
      <c r="X1343" s="116">
        <v>48</v>
      </c>
      <c r="Y1343" s="116">
        <v>435</v>
      </c>
      <c r="Z1343" s="116">
        <v>3</v>
      </c>
      <c r="AA1343" s="116">
        <v>18</v>
      </c>
      <c r="AB1343" s="116">
        <v>0</v>
      </c>
      <c r="AC1343" s="116">
        <v>0</v>
      </c>
      <c r="AD1343" s="116">
        <v>100</v>
      </c>
      <c r="AE1343" s="116">
        <v>600</v>
      </c>
      <c r="AF1343" s="116" t="s">
        <v>1860</v>
      </c>
      <c r="AG1343" s="117"/>
      <c r="AH1343" s="117" t="s">
        <v>1861</v>
      </c>
    </row>
    <row r="1344" spans="1:34" x14ac:dyDescent="0.25">
      <c r="A1344" s="117" t="s">
        <v>329</v>
      </c>
      <c r="B1344" s="117" t="s">
        <v>175</v>
      </c>
      <c r="C1344" s="117" t="s">
        <v>4497</v>
      </c>
      <c r="D1344" s="117" t="s">
        <v>474</v>
      </c>
      <c r="E1344" s="117" t="s">
        <v>394</v>
      </c>
      <c r="F1344" s="117" t="s">
        <v>602</v>
      </c>
      <c r="G1344" s="117" t="s">
        <v>603</v>
      </c>
      <c r="H1344" s="117" t="s">
        <v>4498</v>
      </c>
      <c r="I1344" s="117"/>
      <c r="J1344" s="116" t="s">
        <v>1858</v>
      </c>
      <c r="K1344" s="116">
        <v>8.3722899999999996</v>
      </c>
      <c r="L1344" s="116">
        <v>30.198789999999999</v>
      </c>
      <c r="M1344" s="117" t="s">
        <v>1859</v>
      </c>
      <c r="N1344" s="116" t="s">
        <v>159</v>
      </c>
      <c r="O1344" s="116">
        <v>6</v>
      </c>
      <c r="P1344" s="116">
        <v>30</v>
      </c>
      <c r="Q1344" s="116">
        <v>6</v>
      </c>
      <c r="R1344" s="116">
        <v>30</v>
      </c>
      <c r="S1344" s="116">
        <v>0</v>
      </c>
      <c r="T1344" s="116">
        <v>0</v>
      </c>
      <c r="U1344" s="116" t="s">
        <v>159</v>
      </c>
      <c r="V1344" s="116">
        <v>44</v>
      </c>
      <c r="W1344" s="116">
        <v>220</v>
      </c>
      <c r="X1344" s="116">
        <v>44</v>
      </c>
      <c r="Y1344" s="116">
        <v>220</v>
      </c>
      <c r="Z1344" s="116">
        <v>0</v>
      </c>
      <c r="AA1344" s="116">
        <v>0</v>
      </c>
      <c r="AB1344" s="116">
        <v>0</v>
      </c>
      <c r="AC1344" s="116">
        <v>0</v>
      </c>
      <c r="AD1344" s="116">
        <v>3</v>
      </c>
      <c r="AE1344" s="116">
        <v>18</v>
      </c>
      <c r="AF1344" s="116" t="s">
        <v>1860</v>
      </c>
      <c r="AG1344" s="117"/>
      <c r="AH1344" s="117" t="s">
        <v>1861</v>
      </c>
    </row>
    <row r="1345" spans="1:34" x14ac:dyDescent="0.25">
      <c r="A1345" s="117" t="s">
        <v>329</v>
      </c>
      <c r="B1345" s="117" t="s">
        <v>175</v>
      </c>
      <c r="C1345" s="117" t="s">
        <v>4499</v>
      </c>
      <c r="D1345" s="117" t="s">
        <v>474</v>
      </c>
      <c r="E1345" s="117" t="s">
        <v>394</v>
      </c>
      <c r="F1345" s="117" t="s">
        <v>602</v>
      </c>
      <c r="G1345" s="117" t="s">
        <v>603</v>
      </c>
      <c r="H1345" s="117" t="s">
        <v>164</v>
      </c>
      <c r="I1345" s="117"/>
      <c r="J1345" s="116" t="s">
        <v>1858</v>
      </c>
      <c r="K1345" s="116">
        <v>8.3477999999999994</v>
      </c>
      <c r="L1345" s="116">
        <v>30.202529999999999</v>
      </c>
      <c r="M1345" s="117" t="s">
        <v>1859</v>
      </c>
      <c r="N1345" s="116" t="s">
        <v>159</v>
      </c>
      <c r="O1345" s="116">
        <v>7</v>
      </c>
      <c r="P1345" s="116">
        <v>35</v>
      </c>
      <c r="Q1345" s="116">
        <v>7</v>
      </c>
      <c r="R1345" s="116">
        <v>35</v>
      </c>
      <c r="S1345" s="116">
        <v>0</v>
      </c>
      <c r="T1345" s="116">
        <v>0</v>
      </c>
      <c r="U1345" s="116" t="s">
        <v>159</v>
      </c>
      <c r="V1345" s="116">
        <v>75</v>
      </c>
      <c r="W1345" s="116">
        <v>525</v>
      </c>
      <c r="X1345" s="116">
        <v>75</v>
      </c>
      <c r="Y1345" s="116">
        <v>525</v>
      </c>
      <c r="Z1345" s="116">
        <v>0</v>
      </c>
      <c r="AA1345" s="116">
        <v>0</v>
      </c>
      <c r="AB1345" s="116">
        <v>0</v>
      </c>
      <c r="AC1345" s="116">
        <v>0</v>
      </c>
      <c r="AD1345" s="116">
        <v>110</v>
      </c>
      <c r="AE1345" s="116">
        <v>660</v>
      </c>
      <c r="AF1345" s="116" t="s">
        <v>1860</v>
      </c>
      <c r="AG1345" s="117"/>
      <c r="AH1345" s="117" t="s">
        <v>1861</v>
      </c>
    </row>
    <row r="1346" spans="1:34" x14ac:dyDescent="0.25">
      <c r="A1346" s="117" t="s">
        <v>329</v>
      </c>
      <c r="B1346" s="117" t="s">
        <v>175</v>
      </c>
      <c r="C1346" s="117" t="s">
        <v>4500</v>
      </c>
      <c r="D1346" s="117" t="s">
        <v>474</v>
      </c>
      <c r="E1346" s="117" t="s">
        <v>394</v>
      </c>
      <c r="F1346" s="117" t="s">
        <v>602</v>
      </c>
      <c r="G1346" s="117" t="s">
        <v>603</v>
      </c>
      <c r="H1346" s="117" t="s">
        <v>4341</v>
      </c>
      <c r="I1346" s="117"/>
      <c r="J1346" s="116" t="s">
        <v>1858</v>
      </c>
      <c r="K1346" s="116">
        <v>8.3622499999999995</v>
      </c>
      <c r="L1346" s="116">
        <v>30.254290000000001</v>
      </c>
      <c r="M1346" s="117" t="s">
        <v>1859</v>
      </c>
      <c r="N1346" s="116" t="s">
        <v>159</v>
      </c>
      <c r="O1346" s="116">
        <v>10</v>
      </c>
      <c r="P1346" s="116">
        <v>50</v>
      </c>
      <c r="Q1346" s="116">
        <v>10</v>
      </c>
      <c r="R1346" s="116">
        <v>50</v>
      </c>
      <c r="S1346" s="116">
        <v>0</v>
      </c>
      <c r="T1346" s="116">
        <v>0</v>
      </c>
      <c r="U1346" s="116" t="s">
        <v>159</v>
      </c>
      <c r="V1346" s="116">
        <v>97</v>
      </c>
      <c r="W1346" s="116">
        <v>586</v>
      </c>
      <c r="X1346" s="116">
        <v>97</v>
      </c>
      <c r="Y1346" s="116">
        <v>586</v>
      </c>
      <c r="Z1346" s="116">
        <v>0</v>
      </c>
      <c r="AA1346" s="116">
        <v>0</v>
      </c>
      <c r="AB1346" s="116">
        <v>0</v>
      </c>
      <c r="AC1346" s="116">
        <v>0</v>
      </c>
      <c r="AD1346" s="116">
        <v>30</v>
      </c>
      <c r="AE1346" s="116">
        <v>180</v>
      </c>
      <c r="AF1346" s="116" t="s">
        <v>1860</v>
      </c>
      <c r="AG1346" s="117"/>
      <c r="AH1346" s="117" t="s">
        <v>1861</v>
      </c>
    </row>
    <row r="1347" spans="1:34" x14ac:dyDescent="0.25">
      <c r="A1347" s="117" t="s">
        <v>329</v>
      </c>
      <c r="B1347" s="117" t="s">
        <v>175</v>
      </c>
      <c r="C1347" s="117" t="s">
        <v>4501</v>
      </c>
      <c r="D1347" s="117" t="s">
        <v>474</v>
      </c>
      <c r="E1347" s="117" t="s">
        <v>394</v>
      </c>
      <c r="F1347" s="117" t="s">
        <v>602</v>
      </c>
      <c r="G1347" s="117" t="s">
        <v>603</v>
      </c>
      <c r="H1347" s="117" t="s">
        <v>4502</v>
      </c>
      <c r="I1347" s="117"/>
      <c r="J1347" s="116" t="s">
        <v>1858</v>
      </c>
      <c r="K1347" s="116">
        <v>8.3856199999999994</v>
      </c>
      <c r="L1347" s="116">
        <v>30.197970000000002</v>
      </c>
      <c r="M1347" s="117" t="s">
        <v>1859</v>
      </c>
      <c r="N1347" s="116" t="s">
        <v>159</v>
      </c>
      <c r="O1347" s="116">
        <v>9</v>
      </c>
      <c r="P1347" s="116">
        <v>36</v>
      </c>
      <c r="Q1347" s="116">
        <v>9</v>
      </c>
      <c r="R1347" s="116">
        <v>36</v>
      </c>
      <c r="S1347" s="116">
        <v>0</v>
      </c>
      <c r="T1347" s="116">
        <v>0</v>
      </c>
      <c r="U1347" s="116" t="s">
        <v>159</v>
      </c>
      <c r="V1347" s="116">
        <v>135</v>
      </c>
      <c r="W1347" s="116">
        <v>675</v>
      </c>
      <c r="X1347" s="116">
        <v>135</v>
      </c>
      <c r="Y1347" s="116">
        <v>675</v>
      </c>
      <c r="Z1347" s="116">
        <v>0</v>
      </c>
      <c r="AA1347" s="116">
        <v>0</v>
      </c>
      <c r="AB1347" s="116">
        <v>0</v>
      </c>
      <c r="AC1347" s="116">
        <v>0</v>
      </c>
      <c r="AD1347" s="116">
        <v>20</v>
      </c>
      <c r="AE1347" s="116">
        <v>120</v>
      </c>
      <c r="AF1347" s="116" t="s">
        <v>1860</v>
      </c>
      <c r="AG1347" s="117"/>
      <c r="AH1347" s="117" t="s">
        <v>1861</v>
      </c>
    </row>
    <row r="1348" spans="1:34" x14ac:dyDescent="0.25">
      <c r="A1348" s="117" t="s">
        <v>329</v>
      </c>
      <c r="B1348" s="117" t="s">
        <v>175</v>
      </c>
      <c r="C1348" s="117" t="s">
        <v>4503</v>
      </c>
      <c r="D1348" s="117" t="s">
        <v>474</v>
      </c>
      <c r="E1348" s="117" t="s">
        <v>394</v>
      </c>
      <c r="F1348" s="117" t="s">
        <v>473</v>
      </c>
      <c r="G1348" s="117" t="s">
        <v>475</v>
      </c>
      <c r="H1348" s="117" t="s">
        <v>4504</v>
      </c>
      <c r="I1348" s="117"/>
      <c r="J1348" s="116" t="s">
        <v>1858</v>
      </c>
      <c r="K1348" s="116">
        <v>8.3083299999999998</v>
      </c>
      <c r="L1348" s="116">
        <v>30.1084</v>
      </c>
      <c r="M1348" s="117" t="s">
        <v>1859</v>
      </c>
      <c r="N1348" s="116" t="s">
        <v>146</v>
      </c>
      <c r="O1348" s="116">
        <v>0</v>
      </c>
      <c r="P1348" s="116">
        <v>0</v>
      </c>
      <c r="Q1348" s="116">
        <v>0</v>
      </c>
      <c r="R1348" s="116">
        <v>0</v>
      </c>
      <c r="S1348" s="116">
        <v>0</v>
      </c>
      <c r="T1348" s="116">
        <v>0</v>
      </c>
      <c r="U1348" s="116" t="s">
        <v>159</v>
      </c>
      <c r="V1348" s="116">
        <v>21</v>
      </c>
      <c r="W1348" s="116">
        <v>126</v>
      </c>
      <c r="X1348" s="116">
        <v>21</v>
      </c>
      <c r="Y1348" s="116">
        <v>126</v>
      </c>
      <c r="Z1348" s="116">
        <v>0</v>
      </c>
      <c r="AA1348" s="116">
        <v>0</v>
      </c>
      <c r="AB1348" s="116">
        <v>0</v>
      </c>
      <c r="AC1348" s="116">
        <v>0</v>
      </c>
      <c r="AD1348" s="116">
        <v>15</v>
      </c>
      <c r="AE1348" s="116">
        <v>75</v>
      </c>
      <c r="AF1348" s="116" t="s">
        <v>1860</v>
      </c>
      <c r="AG1348" s="117"/>
      <c r="AH1348" s="117" t="s">
        <v>1861</v>
      </c>
    </row>
    <row r="1349" spans="1:34" x14ac:dyDescent="0.25">
      <c r="A1349" s="117" t="s">
        <v>329</v>
      </c>
      <c r="B1349" s="117" t="s">
        <v>175</v>
      </c>
      <c r="C1349" s="117" t="s">
        <v>4505</v>
      </c>
      <c r="D1349" s="117" t="s">
        <v>474</v>
      </c>
      <c r="E1349" s="117" t="s">
        <v>394</v>
      </c>
      <c r="F1349" s="117" t="s">
        <v>473</v>
      </c>
      <c r="G1349" s="117" t="s">
        <v>475</v>
      </c>
      <c r="H1349" s="117" t="s">
        <v>4506</v>
      </c>
      <c r="I1349" s="117"/>
      <c r="J1349" s="116" t="s">
        <v>1858</v>
      </c>
      <c r="K1349" s="116">
        <v>8.2827330000000003</v>
      </c>
      <c r="L1349" s="116">
        <v>30.174600000000002</v>
      </c>
      <c r="M1349" s="117" t="s">
        <v>1859</v>
      </c>
      <c r="N1349" s="116" t="s">
        <v>146</v>
      </c>
      <c r="O1349" s="116">
        <v>0</v>
      </c>
      <c r="P1349" s="116">
        <v>0</v>
      </c>
      <c r="Q1349" s="116">
        <v>0</v>
      </c>
      <c r="R1349" s="116">
        <v>0</v>
      </c>
      <c r="S1349" s="116">
        <v>0</v>
      </c>
      <c r="T1349" s="116">
        <v>0</v>
      </c>
      <c r="U1349" s="116" t="s">
        <v>159</v>
      </c>
      <c r="V1349" s="116">
        <v>23</v>
      </c>
      <c r="W1349" s="116">
        <v>186</v>
      </c>
      <c r="X1349" s="116">
        <v>23</v>
      </c>
      <c r="Y1349" s="116">
        <v>186</v>
      </c>
      <c r="Z1349" s="116">
        <v>0</v>
      </c>
      <c r="AA1349" s="116">
        <v>0</v>
      </c>
      <c r="AB1349" s="116">
        <v>0</v>
      </c>
      <c r="AC1349" s="116">
        <v>0</v>
      </c>
      <c r="AD1349" s="116">
        <v>10</v>
      </c>
      <c r="AE1349" s="116">
        <v>20</v>
      </c>
      <c r="AF1349" s="116" t="s">
        <v>1860</v>
      </c>
      <c r="AG1349" s="117"/>
      <c r="AH1349" s="117" t="s">
        <v>1861</v>
      </c>
    </row>
    <row r="1350" spans="1:34" x14ac:dyDescent="0.25">
      <c r="A1350" s="117" t="s">
        <v>329</v>
      </c>
      <c r="B1350" s="117" t="s">
        <v>175</v>
      </c>
      <c r="C1350" s="117" t="s">
        <v>4507</v>
      </c>
      <c r="D1350" s="117" t="s">
        <v>474</v>
      </c>
      <c r="E1350" s="117" t="s">
        <v>394</v>
      </c>
      <c r="F1350" s="117" t="s">
        <v>473</v>
      </c>
      <c r="G1350" s="117" t="s">
        <v>475</v>
      </c>
      <c r="H1350" s="117" t="s">
        <v>4508</v>
      </c>
      <c r="I1350" s="117"/>
      <c r="J1350" s="116" t="s">
        <v>1858</v>
      </c>
      <c r="K1350" s="116">
        <v>8.3111910000000009</v>
      </c>
      <c r="L1350" s="116">
        <v>30.106645</v>
      </c>
      <c r="M1350" s="117" t="s">
        <v>1859</v>
      </c>
      <c r="N1350" s="116" t="s">
        <v>146</v>
      </c>
      <c r="O1350" s="116">
        <v>0</v>
      </c>
      <c r="P1350" s="116">
        <v>0</v>
      </c>
      <c r="Q1350" s="116">
        <v>0</v>
      </c>
      <c r="R1350" s="116">
        <v>0</v>
      </c>
      <c r="S1350" s="116">
        <v>0</v>
      </c>
      <c r="T1350" s="116">
        <v>0</v>
      </c>
      <c r="U1350" s="116" t="s">
        <v>159</v>
      </c>
      <c r="V1350" s="116">
        <v>22</v>
      </c>
      <c r="W1350" s="116">
        <v>136</v>
      </c>
      <c r="X1350" s="116">
        <v>21</v>
      </c>
      <c r="Y1350" s="116">
        <v>128</v>
      </c>
      <c r="Z1350" s="116">
        <v>1</v>
      </c>
      <c r="AA1350" s="116">
        <v>8</v>
      </c>
      <c r="AB1350" s="116">
        <v>0</v>
      </c>
      <c r="AC1350" s="116">
        <v>0</v>
      </c>
      <c r="AD1350" s="116">
        <v>33</v>
      </c>
      <c r="AE1350" s="116">
        <v>264</v>
      </c>
      <c r="AF1350" s="116" t="s">
        <v>1860</v>
      </c>
      <c r="AG1350" s="117"/>
      <c r="AH1350" s="117" t="s">
        <v>1861</v>
      </c>
    </row>
    <row r="1351" spans="1:34" x14ac:dyDescent="0.25">
      <c r="A1351" s="117" t="s">
        <v>329</v>
      </c>
      <c r="B1351" s="117" t="s">
        <v>175</v>
      </c>
      <c r="C1351" s="117" t="s">
        <v>4509</v>
      </c>
      <c r="D1351" s="117" t="s">
        <v>474</v>
      </c>
      <c r="E1351" s="117" t="s">
        <v>394</v>
      </c>
      <c r="F1351" s="117" t="s">
        <v>473</v>
      </c>
      <c r="G1351" s="117" t="s">
        <v>475</v>
      </c>
      <c r="H1351" s="117" t="s">
        <v>4510</v>
      </c>
      <c r="I1351" s="117"/>
      <c r="J1351" s="116" t="s">
        <v>1858</v>
      </c>
      <c r="K1351" s="116">
        <v>8.320317996</v>
      </c>
      <c r="L1351" s="116">
        <v>30.130007379999999</v>
      </c>
      <c r="M1351" s="117" t="s">
        <v>1859</v>
      </c>
      <c r="N1351" s="116" t="s">
        <v>146</v>
      </c>
      <c r="O1351" s="116">
        <v>0</v>
      </c>
      <c r="P1351" s="116">
        <v>0</v>
      </c>
      <c r="Q1351" s="116">
        <v>0</v>
      </c>
      <c r="R1351" s="116">
        <v>0</v>
      </c>
      <c r="S1351" s="116">
        <v>0</v>
      </c>
      <c r="T1351" s="116">
        <v>0</v>
      </c>
      <c r="U1351" s="116" t="s">
        <v>159</v>
      </c>
      <c r="V1351" s="116">
        <v>32</v>
      </c>
      <c r="W1351" s="116">
        <v>160</v>
      </c>
      <c r="X1351" s="116">
        <v>32</v>
      </c>
      <c r="Y1351" s="116">
        <v>160</v>
      </c>
      <c r="Z1351" s="116">
        <v>0</v>
      </c>
      <c r="AA1351" s="116">
        <v>0</v>
      </c>
      <c r="AB1351" s="116">
        <v>0</v>
      </c>
      <c r="AC1351" s="116">
        <v>0</v>
      </c>
      <c r="AD1351" s="116">
        <v>51</v>
      </c>
      <c r="AE1351" s="116">
        <v>408</v>
      </c>
      <c r="AF1351" s="116" t="s">
        <v>1860</v>
      </c>
      <c r="AG1351" s="117"/>
      <c r="AH1351" s="117" t="s">
        <v>1861</v>
      </c>
    </row>
    <row r="1352" spans="1:34" x14ac:dyDescent="0.25">
      <c r="A1352" s="117" t="s">
        <v>329</v>
      </c>
      <c r="B1352" s="117" t="s">
        <v>175</v>
      </c>
      <c r="C1352" s="117" t="s">
        <v>4511</v>
      </c>
      <c r="D1352" s="117" t="s">
        <v>474</v>
      </c>
      <c r="E1352" s="117" t="s">
        <v>394</v>
      </c>
      <c r="F1352" s="117" t="s">
        <v>473</v>
      </c>
      <c r="G1352" s="117" t="s">
        <v>475</v>
      </c>
      <c r="H1352" s="117" t="s">
        <v>4512</v>
      </c>
      <c r="I1352" s="117"/>
      <c r="J1352" s="116" t="s">
        <v>1858</v>
      </c>
      <c r="K1352" s="116">
        <v>8.3195298409999996</v>
      </c>
      <c r="L1352" s="116">
        <v>30.16878741</v>
      </c>
      <c r="M1352" s="117" t="s">
        <v>1859</v>
      </c>
      <c r="N1352" s="116" t="s">
        <v>146</v>
      </c>
      <c r="O1352" s="116">
        <v>0</v>
      </c>
      <c r="P1352" s="116">
        <v>0</v>
      </c>
      <c r="Q1352" s="116">
        <v>0</v>
      </c>
      <c r="R1352" s="116">
        <v>0</v>
      </c>
      <c r="S1352" s="116">
        <v>0</v>
      </c>
      <c r="T1352" s="116">
        <v>0</v>
      </c>
      <c r="U1352" s="116" t="s">
        <v>159</v>
      </c>
      <c r="V1352" s="116">
        <v>29</v>
      </c>
      <c r="W1352" s="116">
        <v>145</v>
      </c>
      <c r="X1352" s="116">
        <v>29</v>
      </c>
      <c r="Y1352" s="116">
        <v>145</v>
      </c>
      <c r="Z1352" s="116">
        <v>0</v>
      </c>
      <c r="AA1352" s="116">
        <v>0</v>
      </c>
      <c r="AB1352" s="116">
        <v>0</v>
      </c>
      <c r="AC1352" s="116">
        <v>0</v>
      </c>
      <c r="AD1352" s="116">
        <v>8</v>
      </c>
      <c r="AE1352" s="116">
        <v>40</v>
      </c>
      <c r="AF1352" s="116" t="s">
        <v>1860</v>
      </c>
      <c r="AG1352" s="117"/>
      <c r="AH1352" s="117" t="s">
        <v>1861</v>
      </c>
    </row>
    <row r="1353" spans="1:34" x14ac:dyDescent="0.25">
      <c r="A1353" s="117" t="s">
        <v>329</v>
      </c>
      <c r="B1353" s="117" t="s">
        <v>175</v>
      </c>
      <c r="C1353" s="117" t="s">
        <v>4513</v>
      </c>
      <c r="D1353" s="117" t="s">
        <v>474</v>
      </c>
      <c r="E1353" s="117" t="s">
        <v>394</v>
      </c>
      <c r="F1353" s="117" t="s">
        <v>473</v>
      </c>
      <c r="G1353" s="117" t="s">
        <v>475</v>
      </c>
      <c r="H1353" s="117" t="s">
        <v>475</v>
      </c>
      <c r="I1353" s="117"/>
      <c r="J1353" s="116" t="s">
        <v>1858</v>
      </c>
      <c r="K1353" s="116">
        <v>8.3076966189999997</v>
      </c>
      <c r="L1353" s="116">
        <v>30.117560439999998</v>
      </c>
      <c r="M1353" s="117" t="s">
        <v>1859</v>
      </c>
      <c r="N1353" s="116" t="s">
        <v>159</v>
      </c>
      <c r="O1353" s="116">
        <v>5</v>
      </c>
      <c r="P1353" s="116">
        <v>25</v>
      </c>
      <c r="Q1353" s="116">
        <v>5</v>
      </c>
      <c r="R1353" s="116">
        <v>25</v>
      </c>
      <c r="S1353" s="116">
        <v>0</v>
      </c>
      <c r="T1353" s="116">
        <v>0</v>
      </c>
      <c r="U1353" s="116" t="s">
        <v>159</v>
      </c>
      <c r="V1353" s="116">
        <v>41</v>
      </c>
      <c r="W1353" s="116">
        <v>328</v>
      </c>
      <c r="X1353" s="116">
        <v>40</v>
      </c>
      <c r="Y1353" s="116">
        <v>320</v>
      </c>
      <c r="Z1353" s="116">
        <v>1</v>
      </c>
      <c r="AA1353" s="116">
        <v>8</v>
      </c>
      <c r="AB1353" s="116">
        <v>0</v>
      </c>
      <c r="AC1353" s="116">
        <v>0</v>
      </c>
      <c r="AD1353" s="116">
        <v>27</v>
      </c>
      <c r="AE1353" s="116">
        <v>216</v>
      </c>
      <c r="AF1353" s="116" t="s">
        <v>1860</v>
      </c>
      <c r="AG1353" s="117"/>
      <c r="AH1353" s="117" t="s">
        <v>1861</v>
      </c>
    </row>
    <row r="1354" spans="1:34" x14ac:dyDescent="0.25">
      <c r="A1354" s="117" t="s">
        <v>329</v>
      </c>
      <c r="B1354" s="117" t="s">
        <v>175</v>
      </c>
      <c r="C1354" s="117" t="s">
        <v>4514</v>
      </c>
      <c r="D1354" s="117" t="s">
        <v>474</v>
      </c>
      <c r="E1354" s="117" t="s">
        <v>394</v>
      </c>
      <c r="F1354" s="117" t="s">
        <v>473</v>
      </c>
      <c r="G1354" s="117" t="s">
        <v>475</v>
      </c>
      <c r="H1354" s="117" t="s">
        <v>4515</v>
      </c>
      <c r="I1354" s="117"/>
      <c r="J1354" s="116" t="s">
        <v>1858</v>
      </c>
      <c r="K1354" s="116">
        <v>8.3126999999999995</v>
      </c>
      <c r="L1354" s="116">
        <v>30.104533332999999</v>
      </c>
      <c r="M1354" s="117" t="s">
        <v>1859</v>
      </c>
      <c r="N1354" s="116" t="s">
        <v>146</v>
      </c>
      <c r="O1354" s="116">
        <v>0</v>
      </c>
      <c r="P1354" s="116">
        <v>0</v>
      </c>
      <c r="Q1354" s="116">
        <v>0</v>
      </c>
      <c r="R1354" s="116">
        <v>0</v>
      </c>
      <c r="S1354" s="116">
        <v>0</v>
      </c>
      <c r="T1354" s="116">
        <v>0</v>
      </c>
      <c r="U1354" s="116" t="s">
        <v>159</v>
      </c>
      <c r="V1354" s="116">
        <v>24</v>
      </c>
      <c r="W1354" s="116">
        <v>148</v>
      </c>
      <c r="X1354" s="116">
        <v>24</v>
      </c>
      <c r="Y1354" s="116">
        <v>148</v>
      </c>
      <c r="Z1354" s="116">
        <v>0</v>
      </c>
      <c r="AA1354" s="116">
        <v>0</v>
      </c>
      <c r="AB1354" s="116">
        <v>0</v>
      </c>
      <c r="AC1354" s="116">
        <v>0</v>
      </c>
      <c r="AD1354" s="116">
        <v>21</v>
      </c>
      <c r="AE1354" s="116">
        <v>168</v>
      </c>
      <c r="AF1354" s="116" t="s">
        <v>1860</v>
      </c>
      <c r="AG1354" s="117"/>
      <c r="AH1354" s="117" t="s">
        <v>1861</v>
      </c>
    </row>
    <row r="1355" spans="1:34" x14ac:dyDescent="0.25">
      <c r="A1355" s="117" t="s">
        <v>329</v>
      </c>
      <c r="B1355" s="117" t="s">
        <v>175</v>
      </c>
      <c r="C1355" s="117" t="s">
        <v>4516</v>
      </c>
      <c r="D1355" s="117" t="s">
        <v>474</v>
      </c>
      <c r="E1355" s="117" t="s">
        <v>394</v>
      </c>
      <c r="F1355" s="117" t="s">
        <v>473</v>
      </c>
      <c r="G1355" s="117" t="s">
        <v>475</v>
      </c>
      <c r="H1355" s="117" t="s">
        <v>4517</v>
      </c>
      <c r="I1355" s="117"/>
      <c r="J1355" s="116" t="s">
        <v>1858</v>
      </c>
      <c r="K1355" s="116">
        <v>8.3188417000000001</v>
      </c>
      <c r="L1355" s="116">
        <v>30.0975331</v>
      </c>
      <c r="M1355" s="117" t="s">
        <v>1859</v>
      </c>
      <c r="N1355" s="116" t="s">
        <v>146</v>
      </c>
      <c r="O1355" s="116">
        <v>0</v>
      </c>
      <c r="P1355" s="116">
        <v>0</v>
      </c>
      <c r="Q1355" s="116">
        <v>0</v>
      </c>
      <c r="R1355" s="116">
        <v>0</v>
      </c>
      <c r="S1355" s="116">
        <v>0</v>
      </c>
      <c r="T1355" s="116">
        <v>0</v>
      </c>
      <c r="U1355" s="116" t="s">
        <v>159</v>
      </c>
      <c r="V1355" s="116">
        <v>18</v>
      </c>
      <c r="W1355" s="116">
        <v>108</v>
      </c>
      <c r="X1355" s="116">
        <v>18</v>
      </c>
      <c r="Y1355" s="116">
        <v>108</v>
      </c>
      <c r="Z1355" s="116">
        <v>0</v>
      </c>
      <c r="AA1355" s="116">
        <v>0</v>
      </c>
      <c r="AB1355" s="116">
        <v>0</v>
      </c>
      <c r="AC1355" s="116">
        <v>0</v>
      </c>
      <c r="AD1355" s="116">
        <v>41</v>
      </c>
      <c r="AE1355" s="116">
        <v>328</v>
      </c>
      <c r="AF1355" s="116" t="s">
        <v>1860</v>
      </c>
      <c r="AG1355" s="117"/>
      <c r="AH1355" s="117" t="s">
        <v>1861</v>
      </c>
    </row>
    <row r="1356" spans="1:34" x14ac:dyDescent="0.25">
      <c r="A1356" s="117" t="s">
        <v>329</v>
      </c>
      <c r="B1356" s="117" t="s">
        <v>175</v>
      </c>
      <c r="C1356" s="117" t="s">
        <v>4518</v>
      </c>
      <c r="D1356" s="117" t="s">
        <v>474</v>
      </c>
      <c r="E1356" s="117" t="s">
        <v>394</v>
      </c>
      <c r="F1356" s="117" t="s">
        <v>473</v>
      </c>
      <c r="G1356" s="117" t="s">
        <v>475</v>
      </c>
      <c r="H1356" s="117" t="s">
        <v>4519</v>
      </c>
      <c r="I1356" s="117"/>
      <c r="J1356" s="116" t="s">
        <v>1858</v>
      </c>
      <c r="K1356" s="116">
        <v>8.3175879160000008</v>
      </c>
      <c r="L1356" s="116">
        <v>30.099538129999999</v>
      </c>
      <c r="M1356" s="117" t="s">
        <v>1859</v>
      </c>
      <c r="N1356" s="116" t="s">
        <v>146</v>
      </c>
      <c r="O1356" s="116">
        <v>0</v>
      </c>
      <c r="P1356" s="116">
        <v>0</v>
      </c>
      <c r="Q1356" s="116">
        <v>0</v>
      </c>
      <c r="R1356" s="116">
        <v>0</v>
      </c>
      <c r="S1356" s="116">
        <v>0</v>
      </c>
      <c r="T1356" s="116">
        <v>0</v>
      </c>
      <c r="U1356" s="116" t="s">
        <v>159</v>
      </c>
      <c r="V1356" s="116">
        <v>23</v>
      </c>
      <c r="W1356" s="116">
        <v>138</v>
      </c>
      <c r="X1356" s="116">
        <v>23</v>
      </c>
      <c r="Y1356" s="116">
        <v>138</v>
      </c>
      <c r="Z1356" s="116">
        <v>0</v>
      </c>
      <c r="AA1356" s="116">
        <v>0</v>
      </c>
      <c r="AB1356" s="116">
        <v>0</v>
      </c>
      <c r="AC1356" s="116">
        <v>0</v>
      </c>
      <c r="AD1356" s="116">
        <v>28</v>
      </c>
      <c r="AE1356" s="116">
        <v>224</v>
      </c>
      <c r="AF1356" s="116" t="s">
        <v>1860</v>
      </c>
      <c r="AG1356" s="117"/>
      <c r="AH1356" s="117" t="s">
        <v>1861</v>
      </c>
    </row>
    <row r="1357" spans="1:34" x14ac:dyDescent="0.25">
      <c r="A1357" s="117" t="s">
        <v>329</v>
      </c>
      <c r="B1357" s="117" t="s">
        <v>175</v>
      </c>
      <c r="C1357" s="117" t="s">
        <v>4520</v>
      </c>
      <c r="D1357" s="117" t="s">
        <v>474</v>
      </c>
      <c r="E1357" s="117" t="s">
        <v>394</v>
      </c>
      <c r="F1357" s="117" t="s">
        <v>473</v>
      </c>
      <c r="G1357" s="117" t="s">
        <v>475</v>
      </c>
      <c r="H1357" s="117" t="s">
        <v>4521</v>
      </c>
      <c r="I1357" s="117"/>
      <c r="J1357" s="116" t="s">
        <v>1858</v>
      </c>
      <c r="K1357" s="116">
        <v>8.2867739500000006</v>
      </c>
      <c r="L1357" s="116">
        <v>30.128151857999999</v>
      </c>
      <c r="M1357" s="117" t="s">
        <v>1859</v>
      </c>
      <c r="N1357" s="116" t="s">
        <v>146</v>
      </c>
      <c r="O1357" s="116">
        <v>0</v>
      </c>
      <c r="P1357" s="116">
        <v>0</v>
      </c>
      <c r="Q1357" s="116">
        <v>0</v>
      </c>
      <c r="R1357" s="116">
        <v>0</v>
      </c>
      <c r="S1357" s="116">
        <v>0</v>
      </c>
      <c r="T1357" s="116">
        <v>0</v>
      </c>
      <c r="U1357" s="116" t="s">
        <v>159</v>
      </c>
      <c r="V1357" s="116">
        <v>13</v>
      </c>
      <c r="W1357" s="116">
        <v>82</v>
      </c>
      <c r="X1357" s="116">
        <v>13</v>
      </c>
      <c r="Y1357" s="116">
        <v>82</v>
      </c>
      <c r="Z1357" s="116">
        <v>0</v>
      </c>
      <c r="AA1357" s="116">
        <v>0</v>
      </c>
      <c r="AB1357" s="116">
        <v>0</v>
      </c>
      <c r="AC1357" s="116">
        <v>0</v>
      </c>
      <c r="AD1357" s="116">
        <v>34</v>
      </c>
      <c r="AE1357" s="116">
        <v>272</v>
      </c>
      <c r="AF1357" s="116" t="s">
        <v>1860</v>
      </c>
      <c r="AG1357" s="117"/>
      <c r="AH1357" s="117" t="s">
        <v>1861</v>
      </c>
    </row>
    <row r="1358" spans="1:34" x14ac:dyDescent="0.25">
      <c r="A1358" s="117" t="s">
        <v>329</v>
      </c>
      <c r="B1358" s="117" t="s">
        <v>175</v>
      </c>
      <c r="C1358" s="117" t="s">
        <v>4522</v>
      </c>
      <c r="D1358" s="117" t="s">
        <v>474</v>
      </c>
      <c r="E1358" s="117" t="s">
        <v>394</v>
      </c>
      <c r="F1358" s="117" t="s">
        <v>869</v>
      </c>
      <c r="G1358" s="117" t="s">
        <v>870</v>
      </c>
      <c r="H1358" s="117" t="s">
        <v>358</v>
      </c>
      <c r="I1358" s="117"/>
      <c r="J1358" s="116" t="s">
        <v>1858</v>
      </c>
      <c r="K1358" s="116">
        <v>8.2550500000000007</v>
      </c>
      <c r="L1358" s="116">
        <v>30.194966666999999</v>
      </c>
      <c r="M1358" s="117" t="s">
        <v>1859</v>
      </c>
      <c r="N1358" s="116" t="s">
        <v>146</v>
      </c>
      <c r="O1358" s="116">
        <v>0</v>
      </c>
      <c r="P1358" s="116">
        <v>0</v>
      </c>
      <c r="Q1358" s="116">
        <v>0</v>
      </c>
      <c r="R1358" s="116">
        <v>0</v>
      </c>
      <c r="S1358" s="116">
        <v>0</v>
      </c>
      <c r="T1358" s="116">
        <v>0</v>
      </c>
      <c r="U1358" s="116" t="s">
        <v>159</v>
      </c>
      <c r="V1358" s="116">
        <v>26</v>
      </c>
      <c r="W1358" s="116">
        <v>208</v>
      </c>
      <c r="X1358" s="116">
        <v>26</v>
      </c>
      <c r="Y1358" s="116">
        <v>208</v>
      </c>
      <c r="Z1358" s="116">
        <v>0</v>
      </c>
      <c r="AA1358" s="116">
        <v>0</v>
      </c>
      <c r="AB1358" s="116">
        <v>0</v>
      </c>
      <c r="AC1358" s="116">
        <v>0</v>
      </c>
      <c r="AD1358" s="116">
        <v>9</v>
      </c>
      <c r="AE1358" s="116">
        <v>63</v>
      </c>
      <c r="AF1358" s="116" t="s">
        <v>1860</v>
      </c>
      <c r="AG1358" s="117"/>
      <c r="AH1358" s="117" t="s">
        <v>1861</v>
      </c>
    </row>
    <row r="1359" spans="1:34" x14ac:dyDescent="0.25">
      <c r="A1359" s="117" t="s">
        <v>329</v>
      </c>
      <c r="B1359" s="117" t="s">
        <v>175</v>
      </c>
      <c r="C1359" s="117" t="s">
        <v>4523</v>
      </c>
      <c r="D1359" s="117" t="s">
        <v>474</v>
      </c>
      <c r="E1359" s="117" t="s">
        <v>394</v>
      </c>
      <c r="F1359" s="117" t="s">
        <v>869</v>
      </c>
      <c r="G1359" s="117" t="s">
        <v>870</v>
      </c>
      <c r="H1359" s="117" t="s">
        <v>4524</v>
      </c>
      <c r="I1359" s="117"/>
      <c r="J1359" s="116" t="s">
        <v>1858</v>
      </c>
      <c r="K1359" s="116">
        <v>8.1020680489999997</v>
      </c>
      <c r="L1359" s="116">
        <v>30.134324379999999</v>
      </c>
      <c r="M1359" s="117" t="s">
        <v>1859</v>
      </c>
      <c r="N1359" s="116" t="s">
        <v>146</v>
      </c>
      <c r="O1359" s="116">
        <v>0</v>
      </c>
      <c r="P1359" s="116">
        <v>0</v>
      </c>
      <c r="Q1359" s="116">
        <v>0</v>
      </c>
      <c r="R1359" s="116">
        <v>0</v>
      </c>
      <c r="S1359" s="116">
        <v>0</v>
      </c>
      <c r="T1359" s="116">
        <v>0</v>
      </c>
      <c r="U1359" s="116" t="s">
        <v>159</v>
      </c>
      <c r="V1359" s="116">
        <v>42</v>
      </c>
      <c r="W1359" s="116">
        <v>236</v>
      </c>
      <c r="X1359" s="116">
        <v>42</v>
      </c>
      <c r="Y1359" s="116">
        <v>236</v>
      </c>
      <c r="Z1359" s="116">
        <v>0</v>
      </c>
      <c r="AA1359" s="116">
        <v>0</v>
      </c>
      <c r="AB1359" s="116">
        <v>0</v>
      </c>
      <c r="AC1359" s="116">
        <v>0</v>
      </c>
      <c r="AD1359" s="116">
        <v>13</v>
      </c>
      <c r="AE1359" s="116">
        <v>78</v>
      </c>
      <c r="AF1359" s="116" t="s">
        <v>1860</v>
      </c>
      <c r="AG1359" s="117"/>
      <c r="AH1359" s="117" t="s">
        <v>1861</v>
      </c>
    </row>
    <row r="1360" spans="1:34" x14ac:dyDescent="0.25">
      <c r="A1360" s="117" t="s">
        <v>329</v>
      </c>
      <c r="B1360" s="117" t="s">
        <v>175</v>
      </c>
      <c r="C1360" s="117" t="s">
        <v>4525</v>
      </c>
      <c r="D1360" s="117" t="s">
        <v>474</v>
      </c>
      <c r="E1360" s="117" t="s">
        <v>394</v>
      </c>
      <c r="F1360" s="117" t="s">
        <v>869</v>
      </c>
      <c r="G1360" s="117" t="s">
        <v>870</v>
      </c>
      <c r="H1360" s="117" t="s">
        <v>4526</v>
      </c>
      <c r="I1360" s="117"/>
      <c r="J1360" s="116" t="s">
        <v>1858</v>
      </c>
      <c r="K1360" s="116">
        <v>8.2681369999999994</v>
      </c>
      <c r="L1360" s="116">
        <v>30.183441999999999</v>
      </c>
      <c r="M1360" s="117" t="s">
        <v>1859</v>
      </c>
      <c r="N1360" s="116" t="s">
        <v>146</v>
      </c>
      <c r="O1360" s="116">
        <v>0</v>
      </c>
      <c r="P1360" s="116">
        <v>0</v>
      </c>
      <c r="Q1360" s="116">
        <v>0</v>
      </c>
      <c r="R1360" s="116">
        <v>0</v>
      </c>
      <c r="S1360" s="116">
        <v>0</v>
      </c>
      <c r="T1360" s="116">
        <v>0</v>
      </c>
      <c r="U1360" s="116" t="s">
        <v>159</v>
      </c>
      <c r="V1360" s="116">
        <v>30</v>
      </c>
      <c r="W1360" s="116">
        <v>150</v>
      </c>
      <c r="X1360" s="116">
        <v>30</v>
      </c>
      <c r="Y1360" s="116">
        <v>150</v>
      </c>
      <c r="Z1360" s="116">
        <v>0</v>
      </c>
      <c r="AA1360" s="116">
        <v>0</v>
      </c>
      <c r="AB1360" s="116">
        <v>0</v>
      </c>
      <c r="AC1360" s="116">
        <v>0</v>
      </c>
      <c r="AD1360" s="116">
        <v>4</v>
      </c>
      <c r="AE1360" s="116">
        <v>20</v>
      </c>
      <c r="AF1360" s="116" t="s">
        <v>1860</v>
      </c>
      <c r="AG1360" s="117"/>
      <c r="AH1360" s="117" t="s">
        <v>1861</v>
      </c>
    </row>
    <row r="1361" spans="1:34" x14ac:dyDescent="0.25">
      <c r="A1361" s="117" t="s">
        <v>329</v>
      </c>
      <c r="B1361" s="117" t="s">
        <v>175</v>
      </c>
      <c r="C1361" s="117" t="s">
        <v>4527</v>
      </c>
      <c r="D1361" s="117" t="s">
        <v>474</v>
      </c>
      <c r="E1361" s="117" t="s">
        <v>394</v>
      </c>
      <c r="F1361" s="117" t="s">
        <v>869</v>
      </c>
      <c r="G1361" s="117" t="s">
        <v>870</v>
      </c>
      <c r="H1361" s="117" t="s">
        <v>870</v>
      </c>
      <c r="I1361" s="117"/>
      <c r="J1361" s="116" t="s">
        <v>1858</v>
      </c>
      <c r="K1361" s="116">
        <v>8.1020699999999994</v>
      </c>
      <c r="L1361" s="116">
        <v>30.134319999999999</v>
      </c>
      <c r="M1361" s="117" t="s">
        <v>1859</v>
      </c>
      <c r="N1361" s="116" t="s">
        <v>146</v>
      </c>
      <c r="O1361" s="116">
        <v>0</v>
      </c>
      <c r="P1361" s="116">
        <v>0</v>
      </c>
      <c r="Q1361" s="116">
        <v>0</v>
      </c>
      <c r="R1361" s="116">
        <v>0</v>
      </c>
      <c r="S1361" s="116">
        <v>0</v>
      </c>
      <c r="T1361" s="116">
        <v>0</v>
      </c>
      <c r="U1361" s="116" t="s">
        <v>159</v>
      </c>
      <c r="V1361" s="116">
        <v>46</v>
      </c>
      <c r="W1361" s="116">
        <v>230</v>
      </c>
      <c r="X1361" s="116">
        <v>46</v>
      </c>
      <c r="Y1361" s="116">
        <v>230</v>
      </c>
      <c r="Z1361" s="116">
        <v>0</v>
      </c>
      <c r="AA1361" s="116">
        <v>0</v>
      </c>
      <c r="AB1361" s="116">
        <v>0</v>
      </c>
      <c r="AC1361" s="116">
        <v>0</v>
      </c>
      <c r="AD1361" s="116">
        <v>3</v>
      </c>
      <c r="AE1361" s="116">
        <v>18</v>
      </c>
      <c r="AF1361" s="116" t="s">
        <v>1860</v>
      </c>
      <c r="AG1361" s="117"/>
      <c r="AH1361" s="117" t="s">
        <v>1861</v>
      </c>
    </row>
    <row r="1362" spans="1:34" x14ac:dyDescent="0.25">
      <c r="A1362" s="117" t="s">
        <v>329</v>
      </c>
      <c r="B1362" s="117" t="s">
        <v>175</v>
      </c>
      <c r="C1362" s="117" t="s">
        <v>4528</v>
      </c>
      <c r="D1362" s="117" t="s">
        <v>474</v>
      </c>
      <c r="E1362" s="117" t="s">
        <v>394</v>
      </c>
      <c r="F1362" s="117" t="s">
        <v>869</v>
      </c>
      <c r="G1362" s="117" t="s">
        <v>870</v>
      </c>
      <c r="H1362" s="117" t="s">
        <v>4529</v>
      </c>
      <c r="I1362" s="117"/>
      <c r="J1362" s="116" t="s">
        <v>1858</v>
      </c>
      <c r="K1362" s="116">
        <v>8.1020680489999997</v>
      </c>
      <c r="L1362" s="116">
        <v>30.134324379999999</v>
      </c>
      <c r="M1362" s="117" t="s">
        <v>1859</v>
      </c>
      <c r="N1362" s="116" t="s">
        <v>146</v>
      </c>
      <c r="O1362" s="116">
        <v>0</v>
      </c>
      <c r="P1362" s="116">
        <v>0</v>
      </c>
      <c r="Q1362" s="116">
        <v>0</v>
      </c>
      <c r="R1362" s="116">
        <v>0</v>
      </c>
      <c r="S1362" s="116">
        <v>0</v>
      </c>
      <c r="T1362" s="116">
        <v>0</v>
      </c>
      <c r="U1362" s="116" t="s">
        <v>159</v>
      </c>
      <c r="V1362" s="116">
        <v>19</v>
      </c>
      <c r="W1362" s="116">
        <v>95</v>
      </c>
      <c r="X1362" s="116">
        <v>19</v>
      </c>
      <c r="Y1362" s="116">
        <v>95</v>
      </c>
      <c r="Z1362" s="116">
        <v>0</v>
      </c>
      <c r="AA1362" s="116">
        <v>0</v>
      </c>
      <c r="AB1362" s="116">
        <v>0</v>
      </c>
      <c r="AC1362" s="116">
        <v>0</v>
      </c>
      <c r="AD1362" s="116">
        <v>47</v>
      </c>
      <c r="AE1362" s="116">
        <v>102</v>
      </c>
      <c r="AF1362" s="116" t="s">
        <v>1860</v>
      </c>
      <c r="AG1362" s="117"/>
      <c r="AH1362" s="117" t="s">
        <v>1861</v>
      </c>
    </row>
    <row r="1363" spans="1:34" x14ac:dyDescent="0.25">
      <c r="A1363" s="117" t="s">
        <v>329</v>
      </c>
      <c r="B1363" s="117" t="s">
        <v>175</v>
      </c>
      <c r="C1363" s="117" t="s">
        <v>4530</v>
      </c>
      <c r="D1363" s="117" t="s">
        <v>474</v>
      </c>
      <c r="E1363" s="117" t="s">
        <v>394</v>
      </c>
      <c r="F1363" s="117" t="s">
        <v>869</v>
      </c>
      <c r="G1363" s="117" t="s">
        <v>870</v>
      </c>
      <c r="H1363" s="117" t="s">
        <v>4531</v>
      </c>
      <c r="I1363" s="117" t="s">
        <v>4532</v>
      </c>
      <c r="J1363" s="116" t="s">
        <v>1858</v>
      </c>
      <c r="K1363" s="116">
        <v>8.2867739500000006</v>
      </c>
      <c r="L1363" s="116">
        <v>30.128151857999999</v>
      </c>
      <c r="M1363" s="117" t="s">
        <v>1859</v>
      </c>
      <c r="N1363" s="116" t="s">
        <v>146</v>
      </c>
      <c r="O1363" s="116">
        <v>0</v>
      </c>
      <c r="P1363" s="116">
        <v>0</v>
      </c>
      <c r="Q1363" s="116">
        <v>0</v>
      </c>
      <c r="R1363" s="116">
        <v>0</v>
      </c>
      <c r="S1363" s="116">
        <v>0</v>
      </c>
      <c r="T1363" s="116">
        <v>0</v>
      </c>
      <c r="U1363" s="116" t="s">
        <v>159</v>
      </c>
      <c r="V1363" s="116">
        <v>21</v>
      </c>
      <c r="W1363" s="116">
        <v>168</v>
      </c>
      <c r="X1363" s="116">
        <v>21</v>
      </c>
      <c r="Y1363" s="116">
        <v>168</v>
      </c>
      <c r="Z1363" s="116">
        <v>0</v>
      </c>
      <c r="AA1363" s="116">
        <v>0</v>
      </c>
      <c r="AB1363" s="116">
        <v>0</v>
      </c>
      <c r="AC1363" s="116">
        <v>0</v>
      </c>
      <c r="AD1363" s="116">
        <v>7</v>
      </c>
      <c r="AE1363" s="116">
        <v>42</v>
      </c>
      <c r="AF1363" s="116" t="s">
        <v>1860</v>
      </c>
      <c r="AG1363" s="117"/>
      <c r="AH1363" s="117" t="s">
        <v>1861</v>
      </c>
    </row>
    <row r="1364" spans="1:34" x14ac:dyDescent="0.25">
      <c r="A1364" s="117" t="s">
        <v>329</v>
      </c>
      <c r="B1364" s="117" t="s">
        <v>175</v>
      </c>
      <c r="C1364" s="117" t="s">
        <v>4533</v>
      </c>
      <c r="D1364" s="117" t="s">
        <v>474</v>
      </c>
      <c r="E1364" s="117" t="s">
        <v>394</v>
      </c>
      <c r="F1364" s="117" t="s">
        <v>516</v>
      </c>
      <c r="G1364" s="117" t="s">
        <v>517</v>
      </c>
      <c r="H1364" s="117" t="s">
        <v>4534</v>
      </c>
      <c r="I1364" s="117"/>
      <c r="J1364" s="116" t="s">
        <v>1858</v>
      </c>
      <c r="K1364" s="116">
        <v>8.2943499999999997</v>
      </c>
      <c r="L1364" s="116">
        <v>30.153816670000001</v>
      </c>
      <c r="M1364" s="117" t="s">
        <v>1859</v>
      </c>
      <c r="N1364" s="116" t="s">
        <v>159</v>
      </c>
      <c r="O1364" s="116">
        <v>3</v>
      </c>
      <c r="P1364" s="116">
        <v>15</v>
      </c>
      <c r="Q1364" s="116">
        <v>3</v>
      </c>
      <c r="R1364" s="116">
        <v>15</v>
      </c>
      <c r="S1364" s="116">
        <v>0</v>
      </c>
      <c r="T1364" s="116">
        <v>0</v>
      </c>
      <c r="U1364" s="116" t="s">
        <v>159</v>
      </c>
      <c r="V1364" s="116">
        <v>21</v>
      </c>
      <c r="W1364" s="116">
        <v>148</v>
      </c>
      <c r="X1364" s="116">
        <v>21</v>
      </c>
      <c r="Y1364" s="116">
        <v>148</v>
      </c>
      <c r="Z1364" s="116">
        <v>0</v>
      </c>
      <c r="AA1364" s="116">
        <v>0</v>
      </c>
      <c r="AB1364" s="116">
        <v>0</v>
      </c>
      <c r="AC1364" s="116">
        <v>0</v>
      </c>
      <c r="AD1364" s="116">
        <v>10</v>
      </c>
      <c r="AE1364" s="116">
        <v>70</v>
      </c>
      <c r="AF1364" s="116" t="s">
        <v>1860</v>
      </c>
      <c r="AG1364" s="117"/>
      <c r="AH1364" s="117" t="s">
        <v>1861</v>
      </c>
    </row>
    <row r="1365" spans="1:34" x14ac:dyDescent="0.25">
      <c r="A1365" s="117" t="s">
        <v>329</v>
      </c>
      <c r="B1365" s="117" t="s">
        <v>175</v>
      </c>
      <c r="C1365" s="117" t="s">
        <v>4535</v>
      </c>
      <c r="D1365" s="117" t="s">
        <v>474</v>
      </c>
      <c r="E1365" s="117" t="s">
        <v>394</v>
      </c>
      <c r="F1365" s="117" t="s">
        <v>516</v>
      </c>
      <c r="G1365" s="117" t="s">
        <v>517</v>
      </c>
      <c r="H1365" s="117" t="s">
        <v>4536</v>
      </c>
      <c r="I1365" s="117"/>
      <c r="J1365" s="116" t="s">
        <v>1858</v>
      </c>
      <c r="K1365" s="116">
        <v>8.2995850000000004</v>
      </c>
      <c r="L1365" s="116">
        <v>30.153293999999999</v>
      </c>
      <c r="M1365" s="117" t="s">
        <v>1859</v>
      </c>
      <c r="N1365" s="116" t="s">
        <v>159</v>
      </c>
      <c r="O1365" s="116">
        <v>14</v>
      </c>
      <c r="P1365" s="116">
        <v>85</v>
      </c>
      <c r="Q1365" s="116">
        <v>14</v>
      </c>
      <c r="R1365" s="116">
        <v>85</v>
      </c>
      <c r="S1365" s="116">
        <v>0</v>
      </c>
      <c r="T1365" s="116">
        <v>0</v>
      </c>
      <c r="U1365" s="116" t="s">
        <v>159</v>
      </c>
      <c r="V1365" s="116">
        <v>24</v>
      </c>
      <c r="W1365" s="116">
        <v>196</v>
      </c>
      <c r="X1365" s="116">
        <v>24</v>
      </c>
      <c r="Y1365" s="116">
        <v>196</v>
      </c>
      <c r="Z1365" s="116">
        <v>0</v>
      </c>
      <c r="AA1365" s="116">
        <v>0</v>
      </c>
      <c r="AB1365" s="116">
        <v>0</v>
      </c>
      <c r="AC1365" s="116">
        <v>0</v>
      </c>
      <c r="AD1365" s="116">
        <v>5</v>
      </c>
      <c r="AE1365" s="116">
        <v>35</v>
      </c>
      <c r="AF1365" s="116" t="s">
        <v>1860</v>
      </c>
      <c r="AG1365" s="117"/>
      <c r="AH1365" s="117" t="s">
        <v>1861</v>
      </c>
    </row>
    <row r="1366" spans="1:34" x14ac:dyDescent="0.25">
      <c r="A1366" s="117" t="s">
        <v>329</v>
      </c>
      <c r="B1366" s="117" t="s">
        <v>175</v>
      </c>
      <c r="C1366" s="117" t="s">
        <v>4537</v>
      </c>
      <c r="D1366" s="117" t="s">
        <v>474</v>
      </c>
      <c r="E1366" s="117" t="s">
        <v>394</v>
      </c>
      <c r="F1366" s="117" t="s">
        <v>516</v>
      </c>
      <c r="G1366" s="117" t="s">
        <v>517</v>
      </c>
      <c r="H1366" s="117" t="s">
        <v>4538</v>
      </c>
      <c r="I1366" s="117"/>
      <c r="J1366" s="116" t="s">
        <v>1858</v>
      </c>
      <c r="K1366" s="116">
        <v>8.2943499999999997</v>
      </c>
      <c r="L1366" s="116">
        <v>30.153816670000001</v>
      </c>
      <c r="M1366" s="117" t="s">
        <v>1859</v>
      </c>
      <c r="N1366" s="116" t="s">
        <v>159</v>
      </c>
      <c r="O1366" s="116">
        <v>18</v>
      </c>
      <c r="P1366" s="116">
        <v>126</v>
      </c>
      <c r="Q1366" s="116">
        <v>18</v>
      </c>
      <c r="R1366" s="116">
        <v>126</v>
      </c>
      <c r="S1366" s="116">
        <v>0</v>
      </c>
      <c r="T1366" s="116">
        <v>0</v>
      </c>
      <c r="U1366" s="116" t="s">
        <v>159</v>
      </c>
      <c r="V1366" s="116">
        <v>23</v>
      </c>
      <c r="W1366" s="116">
        <v>138</v>
      </c>
      <c r="X1366" s="116">
        <v>23</v>
      </c>
      <c r="Y1366" s="116">
        <v>138</v>
      </c>
      <c r="Z1366" s="116">
        <v>0</v>
      </c>
      <c r="AA1366" s="116">
        <v>0</v>
      </c>
      <c r="AB1366" s="116">
        <v>0</v>
      </c>
      <c r="AC1366" s="116">
        <v>0</v>
      </c>
      <c r="AD1366" s="116">
        <v>6</v>
      </c>
      <c r="AE1366" s="116">
        <v>42</v>
      </c>
      <c r="AF1366" s="116" t="s">
        <v>1860</v>
      </c>
      <c r="AG1366" s="117"/>
      <c r="AH1366" s="117" t="s">
        <v>1861</v>
      </c>
    </row>
    <row r="1367" spans="1:34" x14ac:dyDescent="0.25">
      <c r="A1367" s="117" t="s">
        <v>329</v>
      </c>
      <c r="B1367" s="117" t="s">
        <v>175</v>
      </c>
      <c r="C1367" s="117" t="s">
        <v>4539</v>
      </c>
      <c r="D1367" s="117" t="s">
        <v>474</v>
      </c>
      <c r="E1367" s="117" t="s">
        <v>394</v>
      </c>
      <c r="F1367" s="117" t="s">
        <v>516</v>
      </c>
      <c r="G1367" s="117" t="s">
        <v>517</v>
      </c>
      <c r="H1367" s="117" t="s">
        <v>4540</v>
      </c>
      <c r="I1367" s="117"/>
      <c r="J1367" s="116" t="s">
        <v>1858</v>
      </c>
      <c r="K1367" s="116">
        <v>8.2978500000000004</v>
      </c>
      <c r="L1367" s="116">
        <v>30.147449999999999</v>
      </c>
      <c r="M1367" s="117" t="s">
        <v>1859</v>
      </c>
      <c r="N1367" s="116" t="s">
        <v>159</v>
      </c>
      <c r="O1367" s="116">
        <v>2</v>
      </c>
      <c r="P1367" s="116">
        <v>20</v>
      </c>
      <c r="Q1367" s="116">
        <v>2</v>
      </c>
      <c r="R1367" s="116">
        <v>20</v>
      </c>
      <c r="S1367" s="116">
        <v>0</v>
      </c>
      <c r="T1367" s="116">
        <v>0</v>
      </c>
      <c r="U1367" s="116" t="s">
        <v>159</v>
      </c>
      <c r="V1367" s="116">
        <v>20</v>
      </c>
      <c r="W1367" s="116">
        <v>163</v>
      </c>
      <c r="X1367" s="116">
        <v>17</v>
      </c>
      <c r="Y1367" s="116">
        <v>145</v>
      </c>
      <c r="Z1367" s="116">
        <v>3</v>
      </c>
      <c r="AA1367" s="116">
        <v>18</v>
      </c>
      <c r="AB1367" s="116">
        <v>0</v>
      </c>
      <c r="AC1367" s="116">
        <v>0</v>
      </c>
      <c r="AD1367" s="116">
        <v>5</v>
      </c>
      <c r="AE1367" s="116">
        <v>35</v>
      </c>
      <c r="AF1367" s="116" t="s">
        <v>1860</v>
      </c>
      <c r="AG1367" s="117"/>
      <c r="AH1367" s="117" t="s">
        <v>1861</v>
      </c>
    </row>
    <row r="1368" spans="1:34" x14ac:dyDescent="0.25">
      <c r="A1368" s="117" t="s">
        <v>329</v>
      </c>
      <c r="B1368" s="117" t="s">
        <v>175</v>
      </c>
      <c r="C1368" s="117" t="s">
        <v>4541</v>
      </c>
      <c r="D1368" s="117" t="s">
        <v>474</v>
      </c>
      <c r="E1368" s="117" t="s">
        <v>394</v>
      </c>
      <c r="F1368" s="117" t="s">
        <v>516</v>
      </c>
      <c r="G1368" s="117" t="s">
        <v>517</v>
      </c>
      <c r="H1368" s="117" t="s">
        <v>4542</v>
      </c>
      <c r="I1368" s="117"/>
      <c r="J1368" s="116" t="s">
        <v>1858</v>
      </c>
      <c r="K1368" s="116">
        <v>8.2937790000000007</v>
      </c>
      <c r="L1368" s="116">
        <v>30.147345000000001</v>
      </c>
      <c r="M1368" s="117" t="s">
        <v>1859</v>
      </c>
      <c r="N1368" s="116" t="s">
        <v>159</v>
      </c>
      <c r="O1368" s="116">
        <v>4</v>
      </c>
      <c r="P1368" s="116">
        <v>28</v>
      </c>
      <c r="Q1368" s="116">
        <v>4</v>
      </c>
      <c r="R1368" s="116">
        <v>28</v>
      </c>
      <c r="S1368" s="116">
        <v>0</v>
      </c>
      <c r="T1368" s="116">
        <v>0</v>
      </c>
      <c r="U1368" s="116" t="s">
        <v>159</v>
      </c>
      <c r="V1368" s="116">
        <v>19</v>
      </c>
      <c r="W1368" s="116">
        <v>133</v>
      </c>
      <c r="X1368" s="116">
        <v>19</v>
      </c>
      <c r="Y1368" s="116">
        <v>133</v>
      </c>
      <c r="Z1368" s="116">
        <v>0</v>
      </c>
      <c r="AA1368" s="116">
        <v>0</v>
      </c>
      <c r="AB1368" s="116">
        <v>0</v>
      </c>
      <c r="AC1368" s="116">
        <v>0</v>
      </c>
      <c r="AD1368" s="116">
        <v>4</v>
      </c>
      <c r="AE1368" s="116">
        <v>28</v>
      </c>
      <c r="AF1368" s="116" t="s">
        <v>1860</v>
      </c>
      <c r="AG1368" s="117"/>
      <c r="AH1368" s="117" t="s">
        <v>1861</v>
      </c>
    </row>
    <row r="1369" spans="1:34" x14ac:dyDescent="0.25">
      <c r="A1369" s="117" t="s">
        <v>329</v>
      </c>
      <c r="B1369" s="117" t="s">
        <v>175</v>
      </c>
      <c r="C1369" s="117" t="s">
        <v>4543</v>
      </c>
      <c r="D1369" s="117" t="s">
        <v>474</v>
      </c>
      <c r="E1369" s="117" t="s">
        <v>394</v>
      </c>
      <c r="F1369" s="117" t="s">
        <v>516</v>
      </c>
      <c r="G1369" s="117" t="s">
        <v>517</v>
      </c>
      <c r="H1369" s="117" t="s">
        <v>4544</v>
      </c>
      <c r="I1369" s="117"/>
      <c r="J1369" s="116" t="s">
        <v>1858</v>
      </c>
      <c r="K1369" s="116">
        <v>8.2898289999999992</v>
      </c>
      <c r="L1369" s="116">
        <v>30.151437999999999</v>
      </c>
      <c r="M1369" s="117" t="s">
        <v>1859</v>
      </c>
      <c r="N1369" s="116" t="s">
        <v>146</v>
      </c>
      <c r="O1369" s="116">
        <v>0</v>
      </c>
      <c r="P1369" s="116">
        <v>0</v>
      </c>
      <c r="Q1369" s="116">
        <v>0</v>
      </c>
      <c r="R1369" s="116">
        <v>0</v>
      </c>
      <c r="S1369" s="116">
        <v>0</v>
      </c>
      <c r="T1369" s="116">
        <v>0</v>
      </c>
      <c r="U1369" s="116" t="s">
        <v>159</v>
      </c>
      <c r="V1369" s="116">
        <v>18</v>
      </c>
      <c r="W1369" s="116">
        <v>144</v>
      </c>
      <c r="X1369" s="116">
        <v>18</v>
      </c>
      <c r="Y1369" s="116">
        <v>144</v>
      </c>
      <c r="Z1369" s="116">
        <v>0</v>
      </c>
      <c r="AA1369" s="116">
        <v>0</v>
      </c>
      <c r="AB1369" s="116">
        <v>0</v>
      </c>
      <c r="AC1369" s="116">
        <v>0</v>
      </c>
      <c r="AD1369" s="116">
        <v>4</v>
      </c>
      <c r="AE1369" s="116">
        <v>28</v>
      </c>
      <c r="AF1369" s="116" t="s">
        <v>1860</v>
      </c>
      <c r="AG1369" s="117"/>
      <c r="AH1369" s="117" t="s">
        <v>1861</v>
      </c>
    </row>
    <row r="1370" spans="1:34" x14ac:dyDescent="0.25">
      <c r="A1370" s="117" t="s">
        <v>329</v>
      </c>
      <c r="B1370" s="117" t="s">
        <v>175</v>
      </c>
      <c r="C1370" s="117" t="s">
        <v>4545</v>
      </c>
      <c r="D1370" s="117" t="s">
        <v>474</v>
      </c>
      <c r="E1370" s="117" t="s">
        <v>394</v>
      </c>
      <c r="F1370" s="117" t="s">
        <v>516</v>
      </c>
      <c r="G1370" s="117" t="s">
        <v>517</v>
      </c>
      <c r="H1370" s="117" t="s">
        <v>4546</v>
      </c>
      <c r="I1370" s="117"/>
      <c r="J1370" s="116" t="s">
        <v>1858</v>
      </c>
      <c r="K1370" s="116">
        <v>8.2876329999999996</v>
      </c>
      <c r="L1370" s="116">
        <v>30.112967000000001</v>
      </c>
      <c r="M1370" s="117" t="s">
        <v>1859</v>
      </c>
      <c r="N1370" s="116" t="s">
        <v>159</v>
      </c>
      <c r="O1370" s="116">
        <v>9</v>
      </c>
      <c r="P1370" s="116">
        <v>45</v>
      </c>
      <c r="Q1370" s="116">
        <v>9</v>
      </c>
      <c r="R1370" s="116">
        <v>45</v>
      </c>
      <c r="S1370" s="116">
        <v>0</v>
      </c>
      <c r="T1370" s="116">
        <v>0</v>
      </c>
      <c r="U1370" s="116" t="s">
        <v>159</v>
      </c>
      <c r="V1370" s="116">
        <v>24</v>
      </c>
      <c r="W1370" s="116">
        <v>168</v>
      </c>
      <c r="X1370" s="116">
        <v>24</v>
      </c>
      <c r="Y1370" s="116">
        <v>168</v>
      </c>
      <c r="Z1370" s="116">
        <v>0</v>
      </c>
      <c r="AA1370" s="116">
        <v>0</v>
      </c>
      <c r="AB1370" s="116">
        <v>0</v>
      </c>
      <c r="AC1370" s="116">
        <v>0</v>
      </c>
      <c r="AD1370" s="116">
        <v>2</v>
      </c>
      <c r="AE1370" s="116">
        <v>14</v>
      </c>
      <c r="AF1370" s="116" t="s">
        <v>1860</v>
      </c>
      <c r="AG1370" s="117"/>
      <c r="AH1370" s="117" t="s">
        <v>1861</v>
      </c>
    </row>
    <row r="1371" spans="1:34" x14ac:dyDescent="0.25">
      <c r="A1371" s="117" t="s">
        <v>329</v>
      </c>
      <c r="B1371" s="117" t="s">
        <v>175</v>
      </c>
      <c r="C1371" s="117" t="s">
        <v>4547</v>
      </c>
      <c r="D1371" s="117" t="s">
        <v>474</v>
      </c>
      <c r="E1371" s="117" t="s">
        <v>394</v>
      </c>
      <c r="F1371" s="117" t="s">
        <v>516</v>
      </c>
      <c r="G1371" s="117" t="s">
        <v>517</v>
      </c>
      <c r="H1371" s="117" t="s">
        <v>4548</v>
      </c>
      <c r="I1371" s="117"/>
      <c r="J1371" s="116" t="s">
        <v>1858</v>
      </c>
      <c r="K1371" s="116">
        <v>8.1986830000000008</v>
      </c>
      <c r="L1371" s="116">
        <v>30.120533333000001</v>
      </c>
      <c r="M1371" s="117" t="s">
        <v>1859</v>
      </c>
      <c r="N1371" s="116" t="s">
        <v>159</v>
      </c>
      <c r="O1371" s="116">
        <v>7</v>
      </c>
      <c r="P1371" s="116">
        <v>62</v>
      </c>
      <c r="Q1371" s="116">
        <v>7</v>
      </c>
      <c r="R1371" s="116">
        <v>62</v>
      </c>
      <c r="S1371" s="116">
        <v>0</v>
      </c>
      <c r="T1371" s="116">
        <v>0</v>
      </c>
      <c r="U1371" s="116" t="s">
        <v>159</v>
      </c>
      <c r="V1371" s="116">
        <v>30</v>
      </c>
      <c r="W1371" s="116">
        <v>150</v>
      </c>
      <c r="X1371" s="116">
        <v>30</v>
      </c>
      <c r="Y1371" s="116">
        <v>150</v>
      </c>
      <c r="Z1371" s="116">
        <v>0</v>
      </c>
      <c r="AA1371" s="116">
        <v>0</v>
      </c>
      <c r="AB1371" s="116">
        <v>0</v>
      </c>
      <c r="AC1371" s="116">
        <v>0</v>
      </c>
      <c r="AD1371" s="116">
        <v>4</v>
      </c>
      <c r="AE1371" s="116">
        <v>28</v>
      </c>
      <c r="AF1371" s="116" t="s">
        <v>1860</v>
      </c>
      <c r="AG1371" s="117"/>
      <c r="AH1371" s="117" t="s">
        <v>1861</v>
      </c>
    </row>
    <row r="1372" spans="1:34" x14ac:dyDescent="0.25">
      <c r="A1372" s="118" t="s">
        <v>329</v>
      </c>
      <c r="B1372" s="118" t="s">
        <v>175</v>
      </c>
      <c r="C1372" s="118" t="s">
        <v>4549</v>
      </c>
      <c r="D1372" s="118" t="s">
        <v>474</v>
      </c>
      <c r="E1372" s="118" t="s">
        <v>394</v>
      </c>
      <c r="F1372" s="118" t="s">
        <v>516</v>
      </c>
      <c r="G1372" s="118" t="s">
        <v>517</v>
      </c>
      <c r="H1372" s="118" t="s">
        <v>4550</v>
      </c>
      <c r="I1372" s="118"/>
      <c r="J1372" s="118" t="s">
        <v>1885</v>
      </c>
      <c r="K1372" s="119">
        <v>8.3082999999999991</v>
      </c>
      <c r="L1372" s="119">
        <v>30.139266667000001</v>
      </c>
      <c r="M1372" s="118" t="s">
        <v>1859</v>
      </c>
      <c r="N1372" s="116" t="s">
        <v>159</v>
      </c>
      <c r="O1372" s="119">
        <v>27</v>
      </c>
      <c r="P1372" s="119">
        <v>245</v>
      </c>
      <c r="Q1372" s="119">
        <v>27</v>
      </c>
      <c r="R1372" s="119">
        <v>245</v>
      </c>
      <c r="S1372" s="119">
        <v>0</v>
      </c>
      <c r="T1372" s="119">
        <v>0</v>
      </c>
      <c r="U1372" s="119" t="s">
        <v>146</v>
      </c>
      <c r="V1372" s="119">
        <v>0</v>
      </c>
      <c r="W1372" s="116">
        <v>0</v>
      </c>
      <c r="X1372" s="119">
        <v>0</v>
      </c>
      <c r="Y1372" s="119">
        <v>0</v>
      </c>
      <c r="Z1372" s="119">
        <v>0</v>
      </c>
      <c r="AA1372" s="119">
        <v>0</v>
      </c>
      <c r="AB1372" s="119">
        <v>0</v>
      </c>
      <c r="AC1372" s="119">
        <v>0</v>
      </c>
      <c r="AD1372" s="119">
        <v>0</v>
      </c>
      <c r="AE1372" s="119">
        <v>0</v>
      </c>
      <c r="AF1372" s="116" t="s">
        <v>1860</v>
      </c>
      <c r="AG1372" s="118"/>
      <c r="AH1372" s="117" t="s">
        <v>1861</v>
      </c>
    </row>
    <row r="1373" spans="1:34" x14ac:dyDescent="0.25">
      <c r="A1373" s="118" t="s">
        <v>329</v>
      </c>
      <c r="B1373" s="118" t="s">
        <v>175</v>
      </c>
      <c r="C1373" s="118" t="s">
        <v>4551</v>
      </c>
      <c r="D1373" s="118" t="s">
        <v>474</v>
      </c>
      <c r="E1373" s="118" t="s">
        <v>394</v>
      </c>
      <c r="F1373" s="118" t="s">
        <v>516</v>
      </c>
      <c r="G1373" s="118" t="s">
        <v>517</v>
      </c>
      <c r="H1373" s="118" t="s">
        <v>4552</v>
      </c>
      <c r="I1373" s="118"/>
      <c r="J1373" s="118" t="s">
        <v>1885</v>
      </c>
      <c r="K1373" s="119">
        <v>8.3086500000000001</v>
      </c>
      <c r="L1373" s="119">
        <v>30.115200000000002</v>
      </c>
      <c r="M1373" s="118" t="s">
        <v>1859</v>
      </c>
      <c r="N1373" s="116" t="s">
        <v>159</v>
      </c>
      <c r="O1373" s="119">
        <v>33</v>
      </c>
      <c r="P1373" s="119">
        <v>270</v>
      </c>
      <c r="Q1373" s="119">
        <v>33</v>
      </c>
      <c r="R1373" s="119">
        <v>270</v>
      </c>
      <c r="S1373" s="119">
        <v>0</v>
      </c>
      <c r="T1373" s="119">
        <v>0</v>
      </c>
      <c r="U1373" s="119" t="s">
        <v>146</v>
      </c>
      <c r="V1373" s="119">
        <v>0</v>
      </c>
      <c r="W1373" s="116">
        <v>0</v>
      </c>
      <c r="X1373" s="119">
        <v>0</v>
      </c>
      <c r="Y1373" s="119">
        <v>0</v>
      </c>
      <c r="Z1373" s="119">
        <v>0</v>
      </c>
      <c r="AA1373" s="119">
        <v>0</v>
      </c>
      <c r="AB1373" s="119">
        <v>0</v>
      </c>
      <c r="AC1373" s="119">
        <v>0</v>
      </c>
      <c r="AD1373" s="119">
        <v>0</v>
      </c>
      <c r="AE1373" s="119">
        <v>0</v>
      </c>
      <c r="AF1373" s="116" t="s">
        <v>1860</v>
      </c>
      <c r="AG1373" s="118"/>
      <c r="AH1373" s="117" t="s">
        <v>1861</v>
      </c>
    </row>
    <row r="1374" spans="1:34" x14ac:dyDescent="0.25">
      <c r="A1374" s="118" t="s">
        <v>329</v>
      </c>
      <c r="B1374" s="118" t="s">
        <v>175</v>
      </c>
      <c r="C1374" s="118" t="s">
        <v>4553</v>
      </c>
      <c r="D1374" s="118" t="s">
        <v>474</v>
      </c>
      <c r="E1374" s="118" t="s">
        <v>394</v>
      </c>
      <c r="F1374" s="118" t="s">
        <v>516</v>
      </c>
      <c r="G1374" s="118" t="s">
        <v>517</v>
      </c>
      <c r="H1374" s="118" t="s">
        <v>4554</v>
      </c>
      <c r="I1374" s="118"/>
      <c r="J1374" s="118" t="s">
        <v>1885</v>
      </c>
      <c r="K1374" s="119">
        <v>8.2974701070000005</v>
      </c>
      <c r="L1374" s="119">
        <v>30.121357003</v>
      </c>
      <c r="M1374" s="118" t="s">
        <v>1859</v>
      </c>
      <c r="N1374" s="116" t="s">
        <v>159</v>
      </c>
      <c r="O1374" s="119">
        <v>40</v>
      </c>
      <c r="P1374" s="119">
        <v>320</v>
      </c>
      <c r="Q1374" s="119">
        <v>40</v>
      </c>
      <c r="R1374" s="119">
        <v>320</v>
      </c>
      <c r="S1374" s="119">
        <v>0</v>
      </c>
      <c r="T1374" s="119">
        <v>0</v>
      </c>
      <c r="U1374" s="119" t="s">
        <v>146</v>
      </c>
      <c r="V1374" s="119">
        <v>0</v>
      </c>
      <c r="W1374" s="116">
        <v>0</v>
      </c>
      <c r="X1374" s="119">
        <v>0</v>
      </c>
      <c r="Y1374" s="119">
        <v>0</v>
      </c>
      <c r="Z1374" s="119">
        <v>0</v>
      </c>
      <c r="AA1374" s="119">
        <v>0</v>
      </c>
      <c r="AB1374" s="119">
        <v>0</v>
      </c>
      <c r="AC1374" s="119">
        <v>0</v>
      </c>
      <c r="AD1374" s="119">
        <v>0</v>
      </c>
      <c r="AE1374" s="119">
        <v>0</v>
      </c>
      <c r="AF1374" s="116" t="s">
        <v>1860</v>
      </c>
      <c r="AG1374" s="118"/>
      <c r="AH1374" s="117" t="s">
        <v>1861</v>
      </c>
    </row>
    <row r="1375" spans="1:34" x14ac:dyDescent="0.25">
      <c r="A1375" s="117" t="s">
        <v>329</v>
      </c>
      <c r="B1375" s="117" t="s">
        <v>175</v>
      </c>
      <c r="C1375" s="117" t="s">
        <v>4555</v>
      </c>
      <c r="D1375" s="117" t="s">
        <v>474</v>
      </c>
      <c r="E1375" s="117" t="s">
        <v>394</v>
      </c>
      <c r="F1375" s="117" t="s">
        <v>530</v>
      </c>
      <c r="G1375" s="117" t="s">
        <v>531</v>
      </c>
      <c r="H1375" s="117" t="s">
        <v>782</v>
      </c>
      <c r="I1375" s="117" t="s">
        <v>4556</v>
      </c>
      <c r="J1375" s="116" t="s">
        <v>1858</v>
      </c>
      <c r="K1375" s="116">
        <v>8.2170100000000001</v>
      </c>
      <c r="L1375" s="116">
        <v>30.243040000000001</v>
      </c>
      <c r="M1375" s="117" t="s">
        <v>1859</v>
      </c>
      <c r="N1375" s="116" t="s">
        <v>159</v>
      </c>
      <c r="O1375" s="116">
        <v>15</v>
      </c>
      <c r="P1375" s="116">
        <v>105</v>
      </c>
      <c r="Q1375" s="116">
        <v>15</v>
      </c>
      <c r="R1375" s="116">
        <v>105</v>
      </c>
      <c r="S1375" s="116">
        <v>0</v>
      </c>
      <c r="T1375" s="116">
        <v>0</v>
      </c>
      <c r="U1375" s="116" t="s">
        <v>159</v>
      </c>
      <c r="V1375" s="116">
        <v>30</v>
      </c>
      <c r="W1375" s="116">
        <v>210</v>
      </c>
      <c r="X1375" s="116">
        <v>30</v>
      </c>
      <c r="Y1375" s="116">
        <v>210</v>
      </c>
      <c r="Z1375" s="116">
        <v>0</v>
      </c>
      <c r="AA1375" s="116">
        <v>0</v>
      </c>
      <c r="AB1375" s="116">
        <v>0</v>
      </c>
      <c r="AC1375" s="116">
        <v>0</v>
      </c>
      <c r="AD1375" s="116">
        <v>3</v>
      </c>
      <c r="AE1375" s="116">
        <v>21</v>
      </c>
      <c r="AF1375" s="116" t="s">
        <v>1860</v>
      </c>
      <c r="AG1375" s="117"/>
      <c r="AH1375" s="117" t="s">
        <v>1861</v>
      </c>
    </row>
    <row r="1376" spans="1:34" x14ac:dyDescent="0.25">
      <c r="A1376" s="117" t="s">
        <v>329</v>
      </c>
      <c r="B1376" s="117" t="s">
        <v>175</v>
      </c>
      <c r="C1376" s="117" t="s">
        <v>4557</v>
      </c>
      <c r="D1376" s="117" t="s">
        <v>474</v>
      </c>
      <c r="E1376" s="117" t="s">
        <v>394</v>
      </c>
      <c r="F1376" s="117" t="s">
        <v>530</v>
      </c>
      <c r="G1376" s="117" t="s">
        <v>531</v>
      </c>
      <c r="H1376" s="117" t="s">
        <v>4558</v>
      </c>
      <c r="I1376" s="117"/>
      <c r="J1376" s="116" t="s">
        <v>1858</v>
      </c>
      <c r="K1376" s="116">
        <v>8.2464399999999998</v>
      </c>
      <c r="L1376" s="116">
        <v>30.209444000000001</v>
      </c>
      <c r="M1376" s="117" t="s">
        <v>1859</v>
      </c>
      <c r="N1376" s="116" t="s">
        <v>159</v>
      </c>
      <c r="O1376" s="116">
        <v>10</v>
      </c>
      <c r="P1376" s="116">
        <v>60</v>
      </c>
      <c r="Q1376" s="116">
        <v>10</v>
      </c>
      <c r="R1376" s="116">
        <v>60</v>
      </c>
      <c r="S1376" s="116">
        <v>0</v>
      </c>
      <c r="T1376" s="116">
        <v>0</v>
      </c>
      <c r="U1376" s="116" t="s">
        <v>159</v>
      </c>
      <c r="V1376" s="116">
        <v>28</v>
      </c>
      <c r="W1376" s="116">
        <v>196</v>
      </c>
      <c r="X1376" s="116">
        <v>28</v>
      </c>
      <c r="Y1376" s="116">
        <v>196</v>
      </c>
      <c r="Z1376" s="116">
        <v>0</v>
      </c>
      <c r="AA1376" s="116">
        <v>0</v>
      </c>
      <c r="AB1376" s="116">
        <v>0</v>
      </c>
      <c r="AC1376" s="116">
        <v>0</v>
      </c>
      <c r="AD1376" s="116">
        <v>3</v>
      </c>
      <c r="AE1376" s="116">
        <v>21</v>
      </c>
      <c r="AF1376" s="116" t="s">
        <v>1860</v>
      </c>
      <c r="AG1376" s="117"/>
      <c r="AH1376" s="117" t="s">
        <v>1861</v>
      </c>
    </row>
    <row r="1377" spans="1:34" x14ac:dyDescent="0.25">
      <c r="A1377" s="117" t="s">
        <v>329</v>
      </c>
      <c r="B1377" s="117" t="s">
        <v>175</v>
      </c>
      <c r="C1377" s="117" t="s">
        <v>4559</v>
      </c>
      <c r="D1377" s="117" t="s">
        <v>474</v>
      </c>
      <c r="E1377" s="117" t="s">
        <v>394</v>
      </c>
      <c r="F1377" s="117" t="s">
        <v>530</v>
      </c>
      <c r="G1377" s="117" t="s">
        <v>531</v>
      </c>
      <c r="H1377" s="117" t="s">
        <v>531</v>
      </c>
      <c r="I1377" s="117"/>
      <c r="J1377" s="116" t="s">
        <v>1858</v>
      </c>
      <c r="K1377" s="116">
        <v>8.2051999999999996</v>
      </c>
      <c r="L1377" s="116">
        <v>30.230550000000001</v>
      </c>
      <c r="M1377" s="117" t="s">
        <v>1859</v>
      </c>
      <c r="N1377" s="116" t="s">
        <v>159</v>
      </c>
      <c r="O1377" s="116">
        <v>6</v>
      </c>
      <c r="P1377" s="116">
        <v>30</v>
      </c>
      <c r="Q1377" s="116">
        <v>6</v>
      </c>
      <c r="R1377" s="116">
        <v>30</v>
      </c>
      <c r="S1377" s="116">
        <v>0</v>
      </c>
      <c r="T1377" s="116">
        <v>0</v>
      </c>
      <c r="U1377" s="116" t="s">
        <v>159</v>
      </c>
      <c r="V1377" s="116">
        <v>29</v>
      </c>
      <c r="W1377" s="116">
        <v>203</v>
      </c>
      <c r="X1377" s="116">
        <v>29</v>
      </c>
      <c r="Y1377" s="116">
        <v>203</v>
      </c>
      <c r="Z1377" s="116">
        <v>0</v>
      </c>
      <c r="AA1377" s="116">
        <v>0</v>
      </c>
      <c r="AB1377" s="116">
        <v>0</v>
      </c>
      <c r="AC1377" s="116">
        <v>0</v>
      </c>
      <c r="AD1377" s="116">
        <v>5</v>
      </c>
      <c r="AE1377" s="116">
        <v>35</v>
      </c>
      <c r="AF1377" s="116" t="s">
        <v>1860</v>
      </c>
      <c r="AG1377" s="117"/>
      <c r="AH1377" s="117" t="s">
        <v>1861</v>
      </c>
    </row>
    <row r="1378" spans="1:34" x14ac:dyDescent="0.25">
      <c r="A1378" s="117" t="s">
        <v>329</v>
      </c>
      <c r="B1378" s="117" t="s">
        <v>175</v>
      </c>
      <c r="C1378" s="117" t="s">
        <v>4560</v>
      </c>
      <c r="D1378" s="117" t="s">
        <v>474</v>
      </c>
      <c r="E1378" s="117" t="s">
        <v>394</v>
      </c>
      <c r="F1378" s="117" t="s">
        <v>530</v>
      </c>
      <c r="G1378" s="117" t="s">
        <v>531</v>
      </c>
      <c r="H1378" s="117" t="s">
        <v>4561</v>
      </c>
      <c r="I1378" s="117"/>
      <c r="J1378" s="116" t="s">
        <v>1858</v>
      </c>
      <c r="K1378" s="116">
        <v>8.2148099999999999</v>
      </c>
      <c r="L1378" s="116">
        <v>30.231000000000002</v>
      </c>
      <c r="M1378" s="117" t="s">
        <v>1859</v>
      </c>
      <c r="N1378" s="116" t="s">
        <v>159</v>
      </c>
      <c r="O1378" s="116">
        <v>9</v>
      </c>
      <c r="P1378" s="116">
        <v>45</v>
      </c>
      <c r="Q1378" s="116">
        <v>9</v>
      </c>
      <c r="R1378" s="116">
        <v>45</v>
      </c>
      <c r="S1378" s="116">
        <v>0</v>
      </c>
      <c r="T1378" s="116">
        <v>0</v>
      </c>
      <c r="U1378" s="116" t="s">
        <v>159</v>
      </c>
      <c r="V1378" s="116">
        <v>23</v>
      </c>
      <c r="W1378" s="116">
        <v>161</v>
      </c>
      <c r="X1378" s="116">
        <v>23</v>
      </c>
      <c r="Y1378" s="116">
        <v>161</v>
      </c>
      <c r="Z1378" s="116">
        <v>0</v>
      </c>
      <c r="AA1378" s="116">
        <v>0</v>
      </c>
      <c r="AB1378" s="116">
        <v>0</v>
      </c>
      <c r="AC1378" s="116">
        <v>0</v>
      </c>
      <c r="AD1378" s="116">
        <v>3</v>
      </c>
      <c r="AE1378" s="116">
        <v>21</v>
      </c>
      <c r="AF1378" s="116" t="s">
        <v>1860</v>
      </c>
      <c r="AG1378" s="117"/>
      <c r="AH1378" s="117" t="s">
        <v>1861</v>
      </c>
    </row>
    <row r="1379" spans="1:34" x14ac:dyDescent="0.25">
      <c r="A1379" s="117" t="s">
        <v>329</v>
      </c>
      <c r="B1379" s="117" t="s">
        <v>175</v>
      </c>
      <c r="C1379" s="117" t="s">
        <v>4562</v>
      </c>
      <c r="D1379" s="117" t="s">
        <v>474</v>
      </c>
      <c r="E1379" s="117" t="s">
        <v>394</v>
      </c>
      <c r="F1379" s="117" t="s">
        <v>530</v>
      </c>
      <c r="G1379" s="117" t="s">
        <v>531</v>
      </c>
      <c r="H1379" s="117" t="s">
        <v>4563</v>
      </c>
      <c r="I1379" s="117"/>
      <c r="J1379" s="116" t="s">
        <v>1858</v>
      </c>
      <c r="K1379" s="116">
        <v>8.2079599999999999</v>
      </c>
      <c r="L1379" s="116">
        <v>30.23629</v>
      </c>
      <c r="M1379" s="117" t="s">
        <v>1859</v>
      </c>
      <c r="N1379" s="116" t="s">
        <v>159</v>
      </c>
      <c r="O1379" s="116">
        <v>6</v>
      </c>
      <c r="P1379" s="116">
        <v>44</v>
      </c>
      <c r="Q1379" s="116">
        <v>6</v>
      </c>
      <c r="R1379" s="116">
        <v>44</v>
      </c>
      <c r="S1379" s="116">
        <v>0</v>
      </c>
      <c r="T1379" s="116">
        <v>0</v>
      </c>
      <c r="U1379" s="116" t="s">
        <v>159</v>
      </c>
      <c r="V1379" s="116">
        <v>22</v>
      </c>
      <c r="W1379" s="116">
        <v>136</v>
      </c>
      <c r="X1379" s="116">
        <v>22</v>
      </c>
      <c r="Y1379" s="116">
        <v>136</v>
      </c>
      <c r="Z1379" s="116">
        <v>0</v>
      </c>
      <c r="AA1379" s="116">
        <v>0</v>
      </c>
      <c r="AB1379" s="116">
        <v>0</v>
      </c>
      <c r="AC1379" s="116">
        <v>0</v>
      </c>
      <c r="AD1379" s="116">
        <v>3</v>
      </c>
      <c r="AE1379" s="116">
        <v>15</v>
      </c>
      <c r="AF1379" s="116" t="s">
        <v>1860</v>
      </c>
      <c r="AG1379" s="117"/>
      <c r="AH1379" s="117" t="s">
        <v>1861</v>
      </c>
    </row>
    <row r="1380" spans="1:34" x14ac:dyDescent="0.25">
      <c r="A1380" s="117" t="s">
        <v>329</v>
      </c>
      <c r="B1380" s="117" t="s">
        <v>175</v>
      </c>
      <c r="C1380" s="117" t="s">
        <v>4564</v>
      </c>
      <c r="D1380" s="117" t="s">
        <v>474</v>
      </c>
      <c r="E1380" s="117" t="s">
        <v>394</v>
      </c>
      <c r="F1380" s="117" t="s">
        <v>530</v>
      </c>
      <c r="G1380" s="117" t="s">
        <v>531</v>
      </c>
      <c r="H1380" s="117" t="s">
        <v>4565</v>
      </c>
      <c r="I1380" s="117"/>
      <c r="J1380" s="116" t="s">
        <v>1858</v>
      </c>
      <c r="K1380" s="116">
        <v>8.2188835309999995</v>
      </c>
      <c r="L1380" s="116">
        <v>30.227707469999999</v>
      </c>
      <c r="M1380" s="117" t="s">
        <v>1859</v>
      </c>
      <c r="N1380" s="116" t="s">
        <v>159</v>
      </c>
      <c r="O1380" s="116">
        <v>7</v>
      </c>
      <c r="P1380" s="116">
        <v>44</v>
      </c>
      <c r="Q1380" s="116">
        <v>7</v>
      </c>
      <c r="R1380" s="116">
        <v>44</v>
      </c>
      <c r="S1380" s="116">
        <v>0</v>
      </c>
      <c r="T1380" s="116">
        <v>0</v>
      </c>
      <c r="U1380" s="116" t="s">
        <v>159</v>
      </c>
      <c r="V1380" s="116">
        <v>22</v>
      </c>
      <c r="W1380" s="116">
        <v>154</v>
      </c>
      <c r="X1380" s="116">
        <v>22</v>
      </c>
      <c r="Y1380" s="116">
        <v>154</v>
      </c>
      <c r="Z1380" s="116">
        <v>0</v>
      </c>
      <c r="AA1380" s="116">
        <v>0</v>
      </c>
      <c r="AB1380" s="116">
        <v>0</v>
      </c>
      <c r="AC1380" s="116">
        <v>0</v>
      </c>
      <c r="AD1380" s="116">
        <v>3</v>
      </c>
      <c r="AE1380" s="116">
        <v>21</v>
      </c>
      <c r="AF1380" s="116" t="s">
        <v>1860</v>
      </c>
      <c r="AG1380" s="117"/>
      <c r="AH1380" s="117" t="s">
        <v>1861</v>
      </c>
    </row>
    <row r="1381" spans="1:34" x14ac:dyDescent="0.25">
      <c r="A1381" s="117" t="s">
        <v>329</v>
      </c>
      <c r="B1381" s="117" t="s">
        <v>175</v>
      </c>
      <c r="C1381" s="117" t="s">
        <v>4566</v>
      </c>
      <c r="D1381" s="117" t="s">
        <v>474</v>
      </c>
      <c r="E1381" s="117" t="s">
        <v>394</v>
      </c>
      <c r="F1381" s="117" t="s">
        <v>530</v>
      </c>
      <c r="G1381" s="117" t="s">
        <v>531</v>
      </c>
      <c r="H1381" s="117" t="s">
        <v>4567</v>
      </c>
      <c r="I1381" s="117"/>
      <c r="J1381" s="116" t="s">
        <v>1858</v>
      </c>
      <c r="K1381" s="116">
        <v>8.2014899999999997</v>
      </c>
      <c r="L1381" s="116">
        <v>30.227709999999998</v>
      </c>
      <c r="M1381" s="117" t="s">
        <v>1859</v>
      </c>
      <c r="N1381" s="116" t="s">
        <v>159</v>
      </c>
      <c r="O1381" s="116">
        <v>7</v>
      </c>
      <c r="P1381" s="116">
        <v>62</v>
      </c>
      <c r="Q1381" s="116">
        <v>7</v>
      </c>
      <c r="R1381" s="116">
        <v>62</v>
      </c>
      <c r="S1381" s="116">
        <v>0</v>
      </c>
      <c r="T1381" s="116">
        <v>0</v>
      </c>
      <c r="U1381" s="116" t="s">
        <v>159</v>
      </c>
      <c r="V1381" s="116">
        <v>26</v>
      </c>
      <c r="W1381" s="116">
        <v>182</v>
      </c>
      <c r="X1381" s="116">
        <v>26</v>
      </c>
      <c r="Y1381" s="116">
        <v>182</v>
      </c>
      <c r="Z1381" s="116">
        <v>0</v>
      </c>
      <c r="AA1381" s="116">
        <v>0</v>
      </c>
      <c r="AB1381" s="116">
        <v>0</v>
      </c>
      <c r="AC1381" s="116">
        <v>0</v>
      </c>
      <c r="AD1381" s="116">
        <v>4</v>
      </c>
      <c r="AE1381" s="116">
        <v>28</v>
      </c>
      <c r="AF1381" s="116" t="s">
        <v>1860</v>
      </c>
      <c r="AG1381" s="117"/>
      <c r="AH1381" s="117" t="s">
        <v>1861</v>
      </c>
    </row>
    <row r="1382" spans="1:34" x14ac:dyDescent="0.25">
      <c r="A1382" s="117" t="s">
        <v>329</v>
      </c>
      <c r="B1382" s="117" t="s">
        <v>175</v>
      </c>
      <c r="C1382" s="117" t="s">
        <v>4568</v>
      </c>
      <c r="D1382" s="117" t="s">
        <v>471</v>
      </c>
      <c r="E1382" s="117" t="s">
        <v>385</v>
      </c>
      <c r="F1382" s="117" t="s">
        <v>513</v>
      </c>
      <c r="G1382" s="117" t="s">
        <v>514</v>
      </c>
      <c r="H1382" s="117" t="s">
        <v>4569</v>
      </c>
      <c r="I1382" s="117"/>
      <c r="J1382" s="116" t="s">
        <v>1858</v>
      </c>
      <c r="K1382" s="116">
        <v>8.0824099999999994</v>
      </c>
      <c r="L1382" s="116">
        <v>30.02206</v>
      </c>
      <c r="M1382" s="117" t="s">
        <v>1859</v>
      </c>
      <c r="N1382" s="116" t="s">
        <v>159</v>
      </c>
      <c r="O1382" s="116">
        <v>4</v>
      </c>
      <c r="P1382" s="116">
        <v>32</v>
      </c>
      <c r="Q1382" s="116">
        <v>4</v>
      </c>
      <c r="R1382" s="116">
        <v>32</v>
      </c>
      <c r="S1382" s="116">
        <v>0</v>
      </c>
      <c r="T1382" s="116">
        <v>0</v>
      </c>
      <c r="U1382" s="116" t="s">
        <v>159</v>
      </c>
      <c r="V1382" s="116">
        <v>74</v>
      </c>
      <c r="W1382" s="116">
        <v>518</v>
      </c>
      <c r="X1382" s="116">
        <v>50</v>
      </c>
      <c r="Y1382" s="116">
        <v>350</v>
      </c>
      <c r="Z1382" s="116">
        <v>24</v>
      </c>
      <c r="AA1382" s="116">
        <v>168</v>
      </c>
      <c r="AB1382" s="116">
        <v>0</v>
      </c>
      <c r="AC1382" s="116">
        <v>0</v>
      </c>
      <c r="AD1382" s="116">
        <v>25</v>
      </c>
      <c r="AE1382" s="116">
        <v>175</v>
      </c>
      <c r="AF1382" s="116" t="s">
        <v>1860</v>
      </c>
      <c r="AG1382" s="117"/>
      <c r="AH1382" s="117" t="s">
        <v>1861</v>
      </c>
    </row>
    <row r="1383" spans="1:34" x14ac:dyDescent="0.25">
      <c r="A1383" s="117" t="s">
        <v>329</v>
      </c>
      <c r="B1383" s="117" t="s">
        <v>175</v>
      </c>
      <c r="C1383" s="117" t="s">
        <v>4570</v>
      </c>
      <c r="D1383" s="117" t="s">
        <v>471</v>
      </c>
      <c r="E1383" s="117" t="s">
        <v>385</v>
      </c>
      <c r="F1383" s="117" t="s">
        <v>470</v>
      </c>
      <c r="G1383" s="117" t="s">
        <v>472</v>
      </c>
      <c r="H1383" s="117" t="s">
        <v>4571</v>
      </c>
      <c r="I1383" s="117"/>
      <c r="J1383" s="116" t="s">
        <v>1858</v>
      </c>
      <c r="K1383" s="116">
        <v>8.1201799999999995</v>
      </c>
      <c r="L1383" s="116">
        <v>30.024529999999999</v>
      </c>
      <c r="M1383" s="117" t="s">
        <v>1859</v>
      </c>
      <c r="N1383" s="116" t="s">
        <v>159</v>
      </c>
      <c r="O1383" s="116">
        <v>10</v>
      </c>
      <c r="P1383" s="116">
        <v>68</v>
      </c>
      <c r="Q1383" s="116">
        <v>10</v>
      </c>
      <c r="R1383" s="116">
        <v>68</v>
      </c>
      <c r="S1383" s="116">
        <v>0</v>
      </c>
      <c r="T1383" s="116">
        <v>0</v>
      </c>
      <c r="U1383" s="116" t="s">
        <v>159</v>
      </c>
      <c r="V1383" s="116">
        <v>64</v>
      </c>
      <c r="W1383" s="116">
        <v>463</v>
      </c>
      <c r="X1383" s="116">
        <v>40</v>
      </c>
      <c r="Y1383" s="116">
        <v>300</v>
      </c>
      <c r="Z1383" s="116">
        <v>24</v>
      </c>
      <c r="AA1383" s="116">
        <v>163</v>
      </c>
      <c r="AB1383" s="116">
        <v>0</v>
      </c>
      <c r="AC1383" s="116">
        <v>0</v>
      </c>
      <c r="AD1383" s="116">
        <v>2</v>
      </c>
      <c r="AE1383" s="116">
        <v>24</v>
      </c>
      <c r="AF1383" s="116" t="s">
        <v>1860</v>
      </c>
      <c r="AG1383" s="117"/>
      <c r="AH1383" s="117" t="s">
        <v>1861</v>
      </c>
    </row>
    <row r="1384" spans="1:34" x14ac:dyDescent="0.25">
      <c r="A1384" s="117" t="s">
        <v>329</v>
      </c>
      <c r="B1384" s="117" t="s">
        <v>175</v>
      </c>
      <c r="C1384" s="117" t="s">
        <v>4572</v>
      </c>
      <c r="D1384" s="117" t="s">
        <v>471</v>
      </c>
      <c r="E1384" s="117" t="s">
        <v>385</v>
      </c>
      <c r="F1384" s="117" t="s">
        <v>470</v>
      </c>
      <c r="G1384" s="117" t="s">
        <v>472</v>
      </c>
      <c r="H1384" s="117" t="s">
        <v>4573</v>
      </c>
      <c r="I1384" s="117"/>
      <c r="J1384" s="116" t="s">
        <v>1858</v>
      </c>
      <c r="K1384" s="116">
        <v>8.1381669999999993</v>
      </c>
      <c r="L1384" s="116">
        <v>30.03115</v>
      </c>
      <c r="M1384" s="117" t="s">
        <v>1859</v>
      </c>
      <c r="N1384" s="116" t="s">
        <v>159</v>
      </c>
      <c r="O1384" s="116">
        <v>11</v>
      </c>
      <c r="P1384" s="116">
        <v>80</v>
      </c>
      <c r="Q1384" s="116">
        <v>10</v>
      </c>
      <c r="R1384" s="116">
        <v>72</v>
      </c>
      <c r="S1384" s="116">
        <v>1</v>
      </c>
      <c r="T1384" s="116">
        <v>8</v>
      </c>
      <c r="U1384" s="116" t="s">
        <v>159</v>
      </c>
      <c r="V1384" s="116">
        <v>40</v>
      </c>
      <c r="W1384" s="116">
        <v>301</v>
      </c>
      <c r="X1384" s="116">
        <v>35</v>
      </c>
      <c r="Y1384" s="116">
        <v>265</v>
      </c>
      <c r="Z1384" s="116">
        <v>5</v>
      </c>
      <c r="AA1384" s="116">
        <v>36</v>
      </c>
      <c r="AB1384" s="116">
        <v>0</v>
      </c>
      <c r="AC1384" s="116">
        <v>0</v>
      </c>
      <c r="AD1384" s="116">
        <v>3</v>
      </c>
      <c r="AE1384" s="116">
        <v>22</v>
      </c>
      <c r="AF1384" s="116" t="s">
        <v>1860</v>
      </c>
      <c r="AG1384" s="117"/>
      <c r="AH1384" s="117" t="s">
        <v>1861</v>
      </c>
    </row>
    <row r="1385" spans="1:34" x14ac:dyDescent="0.25">
      <c r="A1385" s="117" t="s">
        <v>329</v>
      </c>
      <c r="B1385" s="117" t="s">
        <v>175</v>
      </c>
      <c r="C1385" s="117" t="s">
        <v>4574</v>
      </c>
      <c r="D1385" s="117" t="s">
        <v>471</v>
      </c>
      <c r="E1385" s="117" t="s">
        <v>385</v>
      </c>
      <c r="F1385" s="117" t="s">
        <v>470</v>
      </c>
      <c r="G1385" s="117" t="s">
        <v>472</v>
      </c>
      <c r="H1385" s="117" t="s">
        <v>4575</v>
      </c>
      <c r="I1385" s="117"/>
      <c r="J1385" s="116" t="s">
        <v>1858</v>
      </c>
      <c r="K1385" s="116">
        <v>8.1892499999999995</v>
      </c>
      <c r="L1385" s="116">
        <v>30.08597</v>
      </c>
      <c r="M1385" s="117" t="s">
        <v>1859</v>
      </c>
      <c r="N1385" s="116" t="s">
        <v>159</v>
      </c>
      <c r="O1385" s="116">
        <v>9</v>
      </c>
      <c r="P1385" s="116">
        <v>67</v>
      </c>
      <c r="Q1385" s="116">
        <v>9</v>
      </c>
      <c r="R1385" s="116">
        <v>67</v>
      </c>
      <c r="S1385" s="116">
        <v>0</v>
      </c>
      <c r="T1385" s="116">
        <v>0</v>
      </c>
      <c r="U1385" s="116" t="s">
        <v>159</v>
      </c>
      <c r="V1385" s="116">
        <v>36</v>
      </c>
      <c r="W1385" s="116">
        <v>253</v>
      </c>
      <c r="X1385" s="116">
        <v>30</v>
      </c>
      <c r="Y1385" s="116">
        <v>212</v>
      </c>
      <c r="Z1385" s="116">
        <v>6</v>
      </c>
      <c r="AA1385" s="116">
        <v>41</v>
      </c>
      <c r="AB1385" s="116">
        <v>0</v>
      </c>
      <c r="AC1385" s="116">
        <v>0</v>
      </c>
      <c r="AD1385" s="116">
        <v>10</v>
      </c>
      <c r="AE1385" s="116">
        <v>71</v>
      </c>
      <c r="AF1385" s="116" t="s">
        <v>1860</v>
      </c>
      <c r="AG1385" s="117"/>
      <c r="AH1385" s="117" t="s">
        <v>1861</v>
      </c>
    </row>
    <row r="1386" spans="1:34" x14ac:dyDescent="0.25">
      <c r="A1386" s="117" t="s">
        <v>329</v>
      </c>
      <c r="B1386" s="117" t="s">
        <v>175</v>
      </c>
      <c r="C1386" s="117" t="s">
        <v>4576</v>
      </c>
      <c r="D1386" s="117" t="s">
        <v>471</v>
      </c>
      <c r="E1386" s="117" t="s">
        <v>385</v>
      </c>
      <c r="F1386" s="117" t="s">
        <v>470</v>
      </c>
      <c r="G1386" s="117" t="s">
        <v>472</v>
      </c>
      <c r="H1386" s="117" t="s">
        <v>4577</v>
      </c>
      <c r="I1386" s="117"/>
      <c r="J1386" s="116" t="s">
        <v>1858</v>
      </c>
      <c r="K1386" s="116">
        <v>8.1166666999999997</v>
      </c>
      <c r="L1386" s="116">
        <v>30.033333299999999</v>
      </c>
      <c r="M1386" s="117" t="s">
        <v>1859</v>
      </c>
      <c r="N1386" s="116" t="s">
        <v>146</v>
      </c>
      <c r="O1386" s="116">
        <v>0</v>
      </c>
      <c r="P1386" s="116">
        <v>0</v>
      </c>
      <c r="Q1386" s="116">
        <v>0</v>
      </c>
      <c r="R1386" s="116">
        <v>0</v>
      </c>
      <c r="S1386" s="116">
        <v>0</v>
      </c>
      <c r="T1386" s="116">
        <v>0</v>
      </c>
      <c r="U1386" s="116" t="s">
        <v>159</v>
      </c>
      <c r="V1386" s="116">
        <v>30</v>
      </c>
      <c r="W1386" s="116">
        <v>216</v>
      </c>
      <c r="X1386" s="116">
        <v>29</v>
      </c>
      <c r="Y1386" s="116">
        <v>205</v>
      </c>
      <c r="Z1386" s="116">
        <v>1</v>
      </c>
      <c r="AA1386" s="116">
        <v>11</v>
      </c>
      <c r="AB1386" s="116">
        <v>0</v>
      </c>
      <c r="AC1386" s="116">
        <v>0</v>
      </c>
      <c r="AD1386" s="116">
        <v>1</v>
      </c>
      <c r="AE1386" s="116">
        <v>9</v>
      </c>
      <c r="AF1386" s="116" t="s">
        <v>1860</v>
      </c>
      <c r="AG1386" s="117"/>
      <c r="AH1386" s="117" t="s">
        <v>1861</v>
      </c>
    </row>
    <row r="1387" spans="1:34" x14ac:dyDescent="0.25">
      <c r="A1387" s="117" t="s">
        <v>329</v>
      </c>
      <c r="B1387" s="117" t="s">
        <v>175</v>
      </c>
      <c r="C1387" s="117" t="s">
        <v>4578</v>
      </c>
      <c r="D1387" s="117" t="s">
        <v>471</v>
      </c>
      <c r="E1387" s="117" t="s">
        <v>385</v>
      </c>
      <c r="F1387" s="117" t="s">
        <v>470</v>
      </c>
      <c r="G1387" s="117" t="s">
        <v>472</v>
      </c>
      <c r="H1387" s="117" t="s">
        <v>4579</v>
      </c>
      <c r="I1387" s="117"/>
      <c r="J1387" s="116" t="s">
        <v>1858</v>
      </c>
      <c r="K1387" s="116">
        <v>8.1349999999999998</v>
      </c>
      <c r="L1387" s="116">
        <v>30.005330000000001</v>
      </c>
      <c r="M1387" s="117" t="s">
        <v>1859</v>
      </c>
      <c r="N1387" s="116" t="s">
        <v>159</v>
      </c>
      <c r="O1387" s="116">
        <v>2</v>
      </c>
      <c r="P1387" s="116">
        <v>16</v>
      </c>
      <c r="Q1387" s="116">
        <v>2</v>
      </c>
      <c r="R1387" s="116">
        <v>16</v>
      </c>
      <c r="S1387" s="116">
        <v>0</v>
      </c>
      <c r="T1387" s="116">
        <v>0</v>
      </c>
      <c r="U1387" s="116" t="s">
        <v>159</v>
      </c>
      <c r="V1387" s="116">
        <v>27</v>
      </c>
      <c r="W1387" s="116">
        <v>187</v>
      </c>
      <c r="X1387" s="116">
        <v>26</v>
      </c>
      <c r="Y1387" s="116">
        <v>182</v>
      </c>
      <c r="Z1387" s="116">
        <v>1</v>
      </c>
      <c r="AA1387" s="116">
        <v>5</v>
      </c>
      <c r="AB1387" s="116">
        <v>0</v>
      </c>
      <c r="AC1387" s="116">
        <v>0</v>
      </c>
      <c r="AD1387" s="116">
        <v>8</v>
      </c>
      <c r="AE1387" s="116">
        <v>56</v>
      </c>
      <c r="AF1387" s="116" t="s">
        <v>1860</v>
      </c>
      <c r="AG1387" s="117"/>
      <c r="AH1387" s="117" t="s">
        <v>1861</v>
      </c>
    </row>
    <row r="1388" spans="1:34" x14ac:dyDescent="0.25">
      <c r="A1388" s="117" t="s">
        <v>329</v>
      </c>
      <c r="B1388" s="117" t="s">
        <v>175</v>
      </c>
      <c r="C1388" s="117" t="s">
        <v>4580</v>
      </c>
      <c r="D1388" s="117" t="s">
        <v>471</v>
      </c>
      <c r="E1388" s="117" t="s">
        <v>385</v>
      </c>
      <c r="F1388" s="117" t="s">
        <v>470</v>
      </c>
      <c r="G1388" s="117" t="s">
        <v>472</v>
      </c>
      <c r="H1388" s="117" t="s">
        <v>4581</v>
      </c>
      <c r="I1388" s="117"/>
      <c r="J1388" s="116" t="s">
        <v>1858</v>
      </c>
      <c r="K1388" s="116">
        <v>8.1348699999999994</v>
      </c>
      <c r="L1388" s="116">
        <v>30.00534</v>
      </c>
      <c r="M1388" s="117" t="s">
        <v>1859</v>
      </c>
      <c r="N1388" s="116" t="s">
        <v>159</v>
      </c>
      <c r="O1388" s="116">
        <v>5</v>
      </c>
      <c r="P1388" s="116">
        <v>37</v>
      </c>
      <c r="Q1388" s="116">
        <v>5</v>
      </c>
      <c r="R1388" s="116">
        <v>37</v>
      </c>
      <c r="S1388" s="116">
        <v>0</v>
      </c>
      <c r="T1388" s="116">
        <v>0</v>
      </c>
      <c r="U1388" s="116" t="s">
        <v>159</v>
      </c>
      <c r="V1388" s="116">
        <v>22</v>
      </c>
      <c r="W1388" s="116">
        <v>158</v>
      </c>
      <c r="X1388" s="116">
        <v>18</v>
      </c>
      <c r="Y1388" s="116">
        <v>128</v>
      </c>
      <c r="Z1388" s="116">
        <v>4</v>
      </c>
      <c r="AA1388" s="116">
        <v>30</v>
      </c>
      <c r="AB1388" s="116">
        <v>0</v>
      </c>
      <c r="AC1388" s="116">
        <v>0</v>
      </c>
      <c r="AD1388" s="116">
        <v>4</v>
      </c>
      <c r="AE1388" s="116">
        <v>30</v>
      </c>
      <c r="AF1388" s="116" t="s">
        <v>1860</v>
      </c>
      <c r="AG1388" s="117"/>
      <c r="AH1388" s="117" t="s">
        <v>1861</v>
      </c>
    </row>
    <row r="1389" spans="1:34" x14ac:dyDescent="0.25">
      <c r="A1389" s="117" t="s">
        <v>329</v>
      </c>
      <c r="B1389" s="117" t="s">
        <v>175</v>
      </c>
      <c r="C1389" s="117" t="s">
        <v>4582</v>
      </c>
      <c r="D1389" s="117" t="s">
        <v>471</v>
      </c>
      <c r="E1389" s="117" t="s">
        <v>385</v>
      </c>
      <c r="F1389" s="117" t="s">
        <v>493</v>
      </c>
      <c r="G1389" s="117" t="s">
        <v>494</v>
      </c>
      <c r="H1389" s="117" t="s">
        <v>4583</v>
      </c>
      <c r="I1389" s="117"/>
      <c r="J1389" s="116" t="s">
        <v>1858</v>
      </c>
      <c r="K1389" s="116">
        <v>8.3395670000000006</v>
      </c>
      <c r="L1389" s="116">
        <v>30.070599999999999</v>
      </c>
      <c r="M1389" s="117" t="s">
        <v>1859</v>
      </c>
      <c r="N1389" s="116" t="s">
        <v>159</v>
      </c>
      <c r="O1389" s="116">
        <v>20</v>
      </c>
      <c r="P1389" s="116">
        <v>140</v>
      </c>
      <c r="Q1389" s="116">
        <v>18</v>
      </c>
      <c r="R1389" s="116">
        <v>126</v>
      </c>
      <c r="S1389" s="116">
        <v>2</v>
      </c>
      <c r="T1389" s="116">
        <v>14</v>
      </c>
      <c r="U1389" s="116" t="s">
        <v>159</v>
      </c>
      <c r="V1389" s="116">
        <v>29</v>
      </c>
      <c r="W1389" s="116">
        <v>209</v>
      </c>
      <c r="X1389" s="116">
        <v>25</v>
      </c>
      <c r="Y1389" s="116">
        <v>180</v>
      </c>
      <c r="Z1389" s="116">
        <v>4</v>
      </c>
      <c r="AA1389" s="116">
        <v>29</v>
      </c>
      <c r="AB1389" s="116">
        <v>0</v>
      </c>
      <c r="AC1389" s="116">
        <v>0</v>
      </c>
      <c r="AD1389" s="116">
        <v>11</v>
      </c>
      <c r="AE1389" s="116">
        <v>59</v>
      </c>
      <c r="AF1389" s="116" t="s">
        <v>1860</v>
      </c>
      <c r="AG1389" s="117"/>
      <c r="AH1389" s="117" t="s">
        <v>1861</v>
      </c>
    </row>
    <row r="1390" spans="1:34" x14ac:dyDescent="0.25">
      <c r="A1390" s="117" t="s">
        <v>329</v>
      </c>
      <c r="B1390" s="117" t="s">
        <v>175</v>
      </c>
      <c r="C1390" s="117" t="s">
        <v>4584</v>
      </c>
      <c r="D1390" s="117" t="s">
        <v>471</v>
      </c>
      <c r="E1390" s="117" t="s">
        <v>385</v>
      </c>
      <c r="F1390" s="117" t="s">
        <v>493</v>
      </c>
      <c r="G1390" s="117" t="s">
        <v>494</v>
      </c>
      <c r="H1390" s="117" t="s">
        <v>1582</v>
      </c>
      <c r="I1390" s="117"/>
      <c r="J1390" s="116" t="s">
        <v>1858</v>
      </c>
      <c r="K1390" s="116">
        <v>8.3219169999999991</v>
      </c>
      <c r="L1390" s="116">
        <v>30.011633</v>
      </c>
      <c r="M1390" s="117" t="s">
        <v>1859</v>
      </c>
      <c r="N1390" s="116" t="s">
        <v>159</v>
      </c>
      <c r="O1390" s="116">
        <v>18</v>
      </c>
      <c r="P1390" s="116">
        <v>126</v>
      </c>
      <c r="Q1390" s="116">
        <v>17</v>
      </c>
      <c r="R1390" s="116">
        <v>121</v>
      </c>
      <c r="S1390" s="116">
        <v>1</v>
      </c>
      <c r="T1390" s="116">
        <v>5</v>
      </c>
      <c r="U1390" s="116" t="s">
        <v>159</v>
      </c>
      <c r="V1390" s="116">
        <v>36</v>
      </c>
      <c r="W1390" s="116">
        <v>254</v>
      </c>
      <c r="X1390" s="116">
        <v>33</v>
      </c>
      <c r="Y1390" s="116">
        <v>233</v>
      </c>
      <c r="Z1390" s="116">
        <v>3</v>
      </c>
      <c r="AA1390" s="116">
        <v>21</v>
      </c>
      <c r="AB1390" s="116">
        <v>0</v>
      </c>
      <c r="AC1390" s="116">
        <v>0</v>
      </c>
      <c r="AD1390" s="116">
        <v>9</v>
      </c>
      <c r="AE1390" s="116">
        <v>63</v>
      </c>
      <c r="AF1390" s="116" t="s">
        <v>1860</v>
      </c>
      <c r="AG1390" s="117"/>
      <c r="AH1390" s="117" t="s">
        <v>1861</v>
      </c>
    </row>
    <row r="1391" spans="1:34" x14ac:dyDescent="0.25">
      <c r="A1391" s="117" t="s">
        <v>329</v>
      </c>
      <c r="B1391" s="117" t="s">
        <v>175</v>
      </c>
      <c r="C1391" s="117" t="s">
        <v>4585</v>
      </c>
      <c r="D1391" s="117" t="s">
        <v>471</v>
      </c>
      <c r="E1391" s="117" t="s">
        <v>385</v>
      </c>
      <c r="F1391" s="117" t="s">
        <v>493</v>
      </c>
      <c r="G1391" s="117" t="s">
        <v>494</v>
      </c>
      <c r="H1391" s="117" t="s">
        <v>4586</v>
      </c>
      <c r="I1391" s="117"/>
      <c r="J1391" s="116" t="s">
        <v>1858</v>
      </c>
      <c r="K1391" s="116">
        <v>8.3122670000000003</v>
      </c>
      <c r="L1391" s="116">
        <v>30.039750000000002</v>
      </c>
      <c r="M1391" s="117" t="s">
        <v>1859</v>
      </c>
      <c r="N1391" s="116" t="s">
        <v>159</v>
      </c>
      <c r="O1391" s="116">
        <v>17</v>
      </c>
      <c r="P1391" s="116">
        <v>119</v>
      </c>
      <c r="Q1391" s="116">
        <v>17</v>
      </c>
      <c r="R1391" s="116">
        <v>119</v>
      </c>
      <c r="S1391" s="116">
        <v>0</v>
      </c>
      <c r="T1391" s="116">
        <v>0</v>
      </c>
      <c r="U1391" s="116" t="s">
        <v>159</v>
      </c>
      <c r="V1391" s="116">
        <v>33</v>
      </c>
      <c r="W1391" s="116">
        <v>192</v>
      </c>
      <c r="X1391" s="116">
        <v>30</v>
      </c>
      <c r="Y1391" s="116">
        <v>178</v>
      </c>
      <c r="Z1391" s="116">
        <v>3</v>
      </c>
      <c r="AA1391" s="116">
        <v>14</v>
      </c>
      <c r="AB1391" s="116">
        <v>0</v>
      </c>
      <c r="AC1391" s="116">
        <v>0</v>
      </c>
      <c r="AD1391" s="116">
        <v>6</v>
      </c>
      <c r="AE1391" s="116">
        <v>47</v>
      </c>
      <c r="AF1391" s="116" t="s">
        <v>1860</v>
      </c>
      <c r="AG1391" s="117"/>
      <c r="AH1391" s="117" t="s">
        <v>1861</v>
      </c>
    </row>
    <row r="1392" spans="1:34" x14ac:dyDescent="0.25">
      <c r="A1392" s="117" t="s">
        <v>329</v>
      </c>
      <c r="B1392" s="117" t="s">
        <v>175</v>
      </c>
      <c r="C1392" s="117" t="s">
        <v>4587</v>
      </c>
      <c r="D1392" s="117" t="s">
        <v>471</v>
      </c>
      <c r="E1392" s="117" t="s">
        <v>385</v>
      </c>
      <c r="F1392" s="117" t="s">
        <v>493</v>
      </c>
      <c r="G1392" s="117" t="s">
        <v>494</v>
      </c>
      <c r="H1392" s="117" t="s">
        <v>4588</v>
      </c>
      <c r="I1392" s="117"/>
      <c r="J1392" s="116" t="s">
        <v>1858</v>
      </c>
      <c r="K1392" s="116">
        <v>8.3206669000000009</v>
      </c>
      <c r="L1392" s="116">
        <v>30.0105</v>
      </c>
      <c r="M1392" s="117" t="s">
        <v>1859</v>
      </c>
      <c r="N1392" s="116" t="s">
        <v>159</v>
      </c>
      <c r="O1392" s="116">
        <v>30</v>
      </c>
      <c r="P1392" s="116">
        <v>210</v>
      </c>
      <c r="Q1392" s="116">
        <v>30</v>
      </c>
      <c r="R1392" s="116">
        <v>210</v>
      </c>
      <c r="S1392" s="116">
        <v>0</v>
      </c>
      <c r="T1392" s="116">
        <v>0</v>
      </c>
      <c r="U1392" s="116" t="s">
        <v>159</v>
      </c>
      <c r="V1392" s="116">
        <v>33</v>
      </c>
      <c r="W1392" s="116">
        <v>234</v>
      </c>
      <c r="X1392" s="116">
        <v>29</v>
      </c>
      <c r="Y1392" s="116">
        <v>203</v>
      </c>
      <c r="Z1392" s="116">
        <v>4</v>
      </c>
      <c r="AA1392" s="116">
        <v>31</v>
      </c>
      <c r="AB1392" s="116">
        <v>0</v>
      </c>
      <c r="AC1392" s="116">
        <v>0</v>
      </c>
      <c r="AD1392" s="116">
        <v>29</v>
      </c>
      <c r="AE1392" s="116">
        <v>200</v>
      </c>
      <c r="AF1392" s="116" t="s">
        <v>1860</v>
      </c>
      <c r="AG1392" s="117"/>
      <c r="AH1392" s="117" t="s">
        <v>1861</v>
      </c>
    </row>
    <row r="1393" spans="1:34" x14ac:dyDescent="0.25">
      <c r="A1393" s="117" t="s">
        <v>329</v>
      </c>
      <c r="B1393" s="117" t="s">
        <v>175</v>
      </c>
      <c r="C1393" s="117" t="s">
        <v>4589</v>
      </c>
      <c r="D1393" s="117" t="s">
        <v>471</v>
      </c>
      <c r="E1393" s="117" t="s">
        <v>385</v>
      </c>
      <c r="F1393" s="117" t="s">
        <v>493</v>
      </c>
      <c r="G1393" s="117" t="s">
        <v>494</v>
      </c>
      <c r="H1393" s="117" t="s">
        <v>4590</v>
      </c>
      <c r="I1393" s="117"/>
      <c r="J1393" s="116" t="s">
        <v>1858</v>
      </c>
      <c r="K1393" s="116">
        <v>8.2049000000000003</v>
      </c>
      <c r="L1393" s="116">
        <v>30.001809999999999</v>
      </c>
      <c r="M1393" s="117" t="s">
        <v>1859</v>
      </c>
      <c r="N1393" s="116" t="s">
        <v>159</v>
      </c>
      <c r="O1393" s="116">
        <v>16</v>
      </c>
      <c r="P1393" s="116">
        <v>112</v>
      </c>
      <c r="Q1393" s="116">
        <v>16</v>
      </c>
      <c r="R1393" s="116">
        <v>112</v>
      </c>
      <c r="S1393" s="116">
        <v>0</v>
      </c>
      <c r="T1393" s="116">
        <v>0</v>
      </c>
      <c r="U1393" s="116" t="s">
        <v>159</v>
      </c>
      <c r="V1393" s="116">
        <v>37</v>
      </c>
      <c r="W1393" s="116">
        <v>258</v>
      </c>
      <c r="X1393" s="116">
        <v>33</v>
      </c>
      <c r="Y1393" s="116">
        <v>230</v>
      </c>
      <c r="Z1393" s="116">
        <v>4</v>
      </c>
      <c r="AA1393" s="116">
        <v>28</v>
      </c>
      <c r="AB1393" s="116">
        <v>0</v>
      </c>
      <c r="AC1393" s="116">
        <v>0</v>
      </c>
      <c r="AD1393" s="116">
        <v>4</v>
      </c>
      <c r="AE1393" s="116">
        <v>28</v>
      </c>
      <c r="AF1393" s="116" t="s">
        <v>1860</v>
      </c>
      <c r="AG1393" s="117"/>
      <c r="AH1393" s="117" t="s">
        <v>1861</v>
      </c>
    </row>
    <row r="1394" spans="1:34" x14ac:dyDescent="0.25">
      <c r="A1394" s="117" t="s">
        <v>329</v>
      </c>
      <c r="B1394" s="117" t="s">
        <v>175</v>
      </c>
      <c r="C1394" s="117" t="s">
        <v>4591</v>
      </c>
      <c r="D1394" s="117" t="s">
        <v>471</v>
      </c>
      <c r="E1394" s="117" t="s">
        <v>385</v>
      </c>
      <c r="F1394" s="117" t="s">
        <v>493</v>
      </c>
      <c r="G1394" s="117" t="s">
        <v>494</v>
      </c>
      <c r="H1394" s="117" t="s">
        <v>4592</v>
      </c>
      <c r="I1394" s="117"/>
      <c r="J1394" s="116" t="s">
        <v>1858</v>
      </c>
      <c r="K1394" s="116">
        <v>8.2165300000000006</v>
      </c>
      <c r="L1394" s="116">
        <v>30.022629999999999</v>
      </c>
      <c r="M1394" s="117" t="s">
        <v>1859</v>
      </c>
      <c r="N1394" s="116" t="s">
        <v>159</v>
      </c>
      <c r="O1394" s="116">
        <v>15</v>
      </c>
      <c r="P1394" s="116">
        <v>105</v>
      </c>
      <c r="Q1394" s="116">
        <v>15</v>
      </c>
      <c r="R1394" s="116">
        <v>105</v>
      </c>
      <c r="S1394" s="116">
        <v>0</v>
      </c>
      <c r="T1394" s="116">
        <v>0</v>
      </c>
      <c r="U1394" s="116" t="s">
        <v>159</v>
      </c>
      <c r="V1394" s="116">
        <v>31</v>
      </c>
      <c r="W1394" s="116">
        <v>276</v>
      </c>
      <c r="X1394" s="116">
        <v>30</v>
      </c>
      <c r="Y1394" s="116">
        <v>270</v>
      </c>
      <c r="Z1394" s="116">
        <v>1</v>
      </c>
      <c r="AA1394" s="116">
        <v>6</v>
      </c>
      <c r="AB1394" s="116">
        <v>0</v>
      </c>
      <c r="AC1394" s="116">
        <v>0</v>
      </c>
      <c r="AD1394" s="116">
        <v>5</v>
      </c>
      <c r="AE1394" s="116">
        <v>35</v>
      </c>
      <c r="AF1394" s="116" t="s">
        <v>1860</v>
      </c>
      <c r="AG1394" s="117"/>
      <c r="AH1394" s="117" t="s">
        <v>1861</v>
      </c>
    </row>
    <row r="1395" spans="1:34" x14ac:dyDescent="0.25">
      <c r="A1395" s="117" t="s">
        <v>329</v>
      </c>
      <c r="B1395" s="117" t="s">
        <v>175</v>
      </c>
      <c r="C1395" s="117" t="s">
        <v>4593</v>
      </c>
      <c r="D1395" s="117" t="s">
        <v>471</v>
      </c>
      <c r="E1395" s="117" t="s">
        <v>385</v>
      </c>
      <c r="F1395" s="117" t="s">
        <v>493</v>
      </c>
      <c r="G1395" s="117" t="s">
        <v>494</v>
      </c>
      <c r="H1395" s="117" t="s">
        <v>4594</v>
      </c>
      <c r="I1395" s="117"/>
      <c r="J1395" s="116" t="s">
        <v>1858</v>
      </c>
      <c r="K1395" s="116">
        <v>8.2054799999999997</v>
      </c>
      <c r="L1395" s="116">
        <v>30.01183</v>
      </c>
      <c r="M1395" s="117" t="s">
        <v>1859</v>
      </c>
      <c r="N1395" s="116" t="s">
        <v>159</v>
      </c>
      <c r="O1395" s="116">
        <v>10</v>
      </c>
      <c r="P1395" s="116">
        <v>70</v>
      </c>
      <c r="Q1395" s="116">
        <v>9</v>
      </c>
      <c r="R1395" s="116">
        <v>63</v>
      </c>
      <c r="S1395" s="116">
        <v>1</v>
      </c>
      <c r="T1395" s="116">
        <v>7</v>
      </c>
      <c r="U1395" s="116" t="s">
        <v>159</v>
      </c>
      <c r="V1395" s="116">
        <v>37</v>
      </c>
      <c r="W1395" s="116">
        <v>261</v>
      </c>
      <c r="X1395" s="116">
        <v>33</v>
      </c>
      <c r="Y1395" s="116">
        <v>231</v>
      </c>
      <c r="Z1395" s="116">
        <v>4</v>
      </c>
      <c r="AA1395" s="116">
        <v>30</v>
      </c>
      <c r="AB1395" s="116">
        <v>0</v>
      </c>
      <c r="AC1395" s="116">
        <v>0</v>
      </c>
      <c r="AD1395" s="116">
        <v>7</v>
      </c>
      <c r="AE1395" s="116">
        <v>50</v>
      </c>
      <c r="AF1395" s="116" t="s">
        <v>1860</v>
      </c>
      <c r="AG1395" s="117"/>
      <c r="AH1395" s="117" t="s">
        <v>1861</v>
      </c>
    </row>
    <row r="1396" spans="1:34" x14ac:dyDescent="0.25">
      <c r="A1396" s="117" t="s">
        <v>329</v>
      </c>
      <c r="B1396" s="117" t="s">
        <v>175</v>
      </c>
      <c r="C1396" s="117" t="s">
        <v>4595</v>
      </c>
      <c r="D1396" s="117" t="s">
        <v>471</v>
      </c>
      <c r="E1396" s="117" t="s">
        <v>385</v>
      </c>
      <c r="F1396" s="117" t="s">
        <v>493</v>
      </c>
      <c r="G1396" s="117" t="s">
        <v>494</v>
      </c>
      <c r="H1396" s="117" t="s">
        <v>1509</v>
      </c>
      <c r="I1396" s="117"/>
      <c r="J1396" s="116" t="s">
        <v>1858</v>
      </c>
      <c r="K1396" s="116">
        <v>8.365119</v>
      </c>
      <c r="L1396" s="116">
        <v>30.001428000000001</v>
      </c>
      <c r="M1396" s="117" t="s">
        <v>1859</v>
      </c>
      <c r="N1396" s="116" t="s">
        <v>159</v>
      </c>
      <c r="O1396" s="116">
        <v>9</v>
      </c>
      <c r="P1396" s="116">
        <v>60</v>
      </c>
      <c r="Q1396" s="116">
        <v>9</v>
      </c>
      <c r="R1396" s="116">
        <v>60</v>
      </c>
      <c r="S1396" s="116">
        <v>0</v>
      </c>
      <c r="T1396" s="116">
        <v>0</v>
      </c>
      <c r="U1396" s="116" t="s">
        <v>159</v>
      </c>
      <c r="V1396" s="116">
        <v>30</v>
      </c>
      <c r="W1396" s="116">
        <v>246</v>
      </c>
      <c r="X1396" s="116">
        <v>27</v>
      </c>
      <c r="Y1396" s="116">
        <v>218</v>
      </c>
      <c r="Z1396" s="116">
        <v>3</v>
      </c>
      <c r="AA1396" s="116">
        <v>28</v>
      </c>
      <c r="AB1396" s="116">
        <v>0</v>
      </c>
      <c r="AC1396" s="116">
        <v>0</v>
      </c>
      <c r="AD1396" s="116">
        <v>10</v>
      </c>
      <c r="AE1396" s="116">
        <v>70</v>
      </c>
      <c r="AF1396" s="116" t="s">
        <v>1860</v>
      </c>
      <c r="AG1396" s="117"/>
      <c r="AH1396" s="117" t="s">
        <v>1861</v>
      </c>
    </row>
    <row r="1397" spans="1:34" x14ac:dyDescent="0.25">
      <c r="A1397" s="117" t="s">
        <v>329</v>
      </c>
      <c r="B1397" s="117" t="s">
        <v>175</v>
      </c>
      <c r="C1397" s="117" t="s">
        <v>4596</v>
      </c>
      <c r="D1397" s="117" t="s">
        <v>471</v>
      </c>
      <c r="E1397" s="117" t="s">
        <v>385</v>
      </c>
      <c r="F1397" s="117" t="s">
        <v>493</v>
      </c>
      <c r="G1397" s="117" t="s">
        <v>494</v>
      </c>
      <c r="H1397" s="117" t="s">
        <v>4597</v>
      </c>
      <c r="I1397" s="117"/>
      <c r="J1397" s="116" t="s">
        <v>1858</v>
      </c>
      <c r="K1397" s="116">
        <v>8.1868400000000001</v>
      </c>
      <c r="L1397" s="116">
        <v>30.016999999999999</v>
      </c>
      <c r="M1397" s="117" t="s">
        <v>1859</v>
      </c>
      <c r="N1397" s="116" t="s">
        <v>159</v>
      </c>
      <c r="O1397" s="116">
        <v>16</v>
      </c>
      <c r="P1397" s="116">
        <v>123</v>
      </c>
      <c r="Q1397" s="116">
        <v>16</v>
      </c>
      <c r="R1397" s="116">
        <v>123</v>
      </c>
      <c r="S1397" s="116">
        <v>0</v>
      </c>
      <c r="T1397" s="116">
        <v>0</v>
      </c>
      <c r="U1397" s="116" t="s">
        <v>159</v>
      </c>
      <c r="V1397" s="116">
        <v>27</v>
      </c>
      <c r="W1397" s="116">
        <v>194</v>
      </c>
      <c r="X1397" s="116">
        <v>25</v>
      </c>
      <c r="Y1397" s="116">
        <v>180</v>
      </c>
      <c r="Z1397" s="116">
        <v>2</v>
      </c>
      <c r="AA1397" s="116">
        <v>14</v>
      </c>
      <c r="AB1397" s="116">
        <v>0</v>
      </c>
      <c r="AC1397" s="116">
        <v>0</v>
      </c>
      <c r="AD1397" s="116">
        <v>5</v>
      </c>
      <c r="AE1397" s="116">
        <v>46</v>
      </c>
      <c r="AF1397" s="116" t="s">
        <v>1860</v>
      </c>
      <c r="AG1397" s="117"/>
      <c r="AH1397" s="117" t="s">
        <v>1861</v>
      </c>
    </row>
    <row r="1398" spans="1:34" x14ac:dyDescent="0.25">
      <c r="A1398" s="117" t="s">
        <v>329</v>
      </c>
      <c r="B1398" s="117" t="s">
        <v>175</v>
      </c>
      <c r="C1398" s="117" t="s">
        <v>4598</v>
      </c>
      <c r="D1398" s="117" t="s">
        <v>471</v>
      </c>
      <c r="E1398" s="117" t="s">
        <v>385</v>
      </c>
      <c r="F1398" s="117" t="s">
        <v>493</v>
      </c>
      <c r="G1398" s="117" t="s">
        <v>494</v>
      </c>
      <c r="H1398" s="117" t="s">
        <v>4599</v>
      </c>
      <c r="I1398" s="117"/>
      <c r="J1398" s="116" t="s">
        <v>1858</v>
      </c>
      <c r="K1398" s="116">
        <v>8.2939522760000006</v>
      </c>
      <c r="L1398" s="116">
        <v>30.028622670000001</v>
      </c>
      <c r="M1398" s="117" t="s">
        <v>1859</v>
      </c>
      <c r="N1398" s="116" t="s">
        <v>159</v>
      </c>
      <c r="O1398" s="116">
        <v>13</v>
      </c>
      <c r="P1398" s="116">
        <v>91</v>
      </c>
      <c r="Q1398" s="116">
        <v>13</v>
      </c>
      <c r="R1398" s="116">
        <v>91</v>
      </c>
      <c r="S1398" s="116">
        <v>0</v>
      </c>
      <c r="T1398" s="116">
        <v>0</v>
      </c>
      <c r="U1398" s="116" t="s">
        <v>159</v>
      </c>
      <c r="V1398" s="116">
        <v>29</v>
      </c>
      <c r="W1398" s="116">
        <v>204</v>
      </c>
      <c r="X1398" s="116">
        <v>25</v>
      </c>
      <c r="Y1398" s="116">
        <v>174</v>
      </c>
      <c r="Z1398" s="116">
        <v>4</v>
      </c>
      <c r="AA1398" s="116">
        <v>30</v>
      </c>
      <c r="AB1398" s="116">
        <v>0</v>
      </c>
      <c r="AC1398" s="116">
        <v>0</v>
      </c>
      <c r="AD1398" s="116">
        <v>14</v>
      </c>
      <c r="AE1398" s="116">
        <v>98</v>
      </c>
      <c r="AF1398" s="116" t="s">
        <v>1860</v>
      </c>
      <c r="AG1398" s="117"/>
      <c r="AH1398" s="117" t="s">
        <v>1861</v>
      </c>
    </row>
    <row r="1399" spans="1:34" x14ac:dyDescent="0.25">
      <c r="A1399" s="117" t="s">
        <v>329</v>
      </c>
      <c r="B1399" s="117" t="s">
        <v>175</v>
      </c>
      <c r="C1399" s="117" t="s">
        <v>4600</v>
      </c>
      <c r="D1399" s="117" t="s">
        <v>471</v>
      </c>
      <c r="E1399" s="117" t="s">
        <v>385</v>
      </c>
      <c r="F1399" s="117" t="s">
        <v>493</v>
      </c>
      <c r="G1399" s="117" t="s">
        <v>494</v>
      </c>
      <c r="H1399" s="117" t="s">
        <v>4375</v>
      </c>
      <c r="I1399" s="117"/>
      <c r="J1399" s="116" t="s">
        <v>1858</v>
      </c>
      <c r="K1399" s="116">
        <v>8.1832589999999996</v>
      </c>
      <c r="L1399" s="116">
        <v>30.012857</v>
      </c>
      <c r="M1399" s="117" t="s">
        <v>1859</v>
      </c>
      <c r="N1399" s="116" t="s">
        <v>159</v>
      </c>
      <c r="O1399" s="116">
        <v>29</v>
      </c>
      <c r="P1399" s="116">
        <v>174</v>
      </c>
      <c r="Q1399" s="116">
        <v>29</v>
      </c>
      <c r="R1399" s="116">
        <v>174</v>
      </c>
      <c r="S1399" s="116">
        <v>0</v>
      </c>
      <c r="T1399" s="116">
        <v>0</v>
      </c>
      <c r="U1399" s="116" t="s">
        <v>159</v>
      </c>
      <c r="V1399" s="116">
        <v>19</v>
      </c>
      <c r="W1399" s="116">
        <v>146</v>
      </c>
      <c r="X1399" s="116">
        <v>16</v>
      </c>
      <c r="Y1399" s="116">
        <v>128</v>
      </c>
      <c r="Z1399" s="116">
        <v>3</v>
      </c>
      <c r="AA1399" s="116">
        <v>18</v>
      </c>
      <c r="AB1399" s="116">
        <v>0</v>
      </c>
      <c r="AC1399" s="116">
        <v>0</v>
      </c>
      <c r="AD1399" s="116">
        <v>8</v>
      </c>
      <c r="AE1399" s="116">
        <v>56</v>
      </c>
      <c r="AF1399" s="116" t="s">
        <v>1860</v>
      </c>
      <c r="AG1399" s="117"/>
      <c r="AH1399" s="117" t="s">
        <v>1861</v>
      </c>
    </row>
    <row r="1400" spans="1:34" x14ac:dyDescent="0.25">
      <c r="A1400" s="117" t="s">
        <v>329</v>
      </c>
      <c r="B1400" s="117" t="s">
        <v>175</v>
      </c>
      <c r="C1400" s="117" t="s">
        <v>4601</v>
      </c>
      <c r="D1400" s="117" t="s">
        <v>471</v>
      </c>
      <c r="E1400" s="117" t="s">
        <v>385</v>
      </c>
      <c r="F1400" s="117" t="s">
        <v>493</v>
      </c>
      <c r="G1400" s="117" t="s">
        <v>494</v>
      </c>
      <c r="H1400" s="117" t="s">
        <v>4602</v>
      </c>
      <c r="I1400" s="117"/>
      <c r="J1400" s="116" t="s">
        <v>1858</v>
      </c>
      <c r="K1400" s="116">
        <v>8.1848569999999992</v>
      </c>
      <c r="L1400" s="116">
        <v>30.02965</v>
      </c>
      <c r="M1400" s="117" t="s">
        <v>1859</v>
      </c>
      <c r="N1400" s="116" t="s">
        <v>159</v>
      </c>
      <c r="O1400" s="116">
        <v>20</v>
      </c>
      <c r="P1400" s="116">
        <v>140</v>
      </c>
      <c r="Q1400" s="116">
        <v>19</v>
      </c>
      <c r="R1400" s="116">
        <v>133</v>
      </c>
      <c r="S1400" s="116">
        <v>1</v>
      </c>
      <c r="T1400" s="116">
        <v>7</v>
      </c>
      <c r="U1400" s="116" t="s">
        <v>159</v>
      </c>
      <c r="V1400" s="116">
        <v>44</v>
      </c>
      <c r="W1400" s="116">
        <v>347</v>
      </c>
      <c r="X1400" s="116">
        <v>40</v>
      </c>
      <c r="Y1400" s="116">
        <v>320</v>
      </c>
      <c r="Z1400" s="116">
        <v>4</v>
      </c>
      <c r="AA1400" s="116">
        <v>27</v>
      </c>
      <c r="AB1400" s="116">
        <v>0</v>
      </c>
      <c r="AC1400" s="116">
        <v>0</v>
      </c>
      <c r="AD1400" s="116">
        <v>11</v>
      </c>
      <c r="AE1400" s="116">
        <v>79</v>
      </c>
      <c r="AF1400" s="116" t="s">
        <v>1860</v>
      </c>
      <c r="AG1400" s="117"/>
      <c r="AH1400" s="117" t="s">
        <v>1861</v>
      </c>
    </row>
    <row r="1401" spans="1:34" x14ac:dyDescent="0.25">
      <c r="A1401" s="117" t="s">
        <v>329</v>
      </c>
      <c r="B1401" s="117" t="s">
        <v>175</v>
      </c>
      <c r="C1401" s="117" t="s">
        <v>4603</v>
      </c>
      <c r="D1401" s="117" t="s">
        <v>471</v>
      </c>
      <c r="E1401" s="117" t="s">
        <v>385</v>
      </c>
      <c r="F1401" s="117" t="s">
        <v>493</v>
      </c>
      <c r="G1401" s="117" t="s">
        <v>494</v>
      </c>
      <c r="H1401" s="117" t="s">
        <v>4604</v>
      </c>
      <c r="I1401" s="117"/>
      <c r="J1401" s="116" t="s">
        <v>1858</v>
      </c>
      <c r="K1401" s="116">
        <v>8.3218999999999994</v>
      </c>
      <c r="L1401" s="116">
        <v>30.076032999999999</v>
      </c>
      <c r="M1401" s="117" t="s">
        <v>1859</v>
      </c>
      <c r="N1401" s="116" t="s">
        <v>159</v>
      </c>
      <c r="O1401" s="116">
        <v>6</v>
      </c>
      <c r="P1401" s="116">
        <v>40</v>
      </c>
      <c r="Q1401" s="116">
        <v>6</v>
      </c>
      <c r="R1401" s="116">
        <v>40</v>
      </c>
      <c r="S1401" s="116">
        <v>0</v>
      </c>
      <c r="T1401" s="116">
        <v>0</v>
      </c>
      <c r="U1401" s="116" t="s">
        <v>159</v>
      </c>
      <c r="V1401" s="116">
        <v>17</v>
      </c>
      <c r="W1401" s="116">
        <v>123</v>
      </c>
      <c r="X1401" s="116">
        <v>14</v>
      </c>
      <c r="Y1401" s="116">
        <v>100</v>
      </c>
      <c r="Z1401" s="116">
        <v>3</v>
      </c>
      <c r="AA1401" s="116">
        <v>23</v>
      </c>
      <c r="AB1401" s="116">
        <v>0</v>
      </c>
      <c r="AC1401" s="116">
        <v>0</v>
      </c>
      <c r="AD1401" s="116">
        <v>4</v>
      </c>
      <c r="AE1401" s="116">
        <v>30</v>
      </c>
      <c r="AF1401" s="116" t="s">
        <v>1860</v>
      </c>
      <c r="AG1401" s="117"/>
      <c r="AH1401" s="117" t="s">
        <v>1861</v>
      </c>
    </row>
    <row r="1402" spans="1:34" x14ac:dyDescent="0.25">
      <c r="A1402" s="117" t="s">
        <v>329</v>
      </c>
      <c r="B1402" s="117" t="s">
        <v>175</v>
      </c>
      <c r="C1402" s="117" t="s">
        <v>4605</v>
      </c>
      <c r="D1402" s="117" t="s">
        <v>471</v>
      </c>
      <c r="E1402" s="117" t="s">
        <v>385</v>
      </c>
      <c r="F1402" s="117" t="s">
        <v>493</v>
      </c>
      <c r="G1402" s="117" t="s">
        <v>494</v>
      </c>
      <c r="H1402" s="117" t="s">
        <v>4606</v>
      </c>
      <c r="I1402" s="117"/>
      <c r="J1402" s="116" t="s">
        <v>1858</v>
      </c>
      <c r="K1402" s="116">
        <v>8.3193560089999998</v>
      </c>
      <c r="L1402" s="116">
        <v>30.044989730000001</v>
      </c>
      <c r="M1402" s="117" t="s">
        <v>1859</v>
      </c>
      <c r="N1402" s="116" t="s">
        <v>159</v>
      </c>
      <c r="O1402" s="116">
        <v>12</v>
      </c>
      <c r="P1402" s="116">
        <v>84</v>
      </c>
      <c r="Q1402" s="116">
        <v>12</v>
      </c>
      <c r="R1402" s="116">
        <v>84</v>
      </c>
      <c r="S1402" s="116">
        <v>0</v>
      </c>
      <c r="T1402" s="116">
        <v>0</v>
      </c>
      <c r="U1402" s="116" t="s">
        <v>159</v>
      </c>
      <c r="V1402" s="116">
        <v>32</v>
      </c>
      <c r="W1402" s="116">
        <v>227</v>
      </c>
      <c r="X1402" s="116">
        <v>27</v>
      </c>
      <c r="Y1402" s="116">
        <v>189</v>
      </c>
      <c r="Z1402" s="116">
        <v>5</v>
      </c>
      <c r="AA1402" s="116">
        <v>38</v>
      </c>
      <c r="AB1402" s="116">
        <v>0</v>
      </c>
      <c r="AC1402" s="116">
        <v>0</v>
      </c>
      <c r="AD1402" s="116">
        <v>6</v>
      </c>
      <c r="AE1402" s="116">
        <v>48</v>
      </c>
      <c r="AF1402" s="116" t="s">
        <v>1860</v>
      </c>
      <c r="AG1402" s="117"/>
      <c r="AH1402" s="117" t="s">
        <v>1861</v>
      </c>
    </row>
    <row r="1403" spans="1:34" x14ac:dyDescent="0.25">
      <c r="A1403" s="117" t="s">
        <v>329</v>
      </c>
      <c r="B1403" s="117" t="s">
        <v>175</v>
      </c>
      <c r="C1403" s="117" t="s">
        <v>4607</v>
      </c>
      <c r="D1403" s="117" t="s">
        <v>471</v>
      </c>
      <c r="E1403" s="117" t="s">
        <v>385</v>
      </c>
      <c r="F1403" s="117" t="s">
        <v>493</v>
      </c>
      <c r="G1403" s="117" t="s">
        <v>494</v>
      </c>
      <c r="H1403" s="117" t="s">
        <v>4608</v>
      </c>
      <c r="I1403" s="117"/>
      <c r="J1403" s="116" t="s">
        <v>1858</v>
      </c>
      <c r="K1403" s="116">
        <v>8.2812450000000002</v>
      </c>
      <c r="L1403" s="116">
        <v>30.051410000000001</v>
      </c>
      <c r="M1403" s="117" t="s">
        <v>1859</v>
      </c>
      <c r="N1403" s="116" t="s">
        <v>159</v>
      </c>
      <c r="O1403" s="116">
        <v>6</v>
      </c>
      <c r="P1403" s="116">
        <v>36</v>
      </c>
      <c r="Q1403" s="116">
        <v>6</v>
      </c>
      <c r="R1403" s="116">
        <v>36</v>
      </c>
      <c r="S1403" s="116">
        <v>0</v>
      </c>
      <c r="T1403" s="116">
        <v>0</v>
      </c>
      <c r="U1403" s="116" t="s">
        <v>159</v>
      </c>
      <c r="V1403" s="116">
        <v>10</v>
      </c>
      <c r="W1403" s="116">
        <v>60</v>
      </c>
      <c r="X1403" s="116">
        <v>10</v>
      </c>
      <c r="Y1403" s="116">
        <v>60</v>
      </c>
      <c r="Z1403" s="116">
        <v>0</v>
      </c>
      <c r="AA1403" s="116">
        <v>0</v>
      </c>
      <c r="AB1403" s="116">
        <v>0</v>
      </c>
      <c r="AC1403" s="116">
        <v>0</v>
      </c>
      <c r="AD1403" s="116">
        <v>7</v>
      </c>
      <c r="AE1403" s="116">
        <v>52</v>
      </c>
      <c r="AF1403" s="116" t="s">
        <v>1860</v>
      </c>
      <c r="AG1403" s="117"/>
      <c r="AH1403" s="117" t="s">
        <v>1861</v>
      </c>
    </row>
    <row r="1404" spans="1:34" x14ac:dyDescent="0.25">
      <c r="A1404" s="117" t="s">
        <v>329</v>
      </c>
      <c r="B1404" s="117" t="s">
        <v>175</v>
      </c>
      <c r="C1404" s="117" t="s">
        <v>4609</v>
      </c>
      <c r="D1404" s="117" t="s">
        <v>471</v>
      </c>
      <c r="E1404" s="117" t="s">
        <v>385</v>
      </c>
      <c r="F1404" s="117" t="s">
        <v>936</v>
      </c>
      <c r="G1404" s="117" t="s">
        <v>937</v>
      </c>
      <c r="H1404" s="117" t="s">
        <v>4610</v>
      </c>
      <c r="I1404" s="117"/>
      <c r="J1404" s="116" t="s">
        <v>1858</v>
      </c>
      <c r="K1404" s="116">
        <v>8.3849999999999998</v>
      </c>
      <c r="L1404" s="116">
        <v>30.117083000000001</v>
      </c>
      <c r="M1404" s="117" t="s">
        <v>1859</v>
      </c>
      <c r="N1404" s="116" t="s">
        <v>159</v>
      </c>
      <c r="O1404" s="116">
        <v>7</v>
      </c>
      <c r="P1404" s="116">
        <v>46</v>
      </c>
      <c r="Q1404" s="116">
        <v>7</v>
      </c>
      <c r="R1404" s="116">
        <v>46</v>
      </c>
      <c r="S1404" s="116">
        <v>0</v>
      </c>
      <c r="T1404" s="116">
        <v>0</v>
      </c>
      <c r="U1404" s="116" t="s">
        <v>159</v>
      </c>
      <c r="V1404" s="116">
        <v>31</v>
      </c>
      <c r="W1404" s="116">
        <v>219</v>
      </c>
      <c r="X1404" s="116">
        <v>27</v>
      </c>
      <c r="Y1404" s="116">
        <v>189</v>
      </c>
      <c r="Z1404" s="116">
        <v>4</v>
      </c>
      <c r="AA1404" s="116">
        <v>30</v>
      </c>
      <c r="AB1404" s="116">
        <v>0</v>
      </c>
      <c r="AC1404" s="116">
        <v>0</v>
      </c>
      <c r="AD1404" s="116">
        <v>17</v>
      </c>
      <c r="AE1404" s="116">
        <v>120</v>
      </c>
      <c r="AF1404" s="116" t="s">
        <v>1860</v>
      </c>
      <c r="AG1404" s="117"/>
      <c r="AH1404" s="117" t="s">
        <v>1861</v>
      </c>
    </row>
    <row r="1405" spans="1:34" x14ac:dyDescent="0.25">
      <c r="A1405" s="117" t="s">
        <v>329</v>
      </c>
      <c r="B1405" s="117" t="s">
        <v>175</v>
      </c>
      <c r="C1405" s="117" t="s">
        <v>4611</v>
      </c>
      <c r="D1405" s="117" t="s">
        <v>471</v>
      </c>
      <c r="E1405" s="117" t="s">
        <v>385</v>
      </c>
      <c r="F1405" s="117" t="s">
        <v>936</v>
      </c>
      <c r="G1405" s="117" t="s">
        <v>937</v>
      </c>
      <c r="H1405" s="117" t="s">
        <v>4612</v>
      </c>
      <c r="I1405" s="117"/>
      <c r="J1405" s="116" t="s">
        <v>1858</v>
      </c>
      <c r="K1405" s="116">
        <v>8.3872389999999992</v>
      </c>
      <c r="L1405" s="116">
        <v>30.123256999999999</v>
      </c>
      <c r="M1405" s="117" t="s">
        <v>1859</v>
      </c>
      <c r="N1405" s="116" t="s">
        <v>159</v>
      </c>
      <c r="O1405" s="116">
        <v>5</v>
      </c>
      <c r="P1405" s="116">
        <v>40</v>
      </c>
      <c r="Q1405" s="116">
        <v>5</v>
      </c>
      <c r="R1405" s="116">
        <v>40</v>
      </c>
      <c r="S1405" s="116">
        <v>0</v>
      </c>
      <c r="T1405" s="116">
        <v>0</v>
      </c>
      <c r="U1405" s="116" t="s">
        <v>159</v>
      </c>
      <c r="V1405" s="116">
        <v>48</v>
      </c>
      <c r="W1405" s="116">
        <v>336</v>
      </c>
      <c r="X1405" s="116">
        <v>48</v>
      </c>
      <c r="Y1405" s="116">
        <v>336</v>
      </c>
      <c r="Z1405" s="116">
        <v>0</v>
      </c>
      <c r="AA1405" s="116">
        <v>0</v>
      </c>
      <c r="AB1405" s="116">
        <v>0</v>
      </c>
      <c r="AC1405" s="116">
        <v>0</v>
      </c>
      <c r="AD1405" s="116">
        <v>15</v>
      </c>
      <c r="AE1405" s="116">
        <v>105</v>
      </c>
      <c r="AF1405" s="116" t="s">
        <v>1860</v>
      </c>
      <c r="AG1405" s="117"/>
      <c r="AH1405" s="117" t="s">
        <v>1861</v>
      </c>
    </row>
    <row r="1406" spans="1:34" x14ac:dyDescent="0.25">
      <c r="A1406" s="117" t="s">
        <v>329</v>
      </c>
      <c r="B1406" s="117" t="s">
        <v>175</v>
      </c>
      <c r="C1406" s="117" t="s">
        <v>4613</v>
      </c>
      <c r="D1406" s="117" t="s">
        <v>471</v>
      </c>
      <c r="E1406" s="117" t="s">
        <v>385</v>
      </c>
      <c r="F1406" s="117" t="s">
        <v>936</v>
      </c>
      <c r="G1406" s="117" t="s">
        <v>937</v>
      </c>
      <c r="H1406" s="117" t="s">
        <v>4614</v>
      </c>
      <c r="I1406" s="117"/>
      <c r="J1406" s="116" t="s">
        <v>1858</v>
      </c>
      <c r="K1406" s="116">
        <v>8.3872389999999992</v>
      </c>
      <c r="L1406" s="116">
        <v>30.132223</v>
      </c>
      <c r="M1406" s="117" t="s">
        <v>1859</v>
      </c>
      <c r="N1406" s="116" t="s">
        <v>159</v>
      </c>
      <c r="O1406" s="116">
        <v>8</v>
      </c>
      <c r="P1406" s="116">
        <v>57</v>
      </c>
      <c r="Q1406" s="116">
        <v>8</v>
      </c>
      <c r="R1406" s="116">
        <v>57</v>
      </c>
      <c r="S1406" s="116">
        <v>0</v>
      </c>
      <c r="T1406" s="116">
        <v>0</v>
      </c>
      <c r="U1406" s="116" t="s">
        <v>159</v>
      </c>
      <c r="V1406" s="116">
        <v>40</v>
      </c>
      <c r="W1406" s="116">
        <v>350</v>
      </c>
      <c r="X1406" s="116">
        <v>35</v>
      </c>
      <c r="Y1406" s="116">
        <v>314</v>
      </c>
      <c r="Z1406" s="116">
        <v>5</v>
      </c>
      <c r="AA1406" s="116">
        <v>36</v>
      </c>
      <c r="AB1406" s="116">
        <v>0</v>
      </c>
      <c r="AC1406" s="116">
        <v>0</v>
      </c>
      <c r="AD1406" s="116">
        <v>17</v>
      </c>
      <c r="AE1406" s="116">
        <v>119</v>
      </c>
      <c r="AF1406" s="116" t="s">
        <v>1860</v>
      </c>
      <c r="AG1406" s="117"/>
      <c r="AH1406" s="117" t="s">
        <v>1861</v>
      </c>
    </row>
    <row r="1407" spans="1:34" x14ac:dyDescent="0.25">
      <c r="A1407" s="117" t="s">
        <v>329</v>
      </c>
      <c r="B1407" s="117" t="s">
        <v>175</v>
      </c>
      <c r="C1407" s="117" t="s">
        <v>4615</v>
      </c>
      <c r="D1407" s="117" t="s">
        <v>471</v>
      </c>
      <c r="E1407" s="117" t="s">
        <v>385</v>
      </c>
      <c r="F1407" s="117" t="s">
        <v>936</v>
      </c>
      <c r="G1407" s="117" t="s">
        <v>937</v>
      </c>
      <c r="H1407" s="117" t="s">
        <v>4616</v>
      </c>
      <c r="I1407" s="117"/>
      <c r="J1407" s="116" t="s">
        <v>1858</v>
      </c>
      <c r="K1407" s="116">
        <v>8.3520830000000004</v>
      </c>
      <c r="L1407" s="116">
        <v>30.105149999999998</v>
      </c>
      <c r="M1407" s="117" t="s">
        <v>1859</v>
      </c>
      <c r="N1407" s="116" t="s">
        <v>159</v>
      </c>
      <c r="O1407" s="116">
        <v>12</v>
      </c>
      <c r="P1407" s="116">
        <v>84</v>
      </c>
      <c r="Q1407" s="116">
        <v>11</v>
      </c>
      <c r="R1407" s="116">
        <v>78</v>
      </c>
      <c r="S1407" s="116">
        <v>1</v>
      </c>
      <c r="T1407" s="116">
        <v>6</v>
      </c>
      <c r="U1407" s="116" t="s">
        <v>159</v>
      </c>
      <c r="V1407" s="116">
        <v>41</v>
      </c>
      <c r="W1407" s="116">
        <v>240</v>
      </c>
      <c r="X1407" s="116">
        <v>40</v>
      </c>
      <c r="Y1407" s="116">
        <v>234</v>
      </c>
      <c r="Z1407" s="116">
        <v>1</v>
      </c>
      <c r="AA1407" s="116">
        <v>6</v>
      </c>
      <c r="AB1407" s="116">
        <v>0</v>
      </c>
      <c r="AC1407" s="116">
        <v>0</v>
      </c>
      <c r="AD1407" s="116">
        <v>7</v>
      </c>
      <c r="AE1407" s="116">
        <v>53</v>
      </c>
      <c r="AF1407" s="116" t="s">
        <v>1860</v>
      </c>
      <c r="AG1407" s="117"/>
      <c r="AH1407" s="117" t="s">
        <v>1861</v>
      </c>
    </row>
    <row r="1408" spans="1:34" x14ac:dyDescent="0.25">
      <c r="A1408" s="117" t="s">
        <v>329</v>
      </c>
      <c r="B1408" s="117" t="s">
        <v>175</v>
      </c>
      <c r="C1408" s="117" t="s">
        <v>4617</v>
      </c>
      <c r="D1408" s="117" t="s">
        <v>471</v>
      </c>
      <c r="E1408" s="117" t="s">
        <v>385</v>
      </c>
      <c r="F1408" s="117" t="s">
        <v>936</v>
      </c>
      <c r="G1408" s="117" t="s">
        <v>937</v>
      </c>
      <c r="H1408" s="117" t="s">
        <v>4618</v>
      </c>
      <c r="I1408" s="117"/>
      <c r="J1408" s="116" t="s">
        <v>1858</v>
      </c>
      <c r="K1408" s="116">
        <v>8.4659405069999991</v>
      </c>
      <c r="L1408" s="116">
        <v>30.225460290000001</v>
      </c>
      <c r="M1408" s="117" t="s">
        <v>1859</v>
      </c>
      <c r="N1408" s="116" t="s">
        <v>146</v>
      </c>
      <c r="O1408" s="116">
        <v>0</v>
      </c>
      <c r="P1408" s="116">
        <v>0</v>
      </c>
      <c r="Q1408" s="116">
        <v>0</v>
      </c>
      <c r="R1408" s="116">
        <v>0</v>
      </c>
      <c r="S1408" s="116">
        <v>0</v>
      </c>
      <c r="T1408" s="116">
        <v>0</v>
      </c>
      <c r="U1408" s="116" t="s">
        <v>159</v>
      </c>
      <c r="V1408" s="116">
        <v>42</v>
      </c>
      <c r="W1408" s="116">
        <v>294</v>
      </c>
      <c r="X1408" s="116">
        <v>40</v>
      </c>
      <c r="Y1408" s="116">
        <v>280</v>
      </c>
      <c r="Z1408" s="116">
        <v>2</v>
      </c>
      <c r="AA1408" s="116">
        <v>14</v>
      </c>
      <c r="AB1408" s="116">
        <v>0</v>
      </c>
      <c r="AC1408" s="116">
        <v>0</v>
      </c>
      <c r="AD1408" s="116">
        <v>23</v>
      </c>
      <c r="AE1408" s="116">
        <v>161</v>
      </c>
      <c r="AF1408" s="116" t="s">
        <v>1860</v>
      </c>
      <c r="AG1408" s="117"/>
      <c r="AH1408" s="117" t="s">
        <v>1861</v>
      </c>
    </row>
    <row r="1409" spans="1:34" x14ac:dyDescent="0.25">
      <c r="A1409" s="117" t="s">
        <v>329</v>
      </c>
      <c r="B1409" s="117" t="s">
        <v>175</v>
      </c>
      <c r="C1409" s="117" t="s">
        <v>4619</v>
      </c>
      <c r="D1409" s="117" t="s">
        <v>471</v>
      </c>
      <c r="E1409" s="117" t="s">
        <v>385</v>
      </c>
      <c r="F1409" s="117" t="s">
        <v>936</v>
      </c>
      <c r="G1409" s="117" t="s">
        <v>937</v>
      </c>
      <c r="H1409" s="117" t="s">
        <v>4620</v>
      </c>
      <c r="I1409" s="117"/>
      <c r="J1409" s="116" t="s">
        <v>1858</v>
      </c>
      <c r="K1409" s="116">
        <v>8.4659405069999991</v>
      </c>
      <c r="L1409" s="116">
        <v>30.225460290000001</v>
      </c>
      <c r="M1409" s="117" t="s">
        <v>1859</v>
      </c>
      <c r="N1409" s="116" t="s">
        <v>146</v>
      </c>
      <c r="O1409" s="116">
        <v>0</v>
      </c>
      <c r="P1409" s="116">
        <v>0</v>
      </c>
      <c r="Q1409" s="116">
        <v>0</v>
      </c>
      <c r="R1409" s="116">
        <v>0</v>
      </c>
      <c r="S1409" s="116">
        <v>0</v>
      </c>
      <c r="T1409" s="116">
        <v>0</v>
      </c>
      <c r="U1409" s="116" t="s">
        <v>159</v>
      </c>
      <c r="V1409" s="116">
        <v>65</v>
      </c>
      <c r="W1409" s="116">
        <v>453</v>
      </c>
      <c r="X1409" s="116">
        <v>63</v>
      </c>
      <c r="Y1409" s="116">
        <v>441</v>
      </c>
      <c r="Z1409" s="116">
        <v>2</v>
      </c>
      <c r="AA1409" s="116">
        <v>12</v>
      </c>
      <c r="AB1409" s="116">
        <v>0</v>
      </c>
      <c r="AC1409" s="116">
        <v>0</v>
      </c>
      <c r="AD1409" s="116">
        <v>17</v>
      </c>
      <c r="AE1409" s="116">
        <v>118</v>
      </c>
      <c r="AF1409" s="116" t="s">
        <v>1860</v>
      </c>
      <c r="AG1409" s="117"/>
      <c r="AH1409" s="117" t="s">
        <v>1861</v>
      </c>
    </row>
    <row r="1410" spans="1:34" x14ac:dyDescent="0.25">
      <c r="A1410" s="117" t="s">
        <v>329</v>
      </c>
      <c r="B1410" s="117" t="s">
        <v>175</v>
      </c>
      <c r="C1410" s="117" t="s">
        <v>4621</v>
      </c>
      <c r="D1410" s="117" t="s">
        <v>471</v>
      </c>
      <c r="E1410" s="117" t="s">
        <v>385</v>
      </c>
      <c r="F1410" s="117" t="s">
        <v>936</v>
      </c>
      <c r="G1410" s="117" t="s">
        <v>937</v>
      </c>
      <c r="H1410" s="117" t="s">
        <v>4622</v>
      </c>
      <c r="I1410" s="117"/>
      <c r="J1410" s="116" t="s">
        <v>1858</v>
      </c>
      <c r="K1410" s="116">
        <v>8.3872389999999992</v>
      </c>
      <c r="L1410" s="116">
        <v>30.136030000000002</v>
      </c>
      <c r="M1410" s="117" t="s">
        <v>1859</v>
      </c>
      <c r="N1410" s="116" t="s">
        <v>159</v>
      </c>
      <c r="O1410" s="116">
        <v>2</v>
      </c>
      <c r="P1410" s="116">
        <v>14</v>
      </c>
      <c r="Q1410" s="116">
        <v>2</v>
      </c>
      <c r="R1410" s="116">
        <v>14</v>
      </c>
      <c r="S1410" s="116">
        <v>0</v>
      </c>
      <c r="T1410" s="116">
        <v>0</v>
      </c>
      <c r="U1410" s="116" t="s">
        <v>159</v>
      </c>
      <c r="V1410" s="116">
        <v>62</v>
      </c>
      <c r="W1410" s="116">
        <v>434</v>
      </c>
      <c r="X1410" s="116">
        <v>59</v>
      </c>
      <c r="Y1410" s="116">
        <v>413</v>
      </c>
      <c r="Z1410" s="116">
        <v>3</v>
      </c>
      <c r="AA1410" s="116">
        <v>21</v>
      </c>
      <c r="AB1410" s="116">
        <v>0</v>
      </c>
      <c r="AC1410" s="116">
        <v>0</v>
      </c>
      <c r="AD1410" s="116">
        <v>10</v>
      </c>
      <c r="AE1410" s="116">
        <v>70</v>
      </c>
      <c r="AF1410" s="116" t="s">
        <v>1860</v>
      </c>
      <c r="AG1410" s="117"/>
      <c r="AH1410" s="117" t="s">
        <v>1861</v>
      </c>
    </row>
    <row r="1411" spans="1:34" x14ac:dyDescent="0.25">
      <c r="A1411" s="117" t="s">
        <v>329</v>
      </c>
      <c r="B1411" s="117" t="s">
        <v>175</v>
      </c>
      <c r="C1411" s="117" t="s">
        <v>4623</v>
      </c>
      <c r="D1411" s="117" t="s">
        <v>471</v>
      </c>
      <c r="E1411" s="117" t="s">
        <v>385</v>
      </c>
      <c r="F1411" s="117" t="s">
        <v>936</v>
      </c>
      <c r="G1411" s="117" t="s">
        <v>937</v>
      </c>
      <c r="H1411" s="117" t="s">
        <v>937</v>
      </c>
      <c r="I1411" s="117"/>
      <c r="J1411" s="116" t="s">
        <v>1858</v>
      </c>
      <c r="K1411" s="116">
        <v>8.3872389999999992</v>
      </c>
      <c r="L1411" s="116">
        <v>30.122647000000001</v>
      </c>
      <c r="M1411" s="117" t="s">
        <v>1859</v>
      </c>
      <c r="N1411" s="116" t="s">
        <v>146</v>
      </c>
      <c r="O1411" s="116">
        <v>0</v>
      </c>
      <c r="P1411" s="116">
        <v>0</v>
      </c>
      <c r="Q1411" s="116">
        <v>0</v>
      </c>
      <c r="R1411" s="116">
        <v>0</v>
      </c>
      <c r="S1411" s="116">
        <v>0</v>
      </c>
      <c r="T1411" s="116">
        <v>0</v>
      </c>
      <c r="U1411" s="116" t="s">
        <v>159</v>
      </c>
      <c r="V1411" s="116">
        <v>23</v>
      </c>
      <c r="W1411" s="116">
        <v>161</v>
      </c>
      <c r="X1411" s="116">
        <v>23</v>
      </c>
      <c r="Y1411" s="116">
        <v>161</v>
      </c>
      <c r="Z1411" s="116">
        <v>0</v>
      </c>
      <c r="AA1411" s="116">
        <v>0</v>
      </c>
      <c r="AB1411" s="116">
        <v>0</v>
      </c>
      <c r="AC1411" s="116">
        <v>0</v>
      </c>
      <c r="AD1411" s="116">
        <v>23</v>
      </c>
      <c r="AE1411" s="116">
        <v>184</v>
      </c>
      <c r="AF1411" s="116" t="s">
        <v>1860</v>
      </c>
      <c r="AG1411" s="117"/>
      <c r="AH1411" s="117" t="s">
        <v>1861</v>
      </c>
    </row>
    <row r="1412" spans="1:34" x14ac:dyDescent="0.25">
      <c r="A1412" s="117" t="s">
        <v>329</v>
      </c>
      <c r="B1412" s="117" t="s">
        <v>175</v>
      </c>
      <c r="C1412" s="117" t="s">
        <v>4624</v>
      </c>
      <c r="D1412" s="117" t="s">
        <v>471</v>
      </c>
      <c r="E1412" s="117" t="s">
        <v>385</v>
      </c>
      <c r="F1412" s="117" t="s">
        <v>936</v>
      </c>
      <c r="G1412" s="117" t="s">
        <v>937</v>
      </c>
      <c r="H1412" s="117" t="s">
        <v>1310</v>
      </c>
      <c r="I1412" s="117"/>
      <c r="J1412" s="116" t="s">
        <v>1858</v>
      </c>
      <c r="K1412" s="116">
        <v>8.3872389999999992</v>
      </c>
      <c r="L1412" s="116">
        <v>30.112057</v>
      </c>
      <c r="M1412" s="117" t="s">
        <v>1859</v>
      </c>
      <c r="N1412" s="116" t="s">
        <v>146</v>
      </c>
      <c r="O1412" s="116">
        <v>0</v>
      </c>
      <c r="P1412" s="116">
        <v>0</v>
      </c>
      <c r="Q1412" s="116">
        <v>0</v>
      </c>
      <c r="R1412" s="116">
        <v>0</v>
      </c>
      <c r="S1412" s="116">
        <v>0</v>
      </c>
      <c r="T1412" s="116">
        <v>0</v>
      </c>
      <c r="U1412" s="116" t="s">
        <v>159</v>
      </c>
      <c r="V1412" s="116">
        <v>17</v>
      </c>
      <c r="W1412" s="116">
        <v>123</v>
      </c>
      <c r="X1412" s="116">
        <v>17</v>
      </c>
      <c r="Y1412" s="116">
        <v>123</v>
      </c>
      <c r="Z1412" s="116">
        <v>0</v>
      </c>
      <c r="AA1412" s="116">
        <v>0</v>
      </c>
      <c r="AB1412" s="116">
        <v>0</v>
      </c>
      <c r="AC1412" s="116">
        <v>0</v>
      </c>
      <c r="AD1412" s="116">
        <v>20</v>
      </c>
      <c r="AE1412" s="116">
        <v>140</v>
      </c>
      <c r="AF1412" s="116" t="s">
        <v>1860</v>
      </c>
      <c r="AG1412" s="117"/>
      <c r="AH1412" s="117" t="s">
        <v>1861</v>
      </c>
    </row>
    <row r="1413" spans="1:34" x14ac:dyDescent="0.25">
      <c r="A1413" s="117" t="s">
        <v>329</v>
      </c>
      <c r="B1413" s="117" t="s">
        <v>175</v>
      </c>
      <c r="C1413" s="117" t="s">
        <v>4625</v>
      </c>
      <c r="D1413" s="117" t="s">
        <v>471</v>
      </c>
      <c r="E1413" s="117" t="s">
        <v>385</v>
      </c>
      <c r="F1413" s="117" t="s">
        <v>936</v>
      </c>
      <c r="G1413" s="117" t="s">
        <v>937</v>
      </c>
      <c r="H1413" s="117" t="s">
        <v>4626</v>
      </c>
      <c r="I1413" s="117"/>
      <c r="J1413" s="116" t="s">
        <v>1858</v>
      </c>
      <c r="K1413" s="116">
        <v>8.4022750150000007</v>
      </c>
      <c r="L1413" s="116">
        <v>30.114431436</v>
      </c>
      <c r="M1413" s="117" t="s">
        <v>1859</v>
      </c>
      <c r="N1413" s="116" t="s">
        <v>146</v>
      </c>
      <c r="O1413" s="116">
        <v>0</v>
      </c>
      <c r="P1413" s="116">
        <v>0</v>
      </c>
      <c r="Q1413" s="116">
        <v>0</v>
      </c>
      <c r="R1413" s="116">
        <v>0</v>
      </c>
      <c r="S1413" s="116">
        <v>0</v>
      </c>
      <c r="T1413" s="116">
        <v>0</v>
      </c>
      <c r="U1413" s="116" t="s">
        <v>159</v>
      </c>
      <c r="V1413" s="116">
        <v>53</v>
      </c>
      <c r="W1413" s="116">
        <v>371</v>
      </c>
      <c r="X1413" s="116">
        <v>50</v>
      </c>
      <c r="Y1413" s="116">
        <v>350</v>
      </c>
      <c r="Z1413" s="116">
        <v>3</v>
      </c>
      <c r="AA1413" s="116">
        <v>21</v>
      </c>
      <c r="AB1413" s="116">
        <v>0</v>
      </c>
      <c r="AC1413" s="116">
        <v>0</v>
      </c>
      <c r="AD1413" s="116">
        <v>4</v>
      </c>
      <c r="AE1413" s="116">
        <v>32</v>
      </c>
      <c r="AF1413" s="116" t="s">
        <v>1860</v>
      </c>
      <c r="AG1413" s="117"/>
      <c r="AH1413" s="117" t="s">
        <v>1861</v>
      </c>
    </row>
    <row r="1414" spans="1:34" x14ac:dyDescent="0.25">
      <c r="A1414" s="117" t="s">
        <v>329</v>
      </c>
      <c r="B1414" s="117" t="s">
        <v>175</v>
      </c>
      <c r="C1414" s="117" t="s">
        <v>4627</v>
      </c>
      <c r="D1414" s="117" t="s">
        <v>471</v>
      </c>
      <c r="E1414" s="117" t="s">
        <v>385</v>
      </c>
      <c r="F1414" s="117" t="s">
        <v>936</v>
      </c>
      <c r="G1414" s="117" t="s">
        <v>937</v>
      </c>
      <c r="H1414" s="117" t="s">
        <v>4628</v>
      </c>
      <c r="I1414" s="117"/>
      <c r="J1414" s="116" t="s">
        <v>1858</v>
      </c>
      <c r="K1414" s="116">
        <v>8.4503559999999993</v>
      </c>
      <c r="L1414" s="116">
        <v>30.232386000000002</v>
      </c>
      <c r="M1414" s="117" t="s">
        <v>1859</v>
      </c>
      <c r="N1414" s="116" t="s">
        <v>159</v>
      </c>
      <c r="O1414" s="116">
        <v>3</v>
      </c>
      <c r="P1414" s="116">
        <v>21</v>
      </c>
      <c r="Q1414" s="116">
        <v>3</v>
      </c>
      <c r="R1414" s="116">
        <v>21</v>
      </c>
      <c r="S1414" s="116">
        <v>0</v>
      </c>
      <c r="T1414" s="116">
        <v>0</v>
      </c>
      <c r="U1414" s="116" t="s">
        <v>159</v>
      </c>
      <c r="V1414" s="116">
        <v>18</v>
      </c>
      <c r="W1414" s="116">
        <v>126</v>
      </c>
      <c r="X1414" s="116">
        <v>16</v>
      </c>
      <c r="Y1414" s="116">
        <v>114</v>
      </c>
      <c r="Z1414" s="116">
        <v>2</v>
      </c>
      <c r="AA1414" s="116">
        <v>12</v>
      </c>
      <c r="AB1414" s="116">
        <v>0</v>
      </c>
      <c r="AC1414" s="116">
        <v>0</v>
      </c>
      <c r="AD1414" s="116">
        <v>11</v>
      </c>
      <c r="AE1414" s="116">
        <v>77</v>
      </c>
      <c r="AF1414" s="116" t="s">
        <v>1860</v>
      </c>
      <c r="AG1414" s="117"/>
      <c r="AH1414" s="117" t="s">
        <v>1861</v>
      </c>
    </row>
    <row r="1415" spans="1:34" x14ac:dyDescent="0.25">
      <c r="A1415" s="117" t="s">
        <v>329</v>
      </c>
      <c r="B1415" s="117" t="s">
        <v>175</v>
      </c>
      <c r="C1415" s="117" t="s">
        <v>4629</v>
      </c>
      <c r="D1415" s="117" t="s">
        <v>471</v>
      </c>
      <c r="E1415" s="117" t="s">
        <v>385</v>
      </c>
      <c r="F1415" s="117" t="s">
        <v>936</v>
      </c>
      <c r="G1415" s="117" t="s">
        <v>937</v>
      </c>
      <c r="H1415" s="117" t="s">
        <v>4630</v>
      </c>
      <c r="I1415" s="117"/>
      <c r="J1415" s="116" t="s">
        <v>1858</v>
      </c>
      <c r="K1415" s="116">
        <v>8.4586970000000008</v>
      </c>
      <c r="L1415" s="116">
        <v>30.222106</v>
      </c>
      <c r="M1415" s="117" t="s">
        <v>1859</v>
      </c>
      <c r="N1415" s="116" t="s">
        <v>159</v>
      </c>
      <c r="O1415" s="116">
        <v>1</v>
      </c>
      <c r="P1415" s="116">
        <v>8</v>
      </c>
      <c r="Q1415" s="116">
        <v>1</v>
      </c>
      <c r="R1415" s="116">
        <v>8</v>
      </c>
      <c r="S1415" s="116">
        <v>0</v>
      </c>
      <c r="T1415" s="116">
        <v>0</v>
      </c>
      <c r="U1415" s="116" t="s">
        <v>159</v>
      </c>
      <c r="V1415" s="116">
        <v>31</v>
      </c>
      <c r="W1415" s="116">
        <v>192</v>
      </c>
      <c r="X1415" s="116">
        <v>31</v>
      </c>
      <c r="Y1415" s="116">
        <v>192</v>
      </c>
      <c r="Z1415" s="116">
        <v>0</v>
      </c>
      <c r="AA1415" s="116">
        <v>0</v>
      </c>
      <c r="AB1415" s="116">
        <v>0</v>
      </c>
      <c r="AC1415" s="116">
        <v>0</v>
      </c>
      <c r="AD1415" s="116">
        <v>9</v>
      </c>
      <c r="AE1415" s="116">
        <v>63</v>
      </c>
      <c r="AF1415" s="116" t="s">
        <v>1860</v>
      </c>
      <c r="AG1415" s="117"/>
      <c r="AH1415" s="117" t="s">
        <v>1861</v>
      </c>
    </row>
    <row r="1416" spans="1:34" x14ac:dyDescent="0.25">
      <c r="A1416" s="117" t="s">
        <v>329</v>
      </c>
      <c r="B1416" s="117" t="s">
        <v>175</v>
      </c>
      <c r="C1416" s="117" t="s">
        <v>4631</v>
      </c>
      <c r="D1416" s="117" t="s">
        <v>471</v>
      </c>
      <c r="E1416" s="117" t="s">
        <v>385</v>
      </c>
      <c r="F1416" s="117" t="s">
        <v>936</v>
      </c>
      <c r="G1416" s="117" t="s">
        <v>937</v>
      </c>
      <c r="H1416" s="117" t="s">
        <v>4632</v>
      </c>
      <c r="I1416" s="117"/>
      <c r="J1416" s="116" t="s">
        <v>1858</v>
      </c>
      <c r="K1416" s="116">
        <v>8.4474999999999998</v>
      </c>
      <c r="L1416" s="116">
        <v>30.182816670000001</v>
      </c>
      <c r="M1416" s="117" t="s">
        <v>1859</v>
      </c>
      <c r="N1416" s="116" t="s">
        <v>159</v>
      </c>
      <c r="O1416" s="116">
        <v>2</v>
      </c>
      <c r="P1416" s="116">
        <v>14</v>
      </c>
      <c r="Q1416" s="116">
        <v>2</v>
      </c>
      <c r="R1416" s="116">
        <v>14</v>
      </c>
      <c r="S1416" s="116">
        <v>0</v>
      </c>
      <c r="T1416" s="116">
        <v>0</v>
      </c>
      <c r="U1416" s="116" t="s">
        <v>159</v>
      </c>
      <c r="V1416" s="116">
        <v>10</v>
      </c>
      <c r="W1416" s="116">
        <v>60</v>
      </c>
      <c r="X1416" s="116">
        <v>7</v>
      </c>
      <c r="Y1416" s="116">
        <v>42</v>
      </c>
      <c r="Z1416" s="116">
        <v>3</v>
      </c>
      <c r="AA1416" s="116">
        <v>18</v>
      </c>
      <c r="AB1416" s="116">
        <v>1</v>
      </c>
      <c r="AC1416" s="116">
        <v>6</v>
      </c>
      <c r="AD1416" s="116">
        <v>2</v>
      </c>
      <c r="AE1416" s="116">
        <v>12</v>
      </c>
      <c r="AF1416" s="116" t="s">
        <v>1860</v>
      </c>
      <c r="AG1416" s="117"/>
      <c r="AH1416" s="117" t="s">
        <v>1861</v>
      </c>
    </row>
    <row r="1417" spans="1:34" x14ac:dyDescent="0.25">
      <c r="A1417" s="117" t="s">
        <v>329</v>
      </c>
      <c r="B1417" s="117" t="s">
        <v>175</v>
      </c>
      <c r="C1417" s="117" t="s">
        <v>4633</v>
      </c>
      <c r="D1417" s="117" t="s">
        <v>471</v>
      </c>
      <c r="E1417" s="117" t="s">
        <v>385</v>
      </c>
      <c r="F1417" s="117" t="s">
        <v>936</v>
      </c>
      <c r="G1417" s="117" t="s">
        <v>937</v>
      </c>
      <c r="H1417" s="117" t="s">
        <v>4634</v>
      </c>
      <c r="I1417" s="117"/>
      <c r="J1417" s="116" t="s">
        <v>1858</v>
      </c>
      <c r="K1417" s="116">
        <v>8.4779999999999998</v>
      </c>
      <c r="L1417" s="116">
        <v>30.195</v>
      </c>
      <c r="M1417" s="117" t="s">
        <v>1859</v>
      </c>
      <c r="N1417" s="116" t="s">
        <v>159</v>
      </c>
      <c r="O1417" s="116">
        <v>1</v>
      </c>
      <c r="P1417" s="116">
        <v>7</v>
      </c>
      <c r="Q1417" s="116">
        <v>1</v>
      </c>
      <c r="R1417" s="116">
        <v>7</v>
      </c>
      <c r="S1417" s="116">
        <v>0</v>
      </c>
      <c r="T1417" s="116">
        <v>0</v>
      </c>
      <c r="U1417" s="116" t="s">
        <v>159</v>
      </c>
      <c r="V1417" s="116">
        <v>18</v>
      </c>
      <c r="W1417" s="116">
        <v>136</v>
      </c>
      <c r="X1417" s="116">
        <v>14</v>
      </c>
      <c r="Y1417" s="116">
        <v>112</v>
      </c>
      <c r="Z1417" s="116">
        <v>4</v>
      </c>
      <c r="AA1417" s="116">
        <v>24</v>
      </c>
      <c r="AB1417" s="116">
        <v>3</v>
      </c>
      <c r="AC1417" s="116">
        <v>18</v>
      </c>
      <c r="AD1417" s="116">
        <v>4</v>
      </c>
      <c r="AE1417" s="116">
        <v>24</v>
      </c>
      <c r="AF1417" s="116" t="s">
        <v>1860</v>
      </c>
      <c r="AG1417" s="117"/>
      <c r="AH1417" s="117" t="s">
        <v>1861</v>
      </c>
    </row>
    <row r="1418" spans="1:34" x14ac:dyDescent="0.25">
      <c r="A1418" s="117" t="s">
        <v>329</v>
      </c>
      <c r="B1418" s="117" t="s">
        <v>175</v>
      </c>
      <c r="C1418" s="117" t="s">
        <v>4635</v>
      </c>
      <c r="D1418" s="117" t="s">
        <v>471</v>
      </c>
      <c r="E1418" s="117" t="s">
        <v>385</v>
      </c>
      <c r="F1418" s="117" t="s">
        <v>936</v>
      </c>
      <c r="G1418" s="117" t="s">
        <v>937</v>
      </c>
      <c r="H1418" s="117" t="s">
        <v>997</v>
      </c>
      <c r="I1418" s="117"/>
      <c r="J1418" s="116" t="s">
        <v>1858</v>
      </c>
      <c r="K1418" s="116">
        <v>8.4329999999999998</v>
      </c>
      <c r="L1418" s="116">
        <v>30.193000000000001</v>
      </c>
      <c r="M1418" s="117" t="s">
        <v>1859</v>
      </c>
      <c r="N1418" s="116" t="s">
        <v>159</v>
      </c>
      <c r="O1418" s="116">
        <v>12</v>
      </c>
      <c r="P1418" s="116">
        <v>84</v>
      </c>
      <c r="Q1418" s="116">
        <v>9</v>
      </c>
      <c r="R1418" s="116">
        <v>63</v>
      </c>
      <c r="S1418" s="116">
        <v>3</v>
      </c>
      <c r="T1418" s="116">
        <v>21</v>
      </c>
      <c r="U1418" s="116" t="s">
        <v>159</v>
      </c>
      <c r="V1418" s="116">
        <v>15</v>
      </c>
      <c r="W1418" s="116">
        <v>63</v>
      </c>
      <c r="X1418" s="116">
        <v>12</v>
      </c>
      <c r="Y1418" s="116">
        <v>42</v>
      </c>
      <c r="Z1418" s="116">
        <v>3</v>
      </c>
      <c r="AA1418" s="116">
        <v>21</v>
      </c>
      <c r="AB1418" s="116">
        <v>1</v>
      </c>
      <c r="AC1418" s="116">
        <v>6</v>
      </c>
      <c r="AD1418" s="116">
        <v>3</v>
      </c>
      <c r="AE1418" s="116">
        <v>18</v>
      </c>
      <c r="AF1418" s="116" t="s">
        <v>1860</v>
      </c>
      <c r="AG1418" s="117"/>
      <c r="AH1418" s="117" t="s">
        <v>1861</v>
      </c>
    </row>
    <row r="1419" spans="1:34" x14ac:dyDescent="0.25">
      <c r="A1419" s="117" t="s">
        <v>329</v>
      </c>
      <c r="B1419" s="117" t="s">
        <v>175</v>
      </c>
      <c r="C1419" s="117" t="s">
        <v>4636</v>
      </c>
      <c r="D1419" s="117" t="s">
        <v>471</v>
      </c>
      <c r="E1419" s="117" t="s">
        <v>385</v>
      </c>
      <c r="F1419" s="117" t="s">
        <v>936</v>
      </c>
      <c r="G1419" s="117" t="s">
        <v>937</v>
      </c>
      <c r="H1419" s="117" t="s">
        <v>4637</v>
      </c>
      <c r="I1419" s="117"/>
      <c r="J1419" s="116" t="s">
        <v>1858</v>
      </c>
      <c r="K1419" s="116">
        <v>8.4534252999999993</v>
      </c>
      <c r="L1419" s="116">
        <v>30.2170275</v>
      </c>
      <c r="M1419" s="117" t="s">
        <v>1859</v>
      </c>
      <c r="N1419" s="116" t="s">
        <v>159</v>
      </c>
      <c r="O1419" s="116">
        <v>4</v>
      </c>
      <c r="P1419" s="116">
        <v>29</v>
      </c>
      <c r="Q1419" s="116">
        <v>4</v>
      </c>
      <c r="R1419" s="116">
        <v>29</v>
      </c>
      <c r="S1419" s="116">
        <v>0</v>
      </c>
      <c r="T1419" s="116">
        <v>0</v>
      </c>
      <c r="U1419" s="116" t="s">
        <v>159</v>
      </c>
      <c r="V1419" s="116">
        <v>22</v>
      </c>
      <c r="W1419" s="116">
        <v>132</v>
      </c>
      <c r="X1419" s="116">
        <v>17</v>
      </c>
      <c r="Y1419" s="116">
        <v>102</v>
      </c>
      <c r="Z1419" s="116">
        <v>5</v>
      </c>
      <c r="AA1419" s="116">
        <v>30</v>
      </c>
      <c r="AB1419" s="116">
        <v>0</v>
      </c>
      <c r="AC1419" s="116">
        <v>0</v>
      </c>
      <c r="AD1419" s="116">
        <v>7</v>
      </c>
      <c r="AE1419" s="116">
        <v>49</v>
      </c>
      <c r="AF1419" s="116" t="s">
        <v>1860</v>
      </c>
      <c r="AG1419" s="117"/>
      <c r="AH1419" s="117" t="s">
        <v>1861</v>
      </c>
    </row>
    <row r="1420" spans="1:34" x14ac:dyDescent="0.25">
      <c r="A1420" s="117" t="s">
        <v>329</v>
      </c>
      <c r="B1420" s="117" t="s">
        <v>175</v>
      </c>
      <c r="C1420" s="117" t="s">
        <v>4638</v>
      </c>
      <c r="D1420" s="117" t="s">
        <v>471</v>
      </c>
      <c r="E1420" s="117" t="s">
        <v>385</v>
      </c>
      <c r="F1420" s="117" t="s">
        <v>936</v>
      </c>
      <c r="G1420" s="117" t="s">
        <v>937</v>
      </c>
      <c r="H1420" s="117" t="s">
        <v>4639</v>
      </c>
      <c r="I1420" s="117"/>
      <c r="J1420" s="116" t="s">
        <v>1858</v>
      </c>
      <c r="K1420" s="116">
        <v>8.4489999999999998</v>
      </c>
      <c r="L1420" s="116">
        <v>30.202000000000002</v>
      </c>
      <c r="M1420" s="117" t="s">
        <v>1859</v>
      </c>
      <c r="N1420" s="116" t="s">
        <v>159</v>
      </c>
      <c r="O1420" s="116">
        <v>6</v>
      </c>
      <c r="P1420" s="116">
        <v>43</v>
      </c>
      <c r="Q1420" s="116">
        <v>6</v>
      </c>
      <c r="R1420" s="116">
        <v>43</v>
      </c>
      <c r="S1420" s="116">
        <v>0</v>
      </c>
      <c r="T1420" s="116">
        <v>0</v>
      </c>
      <c r="U1420" s="116" t="s">
        <v>159</v>
      </c>
      <c r="V1420" s="116">
        <v>16</v>
      </c>
      <c r="W1420" s="116">
        <v>110</v>
      </c>
      <c r="X1420" s="116">
        <v>14</v>
      </c>
      <c r="Y1420" s="116">
        <v>98</v>
      </c>
      <c r="Z1420" s="116">
        <v>2</v>
      </c>
      <c r="AA1420" s="116">
        <v>12</v>
      </c>
      <c r="AB1420" s="116">
        <v>4</v>
      </c>
      <c r="AC1420" s="116">
        <v>24</v>
      </c>
      <c r="AD1420" s="116">
        <v>8</v>
      </c>
      <c r="AE1420" s="116">
        <v>48</v>
      </c>
      <c r="AF1420" s="116" t="s">
        <v>1860</v>
      </c>
      <c r="AG1420" s="117"/>
      <c r="AH1420" s="117" t="s">
        <v>1861</v>
      </c>
    </row>
    <row r="1421" spans="1:34" x14ac:dyDescent="0.25">
      <c r="A1421" s="117" t="s">
        <v>329</v>
      </c>
      <c r="B1421" s="117" t="s">
        <v>175</v>
      </c>
      <c r="C1421" s="117" t="s">
        <v>4640</v>
      </c>
      <c r="D1421" s="117" t="s">
        <v>471</v>
      </c>
      <c r="E1421" s="117" t="s">
        <v>385</v>
      </c>
      <c r="F1421" s="117" t="s">
        <v>525</v>
      </c>
      <c r="G1421" s="117" t="s">
        <v>526</v>
      </c>
      <c r="H1421" s="117" t="s">
        <v>4641</v>
      </c>
      <c r="I1421" s="117"/>
      <c r="J1421" s="116" t="s">
        <v>1858</v>
      </c>
      <c r="K1421" s="116">
        <v>8.1493300000000009</v>
      </c>
      <c r="L1421" s="116">
        <v>29.967390000000002</v>
      </c>
      <c r="M1421" s="117" t="s">
        <v>1859</v>
      </c>
      <c r="N1421" s="116" t="s">
        <v>146</v>
      </c>
      <c r="O1421" s="116">
        <v>0</v>
      </c>
      <c r="P1421" s="116">
        <v>0</v>
      </c>
      <c r="Q1421" s="116">
        <v>0</v>
      </c>
      <c r="R1421" s="116">
        <v>0</v>
      </c>
      <c r="S1421" s="116">
        <v>0</v>
      </c>
      <c r="T1421" s="116">
        <v>0</v>
      </c>
      <c r="U1421" s="116" t="s">
        <v>159</v>
      </c>
      <c r="V1421" s="116">
        <v>25</v>
      </c>
      <c r="W1421" s="116">
        <v>175</v>
      </c>
      <c r="X1421" s="116">
        <v>20</v>
      </c>
      <c r="Y1421" s="116">
        <v>140</v>
      </c>
      <c r="Z1421" s="116">
        <v>5</v>
      </c>
      <c r="AA1421" s="116">
        <v>35</v>
      </c>
      <c r="AB1421" s="116">
        <v>0</v>
      </c>
      <c r="AC1421" s="116">
        <v>0</v>
      </c>
      <c r="AD1421" s="116">
        <v>16</v>
      </c>
      <c r="AE1421" s="116">
        <v>112</v>
      </c>
      <c r="AF1421" s="116" t="s">
        <v>1860</v>
      </c>
      <c r="AG1421" s="117"/>
      <c r="AH1421" s="117" t="s">
        <v>1861</v>
      </c>
    </row>
    <row r="1422" spans="1:34" x14ac:dyDescent="0.25">
      <c r="A1422" s="117" t="s">
        <v>329</v>
      </c>
      <c r="B1422" s="117" t="s">
        <v>175</v>
      </c>
      <c r="C1422" s="117" t="s">
        <v>4642</v>
      </c>
      <c r="D1422" s="117" t="s">
        <v>471</v>
      </c>
      <c r="E1422" s="117" t="s">
        <v>385</v>
      </c>
      <c r="F1422" s="117" t="s">
        <v>525</v>
      </c>
      <c r="G1422" s="117" t="s">
        <v>526</v>
      </c>
      <c r="H1422" s="117" t="s">
        <v>4643</v>
      </c>
      <c r="I1422" s="117"/>
      <c r="J1422" s="116" t="s">
        <v>1858</v>
      </c>
      <c r="K1422" s="116">
        <v>8.1493599999999997</v>
      </c>
      <c r="L1422" s="116">
        <v>29.96754</v>
      </c>
      <c r="M1422" s="117" t="s">
        <v>1859</v>
      </c>
      <c r="N1422" s="116" t="s">
        <v>159</v>
      </c>
      <c r="O1422" s="116">
        <v>2</v>
      </c>
      <c r="P1422" s="116">
        <v>14</v>
      </c>
      <c r="Q1422" s="116">
        <v>2</v>
      </c>
      <c r="R1422" s="116">
        <v>14</v>
      </c>
      <c r="S1422" s="116">
        <v>0</v>
      </c>
      <c r="T1422" s="116">
        <v>0</v>
      </c>
      <c r="U1422" s="116" t="s">
        <v>159</v>
      </c>
      <c r="V1422" s="116">
        <v>31</v>
      </c>
      <c r="W1422" s="116">
        <v>212</v>
      </c>
      <c r="X1422" s="116">
        <v>26</v>
      </c>
      <c r="Y1422" s="116">
        <v>182</v>
      </c>
      <c r="Z1422" s="116">
        <v>5</v>
      </c>
      <c r="AA1422" s="116">
        <v>30</v>
      </c>
      <c r="AB1422" s="116">
        <v>0</v>
      </c>
      <c r="AC1422" s="116">
        <v>0</v>
      </c>
      <c r="AD1422" s="116">
        <v>6</v>
      </c>
      <c r="AE1422" s="116">
        <v>42</v>
      </c>
      <c r="AF1422" s="116" t="s">
        <v>1860</v>
      </c>
      <c r="AG1422" s="117"/>
      <c r="AH1422" s="117" t="s">
        <v>1861</v>
      </c>
    </row>
    <row r="1423" spans="1:34" x14ac:dyDescent="0.25">
      <c r="A1423" s="117" t="s">
        <v>329</v>
      </c>
      <c r="B1423" s="117" t="s">
        <v>175</v>
      </c>
      <c r="C1423" s="117" t="s">
        <v>4644</v>
      </c>
      <c r="D1423" s="117" t="s">
        <v>471</v>
      </c>
      <c r="E1423" s="117" t="s">
        <v>385</v>
      </c>
      <c r="F1423" s="117" t="s">
        <v>525</v>
      </c>
      <c r="G1423" s="117" t="s">
        <v>526</v>
      </c>
      <c r="H1423" s="117" t="s">
        <v>4645</v>
      </c>
      <c r="I1423" s="117"/>
      <c r="J1423" s="116" t="s">
        <v>1858</v>
      </c>
      <c r="K1423" s="116">
        <v>8.1425199999999993</v>
      </c>
      <c r="L1423" s="116">
        <v>29.982500000000002</v>
      </c>
      <c r="M1423" s="117" t="s">
        <v>1859</v>
      </c>
      <c r="N1423" s="116" t="s">
        <v>159</v>
      </c>
      <c r="O1423" s="116">
        <v>4</v>
      </c>
      <c r="P1423" s="116">
        <v>28</v>
      </c>
      <c r="Q1423" s="116">
        <v>4</v>
      </c>
      <c r="R1423" s="116">
        <v>28</v>
      </c>
      <c r="S1423" s="116">
        <v>0</v>
      </c>
      <c r="T1423" s="116">
        <v>0</v>
      </c>
      <c r="U1423" s="116" t="s">
        <v>159</v>
      </c>
      <c r="V1423" s="116">
        <v>32</v>
      </c>
      <c r="W1423" s="116">
        <v>228</v>
      </c>
      <c r="X1423" s="116">
        <v>29</v>
      </c>
      <c r="Y1423" s="116">
        <v>208</v>
      </c>
      <c r="Z1423" s="116">
        <v>3</v>
      </c>
      <c r="AA1423" s="116">
        <v>20</v>
      </c>
      <c r="AB1423" s="116">
        <v>0</v>
      </c>
      <c r="AC1423" s="116">
        <v>0</v>
      </c>
      <c r="AD1423" s="116">
        <v>2</v>
      </c>
      <c r="AE1423" s="116">
        <v>14</v>
      </c>
      <c r="AF1423" s="116" t="s">
        <v>1860</v>
      </c>
      <c r="AG1423" s="117"/>
      <c r="AH1423" s="117" t="s">
        <v>1861</v>
      </c>
    </row>
    <row r="1424" spans="1:34" x14ac:dyDescent="0.25">
      <c r="A1424" s="117" t="s">
        <v>329</v>
      </c>
      <c r="B1424" s="117" t="s">
        <v>175</v>
      </c>
      <c r="C1424" s="117" t="s">
        <v>4646</v>
      </c>
      <c r="D1424" s="117" t="s">
        <v>471</v>
      </c>
      <c r="E1424" s="117" t="s">
        <v>385</v>
      </c>
      <c r="F1424" s="117" t="s">
        <v>525</v>
      </c>
      <c r="G1424" s="117" t="s">
        <v>526</v>
      </c>
      <c r="H1424" s="117" t="s">
        <v>4647</v>
      </c>
      <c r="I1424" s="117"/>
      <c r="J1424" s="116" t="s">
        <v>1858</v>
      </c>
      <c r="K1424" s="116">
        <v>8.1516800000000007</v>
      </c>
      <c r="L1424" s="116">
        <v>29.97289</v>
      </c>
      <c r="M1424" s="117" t="s">
        <v>1859</v>
      </c>
      <c r="N1424" s="116" t="s">
        <v>159</v>
      </c>
      <c r="O1424" s="116">
        <v>1</v>
      </c>
      <c r="P1424" s="116">
        <v>8</v>
      </c>
      <c r="Q1424" s="116">
        <v>1</v>
      </c>
      <c r="R1424" s="116">
        <v>8</v>
      </c>
      <c r="S1424" s="116">
        <v>0</v>
      </c>
      <c r="T1424" s="116">
        <v>0</v>
      </c>
      <c r="U1424" s="116" t="s">
        <v>159</v>
      </c>
      <c r="V1424" s="116">
        <v>85</v>
      </c>
      <c r="W1424" s="116">
        <v>602</v>
      </c>
      <c r="X1424" s="116">
        <v>66</v>
      </c>
      <c r="Y1424" s="116">
        <v>462</v>
      </c>
      <c r="Z1424" s="116">
        <v>19</v>
      </c>
      <c r="AA1424" s="116">
        <v>140</v>
      </c>
      <c r="AB1424" s="116">
        <v>0</v>
      </c>
      <c r="AC1424" s="116">
        <v>0</v>
      </c>
      <c r="AD1424" s="116">
        <v>17</v>
      </c>
      <c r="AE1424" s="116">
        <v>119</v>
      </c>
      <c r="AF1424" s="116" t="s">
        <v>1860</v>
      </c>
      <c r="AG1424" s="117"/>
      <c r="AH1424" s="117" t="s">
        <v>1861</v>
      </c>
    </row>
    <row r="1425" spans="1:34" x14ac:dyDescent="0.25">
      <c r="A1425" s="117" t="s">
        <v>329</v>
      </c>
      <c r="B1425" s="117" t="s">
        <v>175</v>
      </c>
      <c r="C1425" s="117" t="s">
        <v>4648</v>
      </c>
      <c r="D1425" s="117" t="s">
        <v>471</v>
      </c>
      <c r="E1425" s="117" t="s">
        <v>385</v>
      </c>
      <c r="F1425" s="117" t="s">
        <v>525</v>
      </c>
      <c r="G1425" s="117" t="s">
        <v>526</v>
      </c>
      <c r="H1425" s="117" t="s">
        <v>4649</v>
      </c>
      <c r="I1425" s="117"/>
      <c r="J1425" s="116" t="s">
        <v>1858</v>
      </c>
      <c r="K1425" s="116">
        <v>8.1536360000000005</v>
      </c>
      <c r="L1425" s="116">
        <v>29.871302</v>
      </c>
      <c r="M1425" s="117" t="s">
        <v>1859</v>
      </c>
      <c r="N1425" s="116" t="s">
        <v>146</v>
      </c>
      <c r="O1425" s="116">
        <v>0</v>
      </c>
      <c r="P1425" s="116">
        <v>0</v>
      </c>
      <c r="Q1425" s="116">
        <v>0</v>
      </c>
      <c r="R1425" s="116">
        <v>0</v>
      </c>
      <c r="S1425" s="116">
        <v>0</v>
      </c>
      <c r="T1425" s="116">
        <v>0</v>
      </c>
      <c r="U1425" s="116" t="s">
        <v>159</v>
      </c>
      <c r="V1425" s="116">
        <v>88</v>
      </c>
      <c r="W1425" s="116">
        <v>781</v>
      </c>
      <c r="X1425" s="116">
        <v>79</v>
      </c>
      <c r="Y1425" s="116">
        <v>711</v>
      </c>
      <c r="Z1425" s="116">
        <v>9</v>
      </c>
      <c r="AA1425" s="116">
        <v>70</v>
      </c>
      <c r="AB1425" s="116">
        <v>0</v>
      </c>
      <c r="AC1425" s="116">
        <v>0</v>
      </c>
      <c r="AD1425" s="116">
        <v>10</v>
      </c>
      <c r="AE1425" s="116">
        <v>70</v>
      </c>
      <c r="AF1425" s="116" t="s">
        <v>1860</v>
      </c>
      <c r="AG1425" s="117"/>
      <c r="AH1425" s="117" t="s">
        <v>1861</v>
      </c>
    </row>
    <row r="1426" spans="1:34" x14ac:dyDescent="0.25">
      <c r="A1426" s="117" t="s">
        <v>329</v>
      </c>
      <c r="B1426" s="117" t="s">
        <v>175</v>
      </c>
      <c r="C1426" s="117" t="s">
        <v>4650</v>
      </c>
      <c r="D1426" s="117" t="s">
        <v>471</v>
      </c>
      <c r="E1426" s="117" t="s">
        <v>385</v>
      </c>
      <c r="F1426" s="117" t="s">
        <v>525</v>
      </c>
      <c r="G1426" s="117" t="s">
        <v>526</v>
      </c>
      <c r="H1426" s="117" t="s">
        <v>4651</v>
      </c>
      <c r="I1426" s="117"/>
      <c r="J1426" s="116" t="s">
        <v>1858</v>
      </c>
      <c r="K1426" s="116">
        <v>8.1454660000000008</v>
      </c>
      <c r="L1426" s="116">
        <v>29.902350999999999</v>
      </c>
      <c r="M1426" s="117" t="s">
        <v>1859</v>
      </c>
      <c r="N1426" s="116" t="s">
        <v>146</v>
      </c>
      <c r="O1426" s="116">
        <v>0</v>
      </c>
      <c r="P1426" s="116">
        <v>0</v>
      </c>
      <c r="Q1426" s="116">
        <v>0</v>
      </c>
      <c r="R1426" s="116">
        <v>0</v>
      </c>
      <c r="S1426" s="116">
        <v>0</v>
      </c>
      <c r="T1426" s="116">
        <v>0</v>
      </c>
      <c r="U1426" s="116" t="s">
        <v>159</v>
      </c>
      <c r="V1426" s="116">
        <v>47</v>
      </c>
      <c r="W1426" s="116">
        <v>380</v>
      </c>
      <c r="X1426" s="116">
        <v>44</v>
      </c>
      <c r="Y1426" s="116">
        <v>360</v>
      </c>
      <c r="Z1426" s="116">
        <v>3</v>
      </c>
      <c r="AA1426" s="116">
        <v>20</v>
      </c>
      <c r="AB1426" s="116">
        <v>0</v>
      </c>
      <c r="AC1426" s="116">
        <v>0</v>
      </c>
      <c r="AD1426" s="116">
        <v>10</v>
      </c>
      <c r="AE1426" s="116">
        <v>62</v>
      </c>
      <c r="AF1426" s="116" t="s">
        <v>1860</v>
      </c>
      <c r="AG1426" s="117"/>
      <c r="AH1426" s="117" t="s">
        <v>1861</v>
      </c>
    </row>
    <row r="1427" spans="1:34" x14ac:dyDescent="0.25">
      <c r="A1427" s="117" t="s">
        <v>329</v>
      </c>
      <c r="B1427" s="117" t="s">
        <v>175</v>
      </c>
      <c r="C1427" s="117" t="s">
        <v>4652</v>
      </c>
      <c r="D1427" s="117" t="s">
        <v>471</v>
      </c>
      <c r="E1427" s="117" t="s">
        <v>385</v>
      </c>
      <c r="F1427" s="117" t="s">
        <v>496</v>
      </c>
      <c r="G1427" s="117" t="s">
        <v>497</v>
      </c>
      <c r="H1427" s="117" t="s">
        <v>4384</v>
      </c>
      <c r="I1427" s="117"/>
      <c r="J1427" s="116" t="s">
        <v>1858</v>
      </c>
      <c r="K1427" s="116">
        <v>8.4032589709999996</v>
      </c>
      <c r="L1427" s="116">
        <v>30.087506189999999</v>
      </c>
      <c r="M1427" s="117" t="s">
        <v>1859</v>
      </c>
      <c r="N1427" s="116" t="s">
        <v>146</v>
      </c>
      <c r="O1427" s="116">
        <v>0</v>
      </c>
      <c r="P1427" s="116">
        <v>0</v>
      </c>
      <c r="Q1427" s="116">
        <v>0</v>
      </c>
      <c r="R1427" s="116">
        <v>0</v>
      </c>
      <c r="S1427" s="116">
        <v>0</v>
      </c>
      <c r="T1427" s="116">
        <v>0</v>
      </c>
      <c r="U1427" s="116" t="s">
        <v>159</v>
      </c>
      <c r="V1427" s="116">
        <v>44</v>
      </c>
      <c r="W1427" s="116">
        <v>312</v>
      </c>
      <c r="X1427" s="116">
        <v>36</v>
      </c>
      <c r="Y1427" s="116">
        <v>252</v>
      </c>
      <c r="Z1427" s="116">
        <v>8</v>
      </c>
      <c r="AA1427" s="116">
        <v>60</v>
      </c>
      <c r="AB1427" s="116">
        <v>0</v>
      </c>
      <c r="AC1427" s="116">
        <v>0</v>
      </c>
      <c r="AD1427" s="116">
        <v>8</v>
      </c>
      <c r="AE1427" s="116">
        <v>56</v>
      </c>
      <c r="AF1427" s="116" t="s">
        <v>1860</v>
      </c>
      <c r="AG1427" s="117"/>
      <c r="AH1427" s="117" t="s">
        <v>1861</v>
      </c>
    </row>
    <row r="1428" spans="1:34" x14ac:dyDescent="0.25">
      <c r="A1428" s="117" t="s">
        <v>329</v>
      </c>
      <c r="B1428" s="117" t="s">
        <v>175</v>
      </c>
      <c r="C1428" s="117" t="s">
        <v>4653</v>
      </c>
      <c r="D1428" s="117" t="s">
        <v>471</v>
      </c>
      <c r="E1428" s="117" t="s">
        <v>385</v>
      </c>
      <c r="F1428" s="117" t="s">
        <v>496</v>
      </c>
      <c r="G1428" s="117" t="s">
        <v>497</v>
      </c>
      <c r="H1428" s="117" t="s">
        <v>4654</v>
      </c>
      <c r="I1428" s="117"/>
      <c r="J1428" s="116" t="s">
        <v>1858</v>
      </c>
      <c r="K1428" s="116">
        <v>8.3871199999999995</v>
      </c>
      <c r="L1428" s="116">
        <v>30.051770000000001</v>
      </c>
      <c r="M1428" s="117" t="s">
        <v>1859</v>
      </c>
      <c r="N1428" s="116" t="s">
        <v>146</v>
      </c>
      <c r="O1428" s="116">
        <v>0</v>
      </c>
      <c r="P1428" s="116">
        <v>0</v>
      </c>
      <c r="Q1428" s="116">
        <v>0</v>
      </c>
      <c r="R1428" s="116">
        <v>0</v>
      </c>
      <c r="S1428" s="116">
        <v>0</v>
      </c>
      <c r="T1428" s="116">
        <v>0</v>
      </c>
      <c r="U1428" s="116" t="s">
        <v>159</v>
      </c>
      <c r="V1428" s="116">
        <v>17</v>
      </c>
      <c r="W1428" s="116">
        <v>119</v>
      </c>
      <c r="X1428" s="116">
        <v>14</v>
      </c>
      <c r="Y1428" s="116">
        <v>101</v>
      </c>
      <c r="Z1428" s="116">
        <v>3</v>
      </c>
      <c r="AA1428" s="116">
        <v>18</v>
      </c>
      <c r="AB1428" s="116">
        <v>0</v>
      </c>
      <c r="AC1428" s="116">
        <v>0</v>
      </c>
      <c r="AD1428" s="116">
        <v>15</v>
      </c>
      <c r="AE1428" s="116">
        <v>105</v>
      </c>
      <c r="AF1428" s="116" t="s">
        <v>1860</v>
      </c>
      <c r="AG1428" s="117"/>
      <c r="AH1428" s="117" t="s">
        <v>1861</v>
      </c>
    </row>
    <row r="1429" spans="1:34" x14ac:dyDescent="0.25">
      <c r="A1429" s="117" t="s">
        <v>329</v>
      </c>
      <c r="B1429" s="117" t="s">
        <v>175</v>
      </c>
      <c r="C1429" s="117" t="s">
        <v>4655</v>
      </c>
      <c r="D1429" s="117" t="s">
        <v>471</v>
      </c>
      <c r="E1429" s="117" t="s">
        <v>385</v>
      </c>
      <c r="F1429" s="117" t="s">
        <v>496</v>
      </c>
      <c r="G1429" s="117" t="s">
        <v>497</v>
      </c>
      <c r="H1429" s="117" t="s">
        <v>4656</v>
      </c>
      <c r="I1429" s="117"/>
      <c r="J1429" s="116" t="s">
        <v>1858</v>
      </c>
      <c r="K1429" s="116">
        <v>8.3885670000000001</v>
      </c>
      <c r="L1429" s="116">
        <v>30.094532999999998</v>
      </c>
      <c r="M1429" s="117" t="s">
        <v>1859</v>
      </c>
      <c r="N1429" s="116" t="s">
        <v>146</v>
      </c>
      <c r="O1429" s="116">
        <v>0</v>
      </c>
      <c r="P1429" s="116">
        <v>0</v>
      </c>
      <c r="Q1429" s="116">
        <v>0</v>
      </c>
      <c r="R1429" s="116">
        <v>0</v>
      </c>
      <c r="S1429" s="116">
        <v>0</v>
      </c>
      <c r="T1429" s="116">
        <v>0</v>
      </c>
      <c r="U1429" s="116" t="s">
        <v>159</v>
      </c>
      <c r="V1429" s="116">
        <v>10</v>
      </c>
      <c r="W1429" s="116">
        <v>79</v>
      </c>
      <c r="X1429" s="116">
        <v>8</v>
      </c>
      <c r="Y1429" s="116">
        <v>67</v>
      </c>
      <c r="Z1429" s="116">
        <v>2</v>
      </c>
      <c r="AA1429" s="116">
        <v>12</v>
      </c>
      <c r="AB1429" s="116">
        <v>0</v>
      </c>
      <c r="AC1429" s="116">
        <v>0</v>
      </c>
      <c r="AD1429" s="116">
        <v>6</v>
      </c>
      <c r="AE1429" s="116">
        <v>40</v>
      </c>
      <c r="AF1429" s="116" t="s">
        <v>1860</v>
      </c>
      <c r="AG1429" s="117"/>
      <c r="AH1429" s="117" t="s">
        <v>1861</v>
      </c>
    </row>
    <row r="1430" spans="1:34" x14ac:dyDescent="0.25">
      <c r="A1430" s="117" t="s">
        <v>329</v>
      </c>
      <c r="B1430" s="117" t="s">
        <v>175</v>
      </c>
      <c r="C1430" s="117" t="s">
        <v>4657</v>
      </c>
      <c r="D1430" s="117" t="s">
        <v>471</v>
      </c>
      <c r="E1430" s="117" t="s">
        <v>385</v>
      </c>
      <c r="F1430" s="117" t="s">
        <v>496</v>
      </c>
      <c r="G1430" s="117" t="s">
        <v>497</v>
      </c>
      <c r="H1430" s="117" t="s">
        <v>4658</v>
      </c>
      <c r="I1430" s="117"/>
      <c r="J1430" s="116" t="s">
        <v>1858</v>
      </c>
      <c r="K1430" s="116">
        <v>8.4074670000000005</v>
      </c>
      <c r="L1430" s="116">
        <v>30.077076000000002</v>
      </c>
      <c r="M1430" s="117" t="s">
        <v>1859</v>
      </c>
      <c r="N1430" s="116" t="s">
        <v>159</v>
      </c>
      <c r="O1430" s="116">
        <v>4</v>
      </c>
      <c r="P1430" s="116">
        <v>32</v>
      </c>
      <c r="Q1430" s="116">
        <v>3</v>
      </c>
      <c r="R1430" s="116">
        <v>25</v>
      </c>
      <c r="S1430" s="116">
        <v>1</v>
      </c>
      <c r="T1430" s="116">
        <v>7</v>
      </c>
      <c r="U1430" s="116" t="s">
        <v>159</v>
      </c>
      <c r="V1430" s="116">
        <v>31</v>
      </c>
      <c r="W1430" s="116">
        <v>220</v>
      </c>
      <c r="X1430" s="116">
        <v>23</v>
      </c>
      <c r="Y1430" s="116">
        <v>161</v>
      </c>
      <c r="Z1430" s="116">
        <v>8</v>
      </c>
      <c r="AA1430" s="116">
        <v>59</v>
      </c>
      <c r="AB1430" s="116">
        <v>0</v>
      </c>
      <c r="AC1430" s="116">
        <v>0</v>
      </c>
      <c r="AD1430" s="116">
        <v>7</v>
      </c>
      <c r="AE1430" s="116">
        <v>49</v>
      </c>
      <c r="AF1430" s="116" t="s">
        <v>1860</v>
      </c>
      <c r="AG1430" s="117"/>
      <c r="AH1430" s="117" t="s">
        <v>1861</v>
      </c>
    </row>
    <row r="1431" spans="1:34" x14ac:dyDescent="0.25">
      <c r="A1431" s="117" t="s">
        <v>329</v>
      </c>
      <c r="B1431" s="117" t="s">
        <v>175</v>
      </c>
      <c r="C1431" s="117" t="s">
        <v>4659</v>
      </c>
      <c r="D1431" s="117" t="s">
        <v>471</v>
      </c>
      <c r="E1431" s="117" t="s">
        <v>385</v>
      </c>
      <c r="F1431" s="117" t="s">
        <v>496</v>
      </c>
      <c r="G1431" s="117" t="s">
        <v>497</v>
      </c>
      <c r="H1431" s="117" t="s">
        <v>943</v>
      </c>
      <c r="I1431" s="117"/>
      <c r="J1431" s="116" t="s">
        <v>1858</v>
      </c>
      <c r="K1431" s="116">
        <v>8.3839888039999995</v>
      </c>
      <c r="L1431" s="116">
        <v>30.084954410000002</v>
      </c>
      <c r="M1431" s="117" t="s">
        <v>1859</v>
      </c>
      <c r="N1431" s="116" t="s">
        <v>146</v>
      </c>
      <c r="O1431" s="116">
        <v>0</v>
      </c>
      <c r="P1431" s="116">
        <v>0</v>
      </c>
      <c r="Q1431" s="116">
        <v>0</v>
      </c>
      <c r="R1431" s="116">
        <v>0</v>
      </c>
      <c r="S1431" s="116">
        <v>0</v>
      </c>
      <c r="T1431" s="116">
        <v>0</v>
      </c>
      <c r="U1431" s="116" t="s">
        <v>159</v>
      </c>
      <c r="V1431" s="116">
        <v>52</v>
      </c>
      <c r="W1431" s="116">
        <v>366</v>
      </c>
      <c r="X1431" s="116">
        <v>50</v>
      </c>
      <c r="Y1431" s="116">
        <v>350</v>
      </c>
      <c r="Z1431" s="116">
        <v>2</v>
      </c>
      <c r="AA1431" s="116">
        <v>16</v>
      </c>
      <c r="AB1431" s="116">
        <v>0</v>
      </c>
      <c r="AC1431" s="116">
        <v>0</v>
      </c>
      <c r="AD1431" s="116">
        <v>9</v>
      </c>
      <c r="AE1431" s="116">
        <v>65</v>
      </c>
      <c r="AF1431" s="116" t="s">
        <v>1860</v>
      </c>
      <c r="AG1431" s="117"/>
      <c r="AH1431" s="117" t="s">
        <v>1861</v>
      </c>
    </row>
    <row r="1432" spans="1:34" x14ac:dyDescent="0.25">
      <c r="A1432" s="117" t="s">
        <v>329</v>
      </c>
      <c r="B1432" s="117" t="s">
        <v>175</v>
      </c>
      <c r="C1432" s="117" t="s">
        <v>4660</v>
      </c>
      <c r="D1432" s="117" t="s">
        <v>471</v>
      </c>
      <c r="E1432" s="117" t="s">
        <v>385</v>
      </c>
      <c r="F1432" s="117" t="s">
        <v>496</v>
      </c>
      <c r="G1432" s="117" t="s">
        <v>497</v>
      </c>
      <c r="H1432" s="117" t="s">
        <v>4661</v>
      </c>
      <c r="I1432" s="117"/>
      <c r="J1432" s="116" t="s">
        <v>1858</v>
      </c>
      <c r="K1432" s="116">
        <v>8.3872210000000003</v>
      </c>
      <c r="L1432" s="116">
        <v>30.073129000000002</v>
      </c>
      <c r="M1432" s="117" t="s">
        <v>1859</v>
      </c>
      <c r="N1432" s="116" t="s">
        <v>146</v>
      </c>
      <c r="O1432" s="116">
        <v>0</v>
      </c>
      <c r="P1432" s="116">
        <v>0</v>
      </c>
      <c r="Q1432" s="116">
        <v>0</v>
      </c>
      <c r="R1432" s="116">
        <v>0</v>
      </c>
      <c r="S1432" s="116">
        <v>0</v>
      </c>
      <c r="T1432" s="116">
        <v>0</v>
      </c>
      <c r="U1432" s="116" t="s">
        <v>159</v>
      </c>
      <c r="V1432" s="116">
        <v>36</v>
      </c>
      <c r="W1432" s="116">
        <v>251</v>
      </c>
      <c r="X1432" s="116">
        <v>29</v>
      </c>
      <c r="Y1432" s="116">
        <v>203</v>
      </c>
      <c r="Z1432" s="116">
        <v>7</v>
      </c>
      <c r="AA1432" s="116">
        <v>48</v>
      </c>
      <c r="AB1432" s="116">
        <v>0</v>
      </c>
      <c r="AC1432" s="116">
        <v>0</v>
      </c>
      <c r="AD1432" s="116">
        <v>3</v>
      </c>
      <c r="AE1432" s="116">
        <v>18</v>
      </c>
      <c r="AF1432" s="116" t="s">
        <v>1860</v>
      </c>
      <c r="AG1432" s="117"/>
      <c r="AH1432" s="117" t="s">
        <v>1861</v>
      </c>
    </row>
    <row r="1433" spans="1:34" x14ac:dyDescent="0.25">
      <c r="A1433" s="117" t="s">
        <v>329</v>
      </c>
      <c r="B1433" s="117" t="s">
        <v>175</v>
      </c>
      <c r="C1433" s="117" t="s">
        <v>4662</v>
      </c>
      <c r="D1433" s="117" t="s">
        <v>471</v>
      </c>
      <c r="E1433" s="117" t="s">
        <v>385</v>
      </c>
      <c r="F1433" s="117" t="s">
        <v>496</v>
      </c>
      <c r="G1433" s="117" t="s">
        <v>497</v>
      </c>
      <c r="H1433" s="117" t="s">
        <v>497</v>
      </c>
      <c r="I1433" s="117"/>
      <c r="J1433" s="116" t="s">
        <v>1858</v>
      </c>
      <c r="K1433" s="116">
        <v>8.3798100000000009</v>
      </c>
      <c r="L1433" s="116">
        <v>30.080307000000001</v>
      </c>
      <c r="M1433" s="117" t="s">
        <v>1859</v>
      </c>
      <c r="N1433" s="116" t="s">
        <v>146</v>
      </c>
      <c r="O1433" s="116">
        <v>0</v>
      </c>
      <c r="P1433" s="116">
        <v>0</v>
      </c>
      <c r="Q1433" s="116">
        <v>0</v>
      </c>
      <c r="R1433" s="116">
        <v>0</v>
      </c>
      <c r="S1433" s="116">
        <v>0</v>
      </c>
      <c r="T1433" s="116">
        <v>0</v>
      </c>
      <c r="U1433" s="116" t="s">
        <v>159</v>
      </c>
      <c r="V1433" s="116">
        <v>34</v>
      </c>
      <c r="W1433" s="116">
        <v>241</v>
      </c>
      <c r="X1433" s="116">
        <v>29</v>
      </c>
      <c r="Y1433" s="116">
        <v>203</v>
      </c>
      <c r="Z1433" s="116">
        <v>5</v>
      </c>
      <c r="AA1433" s="116">
        <v>38</v>
      </c>
      <c r="AB1433" s="116">
        <v>0</v>
      </c>
      <c r="AC1433" s="116">
        <v>0</v>
      </c>
      <c r="AD1433" s="116">
        <v>6</v>
      </c>
      <c r="AE1433" s="116">
        <v>52</v>
      </c>
      <c r="AF1433" s="116" t="s">
        <v>1860</v>
      </c>
      <c r="AG1433" s="117"/>
      <c r="AH1433" s="117" t="s">
        <v>1861</v>
      </c>
    </row>
    <row r="1434" spans="1:34" x14ac:dyDescent="0.25">
      <c r="A1434" s="117" t="s">
        <v>329</v>
      </c>
      <c r="B1434" s="117" t="s">
        <v>175</v>
      </c>
      <c r="C1434" s="117" t="s">
        <v>4663</v>
      </c>
      <c r="D1434" s="117" t="s">
        <v>471</v>
      </c>
      <c r="E1434" s="117" t="s">
        <v>385</v>
      </c>
      <c r="F1434" s="117" t="s">
        <v>496</v>
      </c>
      <c r="G1434" s="117" t="s">
        <v>497</v>
      </c>
      <c r="H1434" s="117" t="s">
        <v>4664</v>
      </c>
      <c r="I1434" s="117"/>
      <c r="J1434" s="116" t="s">
        <v>1858</v>
      </c>
      <c r="K1434" s="116">
        <v>8.4245230000000006</v>
      </c>
      <c r="L1434" s="116">
        <v>30.119250000000001</v>
      </c>
      <c r="M1434" s="117" t="s">
        <v>1859</v>
      </c>
      <c r="N1434" s="116" t="s">
        <v>159</v>
      </c>
      <c r="O1434" s="116">
        <v>20</v>
      </c>
      <c r="P1434" s="116">
        <v>145</v>
      </c>
      <c r="Q1434" s="116">
        <v>18</v>
      </c>
      <c r="R1434" s="116">
        <v>131</v>
      </c>
      <c r="S1434" s="116">
        <v>2</v>
      </c>
      <c r="T1434" s="116">
        <v>14</v>
      </c>
      <c r="U1434" s="116" t="s">
        <v>159</v>
      </c>
      <c r="V1434" s="116">
        <v>40</v>
      </c>
      <c r="W1434" s="116">
        <v>240</v>
      </c>
      <c r="X1434" s="116">
        <v>32</v>
      </c>
      <c r="Y1434" s="116">
        <v>183</v>
      </c>
      <c r="Z1434" s="116">
        <v>8</v>
      </c>
      <c r="AA1434" s="116">
        <v>57</v>
      </c>
      <c r="AB1434" s="116">
        <v>0</v>
      </c>
      <c r="AC1434" s="116">
        <v>0</v>
      </c>
      <c r="AD1434" s="116">
        <v>9</v>
      </c>
      <c r="AE1434" s="116">
        <v>69</v>
      </c>
      <c r="AF1434" s="116" t="s">
        <v>1860</v>
      </c>
      <c r="AG1434" s="117"/>
      <c r="AH1434" s="117" t="s">
        <v>1861</v>
      </c>
    </row>
    <row r="1435" spans="1:34" x14ac:dyDescent="0.25">
      <c r="A1435" s="117" t="s">
        <v>329</v>
      </c>
      <c r="B1435" s="117" t="s">
        <v>175</v>
      </c>
      <c r="C1435" s="117" t="s">
        <v>4665</v>
      </c>
      <c r="D1435" s="117" t="s">
        <v>471</v>
      </c>
      <c r="E1435" s="117" t="s">
        <v>385</v>
      </c>
      <c r="F1435" s="117" t="s">
        <v>496</v>
      </c>
      <c r="G1435" s="117" t="s">
        <v>497</v>
      </c>
      <c r="H1435" s="117" t="s">
        <v>4666</v>
      </c>
      <c r="I1435" s="117"/>
      <c r="J1435" s="116" t="s">
        <v>1858</v>
      </c>
      <c r="K1435" s="116">
        <v>8.3885670000000001</v>
      </c>
      <c r="L1435" s="116">
        <v>30.094533333000001</v>
      </c>
      <c r="M1435" s="117" t="s">
        <v>1859</v>
      </c>
      <c r="N1435" s="116" t="s">
        <v>146</v>
      </c>
      <c r="O1435" s="116">
        <v>0</v>
      </c>
      <c r="P1435" s="116">
        <v>0</v>
      </c>
      <c r="Q1435" s="116">
        <v>0</v>
      </c>
      <c r="R1435" s="116">
        <v>0</v>
      </c>
      <c r="S1435" s="116">
        <v>0</v>
      </c>
      <c r="T1435" s="116">
        <v>0</v>
      </c>
      <c r="U1435" s="116" t="s">
        <v>159</v>
      </c>
      <c r="V1435" s="116">
        <v>30</v>
      </c>
      <c r="W1435" s="116">
        <v>210</v>
      </c>
      <c r="X1435" s="116">
        <v>24</v>
      </c>
      <c r="Y1435" s="116">
        <v>170</v>
      </c>
      <c r="Z1435" s="116">
        <v>6</v>
      </c>
      <c r="AA1435" s="116">
        <v>40</v>
      </c>
      <c r="AB1435" s="116">
        <v>0</v>
      </c>
      <c r="AC1435" s="116">
        <v>0</v>
      </c>
      <c r="AD1435" s="116">
        <v>7</v>
      </c>
      <c r="AE1435" s="116">
        <v>46</v>
      </c>
      <c r="AF1435" s="116" t="s">
        <v>1860</v>
      </c>
      <c r="AG1435" s="117"/>
      <c r="AH1435" s="117" t="s">
        <v>1861</v>
      </c>
    </row>
    <row r="1436" spans="1:34" x14ac:dyDescent="0.25">
      <c r="A1436" s="117" t="s">
        <v>329</v>
      </c>
      <c r="B1436" s="117" t="s">
        <v>175</v>
      </c>
      <c r="C1436" s="117" t="s">
        <v>4667</v>
      </c>
      <c r="D1436" s="117" t="s">
        <v>471</v>
      </c>
      <c r="E1436" s="117" t="s">
        <v>385</v>
      </c>
      <c r="F1436" s="117" t="s">
        <v>496</v>
      </c>
      <c r="G1436" s="117" t="s">
        <v>497</v>
      </c>
      <c r="H1436" s="117" t="s">
        <v>4668</v>
      </c>
      <c r="I1436" s="117"/>
      <c r="J1436" s="116" t="s">
        <v>1858</v>
      </c>
      <c r="K1436" s="116">
        <v>8.4222669999999997</v>
      </c>
      <c r="L1436" s="116">
        <v>30.074400000000001</v>
      </c>
      <c r="M1436" s="117" t="s">
        <v>1859</v>
      </c>
      <c r="N1436" s="116" t="s">
        <v>159</v>
      </c>
      <c r="O1436" s="116">
        <v>3</v>
      </c>
      <c r="P1436" s="116">
        <v>21</v>
      </c>
      <c r="Q1436" s="116">
        <v>2</v>
      </c>
      <c r="R1436" s="116">
        <v>14</v>
      </c>
      <c r="S1436" s="116">
        <v>1</v>
      </c>
      <c r="T1436" s="116">
        <v>7</v>
      </c>
      <c r="U1436" s="116" t="s">
        <v>159</v>
      </c>
      <c r="V1436" s="116">
        <v>24</v>
      </c>
      <c r="W1436" s="116">
        <v>168</v>
      </c>
      <c r="X1436" s="116">
        <v>19</v>
      </c>
      <c r="Y1436" s="116">
        <v>133</v>
      </c>
      <c r="Z1436" s="116">
        <v>5</v>
      </c>
      <c r="AA1436" s="116">
        <v>35</v>
      </c>
      <c r="AB1436" s="116">
        <v>0</v>
      </c>
      <c r="AC1436" s="116">
        <v>0</v>
      </c>
      <c r="AD1436" s="116">
        <v>5</v>
      </c>
      <c r="AE1436" s="116">
        <v>40</v>
      </c>
      <c r="AF1436" s="116" t="s">
        <v>1860</v>
      </c>
      <c r="AG1436" s="117"/>
      <c r="AH1436" s="117" t="s">
        <v>1861</v>
      </c>
    </row>
    <row r="1437" spans="1:34" x14ac:dyDescent="0.25">
      <c r="A1437" s="117" t="s">
        <v>329</v>
      </c>
      <c r="B1437" s="117" t="s">
        <v>175</v>
      </c>
      <c r="C1437" s="117" t="s">
        <v>4669</v>
      </c>
      <c r="D1437" s="117" t="s">
        <v>471</v>
      </c>
      <c r="E1437" s="117" t="s">
        <v>385</v>
      </c>
      <c r="F1437" s="117" t="s">
        <v>496</v>
      </c>
      <c r="G1437" s="117" t="s">
        <v>497</v>
      </c>
      <c r="H1437" s="117" t="s">
        <v>4670</v>
      </c>
      <c r="I1437" s="117"/>
      <c r="J1437" s="116" t="s">
        <v>1858</v>
      </c>
      <c r="K1437" s="116">
        <v>8.3870000000000005</v>
      </c>
      <c r="L1437" s="116">
        <v>30.05545</v>
      </c>
      <c r="M1437" s="117" t="s">
        <v>1859</v>
      </c>
      <c r="N1437" s="116" t="s">
        <v>146</v>
      </c>
      <c r="O1437" s="116">
        <v>0</v>
      </c>
      <c r="P1437" s="116">
        <v>0</v>
      </c>
      <c r="Q1437" s="116">
        <v>0</v>
      </c>
      <c r="R1437" s="116">
        <v>0</v>
      </c>
      <c r="S1437" s="116">
        <v>0</v>
      </c>
      <c r="T1437" s="116">
        <v>0</v>
      </c>
      <c r="U1437" s="116" t="s">
        <v>159</v>
      </c>
      <c r="V1437" s="116">
        <v>30</v>
      </c>
      <c r="W1437" s="116">
        <v>210</v>
      </c>
      <c r="X1437" s="116">
        <v>26</v>
      </c>
      <c r="Y1437" s="116">
        <v>182</v>
      </c>
      <c r="Z1437" s="116">
        <v>4</v>
      </c>
      <c r="AA1437" s="116">
        <v>28</v>
      </c>
      <c r="AB1437" s="116">
        <v>0</v>
      </c>
      <c r="AC1437" s="116">
        <v>0</v>
      </c>
      <c r="AD1437" s="116">
        <v>6</v>
      </c>
      <c r="AE1437" s="116">
        <v>40</v>
      </c>
      <c r="AF1437" s="116" t="s">
        <v>1860</v>
      </c>
      <c r="AG1437" s="117"/>
      <c r="AH1437" s="117" t="s">
        <v>1861</v>
      </c>
    </row>
    <row r="1438" spans="1:34" x14ac:dyDescent="0.25">
      <c r="A1438" s="117" t="s">
        <v>329</v>
      </c>
      <c r="B1438" s="117" t="s">
        <v>175</v>
      </c>
      <c r="C1438" s="117" t="s">
        <v>4671</v>
      </c>
      <c r="D1438" s="117" t="s">
        <v>471</v>
      </c>
      <c r="E1438" s="117" t="s">
        <v>385</v>
      </c>
      <c r="F1438" s="117" t="s">
        <v>496</v>
      </c>
      <c r="G1438" s="117" t="s">
        <v>497</v>
      </c>
      <c r="H1438" s="117" t="s">
        <v>4672</v>
      </c>
      <c r="I1438" s="117"/>
      <c r="J1438" s="116" t="s">
        <v>1858</v>
      </c>
      <c r="K1438" s="116">
        <v>8.4289170000000002</v>
      </c>
      <c r="L1438" s="116">
        <v>30.111616667</v>
      </c>
      <c r="M1438" s="117" t="s">
        <v>1859</v>
      </c>
      <c r="N1438" s="116" t="s">
        <v>159</v>
      </c>
      <c r="O1438" s="116">
        <v>20</v>
      </c>
      <c r="P1438" s="116">
        <v>140</v>
      </c>
      <c r="Q1438" s="116">
        <v>18</v>
      </c>
      <c r="R1438" s="116">
        <v>128</v>
      </c>
      <c r="S1438" s="116">
        <v>2</v>
      </c>
      <c r="T1438" s="116">
        <v>12</v>
      </c>
      <c r="U1438" s="116" t="s">
        <v>159</v>
      </c>
      <c r="V1438" s="116">
        <v>42</v>
      </c>
      <c r="W1438" s="116">
        <v>297</v>
      </c>
      <c r="X1438" s="116">
        <v>37</v>
      </c>
      <c r="Y1438" s="116">
        <v>259</v>
      </c>
      <c r="Z1438" s="116">
        <v>5</v>
      </c>
      <c r="AA1438" s="116">
        <v>38</v>
      </c>
      <c r="AB1438" s="116">
        <v>0</v>
      </c>
      <c r="AC1438" s="116">
        <v>0</v>
      </c>
      <c r="AD1438" s="116">
        <v>7</v>
      </c>
      <c r="AE1438" s="116">
        <v>49</v>
      </c>
      <c r="AF1438" s="116" t="s">
        <v>1860</v>
      </c>
      <c r="AG1438" s="117"/>
      <c r="AH1438" s="117" t="s">
        <v>1861</v>
      </c>
    </row>
    <row r="1439" spans="1:34" x14ac:dyDescent="0.25">
      <c r="A1439" s="117" t="s">
        <v>329</v>
      </c>
      <c r="B1439" s="117" t="s">
        <v>175</v>
      </c>
      <c r="C1439" s="117" t="s">
        <v>4673</v>
      </c>
      <c r="D1439" s="117" t="s">
        <v>471</v>
      </c>
      <c r="E1439" s="117" t="s">
        <v>385</v>
      </c>
      <c r="F1439" s="117" t="s">
        <v>496</v>
      </c>
      <c r="G1439" s="117" t="s">
        <v>497</v>
      </c>
      <c r="H1439" s="117" t="s">
        <v>4674</v>
      </c>
      <c r="I1439" s="117"/>
      <c r="J1439" s="116" t="s">
        <v>1858</v>
      </c>
      <c r="K1439" s="116">
        <v>8.4116312519999994</v>
      </c>
      <c r="L1439" s="116">
        <v>30.101232190000001</v>
      </c>
      <c r="M1439" s="117" t="s">
        <v>1859</v>
      </c>
      <c r="N1439" s="116" t="s">
        <v>159</v>
      </c>
      <c r="O1439" s="116">
        <v>3</v>
      </c>
      <c r="P1439" s="116">
        <v>17</v>
      </c>
      <c r="Q1439" s="116">
        <v>3</v>
      </c>
      <c r="R1439" s="116">
        <v>17</v>
      </c>
      <c r="S1439" s="116">
        <v>0</v>
      </c>
      <c r="T1439" s="116">
        <v>0</v>
      </c>
      <c r="U1439" s="116" t="s">
        <v>159</v>
      </c>
      <c r="V1439" s="116">
        <v>16</v>
      </c>
      <c r="W1439" s="116">
        <v>118</v>
      </c>
      <c r="X1439" s="116">
        <v>12</v>
      </c>
      <c r="Y1439" s="116">
        <v>86</v>
      </c>
      <c r="Z1439" s="116">
        <v>4</v>
      </c>
      <c r="AA1439" s="116">
        <v>32</v>
      </c>
      <c r="AB1439" s="116">
        <v>0</v>
      </c>
      <c r="AC1439" s="116">
        <v>0</v>
      </c>
      <c r="AD1439" s="116">
        <v>4</v>
      </c>
      <c r="AE1439" s="116">
        <v>32</v>
      </c>
      <c r="AF1439" s="116" t="s">
        <v>1860</v>
      </c>
      <c r="AG1439" s="117"/>
      <c r="AH1439" s="117" t="s">
        <v>1861</v>
      </c>
    </row>
    <row r="1440" spans="1:34" x14ac:dyDescent="0.25">
      <c r="A1440" s="117" t="s">
        <v>329</v>
      </c>
      <c r="B1440" s="117" t="s">
        <v>175</v>
      </c>
      <c r="C1440" s="117" t="s">
        <v>4675</v>
      </c>
      <c r="D1440" s="117" t="s">
        <v>471</v>
      </c>
      <c r="E1440" s="117" t="s">
        <v>385</v>
      </c>
      <c r="F1440" s="117" t="s">
        <v>496</v>
      </c>
      <c r="G1440" s="117" t="s">
        <v>497</v>
      </c>
      <c r="H1440" s="117" t="s">
        <v>4676</v>
      </c>
      <c r="I1440" s="117"/>
      <c r="J1440" s="116" t="s">
        <v>1858</v>
      </c>
      <c r="K1440" s="116">
        <v>8.4148329999999998</v>
      </c>
      <c r="L1440" s="116">
        <v>30.103316667000001</v>
      </c>
      <c r="M1440" s="117" t="s">
        <v>1859</v>
      </c>
      <c r="N1440" s="116" t="s">
        <v>146</v>
      </c>
      <c r="O1440" s="116">
        <v>0</v>
      </c>
      <c r="P1440" s="116">
        <v>0</v>
      </c>
      <c r="Q1440" s="116">
        <v>0</v>
      </c>
      <c r="R1440" s="116">
        <v>0</v>
      </c>
      <c r="S1440" s="116">
        <v>0</v>
      </c>
      <c r="T1440" s="116">
        <v>0</v>
      </c>
      <c r="U1440" s="116" t="s">
        <v>159</v>
      </c>
      <c r="V1440" s="116">
        <v>16</v>
      </c>
      <c r="W1440" s="116">
        <v>128</v>
      </c>
      <c r="X1440" s="116">
        <v>16</v>
      </c>
      <c r="Y1440" s="116">
        <v>128</v>
      </c>
      <c r="Z1440" s="116">
        <v>0</v>
      </c>
      <c r="AA1440" s="116">
        <v>0</v>
      </c>
      <c r="AB1440" s="116">
        <v>0</v>
      </c>
      <c r="AC1440" s="116">
        <v>0</v>
      </c>
      <c r="AD1440" s="116">
        <v>12</v>
      </c>
      <c r="AE1440" s="116">
        <v>84</v>
      </c>
      <c r="AF1440" s="116" t="s">
        <v>1860</v>
      </c>
      <c r="AG1440" s="117"/>
      <c r="AH1440" s="117" t="s">
        <v>1861</v>
      </c>
    </row>
    <row r="1441" spans="1:34" x14ac:dyDescent="0.25">
      <c r="A1441" s="117" t="s">
        <v>329</v>
      </c>
      <c r="B1441" s="117" t="s">
        <v>175</v>
      </c>
      <c r="C1441" s="117" t="s">
        <v>4677</v>
      </c>
      <c r="D1441" s="117" t="s">
        <v>471</v>
      </c>
      <c r="E1441" s="117" t="s">
        <v>385</v>
      </c>
      <c r="F1441" s="117" t="s">
        <v>496</v>
      </c>
      <c r="G1441" s="117" t="s">
        <v>497</v>
      </c>
      <c r="H1441" s="117" t="s">
        <v>4678</v>
      </c>
      <c r="I1441" s="117"/>
      <c r="J1441" s="116" t="s">
        <v>1858</v>
      </c>
      <c r="K1441" s="116">
        <v>8.4126324920000002</v>
      </c>
      <c r="L1441" s="116">
        <v>30.117017189999999</v>
      </c>
      <c r="M1441" s="117" t="s">
        <v>1859</v>
      </c>
      <c r="N1441" s="116" t="s">
        <v>146</v>
      </c>
      <c r="O1441" s="116">
        <v>0</v>
      </c>
      <c r="P1441" s="116">
        <v>0</v>
      </c>
      <c r="Q1441" s="116">
        <v>0</v>
      </c>
      <c r="R1441" s="116">
        <v>0</v>
      </c>
      <c r="S1441" s="116">
        <v>0</v>
      </c>
      <c r="T1441" s="116">
        <v>0</v>
      </c>
      <c r="U1441" s="116" t="s">
        <v>159</v>
      </c>
      <c r="V1441" s="116">
        <v>14</v>
      </c>
      <c r="W1441" s="116">
        <v>104</v>
      </c>
      <c r="X1441" s="116">
        <v>10</v>
      </c>
      <c r="Y1441" s="116">
        <v>76</v>
      </c>
      <c r="Z1441" s="116">
        <v>4</v>
      </c>
      <c r="AA1441" s="116">
        <v>28</v>
      </c>
      <c r="AB1441" s="116">
        <v>0</v>
      </c>
      <c r="AC1441" s="116">
        <v>0</v>
      </c>
      <c r="AD1441" s="116">
        <v>4</v>
      </c>
      <c r="AE1441" s="116">
        <v>24</v>
      </c>
      <c r="AF1441" s="116" t="s">
        <v>1860</v>
      </c>
      <c r="AG1441" s="117"/>
      <c r="AH1441" s="117" t="s">
        <v>1861</v>
      </c>
    </row>
    <row r="1442" spans="1:34" x14ac:dyDescent="0.25">
      <c r="A1442" s="117" t="s">
        <v>329</v>
      </c>
      <c r="B1442" s="117" t="s">
        <v>175</v>
      </c>
      <c r="C1442" s="117" t="s">
        <v>4679</v>
      </c>
      <c r="D1442" s="117" t="s">
        <v>471</v>
      </c>
      <c r="E1442" s="117" t="s">
        <v>385</v>
      </c>
      <c r="F1442" s="117" t="s">
        <v>496</v>
      </c>
      <c r="G1442" s="117" t="s">
        <v>497</v>
      </c>
      <c r="H1442" s="117" t="s">
        <v>4680</v>
      </c>
      <c r="I1442" s="117"/>
      <c r="J1442" s="116" t="s">
        <v>1858</v>
      </c>
      <c r="K1442" s="116">
        <v>8.4208499999999997</v>
      </c>
      <c r="L1442" s="116">
        <v>30.116433000000001</v>
      </c>
      <c r="M1442" s="117" t="s">
        <v>1859</v>
      </c>
      <c r="N1442" s="116" t="s">
        <v>159</v>
      </c>
      <c r="O1442" s="116">
        <v>15</v>
      </c>
      <c r="P1442" s="116">
        <v>120</v>
      </c>
      <c r="Q1442" s="116">
        <v>14</v>
      </c>
      <c r="R1442" s="116">
        <v>112</v>
      </c>
      <c r="S1442" s="116">
        <v>1</v>
      </c>
      <c r="T1442" s="116">
        <v>8</v>
      </c>
      <c r="U1442" s="116" t="s">
        <v>159</v>
      </c>
      <c r="V1442" s="116">
        <v>21</v>
      </c>
      <c r="W1442" s="116">
        <v>126</v>
      </c>
      <c r="X1442" s="116">
        <v>14</v>
      </c>
      <c r="Y1442" s="116">
        <v>77</v>
      </c>
      <c r="Z1442" s="116">
        <v>7</v>
      </c>
      <c r="AA1442" s="116">
        <v>49</v>
      </c>
      <c r="AB1442" s="116">
        <v>0</v>
      </c>
      <c r="AC1442" s="116">
        <v>0</v>
      </c>
      <c r="AD1442" s="116">
        <v>8</v>
      </c>
      <c r="AE1442" s="116">
        <v>50</v>
      </c>
      <c r="AF1442" s="116" t="s">
        <v>1860</v>
      </c>
      <c r="AG1442" s="117"/>
      <c r="AH1442" s="117" t="s">
        <v>1861</v>
      </c>
    </row>
    <row r="1443" spans="1:34" x14ac:dyDescent="0.25">
      <c r="A1443" s="117" t="s">
        <v>329</v>
      </c>
      <c r="B1443" s="117" t="s">
        <v>175</v>
      </c>
      <c r="C1443" s="117" t="s">
        <v>4681</v>
      </c>
      <c r="D1443" s="117" t="s">
        <v>471</v>
      </c>
      <c r="E1443" s="117" t="s">
        <v>385</v>
      </c>
      <c r="F1443" s="117" t="s">
        <v>496</v>
      </c>
      <c r="G1443" s="117" t="s">
        <v>497</v>
      </c>
      <c r="H1443" s="117" t="s">
        <v>4682</v>
      </c>
      <c r="I1443" s="117"/>
      <c r="J1443" s="116" t="s">
        <v>1858</v>
      </c>
      <c r="K1443" s="116">
        <v>8.3989890000000003</v>
      </c>
      <c r="L1443" s="116">
        <v>30.073156999999998</v>
      </c>
      <c r="M1443" s="117" t="s">
        <v>1859</v>
      </c>
      <c r="N1443" s="116" t="s">
        <v>159</v>
      </c>
      <c r="O1443" s="116">
        <v>5</v>
      </c>
      <c r="P1443" s="116">
        <v>30</v>
      </c>
      <c r="Q1443" s="116">
        <v>5</v>
      </c>
      <c r="R1443" s="116">
        <v>30</v>
      </c>
      <c r="S1443" s="116">
        <v>0</v>
      </c>
      <c r="T1443" s="116">
        <v>0</v>
      </c>
      <c r="U1443" s="116" t="s">
        <v>159</v>
      </c>
      <c r="V1443" s="116">
        <v>35</v>
      </c>
      <c r="W1443" s="116">
        <v>246</v>
      </c>
      <c r="X1443" s="116">
        <v>34</v>
      </c>
      <c r="Y1443" s="116">
        <v>238</v>
      </c>
      <c r="Z1443" s="116">
        <v>1</v>
      </c>
      <c r="AA1443" s="116">
        <v>8</v>
      </c>
      <c r="AB1443" s="116">
        <v>0</v>
      </c>
      <c r="AC1443" s="116">
        <v>0</v>
      </c>
      <c r="AD1443" s="116">
        <v>12</v>
      </c>
      <c r="AE1443" s="116">
        <v>79</v>
      </c>
      <c r="AF1443" s="116" t="s">
        <v>1860</v>
      </c>
      <c r="AG1443" s="117"/>
      <c r="AH1443" s="117" t="s">
        <v>1861</v>
      </c>
    </row>
    <row r="1444" spans="1:34" x14ac:dyDescent="0.25">
      <c r="A1444" s="117" t="s">
        <v>329</v>
      </c>
      <c r="B1444" s="117" t="s">
        <v>175</v>
      </c>
      <c r="C1444" s="117" t="s">
        <v>4683</v>
      </c>
      <c r="D1444" s="117" t="s">
        <v>471</v>
      </c>
      <c r="E1444" s="117" t="s">
        <v>385</v>
      </c>
      <c r="F1444" s="117" t="s">
        <v>881</v>
      </c>
      <c r="G1444" s="117" t="s">
        <v>882</v>
      </c>
      <c r="H1444" s="117" t="s">
        <v>4684</v>
      </c>
      <c r="I1444" s="117"/>
      <c r="J1444" s="116" t="s">
        <v>1858</v>
      </c>
      <c r="K1444" s="116">
        <v>8.4283000000000001</v>
      </c>
      <c r="L1444" s="116">
        <v>30.046852000000001</v>
      </c>
      <c r="M1444" s="117" t="s">
        <v>1859</v>
      </c>
      <c r="N1444" s="116" t="s">
        <v>159</v>
      </c>
      <c r="O1444" s="116">
        <v>21</v>
      </c>
      <c r="P1444" s="116">
        <v>144</v>
      </c>
      <c r="Q1444" s="116">
        <v>20</v>
      </c>
      <c r="R1444" s="116">
        <v>137</v>
      </c>
      <c r="S1444" s="116">
        <v>1</v>
      </c>
      <c r="T1444" s="116">
        <v>7</v>
      </c>
      <c r="U1444" s="116" t="s">
        <v>159</v>
      </c>
      <c r="V1444" s="116">
        <v>35</v>
      </c>
      <c r="W1444" s="116">
        <v>245</v>
      </c>
      <c r="X1444" s="116">
        <v>28</v>
      </c>
      <c r="Y1444" s="116">
        <v>196</v>
      </c>
      <c r="Z1444" s="116">
        <v>7</v>
      </c>
      <c r="AA1444" s="116">
        <v>49</v>
      </c>
      <c r="AB1444" s="116">
        <v>0</v>
      </c>
      <c r="AC1444" s="116">
        <v>0</v>
      </c>
      <c r="AD1444" s="116">
        <v>4</v>
      </c>
      <c r="AE1444" s="116">
        <v>28</v>
      </c>
      <c r="AF1444" s="116" t="s">
        <v>1860</v>
      </c>
      <c r="AG1444" s="117"/>
      <c r="AH1444" s="117" t="s">
        <v>1861</v>
      </c>
    </row>
    <row r="1445" spans="1:34" x14ac:dyDescent="0.25">
      <c r="A1445" s="117" t="s">
        <v>329</v>
      </c>
      <c r="B1445" s="117" t="s">
        <v>175</v>
      </c>
      <c r="C1445" s="117" t="s">
        <v>4685</v>
      </c>
      <c r="D1445" s="117" t="s">
        <v>471</v>
      </c>
      <c r="E1445" s="117" t="s">
        <v>385</v>
      </c>
      <c r="F1445" s="117" t="s">
        <v>881</v>
      </c>
      <c r="G1445" s="117" t="s">
        <v>882</v>
      </c>
      <c r="H1445" s="117" t="s">
        <v>4686</v>
      </c>
      <c r="I1445" s="117"/>
      <c r="J1445" s="116" t="s">
        <v>1858</v>
      </c>
      <c r="K1445" s="116">
        <v>8.4093800000000005</v>
      </c>
      <c r="L1445" s="116">
        <v>30.028562999999998</v>
      </c>
      <c r="M1445" s="117" t="s">
        <v>1859</v>
      </c>
      <c r="N1445" s="116" t="s">
        <v>159</v>
      </c>
      <c r="O1445" s="116">
        <v>5</v>
      </c>
      <c r="P1445" s="116">
        <v>30</v>
      </c>
      <c r="Q1445" s="116">
        <v>5</v>
      </c>
      <c r="R1445" s="116">
        <v>30</v>
      </c>
      <c r="S1445" s="116">
        <v>0</v>
      </c>
      <c r="T1445" s="116">
        <v>0</v>
      </c>
      <c r="U1445" s="116" t="s">
        <v>159</v>
      </c>
      <c r="V1445" s="116">
        <v>34</v>
      </c>
      <c r="W1445" s="116">
        <v>232</v>
      </c>
      <c r="X1445" s="116">
        <v>27</v>
      </c>
      <c r="Y1445" s="116">
        <v>180</v>
      </c>
      <c r="Z1445" s="116">
        <v>7</v>
      </c>
      <c r="AA1445" s="116">
        <v>52</v>
      </c>
      <c r="AB1445" s="116">
        <v>0</v>
      </c>
      <c r="AC1445" s="116">
        <v>0</v>
      </c>
      <c r="AD1445" s="116">
        <v>14</v>
      </c>
      <c r="AE1445" s="116">
        <v>94</v>
      </c>
      <c r="AF1445" s="116" t="s">
        <v>1860</v>
      </c>
      <c r="AG1445" s="117"/>
      <c r="AH1445" s="117" t="s">
        <v>1861</v>
      </c>
    </row>
    <row r="1446" spans="1:34" x14ac:dyDescent="0.25">
      <c r="A1446" s="117" t="s">
        <v>329</v>
      </c>
      <c r="B1446" s="117" t="s">
        <v>175</v>
      </c>
      <c r="C1446" s="117" t="s">
        <v>4687</v>
      </c>
      <c r="D1446" s="117" t="s">
        <v>471</v>
      </c>
      <c r="E1446" s="117" t="s">
        <v>385</v>
      </c>
      <c r="F1446" s="117" t="s">
        <v>881</v>
      </c>
      <c r="G1446" s="117" t="s">
        <v>882</v>
      </c>
      <c r="H1446" s="117" t="s">
        <v>4688</v>
      </c>
      <c r="I1446" s="117"/>
      <c r="J1446" s="116" t="s">
        <v>1858</v>
      </c>
      <c r="K1446" s="116">
        <v>8.4408169999999991</v>
      </c>
      <c r="L1446" s="116">
        <v>30.071033332999999</v>
      </c>
      <c r="M1446" s="117" t="s">
        <v>1859</v>
      </c>
      <c r="N1446" s="116" t="s">
        <v>159</v>
      </c>
      <c r="O1446" s="116">
        <v>8</v>
      </c>
      <c r="P1446" s="116">
        <v>56</v>
      </c>
      <c r="Q1446" s="116">
        <v>8</v>
      </c>
      <c r="R1446" s="116">
        <v>56</v>
      </c>
      <c r="S1446" s="116">
        <v>0</v>
      </c>
      <c r="T1446" s="116">
        <v>0</v>
      </c>
      <c r="U1446" s="116" t="s">
        <v>159</v>
      </c>
      <c r="V1446" s="116">
        <v>37</v>
      </c>
      <c r="W1446" s="116">
        <v>253</v>
      </c>
      <c r="X1446" s="116">
        <v>25</v>
      </c>
      <c r="Y1446" s="116">
        <v>176</v>
      </c>
      <c r="Z1446" s="116">
        <v>12</v>
      </c>
      <c r="AA1446" s="116">
        <v>77</v>
      </c>
      <c r="AB1446" s="116">
        <v>0</v>
      </c>
      <c r="AC1446" s="116">
        <v>0</v>
      </c>
      <c r="AD1446" s="116">
        <v>6</v>
      </c>
      <c r="AE1446" s="116">
        <v>54</v>
      </c>
      <c r="AF1446" s="116" t="s">
        <v>1860</v>
      </c>
      <c r="AG1446" s="117"/>
      <c r="AH1446" s="117" t="s">
        <v>1861</v>
      </c>
    </row>
    <row r="1447" spans="1:34" x14ac:dyDescent="0.25">
      <c r="A1447" s="117" t="s">
        <v>329</v>
      </c>
      <c r="B1447" s="117" t="s">
        <v>175</v>
      </c>
      <c r="C1447" s="117" t="s">
        <v>4689</v>
      </c>
      <c r="D1447" s="117" t="s">
        <v>471</v>
      </c>
      <c r="E1447" s="117" t="s">
        <v>385</v>
      </c>
      <c r="F1447" s="117" t="s">
        <v>881</v>
      </c>
      <c r="G1447" s="117" t="s">
        <v>882</v>
      </c>
      <c r="H1447" s="117" t="s">
        <v>4690</v>
      </c>
      <c r="I1447" s="117"/>
      <c r="J1447" s="116" t="s">
        <v>1858</v>
      </c>
      <c r="K1447" s="116">
        <v>8.4293999999999993</v>
      </c>
      <c r="L1447" s="116">
        <v>30.046299999999999</v>
      </c>
      <c r="M1447" s="117" t="s">
        <v>1859</v>
      </c>
      <c r="N1447" s="116" t="s">
        <v>159</v>
      </c>
      <c r="O1447" s="116">
        <v>16</v>
      </c>
      <c r="P1447" s="116">
        <v>96</v>
      </c>
      <c r="Q1447" s="116">
        <v>15</v>
      </c>
      <c r="R1447" s="116">
        <v>88</v>
      </c>
      <c r="S1447" s="116">
        <v>1</v>
      </c>
      <c r="T1447" s="116">
        <v>8</v>
      </c>
      <c r="U1447" s="116" t="s">
        <v>159</v>
      </c>
      <c r="V1447" s="116">
        <v>32</v>
      </c>
      <c r="W1447" s="116">
        <v>300</v>
      </c>
      <c r="X1447" s="116">
        <v>21</v>
      </c>
      <c r="Y1447" s="116">
        <v>216</v>
      </c>
      <c r="Z1447" s="116">
        <v>11</v>
      </c>
      <c r="AA1447" s="116">
        <v>84</v>
      </c>
      <c r="AB1447" s="116">
        <v>1</v>
      </c>
      <c r="AC1447" s="116">
        <v>7</v>
      </c>
      <c r="AD1447" s="116">
        <v>5</v>
      </c>
      <c r="AE1447" s="116">
        <v>35</v>
      </c>
      <c r="AF1447" s="116" t="s">
        <v>1860</v>
      </c>
      <c r="AG1447" s="117"/>
      <c r="AH1447" s="117" t="s">
        <v>1861</v>
      </c>
    </row>
    <row r="1448" spans="1:34" x14ac:dyDescent="0.25">
      <c r="A1448" s="117" t="s">
        <v>329</v>
      </c>
      <c r="B1448" s="117" t="s">
        <v>175</v>
      </c>
      <c r="C1448" s="117" t="s">
        <v>4691</v>
      </c>
      <c r="D1448" s="117" t="s">
        <v>471</v>
      </c>
      <c r="E1448" s="117" t="s">
        <v>385</v>
      </c>
      <c r="F1448" s="117" t="s">
        <v>881</v>
      </c>
      <c r="G1448" s="117" t="s">
        <v>882</v>
      </c>
      <c r="H1448" s="117" t="s">
        <v>4692</v>
      </c>
      <c r="I1448" s="117"/>
      <c r="J1448" s="116" t="s">
        <v>1858</v>
      </c>
      <c r="K1448" s="116">
        <v>8.4309999999999992</v>
      </c>
      <c r="L1448" s="116">
        <v>30.016999999999999</v>
      </c>
      <c r="M1448" s="117" t="s">
        <v>1859</v>
      </c>
      <c r="N1448" s="116" t="s">
        <v>159</v>
      </c>
      <c r="O1448" s="116">
        <v>10</v>
      </c>
      <c r="P1448" s="116">
        <v>72</v>
      </c>
      <c r="Q1448" s="116">
        <v>10</v>
      </c>
      <c r="R1448" s="116">
        <v>72</v>
      </c>
      <c r="S1448" s="116">
        <v>0</v>
      </c>
      <c r="T1448" s="116">
        <v>0</v>
      </c>
      <c r="U1448" s="116" t="s">
        <v>159</v>
      </c>
      <c r="V1448" s="116">
        <v>75</v>
      </c>
      <c r="W1448" s="116">
        <v>490</v>
      </c>
      <c r="X1448" s="116">
        <v>57</v>
      </c>
      <c r="Y1448" s="116">
        <v>399</v>
      </c>
      <c r="Z1448" s="116">
        <v>18</v>
      </c>
      <c r="AA1448" s="116">
        <v>91</v>
      </c>
      <c r="AB1448" s="116">
        <v>0</v>
      </c>
      <c r="AC1448" s="116">
        <v>0</v>
      </c>
      <c r="AD1448" s="116">
        <v>10</v>
      </c>
      <c r="AE1448" s="116">
        <v>76</v>
      </c>
      <c r="AF1448" s="116" t="s">
        <v>1860</v>
      </c>
      <c r="AG1448" s="117"/>
      <c r="AH1448" s="117" t="s">
        <v>1861</v>
      </c>
    </row>
    <row r="1449" spans="1:34" x14ac:dyDescent="0.25">
      <c r="A1449" s="117" t="s">
        <v>329</v>
      </c>
      <c r="B1449" s="117" t="s">
        <v>175</v>
      </c>
      <c r="C1449" s="117" t="s">
        <v>4693</v>
      </c>
      <c r="D1449" s="117" t="s">
        <v>471</v>
      </c>
      <c r="E1449" s="117" t="s">
        <v>385</v>
      </c>
      <c r="F1449" s="117" t="s">
        <v>881</v>
      </c>
      <c r="G1449" s="117" t="s">
        <v>882</v>
      </c>
      <c r="H1449" s="117" t="s">
        <v>4694</v>
      </c>
      <c r="I1449" s="117"/>
      <c r="J1449" s="116" t="s">
        <v>1858</v>
      </c>
      <c r="K1449" s="116">
        <v>8.4075039999999994</v>
      </c>
      <c r="L1449" s="116">
        <v>30.027056000000002</v>
      </c>
      <c r="M1449" s="117" t="s">
        <v>1859</v>
      </c>
      <c r="N1449" s="116" t="s">
        <v>146</v>
      </c>
      <c r="O1449" s="116">
        <v>0</v>
      </c>
      <c r="P1449" s="116">
        <v>0</v>
      </c>
      <c r="Q1449" s="116">
        <v>0</v>
      </c>
      <c r="R1449" s="116">
        <v>0</v>
      </c>
      <c r="S1449" s="116">
        <v>0</v>
      </c>
      <c r="T1449" s="116">
        <v>0</v>
      </c>
      <c r="U1449" s="116" t="s">
        <v>159</v>
      </c>
      <c r="V1449" s="116">
        <v>56</v>
      </c>
      <c r="W1449" s="116">
        <v>394</v>
      </c>
      <c r="X1449" s="116">
        <v>52</v>
      </c>
      <c r="Y1449" s="116">
        <v>364</v>
      </c>
      <c r="Z1449" s="116">
        <v>4</v>
      </c>
      <c r="AA1449" s="116">
        <v>30</v>
      </c>
      <c r="AB1449" s="116">
        <v>0</v>
      </c>
      <c r="AC1449" s="116">
        <v>0</v>
      </c>
      <c r="AD1449" s="116">
        <v>6</v>
      </c>
      <c r="AE1449" s="116">
        <v>54</v>
      </c>
      <c r="AF1449" s="116" t="s">
        <v>1860</v>
      </c>
      <c r="AG1449" s="117"/>
      <c r="AH1449" s="117" t="s">
        <v>1861</v>
      </c>
    </row>
    <row r="1450" spans="1:34" x14ac:dyDescent="0.25">
      <c r="A1450" s="117" t="s">
        <v>329</v>
      </c>
      <c r="B1450" s="117" t="s">
        <v>175</v>
      </c>
      <c r="C1450" s="117" t="s">
        <v>4695</v>
      </c>
      <c r="D1450" s="117" t="s">
        <v>471</v>
      </c>
      <c r="E1450" s="117" t="s">
        <v>385</v>
      </c>
      <c r="F1450" s="117" t="s">
        <v>881</v>
      </c>
      <c r="G1450" s="117" t="s">
        <v>882</v>
      </c>
      <c r="H1450" s="117" t="s">
        <v>4696</v>
      </c>
      <c r="I1450" s="117"/>
      <c r="J1450" s="116" t="s">
        <v>1858</v>
      </c>
      <c r="K1450" s="116">
        <v>8.3901540000000008</v>
      </c>
      <c r="L1450" s="116">
        <v>30.050013</v>
      </c>
      <c r="M1450" s="117" t="s">
        <v>1859</v>
      </c>
      <c r="N1450" s="116" t="s">
        <v>159</v>
      </c>
      <c r="O1450" s="116">
        <v>9</v>
      </c>
      <c r="P1450" s="116">
        <v>54</v>
      </c>
      <c r="Q1450" s="116">
        <v>8</v>
      </c>
      <c r="R1450" s="116">
        <v>42</v>
      </c>
      <c r="S1450" s="116">
        <v>1</v>
      </c>
      <c r="T1450" s="116">
        <v>12</v>
      </c>
      <c r="U1450" s="116" t="s">
        <v>159</v>
      </c>
      <c r="V1450" s="116">
        <v>41</v>
      </c>
      <c r="W1450" s="116">
        <v>298</v>
      </c>
      <c r="X1450" s="116">
        <v>32</v>
      </c>
      <c r="Y1450" s="116">
        <v>226</v>
      </c>
      <c r="Z1450" s="116">
        <v>9</v>
      </c>
      <c r="AA1450" s="116">
        <v>72</v>
      </c>
      <c r="AB1450" s="116">
        <v>0</v>
      </c>
      <c r="AC1450" s="116">
        <v>0</v>
      </c>
      <c r="AD1450" s="116">
        <v>10</v>
      </c>
      <c r="AE1450" s="116">
        <v>84</v>
      </c>
      <c r="AF1450" s="116" t="s">
        <v>1860</v>
      </c>
      <c r="AG1450" s="117"/>
      <c r="AH1450" s="117" t="s">
        <v>1861</v>
      </c>
    </row>
    <row r="1451" spans="1:34" x14ac:dyDescent="0.25">
      <c r="A1451" s="117" t="s">
        <v>329</v>
      </c>
      <c r="B1451" s="117" t="s">
        <v>175</v>
      </c>
      <c r="C1451" s="117" t="s">
        <v>4697</v>
      </c>
      <c r="D1451" s="117" t="s">
        <v>471</v>
      </c>
      <c r="E1451" s="117" t="s">
        <v>385</v>
      </c>
      <c r="F1451" s="117" t="s">
        <v>881</v>
      </c>
      <c r="G1451" s="117" t="s">
        <v>882</v>
      </c>
      <c r="H1451" s="117" t="s">
        <v>882</v>
      </c>
      <c r="I1451" s="117"/>
      <c r="J1451" s="116" t="s">
        <v>1858</v>
      </c>
      <c r="K1451" s="116">
        <v>8.3936519999999994</v>
      </c>
      <c r="L1451" s="116">
        <v>30.044827000000002</v>
      </c>
      <c r="M1451" s="117" t="s">
        <v>1859</v>
      </c>
      <c r="N1451" s="116" t="s">
        <v>159</v>
      </c>
      <c r="O1451" s="116">
        <v>10</v>
      </c>
      <c r="P1451" s="116">
        <v>60</v>
      </c>
      <c r="Q1451" s="116">
        <v>10</v>
      </c>
      <c r="R1451" s="116">
        <v>60</v>
      </c>
      <c r="S1451" s="116">
        <v>0</v>
      </c>
      <c r="T1451" s="116">
        <v>0</v>
      </c>
      <c r="U1451" s="116" t="s">
        <v>159</v>
      </c>
      <c r="V1451" s="116">
        <v>48</v>
      </c>
      <c r="W1451" s="116">
        <v>343</v>
      </c>
      <c r="X1451" s="116">
        <v>40</v>
      </c>
      <c r="Y1451" s="116">
        <v>286</v>
      </c>
      <c r="Z1451" s="116">
        <v>8</v>
      </c>
      <c r="AA1451" s="116">
        <v>57</v>
      </c>
      <c r="AB1451" s="116">
        <v>0</v>
      </c>
      <c r="AC1451" s="116">
        <v>0</v>
      </c>
      <c r="AD1451" s="116">
        <v>5</v>
      </c>
      <c r="AE1451" s="116">
        <v>50</v>
      </c>
      <c r="AF1451" s="116" t="s">
        <v>1860</v>
      </c>
      <c r="AG1451" s="117"/>
      <c r="AH1451" s="117" t="s">
        <v>1861</v>
      </c>
    </row>
    <row r="1452" spans="1:34" x14ac:dyDescent="0.25">
      <c r="A1452" s="117" t="s">
        <v>329</v>
      </c>
      <c r="B1452" s="117" t="s">
        <v>175</v>
      </c>
      <c r="C1452" s="117" t="s">
        <v>4698</v>
      </c>
      <c r="D1452" s="117" t="s">
        <v>471</v>
      </c>
      <c r="E1452" s="117" t="s">
        <v>385</v>
      </c>
      <c r="F1452" s="117" t="s">
        <v>881</v>
      </c>
      <c r="G1452" s="117" t="s">
        <v>882</v>
      </c>
      <c r="H1452" s="117" t="s">
        <v>4699</v>
      </c>
      <c r="I1452" s="117"/>
      <c r="J1452" s="116" t="s">
        <v>1858</v>
      </c>
      <c r="K1452" s="116">
        <v>8.4371827059999998</v>
      </c>
      <c r="L1452" s="116">
        <v>30.061785869000001</v>
      </c>
      <c r="M1452" s="117" t="s">
        <v>1859</v>
      </c>
      <c r="N1452" s="116" t="s">
        <v>159</v>
      </c>
      <c r="O1452" s="116">
        <v>4</v>
      </c>
      <c r="P1452" s="116">
        <v>32</v>
      </c>
      <c r="Q1452" s="116">
        <v>4</v>
      </c>
      <c r="R1452" s="116">
        <v>32</v>
      </c>
      <c r="S1452" s="116">
        <v>0</v>
      </c>
      <c r="T1452" s="116">
        <v>0</v>
      </c>
      <c r="U1452" s="116" t="s">
        <v>159</v>
      </c>
      <c r="V1452" s="116">
        <v>42</v>
      </c>
      <c r="W1452" s="116">
        <v>294</v>
      </c>
      <c r="X1452" s="116">
        <v>30</v>
      </c>
      <c r="Y1452" s="116">
        <v>210</v>
      </c>
      <c r="Z1452" s="116">
        <v>12</v>
      </c>
      <c r="AA1452" s="116">
        <v>84</v>
      </c>
      <c r="AB1452" s="116">
        <v>0</v>
      </c>
      <c r="AC1452" s="116">
        <v>0</v>
      </c>
      <c r="AD1452" s="116">
        <v>10</v>
      </c>
      <c r="AE1452" s="116">
        <v>70</v>
      </c>
      <c r="AF1452" s="116" t="s">
        <v>1860</v>
      </c>
      <c r="AG1452" s="117"/>
      <c r="AH1452" s="117" t="s">
        <v>1861</v>
      </c>
    </row>
    <row r="1453" spans="1:34" x14ac:dyDescent="0.25">
      <c r="A1453" s="117" t="s">
        <v>329</v>
      </c>
      <c r="B1453" s="117" t="s">
        <v>175</v>
      </c>
      <c r="C1453" s="117" t="s">
        <v>4700</v>
      </c>
      <c r="D1453" s="117" t="s">
        <v>471</v>
      </c>
      <c r="E1453" s="117" t="s">
        <v>385</v>
      </c>
      <c r="F1453" s="117" t="s">
        <v>881</v>
      </c>
      <c r="G1453" s="117" t="s">
        <v>882</v>
      </c>
      <c r="H1453" s="117" t="s">
        <v>4701</v>
      </c>
      <c r="I1453" s="117"/>
      <c r="J1453" s="116" t="s">
        <v>1858</v>
      </c>
      <c r="K1453" s="116">
        <v>8.3927169999999993</v>
      </c>
      <c r="L1453" s="116">
        <v>30.048616667000001</v>
      </c>
      <c r="M1453" s="117" t="s">
        <v>1859</v>
      </c>
      <c r="N1453" s="116" t="s">
        <v>146</v>
      </c>
      <c r="O1453" s="116">
        <v>0</v>
      </c>
      <c r="P1453" s="116">
        <v>0</v>
      </c>
      <c r="Q1453" s="116">
        <v>0</v>
      </c>
      <c r="R1453" s="116">
        <v>0</v>
      </c>
      <c r="S1453" s="116">
        <v>0</v>
      </c>
      <c r="T1453" s="116">
        <v>0</v>
      </c>
      <c r="U1453" s="116" t="s">
        <v>159</v>
      </c>
      <c r="V1453" s="116">
        <v>43</v>
      </c>
      <c r="W1453" s="116">
        <v>300</v>
      </c>
      <c r="X1453" s="116">
        <v>36</v>
      </c>
      <c r="Y1453" s="116">
        <v>252</v>
      </c>
      <c r="Z1453" s="116">
        <v>7</v>
      </c>
      <c r="AA1453" s="116">
        <v>48</v>
      </c>
      <c r="AB1453" s="116">
        <v>0</v>
      </c>
      <c r="AC1453" s="116">
        <v>0</v>
      </c>
      <c r="AD1453" s="116">
        <v>13</v>
      </c>
      <c r="AE1453" s="116">
        <v>95</v>
      </c>
      <c r="AF1453" s="116" t="s">
        <v>1860</v>
      </c>
      <c r="AG1453" s="117"/>
      <c r="AH1453" s="117" t="s">
        <v>1861</v>
      </c>
    </row>
    <row r="1454" spans="1:34" x14ac:dyDescent="0.25">
      <c r="A1454" s="117" t="s">
        <v>329</v>
      </c>
      <c r="B1454" s="117" t="s">
        <v>175</v>
      </c>
      <c r="C1454" s="117" t="s">
        <v>4702</v>
      </c>
      <c r="D1454" s="117" t="s">
        <v>471</v>
      </c>
      <c r="E1454" s="117" t="s">
        <v>385</v>
      </c>
      <c r="F1454" s="117" t="s">
        <v>881</v>
      </c>
      <c r="G1454" s="117" t="s">
        <v>882</v>
      </c>
      <c r="H1454" s="117" t="s">
        <v>4703</v>
      </c>
      <c r="I1454" s="117"/>
      <c r="J1454" s="116" t="s">
        <v>1858</v>
      </c>
      <c r="K1454" s="116">
        <v>8.4369669999999992</v>
      </c>
      <c r="L1454" s="116">
        <v>30.083349999999999</v>
      </c>
      <c r="M1454" s="117" t="s">
        <v>1859</v>
      </c>
      <c r="N1454" s="116" t="s">
        <v>159</v>
      </c>
      <c r="O1454" s="116">
        <v>20</v>
      </c>
      <c r="P1454" s="116">
        <v>140</v>
      </c>
      <c r="Q1454" s="116">
        <v>20</v>
      </c>
      <c r="R1454" s="116">
        <v>140</v>
      </c>
      <c r="S1454" s="116">
        <v>0</v>
      </c>
      <c r="T1454" s="116">
        <v>0</v>
      </c>
      <c r="U1454" s="116" t="s">
        <v>159</v>
      </c>
      <c r="V1454" s="116">
        <v>52</v>
      </c>
      <c r="W1454" s="116">
        <v>334</v>
      </c>
      <c r="X1454" s="116">
        <v>32</v>
      </c>
      <c r="Y1454" s="116">
        <v>224</v>
      </c>
      <c r="Z1454" s="116">
        <v>20</v>
      </c>
      <c r="AA1454" s="116">
        <v>110</v>
      </c>
      <c r="AB1454" s="116">
        <v>0</v>
      </c>
      <c r="AC1454" s="116">
        <v>0</v>
      </c>
      <c r="AD1454" s="116">
        <v>6</v>
      </c>
      <c r="AE1454" s="116">
        <v>54</v>
      </c>
      <c r="AF1454" s="116" t="s">
        <v>1860</v>
      </c>
      <c r="AG1454" s="117"/>
      <c r="AH1454" s="117" t="s">
        <v>1861</v>
      </c>
    </row>
    <row r="1455" spans="1:34" x14ac:dyDescent="0.25">
      <c r="A1455" s="117" t="s">
        <v>329</v>
      </c>
      <c r="B1455" s="117" t="s">
        <v>175</v>
      </c>
      <c r="C1455" s="117" t="s">
        <v>4704</v>
      </c>
      <c r="D1455" s="117" t="s">
        <v>471</v>
      </c>
      <c r="E1455" s="117" t="s">
        <v>385</v>
      </c>
      <c r="F1455" s="117" t="s">
        <v>487</v>
      </c>
      <c r="G1455" s="117" t="s">
        <v>488</v>
      </c>
      <c r="H1455" s="117" t="s">
        <v>4705</v>
      </c>
      <c r="I1455" s="117"/>
      <c r="J1455" s="116" t="s">
        <v>1858</v>
      </c>
      <c r="K1455" s="116">
        <v>8.3000849999999993</v>
      </c>
      <c r="L1455" s="116">
        <v>29.949985000000002</v>
      </c>
      <c r="M1455" s="117" t="s">
        <v>1859</v>
      </c>
      <c r="N1455" s="116" t="s">
        <v>146</v>
      </c>
      <c r="O1455" s="116">
        <v>0</v>
      </c>
      <c r="P1455" s="116">
        <v>0</v>
      </c>
      <c r="Q1455" s="116">
        <v>0</v>
      </c>
      <c r="R1455" s="116">
        <v>0</v>
      </c>
      <c r="S1455" s="116">
        <v>0</v>
      </c>
      <c r="T1455" s="116">
        <v>0</v>
      </c>
      <c r="U1455" s="116" t="s">
        <v>159</v>
      </c>
      <c r="V1455" s="116">
        <v>39</v>
      </c>
      <c r="W1455" s="116">
        <v>273</v>
      </c>
      <c r="X1455" s="116">
        <v>33</v>
      </c>
      <c r="Y1455" s="116">
        <v>231</v>
      </c>
      <c r="Z1455" s="116">
        <v>6</v>
      </c>
      <c r="AA1455" s="116">
        <v>42</v>
      </c>
      <c r="AB1455" s="116">
        <v>0</v>
      </c>
      <c r="AC1455" s="116">
        <v>0</v>
      </c>
      <c r="AD1455" s="116">
        <v>6</v>
      </c>
      <c r="AE1455" s="116">
        <v>50</v>
      </c>
      <c r="AF1455" s="116" t="s">
        <v>1860</v>
      </c>
      <c r="AG1455" s="117"/>
      <c r="AH1455" s="117" t="s">
        <v>1861</v>
      </c>
    </row>
    <row r="1456" spans="1:34" x14ac:dyDescent="0.25">
      <c r="A1456" s="117" t="s">
        <v>329</v>
      </c>
      <c r="B1456" s="117" t="s">
        <v>175</v>
      </c>
      <c r="C1456" s="117" t="s">
        <v>4706</v>
      </c>
      <c r="D1456" s="117" t="s">
        <v>471</v>
      </c>
      <c r="E1456" s="117" t="s">
        <v>385</v>
      </c>
      <c r="F1456" s="117" t="s">
        <v>487</v>
      </c>
      <c r="G1456" s="117" t="s">
        <v>488</v>
      </c>
      <c r="H1456" s="117" t="s">
        <v>4707</v>
      </c>
      <c r="I1456" s="117"/>
      <c r="J1456" s="116" t="s">
        <v>1858</v>
      </c>
      <c r="K1456" s="116">
        <v>8.2995998849999992</v>
      </c>
      <c r="L1456" s="116">
        <v>29.894608899000001</v>
      </c>
      <c r="M1456" s="117" t="s">
        <v>1859</v>
      </c>
      <c r="N1456" s="116" t="s">
        <v>159</v>
      </c>
      <c r="O1456" s="116">
        <v>4</v>
      </c>
      <c r="P1456" s="116">
        <v>32</v>
      </c>
      <c r="Q1456" s="116">
        <v>4</v>
      </c>
      <c r="R1456" s="116">
        <v>32</v>
      </c>
      <c r="S1456" s="116">
        <v>0</v>
      </c>
      <c r="T1456" s="116">
        <v>0</v>
      </c>
      <c r="U1456" s="116" t="s">
        <v>159</v>
      </c>
      <c r="V1456" s="116">
        <v>47</v>
      </c>
      <c r="W1456" s="116">
        <v>320</v>
      </c>
      <c r="X1456" s="116">
        <v>40</v>
      </c>
      <c r="Y1456" s="116">
        <v>280</v>
      </c>
      <c r="Z1456" s="116">
        <v>7</v>
      </c>
      <c r="AA1456" s="116">
        <v>40</v>
      </c>
      <c r="AB1456" s="116">
        <v>0</v>
      </c>
      <c r="AC1456" s="116">
        <v>0</v>
      </c>
      <c r="AD1456" s="116">
        <v>10</v>
      </c>
      <c r="AE1456" s="116">
        <v>70</v>
      </c>
      <c r="AF1456" s="116" t="s">
        <v>1860</v>
      </c>
      <c r="AG1456" s="117"/>
      <c r="AH1456" s="117" t="s">
        <v>1861</v>
      </c>
    </row>
    <row r="1457" spans="1:34" x14ac:dyDescent="0.25">
      <c r="A1457" s="117" t="s">
        <v>329</v>
      </c>
      <c r="B1457" s="117" t="s">
        <v>175</v>
      </c>
      <c r="C1457" s="117" t="s">
        <v>4708</v>
      </c>
      <c r="D1457" s="117" t="s">
        <v>471</v>
      </c>
      <c r="E1457" s="117" t="s">
        <v>385</v>
      </c>
      <c r="F1457" s="117" t="s">
        <v>487</v>
      </c>
      <c r="G1457" s="117" t="s">
        <v>488</v>
      </c>
      <c r="H1457" s="117" t="s">
        <v>4709</v>
      </c>
      <c r="I1457" s="117"/>
      <c r="J1457" s="116" t="s">
        <v>1858</v>
      </c>
      <c r="K1457" s="116">
        <v>8.2995998849999992</v>
      </c>
      <c r="L1457" s="116">
        <v>29.894608899000001</v>
      </c>
      <c r="M1457" s="117" t="s">
        <v>1859</v>
      </c>
      <c r="N1457" s="116" t="s">
        <v>159</v>
      </c>
      <c r="O1457" s="116">
        <v>12</v>
      </c>
      <c r="P1457" s="116">
        <v>72</v>
      </c>
      <c r="Q1457" s="116">
        <v>12</v>
      </c>
      <c r="R1457" s="116">
        <v>72</v>
      </c>
      <c r="S1457" s="116">
        <v>0</v>
      </c>
      <c r="T1457" s="116">
        <v>0</v>
      </c>
      <c r="U1457" s="116" t="s">
        <v>159</v>
      </c>
      <c r="V1457" s="116">
        <v>55</v>
      </c>
      <c r="W1457" s="116">
        <v>378</v>
      </c>
      <c r="X1457" s="116">
        <v>48</v>
      </c>
      <c r="Y1457" s="116">
        <v>336</v>
      </c>
      <c r="Z1457" s="116">
        <v>7</v>
      </c>
      <c r="AA1457" s="116">
        <v>42</v>
      </c>
      <c r="AB1457" s="116">
        <v>0</v>
      </c>
      <c r="AC1457" s="116">
        <v>0</v>
      </c>
      <c r="AD1457" s="116">
        <v>12</v>
      </c>
      <c r="AE1457" s="116">
        <v>84</v>
      </c>
      <c r="AF1457" s="116" t="s">
        <v>1860</v>
      </c>
      <c r="AG1457" s="117"/>
      <c r="AH1457" s="117" t="s">
        <v>1861</v>
      </c>
    </row>
    <row r="1458" spans="1:34" x14ac:dyDescent="0.25">
      <c r="A1458" s="117" t="s">
        <v>329</v>
      </c>
      <c r="B1458" s="117" t="s">
        <v>175</v>
      </c>
      <c r="C1458" s="117" t="s">
        <v>4710</v>
      </c>
      <c r="D1458" s="117" t="s">
        <v>471</v>
      </c>
      <c r="E1458" s="117" t="s">
        <v>385</v>
      </c>
      <c r="F1458" s="117" t="s">
        <v>487</v>
      </c>
      <c r="G1458" s="117" t="s">
        <v>488</v>
      </c>
      <c r="H1458" s="117" t="s">
        <v>4711</v>
      </c>
      <c r="I1458" s="117"/>
      <c r="J1458" s="116" t="s">
        <v>1858</v>
      </c>
      <c r="K1458" s="116">
        <v>8.2995998849999992</v>
      </c>
      <c r="L1458" s="116">
        <v>29.894608899000001</v>
      </c>
      <c r="M1458" s="117" t="s">
        <v>1859</v>
      </c>
      <c r="N1458" s="116" t="s">
        <v>159</v>
      </c>
      <c r="O1458" s="116">
        <v>8</v>
      </c>
      <c r="P1458" s="116">
        <v>56</v>
      </c>
      <c r="Q1458" s="116">
        <v>7</v>
      </c>
      <c r="R1458" s="116">
        <v>51</v>
      </c>
      <c r="S1458" s="116">
        <v>1</v>
      </c>
      <c r="T1458" s="116">
        <v>5</v>
      </c>
      <c r="U1458" s="116" t="s">
        <v>159</v>
      </c>
      <c r="V1458" s="116">
        <v>37</v>
      </c>
      <c r="W1458" s="116">
        <v>260</v>
      </c>
      <c r="X1458" s="116">
        <v>33</v>
      </c>
      <c r="Y1458" s="116">
        <v>231</v>
      </c>
      <c r="Z1458" s="116">
        <v>4</v>
      </c>
      <c r="AA1458" s="116">
        <v>29</v>
      </c>
      <c r="AB1458" s="116">
        <v>0</v>
      </c>
      <c r="AC1458" s="116">
        <v>0</v>
      </c>
      <c r="AD1458" s="116">
        <v>9</v>
      </c>
      <c r="AE1458" s="116">
        <v>63</v>
      </c>
      <c r="AF1458" s="116" t="s">
        <v>1860</v>
      </c>
      <c r="AG1458" s="117"/>
      <c r="AH1458" s="117" t="s">
        <v>1861</v>
      </c>
    </row>
    <row r="1459" spans="1:34" x14ac:dyDescent="0.25">
      <c r="A1459" s="117" t="s">
        <v>329</v>
      </c>
      <c r="B1459" s="117" t="s">
        <v>175</v>
      </c>
      <c r="C1459" s="117" t="s">
        <v>4712</v>
      </c>
      <c r="D1459" s="117" t="s">
        <v>471</v>
      </c>
      <c r="E1459" s="117" t="s">
        <v>385</v>
      </c>
      <c r="F1459" s="117" t="s">
        <v>487</v>
      </c>
      <c r="G1459" s="117" t="s">
        <v>488</v>
      </c>
      <c r="H1459" s="117" t="s">
        <v>4713</v>
      </c>
      <c r="I1459" s="117"/>
      <c r="J1459" s="116" t="s">
        <v>1858</v>
      </c>
      <c r="K1459" s="116">
        <v>8.3117099999999997</v>
      </c>
      <c r="L1459" s="116">
        <v>29.950132</v>
      </c>
      <c r="M1459" s="117" t="s">
        <v>1859</v>
      </c>
      <c r="N1459" s="116" t="s">
        <v>159</v>
      </c>
      <c r="O1459" s="116">
        <v>30</v>
      </c>
      <c r="P1459" s="116">
        <v>200</v>
      </c>
      <c r="Q1459" s="116">
        <v>30</v>
      </c>
      <c r="R1459" s="116">
        <v>200</v>
      </c>
      <c r="S1459" s="116">
        <v>0</v>
      </c>
      <c r="T1459" s="116">
        <v>0</v>
      </c>
      <c r="U1459" s="116" t="s">
        <v>159</v>
      </c>
      <c r="V1459" s="116">
        <v>63</v>
      </c>
      <c r="W1459" s="116">
        <v>441</v>
      </c>
      <c r="X1459" s="116">
        <v>60</v>
      </c>
      <c r="Y1459" s="116">
        <v>420</v>
      </c>
      <c r="Z1459" s="116">
        <v>3</v>
      </c>
      <c r="AA1459" s="116">
        <v>21</v>
      </c>
      <c r="AB1459" s="116">
        <v>0</v>
      </c>
      <c r="AC1459" s="116">
        <v>0</v>
      </c>
      <c r="AD1459" s="116">
        <v>5</v>
      </c>
      <c r="AE1459" s="116">
        <v>35</v>
      </c>
      <c r="AF1459" s="116" t="s">
        <v>1860</v>
      </c>
      <c r="AG1459" s="117"/>
      <c r="AH1459" s="117" t="s">
        <v>1861</v>
      </c>
    </row>
    <row r="1460" spans="1:34" x14ac:dyDescent="0.25">
      <c r="A1460" s="117" t="s">
        <v>329</v>
      </c>
      <c r="B1460" s="117" t="s">
        <v>175</v>
      </c>
      <c r="C1460" s="117" t="s">
        <v>4714</v>
      </c>
      <c r="D1460" s="117" t="s">
        <v>471</v>
      </c>
      <c r="E1460" s="117" t="s">
        <v>385</v>
      </c>
      <c r="F1460" s="117" t="s">
        <v>487</v>
      </c>
      <c r="G1460" s="117" t="s">
        <v>488</v>
      </c>
      <c r="H1460" s="117" t="s">
        <v>4715</v>
      </c>
      <c r="I1460" s="117"/>
      <c r="J1460" s="116" t="s">
        <v>1858</v>
      </c>
      <c r="K1460" s="116">
        <v>8.3167025799999994</v>
      </c>
      <c r="L1460" s="116">
        <v>29.948528048</v>
      </c>
      <c r="M1460" s="117" t="s">
        <v>1859</v>
      </c>
      <c r="N1460" s="116" t="s">
        <v>159</v>
      </c>
      <c r="O1460" s="116">
        <v>24</v>
      </c>
      <c r="P1460" s="116">
        <v>160</v>
      </c>
      <c r="Q1460" s="116">
        <v>24</v>
      </c>
      <c r="R1460" s="116">
        <v>160</v>
      </c>
      <c r="S1460" s="116">
        <v>0</v>
      </c>
      <c r="T1460" s="116">
        <v>0</v>
      </c>
      <c r="U1460" s="116" t="s">
        <v>159</v>
      </c>
      <c r="V1460" s="116">
        <v>57</v>
      </c>
      <c r="W1460" s="116">
        <v>413</v>
      </c>
      <c r="X1460" s="116">
        <v>50</v>
      </c>
      <c r="Y1460" s="116">
        <v>350</v>
      </c>
      <c r="Z1460" s="116">
        <v>7</v>
      </c>
      <c r="AA1460" s="116">
        <v>63</v>
      </c>
      <c r="AB1460" s="116">
        <v>0</v>
      </c>
      <c r="AC1460" s="116">
        <v>0</v>
      </c>
      <c r="AD1460" s="116">
        <v>12</v>
      </c>
      <c r="AE1460" s="116">
        <v>84</v>
      </c>
      <c r="AF1460" s="116" t="s">
        <v>1860</v>
      </c>
      <c r="AG1460" s="117"/>
      <c r="AH1460" s="117" t="s">
        <v>1861</v>
      </c>
    </row>
    <row r="1461" spans="1:34" x14ac:dyDescent="0.25">
      <c r="A1461" s="117" t="s">
        <v>329</v>
      </c>
      <c r="B1461" s="117" t="s">
        <v>175</v>
      </c>
      <c r="C1461" s="117" t="s">
        <v>4716</v>
      </c>
      <c r="D1461" s="117" t="s">
        <v>471</v>
      </c>
      <c r="E1461" s="117" t="s">
        <v>385</v>
      </c>
      <c r="F1461" s="117" t="s">
        <v>487</v>
      </c>
      <c r="G1461" s="117" t="s">
        <v>488</v>
      </c>
      <c r="H1461" s="117" t="s">
        <v>4717</v>
      </c>
      <c r="I1461" s="117"/>
      <c r="J1461" s="116" t="s">
        <v>1858</v>
      </c>
      <c r="K1461" s="116">
        <v>8.2692329999999998</v>
      </c>
      <c r="L1461" s="116">
        <v>29.838927000000002</v>
      </c>
      <c r="M1461" s="117" t="s">
        <v>1859</v>
      </c>
      <c r="N1461" s="116" t="s">
        <v>159</v>
      </c>
      <c r="O1461" s="116">
        <v>18</v>
      </c>
      <c r="P1461" s="116">
        <v>123</v>
      </c>
      <c r="Q1461" s="116">
        <v>18</v>
      </c>
      <c r="R1461" s="116">
        <v>123</v>
      </c>
      <c r="S1461" s="116">
        <v>0</v>
      </c>
      <c r="T1461" s="116">
        <v>0</v>
      </c>
      <c r="U1461" s="116" t="s">
        <v>159</v>
      </c>
      <c r="V1461" s="116">
        <v>44</v>
      </c>
      <c r="W1461" s="116">
        <v>262</v>
      </c>
      <c r="X1461" s="116">
        <v>36</v>
      </c>
      <c r="Y1461" s="116">
        <v>208</v>
      </c>
      <c r="Z1461" s="116">
        <v>8</v>
      </c>
      <c r="AA1461" s="116">
        <v>54</v>
      </c>
      <c r="AB1461" s="116">
        <v>0</v>
      </c>
      <c r="AC1461" s="116">
        <v>0</v>
      </c>
      <c r="AD1461" s="116">
        <v>8</v>
      </c>
      <c r="AE1461" s="116">
        <v>56</v>
      </c>
      <c r="AF1461" s="116" t="s">
        <v>1860</v>
      </c>
      <c r="AG1461" s="117"/>
      <c r="AH1461" s="117" t="s">
        <v>1861</v>
      </c>
    </row>
    <row r="1462" spans="1:34" x14ac:dyDescent="0.25">
      <c r="A1462" s="117" t="s">
        <v>329</v>
      </c>
      <c r="B1462" s="117" t="s">
        <v>175</v>
      </c>
      <c r="C1462" s="117" t="s">
        <v>4718</v>
      </c>
      <c r="D1462" s="117" t="s">
        <v>471</v>
      </c>
      <c r="E1462" s="117" t="s">
        <v>385</v>
      </c>
      <c r="F1462" s="117" t="s">
        <v>487</v>
      </c>
      <c r="G1462" s="117" t="s">
        <v>488</v>
      </c>
      <c r="H1462" s="117" t="s">
        <v>4719</v>
      </c>
      <c r="I1462" s="117"/>
      <c r="J1462" s="116" t="s">
        <v>1858</v>
      </c>
      <c r="K1462" s="116">
        <v>8.2692329999999998</v>
      </c>
      <c r="L1462" s="116">
        <v>29.838927000000002</v>
      </c>
      <c r="M1462" s="117" t="s">
        <v>1859</v>
      </c>
      <c r="N1462" s="116" t="s">
        <v>159</v>
      </c>
      <c r="O1462" s="116">
        <v>18</v>
      </c>
      <c r="P1462" s="116">
        <v>126</v>
      </c>
      <c r="Q1462" s="116">
        <v>18</v>
      </c>
      <c r="R1462" s="116">
        <v>126</v>
      </c>
      <c r="S1462" s="116">
        <v>0</v>
      </c>
      <c r="T1462" s="116">
        <v>0</v>
      </c>
      <c r="U1462" s="116" t="s">
        <v>159</v>
      </c>
      <c r="V1462" s="116">
        <v>43</v>
      </c>
      <c r="W1462" s="116">
        <v>302</v>
      </c>
      <c r="X1462" s="116">
        <v>42</v>
      </c>
      <c r="Y1462" s="116">
        <v>294</v>
      </c>
      <c r="Z1462" s="116">
        <v>1</v>
      </c>
      <c r="AA1462" s="116">
        <v>8</v>
      </c>
      <c r="AB1462" s="116">
        <v>0</v>
      </c>
      <c r="AC1462" s="116">
        <v>0</v>
      </c>
      <c r="AD1462" s="116">
        <v>8</v>
      </c>
      <c r="AE1462" s="116">
        <v>54</v>
      </c>
      <c r="AF1462" s="116" t="s">
        <v>1860</v>
      </c>
      <c r="AG1462" s="117"/>
      <c r="AH1462" s="117" t="s">
        <v>1861</v>
      </c>
    </row>
    <row r="1463" spans="1:34" x14ac:dyDescent="0.25">
      <c r="A1463" s="117" t="s">
        <v>329</v>
      </c>
      <c r="B1463" s="117" t="s">
        <v>175</v>
      </c>
      <c r="C1463" s="117" t="s">
        <v>4720</v>
      </c>
      <c r="D1463" s="117" t="s">
        <v>471</v>
      </c>
      <c r="E1463" s="117" t="s">
        <v>385</v>
      </c>
      <c r="F1463" s="117" t="s">
        <v>487</v>
      </c>
      <c r="G1463" s="117" t="s">
        <v>488</v>
      </c>
      <c r="H1463" s="117" t="s">
        <v>4721</v>
      </c>
      <c r="I1463" s="117"/>
      <c r="J1463" s="116" t="s">
        <v>1858</v>
      </c>
      <c r="K1463" s="116">
        <v>8.2701998850000003</v>
      </c>
      <c r="L1463" s="116">
        <v>29.913942232</v>
      </c>
      <c r="M1463" s="117" t="s">
        <v>1859</v>
      </c>
      <c r="N1463" s="116" t="s">
        <v>159</v>
      </c>
      <c r="O1463" s="116">
        <v>15</v>
      </c>
      <c r="P1463" s="116">
        <v>105</v>
      </c>
      <c r="Q1463" s="116">
        <v>15</v>
      </c>
      <c r="R1463" s="116">
        <v>105</v>
      </c>
      <c r="S1463" s="116">
        <v>0</v>
      </c>
      <c r="T1463" s="116">
        <v>0</v>
      </c>
      <c r="U1463" s="116" t="s">
        <v>159</v>
      </c>
      <c r="V1463" s="116">
        <v>45</v>
      </c>
      <c r="W1463" s="116">
        <v>334</v>
      </c>
      <c r="X1463" s="116">
        <v>40</v>
      </c>
      <c r="Y1463" s="116">
        <v>299</v>
      </c>
      <c r="Z1463" s="116">
        <v>5</v>
      </c>
      <c r="AA1463" s="116">
        <v>35</v>
      </c>
      <c r="AB1463" s="116">
        <v>0</v>
      </c>
      <c r="AC1463" s="116">
        <v>0</v>
      </c>
      <c r="AD1463" s="116">
        <v>6</v>
      </c>
      <c r="AE1463" s="116">
        <v>42</v>
      </c>
      <c r="AF1463" s="116" t="s">
        <v>1860</v>
      </c>
      <c r="AG1463" s="117"/>
      <c r="AH1463" s="117" t="s">
        <v>1861</v>
      </c>
    </row>
    <row r="1464" spans="1:34" x14ac:dyDescent="0.25">
      <c r="A1464" s="117" t="s">
        <v>329</v>
      </c>
      <c r="B1464" s="117" t="s">
        <v>175</v>
      </c>
      <c r="C1464" s="117" t="s">
        <v>4722</v>
      </c>
      <c r="D1464" s="117" t="s">
        <v>364</v>
      </c>
      <c r="E1464" s="117" t="s">
        <v>176</v>
      </c>
      <c r="F1464" s="117" t="s">
        <v>883</v>
      </c>
      <c r="G1464" s="117" t="s">
        <v>884</v>
      </c>
      <c r="H1464" s="117" t="s">
        <v>4723</v>
      </c>
      <c r="I1464" s="117"/>
      <c r="J1464" s="116" t="s">
        <v>1858</v>
      </c>
      <c r="K1464" s="116">
        <v>9.0813670000000002</v>
      </c>
      <c r="L1464" s="116">
        <v>28.793035</v>
      </c>
      <c r="M1464" s="117" t="s">
        <v>1859</v>
      </c>
      <c r="N1464" s="116" t="s">
        <v>159</v>
      </c>
      <c r="O1464" s="116">
        <v>7</v>
      </c>
      <c r="P1464" s="116">
        <v>49</v>
      </c>
      <c r="Q1464" s="116">
        <v>7</v>
      </c>
      <c r="R1464" s="116">
        <v>49</v>
      </c>
      <c r="S1464" s="116">
        <v>0</v>
      </c>
      <c r="T1464" s="116">
        <v>0</v>
      </c>
      <c r="U1464" s="116" t="s">
        <v>159</v>
      </c>
      <c r="V1464" s="116">
        <v>22</v>
      </c>
      <c r="W1464" s="116">
        <v>155</v>
      </c>
      <c r="X1464" s="116">
        <v>21</v>
      </c>
      <c r="Y1464" s="116">
        <v>147</v>
      </c>
      <c r="Z1464" s="116">
        <v>1</v>
      </c>
      <c r="AA1464" s="116">
        <v>8</v>
      </c>
      <c r="AB1464" s="116">
        <v>0</v>
      </c>
      <c r="AC1464" s="116">
        <v>0</v>
      </c>
      <c r="AD1464" s="116">
        <v>0</v>
      </c>
      <c r="AE1464" s="116">
        <v>0</v>
      </c>
      <c r="AF1464" s="116" t="s">
        <v>1860</v>
      </c>
      <c r="AG1464" s="117"/>
      <c r="AH1464" s="117" t="s">
        <v>1861</v>
      </c>
    </row>
    <row r="1465" spans="1:34" x14ac:dyDescent="0.25">
      <c r="A1465" s="117" t="s">
        <v>329</v>
      </c>
      <c r="B1465" s="117" t="s">
        <v>175</v>
      </c>
      <c r="C1465" s="117" t="s">
        <v>4724</v>
      </c>
      <c r="D1465" s="117" t="s">
        <v>364</v>
      </c>
      <c r="E1465" s="117" t="s">
        <v>176</v>
      </c>
      <c r="F1465" s="117" t="s">
        <v>883</v>
      </c>
      <c r="G1465" s="117" t="s">
        <v>884</v>
      </c>
      <c r="H1465" s="117" t="s">
        <v>4725</v>
      </c>
      <c r="I1465" s="117"/>
      <c r="J1465" s="116" t="s">
        <v>1858</v>
      </c>
      <c r="K1465" s="116">
        <v>9.1902950000000008</v>
      </c>
      <c r="L1465" s="116">
        <v>28.814609999999998</v>
      </c>
      <c r="M1465" s="117" t="s">
        <v>1859</v>
      </c>
      <c r="N1465" s="116" t="s">
        <v>159</v>
      </c>
      <c r="O1465" s="116">
        <v>23</v>
      </c>
      <c r="P1465" s="116">
        <v>161</v>
      </c>
      <c r="Q1465" s="116">
        <v>23</v>
      </c>
      <c r="R1465" s="116">
        <v>161</v>
      </c>
      <c r="S1465" s="116">
        <v>0</v>
      </c>
      <c r="T1465" s="116">
        <v>0</v>
      </c>
      <c r="U1465" s="116" t="s">
        <v>159</v>
      </c>
      <c r="V1465" s="116">
        <v>9</v>
      </c>
      <c r="W1465" s="116">
        <v>63</v>
      </c>
      <c r="X1465" s="116">
        <v>9</v>
      </c>
      <c r="Y1465" s="116">
        <v>63</v>
      </c>
      <c r="Z1465" s="116">
        <v>0</v>
      </c>
      <c r="AA1465" s="116">
        <v>0</v>
      </c>
      <c r="AB1465" s="116">
        <v>0</v>
      </c>
      <c r="AC1465" s="116">
        <v>0</v>
      </c>
      <c r="AD1465" s="116">
        <v>0</v>
      </c>
      <c r="AE1465" s="116">
        <v>0</v>
      </c>
      <c r="AF1465" s="116" t="s">
        <v>1860</v>
      </c>
      <c r="AG1465" s="117"/>
      <c r="AH1465" s="117" t="s">
        <v>1861</v>
      </c>
    </row>
    <row r="1466" spans="1:34" x14ac:dyDescent="0.25">
      <c r="A1466" s="117" t="s">
        <v>329</v>
      </c>
      <c r="B1466" s="117" t="s">
        <v>175</v>
      </c>
      <c r="C1466" s="117" t="s">
        <v>4726</v>
      </c>
      <c r="D1466" s="117" t="s">
        <v>364</v>
      </c>
      <c r="E1466" s="117" t="s">
        <v>176</v>
      </c>
      <c r="F1466" s="117" t="s">
        <v>883</v>
      </c>
      <c r="G1466" s="117" t="s">
        <v>884</v>
      </c>
      <c r="H1466" s="117" t="s">
        <v>4727</v>
      </c>
      <c r="I1466" s="117" t="s">
        <v>4728</v>
      </c>
      <c r="J1466" s="116" t="s">
        <v>1858</v>
      </c>
      <c r="K1466" s="116">
        <v>9.1696620000000006</v>
      </c>
      <c r="L1466" s="116">
        <v>28.814758000000001</v>
      </c>
      <c r="M1466" s="117" t="s">
        <v>1859</v>
      </c>
      <c r="N1466" s="116" t="s">
        <v>159</v>
      </c>
      <c r="O1466" s="116">
        <v>5</v>
      </c>
      <c r="P1466" s="116">
        <v>35</v>
      </c>
      <c r="Q1466" s="116">
        <v>5</v>
      </c>
      <c r="R1466" s="116">
        <v>35</v>
      </c>
      <c r="S1466" s="116">
        <v>0</v>
      </c>
      <c r="T1466" s="116">
        <v>0</v>
      </c>
      <c r="U1466" s="116" t="s">
        <v>159</v>
      </c>
      <c r="V1466" s="116">
        <v>12</v>
      </c>
      <c r="W1466" s="116">
        <v>84</v>
      </c>
      <c r="X1466" s="116">
        <v>12</v>
      </c>
      <c r="Y1466" s="116">
        <v>84</v>
      </c>
      <c r="Z1466" s="116">
        <v>0</v>
      </c>
      <c r="AA1466" s="116">
        <v>0</v>
      </c>
      <c r="AB1466" s="116">
        <v>0</v>
      </c>
      <c r="AC1466" s="116">
        <v>0</v>
      </c>
      <c r="AD1466" s="116">
        <v>0</v>
      </c>
      <c r="AE1466" s="116">
        <v>0</v>
      </c>
      <c r="AF1466" s="116" t="s">
        <v>1860</v>
      </c>
      <c r="AG1466" s="117"/>
      <c r="AH1466" s="117" t="s">
        <v>1861</v>
      </c>
    </row>
    <row r="1467" spans="1:34" x14ac:dyDescent="0.25">
      <c r="A1467" s="117" t="s">
        <v>329</v>
      </c>
      <c r="B1467" s="117" t="s">
        <v>175</v>
      </c>
      <c r="C1467" s="117" t="s">
        <v>4729</v>
      </c>
      <c r="D1467" s="117" t="s">
        <v>364</v>
      </c>
      <c r="E1467" s="117" t="s">
        <v>176</v>
      </c>
      <c r="F1467" s="117" t="s">
        <v>883</v>
      </c>
      <c r="G1467" s="117" t="s">
        <v>884</v>
      </c>
      <c r="H1467" s="117" t="s">
        <v>4730</v>
      </c>
      <c r="I1467" s="117"/>
      <c r="J1467" s="116" t="s">
        <v>1858</v>
      </c>
      <c r="K1467" s="116">
        <v>9.1410820000000008</v>
      </c>
      <c r="L1467" s="116">
        <v>28.803388000000002</v>
      </c>
      <c r="M1467" s="117" t="s">
        <v>1859</v>
      </c>
      <c r="N1467" s="116" t="s">
        <v>159</v>
      </c>
      <c r="O1467" s="116">
        <v>8</v>
      </c>
      <c r="P1467" s="116">
        <v>56</v>
      </c>
      <c r="Q1467" s="116">
        <v>8</v>
      </c>
      <c r="R1467" s="116">
        <v>56</v>
      </c>
      <c r="S1467" s="116">
        <v>0</v>
      </c>
      <c r="T1467" s="116">
        <v>0</v>
      </c>
      <c r="U1467" s="116" t="s">
        <v>159</v>
      </c>
      <c r="V1467" s="116">
        <v>10</v>
      </c>
      <c r="W1467" s="116">
        <v>70</v>
      </c>
      <c r="X1467" s="116">
        <v>10</v>
      </c>
      <c r="Y1467" s="116">
        <v>70</v>
      </c>
      <c r="Z1467" s="116">
        <v>0</v>
      </c>
      <c r="AA1467" s="116">
        <v>0</v>
      </c>
      <c r="AB1467" s="116">
        <v>0</v>
      </c>
      <c r="AC1467" s="116">
        <v>0</v>
      </c>
      <c r="AD1467" s="116">
        <v>0</v>
      </c>
      <c r="AE1467" s="116">
        <v>0</v>
      </c>
      <c r="AF1467" s="116" t="s">
        <v>1860</v>
      </c>
      <c r="AG1467" s="117"/>
      <c r="AH1467" s="117" t="s">
        <v>1861</v>
      </c>
    </row>
    <row r="1468" spans="1:34" x14ac:dyDescent="0.25">
      <c r="A1468" s="117" t="s">
        <v>329</v>
      </c>
      <c r="B1468" s="117" t="s">
        <v>175</v>
      </c>
      <c r="C1468" s="117" t="s">
        <v>4731</v>
      </c>
      <c r="D1468" s="117" t="s">
        <v>364</v>
      </c>
      <c r="E1468" s="117" t="s">
        <v>176</v>
      </c>
      <c r="F1468" s="117" t="s">
        <v>883</v>
      </c>
      <c r="G1468" s="117" t="s">
        <v>884</v>
      </c>
      <c r="H1468" s="117" t="s">
        <v>4732</v>
      </c>
      <c r="I1468" s="117"/>
      <c r="J1468" s="116" t="s">
        <v>1858</v>
      </c>
      <c r="K1468" s="116">
        <v>9.1413820000000001</v>
      </c>
      <c r="L1468" s="116">
        <v>28.807217999999999</v>
      </c>
      <c r="M1468" s="117" t="s">
        <v>1859</v>
      </c>
      <c r="N1468" s="116" t="s">
        <v>159</v>
      </c>
      <c r="O1468" s="116">
        <v>6</v>
      </c>
      <c r="P1468" s="116">
        <v>42</v>
      </c>
      <c r="Q1468" s="116">
        <v>6</v>
      </c>
      <c r="R1468" s="116">
        <v>42</v>
      </c>
      <c r="S1468" s="116">
        <v>0</v>
      </c>
      <c r="T1468" s="116">
        <v>0</v>
      </c>
      <c r="U1468" s="116" t="s">
        <v>159</v>
      </c>
      <c r="V1468" s="116">
        <v>4</v>
      </c>
      <c r="W1468" s="116">
        <v>32</v>
      </c>
      <c r="X1468" s="116">
        <v>4</v>
      </c>
      <c r="Y1468" s="116">
        <v>32</v>
      </c>
      <c r="Z1468" s="116">
        <v>0</v>
      </c>
      <c r="AA1468" s="116">
        <v>0</v>
      </c>
      <c r="AB1468" s="116">
        <v>0</v>
      </c>
      <c r="AC1468" s="116">
        <v>0</v>
      </c>
      <c r="AD1468" s="116">
        <v>0</v>
      </c>
      <c r="AE1468" s="116">
        <v>0</v>
      </c>
      <c r="AF1468" s="116" t="s">
        <v>1860</v>
      </c>
      <c r="AG1468" s="117"/>
      <c r="AH1468" s="117" t="s">
        <v>1861</v>
      </c>
    </row>
    <row r="1469" spans="1:34" x14ac:dyDescent="0.25">
      <c r="A1469" s="117" t="s">
        <v>329</v>
      </c>
      <c r="B1469" s="117" t="s">
        <v>175</v>
      </c>
      <c r="C1469" s="117" t="s">
        <v>4733</v>
      </c>
      <c r="D1469" s="117" t="s">
        <v>364</v>
      </c>
      <c r="E1469" s="117" t="s">
        <v>176</v>
      </c>
      <c r="F1469" s="117" t="s">
        <v>883</v>
      </c>
      <c r="G1469" s="117" t="s">
        <v>884</v>
      </c>
      <c r="H1469" s="117" t="s">
        <v>4256</v>
      </c>
      <c r="I1469" s="117"/>
      <c r="J1469" s="116" t="s">
        <v>1858</v>
      </c>
      <c r="K1469" s="116">
        <v>9.0535510000000006</v>
      </c>
      <c r="L1469" s="116">
        <v>28.783612999999999</v>
      </c>
      <c r="M1469" s="117" t="s">
        <v>1859</v>
      </c>
      <c r="N1469" s="116" t="s">
        <v>159</v>
      </c>
      <c r="O1469" s="116">
        <v>5</v>
      </c>
      <c r="P1469" s="116">
        <v>35</v>
      </c>
      <c r="Q1469" s="116">
        <v>5</v>
      </c>
      <c r="R1469" s="116">
        <v>35</v>
      </c>
      <c r="S1469" s="116">
        <v>0</v>
      </c>
      <c r="T1469" s="116">
        <v>0</v>
      </c>
      <c r="U1469" s="116" t="s">
        <v>159</v>
      </c>
      <c r="V1469" s="116">
        <v>9</v>
      </c>
      <c r="W1469" s="116">
        <v>63</v>
      </c>
      <c r="X1469" s="116">
        <v>9</v>
      </c>
      <c r="Y1469" s="116">
        <v>63</v>
      </c>
      <c r="Z1469" s="116">
        <v>0</v>
      </c>
      <c r="AA1469" s="116">
        <v>0</v>
      </c>
      <c r="AB1469" s="116">
        <v>0</v>
      </c>
      <c r="AC1469" s="116">
        <v>0</v>
      </c>
      <c r="AD1469" s="116">
        <v>3</v>
      </c>
      <c r="AE1469" s="116">
        <v>21</v>
      </c>
      <c r="AF1469" s="116" t="s">
        <v>1860</v>
      </c>
      <c r="AG1469" s="117"/>
      <c r="AH1469" s="117" t="s">
        <v>1861</v>
      </c>
    </row>
    <row r="1470" spans="1:34" x14ac:dyDescent="0.25">
      <c r="A1470" s="117" t="s">
        <v>329</v>
      </c>
      <c r="B1470" s="117" t="s">
        <v>175</v>
      </c>
      <c r="C1470" s="117" t="s">
        <v>4734</v>
      </c>
      <c r="D1470" s="117" t="s">
        <v>364</v>
      </c>
      <c r="E1470" s="117" t="s">
        <v>176</v>
      </c>
      <c r="F1470" s="117" t="s">
        <v>883</v>
      </c>
      <c r="G1470" s="117" t="s">
        <v>884</v>
      </c>
      <c r="H1470" s="117" t="s">
        <v>4735</v>
      </c>
      <c r="I1470" s="117" t="s">
        <v>4736</v>
      </c>
      <c r="J1470" s="116" t="s">
        <v>1858</v>
      </c>
      <c r="K1470" s="116">
        <v>9.1670750000000005</v>
      </c>
      <c r="L1470" s="116">
        <v>28.808451999999999</v>
      </c>
      <c r="M1470" s="117" t="s">
        <v>1859</v>
      </c>
      <c r="N1470" s="116" t="s">
        <v>159</v>
      </c>
      <c r="O1470" s="116">
        <v>17</v>
      </c>
      <c r="P1470" s="116">
        <v>119</v>
      </c>
      <c r="Q1470" s="116">
        <v>17</v>
      </c>
      <c r="R1470" s="116">
        <v>119</v>
      </c>
      <c r="S1470" s="116">
        <v>0</v>
      </c>
      <c r="T1470" s="116">
        <v>0</v>
      </c>
      <c r="U1470" s="116" t="s">
        <v>159</v>
      </c>
      <c r="V1470" s="116">
        <v>11</v>
      </c>
      <c r="W1470" s="116">
        <v>77</v>
      </c>
      <c r="X1470" s="116">
        <v>10</v>
      </c>
      <c r="Y1470" s="116">
        <v>70</v>
      </c>
      <c r="Z1470" s="116">
        <v>1</v>
      </c>
      <c r="AA1470" s="116">
        <v>7</v>
      </c>
      <c r="AB1470" s="116">
        <v>0</v>
      </c>
      <c r="AC1470" s="116">
        <v>0</v>
      </c>
      <c r="AD1470" s="116">
        <v>0</v>
      </c>
      <c r="AE1470" s="116">
        <v>0</v>
      </c>
      <c r="AF1470" s="116" t="s">
        <v>1860</v>
      </c>
      <c r="AG1470" s="117"/>
      <c r="AH1470" s="117" t="s">
        <v>1861</v>
      </c>
    </row>
    <row r="1471" spans="1:34" x14ac:dyDescent="0.25">
      <c r="A1471" s="117" t="s">
        <v>329</v>
      </c>
      <c r="B1471" s="117" t="s">
        <v>175</v>
      </c>
      <c r="C1471" s="117" t="s">
        <v>4737</v>
      </c>
      <c r="D1471" s="117" t="s">
        <v>364</v>
      </c>
      <c r="E1471" s="117" t="s">
        <v>176</v>
      </c>
      <c r="F1471" s="117" t="s">
        <v>883</v>
      </c>
      <c r="G1471" s="117" t="s">
        <v>884</v>
      </c>
      <c r="H1471" s="117" t="s">
        <v>4538</v>
      </c>
      <c r="I1471" s="117"/>
      <c r="J1471" s="116" t="s">
        <v>1858</v>
      </c>
      <c r="K1471" s="116">
        <v>9.1544019999999993</v>
      </c>
      <c r="L1471" s="116">
        <v>28.811427999999999</v>
      </c>
      <c r="M1471" s="117" t="s">
        <v>1859</v>
      </c>
      <c r="N1471" s="116" t="s">
        <v>159</v>
      </c>
      <c r="O1471" s="116">
        <v>7</v>
      </c>
      <c r="P1471" s="116">
        <v>49</v>
      </c>
      <c r="Q1471" s="116">
        <v>7</v>
      </c>
      <c r="R1471" s="116">
        <v>49</v>
      </c>
      <c r="S1471" s="116">
        <v>0</v>
      </c>
      <c r="T1471" s="116">
        <v>0</v>
      </c>
      <c r="U1471" s="116" t="s">
        <v>159</v>
      </c>
      <c r="V1471" s="116">
        <v>15</v>
      </c>
      <c r="W1471" s="116">
        <v>105</v>
      </c>
      <c r="X1471" s="116">
        <v>15</v>
      </c>
      <c r="Y1471" s="116">
        <v>105</v>
      </c>
      <c r="Z1471" s="116">
        <v>0</v>
      </c>
      <c r="AA1471" s="116">
        <v>0</v>
      </c>
      <c r="AB1471" s="116">
        <v>2</v>
      </c>
      <c r="AC1471" s="116">
        <v>14</v>
      </c>
      <c r="AD1471" s="116">
        <v>15</v>
      </c>
      <c r="AE1471" s="116">
        <v>105</v>
      </c>
      <c r="AF1471" s="116" t="s">
        <v>1860</v>
      </c>
      <c r="AG1471" s="117"/>
      <c r="AH1471" s="117" t="s">
        <v>1861</v>
      </c>
    </row>
    <row r="1472" spans="1:34" x14ac:dyDescent="0.25">
      <c r="A1472" s="117" t="s">
        <v>329</v>
      </c>
      <c r="B1472" s="117" t="s">
        <v>175</v>
      </c>
      <c r="C1472" s="117" t="s">
        <v>4738</v>
      </c>
      <c r="D1472" s="117" t="s">
        <v>364</v>
      </c>
      <c r="E1472" s="117" t="s">
        <v>176</v>
      </c>
      <c r="F1472" s="117" t="s">
        <v>883</v>
      </c>
      <c r="G1472" s="117" t="s">
        <v>884</v>
      </c>
      <c r="H1472" s="117" t="s">
        <v>4739</v>
      </c>
      <c r="I1472" s="117"/>
      <c r="J1472" s="116" t="s">
        <v>1858</v>
      </c>
      <c r="K1472" s="116">
        <v>9.1353501510000008</v>
      </c>
      <c r="L1472" s="116">
        <v>28.803580199999999</v>
      </c>
      <c r="M1472" s="117" t="s">
        <v>1859</v>
      </c>
      <c r="N1472" s="116" t="s">
        <v>159</v>
      </c>
      <c r="O1472" s="116">
        <v>11</v>
      </c>
      <c r="P1472" s="116">
        <v>77</v>
      </c>
      <c r="Q1472" s="116">
        <v>11</v>
      </c>
      <c r="R1472" s="116">
        <v>77</v>
      </c>
      <c r="S1472" s="116">
        <v>0</v>
      </c>
      <c r="T1472" s="116">
        <v>0</v>
      </c>
      <c r="U1472" s="116" t="s">
        <v>159</v>
      </c>
      <c r="V1472" s="116">
        <v>16</v>
      </c>
      <c r="W1472" s="116">
        <v>112</v>
      </c>
      <c r="X1472" s="116">
        <v>13</v>
      </c>
      <c r="Y1472" s="116">
        <v>91</v>
      </c>
      <c r="Z1472" s="116">
        <v>3</v>
      </c>
      <c r="AA1472" s="116">
        <v>21</v>
      </c>
      <c r="AB1472" s="116">
        <v>0</v>
      </c>
      <c r="AC1472" s="116">
        <v>0</v>
      </c>
      <c r="AD1472" s="116">
        <v>7</v>
      </c>
      <c r="AE1472" s="116">
        <v>49</v>
      </c>
      <c r="AF1472" s="116" t="s">
        <v>1860</v>
      </c>
      <c r="AG1472" s="117"/>
      <c r="AH1472" s="117" t="s">
        <v>1861</v>
      </c>
    </row>
    <row r="1473" spans="1:34" x14ac:dyDescent="0.25">
      <c r="A1473" s="117" t="s">
        <v>329</v>
      </c>
      <c r="B1473" s="117" t="s">
        <v>175</v>
      </c>
      <c r="C1473" s="117" t="s">
        <v>4740</v>
      </c>
      <c r="D1473" s="117" t="s">
        <v>364</v>
      </c>
      <c r="E1473" s="117" t="s">
        <v>176</v>
      </c>
      <c r="F1473" s="117" t="s">
        <v>883</v>
      </c>
      <c r="G1473" s="117" t="s">
        <v>884</v>
      </c>
      <c r="H1473" s="117" t="s">
        <v>4741</v>
      </c>
      <c r="I1473" s="117"/>
      <c r="J1473" s="116" t="s">
        <v>1858</v>
      </c>
      <c r="K1473" s="116">
        <v>9.0993569999999995</v>
      </c>
      <c r="L1473" s="116">
        <v>28.807005</v>
      </c>
      <c r="M1473" s="117" t="s">
        <v>1859</v>
      </c>
      <c r="N1473" s="116" t="s">
        <v>159</v>
      </c>
      <c r="O1473" s="116">
        <v>37</v>
      </c>
      <c r="P1473" s="116">
        <v>259</v>
      </c>
      <c r="Q1473" s="116">
        <v>37</v>
      </c>
      <c r="R1473" s="116">
        <v>259</v>
      </c>
      <c r="S1473" s="116">
        <v>0</v>
      </c>
      <c r="T1473" s="116">
        <v>0</v>
      </c>
      <c r="U1473" s="116" t="s">
        <v>159</v>
      </c>
      <c r="V1473" s="116">
        <v>20</v>
      </c>
      <c r="W1473" s="116">
        <v>140</v>
      </c>
      <c r="X1473" s="116">
        <v>20</v>
      </c>
      <c r="Y1473" s="116">
        <v>140</v>
      </c>
      <c r="Z1473" s="116">
        <v>0</v>
      </c>
      <c r="AA1473" s="116">
        <v>0</v>
      </c>
      <c r="AB1473" s="116">
        <v>0</v>
      </c>
      <c r="AC1473" s="116">
        <v>0</v>
      </c>
      <c r="AD1473" s="116">
        <v>16</v>
      </c>
      <c r="AE1473" s="116">
        <v>112</v>
      </c>
      <c r="AF1473" s="116" t="s">
        <v>1860</v>
      </c>
      <c r="AG1473" s="117"/>
      <c r="AH1473" s="117" t="s">
        <v>1861</v>
      </c>
    </row>
    <row r="1474" spans="1:34" x14ac:dyDescent="0.25">
      <c r="A1474" s="117" t="s">
        <v>329</v>
      </c>
      <c r="B1474" s="117" t="s">
        <v>175</v>
      </c>
      <c r="C1474" s="117" t="s">
        <v>4742</v>
      </c>
      <c r="D1474" s="117" t="s">
        <v>364</v>
      </c>
      <c r="E1474" s="117" t="s">
        <v>176</v>
      </c>
      <c r="F1474" s="117" t="s">
        <v>883</v>
      </c>
      <c r="G1474" s="117" t="s">
        <v>884</v>
      </c>
      <c r="H1474" s="117" t="s">
        <v>4743</v>
      </c>
      <c r="I1474" s="117"/>
      <c r="J1474" s="116" t="s">
        <v>1858</v>
      </c>
      <c r="K1474" s="116">
        <v>9.1755468360000005</v>
      </c>
      <c r="L1474" s="116">
        <v>28.820542329999999</v>
      </c>
      <c r="M1474" s="117" t="s">
        <v>1859</v>
      </c>
      <c r="N1474" s="116" t="s">
        <v>159</v>
      </c>
      <c r="O1474" s="116">
        <v>3</v>
      </c>
      <c r="P1474" s="116">
        <v>21</v>
      </c>
      <c r="Q1474" s="116">
        <v>3</v>
      </c>
      <c r="R1474" s="116">
        <v>21</v>
      </c>
      <c r="S1474" s="116">
        <v>0</v>
      </c>
      <c r="T1474" s="116">
        <v>0</v>
      </c>
      <c r="U1474" s="116" t="s">
        <v>159</v>
      </c>
      <c r="V1474" s="116">
        <v>21</v>
      </c>
      <c r="W1474" s="116">
        <v>147</v>
      </c>
      <c r="X1474" s="116">
        <v>21</v>
      </c>
      <c r="Y1474" s="116">
        <v>147</v>
      </c>
      <c r="Z1474" s="116">
        <v>0</v>
      </c>
      <c r="AA1474" s="116">
        <v>0</v>
      </c>
      <c r="AB1474" s="116">
        <v>0</v>
      </c>
      <c r="AC1474" s="116">
        <v>0</v>
      </c>
      <c r="AD1474" s="116">
        <v>0</v>
      </c>
      <c r="AE1474" s="116">
        <v>0</v>
      </c>
      <c r="AF1474" s="116" t="s">
        <v>1860</v>
      </c>
      <c r="AG1474" s="117"/>
      <c r="AH1474" s="117" t="s">
        <v>1861</v>
      </c>
    </row>
    <row r="1475" spans="1:34" x14ac:dyDescent="0.25">
      <c r="A1475" s="117" t="s">
        <v>329</v>
      </c>
      <c r="B1475" s="117" t="s">
        <v>175</v>
      </c>
      <c r="C1475" s="117" t="s">
        <v>4744</v>
      </c>
      <c r="D1475" s="117" t="s">
        <v>364</v>
      </c>
      <c r="E1475" s="117" t="s">
        <v>176</v>
      </c>
      <c r="F1475" s="117" t="s">
        <v>883</v>
      </c>
      <c r="G1475" s="117" t="s">
        <v>884</v>
      </c>
      <c r="H1475" s="117" t="s">
        <v>4745</v>
      </c>
      <c r="I1475" s="117"/>
      <c r="J1475" s="116" t="s">
        <v>1858</v>
      </c>
      <c r="K1475" s="116">
        <v>9.1196004080000002</v>
      </c>
      <c r="L1475" s="116">
        <v>28.800854940000001</v>
      </c>
      <c r="M1475" s="117" t="s">
        <v>1859</v>
      </c>
      <c r="N1475" s="116" t="s">
        <v>159</v>
      </c>
      <c r="O1475" s="116">
        <v>15</v>
      </c>
      <c r="P1475" s="116">
        <v>120</v>
      </c>
      <c r="Q1475" s="116">
        <v>15</v>
      </c>
      <c r="R1475" s="116">
        <v>120</v>
      </c>
      <c r="S1475" s="116">
        <v>0</v>
      </c>
      <c r="T1475" s="116">
        <v>0</v>
      </c>
      <c r="U1475" s="116" t="s">
        <v>159</v>
      </c>
      <c r="V1475" s="116">
        <v>17</v>
      </c>
      <c r="W1475" s="116">
        <v>119</v>
      </c>
      <c r="X1475" s="116">
        <v>15</v>
      </c>
      <c r="Y1475" s="116">
        <v>105</v>
      </c>
      <c r="Z1475" s="116">
        <v>2</v>
      </c>
      <c r="AA1475" s="116">
        <v>14</v>
      </c>
      <c r="AB1475" s="116">
        <v>0</v>
      </c>
      <c r="AC1475" s="116">
        <v>0</v>
      </c>
      <c r="AD1475" s="116">
        <v>0</v>
      </c>
      <c r="AE1475" s="116">
        <v>0</v>
      </c>
      <c r="AF1475" s="116" t="s">
        <v>1860</v>
      </c>
      <c r="AG1475" s="117"/>
      <c r="AH1475" s="117" t="s">
        <v>1861</v>
      </c>
    </row>
    <row r="1476" spans="1:34" x14ac:dyDescent="0.25">
      <c r="A1476" s="117" t="s">
        <v>329</v>
      </c>
      <c r="B1476" s="117" t="s">
        <v>175</v>
      </c>
      <c r="C1476" s="117" t="s">
        <v>4746</v>
      </c>
      <c r="D1476" s="117" t="s">
        <v>364</v>
      </c>
      <c r="E1476" s="117" t="s">
        <v>176</v>
      </c>
      <c r="F1476" s="117" t="s">
        <v>883</v>
      </c>
      <c r="G1476" s="117" t="s">
        <v>884</v>
      </c>
      <c r="H1476" s="117" t="s">
        <v>4747</v>
      </c>
      <c r="I1476" s="117"/>
      <c r="J1476" s="116" t="s">
        <v>1858</v>
      </c>
      <c r="K1476" s="116">
        <v>9.1102107619999995</v>
      </c>
      <c r="L1476" s="116">
        <v>28.796785450000002</v>
      </c>
      <c r="M1476" s="117" t="s">
        <v>1859</v>
      </c>
      <c r="N1476" s="116" t="s">
        <v>159</v>
      </c>
      <c r="O1476" s="116">
        <v>5</v>
      </c>
      <c r="P1476" s="116">
        <v>35</v>
      </c>
      <c r="Q1476" s="116">
        <v>5</v>
      </c>
      <c r="R1476" s="116">
        <v>35</v>
      </c>
      <c r="S1476" s="116">
        <v>0</v>
      </c>
      <c r="T1476" s="116">
        <v>0</v>
      </c>
      <c r="U1476" s="116" t="s">
        <v>159</v>
      </c>
      <c r="V1476" s="116">
        <v>14</v>
      </c>
      <c r="W1476" s="116">
        <v>98</v>
      </c>
      <c r="X1476" s="116">
        <v>14</v>
      </c>
      <c r="Y1476" s="116">
        <v>98</v>
      </c>
      <c r="Z1476" s="116">
        <v>0</v>
      </c>
      <c r="AA1476" s="116">
        <v>0</v>
      </c>
      <c r="AB1476" s="116">
        <v>0</v>
      </c>
      <c r="AC1476" s="116">
        <v>0</v>
      </c>
      <c r="AD1476" s="116">
        <v>0</v>
      </c>
      <c r="AE1476" s="116">
        <v>0</v>
      </c>
      <c r="AF1476" s="116" t="s">
        <v>1860</v>
      </c>
      <c r="AG1476" s="117"/>
      <c r="AH1476" s="117" t="s">
        <v>1861</v>
      </c>
    </row>
    <row r="1477" spans="1:34" x14ac:dyDescent="0.25">
      <c r="A1477" s="117" t="s">
        <v>329</v>
      </c>
      <c r="B1477" s="117" t="s">
        <v>175</v>
      </c>
      <c r="C1477" s="117" t="s">
        <v>4748</v>
      </c>
      <c r="D1477" s="117" t="s">
        <v>364</v>
      </c>
      <c r="E1477" s="117" t="s">
        <v>176</v>
      </c>
      <c r="F1477" s="117" t="s">
        <v>883</v>
      </c>
      <c r="G1477" s="117" t="s">
        <v>884</v>
      </c>
      <c r="H1477" s="117" t="s">
        <v>4749</v>
      </c>
      <c r="I1477" s="117"/>
      <c r="J1477" s="116" t="s">
        <v>1858</v>
      </c>
      <c r="K1477" s="116">
        <v>9.0777400000000004</v>
      </c>
      <c r="L1477" s="116">
        <v>28.849150999999999</v>
      </c>
      <c r="M1477" s="117" t="s">
        <v>1859</v>
      </c>
      <c r="N1477" s="116" t="s">
        <v>146</v>
      </c>
      <c r="O1477" s="116">
        <v>0</v>
      </c>
      <c r="P1477" s="116">
        <v>0</v>
      </c>
      <c r="Q1477" s="116">
        <v>0</v>
      </c>
      <c r="R1477" s="116">
        <v>0</v>
      </c>
      <c r="S1477" s="116">
        <v>0</v>
      </c>
      <c r="T1477" s="116">
        <v>0</v>
      </c>
      <c r="U1477" s="116" t="s">
        <v>159</v>
      </c>
      <c r="V1477" s="116">
        <v>15</v>
      </c>
      <c r="W1477" s="116">
        <v>105</v>
      </c>
      <c r="X1477" s="116">
        <v>13</v>
      </c>
      <c r="Y1477" s="116">
        <v>91</v>
      </c>
      <c r="Z1477" s="116">
        <v>2</v>
      </c>
      <c r="AA1477" s="116">
        <v>14</v>
      </c>
      <c r="AB1477" s="116">
        <v>0</v>
      </c>
      <c r="AC1477" s="116">
        <v>0</v>
      </c>
      <c r="AD1477" s="116">
        <v>0</v>
      </c>
      <c r="AE1477" s="116">
        <v>0</v>
      </c>
      <c r="AF1477" s="116" t="s">
        <v>1860</v>
      </c>
      <c r="AG1477" s="117"/>
      <c r="AH1477" s="117" t="s">
        <v>1861</v>
      </c>
    </row>
    <row r="1478" spans="1:34" x14ac:dyDescent="0.25">
      <c r="A1478" s="117" t="s">
        <v>329</v>
      </c>
      <c r="B1478" s="117" t="s">
        <v>175</v>
      </c>
      <c r="C1478" s="117" t="s">
        <v>4750</v>
      </c>
      <c r="D1478" s="117" t="s">
        <v>364</v>
      </c>
      <c r="E1478" s="117" t="s">
        <v>176</v>
      </c>
      <c r="F1478" s="117" t="s">
        <v>499</v>
      </c>
      <c r="G1478" s="117" t="s">
        <v>500</v>
      </c>
      <c r="H1478" s="117" t="s">
        <v>4751</v>
      </c>
      <c r="I1478" s="117"/>
      <c r="J1478" s="116" t="s">
        <v>1858</v>
      </c>
      <c r="K1478" s="116">
        <v>9.2245098470000002</v>
      </c>
      <c r="L1478" s="116">
        <v>29.163148459999999</v>
      </c>
      <c r="M1478" s="117" t="s">
        <v>1859</v>
      </c>
      <c r="N1478" s="116" t="s">
        <v>159</v>
      </c>
      <c r="O1478" s="116">
        <v>10</v>
      </c>
      <c r="P1478" s="116">
        <v>70</v>
      </c>
      <c r="Q1478" s="116">
        <v>6</v>
      </c>
      <c r="R1478" s="116">
        <v>42</v>
      </c>
      <c r="S1478" s="116">
        <v>4</v>
      </c>
      <c r="T1478" s="116">
        <v>28</v>
      </c>
      <c r="U1478" s="116" t="s">
        <v>159</v>
      </c>
      <c r="V1478" s="116">
        <v>47</v>
      </c>
      <c r="W1478" s="116">
        <v>329</v>
      </c>
      <c r="X1478" s="116">
        <v>15</v>
      </c>
      <c r="Y1478" s="116">
        <v>105</v>
      </c>
      <c r="Z1478" s="116">
        <v>32</v>
      </c>
      <c r="AA1478" s="116">
        <v>224</v>
      </c>
      <c r="AB1478" s="116">
        <v>0</v>
      </c>
      <c r="AC1478" s="116">
        <v>0</v>
      </c>
      <c r="AD1478" s="116">
        <v>20</v>
      </c>
      <c r="AE1478" s="116">
        <v>140</v>
      </c>
      <c r="AF1478" s="116" t="s">
        <v>1860</v>
      </c>
      <c r="AG1478" s="117"/>
      <c r="AH1478" s="117" t="s">
        <v>1861</v>
      </c>
    </row>
    <row r="1479" spans="1:34" x14ac:dyDescent="0.25">
      <c r="A1479" s="117" t="s">
        <v>329</v>
      </c>
      <c r="B1479" s="117" t="s">
        <v>175</v>
      </c>
      <c r="C1479" s="117" t="s">
        <v>4752</v>
      </c>
      <c r="D1479" s="117" t="s">
        <v>364</v>
      </c>
      <c r="E1479" s="117" t="s">
        <v>176</v>
      </c>
      <c r="F1479" s="117" t="s">
        <v>499</v>
      </c>
      <c r="G1479" s="117" t="s">
        <v>500</v>
      </c>
      <c r="H1479" s="117" t="s">
        <v>4753</v>
      </c>
      <c r="I1479" s="117" t="s">
        <v>4754</v>
      </c>
      <c r="J1479" s="116" t="s">
        <v>1858</v>
      </c>
      <c r="K1479" s="116">
        <v>9.2243698849999998</v>
      </c>
      <c r="L1479" s="116">
        <v>29.17321875</v>
      </c>
      <c r="M1479" s="117" t="s">
        <v>1859</v>
      </c>
      <c r="N1479" s="116" t="s">
        <v>159</v>
      </c>
      <c r="O1479" s="116">
        <v>10</v>
      </c>
      <c r="P1479" s="116">
        <v>70</v>
      </c>
      <c r="Q1479" s="116">
        <v>4</v>
      </c>
      <c r="R1479" s="116">
        <v>28</v>
      </c>
      <c r="S1479" s="116">
        <v>6</v>
      </c>
      <c r="T1479" s="116">
        <v>42</v>
      </c>
      <c r="U1479" s="116" t="s">
        <v>159</v>
      </c>
      <c r="V1479" s="116">
        <v>25</v>
      </c>
      <c r="W1479" s="116">
        <v>175</v>
      </c>
      <c r="X1479" s="116">
        <v>10</v>
      </c>
      <c r="Y1479" s="116">
        <v>70</v>
      </c>
      <c r="Z1479" s="116">
        <v>15</v>
      </c>
      <c r="AA1479" s="116">
        <v>105</v>
      </c>
      <c r="AB1479" s="116">
        <v>0</v>
      </c>
      <c r="AC1479" s="116">
        <v>0</v>
      </c>
      <c r="AD1479" s="116">
        <v>5</v>
      </c>
      <c r="AE1479" s="116">
        <v>35</v>
      </c>
      <c r="AF1479" s="116" t="s">
        <v>1860</v>
      </c>
      <c r="AG1479" s="117"/>
      <c r="AH1479" s="117" t="s">
        <v>1861</v>
      </c>
    </row>
    <row r="1480" spans="1:34" x14ac:dyDescent="0.25">
      <c r="A1480" s="117" t="s">
        <v>329</v>
      </c>
      <c r="B1480" s="117" t="s">
        <v>175</v>
      </c>
      <c r="C1480" s="117" t="s">
        <v>4755</v>
      </c>
      <c r="D1480" s="117" t="s">
        <v>364</v>
      </c>
      <c r="E1480" s="117" t="s">
        <v>176</v>
      </c>
      <c r="F1480" s="117" t="s">
        <v>499</v>
      </c>
      <c r="G1480" s="117" t="s">
        <v>500</v>
      </c>
      <c r="H1480" s="117" t="s">
        <v>4756</v>
      </c>
      <c r="I1480" s="117"/>
      <c r="J1480" s="116" t="s">
        <v>1858</v>
      </c>
      <c r="K1480" s="116">
        <v>9.2256200160000006</v>
      </c>
      <c r="L1480" s="116">
        <v>29.16576422</v>
      </c>
      <c r="M1480" s="117" t="s">
        <v>1859</v>
      </c>
      <c r="N1480" s="116" t="s">
        <v>159</v>
      </c>
      <c r="O1480" s="116">
        <v>20</v>
      </c>
      <c r="P1480" s="116">
        <v>140</v>
      </c>
      <c r="Q1480" s="116">
        <v>7</v>
      </c>
      <c r="R1480" s="116">
        <v>49</v>
      </c>
      <c r="S1480" s="116">
        <v>13</v>
      </c>
      <c r="T1480" s="116">
        <v>91</v>
      </c>
      <c r="U1480" s="116" t="s">
        <v>159</v>
      </c>
      <c r="V1480" s="116">
        <v>45</v>
      </c>
      <c r="W1480" s="116">
        <v>315</v>
      </c>
      <c r="X1480" s="116">
        <v>25</v>
      </c>
      <c r="Y1480" s="116">
        <v>175</v>
      </c>
      <c r="Z1480" s="116">
        <v>20</v>
      </c>
      <c r="AA1480" s="116">
        <v>140</v>
      </c>
      <c r="AB1480" s="116">
        <v>0</v>
      </c>
      <c r="AC1480" s="116">
        <v>0</v>
      </c>
      <c r="AD1480" s="116">
        <v>15</v>
      </c>
      <c r="AE1480" s="116">
        <v>105</v>
      </c>
      <c r="AF1480" s="116" t="s">
        <v>1860</v>
      </c>
      <c r="AG1480" s="117"/>
      <c r="AH1480" s="117" t="s">
        <v>1861</v>
      </c>
    </row>
    <row r="1481" spans="1:34" x14ac:dyDescent="0.25">
      <c r="A1481" s="117" t="s">
        <v>329</v>
      </c>
      <c r="B1481" s="117" t="s">
        <v>175</v>
      </c>
      <c r="C1481" s="117" t="s">
        <v>4757</v>
      </c>
      <c r="D1481" s="117" t="s">
        <v>364</v>
      </c>
      <c r="E1481" s="117" t="s">
        <v>176</v>
      </c>
      <c r="F1481" s="117" t="s">
        <v>499</v>
      </c>
      <c r="G1481" s="117" t="s">
        <v>500</v>
      </c>
      <c r="H1481" s="117" t="s">
        <v>4758</v>
      </c>
      <c r="I1481" s="117"/>
      <c r="J1481" s="116" t="s">
        <v>1858</v>
      </c>
      <c r="K1481" s="116">
        <v>9.2258931159999999</v>
      </c>
      <c r="L1481" s="116">
        <v>29.168305419999999</v>
      </c>
      <c r="M1481" s="117" t="s">
        <v>1859</v>
      </c>
      <c r="N1481" s="116" t="s">
        <v>146</v>
      </c>
      <c r="O1481" s="116">
        <v>0</v>
      </c>
      <c r="P1481" s="116">
        <v>0</v>
      </c>
      <c r="Q1481" s="116">
        <v>0</v>
      </c>
      <c r="R1481" s="116">
        <v>0</v>
      </c>
      <c r="S1481" s="116">
        <v>0</v>
      </c>
      <c r="T1481" s="116">
        <v>0</v>
      </c>
      <c r="U1481" s="116" t="s">
        <v>159</v>
      </c>
      <c r="V1481" s="116">
        <v>35</v>
      </c>
      <c r="W1481" s="116">
        <v>245</v>
      </c>
      <c r="X1481" s="116">
        <v>15</v>
      </c>
      <c r="Y1481" s="116">
        <v>105</v>
      </c>
      <c r="Z1481" s="116">
        <v>20</v>
      </c>
      <c r="AA1481" s="116">
        <v>140</v>
      </c>
      <c r="AB1481" s="116">
        <v>0</v>
      </c>
      <c r="AC1481" s="116">
        <v>0</v>
      </c>
      <c r="AD1481" s="116">
        <v>7</v>
      </c>
      <c r="AE1481" s="116">
        <v>49</v>
      </c>
      <c r="AF1481" s="116" t="s">
        <v>1860</v>
      </c>
      <c r="AG1481" s="117"/>
      <c r="AH1481" s="117" t="s">
        <v>1861</v>
      </c>
    </row>
    <row r="1482" spans="1:34" x14ac:dyDescent="0.25">
      <c r="A1482" s="117" t="s">
        <v>329</v>
      </c>
      <c r="B1482" s="117" t="s">
        <v>175</v>
      </c>
      <c r="C1482" s="117" t="s">
        <v>4759</v>
      </c>
      <c r="D1482" s="117" t="s">
        <v>364</v>
      </c>
      <c r="E1482" s="117" t="s">
        <v>176</v>
      </c>
      <c r="F1482" s="117" t="s">
        <v>499</v>
      </c>
      <c r="G1482" s="117" t="s">
        <v>500</v>
      </c>
      <c r="H1482" s="117" t="s">
        <v>4760</v>
      </c>
      <c r="I1482" s="117"/>
      <c r="J1482" s="116" t="s">
        <v>1858</v>
      </c>
      <c r="K1482" s="116">
        <v>9.2292619990000002</v>
      </c>
      <c r="L1482" s="116">
        <v>29.16405318</v>
      </c>
      <c r="M1482" s="117" t="s">
        <v>1859</v>
      </c>
      <c r="N1482" s="116" t="s">
        <v>159</v>
      </c>
      <c r="O1482" s="116">
        <v>7</v>
      </c>
      <c r="P1482" s="116">
        <v>49</v>
      </c>
      <c r="Q1482" s="116">
        <v>7</v>
      </c>
      <c r="R1482" s="116">
        <v>49</v>
      </c>
      <c r="S1482" s="116">
        <v>0</v>
      </c>
      <c r="T1482" s="116">
        <v>0</v>
      </c>
      <c r="U1482" s="116" t="s">
        <v>159</v>
      </c>
      <c r="V1482" s="116">
        <v>36</v>
      </c>
      <c r="W1482" s="116">
        <v>252</v>
      </c>
      <c r="X1482" s="116">
        <v>16</v>
      </c>
      <c r="Y1482" s="116">
        <v>112</v>
      </c>
      <c r="Z1482" s="116">
        <v>20</v>
      </c>
      <c r="AA1482" s="116">
        <v>140</v>
      </c>
      <c r="AB1482" s="116">
        <v>0</v>
      </c>
      <c r="AC1482" s="116">
        <v>0</v>
      </c>
      <c r="AD1482" s="116">
        <v>0</v>
      </c>
      <c r="AE1482" s="116">
        <v>0</v>
      </c>
      <c r="AF1482" s="116" t="s">
        <v>1860</v>
      </c>
      <c r="AG1482" s="117"/>
      <c r="AH1482" s="117" t="s">
        <v>1861</v>
      </c>
    </row>
    <row r="1483" spans="1:34" x14ac:dyDescent="0.25">
      <c r="A1483" s="117" t="s">
        <v>329</v>
      </c>
      <c r="B1483" s="117" t="s">
        <v>175</v>
      </c>
      <c r="C1483" s="117" t="s">
        <v>4761</v>
      </c>
      <c r="D1483" s="117" t="s">
        <v>364</v>
      </c>
      <c r="E1483" s="117" t="s">
        <v>176</v>
      </c>
      <c r="F1483" s="117" t="s">
        <v>499</v>
      </c>
      <c r="G1483" s="117" t="s">
        <v>500</v>
      </c>
      <c r="H1483" s="117" t="s">
        <v>4762</v>
      </c>
      <c r="I1483" s="117"/>
      <c r="J1483" s="116" t="s">
        <v>1858</v>
      </c>
      <c r="K1483" s="116">
        <v>9.2178063839999993</v>
      </c>
      <c r="L1483" s="116">
        <v>29.18097607</v>
      </c>
      <c r="M1483" s="117" t="s">
        <v>1859</v>
      </c>
      <c r="N1483" s="116" t="s">
        <v>159</v>
      </c>
      <c r="O1483" s="116">
        <v>4</v>
      </c>
      <c r="P1483" s="116">
        <v>28</v>
      </c>
      <c r="Q1483" s="116">
        <v>4</v>
      </c>
      <c r="R1483" s="116">
        <v>28</v>
      </c>
      <c r="S1483" s="116">
        <v>0</v>
      </c>
      <c r="T1483" s="116">
        <v>0</v>
      </c>
      <c r="U1483" s="116" t="s">
        <v>159</v>
      </c>
      <c r="V1483" s="116">
        <v>22</v>
      </c>
      <c r="W1483" s="116">
        <v>151</v>
      </c>
      <c r="X1483" s="116">
        <v>8</v>
      </c>
      <c r="Y1483" s="116">
        <v>56</v>
      </c>
      <c r="Z1483" s="116">
        <v>14</v>
      </c>
      <c r="AA1483" s="116">
        <v>95</v>
      </c>
      <c r="AB1483" s="116">
        <v>0</v>
      </c>
      <c r="AC1483" s="116">
        <v>0</v>
      </c>
      <c r="AD1483" s="116">
        <v>2</v>
      </c>
      <c r="AE1483" s="116">
        <v>14</v>
      </c>
      <c r="AF1483" s="116" t="s">
        <v>1860</v>
      </c>
      <c r="AG1483" s="117"/>
      <c r="AH1483" s="117" t="s">
        <v>1861</v>
      </c>
    </row>
    <row r="1484" spans="1:34" x14ac:dyDescent="0.25">
      <c r="A1484" s="117" t="s">
        <v>329</v>
      </c>
      <c r="B1484" s="117" t="s">
        <v>175</v>
      </c>
      <c r="C1484" s="117" t="s">
        <v>4763</v>
      </c>
      <c r="D1484" s="117" t="s">
        <v>364</v>
      </c>
      <c r="E1484" s="117" t="s">
        <v>176</v>
      </c>
      <c r="F1484" s="117" t="s">
        <v>499</v>
      </c>
      <c r="G1484" s="117" t="s">
        <v>500</v>
      </c>
      <c r="H1484" s="117" t="s">
        <v>4764</v>
      </c>
      <c r="I1484" s="117" t="s">
        <v>4765</v>
      </c>
      <c r="J1484" s="116" t="s">
        <v>1858</v>
      </c>
      <c r="K1484" s="116">
        <v>9.2128515929999999</v>
      </c>
      <c r="L1484" s="116">
        <v>29.060614789999999</v>
      </c>
      <c r="M1484" s="117" t="s">
        <v>1859</v>
      </c>
      <c r="N1484" s="116" t="s">
        <v>159</v>
      </c>
      <c r="O1484" s="116">
        <v>10</v>
      </c>
      <c r="P1484" s="116">
        <v>76</v>
      </c>
      <c r="Q1484" s="116">
        <v>4</v>
      </c>
      <c r="R1484" s="116">
        <v>34</v>
      </c>
      <c r="S1484" s="116">
        <v>6</v>
      </c>
      <c r="T1484" s="116">
        <v>42</v>
      </c>
      <c r="U1484" s="116" t="s">
        <v>159</v>
      </c>
      <c r="V1484" s="116">
        <v>12</v>
      </c>
      <c r="W1484" s="116">
        <v>84</v>
      </c>
      <c r="X1484" s="116">
        <v>4</v>
      </c>
      <c r="Y1484" s="116">
        <v>28</v>
      </c>
      <c r="Z1484" s="116">
        <v>8</v>
      </c>
      <c r="AA1484" s="116">
        <v>56</v>
      </c>
      <c r="AB1484" s="116">
        <v>0</v>
      </c>
      <c r="AC1484" s="116">
        <v>0</v>
      </c>
      <c r="AD1484" s="116">
        <v>3</v>
      </c>
      <c r="AE1484" s="116">
        <v>21</v>
      </c>
      <c r="AF1484" s="116" t="s">
        <v>1860</v>
      </c>
      <c r="AG1484" s="117"/>
      <c r="AH1484" s="117" t="s">
        <v>1861</v>
      </c>
    </row>
    <row r="1485" spans="1:34" x14ac:dyDescent="0.25">
      <c r="A1485" s="117" t="s">
        <v>329</v>
      </c>
      <c r="B1485" s="117" t="s">
        <v>175</v>
      </c>
      <c r="C1485" s="117" t="s">
        <v>4766</v>
      </c>
      <c r="D1485" s="117" t="s">
        <v>364</v>
      </c>
      <c r="E1485" s="117" t="s">
        <v>176</v>
      </c>
      <c r="F1485" s="117" t="s">
        <v>499</v>
      </c>
      <c r="G1485" s="117" t="s">
        <v>500</v>
      </c>
      <c r="H1485" s="117" t="s">
        <v>4767</v>
      </c>
      <c r="I1485" s="117"/>
      <c r="J1485" s="116" t="s">
        <v>1858</v>
      </c>
      <c r="K1485" s="116">
        <v>9.1736913110000007</v>
      </c>
      <c r="L1485" s="116">
        <v>29.150681930000001</v>
      </c>
      <c r="M1485" s="117" t="s">
        <v>1859</v>
      </c>
      <c r="N1485" s="116" t="s">
        <v>159</v>
      </c>
      <c r="O1485" s="116">
        <v>2</v>
      </c>
      <c r="P1485" s="116">
        <v>14</v>
      </c>
      <c r="Q1485" s="116">
        <v>2</v>
      </c>
      <c r="R1485" s="116">
        <v>14</v>
      </c>
      <c r="S1485" s="116">
        <v>0</v>
      </c>
      <c r="T1485" s="116">
        <v>0</v>
      </c>
      <c r="U1485" s="116" t="s">
        <v>159</v>
      </c>
      <c r="V1485" s="116">
        <v>18</v>
      </c>
      <c r="W1485" s="116">
        <v>129</v>
      </c>
      <c r="X1485" s="116">
        <v>8</v>
      </c>
      <c r="Y1485" s="116">
        <v>56</v>
      </c>
      <c r="Z1485" s="116">
        <v>10</v>
      </c>
      <c r="AA1485" s="116">
        <v>73</v>
      </c>
      <c r="AB1485" s="116">
        <v>0</v>
      </c>
      <c r="AC1485" s="116">
        <v>0</v>
      </c>
      <c r="AD1485" s="116">
        <v>40</v>
      </c>
      <c r="AE1485" s="116">
        <v>280</v>
      </c>
      <c r="AF1485" s="116" t="s">
        <v>1860</v>
      </c>
      <c r="AG1485" s="117"/>
      <c r="AH1485" s="117" t="s">
        <v>1861</v>
      </c>
    </row>
    <row r="1486" spans="1:34" x14ac:dyDescent="0.25">
      <c r="A1486" s="117" t="s">
        <v>329</v>
      </c>
      <c r="B1486" s="117" t="s">
        <v>175</v>
      </c>
      <c r="C1486" s="117" t="s">
        <v>4768</v>
      </c>
      <c r="D1486" s="117" t="s">
        <v>364</v>
      </c>
      <c r="E1486" s="117" t="s">
        <v>176</v>
      </c>
      <c r="F1486" s="117" t="s">
        <v>499</v>
      </c>
      <c r="G1486" s="117" t="s">
        <v>500</v>
      </c>
      <c r="H1486" s="117" t="s">
        <v>4769</v>
      </c>
      <c r="I1486" s="117"/>
      <c r="J1486" s="116" t="s">
        <v>1858</v>
      </c>
      <c r="K1486" s="116">
        <v>9.2280981559999997</v>
      </c>
      <c r="L1486" s="116">
        <v>29.174250239999999</v>
      </c>
      <c r="M1486" s="117" t="s">
        <v>1859</v>
      </c>
      <c r="N1486" s="116" t="s">
        <v>159</v>
      </c>
      <c r="O1486" s="116">
        <v>10</v>
      </c>
      <c r="P1486" s="116">
        <v>70</v>
      </c>
      <c r="Q1486" s="116">
        <v>3</v>
      </c>
      <c r="R1486" s="116">
        <v>21</v>
      </c>
      <c r="S1486" s="116">
        <v>7</v>
      </c>
      <c r="T1486" s="116">
        <v>49</v>
      </c>
      <c r="U1486" s="116" t="s">
        <v>159</v>
      </c>
      <c r="V1486" s="116">
        <v>47</v>
      </c>
      <c r="W1486" s="116">
        <v>329</v>
      </c>
      <c r="X1486" s="116">
        <v>17</v>
      </c>
      <c r="Y1486" s="116">
        <v>119</v>
      </c>
      <c r="Z1486" s="116">
        <v>30</v>
      </c>
      <c r="AA1486" s="116">
        <v>210</v>
      </c>
      <c r="AB1486" s="116">
        <v>0</v>
      </c>
      <c r="AC1486" s="116">
        <v>0</v>
      </c>
      <c r="AD1486" s="116">
        <v>10</v>
      </c>
      <c r="AE1486" s="116">
        <v>70</v>
      </c>
      <c r="AF1486" s="116" t="s">
        <v>1860</v>
      </c>
      <c r="AG1486" s="117"/>
      <c r="AH1486" s="117" t="s">
        <v>1861</v>
      </c>
    </row>
    <row r="1487" spans="1:34" x14ac:dyDescent="0.25">
      <c r="A1487" s="117" t="s">
        <v>329</v>
      </c>
      <c r="B1487" s="117" t="s">
        <v>175</v>
      </c>
      <c r="C1487" s="117" t="s">
        <v>4770</v>
      </c>
      <c r="D1487" s="117" t="s">
        <v>364</v>
      </c>
      <c r="E1487" s="117" t="s">
        <v>176</v>
      </c>
      <c r="F1487" s="117" t="s">
        <v>499</v>
      </c>
      <c r="G1487" s="117" t="s">
        <v>500</v>
      </c>
      <c r="H1487" s="117" t="s">
        <v>4771</v>
      </c>
      <c r="I1487" s="117"/>
      <c r="J1487" s="116" t="s">
        <v>1858</v>
      </c>
      <c r="K1487" s="116">
        <v>9.2372575470000005</v>
      </c>
      <c r="L1487" s="116">
        <v>29.140834869999999</v>
      </c>
      <c r="M1487" s="117" t="s">
        <v>1859</v>
      </c>
      <c r="N1487" s="116" t="s">
        <v>159</v>
      </c>
      <c r="O1487" s="116">
        <v>3</v>
      </c>
      <c r="P1487" s="116">
        <v>21</v>
      </c>
      <c r="Q1487" s="116">
        <v>3</v>
      </c>
      <c r="R1487" s="116">
        <v>21</v>
      </c>
      <c r="S1487" s="116">
        <v>0</v>
      </c>
      <c r="T1487" s="116">
        <v>0</v>
      </c>
      <c r="U1487" s="116" t="s">
        <v>159</v>
      </c>
      <c r="V1487" s="116">
        <v>17</v>
      </c>
      <c r="W1487" s="116">
        <v>128</v>
      </c>
      <c r="X1487" s="116">
        <v>7</v>
      </c>
      <c r="Y1487" s="116">
        <v>53</v>
      </c>
      <c r="Z1487" s="116">
        <v>10</v>
      </c>
      <c r="AA1487" s="116">
        <v>75</v>
      </c>
      <c r="AB1487" s="116">
        <v>0</v>
      </c>
      <c r="AC1487" s="116">
        <v>0</v>
      </c>
      <c r="AD1487" s="116">
        <v>1</v>
      </c>
      <c r="AE1487" s="116">
        <v>7</v>
      </c>
      <c r="AF1487" s="116" t="s">
        <v>1860</v>
      </c>
      <c r="AG1487" s="117"/>
      <c r="AH1487" s="117" t="s">
        <v>1861</v>
      </c>
    </row>
    <row r="1488" spans="1:34" x14ac:dyDescent="0.25">
      <c r="A1488" s="117" t="s">
        <v>329</v>
      </c>
      <c r="B1488" s="117" t="s">
        <v>175</v>
      </c>
      <c r="C1488" s="117" t="s">
        <v>4772</v>
      </c>
      <c r="D1488" s="117" t="s">
        <v>364</v>
      </c>
      <c r="E1488" s="117" t="s">
        <v>176</v>
      </c>
      <c r="F1488" s="117" t="s">
        <v>499</v>
      </c>
      <c r="G1488" s="117" t="s">
        <v>500</v>
      </c>
      <c r="H1488" s="117" t="s">
        <v>4773</v>
      </c>
      <c r="I1488" s="117"/>
      <c r="J1488" s="116" t="s">
        <v>1858</v>
      </c>
      <c r="K1488" s="116">
        <v>9.2155050729999992</v>
      </c>
      <c r="L1488" s="116">
        <v>29.173666860000001</v>
      </c>
      <c r="M1488" s="117" t="s">
        <v>1859</v>
      </c>
      <c r="N1488" s="116" t="s">
        <v>159</v>
      </c>
      <c r="O1488" s="116">
        <v>50</v>
      </c>
      <c r="P1488" s="116">
        <v>290</v>
      </c>
      <c r="Q1488" s="116">
        <v>30</v>
      </c>
      <c r="R1488" s="116">
        <v>210</v>
      </c>
      <c r="S1488" s="116">
        <v>20</v>
      </c>
      <c r="T1488" s="116">
        <v>80</v>
      </c>
      <c r="U1488" s="116" t="s">
        <v>159</v>
      </c>
      <c r="V1488" s="116">
        <v>40</v>
      </c>
      <c r="W1488" s="116">
        <v>235</v>
      </c>
      <c r="X1488" s="116">
        <v>15</v>
      </c>
      <c r="Y1488" s="116">
        <v>60</v>
      </c>
      <c r="Z1488" s="116">
        <v>25</v>
      </c>
      <c r="AA1488" s="116">
        <v>175</v>
      </c>
      <c r="AB1488" s="116">
        <v>0</v>
      </c>
      <c r="AC1488" s="116">
        <v>0</v>
      </c>
      <c r="AD1488" s="116">
        <v>1</v>
      </c>
      <c r="AE1488" s="116">
        <v>7</v>
      </c>
      <c r="AF1488" s="116" t="s">
        <v>1860</v>
      </c>
      <c r="AG1488" s="117"/>
      <c r="AH1488" s="117" t="s">
        <v>1861</v>
      </c>
    </row>
    <row r="1489" spans="1:34" x14ac:dyDescent="0.25">
      <c r="A1489" s="117" t="s">
        <v>329</v>
      </c>
      <c r="B1489" s="117" t="s">
        <v>175</v>
      </c>
      <c r="C1489" s="117" t="s">
        <v>4774</v>
      </c>
      <c r="D1489" s="117" t="s">
        <v>364</v>
      </c>
      <c r="E1489" s="117" t="s">
        <v>176</v>
      </c>
      <c r="F1489" s="117" t="s">
        <v>532</v>
      </c>
      <c r="G1489" s="117" t="s">
        <v>533</v>
      </c>
      <c r="H1489" s="117" t="s">
        <v>4775</v>
      </c>
      <c r="I1489" s="117"/>
      <c r="J1489" s="116" t="s">
        <v>1858</v>
      </c>
      <c r="K1489" s="116">
        <v>9.1181319260000002</v>
      </c>
      <c r="L1489" s="116">
        <v>28.833714530000002</v>
      </c>
      <c r="M1489" s="117" t="s">
        <v>1859</v>
      </c>
      <c r="N1489" s="116" t="s">
        <v>159</v>
      </c>
      <c r="O1489" s="116">
        <v>50</v>
      </c>
      <c r="P1489" s="116">
        <v>350</v>
      </c>
      <c r="Q1489" s="116">
        <v>50</v>
      </c>
      <c r="R1489" s="116">
        <v>350</v>
      </c>
      <c r="S1489" s="116">
        <v>0</v>
      </c>
      <c r="T1489" s="116">
        <v>0</v>
      </c>
      <c r="U1489" s="116" t="s">
        <v>159</v>
      </c>
      <c r="V1489" s="116">
        <v>14</v>
      </c>
      <c r="W1489" s="116">
        <v>98</v>
      </c>
      <c r="X1489" s="116">
        <v>9</v>
      </c>
      <c r="Y1489" s="116">
        <v>63</v>
      </c>
      <c r="Z1489" s="116">
        <v>5</v>
      </c>
      <c r="AA1489" s="116">
        <v>35</v>
      </c>
      <c r="AB1489" s="116">
        <v>0</v>
      </c>
      <c r="AC1489" s="116">
        <v>0</v>
      </c>
      <c r="AD1489" s="116">
        <v>0</v>
      </c>
      <c r="AE1489" s="116">
        <v>0</v>
      </c>
      <c r="AF1489" s="116" t="s">
        <v>1860</v>
      </c>
      <c r="AG1489" s="117"/>
      <c r="AH1489" s="117" t="s">
        <v>1861</v>
      </c>
    </row>
    <row r="1490" spans="1:34" x14ac:dyDescent="0.25">
      <c r="A1490" s="117" t="s">
        <v>329</v>
      </c>
      <c r="B1490" s="117" t="s">
        <v>175</v>
      </c>
      <c r="C1490" s="117" t="s">
        <v>4776</v>
      </c>
      <c r="D1490" s="117" t="s">
        <v>364</v>
      </c>
      <c r="E1490" s="117" t="s">
        <v>176</v>
      </c>
      <c r="F1490" s="117" t="s">
        <v>532</v>
      </c>
      <c r="G1490" s="117" t="s">
        <v>533</v>
      </c>
      <c r="H1490" s="117" t="s">
        <v>4777</v>
      </c>
      <c r="I1490" s="117"/>
      <c r="J1490" s="116" t="s">
        <v>1858</v>
      </c>
      <c r="K1490" s="116">
        <v>9.0332699999999999</v>
      </c>
      <c r="L1490" s="116">
        <v>28.857800000000001</v>
      </c>
      <c r="M1490" s="117" t="s">
        <v>1859</v>
      </c>
      <c r="N1490" s="116" t="s">
        <v>159</v>
      </c>
      <c r="O1490" s="116">
        <v>100</v>
      </c>
      <c r="P1490" s="116">
        <v>700</v>
      </c>
      <c r="Q1490" s="116">
        <v>100</v>
      </c>
      <c r="R1490" s="116">
        <v>700</v>
      </c>
      <c r="S1490" s="116">
        <v>0</v>
      </c>
      <c r="T1490" s="116">
        <v>0</v>
      </c>
      <c r="U1490" s="116" t="s">
        <v>159</v>
      </c>
      <c r="V1490" s="116">
        <v>8</v>
      </c>
      <c r="W1490" s="116">
        <v>52</v>
      </c>
      <c r="X1490" s="116">
        <v>7</v>
      </c>
      <c r="Y1490" s="116">
        <v>49</v>
      </c>
      <c r="Z1490" s="116">
        <v>1</v>
      </c>
      <c r="AA1490" s="116">
        <v>3</v>
      </c>
      <c r="AB1490" s="116">
        <v>0</v>
      </c>
      <c r="AC1490" s="116">
        <v>0</v>
      </c>
      <c r="AD1490" s="116">
        <v>0</v>
      </c>
      <c r="AE1490" s="116">
        <v>0</v>
      </c>
      <c r="AF1490" s="116" t="s">
        <v>1860</v>
      </c>
      <c r="AG1490" s="117"/>
      <c r="AH1490" s="117" t="s">
        <v>1861</v>
      </c>
    </row>
    <row r="1491" spans="1:34" x14ac:dyDescent="0.25">
      <c r="A1491" s="117" t="s">
        <v>329</v>
      </c>
      <c r="B1491" s="117" t="s">
        <v>175</v>
      </c>
      <c r="C1491" s="117" t="s">
        <v>4778</v>
      </c>
      <c r="D1491" s="117" t="s">
        <v>364</v>
      </c>
      <c r="E1491" s="117" t="s">
        <v>176</v>
      </c>
      <c r="F1491" s="117" t="s">
        <v>532</v>
      </c>
      <c r="G1491" s="117" t="s">
        <v>533</v>
      </c>
      <c r="H1491" s="117" t="s">
        <v>4779</v>
      </c>
      <c r="I1491" s="117"/>
      <c r="J1491" s="116" t="s">
        <v>1858</v>
      </c>
      <c r="K1491" s="116">
        <v>9.1252840000000006</v>
      </c>
      <c r="L1491" s="116">
        <v>28.853608999999999</v>
      </c>
      <c r="M1491" s="117" t="s">
        <v>1859</v>
      </c>
      <c r="N1491" s="116" t="s">
        <v>159</v>
      </c>
      <c r="O1491" s="116">
        <v>75</v>
      </c>
      <c r="P1491" s="116">
        <v>600</v>
      </c>
      <c r="Q1491" s="116">
        <v>75</v>
      </c>
      <c r="R1491" s="116">
        <v>600</v>
      </c>
      <c r="S1491" s="116">
        <v>0</v>
      </c>
      <c r="T1491" s="116">
        <v>0</v>
      </c>
      <c r="U1491" s="116" t="s">
        <v>159</v>
      </c>
      <c r="V1491" s="116">
        <v>6</v>
      </c>
      <c r="W1491" s="116">
        <v>42</v>
      </c>
      <c r="X1491" s="116">
        <v>5</v>
      </c>
      <c r="Y1491" s="116">
        <v>35</v>
      </c>
      <c r="Z1491" s="116">
        <v>1</v>
      </c>
      <c r="AA1491" s="116">
        <v>7</v>
      </c>
      <c r="AB1491" s="116">
        <v>0</v>
      </c>
      <c r="AC1491" s="116">
        <v>0</v>
      </c>
      <c r="AD1491" s="116">
        <v>5</v>
      </c>
      <c r="AE1491" s="116">
        <v>30</v>
      </c>
      <c r="AF1491" s="116" t="s">
        <v>1860</v>
      </c>
      <c r="AG1491" s="117"/>
      <c r="AH1491" s="117" t="s">
        <v>1861</v>
      </c>
    </row>
    <row r="1492" spans="1:34" x14ac:dyDescent="0.25">
      <c r="A1492" s="117" t="s">
        <v>329</v>
      </c>
      <c r="B1492" s="117" t="s">
        <v>175</v>
      </c>
      <c r="C1492" s="117" t="s">
        <v>4780</v>
      </c>
      <c r="D1492" s="117" t="s">
        <v>364</v>
      </c>
      <c r="E1492" s="117" t="s">
        <v>176</v>
      </c>
      <c r="F1492" s="117" t="s">
        <v>532</v>
      </c>
      <c r="G1492" s="117" t="s">
        <v>533</v>
      </c>
      <c r="H1492" s="117" t="s">
        <v>4781</v>
      </c>
      <c r="I1492" s="117"/>
      <c r="J1492" s="116" t="s">
        <v>1858</v>
      </c>
      <c r="K1492" s="116">
        <v>9.1068379999999998</v>
      </c>
      <c r="L1492" s="116">
        <v>28.840693000000002</v>
      </c>
      <c r="M1492" s="117" t="s">
        <v>1859</v>
      </c>
      <c r="N1492" s="116" t="s">
        <v>159</v>
      </c>
      <c r="O1492" s="116">
        <v>20</v>
      </c>
      <c r="P1492" s="116">
        <v>160</v>
      </c>
      <c r="Q1492" s="116">
        <v>20</v>
      </c>
      <c r="R1492" s="116">
        <v>160</v>
      </c>
      <c r="S1492" s="116">
        <v>0</v>
      </c>
      <c r="T1492" s="116">
        <v>0</v>
      </c>
      <c r="U1492" s="116" t="s">
        <v>159</v>
      </c>
      <c r="V1492" s="116">
        <v>22</v>
      </c>
      <c r="W1492" s="116">
        <v>154</v>
      </c>
      <c r="X1492" s="116">
        <v>20</v>
      </c>
      <c r="Y1492" s="116">
        <v>140</v>
      </c>
      <c r="Z1492" s="116">
        <v>2</v>
      </c>
      <c r="AA1492" s="116">
        <v>14</v>
      </c>
      <c r="AB1492" s="116">
        <v>0</v>
      </c>
      <c r="AC1492" s="116">
        <v>0</v>
      </c>
      <c r="AD1492" s="116">
        <v>6</v>
      </c>
      <c r="AE1492" s="116">
        <v>42</v>
      </c>
      <c r="AF1492" s="116" t="s">
        <v>1860</v>
      </c>
      <c r="AG1492" s="117"/>
      <c r="AH1492" s="117" t="s">
        <v>1861</v>
      </c>
    </row>
    <row r="1493" spans="1:34" x14ac:dyDescent="0.25">
      <c r="A1493" s="117" t="s">
        <v>329</v>
      </c>
      <c r="B1493" s="117" t="s">
        <v>175</v>
      </c>
      <c r="C1493" s="117" t="s">
        <v>4782</v>
      </c>
      <c r="D1493" s="117" t="s">
        <v>364</v>
      </c>
      <c r="E1493" s="117" t="s">
        <v>176</v>
      </c>
      <c r="F1493" s="117" t="s">
        <v>532</v>
      </c>
      <c r="G1493" s="117" t="s">
        <v>533</v>
      </c>
      <c r="H1493" s="117" t="s">
        <v>533</v>
      </c>
      <c r="I1493" s="117"/>
      <c r="J1493" s="116" t="s">
        <v>1858</v>
      </c>
      <c r="K1493" s="116">
        <v>9.0473413849999993</v>
      </c>
      <c r="L1493" s="116">
        <v>28.852353595</v>
      </c>
      <c r="M1493" s="117" t="s">
        <v>1859</v>
      </c>
      <c r="N1493" s="116" t="s">
        <v>159</v>
      </c>
      <c r="O1493" s="116">
        <v>20</v>
      </c>
      <c r="P1493" s="116">
        <v>100</v>
      </c>
      <c r="Q1493" s="116">
        <v>20</v>
      </c>
      <c r="R1493" s="116">
        <v>100</v>
      </c>
      <c r="S1493" s="116">
        <v>0</v>
      </c>
      <c r="T1493" s="116">
        <v>0</v>
      </c>
      <c r="U1493" s="116" t="s">
        <v>159</v>
      </c>
      <c r="V1493" s="116">
        <v>17</v>
      </c>
      <c r="W1493" s="116">
        <v>119</v>
      </c>
      <c r="X1493" s="116">
        <v>15</v>
      </c>
      <c r="Y1493" s="116">
        <v>105</v>
      </c>
      <c r="Z1493" s="116">
        <v>2</v>
      </c>
      <c r="AA1493" s="116">
        <v>14</v>
      </c>
      <c r="AB1493" s="116">
        <v>0</v>
      </c>
      <c r="AC1493" s="116">
        <v>0</v>
      </c>
      <c r="AD1493" s="116">
        <v>0</v>
      </c>
      <c r="AE1493" s="116">
        <v>0</v>
      </c>
      <c r="AF1493" s="116" t="s">
        <v>1860</v>
      </c>
      <c r="AG1493" s="117"/>
      <c r="AH1493" s="117" t="s">
        <v>1861</v>
      </c>
    </row>
    <row r="1494" spans="1:34" x14ac:dyDescent="0.25">
      <c r="A1494" s="117" t="s">
        <v>329</v>
      </c>
      <c r="B1494" s="117" t="s">
        <v>175</v>
      </c>
      <c r="C1494" s="117" t="s">
        <v>4783</v>
      </c>
      <c r="D1494" s="117" t="s">
        <v>364</v>
      </c>
      <c r="E1494" s="117" t="s">
        <v>176</v>
      </c>
      <c r="F1494" s="117" t="s">
        <v>532</v>
      </c>
      <c r="G1494" s="117" t="s">
        <v>533</v>
      </c>
      <c r="H1494" s="117" t="s">
        <v>4784</v>
      </c>
      <c r="I1494" s="117"/>
      <c r="J1494" s="116" t="s">
        <v>1858</v>
      </c>
      <c r="K1494" s="116">
        <v>9.2085257009999992</v>
      </c>
      <c r="L1494" s="116">
        <v>28.878572918</v>
      </c>
      <c r="M1494" s="117" t="s">
        <v>1859</v>
      </c>
      <c r="N1494" s="116" t="s">
        <v>159</v>
      </c>
      <c r="O1494" s="116">
        <v>15</v>
      </c>
      <c r="P1494" s="116">
        <v>120</v>
      </c>
      <c r="Q1494" s="116">
        <v>15</v>
      </c>
      <c r="R1494" s="116">
        <v>120</v>
      </c>
      <c r="S1494" s="116">
        <v>0</v>
      </c>
      <c r="T1494" s="116">
        <v>0</v>
      </c>
      <c r="U1494" s="116" t="s">
        <v>159</v>
      </c>
      <c r="V1494" s="116">
        <v>15</v>
      </c>
      <c r="W1494" s="116">
        <v>105</v>
      </c>
      <c r="X1494" s="116">
        <v>10</v>
      </c>
      <c r="Y1494" s="116">
        <v>70</v>
      </c>
      <c r="Z1494" s="116">
        <v>5</v>
      </c>
      <c r="AA1494" s="116">
        <v>35</v>
      </c>
      <c r="AB1494" s="116">
        <v>0</v>
      </c>
      <c r="AC1494" s="116">
        <v>0</v>
      </c>
      <c r="AD1494" s="116">
        <v>7</v>
      </c>
      <c r="AE1494" s="116">
        <v>49</v>
      </c>
      <c r="AF1494" s="116" t="s">
        <v>1860</v>
      </c>
      <c r="AG1494" s="117"/>
      <c r="AH1494" s="117" t="s">
        <v>1861</v>
      </c>
    </row>
    <row r="1495" spans="1:34" x14ac:dyDescent="0.25">
      <c r="A1495" s="117" t="s">
        <v>329</v>
      </c>
      <c r="B1495" s="117" t="s">
        <v>175</v>
      </c>
      <c r="C1495" s="117" t="s">
        <v>4785</v>
      </c>
      <c r="D1495" s="117" t="s">
        <v>364</v>
      </c>
      <c r="E1495" s="117" t="s">
        <v>176</v>
      </c>
      <c r="F1495" s="117" t="s">
        <v>532</v>
      </c>
      <c r="G1495" s="117" t="s">
        <v>533</v>
      </c>
      <c r="H1495" s="117" t="s">
        <v>4786</v>
      </c>
      <c r="I1495" s="117"/>
      <c r="J1495" s="116" t="s">
        <v>1858</v>
      </c>
      <c r="K1495" s="116">
        <v>9.1181319260000002</v>
      </c>
      <c r="L1495" s="116">
        <v>28.833714530000002</v>
      </c>
      <c r="M1495" s="117" t="s">
        <v>1859</v>
      </c>
      <c r="N1495" s="116" t="s">
        <v>159</v>
      </c>
      <c r="O1495" s="116">
        <v>25</v>
      </c>
      <c r="P1495" s="116">
        <v>200</v>
      </c>
      <c r="Q1495" s="116">
        <v>25</v>
      </c>
      <c r="R1495" s="116">
        <v>200</v>
      </c>
      <c r="S1495" s="116">
        <v>0</v>
      </c>
      <c r="T1495" s="116">
        <v>0</v>
      </c>
      <c r="U1495" s="116" t="s">
        <v>159</v>
      </c>
      <c r="V1495" s="116">
        <v>17</v>
      </c>
      <c r="W1495" s="116">
        <v>119</v>
      </c>
      <c r="X1495" s="116">
        <v>10</v>
      </c>
      <c r="Y1495" s="116">
        <v>70</v>
      </c>
      <c r="Z1495" s="116">
        <v>7</v>
      </c>
      <c r="AA1495" s="116">
        <v>49</v>
      </c>
      <c r="AB1495" s="116">
        <v>0</v>
      </c>
      <c r="AC1495" s="116">
        <v>0</v>
      </c>
      <c r="AD1495" s="116">
        <v>0</v>
      </c>
      <c r="AE1495" s="116">
        <v>0</v>
      </c>
      <c r="AF1495" s="116" t="s">
        <v>1860</v>
      </c>
      <c r="AG1495" s="117"/>
      <c r="AH1495" s="117" t="s">
        <v>1861</v>
      </c>
    </row>
    <row r="1496" spans="1:34" x14ac:dyDescent="0.25">
      <c r="A1496" s="117" t="s">
        <v>329</v>
      </c>
      <c r="B1496" s="117" t="s">
        <v>175</v>
      </c>
      <c r="C1496" s="117" t="s">
        <v>4787</v>
      </c>
      <c r="D1496" s="117" t="s">
        <v>364</v>
      </c>
      <c r="E1496" s="117" t="s">
        <v>176</v>
      </c>
      <c r="F1496" s="117" t="s">
        <v>532</v>
      </c>
      <c r="G1496" s="117" t="s">
        <v>533</v>
      </c>
      <c r="H1496" s="117" t="s">
        <v>4788</v>
      </c>
      <c r="I1496" s="117"/>
      <c r="J1496" s="116" t="s">
        <v>1858</v>
      </c>
      <c r="K1496" s="116">
        <v>9.0403534000000008</v>
      </c>
      <c r="L1496" s="116">
        <v>28.766537</v>
      </c>
      <c r="M1496" s="117" t="s">
        <v>1859</v>
      </c>
      <c r="N1496" s="116" t="s">
        <v>159</v>
      </c>
      <c r="O1496" s="116">
        <v>30</v>
      </c>
      <c r="P1496" s="116">
        <v>150</v>
      </c>
      <c r="Q1496" s="116">
        <v>30</v>
      </c>
      <c r="R1496" s="116">
        <v>150</v>
      </c>
      <c r="S1496" s="116">
        <v>0</v>
      </c>
      <c r="T1496" s="116">
        <v>0</v>
      </c>
      <c r="U1496" s="116" t="s">
        <v>159</v>
      </c>
      <c r="V1496" s="116">
        <v>8</v>
      </c>
      <c r="W1496" s="116">
        <v>44</v>
      </c>
      <c r="X1496" s="116">
        <v>6</v>
      </c>
      <c r="Y1496" s="116">
        <v>30</v>
      </c>
      <c r="Z1496" s="116">
        <v>2</v>
      </c>
      <c r="AA1496" s="116">
        <v>14</v>
      </c>
      <c r="AB1496" s="116">
        <v>0</v>
      </c>
      <c r="AC1496" s="116">
        <v>0</v>
      </c>
      <c r="AD1496" s="116">
        <v>0</v>
      </c>
      <c r="AE1496" s="116">
        <v>0</v>
      </c>
      <c r="AF1496" s="116" t="s">
        <v>1860</v>
      </c>
      <c r="AG1496" s="117"/>
      <c r="AH1496" s="117" t="s">
        <v>1861</v>
      </c>
    </row>
    <row r="1497" spans="1:34" x14ac:dyDescent="0.25">
      <c r="A1497" s="117" t="s">
        <v>329</v>
      </c>
      <c r="B1497" s="117" t="s">
        <v>175</v>
      </c>
      <c r="C1497" s="117" t="s">
        <v>4789</v>
      </c>
      <c r="D1497" s="117" t="s">
        <v>364</v>
      </c>
      <c r="E1497" s="117" t="s">
        <v>176</v>
      </c>
      <c r="F1497" s="117" t="s">
        <v>532</v>
      </c>
      <c r="G1497" s="117" t="s">
        <v>533</v>
      </c>
      <c r="H1497" s="117" t="s">
        <v>4790</v>
      </c>
      <c r="I1497" s="117"/>
      <c r="J1497" s="116" t="s">
        <v>1858</v>
      </c>
      <c r="K1497" s="116">
        <v>9.0850190000000008</v>
      </c>
      <c r="L1497" s="116">
        <v>28.856912000000001</v>
      </c>
      <c r="M1497" s="117" t="s">
        <v>1859</v>
      </c>
      <c r="N1497" s="116" t="s">
        <v>159</v>
      </c>
      <c r="O1497" s="116">
        <v>30</v>
      </c>
      <c r="P1497" s="116">
        <v>150</v>
      </c>
      <c r="Q1497" s="116">
        <v>30</v>
      </c>
      <c r="R1497" s="116">
        <v>150</v>
      </c>
      <c r="S1497" s="116">
        <v>0</v>
      </c>
      <c r="T1497" s="116">
        <v>0</v>
      </c>
      <c r="U1497" s="116" t="s">
        <v>159</v>
      </c>
      <c r="V1497" s="116">
        <v>7</v>
      </c>
      <c r="W1497" s="116">
        <v>54</v>
      </c>
      <c r="X1497" s="116">
        <v>5</v>
      </c>
      <c r="Y1497" s="116">
        <v>40</v>
      </c>
      <c r="Z1497" s="116">
        <v>2</v>
      </c>
      <c r="AA1497" s="116">
        <v>14</v>
      </c>
      <c r="AB1497" s="116">
        <v>0</v>
      </c>
      <c r="AC1497" s="116">
        <v>0</v>
      </c>
      <c r="AD1497" s="116">
        <v>0</v>
      </c>
      <c r="AE1497" s="116">
        <v>0</v>
      </c>
      <c r="AF1497" s="116" t="s">
        <v>1860</v>
      </c>
      <c r="AG1497" s="117"/>
      <c r="AH1497" s="117" t="s">
        <v>1861</v>
      </c>
    </row>
    <row r="1498" spans="1:34" x14ac:dyDescent="0.25">
      <c r="A1498" s="117" t="s">
        <v>329</v>
      </c>
      <c r="B1498" s="117" t="s">
        <v>175</v>
      </c>
      <c r="C1498" s="117" t="s">
        <v>4791</v>
      </c>
      <c r="D1498" s="117" t="s">
        <v>364</v>
      </c>
      <c r="E1498" s="117" t="s">
        <v>176</v>
      </c>
      <c r="F1498" s="117" t="s">
        <v>532</v>
      </c>
      <c r="G1498" s="117" t="s">
        <v>533</v>
      </c>
      <c r="H1498" s="117" t="s">
        <v>4792</v>
      </c>
      <c r="I1498" s="117"/>
      <c r="J1498" s="116" t="s">
        <v>1858</v>
      </c>
      <c r="K1498" s="116">
        <v>9.1056519999999992</v>
      </c>
      <c r="L1498" s="116">
        <v>28.852846</v>
      </c>
      <c r="M1498" s="117" t="s">
        <v>1859</v>
      </c>
      <c r="N1498" s="116" t="s">
        <v>159</v>
      </c>
      <c r="O1498" s="116">
        <v>10</v>
      </c>
      <c r="P1498" s="116">
        <v>70</v>
      </c>
      <c r="Q1498" s="116">
        <v>10</v>
      </c>
      <c r="R1498" s="116">
        <v>70</v>
      </c>
      <c r="S1498" s="116">
        <v>0</v>
      </c>
      <c r="T1498" s="116">
        <v>0</v>
      </c>
      <c r="U1498" s="116" t="s">
        <v>159</v>
      </c>
      <c r="V1498" s="116">
        <v>6</v>
      </c>
      <c r="W1498" s="116">
        <v>42</v>
      </c>
      <c r="X1498" s="116">
        <v>5</v>
      </c>
      <c r="Y1498" s="116">
        <v>35</v>
      </c>
      <c r="Z1498" s="116">
        <v>1</v>
      </c>
      <c r="AA1498" s="116">
        <v>7</v>
      </c>
      <c r="AB1498" s="116">
        <v>0</v>
      </c>
      <c r="AC1498" s="116">
        <v>0</v>
      </c>
      <c r="AD1498" s="116">
        <v>0</v>
      </c>
      <c r="AE1498" s="116">
        <v>0</v>
      </c>
      <c r="AF1498" s="116" t="s">
        <v>1860</v>
      </c>
      <c r="AG1498" s="117"/>
      <c r="AH1498" s="117" t="s">
        <v>1861</v>
      </c>
    </row>
    <row r="1499" spans="1:34" x14ac:dyDescent="0.25">
      <c r="A1499" s="117" t="s">
        <v>329</v>
      </c>
      <c r="B1499" s="117" t="s">
        <v>175</v>
      </c>
      <c r="C1499" s="117" t="s">
        <v>4793</v>
      </c>
      <c r="D1499" s="117" t="s">
        <v>364</v>
      </c>
      <c r="E1499" s="117" t="s">
        <v>176</v>
      </c>
      <c r="F1499" s="117" t="s">
        <v>532</v>
      </c>
      <c r="G1499" s="117" t="s">
        <v>533</v>
      </c>
      <c r="H1499" s="117" t="s">
        <v>4794</v>
      </c>
      <c r="I1499" s="117"/>
      <c r="J1499" s="116" t="s">
        <v>1858</v>
      </c>
      <c r="K1499" s="116">
        <v>9.1181319260000002</v>
      </c>
      <c r="L1499" s="116">
        <v>28.833714530000002</v>
      </c>
      <c r="M1499" s="117" t="s">
        <v>1859</v>
      </c>
      <c r="N1499" s="116" t="s">
        <v>159</v>
      </c>
      <c r="O1499" s="116">
        <v>18</v>
      </c>
      <c r="P1499" s="116">
        <v>162</v>
      </c>
      <c r="Q1499" s="116">
        <v>18</v>
      </c>
      <c r="R1499" s="116">
        <v>162</v>
      </c>
      <c r="S1499" s="116">
        <v>0</v>
      </c>
      <c r="T1499" s="116">
        <v>0</v>
      </c>
      <c r="U1499" s="116" t="s">
        <v>159</v>
      </c>
      <c r="V1499" s="116">
        <v>6</v>
      </c>
      <c r="W1499" s="116">
        <v>37</v>
      </c>
      <c r="X1499" s="116">
        <v>5</v>
      </c>
      <c r="Y1499" s="116">
        <v>30</v>
      </c>
      <c r="Z1499" s="116">
        <v>1</v>
      </c>
      <c r="AA1499" s="116">
        <v>7</v>
      </c>
      <c r="AB1499" s="116">
        <v>0</v>
      </c>
      <c r="AC1499" s="116">
        <v>0</v>
      </c>
      <c r="AD1499" s="116">
        <v>15</v>
      </c>
      <c r="AE1499" s="116">
        <v>90</v>
      </c>
      <c r="AF1499" s="116" t="s">
        <v>1860</v>
      </c>
      <c r="AG1499" s="117"/>
      <c r="AH1499" s="117" t="s">
        <v>1861</v>
      </c>
    </row>
    <row r="1500" spans="1:34" x14ac:dyDescent="0.25">
      <c r="A1500" s="117" t="s">
        <v>329</v>
      </c>
      <c r="B1500" s="117" t="s">
        <v>175</v>
      </c>
      <c r="C1500" s="117" t="s">
        <v>4795</v>
      </c>
      <c r="D1500" s="117" t="s">
        <v>364</v>
      </c>
      <c r="E1500" s="117" t="s">
        <v>176</v>
      </c>
      <c r="F1500" s="117" t="s">
        <v>532</v>
      </c>
      <c r="G1500" s="117" t="s">
        <v>533</v>
      </c>
      <c r="H1500" s="117" t="s">
        <v>4796</v>
      </c>
      <c r="I1500" s="117"/>
      <c r="J1500" s="116" t="s">
        <v>1858</v>
      </c>
      <c r="K1500" s="116">
        <v>9.1181319260000002</v>
      </c>
      <c r="L1500" s="116">
        <v>28.833714530000002</v>
      </c>
      <c r="M1500" s="117" t="s">
        <v>1859</v>
      </c>
      <c r="N1500" s="116" t="s">
        <v>159</v>
      </c>
      <c r="O1500" s="116">
        <v>30</v>
      </c>
      <c r="P1500" s="116">
        <v>150</v>
      </c>
      <c r="Q1500" s="116">
        <v>30</v>
      </c>
      <c r="R1500" s="116">
        <v>150</v>
      </c>
      <c r="S1500" s="116">
        <v>0</v>
      </c>
      <c r="T1500" s="116">
        <v>0</v>
      </c>
      <c r="U1500" s="119" t="s">
        <v>146</v>
      </c>
      <c r="V1500" s="116">
        <v>0</v>
      </c>
      <c r="W1500" s="116">
        <v>0</v>
      </c>
      <c r="X1500" s="116">
        <v>0</v>
      </c>
      <c r="Y1500" s="116">
        <v>0</v>
      </c>
      <c r="Z1500" s="116">
        <v>0</v>
      </c>
      <c r="AA1500" s="116">
        <v>0</v>
      </c>
      <c r="AB1500" s="116">
        <v>0</v>
      </c>
      <c r="AC1500" s="116">
        <v>0</v>
      </c>
      <c r="AD1500" s="116">
        <v>0</v>
      </c>
      <c r="AE1500" s="116">
        <v>0</v>
      </c>
      <c r="AF1500" s="116" t="s">
        <v>1860</v>
      </c>
      <c r="AG1500" s="117"/>
      <c r="AH1500" s="117" t="s">
        <v>1861</v>
      </c>
    </row>
    <row r="1501" spans="1:34" x14ac:dyDescent="0.25">
      <c r="A1501" s="117" t="s">
        <v>329</v>
      </c>
      <c r="B1501" s="117" t="s">
        <v>175</v>
      </c>
      <c r="C1501" s="117" t="s">
        <v>4797</v>
      </c>
      <c r="D1501" s="117" t="s">
        <v>364</v>
      </c>
      <c r="E1501" s="117" t="s">
        <v>176</v>
      </c>
      <c r="F1501" s="117" t="s">
        <v>532</v>
      </c>
      <c r="G1501" s="117" t="s">
        <v>533</v>
      </c>
      <c r="H1501" s="117" t="s">
        <v>4798</v>
      </c>
      <c r="I1501" s="117"/>
      <c r="J1501" s="116" t="s">
        <v>1858</v>
      </c>
      <c r="K1501" s="116">
        <v>9.1059020000000004</v>
      </c>
      <c r="L1501" s="116">
        <v>28.855096</v>
      </c>
      <c r="M1501" s="117" t="s">
        <v>1859</v>
      </c>
      <c r="N1501" s="116" t="s">
        <v>159</v>
      </c>
      <c r="O1501" s="116">
        <v>41</v>
      </c>
      <c r="P1501" s="116">
        <v>205</v>
      </c>
      <c r="Q1501" s="116">
        <v>41</v>
      </c>
      <c r="R1501" s="116">
        <v>205</v>
      </c>
      <c r="S1501" s="116">
        <v>0</v>
      </c>
      <c r="T1501" s="116">
        <v>0</v>
      </c>
      <c r="U1501" s="116" t="s">
        <v>159</v>
      </c>
      <c r="V1501" s="116">
        <v>5</v>
      </c>
      <c r="W1501" s="116">
        <v>35</v>
      </c>
      <c r="X1501" s="116">
        <v>4</v>
      </c>
      <c r="Y1501" s="116">
        <v>28</v>
      </c>
      <c r="Z1501" s="116">
        <v>1</v>
      </c>
      <c r="AA1501" s="116">
        <v>7</v>
      </c>
      <c r="AB1501" s="116">
        <v>0</v>
      </c>
      <c r="AC1501" s="116">
        <v>0</v>
      </c>
      <c r="AD1501" s="116">
        <v>0</v>
      </c>
      <c r="AE1501" s="116">
        <v>0</v>
      </c>
      <c r="AF1501" s="116" t="s">
        <v>1860</v>
      </c>
      <c r="AG1501" s="117"/>
      <c r="AH1501" s="117" t="s">
        <v>1861</v>
      </c>
    </row>
    <row r="1502" spans="1:34" x14ac:dyDescent="0.25">
      <c r="A1502" s="117" t="s">
        <v>329</v>
      </c>
      <c r="B1502" s="117" t="s">
        <v>175</v>
      </c>
      <c r="C1502" s="117" t="s">
        <v>4799</v>
      </c>
      <c r="D1502" s="117" t="s">
        <v>364</v>
      </c>
      <c r="E1502" s="117" t="s">
        <v>176</v>
      </c>
      <c r="F1502" s="117" t="s">
        <v>532</v>
      </c>
      <c r="G1502" s="117" t="s">
        <v>533</v>
      </c>
      <c r="H1502" s="117" t="s">
        <v>4800</v>
      </c>
      <c r="I1502" s="117"/>
      <c r="J1502" s="116" t="s">
        <v>1858</v>
      </c>
      <c r="K1502" s="116">
        <v>9.1181319260000002</v>
      </c>
      <c r="L1502" s="116">
        <v>28.833714530000002</v>
      </c>
      <c r="M1502" s="117" t="s">
        <v>1859</v>
      </c>
      <c r="N1502" s="116" t="s">
        <v>159</v>
      </c>
      <c r="O1502" s="116">
        <v>15</v>
      </c>
      <c r="P1502" s="116">
        <v>105</v>
      </c>
      <c r="Q1502" s="116">
        <v>15</v>
      </c>
      <c r="R1502" s="116">
        <v>105</v>
      </c>
      <c r="S1502" s="116">
        <v>0</v>
      </c>
      <c r="T1502" s="116">
        <v>0</v>
      </c>
      <c r="U1502" s="116" t="s">
        <v>159</v>
      </c>
      <c r="V1502" s="116">
        <v>2</v>
      </c>
      <c r="W1502" s="116">
        <v>14</v>
      </c>
      <c r="X1502" s="116">
        <v>2</v>
      </c>
      <c r="Y1502" s="116">
        <v>14</v>
      </c>
      <c r="Z1502" s="116">
        <v>0</v>
      </c>
      <c r="AA1502" s="116">
        <v>0</v>
      </c>
      <c r="AB1502" s="116">
        <v>0</v>
      </c>
      <c r="AC1502" s="116">
        <v>0</v>
      </c>
      <c r="AD1502" s="116">
        <v>20</v>
      </c>
      <c r="AE1502" s="116">
        <v>140</v>
      </c>
      <c r="AF1502" s="116" t="s">
        <v>1860</v>
      </c>
      <c r="AG1502" s="117"/>
      <c r="AH1502" s="117" t="s">
        <v>1861</v>
      </c>
    </row>
    <row r="1503" spans="1:34" x14ac:dyDescent="0.25">
      <c r="A1503" s="117" t="s">
        <v>329</v>
      </c>
      <c r="B1503" s="117" t="s">
        <v>175</v>
      </c>
      <c r="C1503" s="117" t="s">
        <v>4801</v>
      </c>
      <c r="D1503" s="117" t="s">
        <v>364</v>
      </c>
      <c r="E1503" s="117" t="s">
        <v>176</v>
      </c>
      <c r="F1503" s="117" t="s">
        <v>532</v>
      </c>
      <c r="G1503" s="117" t="s">
        <v>533</v>
      </c>
      <c r="H1503" s="117" t="s">
        <v>4802</v>
      </c>
      <c r="I1503" s="117"/>
      <c r="J1503" s="116" t="s">
        <v>1858</v>
      </c>
      <c r="K1503" s="116">
        <v>9.0429905000000002</v>
      </c>
      <c r="L1503" s="116">
        <v>28.865645900000001</v>
      </c>
      <c r="M1503" s="117" t="s">
        <v>1859</v>
      </c>
      <c r="N1503" s="116" t="s">
        <v>159</v>
      </c>
      <c r="O1503" s="116">
        <v>13</v>
      </c>
      <c r="P1503" s="116">
        <v>91</v>
      </c>
      <c r="Q1503" s="116">
        <v>13</v>
      </c>
      <c r="R1503" s="116">
        <v>91</v>
      </c>
      <c r="S1503" s="116">
        <v>0</v>
      </c>
      <c r="T1503" s="116">
        <v>0</v>
      </c>
      <c r="U1503" s="116" t="s">
        <v>159</v>
      </c>
      <c r="V1503" s="116">
        <v>21</v>
      </c>
      <c r="W1503" s="116">
        <v>147</v>
      </c>
      <c r="X1503" s="116">
        <v>21</v>
      </c>
      <c r="Y1503" s="116">
        <v>147</v>
      </c>
      <c r="Z1503" s="116">
        <v>0</v>
      </c>
      <c r="AA1503" s="116">
        <v>0</v>
      </c>
      <c r="AB1503" s="116">
        <v>0</v>
      </c>
      <c r="AC1503" s="116">
        <v>0</v>
      </c>
      <c r="AD1503" s="116">
        <v>11</v>
      </c>
      <c r="AE1503" s="116">
        <v>77</v>
      </c>
      <c r="AF1503" s="116" t="s">
        <v>1860</v>
      </c>
      <c r="AG1503" s="117"/>
      <c r="AH1503" s="117" t="s">
        <v>1861</v>
      </c>
    </row>
    <row r="1504" spans="1:34" x14ac:dyDescent="0.25">
      <c r="A1504" s="117" t="s">
        <v>329</v>
      </c>
      <c r="B1504" s="117" t="s">
        <v>175</v>
      </c>
      <c r="C1504" s="117" t="s">
        <v>4803</v>
      </c>
      <c r="D1504" s="117" t="s">
        <v>364</v>
      </c>
      <c r="E1504" s="117" t="s">
        <v>176</v>
      </c>
      <c r="F1504" s="117" t="s">
        <v>532</v>
      </c>
      <c r="G1504" s="117" t="s">
        <v>533</v>
      </c>
      <c r="H1504" s="117" t="s">
        <v>4804</v>
      </c>
      <c r="I1504" s="117"/>
      <c r="J1504" s="116" t="s">
        <v>1858</v>
      </c>
      <c r="K1504" s="116">
        <v>9.0403534000000008</v>
      </c>
      <c r="L1504" s="116">
        <v>28.766537</v>
      </c>
      <c r="M1504" s="117" t="s">
        <v>1859</v>
      </c>
      <c r="N1504" s="116" t="s">
        <v>159</v>
      </c>
      <c r="O1504" s="116">
        <v>13</v>
      </c>
      <c r="P1504" s="116">
        <v>91</v>
      </c>
      <c r="Q1504" s="116">
        <v>13</v>
      </c>
      <c r="R1504" s="116">
        <v>91</v>
      </c>
      <c r="S1504" s="116">
        <v>0</v>
      </c>
      <c r="T1504" s="116">
        <v>0</v>
      </c>
      <c r="U1504" s="116" t="s">
        <v>159</v>
      </c>
      <c r="V1504" s="116">
        <v>2</v>
      </c>
      <c r="W1504" s="116">
        <v>14</v>
      </c>
      <c r="X1504" s="116">
        <v>2</v>
      </c>
      <c r="Y1504" s="116">
        <v>14</v>
      </c>
      <c r="Z1504" s="116">
        <v>0</v>
      </c>
      <c r="AA1504" s="116">
        <v>0</v>
      </c>
      <c r="AB1504" s="116">
        <v>0</v>
      </c>
      <c r="AC1504" s="116">
        <v>0</v>
      </c>
      <c r="AD1504" s="116">
        <v>0</v>
      </c>
      <c r="AE1504" s="116">
        <v>0</v>
      </c>
      <c r="AF1504" s="116" t="s">
        <v>1860</v>
      </c>
      <c r="AG1504" s="117"/>
      <c r="AH1504" s="117" t="s">
        <v>1861</v>
      </c>
    </row>
    <row r="1505" spans="1:34" x14ac:dyDescent="0.25">
      <c r="A1505" s="117" t="s">
        <v>329</v>
      </c>
      <c r="B1505" s="117" t="s">
        <v>175</v>
      </c>
      <c r="C1505" s="117" t="s">
        <v>4805</v>
      </c>
      <c r="D1505" s="117" t="s">
        <v>364</v>
      </c>
      <c r="E1505" s="117" t="s">
        <v>176</v>
      </c>
      <c r="F1505" s="117" t="s">
        <v>522</v>
      </c>
      <c r="G1505" s="117" t="s">
        <v>523</v>
      </c>
      <c r="H1505" s="117" t="s">
        <v>4806</v>
      </c>
      <c r="I1505" s="117"/>
      <c r="J1505" s="116" t="s">
        <v>1858</v>
      </c>
      <c r="K1505" s="116">
        <v>9.0684034550000003</v>
      </c>
      <c r="L1505" s="116">
        <v>29.064079410000002</v>
      </c>
      <c r="M1505" s="117" t="s">
        <v>1859</v>
      </c>
      <c r="N1505" s="116" t="s">
        <v>159</v>
      </c>
      <c r="O1505" s="116">
        <v>20</v>
      </c>
      <c r="P1505" s="116">
        <v>140</v>
      </c>
      <c r="Q1505" s="116">
        <v>20</v>
      </c>
      <c r="R1505" s="116">
        <v>140</v>
      </c>
      <c r="S1505" s="116">
        <v>0</v>
      </c>
      <c r="T1505" s="116">
        <v>0</v>
      </c>
      <c r="U1505" s="116" t="s">
        <v>159</v>
      </c>
      <c r="V1505" s="116">
        <v>53</v>
      </c>
      <c r="W1505" s="116">
        <v>374</v>
      </c>
      <c r="X1505" s="116">
        <v>26</v>
      </c>
      <c r="Y1505" s="116">
        <v>182</v>
      </c>
      <c r="Z1505" s="116">
        <v>27</v>
      </c>
      <c r="AA1505" s="116">
        <v>192</v>
      </c>
      <c r="AB1505" s="116">
        <v>0</v>
      </c>
      <c r="AC1505" s="116">
        <v>0</v>
      </c>
      <c r="AD1505" s="116">
        <v>7</v>
      </c>
      <c r="AE1505" s="116">
        <v>49</v>
      </c>
      <c r="AF1505" s="116" t="s">
        <v>1860</v>
      </c>
      <c r="AG1505" s="117"/>
      <c r="AH1505" s="117" t="s">
        <v>1861</v>
      </c>
    </row>
    <row r="1506" spans="1:34" x14ac:dyDescent="0.25">
      <c r="A1506" s="117" t="s">
        <v>329</v>
      </c>
      <c r="B1506" s="117" t="s">
        <v>175</v>
      </c>
      <c r="C1506" s="117" t="s">
        <v>4807</v>
      </c>
      <c r="D1506" s="117" t="s">
        <v>364</v>
      </c>
      <c r="E1506" s="117" t="s">
        <v>176</v>
      </c>
      <c r="F1506" s="117" t="s">
        <v>522</v>
      </c>
      <c r="G1506" s="117" t="s">
        <v>523</v>
      </c>
      <c r="H1506" s="117" t="s">
        <v>4808</v>
      </c>
      <c r="I1506" s="117"/>
      <c r="J1506" s="116" t="s">
        <v>1858</v>
      </c>
      <c r="K1506" s="116">
        <v>9.0684034550000003</v>
      </c>
      <c r="L1506" s="116">
        <v>29.064079410000002</v>
      </c>
      <c r="M1506" s="117" t="s">
        <v>1859</v>
      </c>
      <c r="N1506" s="116" t="s">
        <v>159</v>
      </c>
      <c r="O1506" s="116">
        <v>11</v>
      </c>
      <c r="P1506" s="116">
        <v>77</v>
      </c>
      <c r="Q1506" s="116">
        <v>11</v>
      </c>
      <c r="R1506" s="116">
        <v>77</v>
      </c>
      <c r="S1506" s="116">
        <v>0</v>
      </c>
      <c r="T1506" s="116">
        <v>0</v>
      </c>
      <c r="U1506" s="116" t="s">
        <v>159</v>
      </c>
      <c r="V1506" s="116">
        <v>56</v>
      </c>
      <c r="W1506" s="116">
        <v>391</v>
      </c>
      <c r="X1506" s="116">
        <v>17</v>
      </c>
      <c r="Y1506" s="116">
        <v>119</v>
      </c>
      <c r="Z1506" s="116">
        <v>39</v>
      </c>
      <c r="AA1506" s="116">
        <v>272</v>
      </c>
      <c r="AB1506" s="116">
        <v>0</v>
      </c>
      <c r="AC1506" s="116">
        <v>0</v>
      </c>
      <c r="AD1506" s="116">
        <v>10</v>
      </c>
      <c r="AE1506" s="116">
        <v>70</v>
      </c>
      <c r="AF1506" s="116" t="s">
        <v>1860</v>
      </c>
      <c r="AG1506" s="117"/>
      <c r="AH1506" s="117" t="s">
        <v>1861</v>
      </c>
    </row>
    <row r="1507" spans="1:34" x14ac:dyDescent="0.25">
      <c r="A1507" s="117" t="s">
        <v>329</v>
      </c>
      <c r="B1507" s="117" t="s">
        <v>175</v>
      </c>
      <c r="C1507" s="117" t="s">
        <v>4809</v>
      </c>
      <c r="D1507" s="117" t="s">
        <v>364</v>
      </c>
      <c r="E1507" s="117" t="s">
        <v>176</v>
      </c>
      <c r="F1507" s="117" t="s">
        <v>522</v>
      </c>
      <c r="G1507" s="117" t="s">
        <v>523</v>
      </c>
      <c r="H1507" s="117" t="s">
        <v>4810</v>
      </c>
      <c r="I1507" s="117"/>
      <c r="J1507" s="116" t="s">
        <v>1858</v>
      </c>
      <c r="K1507" s="116">
        <v>9.0684034550000003</v>
      </c>
      <c r="L1507" s="116">
        <v>29.064079410000002</v>
      </c>
      <c r="M1507" s="117" t="s">
        <v>1859</v>
      </c>
      <c r="N1507" s="116" t="s">
        <v>159</v>
      </c>
      <c r="O1507" s="116">
        <v>21</v>
      </c>
      <c r="P1507" s="116">
        <v>147</v>
      </c>
      <c r="Q1507" s="116">
        <v>21</v>
      </c>
      <c r="R1507" s="116">
        <v>147</v>
      </c>
      <c r="S1507" s="116">
        <v>0</v>
      </c>
      <c r="T1507" s="116">
        <v>0</v>
      </c>
      <c r="U1507" s="116" t="s">
        <v>159</v>
      </c>
      <c r="V1507" s="116">
        <v>61</v>
      </c>
      <c r="W1507" s="116">
        <v>424</v>
      </c>
      <c r="X1507" s="116">
        <v>61</v>
      </c>
      <c r="Y1507" s="116">
        <v>424</v>
      </c>
      <c r="Z1507" s="116">
        <v>0</v>
      </c>
      <c r="AA1507" s="116">
        <v>0</v>
      </c>
      <c r="AB1507" s="116">
        <v>0</v>
      </c>
      <c r="AC1507" s="116">
        <v>0</v>
      </c>
      <c r="AD1507" s="116">
        <v>17</v>
      </c>
      <c r="AE1507" s="116">
        <v>119</v>
      </c>
      <c r="AF1507" s="116" t="s">
        <v>1860</v>
      </c>
      <c r="AG1507" s="117"/>
      <c r="AH1507" s="117" t="s">
        <v>1861</v>
      </c>
    </row>
    <row r="1508" spans="1:34" x14ac:dyDescent="0.25">
      <c r="A1508" s="117" t="s">
        <v>329</v>
      </c>
      <c r="B1508" s="117" t="s">
        <v>175</v>
      </c>
      <c r="C1508" s="117" t="s">
        <v>4811</v>
      </c>
      <c r="D1508" s="117" t="s">
        <v>364</v>
      </c>
      <c r="E1508" s="117" t="s">
        <v>176</v>
      </c>
      <c r="F1508" s="117" t="s">
        <v>522</v>
      </c>
      <c r="G1508" s="117" t="s">
        <v>523</v>
      </c>
      <c r="H1508" s="117" t="s">
        <v>4812</v>
      </c>
      <c r="I1508" s="117" t="s">
        <v>4813</v>
      </c>
      <c r="J1508" s="116" t="s">
        <v>1858</v>
      </c>
      <c r="K1508" s="116">
        <v>9.0531647559999993</v>
      </c>
      <c r="L1508" s="116">
        <v>29.094204000000001</v>
      </c>
      <c r="M1508" s="117" t="s">
        <v>1859</v>
      </c>
      <c r="N1508" s="116" t="s">
        <v>146</v>
      </c>
      <c r="O1508" s="116">
        <v>0</v>
      </c>
      <c r="P1508" s="116">
        <v>0</v>
      </c>
      <c r="Q1508" s="116">
        <v>0</v>
      </c>
      <c r="R1508" s="116">
        <v>0</v>
      </c>
      <c r="S1508" s="116">
        <v>0</v>
      </c>
      <c r="T1508" s="116">
        <v>0</v>
      </c>
      <c r="U1508" s="116" t="s">
        <v>159</v>
      </c>
      <c r="V1508" s="116">
        <v>111</v>
      </c>
      <c r="W1508" s="116">
        <v>768</v>
      </c>
      <c r="X1508" s="116">
        <v>89</v>
      </c>
      <c r="Y1508" s="116">
        <v>615</v>
      </c>
      <c r="Z1508" s="116">
        <v>22</v>
      </c>
      <c r="AA1508" s="116">
        <v>153</v>
      </c>
      <c r="AB1508" s="116">
        <v>0</v>
      </c>
      <c r="AC1508" s="116">
        <v>0</v>
      </c>
      <c r="AD1508" s="116">
        <v>20</v>
      </c>
      <c r="AE1508" s="116">
        <v>140</v>
      </c>
      <c r="AF1508" s="116" t="s">
        <v>1860</v>
      </c>
      <c r="AG1508" s="117"/>
      <c r="AH1508" s="117" t="s">
        <v>1861</v>
      </c>
    </row>
    <row r="1509" spans="1:34" x14ac:dyDescent="0.25">
      <c r="A1509" s="117" t="s">
        <v>329</v>
      </c>
      <c r="B1509" s="117" t="s">
        <v>175</v>
      </c>
      <c r="C1509" s="117" t="s">
        <v>4814</v>
      </c>
      <c r="D1509" s="117" t="s">
        <v>364</v>
      </c>
      <c r="E1509" s="117" t="s">
        <v>176</v>
      </c>
      <c r="F1509" s="117" t="s">
        <v>522</v>
      </c>
      <c r="G1509" s="117" t="s">
        <v>523</v>
      </c>
      <c r="H1509" s="117" t="s">
        <v>4815</v>
      </c>
      <c r="I1509" s="117"/>
      <c r="J1509" s="116" t="s">
        <v>1858</v>
      </c>
      <c r="K1509" s="116">
        <v>9.0684034550000003</v>
      </c>
      <c r="L1509" s="116">
        <v>29.064079410000002</v>
      </c>
      <c r="M1509" s="117" t="s">
        <v>1859</v>
      </c>
      <c r="N1509" s="116" t="s">
        <v>159</v>
      </c>
      <c r="O1509" s="116">
        <v>17</v>
      </c>
      <c r="P1509" s="116">
        <v>119</v>
      </c>
      <c r="Q1509" s="116">
        <v>17</v>
      </c>
      <c r="R1509" s="116">
        <v>119</v>
      </c>
      <c r="S1509" s="116">
        <v>0</v>
      </c>
      <c r="T1509" s="116">
        <v>0</v>
      </c>
      <c r="U1509" s="116" t="s">
        <v>159</v>
      </c>
      <c r="V1509" s="116">
        <v>47</v>
      </c>
      <c r="W1509" s="116">
        <v>329</v>
      </c>
      <c r="X1509" s="116">
        <v>27</v>
      </c>
      <c r="Y1509" s="116">
        <v>189</v>
      </c>
      <c r="Z1509" s="116">
        <v>20</v>
      </c>
      <c r="AA1509" s="116">
        <v>140</v>
      </c>
      <c r="AB1509" s="116">
        <v>0</v>
      </c>
      <c r="AC1509" s="116">
        <v>0</v>
      </c>
      <c r="AD1509" s="116">
        <v>0</v>
      </c>
      <c r="AE1509" s="116">
        <v>0</v>
      </c>
      <c r="AF1509" s="116" t="s">
        <v>1860</v>
      </c>
      <c r="AG1509" s="117"/>
      <c r="AH1509" s="117" t="s">
        <v>1861</v>
      </c>
    </row>
    <row r="1510" spans="1:34" x14ac:dyDescent="0.25">
      <c r="A1510" s="117" t="s">
        <v>329</v>
      </c>
      <c r="B1510" s="117" t="s">
        <v>175</v>
      </c>
      <c r="C1510" s="117" t="s">
        <v>4816</v>
      </c>
      <c r="D1510" s="117" t="s">
        <v>364</v>
      </c>
      <c r="E1510" s="117" t="s">
        <v>176</v>
      </c>
      <c r="F1510" s="117" t="s">
        <v>522</v>
      </c>
      <c r="G1510" s="117" t="s">
        <v>523</v>
      </c>
      <c r="H1510" s="117" t="s">
        <v>4817</v>
      </c>
      <c r="I1510" s="117"/>
      <c r="J1510" s="116" t="s">
        <v>1858</v>
      </c>
      <c r="K1510" s="116">
        <v>9.1073459999999997</v>
      </c>
      <c r="L1510" s="116">
        <v>29.068570999999999</v>
      </c>
      <c r="M1510" s="117" t="s">
        <v>1859</v>
      </c>
      <c r="N1510" s="116" t="s">
        <v>159</v>
      </c>
      <c r="O1510" s="116">
        <v>9</v>
      </c>
      <c r="P1510" s="116">
        <v>63</v>
      </c>
      <c r="Q1510" s="116">
        <v>9</v>
      </c>
      <c r="R1510" s="116">
        <v>63</v>
      </c>
      <c r="S1510" s="116">
        <v>0</v>
      </c>
      <c r="T1510" s="116">
        <v>0</v>
      </c>
      <c r="U1510" s="116" t="s">
        <v>159</v>
      </c>
      <c r="V1510" s="116">
        <v>75</v>
      </c>
      <c r="W1510" s="116">
        <v>528</v>
      </c>
      <c r="X1510" s="116">
        <v>75</v>
      </c>
      <c r="Y1510" s="116">
        <v>528</v>
      </c>
      <c r="Z1510" s="116">
        <v>0</v>
      </c>
      <c r="AA1510" s="116">
        <v>0</v>
      </c>
      <c r="AB1510" s="116">
        <v>0</v>
      </c>
      <c r="AC1510" s="116">
        <v>0</v>
      </c>
      <c r="AD1510" s="116">
        <v>0</v>
      </c>
      <c r="AE1510" s="116">
        <v>0</v>
      </c>
      <c r="AF1510" s="116" t="s">
        <v>1860</v>
      </c>
      <c r="AG1510" s="117"/>
      <c r="AH1510" s="117" t="s">
        <v>1861</v>
      </c>
    </row>
    <row r="1511" spans="1:34" x14ac:dyDescent="0.25">
      <c r="A1511" s="117" t="s">
        <v>329</v>
      </c>
      <c r="B1511" s="117" t="s">
        <v>175</v>
      </c>
      <c r="C1511" s="117" t="s">
        <v>4818</v>
      </c>
      <c r="D1511" s="117" t="s">
        <v>364</v>
      </c>
      <c r="E1511" s="117" t="s">
        <v>176</v>
      </c>
      <c r="F1511" s="117" t="s">
        <v>522</v>
      </c>
      <c r="G1511" s="117" t="s">
        <v>523</v>
      </c>
      <c r="H1511" s="117" t="s">
        <v>4819</v>
      </c>
      <c r="I1511" s="117" t="s">
        <v>4820</v>
      </c>
      <c r="J1511" s="116" t="s">
        <v>1858</v>
      </c>
      <c r="K1511" s="116">
        <v>9.0684034550000003</v>
      </c>
      <c r="L1511" s="116">
        <v>29.064079410000002</v>
      </c>
      <c r="M1511" s="117" t="s">
        <v>1859</v>
      </c>
      <c r="N1511" s="116" t="s">
        <v>159</v>
      </c>
      <c r="O1511" s="116">
        <v>24</v>
      </c>
      <c r="P1511" s="116">
        <v>168</v>
      </c>
      <c r="Q1511" s="116">
        <v>24</v>
      </c>
      <c r="R1511" s="116">
        <v>168</v>
      </c>
      <c r="S1511" s="116">
        <v>0</v>
      </c>
      <c r="T1511" s="116">
        <v>0</v>
      </c>
      <c r="U1511" s="116" t="s">
        <v>159</v>
      </c>
      <c r="V1511" s="116">
        <v>63</v>
      </c>
      <c r="W1511" s="116">
        <v>438</v>
      </c>
      <c r="X1511" s="116">
        <v>45</v>
      </c>
      <c r="Y1511" s="116">
        <v>312</v>
      </c>
      <c r="Z1511" s="116">
        <v>18</v>
      </c>
      <c r="AA1511" s="116">
        <v>126</v>
      </c>
      <c r="AB1511" s="116">
        <v>0</v>
      </c>
      <c r="AC1511" s="116">
        <v>0</v>
      </c>
      <c r="AD1511" s="116">
        <v>12</v>
      </c>
      <c r="AE1511" s="116">
        <v>84</v>
      </c>
      <c r="AF1511" s="116" t="s">
        <v>1860</v>
      </c>
      <c r="AG1511" s="117"/>
      <c r="AH1511" s="117" t="s">
        <v>1861</v>
      </c>
    </row>
    <row r="1512" spans="1:34" x14ac:dyDescent="0.25">
      <c r="A1512" s="117" t="s">
        <v>329</v>
      </c>
      <c r="B1512" s="117" t="s">
        <v>175</v>
      </c>
      <c r="C1512" s="117" t="s">
        <v>4821</v>
      </c>
      <c r="D1512" s="117" t="s">
        <v>364</v>
      </c>
      <c r="E1512" s="117" t="s">
        <v>176</v>
      </c>
      <c r="F1512" s="117" t="s">
        <v>522</v>
      </c>
      <c r="G1512" s="117" t="s">
        <v>523</v>
      </c>
      <c r="H1512" s="117" t="s">
        <v>4822</v>
      </c>
      <c r="I1512" s="117"/>
      <c r="J1512" s="116" t="s">
        <v>1858</v>
      </c>
      <c r="K1512" s="116">
        <v>9.1127260000000003</v>
      </c>
      <c r="L1512" s="116">
        <v>29.070350999999999</v>
      </c>
      <c r="M1512" s="117" t="s">
        <v>1859</v>
      </c>
      <c r="N1512" s="116" t="s">
        <v>159</v>
      </c>
      <c r="O1512" s="116">
        <v>13</v>
      </c>
      <c r="P1512" s="116">
        <v>91</v>
      </c>
      <c r="Q1512" s="116">
        <v>13</v>
      </c>
      <c r="R1512" s="116">
        <v>91</v>
      </c>
      <c r="S1512" s="116">
        <v>0</v>
      </c>
      <c r="T1512" s="116">
        <v>0</v>
      </c>
      <c r="U1512" s="116" t="s">
        <v>159</v>
      </c>
      <c r="V1512" s="116">
        <v>25</v>
      </c>
      <c r="W1512" s="116">
        <v>176</v>
      </c>
      <c r="X1512" s="116">
        <v>25</v>
      </c>
      <c r="Y1512" s="116">
        <v>176</v>
      </c>
      <c r="Z1512" s="116">
        <v>0</v>
      </c>
      <c r="AA1512" s="116">
        <v>0</v>
      </c>
      <c r="AB1512" s="116">
        <v>0</v>
      </c>
      <c r="AC1512" s="116">
        <v>0</v>
      </c>
      <c r="AD1512" s="116">
        <v>0</v>
      </c>
      <c r="AE1512" s="116">
        <v>0</v>
      </c>
      <c r="AF1512" s="116" t="s">
        <v>1860</v>
      </c>
      <c r="AG1512" s="117"/>
      <c r="AH1512" s="117" t="s">
        <v>1861</v>
      </c>
    </row>
    <row r="1513" spans="1:34" x14ac:dyDescent="0.25">
      <c r="A1513" s="117" t="s">
        <v>329</v>
      </c>
      <c r="B1513" s="117" t="s">
        <v>175</v>
      </c>
      <c r="C1513" s="117" t="s">
        <v>4823</v>
      </c>
      <c r="D1513" s="117" t="s">
        <v>364</v>
      </c>
      <c r="E1513" s="117" t="s">
        <v>176</v>
      </c>
      <c r="F1513" s="117" t="s">
        <v>522</v>
      </c>
      <c r="G1513" s="117" t="s">
        <v>523</v>
      </c>
      <c r="H1513" s="117" t="s">
        <v>4824</v>
      </c>
      <c r="I1513" s="117"/>
      <c r="J1513" s="116" t="s">
        <v>1858</v>
      </c>
      <c r="K1513" s="116">
        <v>9.0426629999999992</v>
      </c>
      <c r="L1513" s="116">
        <v>29.114156000000001</v>
      </c>
      <c r="M1513" s="117" t="s">
        <v>1859</v>
      </c>
      <c r="N1513" s="116" t="s">
        <v>159</v>
      </c>
      <c r="O1513" s="116">
        <v>19</v>
      </c>
      <c r="P1513" s="116">
        <v>133</v>
      </c>
      <c r="Q1513" s="116">
        <v>19</v>
      </c>
      <c r="R1513" s="116">
        <v>133</v>
      </c>
      <c r="S1513" s="116">
        <v>0</v>
      </c>
      <c r="T1513" s="116">
        <v>0</v>
      </c>
      <c r="U1513" s="116" t="s">
        <v>159</v>
      </c>
      <c r="V1513" s="116">
        <v>79</v>
      </c>
      <c r="W1513" s="116">
        <v>552</v>
      </c>
      <c r="X1513" s="116">
        <v>55</v>
      </c>
      <c r="Y1513" s="116">
        <v>384</v>
      </c>
      <c r="Z1513" s="116">
        <v>24</v>
      </c>
      <c r="AA1513" s="116">
        <v>168</v>
      </c>
      <c r="AB1513" s="116">
        <v>0</v>
      </c>
      <c r="AC1513" s="116">
        <v>0</v>
      </c>
      <c r="AD1513" s="116">
        <v>0</v>
      </c>
      <c r="AE1513" s="116">
        <v>0</v>
      </c>
      <c r="AF1513" s="116" t="s">
        <v>1860</v>
      </c>
      <c r="AG1513" s="117"/>
      <c r="AH1513" s="117" t="s">
        <v>1861</v>
      </c>
    </row>
    <row r="1514" spans="1:34" x14ac:dyDescent="0.25">
      <c r="A1514" s="117" t="s">
        <v>329</v>
      </c>
      <c r="B1514" s="117" t="s">
        <v>175</v>
      </c>
      <c r="C1514" s="117" t="s">
        <v>4825</v>
      </c>
      <c r="D1514" s="117" t="s">
        <v>364</v>
      </c>
      <c r="E1514" s="117" t="s">
        <v>176</v>
      </c>
      <c r="F1514" s="117" t="s">
        <v>522</v>
      </c>
      <c r="G1514" s="117" t="s">
        <v>523</v>
      </c>
      <c r="H1514" s="117" t="s">
        <v>4826</v>
      </c>
      <c r="I1514" s="117"/>
      <c r="J1514" s="116" t="s">
        <v>1858</v>
      </c>
      <c r="K1514" s="116">
        <v>9.0531939999999995</v>
      </c>
      <c r="L1514" s="116">
        <v>29.094711</v>
      </c>
      <c r="M1514" s="117" t="s">
        <v>1859</v>
      </c>
      <c r="N1514" s="116" t="s">
        <v>159</v>
      </c>
      <c r="O1514" s="116">
        <v>140</v>
      </c>
      <c r="P1514" s="116">
        <v>1015</v>
      </c>
      <c r="Q1514" s="116">
        <v>140</v>
      </c>
      <c r="R1514" s="116">
        <v>1015</v>
      </c>
      <c r="S1514" s="116">
        <v>0</v>
      </c>
      <c r="T1514" s="116">
        <v>0</v>
      </c>
      <c r="U1514" s="119" t="s">
        <v>146</v>
      </c>
      <c r="V1514" s="116">
        <v>0</v>
      </c>
      <c r="W1514" s="116">
        <v>0</v>
      </c>
      <c r="X1514" s="116">
        <v>0</v>
      </c>
      <c r="Y1514" s="116">
        <v>0</v>
      </c>
      <c r="Z1514" s="116">
        <v>0</v>
      </c>
      <c r="AA1514" s="116">
        <v>0</v>
      </c>
      <c r="AB1514" s="116">
        <v>0</v>
      </c>
      <c r="AC1514" s="116">
        <v>0</v>
      </c>
      <c r="AD1514" s="116">
        <v>0</v>
      </c>
      <c r="AE1514" s="116">
        <v>0</v>
      </c>
      <c r="AF1514" s="116" t="s">
        <v>1860</v>
      </c>
      <c r="AG1514" s="117" t="s">
        <v>1888</v>
      </c>
      <c r="AH1514" s="117" t="s">
        <v>1861</v>
      </c>
    </row>
    <row r="1515" spans="1:34" x14ac:dyDescent="0.25">
      <c r="A1515" s="117" t="s">
        <v>329</v>
      </c>
      <c r="B1515" s="117" t="s">
        <v>175</v>
      </c>
      <c r="C1515" s="117" t="s">
        <v>4827</v>
      </c>
      <c r="D1515" s="117" t="s">
        <v>364</v>
      </c>
      <c r="E1515" s="117" t="s">
        <v>176</v>
      </c>
      <c r="F1515" s="117" t="s">
        <v>370</v>
      </c>
      <c r="G1515" s="117" t="s">
        <v>371</v>
      </c>
      <c r="H1515" s="117" t="s">
        <v>4828</v>
      </c>
      <c r="I1515" s="117"/>
      <c r="J1515" s="116" t="s">
        <v>1858</v>
      </c>
      <c r="K1515" s="116">
        <v>9.20472</v>
      </c>
      <c r="L1515" s="116">
        <v>28.910160000000001</v>
      </c>
      <c r="M1515" s="117" t="s">
        <v>1859</v>
      </c>
      <c r="N1515" s="116" t="s">
        <v>159</v>
      </c>
      <c r="O1515" s="116">
        <v>10</v>
      </c>
      <c r="P1515" s="116">
        <v>80</v>
      </c>
      <c r="Q1515" s="116">
        <v>10</v>
      </c>
      <c r="R1515" s="116">
        <v>80</v>
      </c>
      <c r="S1515" s="116">
        <v>0</v>
      </c>
      <c r="T1515" s="116">
        <v>0</v>
      </c>
      <c r="U1515" s="116" t="s">
        <v>159</v>
      </c>
      <c r="V1515" s="116">
        <v>15</v>
      </c>
      <c r="W1515" s="116">
        <v>110</v>
      </c>
      <c r="X1515" s="116">
        <v>10</v>
      </c>
      <c r="Y1515" s="116">
        <v>75</v>
      </c>
      <c r="Z1515" s="116">
        <v>5</v>
      </c>
      <c r="AA1515" s="116">
        <v>35</v>
      </c>
      <c r="AB1515" s="116">
        <v>0</v>
      </c>
      <c r="AC1515" s="116">
        <v>0</v>
      </c>
      <c r="AD1515" s="116">
        <v>0</v>
      </c>
      <c r="AE1515" s="116">
        <v>0</v>
      </c>
      <c r="AF1515" s="116" t="s">
        <v>1860</v>
      </c>
      <c r="AG1515" s="117"/>
      <c r="AH1515" s="117" t="s">
        <v>1861</v>
      </c>
    </row>
    <row r="1516" spans="1:34" x14ac:dyDescent="0.25">
      <c r="A1516" s="117" t="s">
        <v>329</v>
      </c>
      <c r="B1516" s="117" t="s">
        <v>175</v>
      </c>
      <c r="C1516" s="117" t="s">
        <v>4829</v>
      </c>
      <c r="D1516" s="117" t="s">
        <v>364</v>
      </c>
      <c r="E1516" s="117" t="s">
        <v>176</v>
      </c>
      <c r="F1516" s="117" t="s">
        <v>370</v>
      </c>
      <c r="G1516" s="117" t="s">
        <v>371</v>
      </c>
      <c r="H1516" s="117" t="s">
        <v>4830</v>
      </c>
      <c r="I1516" s="117"/>
      <c r="J1516" s="116" t="s">
        <v>1858</v>
      </c>
      <c r="K1516" s="116">
        <v>9.138776</v>
      </c>
      <c r="L1516" s="116">
        <v>28.993932000000001</v>
      </c>
      <c r="M1516" s="117" t="s">
        <v>1859</v>
      </c>
      <c r="N1516" s="116" t="s">
        <v>159</v>
      </c>
      <c r="O1516" s="116">
        <v>10</v>
      </c>
      <c r="P1516" s="116">
        <v>80</v>
      </c>
      <c r="Q1516" s="116">
        <v>10</v>
      </c>
      <c r="R1516" s="116">
        <v>80</v>
      </c>
      <c r="S1516" s="116">
        <v>0</v>
      </c>
      <c r="T1516" s="116">
        <v>0</v>
      </c>
      <c r="U1516" s="116" t="s">
        <v>159</v>
      </c>
      <c r="V1516" s="116">
        <v>25</v>
      </c>
      <c r="W1516" s="116">
        <v>175</v>
      </c>
      <c r="X1516" s="116">
        <v>25</v>
      </c>
      <c r="Y1516" s="116">
        <v>175</v>
      </c>
      <c r="Z1516" s="116">
        <v>0</v>
      </c>
      <c r="AA1516" s="116">
        <v>0</v>
      </c>
      <c r="AB1516" s="116">
        <v>0</v>
      </c>
      <c r="AC1516" s="116">
        <v>0</v>
      </c>
      <c r="AD1516" s="116">
        <v>0</v>
      </c>
      <c r="AE1516" s="116">
        <v>0</v>
      </c>
      <c r="AF1516" s="116" t="s">
        <v>1860</v>
      </c>
      <c r="AG1516" s="117"/>
      <c r="AH1516" s="117" t="s">
        <v>1861</v>
      </c>
    </row>
    <row r="1517" spans="1:34" x14ac:dyDescent="0.25">
      <c r="A1517" s="117" t="s">
        <v>329</v>
      </c>
      <c r="B1517" s="117" t="s">
        <v>175</v>
      </c>
      <c r="C1517" s="117" t="s">
        <v>4831</v>
      </c>
      <c r="D1517" s="117" t="s">
        <v>364</v>
      </c>
      <c r="E1517" s="117" t="s">
        <v>176</v>
      </c>
      <c r="F1517" s="117" t="s">
        <v>370</v>
      </c>
      <c r="G1517" s="117" t="s">
        <v>371</v>
      </c>
      <c r="H1517" s="117" t="s">
        <v>4832</v>
      </c>
      <c r="I1517" s="117"/>
      <c r="J1517" s="116" t="s">
        <v>1858</v>
      </c>
      <c r="K1517" s="116">
        <v>9.1186299999999996</v>
      </c>
      <c r="L1517" s="116">
        <v>28.953130000000002</v>
      </c>
      <c r="M1517" s="117" t="s">
        <v>1859</v>
      </c>
      <c r="N1517" s="116" t="s">
        <v>159</v>
      </c>
      <c r="O1517" s="116">
        <v>30</v>
      </c>
      <c r="P1517" s="116">
        <v>150</v>
      </c>
      <c r="Q1517" s="116">
        <v>30</v>
      </c>
      <c r="R1517" s="116">
        <v>150</v>
      </c>
      <c r="S1517" s="116">
        <v>0</v>
      </c>
      <c r="T1517" s="116">
        <v>0</v>
      </c>
      <c r="U1517" s="116" t="s">
        <v>159</v>
      </c>
      <c r="V1517" s="116">
        <v>39</v>
      </c>
      <c r="W1517" s="116">
        <v>275</v>
      </c>
      <c r="X1517" s="116">
        <v>39</v>
      </c>
      <c r="Y1517" s="116">
        <v>275</v>
      </c>
      <c r="Z1517" s="116">
        <v>0</v>
      </c>
      <c r="AA1517" s="116">
        <v>0</v>
      </c>
      <c r="AB1517" s="116">
        <v>0</v>
      </c>
      <c r="AC1517" s="116">
        <v>0</v>
      </c>
      <c r="AD1517" s="116">
        <v>0</v>
      </c>
      <c r="AE1517" s="116">
        <v>0</v>
      </c>
      <c r="AF1517" s="116" t="s">
        <v>1860</v>
      </c>
      <c r="AG1517" s="117"/>
      <c r="AH1517" s="117" t="s">
        <v>1861</v>
      </c>
    </row>
    <row r="1518" spans="1:34" x14ac:dyDescent="0.25">
      <c r="A1518" s="117" t="s">
        <v>329</v>
      </c>
      <c r="B1518" s="117" t="s">
        <v>175</v>
      </c>
      <c r="C1518" s="117" t="s">
        <v>4833</v>
      </c>
      <c r="D1518" s="117" t="s">
        <v>364</v>
      </c>
      <c r="E1518" s="117" t="s">
        <v>176</v>
      </c>
      <c r="F1518" s="117" t="s">
        <v>370</v>
      </c>
      <c r="G1518" s="117" t="s">
        <v>371</v>
      </c>
      <c r="H1518" s="117" t="s">
        <v>4834</v>
      </c>
      <c r="I1518" s="117"/>
      <c r="J1518" s="116" t="s">
        <v>1858</v>
      </c>
      <c r="K1518" s="116">
        <v>9.1369600000000002</v>
      </c>
      <c r="L1518" s="116">
        <v>29.030049999999999</v>
      </c>
      <c r="M1518" s="117" t="s">
        <v>1859</v>
      </c>
      <c r="N1518" s="116" t="s">
        <v>159</v>
      </c>
      <c r="O1518" s="116">
        <v>50</v>
      </c>
      <c r="P1518" s="116">
        <v>200</v>
      </c>
      <c r="Q1518" s="116">
        <v>50</v>
      </c>
      <c r="R1518" s="116">
        <v>200</v>
      </c>
      <c r="S1518" s="116">
        <v>0</v>
      </c>
      <c r="T1518" s="116">
        <v>0</v>
      </c>
      <c r="U1518" s="116" t="s">
        <v>159</v>
      </c>
      <c r="V1518" s="116">
        <v>20</v>
      </c>
      <c r="W1518" s="116">
        <v>140</v>
      </c>
      <c r="X1518" s="116">
        <v>20</v>
      </c>
      <c r="Y1518" s="116">
        <v>140</v>
      </c>
      <c r="Z1518" s="116">
        <v>0</v>
      </c>
      <c r="AA1518" s="116">
        <v>0</v>
      </c>
      <c r="AB1518" s="116">
        <v>0</v>
      </c>
      <c r="AC1518" s="116">
        <v>0</v>
      </c>
      <c r="AD1518" s="116">
        <v>0</v>
      </c>
      <c r="AE1518" s="116">
        <v>0</v>
      </c>
      <c r="AF1518" s="116" t="s">
        <v>1860</v>
      </c>
      <c r="AG1518" s="117"/>
      <c r="AH1518" s="117" t="s">
        <v>1861</v>
      </c>
    </row>
    <row r="1519" spans="1:34" x14ac:dyDescent="0.25">
      <c r="A1519" s="117" t="s">
        <v>329</v>
      </c>
      <c r="B1519" s="117" t="s">
        <v>175</v>
      </c>
      <c r="C1519" s="117" t="s">
        <v>4835</v>
      </c>
      <c r="D1519" s="117" t="s">
        <v>364</v>
      </c>
      <c r="E1519" s="117" t="s">
        <v>176</v>
      </c>
      <c r="F1519" s="117" t="s">
        <v>370</v>
      </c>
      <c r="G1519" s="117" t="s">
        <v>371</v>
      </c>
      <c r="H1519" s="117" t="s">
        <v>4836</v>
      </c>
      <c r="I1519" s="117"/>
      <c r="J1519" s="116" t="s">
        <v>1858</v>
      </c>
      <c r="K1519" s="116">
        <v>9.15</v>
      </c>
      <c r="L1519" s="116">
        <v>29.016666699999998</v>
      </c>
      <c r="M1519" s="117" t="s">
        <v>1859</v>
      </c>
      <c r="N1519" s="116" t="s">
        <v>159</v>
      </c>
      <c r="O1519" s="116">
        <v>10</v>
      </c>
      <c r="P1519" s="116">
        <v>60</v>
      </c>
      <c r="Q1519" s="116">
        <v>10</v>
      </c>
      <c r="R1519" s="116">
        <v>60</v>
      </c>
      <c r="S1519" s="116">
        <v>0</v>
      </c>
      <c r="T1519" s="116">
        <v>0</v>
      </c>
      <c r="U1519" s="116" t="s">
        <v>159</v>
      </c>
      <c r="V1519" s="116">
        <v>27</v>
      </c>
      <c r="W1519" s="116">
        <v>191</v>
      </c>
      <c r="X1519" s="116">
        <v>27</v>
      </c>
      <c r="Y1519" s="116">
        <v>191</v>
      </c>
      <c r="Z1519" s="116">
        <v>0</v>
      </c>
      <c r="AA1519" s="116">
        <v>0</v>
      </c>
      <c r="AB1519" s="116">
        <v>0</v>
      </c>
      <c r="AC1519" s="116">
        <v>0</v>
      </c>
      <c r="AD1519" s="116">
        <v>0</v>
      </c>
      <c r="AE1519" s="116">
        <v>0</v>
      </c>
      <c r="AF1519" s="116" t="s">
        <v>1860</v>
      </c>
      <c r="AG1519" s="117"/>
      <c r="AH1519" s="117" t="s">
        <v>1861</v>
      </c>
    </row>
    <row r="1520" spans="1:34" x14ac:dyDescent="0.25">
      <c r="A1520" s="117" t="s">
        <v>329</v>
      </c>
      <c r="B1520" s="117" t="s">
        <v>175</v>
      </c>
      <c r="C1520" s="117" t="s">
        <v>4837</v>
      </c>
      <c r="D1520" s="117" t="s">
        <v>364</v>
      </c>
      <c r="E1520" s="117" t="s">
        <v>176</v>
      </c>
      <c r="F1520" s="117" t="s">
        <v>370</v>
      </c>
      <c r="G1520" s="117" t="s">
        <v>371</v>
      </c>
      <c r="H1520" s="117" t="s">
        <v>4838</v>
      </c>
      <c r="I1520" s="117"/>
      <c r="J1520" s="116" t="s">
        <v>1858</v>
      </c>
      <c r="K1520" s="116">
        <v>9.1375100000000007</v>
      </c>
      <c r="L1520" s="116">
        <v>28.97465</v>
      </c>
      <c r="M1520" s="117" t="s">
        <v>1859</v>
      </c>
      <c r="N1520" s="116" t="s">
        <v>146</v>
      </c>
      <c r="O1520" s="116">
        <v>0</v>
      </c>
      <c r="P1520" s="116">
        <v>0</v>
      </c>
      <c r="Q1520" s="116">
        <v>0</v>
      </c>
      <c r="R1520" s="116">
        <v>0</v>
      </c>
      <c r="S1520" s="116">
        <v>0</v>
      </c>
      <c r="T1520" s="116">
        <v>0</v>
      </c>
      <c r="U1520" s="116" t="s">
        <v>159</v>
      </c>
      <c r="V1520" s="116">
        <v>36</v>
      </c>
      <c r="W1520" s="116">
        <v>240</v>
      </c>
      <c r="X1520" s="116">
        <v>36</v>
      </c>
      <c r="Y1520" s="116">
        <v>240</v>
      </c>
      <c r="Z1520" s="116">
        <v>0</v>
      </c>
      <c r="AA1520" s="116">
        <v>0</v>
      </c>
      <c r="AB1520" s="116">
        <v>0</v>
      </c>
      <c r="AC1520" s="116">
        <v>0</v>
      </c>
      <c r="AD1520" s="116">
        <v>0</v>
      </c>
      <c r="AE1520" s="116">
        <v>0</v>
      </c>
      <c r="AF1520" s="116" t="s">
        <v>1860</v>
      </c>
      <c r="AG1520" s="117"/>
      <c r="AH1520" s="117" t="s">
        <v>1861</v>
      </c>
    </row>
    <row r="1521" spans="1:34" x14ac:dyDescent="0.25">
      <c r="A1521" s="117" t="s">
        <v>329</v>
      </c>
      <c r="B1521" s="117" t="s">
        <v>175</v>
      </c>
      <c r="C1521" s="117" t="s">
        <v>4839</v>
      </c>
      <c r="D1521" s="117" t="s">
        <v>364</v>
      </c>
      <c r="E1521" s="117" t="s">
        <v>176</v>
      </c>
      <c r="F1521" s="117" t="s">
        <v>370</v>
      </c>
      <c r="G1521" s="117" t="s">
        <v>371</v>
      </c>
      <c r="H1521" s="117" t="s">
        <v>4840</v>
      </c>
      <c r="I1521" s="117"/>
      <c r="J1521" s="116" t="s">
        <v>1858</v>
      </c>
      <c r="K1521" s="116">
        <v>9.1659437940000004</v>
      </c>
      <c r="L1521" s="116">
        <v>28.9988554</v>
      </c>
      <c r="M1521" s="117" t="s">
        <v>1859</v>
      </c>
      <c r="N1521" s="116" t="s">
        <v>159</v>
      </c>
      <c r="O1521" s="116">
        <v>8</v>
      </c>
      <c r="P1521" s="116">
        <v>40</v>
      </c>
      <c r="Q1521" s="116">
        <v>8</v>
      </c>
      <c r="R1521" s="116">
        <v>40</v>
      </c>
      <c r="S1521" s="116">
        <v>0</v>
      </c>
      <c r="T1521" s="116">
        <v>0</v>
      </c>
      <c r="U1521" s="116" t="s">
        <v>159</v>
      </c>
      <c r="V1521" s="116">
        <v>18</v>
      </c>
      <c r="W1521" s="116">
        <v>131</v>
      </c>
      <c r="X1521" s="116">
        <v>18</v>
      </c>
      <c r="Y1521" s="116">
        <v>131</v>
      </c>
      <c r="Z1521" s="116">
        <v>0</v>
      </c>
      <c r="AA1521" s="116">
        <v>0</v>
      </c>
      <c r="AB1521" s="116">
        <v>0</v>
      </c>
      <c r="AC1521" s="116">
        <v>0</v>
      </c>
      <c r="AD1521" s="116">
        <v>0</v>
      </c>
      <c r="AE1521" s="116">
        <v>0</v>
      </c>
      <c r="AF1521" s="116" t="s">
        <v>1860</v>
      </c>
      <c r="AG1521" s="117"/>
      <c r="AH1521" s="117" t="s">
        <v>1861</v>
      </c>
    </row>
    <row r="1522" spans="1:34" x14ac:dyDescent="0.25">
      <c r="A1522" s="117" t="s">
        <v>329</v>
      </c>
      <c r="B1522" s="117" t="s">
        <v>175</v>
      </c>
      <c r="C1522" s="117" t="s">
        <v>4841</v>
      </c>
      <c r="D1522" s="117" t="s">
        <v>364</v>
      </c>
      <c r="E1522" s="117" t="s">
        <v>176</v>
      </c>
      <c r="F1522" s="117" t="s">
        <v>370</v>
      </c>
      <c r="G1522" s="117" t="s">
        <v>371</v>
      </c>
      <c r="H1522" s="117" t="s">
        <v>371</v>
      </c>
      <c r="I1522" s="117"/>
      <c r="J1522" s="116" t="s">
        <v>1858</v>
      </c>
      <c r="K1522" s="116">
        <v>9.1496099999999991</v>
      </c>
      <c r="L1522" s="116">
        <v>29.031659999999999</v>
      </c>
      <c r="M1522" s="117" t="s">
        <v>1859</v>
      </c>
      <c r="N1522" s="116" t="s">
        <v>159</v>
      </c>
      <c r="O1522" s="116">
        <v>100</v>
      </c>
      <c r="P1522" s="116">
        <v>400</v>
      </c>
      <c r="Q1522" s="116">
        <v>100</v>
      </c>
      <c r="R1522" s="116">
        <v>400</v>
      </c>
      <c r="S1522" s="116">
        <v>0</v>
      </c>
      <c r="T1522" s="116">
        <v>0</v>
      </c>
      <c r="U1522" s="116" t="s">
        <v>159</v>
      </c>
      <c r="V1522" s="116">
        <v>59</v>
      </c>
      <c r="W1522" s="116">
        <v>395</v>
      </c>
      <c r="X1522" s="116">
        <v>59</v>
      </c>
      <c r="Y1522" s="116">
        <v>395</v>
      </c>
      <c r="Z1522" s="116">
        <v>0</v>
      </c>
      <c r="AA1522" s="116">
        <v>0</v>
      </c>
      <c r="AB1522" s="116">
        <v>0</v>
      </c>
      <c r="AC1522" s="116">
        <v>0</v>
      </c>
      <c r="AD1522" s="116">
        <v>0</v>
      </c>
      <c r="AE1522" s="116">
        <v>0</v>
      </c>
      <c r="AF1522" s="116" t="s">
        <v>1860</v>
      </c>
      <c r="AG1522" s="117"/>
      <c r="AH1522" s="117" t="s">
        <v>1861</v>
      </c>
    </row>
    <row r="1523" spans="1:34" x14ac:dyDescent="0.25">
      <c r="A1523" s="117" t="s">
        <v>329</v>
      </c>
      <c r="B1523" s="117" t="s">
        <v>175</v>
      </c>
      <c r="C1523" s="117" t="s">
        <v>4842</v>
      </c>
      <c r="D1523" s="117" t="s">
        <v>364</v>
      </c>
      <c r="E1523" s="117" t="s">
        <v>176</v>
      </c>
      <c r="F1523" s="117" t="s">
        <v>370</v>
      </c>
      <c r="G1523" s="117" t="s">
        <v>371</v>
      </c>
      <c r="H1523" s="117" t="s">
        <v>4843</v>
      </c>
      <c r="I1523" s="117"/>
      <c r="J1523" s="116" t="s">
        <v>1858</v>
      </c>
      <c r="K1523" s="116">
        <v>9.1518300000000004</v>
      </c>
      <c r="L1523" s="116">
        <v>28.98807</v>
      </c>
      <c r="M1523" s="117" t="s">
        <v>1859</v>
      </c>
      <c r="N1523" s="116" t="s">
        <v>159</v>
      </c>
      <c r="O1523" s="116">
        <v>10</v>
      </c>
      <c r="P1523" s="116">
        <v>50</v>
      </c>
      <c r="Q1523" s="116">
        <v>10</v>
      </c>
      <c r="R1523" s="116">
        <v>50</v>
      </c>
      <c r="S1523" s="116">
        <v>0</v>
      </c>
      <c r="T1523" s="116">
        <v>0</v>
      </c>
      <c r="U1523" s="119" t="s">
        <v>146</v>
      </c>
      <c r="V1523" s="116">
        <v>0</v>
      </c>
      <c r="W1523" s="116">
        <v>0</v>
      </c>
      <c r="X1523" s="116">
        <v>0</v>
      </c>
      <c r="Y1523" s="116">
        <v>0</v>
      </c>
      <c r="Z1523" s="116">
        <v>0</v>
      </c>
      <c r="AA1523" s="116">
        <v>0</v>
      </c>
      <c r="AB1523" s="116">
        <v>0</v>
      </c>
      <c r="AC1523" s="116">
        <v>0</v>
      </c>
      <c r="AD1523" s="116">
        <v>0</v>
      </c>
      <c r="AE1523" s="116">
        <v>0</v>
      </c>
      <c r="AF1523" s="116" t="s">
        <v>1860</v>
      </c>
      <c r="AG1523" s="117"/>
      <c r="AH1523" s="117" t="s">
        <v>1861</v>
      </c>
    </row>
    <row r="1524" spans="1:34" x14ac:dyDescent="0.25">
      <c r="A1524" s="117" t="s">
        <v>329</v>
      </c>
      <c r="B1524" s="117" t="s">
        <v>175</v>
      </c>
      <c r="C1524" s="117" t="s">
        <v>4844</v>
      </c>
      <c r="D1524" s="117" t="s">
        <v>364</v>
      </c>
      <c r="E1524" s="117" t="s">
        <v>176</v>
      </c>
      <c r="F1524" s="117" t="s">
        <v>370</v>
      </c>
      <c r="G1524" s="117" t="s">
        <v>371</v>
      </c>
      <c r="H1524" s="117" t="s">
        <v>4845</v>
      </c>
      <c r="I1524" s="117"/>
      <c r="J1524" s="116" t="s">
        <v>1858</v>
      </c>
      <c r="K1524" s="116">
        <v>9.1402142830000006</v>
      </c>
      <c r="L1524" s="116">
        <v>28.954027880000002</v>
      </c>
      <c r="M1524" s="117" t="s">
        <v>1859</v>
      </c>
      <c r="N1524" s="116" t="s">
        <v>159</v>
      </c>
      <c r="O1524" s="116">
        <v>6</v>
      </c>
      <c r="P1524" s="116">
        <v>30</v>
      </c>
      <c r="Q1524" s="116">
        <v>6</v>
      </c>
      <c r="R1524" s="116">
        <v>30</v>
      </c>
      <c r="S1524" s="116">
        <v>0</v>
      </c>
      <c r="T1524" s="116">
        <v>0</v>
      </c>
      <c r="U1524" s="116" t="s">
        <v>159</v>
      </c>
      <c r="V1524" s="116">
        <v>78</v>
      </c>
      <c r="W1524" s="116">
        <v>545</v>
      </c>
      <c r="X1524" s="116">
        <v>78</v>
      </c>
      <c r="Y1524" s="116">
        <v>545</v>
      </c>
      <c r="Z1524" s="116">
        <v>0</v>
      </c>
      <c r="AA1524" s="116">
        <v>0</v>
      </c>
      <c r="AB1524" s="116">
        <v>0</v>
      </c>
      <c r="AC1524" s="116">
        <v>0</v>
      </c>
      <c r="AD1524" s="116">
        <v>0</v>
      </c>
      <c r="AE1524" s="116">
        <v>0</v>
      </c>
      <c r="AF1524" s="116" t="s">
        <v>1860</v>
      </c>
      <c r="AG1524" s="117"/>
      <c r="AH1524" s="117" t="s">
        <v>1861</v>
      </c>
    </row>
    <row r="1525" spans="1:34" x14ac:dyDescent="0.25">
      <c r="A1525" s="117" t="s">
        <v>329</v>
      </c>
      <c r="B1525" s="117" t="s">
        <v>175</v>
      </c>
      <c r="C1525" s="117" t="s">
        <v>4846</v>
      </c>
      <c r="D1525" s="117" t="s">
        <v>364</v>
      </c>
      <c r="E1525" s="117" t="s">
        <v>176</v>
      </c>
      <c r="F1525" s="117" t="s">
        <v>370</v>
      </c>
      <c r="G1525" s="117" t="s">
        <v>371</v>
      </c>
      <c r="H1525" s="117" t="s">
        <v>4847</v>
      </c>
      <c r="I1525" s="117"/>
      <c r="J1525" s="116" t="s">
        <v>1858</v>
      </c>
      <c r="K1525" s="116">
        <v>9.1416000000000004</v>
      </c>
      <c r="L1525" s="116">
        <v>28.936</v>
      </c>
      <c r="M1525" s="117" t="s">
        <v>1859</v>
      </c>
      <c r="N1525" s="116" t="s">
        <v>159</v>
      </c>
      <c r="O1525" s="116">
        <v>10</v>
      </c>
      <c r="P1525" s="116">
        <v>80</v>
      </c>
      <c r="Q1525" s="116">
        <v>10</v>
      </c>
      <c r="R1525" s="116">
        <v>80</v>
      </c>
      <c r="S1525" s="116">
        <v>0</v>
      </c>
      <c r="T1525" s="116">
        <v>0</v>
      </c>
      <c r="U1525" s="116" t="s">
        <v>159</v>
      </c>
      <c r="V1525" s="116">
        <v>36</v>
      </c>
      <c r="W1525" s="116">
        <v>256</v>
      </c>
      <c r="X1525" s="116">
        <v>36</v>
      </c>
      <c r="Y1525" s="116">
        <v>256</v>
      </c>
      <c r="Z1525" s="116">
        <v>0</v>
      </c>
      <c r="AA1525" s="116">
        <v>0</v>
      </c>
      <c r="AB1525" s="116">
        <v>0</v>
      </c>
      <c r="AC1525" s="116">
        <v>0</v>
      </c>
      <c r="AD1525" s="116">
        <v>0</v>
      </c>
      <c r="AE1525" s="116">
        <v>0</v>
      </c>
      <c r="AF1525" s="116" t="s">
        <v>1860</v>
      </c>
      <c r="AG1525" s="117"/>
      <c r="AH1525" s="117" t="s">
        <v>1861</v>
      </c>
    </row>
    <row r="1526" spans="1:34" x14ac:dyDescent="0.25">
      <c r="A1526" s="117" t="s">
        <v>329</v>
      </c>
      <c r="B1526" s="117" t="s">
        <v>175</v>
      </c>
      <c r="C1526" s="117" t="s">
        <v>4848</v>
      </c>
      <c r="D1526" s="117" t="s">
        <v>364</v>
      </c>
      <c r="E1526" s="117" t="s">
        <v>176</v>
      </c>
      <c r="F1526" s="117" t="s">
        <v>370</v>
      </c>
      <c r="G1526" s="117" t="s">
        <v>371</v>
      </c>
      <c r="H1526" s="117" t="s">
        <v>4849</v>
      </c>
      <c r="I1526" s="117"/>
      <c r="J1526" s="116" t="s">
        <v>1858</v>
      </c>
      <c r="K1526" s="116">
        <v>9.2039899999999992</v>
      </c>
      <c r="L1526" s="116">
        <v>28.907599999999999</v>
      </c>
      <c r="M1526" s="117" t="s">
        <v>1859</v>
      </c>
      <c r="N1526" s="116" t="s">
        <v>159</v>
      </c>
      <c r="O1526" s="116">
        <v>10</v>
      </c>
      <c r="P1526" s="116">
        <v>90</v>
      </c>
      <c r="Q1526" s="116">
        <v>10</v>
      </c>
      <c r="R1526" s="116">
        <v>90</v>
      </c>
      <c r="S1526" s="116">
        <v>0</v>
      </c>
      <c r="T1526" s="116">
        <v>0</v>
      </c>
      <c r="U1526" s="116" t="s">
        <v>159</v>
      </c>
      <c r="V1526" s="116">
        <v>8</v>
      </c>
      <c r="W1526" s="116">
        <v>64</v>
      </c>
      <c r="X1526" s="116">
        <v>0</v>
      </c>
      <c r="Y1526" s="116">
        <v>0</v>
      </c>
      <c r="Z1526" s="116">
        <v>8</v>
      </c>
      <c r="AA1526" s="116">
        <v>64</v>
      </c>
      <c r="AB1526" s="116">
        <v>0</v>
      </c>
      <c r="AC1526" s="116">
        <v>0</v>
      </c>
      <c r="AD1526" s="116">
        <v>0</v>
      </c>
      <c r="AE1526" s="116">
        <v>0</v>
      </c>
      <c r="AF1526" s="116" t="s">
        <v>1860</v>
      </c>
      <c r="AG1526" s="117"/>
      <c r="AH1526" s="117" t="s">
        <v>1861</v>
      </c>
    </row>
    <row r="1527" spans="1:34" x14ac:dyDescent="0.25">
      <c r="A1527" s="117" t="s">
        <v>329</v>
      </c>
      <c r="B1527" s="117" t="s">
        <v>175</v>
      </c>
      <c r="C1527" s="117" t="s">
        <v>4850</v>
      </c>
      <c r="D1527" s="117" t="s">
        <v>364</v>
      </c>
      <c r="E1527" s="117" t="s">
        <v>176</v>
      </c>
      <c r="F1527" s="117" t="s">
        <v>370</v>
      </c>
      <c r="G1527" s="117" t="s">
        <v>371</v>
      </c>
      <c r="H1527" s="117" t="s">
        <v>4851</v>
      </c>
      <c r="I1527" s="117"/>
      <c r="J1527" s="116" t="s">
        <v>1858</v>
      </c>
      <c r="K1527" s="116">
        <v>9.2087500000000002</v>
      </c>
      <c r="L1527" s="116">
        <v>28.911899999999999</v>
      </c>
      <c r="M1527" s="117" t="s">
        <v>1859</v>
      </c>
      <c r="N1527" s="116" t="s">
        <v>159</v>
      </c>
      <c r="O1527" s="116">
        <v>20</v>
      </c>
      <c r="P1527" s="116">
        <v>100</v>
      </c>
      <c r="Q1527" s="116">
        <v>20</v>
      </c>
      <c r="R1527" s="116">
        <v>100</v>
      </c>
      <c r="S1527" s="116">
        <v>0</v>
      </c>
      <c r="T1527" s="116">
        <v>0</v>
      </c>
      <c r="U1527" s="116" t="s">
        <v>159</v>
      </c>
      <c r="V1527" s="116">
        <v>35</v>
      </c>
      <c r="W1527" s="116">
        <v>280</v>
      </c>
      <c r="X1527" s="116">
        <v>35</v>
      </c>
      <c r="Y1527" s="116">
        <v>280</v>
      </c>
      <c r="Z1527" s="116">
        <v>0</v>
      </c>
      <c r="AA1527" s="116">
        <v>0</v>
      </c>
      <c r="AB1527" s="116">
        <v>0</v>
      </c>
      <c r="AC1527" s="116">
        <v>0</v>
      </c>
      <c r="AD1527" s="116">
        <v>0</v>
      </c>
      <c r="AE1527" s="116">
        <v>0</v>
      </c>
      <c r="AF1527" s="116" t="s">
        <v>1860</v>
      </c>
      <c r="AG1527" s="117"/>
      <c r="AH1527" s="117" t="s">
        <v>1861</v>
      </c>
    </row>
    <row r="1528" spans="1:34" x14ac:dyDescent="0.25">
      <c r="A1528" s="117" t="s">
        <v>329</v>
      </c>
      <c r="B1528" s="117" t="s">
        <v>175</v>
      </c>
      <c r="C1528" s="117" t="s">
        <v>4852</v>
      </c>
      <c r="D1528" s="117" t="s">
        <v>364</v>
      </c>
      <c r="E1528" s="117" t="s">
        <v>176</v>
      </c>
      <c r="F1528" s="117" t="s">
        <v>370</v>
      </c>
      <c r="G1528" s="117" t="s">
        <v>371</v>
      </c>
      <c r="H1528" s="117" t="s">
        <v>4853</v>
      </c>
      <c r="I1528" s="117"/>
      <c r="J1528" s="116" t="s">
        <v>1858</v>
      </c>
      <c r="K1528" s="116">
        <v>9.1406799999999997</v>
      </c>
      <c r="L1528" s="116">
        <v>28.94219</v>
      </c>
      <c r="M1528" s="117" t="s">
        <v>1859</v>
      </c>
      <c r="N1528" s="116" t="s">
        <v>159</v>
      </c>
      <c r="O1528" s="116">
        <v>100</v>
      </c>
      <c r="P1528" s="116">
        <v>400</v>
      </c>
      <c r="Q1528" s="116">
        <v>100</v>
      </c>
      <c r="R1528" s="116">
        <v>400</v>
      </c>
      <c r="S1528" s="116">
        <v>0</v>
      </c>
      <c r="T1528" s="116">
        <v>0</v>
      </c>
      <c r="U1528" s="116" t="s">
        <v>159</v>
      </c>
      <c r="V1528" s="116">
        <v>57</v>
      </c>
      <c r="W1528" s="116">
        <v>404</v>
      </c>
      <c r="X1528" s="116">
        <v>57</v>
      </c>
      <c r="Y1528" s="116">
        <v>404</v>
      </c>
      <c r="Z1528" s="116">
        <v>0</v>
      </c>
      <c r="AA1528" s="116">
        <v>0</v>
      </c>
      <c r="AB1528" s="116">
        <v>0</v>
      </c>
      <c r="AC1528" s="116">
        <v>0</v>
      </c>
      <c r="AD1528" s="116">
        <v>0</v>
      </c>
      <c r="AE1528" s="116">
        <v>0</v>
      </c>
      <c r="AF1528" s="116" t="s">
        <v>1860</v>
      </c>
      <c r="AG1528" s="117"/>
      <c r="AH1528" s="117" t="s">
        <v>1861</v>
      </c>
    </row>
    <row r="1529" spans="1:34" x14ac:dyDescent="0.25">
      <c r="A1529" s="117" t="s">
        <v>329</v>
      </c>
      <c r="B1529" s="117" t="s">
        <v>175</v>
      </c>
      <c r="C1529" s="117" t="s">
        <v>4854</v>
      </c>
      <c r="D1529" s="117" t="s">
        <v>364</v>
      </c>
      <c r="E1529" s="117" t="s">
        <v>176</v>
      </c>
      <c r="F1529" s="117" t="s">
        <v>370</v>
      </c>
      <c r="G1529" s="117" t="s">
        <v>371</v>
      </c>
      <c r="H1529" s="117" t="s">
        <v>4855</v>
      </c>
      <c r="I1529" s="117"/>
      <c r="J1529" s="116" t="s">
        <v>1858</v>
      </c>
      <c r="K1529" s="116">
        <v>9.1324900000000007</v>
      </c>
      <c r="L1529" s="116">
        <v>28.935659999999999</v>
      </c>
      <c r="M1529" s="117" t="s">
        <v>1859</v>
      </c>
      <c r="N1529" s="116" t="s">
        <v>146</v>
      </c>
      <c r="O1529" s="116">
        <v>0</v>
      </c>
      <c r="P1529" s="116">
        <v>0</v>
      </c>
      <c r="Q1529" s="116">
        <v>0</v>
      </c>
      <c r="R1529" s="116">
        <v>0</v>
      </c>
      <c r="S1529" s="116">
        <v>0</v>
      </c>
      <c r="T1529" s="116">
        <v>0</v>
      </c>
      <c r="U1529" s="116" t="s">
        <v>159</v>
      </c>
      <c r="V1529" s="116">
        <v>10</v>
      </c>
      <c r="W1529" s="116">
        <v>60</v>
      </c>
      <c r="X1529" s="116">
        <v>10</v>
      </c>
      <c r="Y1529" s="116">
        <v>60</v>
      </c>
      <c r="Z1529" s="116">
        <v>0</v>
      </c>
      <c r="AA1529" s="116">
        <v>0</v>
      </c>
      <c r="AB1529" s="116">
        <v>0</v>
      </c>
      <c r="AC1529" s="116">
        <v>0</v>
      </c>
      <c r="AD1529" s="116">
        <v>0</v>
      </c>
      <c r="AE1529" s="116">
        <v>0</v>
      </c>
      <c r="AF1529" s="116" t="s">
        <v>1860</v>
      </c>
      <c r="AG1529" s="117"/>
      <c r="AH1529" s="117" t="s">
        <v>1861</v>
      </c>
    </row>
    <row r="1530" spans="1:34" x14ac:dyDescent="0.25">
      <c r="A1530" s="117" t="s">
        <v>329</v>
      </c>
      <c r="B1530" s="117" t="s">
        <v>175</v>
      </c>
      <c r="C1530" s="117" t="s">
        <v>4856</v>
      </c>
      <c r="D1530" s="117" t="s">
        <v>364</v>
      </c>
      <c r="E1530" s="117" t="s">
        <v>176</v>
      </c>
      <c r="F1530" s="117" t="s">
        <v>370</v>
      </c>
      <c r="G1530" s="117" t="s">
        <v>371</v>
      </c>
      <c r="H1530" s="117" t="s">
        <v>4857</v>
      </c>
      <c r="I1530" s="117"/>
      <c r="J1530" s="116" t="s">
        <v>1858</v>
      </c>
      <c r="K1530" s="116">
        <v>9.1396359999999994</v>
      </c>
      <c r="L1530" s="116">
        <v>28.992372</v>
      </c>
      <c r="M1530" s="117" t="s">
        <v>1859</v>
      </c>
      <c r="N1530" s="116" t="s">
        <v>146</v>
      </c>
      <c r="O1530" s="116">
        <v>0</v>
      </c>
      <c r="P1530" s="116">
        <v>0</v>
      </c>
      <c r="Q1530" s="116">
        <v>0</v>
      </c>
      <c r="R1530" s="116">
        <v>0</v>
      </c>
      <c r="S1530" s="116">
        <v>0</v>
      </c>
      <c r="T1530" s="116">
        <v>0</v>
      </c>
      <c r="U1530" s="116" t="s">
        <v>159</v>
      </c>
      <c r="V1530" s="116">
        <v>46</v>
      </c>
      <c r="W1530" s="116">
        <v>320</v>
      </c>
      <c r="X1530" s="116">
        <v>46</v>
      </c>
      <c r="Y1530" s="116">
        <v>320</v>
      </c>
      <c r="Z1530" s="116">
        <v>0</v>
      </c>
      <c r="AA1530" s="116">
        <v>0</v>
      </c>
      <c r="AB1530" s="116">
        <v>0</v>
      </c>
      <c r="AC1530" s="116">
        <v>0</v>
      </c>
      <c r="AD1530" s="116">
        <v>0</v>
      </c>
      <c r="AE1530" s="116">
        <v>0</v>
      </c>
      <c r="AF1530" s="116" t="s">
        <v>1860</v>
      </c>
      <c r="AG1530" s="117"/>
      <c r="AH1530" s="117" t="s">
        <v>1861</v>
      </c>
    </row>
    <row r="1531" spans="1:34" x14ac:dyDescent="0.25">
      <c r="A1531" s="117" t="s">
        <v>329</v>
      </c>
      <c r="B1531" s="117" t="s">
        <v>175</v>
      </c>
      <c r="C1531" s="117" t="s">
        <v>4858</v>
      </c>
      <c r="D1531" s="117" t="s">
        <v>364</v>
      </c>
      <c r="E1531" s="117" t="s">
        <v>176</v>
      </c>
      <c r="F1531" s="117" t="s">
        <v>370</v>
      </c>
      <c r="G1531" s="117" t="s">
        <v>371</v>
      </c>
      <c r="H1531" s="117" t="s">
        <v>4859</v>
      </c>
      <c r="I1531" s="117"/>
      <c r="J1531" s="116" t="s">
        <v>1858</v>
      </c>
      <c r="K1531" s="116">
        <v>9.1880799999999994</v>
      </c>
      <c r="L1531" s="116">
        <v>28.910160000000001</v>
      </c>
      <c r="M1531" s="117" t="s">
        <v>1859</v>
      </c>
      <c r="N1531" s="116" t="s">
        <v>146</v>
      </c>
      <c r="O1531" s="116">
        <v>0</v>
      </c>
      <c r="P1531" s="116">
        <v>0</v>
      </c>
      <c r="Q1531" s="116">
        <v>0</v>
      </c>
      <c r="R1531" s="116">
        <v>0</v>
      </c>
      <c r="S1531" s="116">
        <v>0</v>
      </c>
      <c r="T1531" s="116">
        <v>0</v>
      </c>
      <c r="U1531" s="116" t="s">
        <v>159</v>
      </c>
      <c r="V1531" s="116">
        <v>49</v>
      </c>
      <c r="W1531" s="116">
        <v>340</v>
      </c>
      <c r="X1531" s="116">
        <v>49</v>
      </c>
      <c r="Y1531" s="116">
        <v>340</v>
      </c>
      <c r="Z1531" s="116">
        <v>0</v>
      </c>
      <c r="AA1531" s="116">
        <v>0</v>
      </c>
      <c r="AB1531" s="116">
        <v>0</v>
      </c>
      <c r="AC1531" s="116">
        <v>0</v>
      </c>
      <c r="AD1531" s="116">
        <v>0</v>
      </c>
      <c r="AE1531" s="116">
        <v>0</v>
      </c>
      <c r="AF1531" s="116" t="s">
        <v>1860</v>
      </c>
      <c r="AG1531" s="117"/>
      <c r="AH1531" s="117" t="s">
        <v>1861</v>
      </c>
    </row>
    <row r="1532" spans="1:34" x14ac:dyDescent="0.25">
      <c r="A1532" s="117" t="s">
        <v>329</v>
      </c>
      <c r="B1532" s="117" t="s">
        <v>175</v>
      </c>
      <c r="C1532" s="117" t="s">
        <v>4860</v>
      </c>
      <c r="D1532" s="117" t="s">
        <v>364</v>
      </c>
      <c r="E1532" s="117" t="s">
        <v>176</v>
      </c>
      <c r="F1532" s="117" t="s">
        <v>370</v>
      </c>
      <c r="G1532" s="117" t="s">
        <v>371</v>
      </c>
      <c r="H1532" s="117" t="s">
        <v>4861</v>
      </c>
      <c r="I1532" s="117"/>
      <c r="J1532" s="116" t="s">
        <v>1858</v>
      </c>
      <c r="K1532" s="116">
        <v>9.1894100000000005</v>
      </c>
      <c r="L1532" s="116">
        <v>28.938369999999999</v>
      </c>
      <c r="M1532" s="117" t="s">
        <v>1859</v>
      </c>
      <c r="N1532" s="116" t="s">
        <v>146</v>
      </c>
      <c r="O1532" s="116">
        <v>0</v>
      </c>
      <c r="P1532" s="116">
        <v>0</v>
      </c>
      <c r="Q1532" s="116">
        <v>0</v>
      </c>
      <c r="R1532" s="116">
        <v>0</v>
      </c>
      <c r="S1532" s="116">
        <v>0</v>
      </c>
      <c r="T1532" s="116">
        <v>0</v>
      </c>
      <c r="U1532" s="116" t="s">
        <v>159</v>
      </c>
      <c r="V1532" s="116">
        <v>42</v>
      </c>
      <c r="W1532" s="116">
        <v>300</v>
      </c>
      <c r="X1532" s="116">
        <v>42</v>
      </c>
      <c r="Y1532" s="116">
        <v>300</v>
      </c>
      <c r="Z1532" s="116">
        <v>0</v>
      </c>
      <c r="AA1532" s="116">
        <v>0</v>
      </c>
      <c r="AB1532" s="116">
        <v>0</v>
      </c>
      <c r="AC1532" s="116">
        <v>0</v>
      </c>
      <c r="AD1532" s="116">
        <v>0</v>
      </c>
      <c r="AE1532" s="116">
        <v>0</v>
      </c>
      <c r="AF1532" s="116" t="s">
        <v>1860</v>
      </c>
      <c r="AG1532" s="117"/>
      <c r="AH1532" s="117" t="s">
        <v>1861</v>
      </c>
    </row>
    <row r="1533" spans="1:34" x14ac:dyDescent="0.25">
      <c r="A1533" s="117" t="s">
        <v>329</v>
      </c>
      <c r="B1533" s="117" t="s">
        <v>175</v>
      </c>
      <c r="C1533" s="117" t="s">
        <v>4862</v>
      </c>
      <c r="D1533" s="117" t="s">
        <v>364</v>
      </c>
      <c r="E1533" s="117" t="s">
        <v>176</v>
      </c>
      <c r="F1533" s="117" t="s">
        <v>395</v>
      </c>
      <c r="G1533" s="117" t="s">
        <v>396</v>
      </c>
      <c r="H1533" s="117" t="s">
        <v>4863</v>
      </c>
      <c r="I1533" s="117"/>
      <c r="J1533" s="116" t="s">
        <v>1858</v>
      </c>
      <c r="K1533" s="116">
        <v>9.2215100000000003</v>
      </c>
      <c r="L1533" s="116">
        <v>28.94651</v>
      </c>
      <c r="M1533" s="117" t="s">
        <v>1859</v>
      </c>
      <c r="N1533" s="116" t="s">
        <v>146</v>
      </c>
      <c r="O1533" s="116">
        <v>0</v>
      </c>
      <c r="P1533" s="116">
        <v>0</v>
      </c>
      <c r="Q1533" s="116">
        <v>0</v>
      </c>
      <c r="R1533" s="116">
        <v>0</v>
      </c>
      <c r="S1533" s="116">
        <v>0</v>
      </c>
      <c r="T1533" s="116">
        <v>0</v>
      </c>
      <c r="U1533" s="116" t="s">
        <v>159</v>
      </c>
      <c r="V1533" s="116">
        <v>60</v>
      </c>
      <c r="W1533" s="116">
        <v>360</v>
      </c>
      <c r="X1533" s="116">
        <v>60</v>
      </c>
      <c r="Y1533" s="116">
        <v>360</v>
      </c>
      <c r="Z1533" s="116">
        <v>0</v>
      </c>
      <c r="AA1533" s="116">
        <v>0</v>
      </c>
      <c r="AB1533" s="116">
        <v>0</v>
      </c>
      <c r="AC1533" s="116">
        <v>0</v>
      </c>
      <c r="AD1533" s="116">
        <v>0</v>
      </c>
      <c r="AE1533" s="116">
        <v>0</v>
      </c>
      <c r="AF1533" s="116" t="s">
        <v>1860</v>
      </c>
      <c r="AG1533" s="117"/>
      <c r="AH1533" s="117" t="s">
        <v>1861</v>
      </c>
    </row>
    <row r="1534" spans="1:34" x14ac:dyDescent="0.25">
      <c r="A1534" s="117" t="s">
        <v>329</v>
      </c>
      <c r="B1534" s="117" t="s">
        <v>175</v>
      </c>
      <c r="C1534" s="117" t="s">
        <v>4864</v>
      </c>
      <c r="D1534" s="117" t="s">
        <v>364</v>
      </c>
      <c r="E1534" s="117" t="s">
        <v>176</v>
      </c>
      <c r="F1534" s="117" t="s">
        <v>395</v>
      </c>
      <c r="G1534" s="117" t="s">
        <v>396</v>
      </c>
      <c r="H1534" s="117" t="s">
        <v>4865</v>
      </c>
      <c r="I1534" s="117"/>
      <c r="J1534" s="116" t="s">
        <v>1858</v>
      </c>
      <c r="K1534" s="116">
        <v>9.2159999999999993</v>
      </c>
      <c r="L1534" s="116">
        <v>29.037929999999999</v>
      </c>
      <c r="M1534" s="117" t="s">
        <v>1859</v>
      </c>
      <c r="N1534" s="116" t="s">
        <v>159</v>
      </c>
      <c r="O1534" s="116">
        <v>60</v>
      </c>
      <c r="P1534" s="116">
        <v>360</v>
      </c>
      <c r="Q1534" s="116">
        <v>60</v>
      </c>
      <c r="R1534" s="116">
        <v>360</v>
      </c>
      <c r="S1534" s="116">
        <v>0</v>
      </c>
      <c r="T1534" s="116">
        <v>0</v>
      </c>
      <c r="U1534" s="116" t="s">
        <v>159</v>
      </c>
      <c r="V1534" s="116">
        <v>18</v>
      </c>
      <c r="W1534" s="116">
        <v>130</v>
      </c>
      <c r="X1534" s="116">
        <v>18</v>
      </c>
      <c r="Y1534" s="116">
        <v>130</v>
      </c>
      <c r="Z1534" s="116">
        <v>0</v>
      </c>
      <c r="AA1534" s="116">
        <v>0</v>
      </c>
      <c r="AB1534" s="116">
        <v>0</v>
      </c>
      <c r="AC1534" s="116">
        <v>0</v>
      </c>
      <c r="AD1534" s="116">
        <v>0</v>
      </c>
      <c r="AE1534" s="116">
        <v>0</v>
      </c>
      <c r="AF1534" s="116" t="s">
        <v>1860</v>
      </c>
      <c r="AG1534" s="117"/>
      <c r="AH1534" s="117" t="s">
        <v>1861</v>
      </c>
    </row>
    <row r="1535" spans="1:34" x14ac:dyDescent="0.25">
      <c r="A1535" s="117" t="s">
        <v>329</v>
      </c>
      <c r="B1535" s="117" t="s">
        <v>175</v>
      </c>
      <c r="C1535" s="117" t="s">
        <v>4866</v>
      </c>
      <c r="D1535" s="117" t="s">
        <v>364</v>
      </c>
      <c r="E1535" s="117" t="s">
        <v>176</v>
      </c>
      <c r="F1535" s="117" t="s">
        <v>395</v>
      </c>
      <c r="G1535" s="117" t="s">
        <v>396</v>
      </c>
      <c r="H1535" s="117" t="s">
        <v>4867</v>
      </c>
      <c r="I1535" s="117"/>
      <c r="J1535" s="116" t="s">
        <v>1858</v>
      </c>
      <c r="K1535" s="116">
        <v>9.1942799999999991</v>
      </c>
      <c r="L1535" s="116">
        <v>28.953990000000001</v>
      </c>
      <c r="M1535" s="117" t="s">
        <v>1859</v>
      </c>
      <c r="N1535" s="116" t="s">
        <v>159</v>
      </c>
      <c r="O1535" s="116">
        <v>10</v>
      </c>
      <c r="P1535" s="116">
        <v>80</v>
      </c>
      <c r="Q1535" s="116">
        <v>10</v>
      </c>
      <c r="R1535" s="116">
        <v>80</v>
      </c>
      <c r="S1535" s="116">
        <v>0</v>
      </c>
      <c r="T1535" s="116">
        <v>0</v>
      </c>
      <c r="U1535" s="116" t="s">
        <v>159</v>
      </c>
      <c r="V1535" s="116">
        <v>30</v>
      </c>
      <c r="W1535" s="116">
        <v>240</v>
      </c>
      <c r="X1535" s="116">
        <v>30</v>
      </c>
      <c r="Y1535" s="116">
        <v>240</v>
      </c>
      <c r="Z1535" s="116">
        <v>0</v>
      </c>
      <c r="AA1535" s="116">
        <v>0</v>
      </c>
      <c r="AB1535" s="116">
        <v>0</v>
      </c>
      <c r="AC1535" s="116">
        <v>0</v>
      </c>
      <c r="AD1535" s="116">
        <v>0</v>
      </c>
      <c r="AE1535" s="116">
        <v>0</v>
      </c>
      <c r="AF1535" s="116" t="s">
        <v>1860</v>
      </c>
      <c r="AG1535" s="117"/>
      <c r="AH1535" s="117" t="s">
        <v>1861</v>
      </c>
    </row>
    <row r="1536" spans="1:34" x14ac:dyDescent="0.25">
      <c r="A1536" s="117" t="s">
        <v>329</v>
      </c>
      <c r="B1536" s="117" t="s">
        <v>175</v>
      </c>
      <c r="C1536" s="117" t="s">
        <v>4868</v>
      </c>
      <c r="D1536" s="117" t="s">
        <v>364</v>
      </c>
      <c r="E1536" s="117" t="s">
        <v>176</v>
      </c>
      <c r="F1536" s="117" t="s">
        <v>395</v>
      </c>
      <c r="G1536" s="117" t="s">
        <v>396</v>
      </c>
      <c r="H1536" s="117" t="s">
        <v>4869</v>
      </c>
      <c r="I1536" s="117" t="s">
        <v>4870</v>
      </c>
      <c r="J1536" s="116" t="s">
        <v>1858</v>
      </c>
      <c r="K1536" s="116">
        <v>9.2237899999999993</v>
      </c>
      <c r="L1536" s="116">
        <v>28.97738</v>
      </c>
      <c r="M1536" s="117" t="s">
        <v>1859</v>
      </c>
      <c r="N1536" s="116" t="s">
        <v>159</v>
      </c>
      <c r="O1536" s="116">
        <v>15</v>
      </c>
      <c r="P1536" s="116">
        <v>75</v>
      </c>
      <c r="Q1536" s="116">
        <v>15</v>
      </c>
      <c r="R1536" s="116">
        <v>75</v>
      </c>
      <c r="S1536" s="116">
        <v>0</v>
      </c>
      <c r="T1536" s="116">
        <v>0</v>
      </c>
      <c r="U1536" s="116" t="s">
        <v>159</v>
      </c>
      <c r="V1536" s="116">
        <v>40</v>
      </c>
      <c r="W1536" s="116">
        <v>280</v>
      </c>
      <c r="X1536" s="116">
        <v>40</v>
      </c>
      <c r="Y1536" s="116">
        <v>280</v>
      </c>
      <c r="Z1536" s="116">
        <v>0</v>
      </c>
      <c r="AA1536" s="116">
        <v>0</v>
      </c>
      <c r="AB1536" s="116">
        <v>0</v>
      </c>
      <c r="AC1536" s="116">
        <v>0</v>
      </c>
      <c r="AD1536" s="116">
        <v>0</v>
      </c>
      <c r="AE1536" s="116">
        <v>0</v>
      </c>
      <c r="AF1536" s="116" t="s">
        <v>1860</v>
      </c>
      <c r="AG1536" s="117"/>
      <c r="AH1536" s="117" t="s">
        <v>1861</v>
      </c>
    </row>
    <row r="1537" spans="1:34" x14ac:dyDescent="0.25">
      <c r="A1537" s="117" t="s">
        <v>329</v>
      </c>
      <c r="B1537" s="117" t="s">
        <v>175</v>
      </c>
      <c r="C1537" s="117" t="s">
        <v>4871</v>
      </c>
      <c r="D1537" s="117" t="s">
        <v>364</v>
      </c>
      <c r="E1537" s="117" t="s">
        <v>176</v>
      </c>
      <c r="F1537" s="117" t="s">
        <v>395</v>
      </c>
      <c r="G1537" s="117" t="s">
        <v>396</v>
      </c>
      <c r="H1537" s="117" t="s">
        <v>4872</v>
      </c>
      <c r="I1537" s="117"/>
      <c r="J1537" s="116" t="s">
        <v>1858</v>
      </c>
      <c r="K1537" s="116">
        <v>9.2177830000000007</v>
      </c>
      <c r="L1537" s="116">
        <v>29.003668000000001</v>
      </c>
      <c r="M1537" s="117" t="s">
        <v>1859</v>
      </c>
      <c r="N1537" s="116" t="s">
        <v>159</v>
      </c>
      <c r="O1537" s="116">
        <v>25</v>
      </c>
      <c r="P1537" s="116">
        <v>125</v>
      </c>
      <c r="Q1537" s="116">
        <v>25</v>
      </c>
      <c r="R1537" s="116">
        <v>125</v>
      </c>
      <c r="S1537" s="116">
        <v>0</v>
      </c>
      <c r="T1537" s="116">
        <v>0</v>
      </c>
      <c r="U1537" s="116" t="s">
        <v>159</v>
      </c>
      <c r="V1537" s="116">
        <v>50</v>
      </c>
      <c r="W1537" s="116">
        <v>400</v>
      </c>
      <c r="X1537" s="116">
        <v>50</v>
      </c>
      <c r="Y1537" s="116">
        <v>400</v>
      </c>
      <c r="Z1537" s="116">
        <v>0</v>
      </c>
      <c r="AA1537" s="116">
        <v>0</v>
      </c>
      <c r="AB1537" s="116">
        <v>0</v>
      </c>
      <c r="AC1537" s="116">
        <v>0</v>
      </c>
      <c r="AD1537" s="116">
        <v>0</v>
      </c>
      <c r="AE1537" s="116">
        <v>0</v>
      </c>
      <c r="AF1537" s="116" t="s">
        <v>1860</v>
      </c>
      <c r="AG1537" s="117"/>
      <c r="AH1537" s="117" t="s">
        <v>1861</v>
      </c>
    </row>
    <row r="1538" spans="1:34" x14ac:dyDescent="0.25">
      <c r="A1538" s="117" t="s">
        <v>329</v>
      </c>
      <c r="B1538" s="117" t="s">
        <v>175</v>
      </c>
      <c r="C1538" s="117" t="s">
        <v>4873</v>
      </c>
      <c r="D1538" s="117" t="s">
        <v>364</v>
      </c>
      <c r="E1538" s="117" t="s">
        <v>176</v>
      </c>
      <c r="F1538" s="117" t="s">
        <v>395</v>
      </c>
      <c r="G1538" s="117" t="s">
        <v>396</v>
      </c>
      <c r="H1538" s="117" t="s">
        <v>3102</v>
      </c>
      <c r="I1538" s="117"/>
      <c r="J1538" s="116" t="s">
        <v>1858</v>
      </c>
      <c r="K1538" s="116">
        <v>9.1977799999999998</v>
      </c>
      <c r="L1538" s="116">
        <v>28.998619999999999</v>
      </c>
      <c r="M1538" s="117" t="s">
        <v>1859</v>
      </c>
      <c r="N1538" s="116" t="s">
        <v>159</v>
      </c>
      <c r="O1538" s="116">
        <v>10</v>
      </c>
      <c r="P1538" s="116">
        <v>50</v>
      </c>
      <c r="Q1538" s="116">
        <v>10</v>
      </c>
      <c r="R1538" s="116">
        <v>50</v>
      </c>
      <c r="S1538" s="116">
        <v>0</v>
      </c>
      <c r="T1538" s="116">
        <v>0</v>
      </c>
      <c r="U1538" s="116" t="s">
        <v>159</v>
      </c>
      <c r="V1538" s="116">
        <v>70</v>
      </c>
      <c r="W1538" s="116">
        <v>490</v>
      </c>
      <c r="X1538" s="116">
        <v>70</v>
      </c>
      <c r="Y1538" s="116">
        <v>490</v>
      </c>
      <c r="Z1538" s="116">
        <v>0</v>
      </c>
      <c r="AA1538" s="116">
        <v>0</v>
      </c>
      <c r="AB1538" s="116">
        <v>0</v>
      </c>
      <c r="AC1538" s="116">
        <v>0</v>
      </c>
      <c r="AD1538" s="116">
        <v>0</v>
      </c>
      <c r="AE1538" s="116">
        <v>0</v>
      </c>
      <c r="AF1538" s="116" t="s">
        <v>1860</v>
      </c>
      <c r="AG1538" s="117"/>
      <c r="AH1538" s="117" t="s">
        <v>1861</v>
      </c>
    </row>
    <row r="1539" spans="1:34" x14ac:dyDescent="0.25">
      <c r="A1539" s="117" t="s">
        <v>329</v>
      </c>
      <c r="B1539" s="117" t="s">
        <v>175</v>
      </c>
      <c r="C1539" s="117" t="s">
        <v>4874</v>
      </c>
      <c r="D1539" s="117" t="s">
        <v>364</v>
      </c>
      <c r="E1539" s="117" t="s">
        <v>176</v>
      </c>
      <c r="F1539" s="117" t="s">
        <v>395</v>
      </c>
      <c r="G1539" s="117" t="s">
        <v>396</v>
      </c>
      <c r="H1539" s="117" t="s">
        <v>4875</v>
      </c>
      <c r="I1539" s="117"/>
      <c r="J1539" s="116" t="s">
        <v>1858</v>
      </c>
      <c r="K1539" s="116">
        <v>9.2279599999999995</v>
      </c>
      <c r="L1539" s="116">
        <v>29.003309999999999</v>
      </c>
      <c r="M1539" s="117" t="s">
        <v>1859</v>
      </c>
      <c r="N1539" s="116" t="s">
        <v>159</v>
      </c>
      <c r="O1539" s="116">
        <v>20</v>
      </c>
      <c r="P1539" s="116">
        <v>100</v>
      </c>
      <c r="Q1539" s="116">
        <v>20</v>
      </c>
      <c r="R1539" s="116">
        <v>100</v>
      </c>
      <c r="S1539" s="116">
        <v>0</v>
      </c>
      <c r="T1539" s="116">
        <v>0</v>
      </c>
      <c r="U1539" s="116" t="s">
        <v>159</v>
      </c>
      <c r="V1539" s="116">
        <v>30</v>
      </c>
      <c r="W1539" s="116">
        <v>180</v>
      </c>
      <c r="X1539" s="116">
        <v>30</v>
      </c>
      <c r="Y1539" s="116">
        <v>180</v>
      </c>
      <c r="Z1539" s="116">
        <v>0</v>
      </c>
      <c r="AA1539" s="116">
        <v>0</v>
      </c>
      <c r="AB1539" s="116">
        <v>0</v>
      </c>
      <c r="AC1539" s="116">
        <v>0</v>
      </c>
      <c r="AD1539" s="116">
        <v>0</v>
      </c>
      <c r="AE1539" s="116">
        <v>0</v>
      </c>
      <c r="AF1539" s="116" t="s">
        <v>1860</v>
      </c>
      <c r="AG1539" s="117"/>
      <c r="AH1539" s="117" t="s">
        <v>1861</v>
      </c>
    </row>
    <row r="1540" spans="1:34" x14ac:dyDescent="0.25">
      <c r="A1540" s="117" t="s">
        <v>329</v>
      </c>
      <c r="B1540" s="117" t="s">
        <v>175</v>
      </c>
      <c r="C1540" s="117" t="s">
        <v>4876</v>
      </c>
      <c r="D1540" s="117" t="s">
        <v>364</v>
      </c>
      <c r="E1540" s="117" t="s">
        <v>176</v>
      </c>
      <c r="F1540" s="117" t="s">
        <v>395</v>
      </c>
      <c r="G1540" s="117" t="s">
        <v>396</v>
      </c>
      <c r="H1540" s="117" t="s">
        <v>4877</v>
      </c>
      <c r="I1540" s="117"/>
      <c r="J1540" s="116" t="s">
        <v>1858</v>
      </c>
      <c r="K1540" s="116">
        <v>9.2067499999999995</v>
      </c>
      <c r="L1540" s="116">
        <v>29.068650000000002</v>
      </c>
      <c r="M1540" s="117" t="s">
        <v>1859</v>
      </c>
      <c r="N1540" s="116" t="s">
        <v>159</v>
      </c>
      <c r="O1540" s="116">
        <v>25</v>
      </c>
      <c r="P1540" s="116">
        <v>180</v>
      </c>
      <c r="Q1540" s="116">
        <v>25</v>
      </c>
      <c r="R1540" s="116">
        <v>180</v>
      </c>
      <c r="S1540" s="116">
        <v>0</v>
      </c>
      <c r="T1540" s="116">
        <v>0</v>
      </c>
      <c r="U1540" s="116" t="s">
        <v>159</v>
      </c>
      <c r="V1540" s="116">
        <v>100</v>
      </c>
      <c r="W1540" s="116">
        <v>620</v>
      </c>
      <c r="X1540" s="116">
        <v>100</v>
      </c>
      <c r="Y1540" s="116">
        <v>620</v>
      </c>
      <c r="Z1540" s="116">
        <v>0</v>
      </c>
      <c r="AA1540" s="116">
        <v>0</v>
      </c>
      <c r="AB1540" s="116">
        <v>0</v>
      </c>
      <c r="AC1540" s="116">
        <v>0</v>
      </c>
      <c r="AD1540" s="116">
        <v>0</v>
      </c>
      <c r="AE1540" s="116">
        <v>0</v>
      </c>
      <c r="AF1540" s="116" t="s">
        <v>1860</v>
      </c>
      <c r="AG1540" s="117"/>
      <c r="AH1540" s="117" t="s">
        <v>1861</v>
      </c>
    </row>
    <row r="1541" spans="1:34" x14ac:dyDescent="0.25">
      <c r="A1541" s="117" t="s">
        <v>329</v>
      </c>
      <c r="B1541" s="117" t="s">
        <v>175</v>
      </c>
      <c r="C1541" s="117" t="s">
        <v>4878</v>
      </c>
      <c r="D1541" s="117" t="s">
        <v>364</v>
      </c>
      <c r="E1541" s="117" t="s">
        <v>176</v>
      </c>
      <c r="F1541" s="117" t="s">
        <v>395</v>
      </c>
      <c r="G1541" s="117" t="s">
        <v>396</v>
      </c>
      <c r="H1541" s="117" t="s">
        <v>4879</v>
      </c>
      <c r="I1541" s="117" t="s">
        <v>4880</v>
      </c>
      <c r="J1541" s="116" t="s">
        <v>1858</v>
      </c>
      <c r="K1541" s="116">
        <v>9.2275100000000005</v>
      </c>
      <c r="L1541" s="116">
        <v>28.965900000000001</v>
      </c>
      <c r="M1541" s="117" t="s">
        <v>1859</v>
      </c>
      <c r="N1541" s="116" t="s">
        <v>159</v>
      </c>
      <c r="O1541" s="116">
        <v>20</v>
      </c>
      <c r="P1541" s="116">
        <v>120</v>
      </c>
      <c r="Q1541" s="116">
        <v>20</v>
      </c>
      <c r="R1541" s="116">
        <v>120</v>
      </c>
      <c r="S1541" s="116">
        <v>0</v>
      </c>
      <c r="T1541" s="116">
        <v>0</v>
      </c>
      <c r="U1541" s="116" t="s">
        <v>159</v>
      </c>
      <c r="V1541" s="116">
        <v>25</v>
      </c>
      <c r="W1541" s="116">
        <v>150</v>
      </c>
      <c r="X1541" s="116">
        <v>25</v>
      </c>
      <c r="Y1541" s="116">
        <v>150</v>
      </c>
      <c r="Z1541" s="116">
        <v>0</v>
      </c>
      <c r="AA1541" s="116">
        <v>0</v>
      </c>
      <c r="AB1541" s="116">
        <v>0</v>
      </c>
      <c r="AC1541" s="116">
        <v>0</v>
      </c>
      <c r="AD1541" s="116">
        <v>0</v>
      </c>
      <c r="AE1541" s="116">
        <v>0</v>
      </c>
      <c r="AF1541" s="116" t="s">
        <v>1860</v>
      </c>
      <c r="AG1541" s="117"/>
      <c r="AH1541" s="117" t="s">
        <v>1861</v>
      </c>
    </row>
    <row r="1542" spans="1:34" x14ac:dyDescent="0.25">
      <c r="A1542" s="117" t="s">
        <v>329</v>
      </c>
      <c r="B1542" s="117" t="s">
        <v>175</v>
      </c>
      <c r="C1542" s="117" t="s">
        <v>4881</v>
      </c>
      <c r="D1542" s="117" t="s">
        <v>364</v>
      </c>
      <c r="E1542" s="117" t="s">
        <v>176</v>
      </c>
      <c r="F1542" s="117" t="s">
        <v>395</v>
      </c>
      <c r="G1542" s="117" t="s">
        <v>396</v>
      </c>
      <c r="H1542" s="117" t="s">
        <v>4882</v>
      </c>
      <c r="I1542" s="117"/>
      <c r="J1542" s="116" t="s">
        <v>1858</v>
      </c>
      <c r="K1542" s="116">
        <v>9.2209000000000003</v>
      </c>
      <c r="L1542" s="116">
        <v>29.002009999999999</v>
      </c>
      <c r="M1542" s="117" t="s">
        <v>1859</v>
      </c>
      <c r="N1542" s="116" t="s">
        <v>146</v>
      </c>
      <c r="O1542" s="116">
        <v>0</v>
      </c>
      <c r="P1542" s="116">
        <v>0</v>
      </c>
      <c r="Q1542" s="116">
        <v>0</v>
      </c>
      <c r="R1542" s="116">
        <v>0</v>
      </c>
      <c r="S1542" s="116">
        <v>0</v>
      </c>
      <c r="T1542" s="116">
        <v>0</v>
      </c>
      <c r="U1542" s="116" t="s">
        <v>159</v>
      </c>
      <c r="V1542" s="116">
        <v>64</v>
      </c>
      <c r="W1542" s="116">
        <v>320</v>
      </c>
      <c r="X1542" s="116">
        <v>64</v>
      </c>
      <c r="Y1542" s="116">
        <v>320</v>
      </c>
      <c r="Z1542" s="116">
        <v>0</v>
      </c>
      <c r="AA1542" s="116">
        <v>0</v>
      </c>
      <c r="AB1542" s="116">
        <v>0</v>
      </c>
      <c r="AC1542" s="116">
        <v>0</v>
      </c>
      <c r="AD1542" s="116">
        <v>0</v>
      </c>
      <c r="AE1542" s="116">
        <v>0</v>
      </c>
      <c r="AF1542" s="116" t="s">
        <v>1860</v>
      </c>
      <c r="AG1542" s="117"/>
      <c r="AH1542" s="117" t="s">
        <v>1861</v>
      </c>
    </row>
    <row r="1543" spans="1:34" x14ac:dyDescent="0.25">
      <c r="A1543" s="117" t="s">
        <v>329</v>
      </c>
      <c r="B1543" s="117" t="s">
        <v>175</v>
      </c>
      <c r="C1543" s="117" t="s">
        <v>4883</v>
      </c>
      <c r="D1543" s="117" t="s">
        <v>364</v>
      </c>
      <c r="E1543" s="117" t="s">
        <v>176</v>
      </c>
      <c r="F1543" s="117" t="s">
        <v>395</v>
      </c>
      <c r="G1543" s="117" t="s">
        <v>396</v>
      </c>
      <c r="H1543" s="117" t="s">
        <v>4884</v>
      </c>
      <c r="I1543" s="117"/>
      <c r="J1543" s="116" t="s">
        <v>1858</v>
      </c>
      <c r="K1543" s="116">
        <v>9.2279599999999995</v>
      </c>
      <c r="L1543" s="116">
        <v>29.00206</v>
      </c>
      <c r="M1543" s="117" t="s">
        <v>1859</v>
      </c>
      <c r="N1543" s="116" t="s">
        <v>159</v>
      </c>
      <c r="O1543" s="116">
        <v>100</v>
      </c>
      <c r="P1543" s="116">
        <v>600</v>
      </c>
      <c r="Q1543" s="116">
        <v>100</v>
      </c>
      <c r="R1543" s="116">
        <v>600</v>
      </c>
      <c r="S1543" s="116">
        <v>0</v>
      </c>
      <c r="T1543" s="116">
        <v>0</v>
      </c>
      <c r="U1543" s="116" t="s">
        <v>159</v>
      </c>
      <c r="V1543" s="116">
        <v>75</v>
      </c>
      <c r="W1543" s="116">
        <v>375</v>
      </c>
      <c r="X1543" s="116">
        <v>75</v>
      </c>
      <c r="Y1543" s="116">
        <v>375</v>
      </c>
      <c r="Z1543" s="116">
        <v>0</v>
      </c>
      <c r="AA1543" s="116">
        <v>0</v>
      </c>
      <c r="AB1543" s="116">
        <v>0</v>
      </c>
      <c r="AC1543" s="116">
        <v>0</v>
      </c>
      <c r="AD1543" s="116">
        <v>0</v>
      </c>
      <c r="AE1543" s="116">
        <v>0</v>
      </c>
      <c r="AF1543" s="116" t="s">
        <v>1860</v>
      </c>
      <c r="AG1543" s="117"/>
      <c r="AH1543" s="117" t="s">
        <v>1861</v>
      </c>
    </row>
    <row r="1544" spans="1:34" x14ac:dyDescent="0.25">
      <c r="A1544" s="117" t="s">
        <v>329</v>
      </c>
      <c r="B1544" s="117" t="s">
        <v>175</v>
      </c>
      <c r="C1544" s="117" t="s">
        <v>4885</v>
      </c>
      <c r="D1544" s="117" t="s">
        <v>364</v>
      </c>
      <c r="E1544" s="117" t="s">
        <v>176</v>
      </c>
      <c r="F1544" s="117" t="s">
        <v>395</v>
      </c>
      <c r="G1544" s="117" t="s">
        <v>396</v>
      </c>
      <c r="H1544" s="117" t="s">
        <v>4886</v>
      </c>
      <c r="I1544" s="117"/>
      <c r="J1544" s="116" t="s">
        <v>1858</v>
      </c>
      <c r="K1544" s="116">
        <v>9.22058</v>
      </c>
      <c r="L1544" s="116">
        <v>29.002089999999999</v>
      </c>
      <c r="M1544" s="117" t="s">
        <v>1859</v>
      </c>
      <c r="N1544" s="116" t="s">
        <v>146</v>
      </c>
      <c r="O1544" s="116">
        <v>0</v>
      </c>
      <c r="P1544" s="116">
        <v>0</v>
      </c>
      <c r="Q1544" s="116">
        <v>0</v>
      </c>
      <c r="R1544" s="116">
        <v>0</v>
      </c>
      <c r="S1544" s="116">
        <v>0</v>
      </c>
      <c r="T1544" s="116">
        <v>0</v>
      </c>
      <c r="U1544" s="116" t="s">
        <v>159</v>
      </c>
      <c r="V1544" s="116">
        <v>59</v>
      </c>
      <c r="W1544" s="116">
        <v>295</v>
      </c>
      <c r="X1544" s="116">
        <v>59</v>
      </c>
      <c r="Y1544" s="116">
        <v>295</v>
      </c>
      <c r="Z1544" s="116">
        <v>0</v>
      </c>
      <c r="AA1544" s="116">
        <v>0</v>
      </c>
      <c r="AB1544" s="116">
        <v>0</v>
      </c>
      <c r="AC1544" s="116">
        <v>0</v>
      </c>
      <c r="AD1544" s="116">
        <v>0</v>
      </c>
      <c r="AE1544" s="116">
        <v>0</v>
      </c>
      <c r="AF1544" s="116" t="s">
        <v>1860</v>
      </c>
      <c r="AG1544" s="117"/>
      <c r="AH1544" s="117" t="s">
        <v>1861</v>
      </c>
    </row>
    <row r="1545" spans="1:34" x14ac:dyDescent="0.25">
      <c r="A1545" s="117" t="s">
        <v>329</v>
      </c>
      <c r="B1545" s="117" t="s">
        <v>175</v>
      </c>
      <c r="C1545" s="117" t="s">
        <v>4887</v>
      </c>
      <c r="D1545" s="117" t="s">
        <v>364</v>
      </c>
      <c r="E1545" s="117" t="s">
        <v>176</v>
      </c>
      <c r="F1545" s="117" t="s">
        <v>395</v>
      </c>
      <c r="G1545" s="117" t="s">
        <v>396</v>
      </c>
      <c r="H1545" s="117" t="s">
        <v>4888</v>
      </c>
      <c r="I1545" s="117"/>
      <c r="J1545" s="116" t="s">
        <v>1858</v>
      </c>
      <c r="K1545" s="116">
        <v>9.1966699999999992</v>
      </c>
      <c r="L1545" s="116">
        <v>29.101949999999999</v>
      </c>
      <c r="M1545" s="117" t="s">
        <v>1859</v>
      </c>
      <c r="N1545" s="116" t="s">
        <v>146</v>
      </c>
      <c r="O1545" s="116">
        <v>0</v>
      </c>
      <c r="P1545" s="116">
        <v>0</v>
      </c>
      <c r="Q1545" s="116">
        <v>0</v>
      </c>
      <c r="R1545" s="116">
        <v>0</v>
      </c>
      <c r="S1545" s="116">
        <v>0</v>
      </c>
      <c r="T1545" s="116">
        <v>0</v>
      </c>
      <c r="U1545" s="116" t="s">
        <v>159</v>
      </c>
      <c r="V1545" s="116">
        <v>89</v>
      </c>
      <c r="W1545" s="116">
        <v>531</v>
      </c>
      <c r="X1545" s="116">
        <v>89</v>
      </c>
      <c r="Y1545" s="116">
        <v>531</v>
      </c>
      <c r="Z1545" s="116">
        <v>0</v>
      </c>
      <c r="AA1545" s="116">
        <v>0</v>
      </c>
      <c r="AB1545" s="116">
        <v>0</v>
      </c>
      <c r="AC1545" s="116">
        <v>0</v>
      </c>
      <c r="AD1545" s="116">
        <v>0</v>
      </c>
      <c r="AE1545" s="116">
        <v>0</v>
      </c>
      <c r="AF1545" s="116" t="s">
        <v>1860</v>
      </c>
      <c r="AG1545" s="117"/>
      <c r="AH1545" s="117" t="s">
        <v>1861</v>
      </c>
    </row>
    <row r="1546" spans="1:34" x14ac:dyDescent="0.25">
      <c r="A1546" s="117" t="s">
        <v>329</v>
      </c>
      <c r="B1546" s="117" t="s">
        <v>175</v>
      </c>
      <c r="C1546" s="117" t="s">
        <v>4889</v>
      </c>
      <c r="D1546" s="117" t="s">
        <v>364</v>
      </c>
      <c r="E1546" s="117" t="s">
        <v>176</v>
      </c>
      <c r="F1546" s="117" t="s">
        <v>395</v>
      </c>
      <c r="G1546" s="117" t="s">
        <v>396</v>
      </c>
      <c r="H1546" s="117" t="s">
        <v>4890</v>
      </c>
      <c r="I1546" s="117" t="s">
        <v>4891</v>
      </c>
      <c r="J1546" s="116" t="s">
        <v>1858</v>
      </c>
      <c r="K1546" s="116">
        <v>9.2324000000000002</v>
      </c>
      <c r="L1546" s="116">
        <v>29.004090000000001</v>
      </c>
      <c r="M1546" s="117" t="s">
        <v>1859</v>
      </c>
      <c r="N1546" s="116" t="s">
        <v>159</v>
      </c>
      <c r="O1546" s="116">
        <v>30</v>
      </c>
      <c r="P1546" s="116">
        <v>120</v>
      </c>
      <c r="Q1546" s="116">
        <v>30</v>
      </c>
      <c r="R1546" s="116">
        <v>120</v>
      </c>
      <c r="S1546" s="116">
        <v>0</v>
      </c>
      <c r="T1546" s="116">
        <v>0</v>
      </c>
      <c r="U1546" s="116" t="s">
        <v>159</v>
      </c>
      <c r="V1546" s="116">
        <v>20</v>
      </c>
      <c r="W1546" s="116">
        <v>160</v>
      </c>
      <c r="X1546" s="116">
        <v>20</v>
      </c>
      <c r="Y1546" s="116">
        <v>160</v>
      </c>
      <c r="Z1546" s="116">
        <v>0</v>
      </c>
      <c r="AA1546" s="116">
        <v>0</v>
      </c>
      <c r="AB1546" s="116">
        <v>0</v>
      </c>
      <c r="AC1546" s="116">
        <v>0</v>
      </c>
      <c r="AD1546" s="116">
        <v>0</v>
      </c>
      <c r="AE1546" s="116">
        <v>0</v>
      </c>
      <c r="AF1546" s="116" t="s">
        <v>1860</v>
      </c>
      <c r="AG1546" s="117"/>
      <c r="AH1546" s="117" t="s">
        <v>1861</v>
      </c>
    </row>
    <row r="1547" spans="1:34" x14ac:dyDescent="0.25">
      <c r="A1547" s="117" t="s">
        <v>329</v>
      </c>
      <c r="B1547" s="117" t="s">
        <v>175</v>
      </c>
      <c r="C1547" s="117" t="s">
        <v>4892</v>
      </c>
      <c r="D1547" s="117" t="s">
        <v>364</v>
      </c>
      <c r="E1547" s="117" t="s">
        <v>176</v>
      </c>
      <c r="F1547" s="117" t="s">
        <v>363</v>
      </c>
      <c r="G1547" s="117" t="s">
        <v>365</v>
      </c>
      <c r="H1547" s="117" t="s">
        <v>4893</v>
      </c>
      <c r="I1547" s="117"/>
      <c r="J1547" s="116" t="s">
        <v>1858</v>
      </c>
      <c r="K1547" s="116">
        <v>9.0273400000000006</v>
      </c>
      <c r="L1547" s="116">
        <v>29.15953</v>
      </c>
      <c r="M1547" s="117" t="s">
        <v>1859</v>
      </c>
      <c r="N1547" s="116" t="s">
        <v>159</v>
      </c>
      <c r="O1547" s="116">
        <v>19</v>
      </c>
      <c r="P1547" s="116">
        <v>124</v>
      </c>
      <c r="Q1547" s="116">
        <v>14</v>
      </c>
      <c r="R1547" s="116">
        <v>89</v>
      </c>
      <c r="S1547" s="116">
        <v>5</v>
      </c>
      <c r="T1547" s="116">
        <v>35</v>
      </c>
      <c r="U1547" s="116" t="s">
        <v>159</v>
      </c>
      <c r="V1547" s="116">
        <v>27</v>
      </c>
      <c r="W1547" s="116">
        <v>189</v>
      </c>
      <c r="X1547" s="116">
        <v>26</v>
      </c>
      <c r="Y1547" s="116">
        <v>182</v>
      </c>
      <c r="Z1547" s="116">
        <v>1</v>
      </c>
      <c r="AA1547" s="116">
        <v>7</v>
      </c>
      <c r="AB1547" s="116">
        <v>0</v>
      </c>
      <c r="AC1547" s="116">
        <v>0</v>
      </c>
      <c r="AD1547" s="116">
        <v>0</v>
      </c>
      <c r="AE1547" s="116">
        <v>0</v>
      </c>
      <c r="AF1547" s="116" t="s">
        <v>1860</v>
      </c>
      <c r="AG1547" s="117"/>
      <c r="AH1547" s="117" t="s">
        <v>1861</v>
      </c>
    </row>
    <row r="1548" spans="1:34" x14ac:dyDescent="0.25">
      <c r="A1548" s="117" t="s">
        <v>329</v>
      </c>
      <c r="B1548" s="117" t="s">
        <v>175</v>
      </c>
      <c r="C1548" s="117" t="s">
        <v>4894</v>
      </c>
      <c r="D1548" s="117" t="s">
        <v>364</v>
      </c>
      <c r="E1548" s="117" t="s">
        <v>176</v>
      </c>
      <c r="F1548" s="117" t="s">
        <v>363</v>
      </c>
      <c r="G1548" s="117" t="s">
        <v>365</v>
      </c>
      <c r="H1548" s="117" t="s">
        <v>4895</v>
      </c>
      <c r="I1548" s="117"/>
      <c r="J1548" s="116" t="s">
        <v>1858</v>
      </c>
      <c r="K1548" s="116">
        <v>8.9651499999999995</v>
      </c>
      <c r="L1548" s="116">
        <v>29.257480000000001</v>
      </c>
      <c r="M1548" s="117" t="s">
        <v>1859</v>
      </c>
      <c r="N1548" s="116" t="s">
        <v>159</v>
      </c>
      <c r="O1548" s="116">
        <v>33</v>
      </c>
      <c r="P1548" s="116">
        <v>231</v>
      </c>
      <c r="Q1548" s="116">
        <v>28</v>
      </c>
      <c r="R1548" s="116">
        <v>196</v>
      </c>
      <c r="S1548" s="116">
        <v>5</v>
      </c>
      <c r="T1548" s="116">
        <v>35</v>
      </c>
      <c r="U1548" s="116" t="s">
        <v>159</v>
      </c>
      <c r="V1548" s="116">
        <v>33</v>
      </c>
      <c r="W1548" s="116">
        <v>231</v>
      </c>
      <c r="X1548" s="116">
        <v>30</v>
      </c>
      <c r="Y1548" s="116">
        <v>210</v>
      </c>
      <c r="Z1548" s="116">
        <v>3</v>
      </c>
      <c r="AA1548" s="116">
        <v>21</v>
      </c>
      <c r="AB1548" s="116">
        <v>0</v>
      </c>
      <c r="AC1548" s="116">
        <v>0</v>
      </c>
      <c r="AD1548" s="116">
        <v>0</v>
      </c>
      <c r="AE1548" s="116">
        <v>0</v>
      </c>
      <c r="AF1548" s="116" t="s">
        <v>1860</v>
      </c>
      <c r="AG1548" s="117"/>
      <c r="AH1548" s="117" t="s">
        <v>1861</v>
      </c>
    </row>
    <row r="1549" spans="1:34" x14ac:dyDescent="0.25">
      <c r="A1549" s="117" t="s">
        <v>329</v>
      </c>
      <c r="B1549" s="117" t="s">
        <v>175</v>
      </c>
      <c r="C1549" s="117" t="s">
        <v>4896</v>
      </c>
      <c r="D1549" s="117" t="s">
        <v>364</v>
      </c>
      <c r="E1549" s="117" t="s">
        <v>176</v>
      </c>
      <c r="F1549" s="117" t="s">
        <v>363</v>
      </c>
      <c r="G1549" s="117" t="s">
        <v>365</v>
      </c>
      <c r="H1549" s="117" t="s">
        <v>4897</v>
      </c>
      <c r="I1549" s="117"/>
      <c r="J1549" s="116" t="s">
        <v>1858</v>
      </c>
      <c r="K1549" s="116">
        <v>8.9144900000000007</v>
      </c>
      <c r="L1549" s="116">
        <v>29.283670000000001</v>
      </c>
      <c r="M1549" s="117" t="s">
        <v>1859</v>
      </c>
      <c r="N1549" s="116" t="s">
        <v>159</v>
      </c>
      <c r="O1549" s="116">
        <v>140</v>
      </c>
      <c r="P1549" s="116">
        <v>980</v>
      </c>
      <c r="Q1549" s="116">
        <v>140</v>
      </c>
      <c r="R1549" s="116">
        <v>980</v>
      </c>
      <c r="S1549" s="116">
        <v>0</v>
      </c>
      <c r="T1549" s="116">
        <v>0</v>
      </c>
      <c r="U1549" s="116" t="s">
        <v>159</v>
      </c>
      <c r="V1549" s="116">
        <v>19</v>
      </c>
      <c r="W1549" s="116">
        <v>133</v>
      </c>
      <c r="X1549" s="116">
        <v>17</v>
      </c>
      <c r="Y1549" s="116">
        <v>119</v>
      </c>
      <c r="Z1549" s="116">
        <v>2</v>
      </c>
      <c r="AA1549" s="116">
        <v>14</v>
      </c>
      <c r="AB1549" s="116">
        <v>0</v>
      </c>
      <c r="AC1549" s="116">
        <v>0</v>
      </c>
      <c r="AD1549" s="116">
        <v>0</v>
      </c>
      <c r="AE1549" s="116">
        <v>0</v>
      </c>
      <c r="AF1549" s="116" t="s">
        <v>1860</v>
      </c>
      <c r="AG1549" s="117"/>
      <c r="AH1549" s="117" t="s">
        <v>1861</v>
      </c>
    </row>
    <row r="1550" spans="1:34" x14ac:dyDescent="0.25">
      <c r="A1550" s="117" t="s">
        <v>329</v>
      </c>
      <c r="B1550" s="117" t="s">
        <v>175</v>
      </c>
      <c r="C1550" s="117" t="s">
        <v>4898</v>
      </c>
      <c r="D1550" s="117" t="s">
        <v>364</v>
      </c>
      <c r="E1550" s="117" t="s">
        <v>176</v>
      </c>
      <c r="F1550" s="117" t="s">
        <v>363</v>
      </c>
      <c r="G1550" s="117" t="s">
        <v>365</v>
      </c>
      <c r="H1550" s="117" t="s">
        <v>4899</v>
      </c>
      <c r="I1550" s="117"/>
      <c r="J1550" s="116" t="s">
        <v>1858</v>
      </c>
      <c r="K1550" s="116">
        <v>8.9463000000000008</v>
      </c>
      <c r="L1550" s="116">
        <v>29.26606</v>
      </c>
      <c r="M1550" s="117" t="s">
        <v>1859</v>
      </c>
      <c r="N1550" s="116" t="s">
        <v>159</v>
      </c>
      <c r="O1550" s="116">
        <v>59</v>
      </c>
      <c r="P1550" s="116">
        <v>413</v>
      </c>
      <c r="Q1550" s="116">
        <v>59</v>
      </c>
      <c r="R1550" s="116">
        <v>413</v>
      </c>
      <c r="S1550" s="116">
        <v>0</v>
      </c>
      <c r="T1550" s="116">
        <v>0</v>
      </c>
      <c r="U1550" s="116" t="s">
        <v>159</v>
      </c>
      <c r="V1550" s="116">
        <v>6</v>
      </c>
      <c r="W1550" s="116">
        <v>42</v>
      </c>
      <c r="X1550" s="116">
        <v>4</v>
      </c>
      <c r="Y1550" s="116">
        <v>28</v>
      </c>
      <c r="Z1550" s="116">
        <v>2</v>
      </c>
      <c r="AA1550" s="116">
        <v>14</v>
      </c>
      <c r="AB1550" s="116">
        <v>0</v>
      </c>
      <c r="AC1550" s="116">
        <v>0</v>
      </c>
      <c r="AD1550" s="116">
        <v>0</v>
      </c>
      <c r="AE1550" s="116">
        <v>0</v>
      </c>
      <c r="AF1550" s="116" t="s">
        <v>1860</v>
      </c>
      <c r="AG1550" s="117"/>
      <c r="AH1550" s="117" t="s">
        <v>1861</v>
      </c>
    </row>
    <row r="1551" spans="1:34" x14ac:dyDescent="0.25">
      <c r="A1551" s="117" t="s">
        <v>329</v>
      </c>
      <c r="B1551" s="117" t="s">
        <v>175</v>
      </c>
      <c r="C1551" s="117" t="s">
        <v>4900</v>
      </c>
      <c r="D1551" s="117" t="s">
        <v>364</v>
      </c>
      <c r="E1551" s="117" t="s">
        <v>176</v>
      </c>
      <c r="F1551" s="117" t="s">
        <v>363</v>
      </c>
      <c r="G1551" s="117" t="s">
        <v>365</v>
      </c>
      <c r="H1551" s="117" t="s">
        <v>4901</v>
      </c>
      <c r="I1551" s="117"/>
      <c r="J1551" s="116" t="s">
        <v>1858</v>
      </c>
      <c r="K1551" s="116">
        <v>8.9144900000000007</v>
      </c>
      <c r="L1551" s="116">
        <v>29.28368</v>
      </c>
      <c r="M1551" s="117" t="s">
        <v>1859</v>
      </c>
      <c r="N1551" s="116" t="s">
        <v>159</v>
      </c>
      <c r="O1551" s="116">
        <v>24</v>
      </c>
      <c r="P1551" s="116">
        <v>168</v>
      </c>
      <c r="Q1551" s="116">
        <v>21</v>
      </c>
      <c r="R1551" s="116">
        <v>147</v>
      </c>
      <c r="S1551" s="116">
        <v>3</v>
      </c>
      <c r="T1551" s="116">
        <v>21</v>
      </c>
      <c r="U1551" s="116" t="s">
        <v>159</v>
      </c>
      <c r="V1551" s="116">
        <v>23</v>
      </c>
      <c r="W1551" s="116">
        <v>161</v>
      </c>
      <c r="X1551" s="116">
        <v>22</v>
      </c>
      <c r="Y1551" s="116">
        <v>154</v>
      </c>
      <c r="Z1551" s="116">
        <v>1</v>
      </c>
      <c r="AA1551" s="116">
        <v>7</v>
      </c>
      <c r="AB1551" s="116">
        <v>0</v>
      </c>
      <c r="AC1551" s="116">
        <v>0</v>
      </c>
      <c r="AD1551" s="116">
        <v>0</v>
      </c>
      <c r="AE1551" s="116">
        <v>0</v>
      </c>
      <c r="AF1551" s="116" t="s">
        <v>1860</v>
      </c>
      <c r="AG1551" s="117"/>
      <c r="AH1551" s="117" t="s">
        <v>1861</v>
      </c>
    </row>
    <row r="1552" spans="1:34" x14ac:dyDescent="0.25">
      <c r="A1552" s="117" t="s">
        <v>329</v>
      </c>
      <c r="B1552" s="117" t="s">
        <v>175</v>
      </c>
      <c r="C1552" s="117" t="s">
        <v>4902</v>
      </c>
      <c r="D1552" s="117" t="s">
        <v>364</v>
      </c>
      <c r="E1552" s="117" t="s">
        <v>176</v>
      </c>
      <c r="F1552" s="117" t="s">
        <v>363</v>
      </c>
      <c r="G1552" s="117" t="s">
        <v>365</v>
      </c>
      <c r="H1552" s="117" t="s">
        <v>4903</v>
      </c>
      <c r="I1552" s="117"/>
      <c r="J1552" s="116" t="s">
        <v>1858</v>
      </c>
      <c r="K1552" s="116">
        <v>8.9315899999999999</v>
      </c>
      <c r="L1552" s="116">
        <v>29.273689999999998</v>
      </c>
      <c r="M1552" s="117" t="s">
        <v>1859</v>
      </c>
      <c r="N1552" s="116" t="s">
        <v>159</v>
      </c>
      <c r="O1552" s="116">
        <v>48</v>
      </c>
      <c r="P1552" s="116">
        <v>336</v>
      </c>
      <c r="Q1552" s="116">
        <v>48</v>
      </c>
      <c r="R1552" s="116">
        <v>336</v>
      </c>
      <c r="S1552" s="116">
        <v>0</v>
      </c>
      <c r="T1552" s="116">
        <v>0</v>
      </c>
      <c r="U1552" s="119" t="s">
        <v>146</v>
      </c>
      <c r="V1552" s="116">
        <v>0</v>
      </c>
      <c r="W1552" s="116">
        <v>0</v>
      </c>
      <c r="X1552" s="116">
        <v>0</v>
      </c>
      <c r="Y1552" s="116">
        <v>0</v>
      </c>
      <c r="Z1552" s="116">
        <v>0</v>
      </c>
      <c r="AA1552" s="116">
        <v>0</v>
      </c>
      <c r="AB1552" s="116">
        <v>0</v>
      </c>
      <c r="AC1552" s="116">
        <v>0</v>
      </c>
      <c r="AD1552" s="116">
        <v>0</v>
      </c>
      <c r="AE1552" s="116">
        <v>0</v>
      </c>
      <c r="AF1552" s="116" t="s">
        <v>1860</v>
      </c>
      <c r="AG1552" s="117"/>
      <c r="AH1552" s="117" t="s">
        <v>1861</v>
      </c>
    </row>
    <row r="1553" spans="1:34" x14ac:dyDescent="0.25">
      <c r="A1553" s="117" t="s">
        <v>329</v>
      </c>
      <c r="B1553" s="117" t="s">
        <v>175</v>
      </c>
      <c r="C1553" s="117" t="s">
        <v>4904</v>
      </c>
      <c r="D1553" s="117" t="s">
        <v>364</v>
      </c>
      <c r="E1553" s="117" t="s">
        <v>176</v>
      </c>
      <c r="F1553" s="117" t="s">
        <v>363</v>
      </c>
      <c r="G1553" s="117" t="s">
        <v>365</v>
      </c>
      <c r="H1553" s="117" t="s">
        <v>4905</v>
      </c>
      <c r="I1553" s="117"/>
      <c r="J1553" s="116" t="s">
        <v>1858</v>
      </c>
      <c r="K1553" s="116">
        <v>9.0254999900000001</v>
      </c>
      <c r="L1553" s="116">
        <v>29.161833300000001</v>
      </c>
      <c r="M1553" s="117" t="s">
        <v>1859</v>
      </c>
      <c r="N1553" s="116" t="s">
        <v>159</v>
      </c>
      <c r="O1553" s="116">
        <v>20</v>
      </c>
      <c r="P1553" s="116">
        <v>140</v>
      </c>
      <c r="Q1553" s="116">
        <v>20</v>
      </c>
      <c r="R1553" s="116">
        <v>140</v>
      </c>
      <c r="S1553" s="116">
        <v>0</v>
      </c>
      <c r="T1553" s="116">
        <v>0</v>
      </c>
      <c r="U1553" s="116" t="s">
        <v>159</v>
      </c>
      <c r="V1553" s="116">
        <v>11</v>
      </c>
      <c r="W1553" s="116">
        <v>77</v>
      </c>
      <c r="X1553" s="116">
        <v>9</v>
      </c>
      <c r="Y1553" s="116">
        <v>63</v>
      </c>
      <c r="Z1553" s="116">
        <v>2</v>
      </c>
      <c r="AA1553" s="116">
        <v>14</v>
      </c>
      <c r="AB1553" s="116">
        <v>0</v>
      </c>
      <c r="AC1553" s="116">
        <v>0</v>
      </c>
      <c r="AD1553" s="116">
        <v>0</v>
      </c>
      <c r="AE1553" s="116">
        <v>0</v>
      </c>
      <c r="AF1553" s="116" t="s">
        <v>1860</v>
      </c>
      <c r="AG1553" s="117"/>
      <c r="AH1553" s="117" t="s">
        <v>1861</v>
      </c>
    </row>
    <row r="1554" spans="1:34" x14ac:dyDescent="0.25">
      <c r="A1554" s="117" t="s">
        <v>329</v>
      </c>
      <c r="B1554" s="117" t="s">
        <v>175</v>
      </c>
      <c r="C1554" s="117" t="s">
        <v>4906</v>
      </c>
      <c r="D1554" s="117" t="s">
        <v>364</v>
      </c>
      <c r="E1554" s="117" t="s">
        <v>176</v>
      </c>
      <c r="F1554" s="117" t="s">
        <v>535</v>
      </c>
      <c r="G1554" s="117" t="s">
        <v>536</v>
      </c>
      <c r="H1554" s="117" t="s">
        <v>4907</v>
      </c>
      <c r="I1554" s="117"/>
      <c r="J1554" s="116" t="s">
        <v>1858</v>
      </c>
      <c r="K1554" s="116">
        <v>9.0705749000000004</v>
      </c>
      <c r="L1554" s="116">
        <v>28.943359399999999</v>
      </c>
      <c r="M1554" s="117" t="s">
        <v>1859</v>
      </c>
      <c r="N1554" s="116" t="s">
        <v>159</v>
      </c>
      <c r="O1554" s="116">
        <v>24</v>
      </c>
      <c r="P1554" s="116">
        <v>163</v>
      </c>
      <c r="Q1554" s="116">
        <v>24</v>
      </c>
      <c r="R1554" s="116">
        <v>163</v>
      </c>
      <c r="S1554" s="116">
        <v>0</v>
      </c>
      <c r="T1554" s="116">
        <v>0</v>
      </c>
      <c r="U1554" s="116" t="s">
        <v>159</v>
      </c>
      <c r="V1554" s="116">
        <v>16</v>
      </c>
      <c r="W1554" s="116">
        <v>112</v>
      </c>
      <c r="X1554" s="116">
        <v>16</v>
      </c>
      <c r="Y1554" s="116">
        <v>112</v>
      </c>
      <c r="Z1554" s="116">
        <v>0</v>
      </c>
      <c r="AA1554" s="116">
        <v>0</v>
      </c>
      <c r="AB1554" s="116">
        <v>0</v>
      </c>
      <c r="AC1554" s="116">
        <v>0</v>
      </c>
      <c r="AD1554" s="116">
        <v>0</v>
      </c>
      <c r="AE1554" s="116">
        <v>0</v>
      </c>
      <c r="AF1554" s="116" t="s">
        <v>1860</v>
      </c>
      <c r="AG1554" s="117"/>
      <c r="AH1554" s="117" t="s">
        <v>1861</v>
      </c>
    </row>
    <row r="1555" spans="1:34" x14ac:dyDescent="0.25">
      <c r="A1555" s="117" t="s">
        <v>329</v>
      </c>
      <c r="B1555" s="117" t="s">
        <v>175</v>
      </c>
      <c r="C1555" s="117" t="s">
        <v>4908</v>
      </c>
      <c r="D1555" s="117" t="s">
        <v>364</v>
      </c>
      <c r="E1555" s="117" t="s">
        <v>176</v>
      </c>
      <c r="F1555" s="117" t="s">
        <v>535</v>
      </c>
      <c r="G1555" s="117" t="s">
        <v>536</v>
      </c>
      <c r="H1555" s="117" t="s">
        <v>4909</v>
      </c>
      <c r="I1555" s="117"/>
      <c r="J1555" s="116" t="s">
        <v>1858</v>
      </c>
      <c r="K1555" s="116">
        <v>9.0736810000000006</v>
      </c>
      <c r="L1555" s="116">
        <v>28.941925000000001</v>
      </c>
      <c r="M1555" s="117" t="s">
        <v>1859</v>
      </c>
      <c r="N1555" s="116" t="s">
        <v>159</v>
      </c>
      <c r="O1555" s="116">
        <v>5</v>
      </c>
      <c r="P1555" s="116">
        <v>30</v>
      </c>
      <c r="Q1555" s="116">
        <v>5</v>
      </c>
      <c r="R1555" s="116">
        <v>30</v>
      </c>
      <c r="S1555" s="116">
        <v>0</v>
      </c>
      <c r="T1555" s="116">
        <v>0</v>
      </c>
      <c r="U1555" s="116" t="s">
        <v>159</v>
      </c>
      <c r="V1555" s="116">
        <v>3</v>
      </c>
      <c r="W1555" s="116">
        <v>18</v>
      </c>
      <c r="X1555" s="116">
        <v>3</v>
      </c>
      <c r="Y1555" s="116">
        <v>18</v>
      </c>
      <c r="Z1555" s="116">
        <v>0</v>
      </c>
      <c r="AA1555" s="116">
        <v>0</v>
      </c>
      <c r="AB1555" s="116">
        <v>0</v>
      </c>
      <c r="AC1555" s="116">
        <v>0</v>
      </c>
      <c r="AD1555" s="116">
        <v>10</v>
      </c>
      <c r="AE1555" s="116">
        <v>70</v>
      </c>
      <c r="AF1555" s="116" t="s">
        <v>1860</v>
      </c>
      <c r="AG1555" s="117"/>
      <c r="AH1555" s="117" t="s">
        <v>1861</v>
      </c>
    </row>
    <row r="1556" spans="1:34" x14ac:dyDescent="0.25">
      <c r="A1556" s="117" t="s">
        <v>329</v>
      </c>
      <c r="B1556" s="117" t="s">
        <v>175</v>
      </c>
      <c r="C1556" s="117" t="s">
        <v>4910</v>
      </c>
      <c r="D1556" s="117" t="s">
        <v>364</v>
      </c>
      <c r="E1556" s="117" t="s">
        <v>176</v>
      </c>
      <c r="F1556" s="117" t="s">
        <v>535</v>
      </c>
      <c r="G1556" s="117" t="s">
        <v>536</v>
      </c>
      <c r="H1556" s="117" t="s">
        <v>4911</v>
      </c>
      <c r="I1556" s="117"/>
      <c r="J1556" s="116" t="s">
        <v>1858</v>
      </c>
      <c r="K1556" s="116">
        <v>9.0620602360000007</v>
      </c>
      <c r="L1556" s="116">
        <v>28.919930010000002</v>
      </c>
      <c r="M1556" s="117" t="s">
        <v>1859</v>
      </c>
      <c r="N1556" s="116" t="s">
        <v>159</v>
      </c>
      <c r="O1556" s="116">
        <v>4</v>
      </c>
      <c r="P1556" s="116">
        <v>24</v>
      </c>
      <c r="Q1556" s="116">
        <v>4</v>
      </c>
      <c r="R1556" s="116">
        <v>24</v>
      </c>
      <c r="S1556" s="116">
        <v>0</v>
      </c>
      <c r="T1556" s="116">
        <v>0</v>
      </c>
      <c r="U1556" s="116" t="s">
        <v>159</v>
      </c>
      <c r="V1556" s="116">
        <v>20</v>
      </c>
      <c r="W1556" s="116">
        <v>135</v>
      </c>
      <c r="X1556" s="116">
        <v>15</v>
      </c>
      <c r="Y1556" s="116">
        <v>105</v>
      </c>
      <c r="Z1556" s="116">
        <v>5</v>
      </c>
      <c r="AA1556" s="116">
        <v>30</v>
      </c>
      <c r="AB1556" s="116">
        <v>0</v>
      </c>
      <c r="AC1556" s="116">
        <v>0</v>
      </c>
      <c r="AD1556" s="116">
        <v>18</v>
      </c>
      <c r="AE1556" s="116">
        <v>126</v>
      </c>
      <c r="AF1556" s="116" t="s">
        <v>1860</v>
      </c>
      <c r="AG1556" s="117"/>
      <c r="AH1556" s="117" t="s">
        <v>1861</v>
      </c>
    </row>
    <row r="1557" spans="1:34" x14ac:dyDescent="0.25">
      <c r="A1557" s="117" t="s">
        <v>329</v>
      </c>
      <c r="B1557" s="117" t="s">
        <v>175</v>
      </c>
      <c r="C1557" s="117" t="s">
        <v>4912</v>
      </c>
      <c r="D1557" s="117" t="s">
        <v>364</v>
      </c>
      <c r="E1557" s="117" t="s">
        <v>176</v>
      </c>
      <c r="F1557" s="117" t="s">
        <v>535</v>
      </c>
      <c r="G1557" s="117" t="s">
        <v>536</v>
      </c>
      <c r="H1557" s="117" t="s">
        <v>4913</v>
      </c>
      <c r="I1557" s="117"/>
      <c r="J1557" s="116" t="s">
        <v>1858</v>
      </c>
      <c r="K1557" s="116">
        <v>9.0907750000000007</v>
      </c>
      <c r="L1557" s="116">
        <v>28.893989999999999</v>
      </c>
      <c r="M1557" s="117" t="s">
        <v>1859</v>
      </c>
      <c r="N1557" s="116" t="s">
        <v>159</v>
      </c>
      <c r="O1557" s="116">
        <v>6</v>
      </c>
      <c r="P1557" s="116">
        <v>42</v>
      </c>
      <c r="Q1557" s="116">
        <v>6</v>
      </c>
      <c r="R1557" s="116">
        <v>42</v>
      </c>
      <c r="S1557" s="116">
        <v>0</v>
      </c>
      <c r="T1557" s="116">
        <v>0</v>
      </c>
      <c r="U1557" s="116" t="s">
        <v>159</v>
      </c>
      <c r="V1557" s="116">
        <v>23</v>
      </c>
      <c r="W1557" s="116">
        <v>161</v>
      </c>
      <c r="X1557" s="116">
        <v>13</v>
      </c>
      <c r="Y1557" s="116">
        <v>91</v>
      </c>
      <c r="Z1557" s="116">
        <v>10</v>
      </c>
      <c r="AA1557" s="116">
        <v>70</v>
      </c>
      <c r="AB1557" s="116">
        <v>0</v>
      </c>
      <c r="AC1557" s="116">
        <v>0</v>
      </c>
      <c r="AD1557" s="116">
        <v>0</v>
      </c>
      <c r="AE1557" s="116">
        <v>0</v>
      </c>
      <c r="AF1557" s="116" t="s">
        <v>1860</v>
      </c>
      <c r="AG1557" s="117"/>
      <c r="AH1557" s="117" t="s">
        <v>1861</v>
      </c>
    </row>
    <row r="1558" spans="1:34" x14ac:dyDescent="0.25">
      <c r="A1558" s="117" t="s">
        <v>329</v>
      </c>
      <c r="B1558" s="117" t="s">
        <v>175</v>
      </c>
      <c r="C1558" s="117" t="s">
        <v>4914</v>
      </c>
      <c r="D1558" s="117" t="s">
        <v>364</v>
      </c>
      <c r="E1558" s="117" t="s">
        <v>176</v>
      </c>
      <c r="F1558" s="117" t="s">
        <v>535</v>
      </c>
      <c r="G1558" s="117" t="s">
        <v>536</v>
      </c>
      <c r="H1558" s="117" t="s">
        <v>4915</v>
      </c>
      <c r="I1558" s="117"/>
      <c r="J1558" s="116" t="s">
        <v>1858</v>
      </c>
      <c r="K1558" s="116">
        <v>9.0755510000000008</v>
      </c>
      <c r="L1558" s="116">
        <v>28.932925000000001</v>
      </c>
      <c r="M1558" s="117" t="s">
        <v>1859</v>
      </c>
      <c r="N1558" s="116" t="s">
        <v>159</v>
      </c>
      <c r="O1558" s="116">
        <v>5</v>
      </c>
      <c r="P1558" s="116">
        <v>30</v>
      </c>
      <c r="Q1558" s="116">
        <v>5</v>
      </c>
      <c r="R1558" s="116">
        <v>30</v>
      </c>
      <c r="S1558" s="116">
        <v>0</v>
      </c>
      <c r="T1558" s="116">
        <v>0</v>
      </c>
      <c r="U1558" s="116" t="s">
        <v>159</v>
      </c>
      <c r="V1558" s="116">
        <v>16</v>
      </c>
      <c r="W1558" s="116">
        <v>112</v>
      </c>
      <c r="X1558" s="116">
        <v>16</v>
      </c>
      <c r="Y1558" s="116">
        <v>112</v>
      </c>
      <c r="Z1558" s="116">
        <v>0</v>
      </c>
      <c r="AA1558" s="116">
        <v>0</v>
      </c>
      <c r="AB1558" s="116">
        <v>0</v>
      </c>
      <c r="AC1558" s="116">
        <v>0</v>
      </c>
      <c r="AD1558" s="116">
        <v>15</v>
      </c>
      <c r="AE1558" s="116">
        <v>90</v>
      </c>
      <c r="AF1558" s="116" t="s">
        <v>1860</v>
      </c>
      <c r="AG1558" s="117"/>
      <c r="AH1558" s="117" t="s">
        <v>1861</v>
      </c>
    </row>
    <row r="1559" spans="1:34" x14ac:dyDescent="0.25">
      <c r="A1559" s="117" t="s">
        <v>329</v>
      </c>
      <c r="B1559" s="117" t="s">
        <v>175</v>
      </c>
      <c r="C1559" s="117" t="s">
        <v>4916</v>
      </c>
      <c r="D1559" s="117" t="s">
        <v>364</v>
      </c>
      <c r="E1559" s="117" t="s">
        <v>176</v>
      </c>
      <c r="F1559" s="117" t="s">
        <v>535</v>
      </c>
      <c r="G1559" s="117" t="s">
        <v>536</v>
      </c>
      <c r="H1559" s="117" t="s">
        <v>3163</v>
      </c>
      <c r="I1559" s="117"/>
      <c r="J1559" s="116" t="s">
        <v>1858</v>
      </c>
      <c r="K1559" s="116">
        <v>9.0740210000000001</v>
      </c>
      <c r="L1559" s="116">
        <v>28.942385000000002</v>
      </c>
      <c r="M1559" s="117" t="s">
        <v>1859</v>
      </c>
      <c r="N1559" s="116" t="s">
        <v>159</v>
      </c>
      <c r="O1559" s="116">
        <v>5</v>
      </c>
      <c r="P1559" s="116">
        <v>30</v>
      </c>
      <c r="Q1559" s="116">
        <v>5</v>
      </c>
      <c r="R1559" s="116">
        <v>30</v>
      </c>
      <c r="S1559" s="116">
        <v>0</v>
      </c>
      <c r="T1559" s="116">
        <v>0</v>
      </c>
      <c r="U1559" s="116" t="s">
        <v>159</v>
      </c>
      <c r="V1559" s="116">
        <v>27</v>
      </c>
      <c r="W1559" s="116">
        <v>162</v>
      </c>
      <c r="X1559" s="116">
        <v>17</v>
      </c>
      <c r="Y1559" s="116">
        <v>102</v>
      </c>
      <c r="Z1559" s="116">
        <v>10</v>
      </c>
      <c r="AA1559" s="116">
        <v>60</v>
      </c>
      <c r="AB1559" s="116">
        <v>0</v>
      </c>
      <c r="AC1559" s="116">
        <v>0</v>
      </c>
      <c r="AD1559" s="116">
        <v>0</v>
      </c>
      <c r="AE1559" s="116">
        <v>0</v>
      </c>
      <c r="AF1559" s="116" t="s">
        <v>1860</v>
      </c>
      <c r="AG1559" s="117"/>
      <c r="AH1559" s="117" t="s">
        <v>1861</v>
      </c>
    </row>
    <row r="1560" spans="1:34" x14ac:dyDescent="0.25">
      <c r="A1560" s="117" t="s">
        <v>329</v>
      </c>
      <c r="B1560" s="117" t="s">
        <v>175</v>
      </c>
      <c r="C1560" s="117" t="s">
        <v>4917</v>
      </c>
      <c r="D1560" s="117" t="s">
        <v>364</v>
      </c>
      <c r="E1560" s="117" t="s">
        <v>176</v>
      </c>
      <c r="F1560" s="117" t="s">
        <v>535</v>
      </c>
      <c r="G1560" s="117" t="s">
        <v>536</v>
      </c>
      <c r="H1560" s="117" t="s">
        <v>4918</v>
      </c>
      <c r="I1560" s="117"/>
      <c r="J1560" s="116" t="s">
        <v>1858</v>
      </c>
      <c r="K1560" s="116">
        <v>9.0620602360000007</v>
      </c>
      <c r="L1560" s="116">
        <v>28.919930010000002</v>
      </c>
      <c r="M1560" s="117" t="s">
        <v>1859</v>
      </c>
      <c r="N1560" s="116" t="s">
        <v>159</v>
      </c>
      <c r="O1560" s="116">
        <v>13</v>
      </c>
      <c r="P1560" s="116">
        <v>85</v>
      </c>
      <c r="Q1560" s="116">
        <v>10</v>
      </c>
      <c r="R1560" s="116">
        <v>70</v>
      </c>
      <c r="S1560" s="116">
        <v>3</v>
      </c>
      <c r="T1560" s="116">
        <v>15</v>
      </c>
      <c r="U1560" s="116" t="s">
        <v>159</v>
      </c>
      <c r="V1560" s="116">
        <v>10</v>
      </c>
      <c r="W1560" s="116">
        <v>60</v>
      </c>
      <c r="X1560" s="116">
        <v>10</v>
      </c>
      <c r="Y1560" s="116">
        <v>60</v>
      </c>
      <c r="Z1560" s="116">
        <v>0</v>
      </c>
      <c r="AA1560" s="116">
        <v>0</v>
      </c>
      <c r="AB1560" s="116">
        <v>0</v>
      </c>
      <c r="AC1560" s="116">
        <v>0</v>
      </c>
      <c r="AD1560" s="116">
        <v>18</v>
      </c>
      <c r="AE1560" s="116">
        <v>108</v>
      </c>
      <c r="AF1560" s="116" t="s">
        <v>1860</v>
      </c>
      <c r="AG1560" s="117"/>
      <c r="AH1560" s="117" t="s">
        <v>1861</v>
      </c>
    </row>
    <row r="1561" spans="1:34" x14ac:dyDescent="0.25">
      <c r="A1561" s="117" t="s">
        <v>329</v>
      </c>
      <c r="B1561" s="117" t="s">
        <v>175</v>
      </c>
      <c r="C1561" s="117" t="s">
        <v>4919</v>
      </c>
      <c r="D1561" s="117" t="s">
        <v>364</v>
      </c>
      <c r="E1561" s="117" t="s">
        <v>176</v>
      </c>
      <c r="F1561" s="117" t="s">
        <v>535</v>
      </c>
      <c r="G1561" s="117" t="s">
        <v>536</v>
      </c>
      <c r="H1561" s="117" t="s">
        <v>4920</v>
      </c>
      <c r="I1561" s="117"/>
      <c r="J1561" s="116" t="s">
        <v>1858</v>
      </c>
      <c r="K1561" s="116">
        <v>9.0939021540000002</v>
      </c>
      <c r="L1561" s="116">
        <v>28.910102934000001</v>
      </c>
      <c r="M1561" s="117" t="s">
        <v>1859</v>
      </c>
      <c r="N1561" s="116" t="s">
        <v>159</v>
      </c>
      <c r="O1561" s="116">
        <v>12</v>
      </c>
      <c r="P1561" s="116">
        <v>84</v>
      </c>
      <c r="Q1561" s="116">
        <v>8</v>
      </c>
      <c r="R1561" s="116">
        <v>56</v>
      </c>
      <c r="S1561" s="116">
        <v>4</v>
      </c>
      <c r="T1561" s="116">
        <v>28</v>
      </c>
      <c r="U1561" s="116" t="s">
        <v>159</v>
      </c>
      <c r="V1561" s="116">
        <v>29</v>
      </c>
      <c r="W1561" s="116">
        <v>203</v>
      </c>
      <c r="X1561" s="116">
        <v>29</v>
      </c>
      <c r="Y1561" s="116">
        <v>203</v>
      </c>
      <c r="Z1561" s="116">
        <v>0</v>
      </c>
      <c r="AA1561" s="116">
        <v>0</v>
      </c>
      <c r="AB1561" s="116">
        <v>0</v>
      </c>
      <c r="AC1561" s="116">
        <v>0</v>
      </c>
      <c r="AD1561" s="116">
        <v>13</v>
      </c>
      <c r="AE1561" s="116">
        <v>91</v>
      </c>
      <c r="AF1561" s="116" t="s">
        <v>1860</v>
      </c>
      <c r="AG1561" s="117"/>
      <c r="AH1561" s="117" t="s">
        <v>1861</v>
      </c>
    </row>
    <row r="1562" spans="1:34" x14ac:dyDescent="0.25">
      <c r="A1562" s="117" t="s">
        <v>329</v>
      </c>
      <c r="B1562" s="117" t="s">
        <v>175</v>
      </c>
      <c r="C1562" s="117" t="s">
        <v>4921</v>
      </c>
      <c r="D1562" s="117" t="s">
        <v>364</v>
      </c>
      <c r="E1562" s="117" t="s">
        <v>176</v>
      </c>
      <c r="F1562" s="117" t="s">
        <v>535</v>
      </c>
      <c r="G1562" s="117" t="s">
        <v>536</v>
      </c>
      <c r="H1562" s="117" t="s">
        <v>4922</v>
      </c>
      <c r="I1562" s="117"/>
      <c r="J1562" s="116" t="s">
        <v>1858</v>
      </c>
      <c r="K1562" s="116">
        <v>9.0340969999999992</v>
      </c>
      <c r="L1562" s="116">
        <v>28.933962000000001</v>
      </c>
      <c r="M1562" s="117" t="s">
        <v>1859</v>
      </c>
      <c r="N1562" s="116" t="s">
        <v>159</v>
      </c>
      <c r="O1562" s="116">
        <v>10</v>
      </c>
      <c r="P1562" s="116">
        <v>50</v>
      </c>
      <c r="Q1562" s="116">
        <v>10</v>
      </c>
      <c r="R1562" s="116">
        <v>50</v>
      </c>
      <c r="S1562" s="116">
        <v>0</v>
      </c>
      <c r="T1562" s="116">
        <v>0</v>
      </c>
      <c r="U1562" s="116" t="s">
        <v>159</v>
      </c>
      <c r="V1562" s="116">
        <v>15</v>
      </c>
      <c r="W1562" s="116">
        <v>105</v>
      </c>
      <c r="X1562" s="116">
        <v>15</v>
      </c>
      <c r="Y1562" s="116">
        <v>105</v>
      </c>
      <c r="Z1562" s="116">
        <v>0</v>
      </c>
      <c r="AA1562" s="116">
        <v>0</v>
      </c>
      <c r="AB1562" s="116">
        <v>0</v>
      </c>
      <c r="AC1562" s="116">
        <v>0</v>
      </c>
      <c r="AD1562" s="116">
        <v>0</v>
      </c>
      <c r="AE1562" s="116">
        <v>0</v>
      </c>
      <c r="AF1562" s="116" t="s">
        <v>1860</v>
      </c>
      <c r="AG1562" s="117"/>
      <c r="AH1562" s="117" t="s">
        <v>1861</v>
      </c>
    </row>
    <row r="1563" spans="1:34" x14ac:dyDescent="0.25">
      <c r="A1563" s="117" t="s">
        <v>329</v>
      </c>
      <c r="B1563" s="117" t="s">
        <v>175</v>
      </c>
      <c r="C1563" s="117" t="s">
        <v>4923</v>
      </c>
      <c r="D1563" s="117" t="s">
        <v>364</v>
      </c>
      <c r="E1563" s="117" t="s">
        <v>176</v>
      </c>
      <c r="F1563" s="117" t="s">
        <v>535</v>
      </c>
      <c r="G1563" s="117" t="s">
        <v>536</v>
      </c>
      <c r="H1563" s="117" t="s">
        <v>4924</v>
      </c>
      <c r="I1563" s="117"/>
      <c r="J1563" s="116" t="s">
        <v>1858</v>
      </c>
      <c r="K1563" s="116">
        <v>9.0567436449999992</v>
      </c>
      <c r="L1563" s="116">
        <v>28.93824201</v>
      </c>
      <c r="M1563" s="117" t="s">
        <v>1859</v>
      </c>
      <c r="N1563" s="116" t="s">
        <v>159</v>
      </c>
      <c r="O1563" s="116">
        <v>5</v>
      </c>
      <c r="P1563" s="116">
        <v>35</v>
      </c>
      <c r="Q1563" s="116">
        <v>5</v>
      </c>
      <c r="R1563" s="116">
        <v>35</v>
      </c>
      <c r="S1563" s="116">
        <v>0</v>
      </c>
      <c r="T1563" s="116">
        <v>0</v>
      </c>
      <c r="U1563" s="116" t="s">
        <v>159</v>
      </c>
      <c r="V1563" s="116">
        <v>27</v>
      </c>
      <c r="W1563" s="116">
        <v>155</v>
      </c>
      <c r="X1563" s="116">
        <v>20</v>
      </c>
      <c r="Y1563" s="116">
        <v>120</v>
      </c>
      <c r="Z1563" s="116">
        <v>7</v>
      </c>
      <c r="AA1563" s="116">
        <v>35</v>
      </c>
      <c r="AB1563" s="116">
        <v>0</v>
      </c>
      <c r="AC1563" s="116">
        <v>0</v>
      </c>
      <c r="AD1563" s="116">
        <v>11</v>
      </c>
      <c r="AE1563" s="116">
        <v>77</v>
      </c>
      <c r="AF1563" s="116" t="s">
        <v>1860</v>
      </c>
      <c r="AG1563" s="117"/>
      <c r="AH1563" s="117" t="s">
        <v>1861</v>
      </c>
    </row>
    <row r="1564" spans="1:34" x14ac:dyDescent="0.25">
      <c r="A1564" s="117" t="s">
        <v>329</v>
      </c>
      <c r="B1564" s="117" t="s">
        <v>175</v>
      </c>
      <c r="C1564" s="117" t="s">
        <v>4925</v>
      </c>
      <c r="D1564" s="117" t="s">
        <v>364</v>
      </c>
      <c r="E1564" s="117" t="s">
        <v>176</v>
      </c>
      <c r="F1564" s="117" t="s">
        <v>535</v>
      </c>
      <c r="G1564" s="117" t="s">
        <v>536</v>
      </c>
      <c r="H1564" s="117" t="s">
        <v>4926</v>
      </c>
      <c r="I1564" s="117"/>
      <c r="J1564" s="116" t="s">
        <v>1858</v>
      </c>
      <c r="K1564" s="116">
        <v>9.0734309999999994</v>
      </c>
      <c r="L1564" s="116">
        <v>28.926280999999999</v>
      </c>
      <c r="M1564" s="117" t="s">
        <v>1859</v>
      </c>
      <c r="N1564" s="116" t="s">
        <v>159</v>
      </c>
      <c r="O1564" s="116">
        <v>6</v>
      </c>
      <c r="P1564" s="116">
        <v>42</v>
      </c>
      <c r="Q1564" s="116">
        <v>6</v>
      </c>
      <c r="R1564" s="116">
        <v>42</v>
      </c>
      <c r="S1564" s="116">
        <v>0</v>
      </c>
      <c r="T1564" s="116">
        <v>0</v>
      </c>
      <c r="U1564" s="116" t="s">
        <v>159</v>
      </c>
      <c r="V1564" s="116">
        <v>19</v>
      </c>
      <c r="W1564" s="116">
        <v>114</v>
      </c>
      <c r="X1564" s="116">
        <v>19</v>
      </c>
      <c r="Y1564" s="116">
        <v>114</v>
      </c>
      <c r="Z1564" s="116">
        <v>0</v>
      </c>
      <c r="AA1564" s="116">
        <v>0</v>
      </c>
      <c r="AB1564" s="116">
        <v>0</v>
      </c>
      <c r="AC1564" s="116">
        <v>0</v>
      </c>
      <c r="AD1564" s="116">
        <v>0</v>
      </c>
      <c r="AE1564" s="116">
        <v>0</v>
      </c>
      <c r="AF1564" s="116" t="s">
        <v>1860</v>
      </c>
      <c r="AG1564" s="117"/>
      <c r="AH1564" s="117" t="s">
        <v>1861</v>
      </c>
    </row>
    <row r="1565" spans="1:34" x14ac:dyDescent="0.25">
      <c r="A1565" s="117" t="s">
        <v>329</v>
      </c>
      <c r="B1565" s="117" t="s">
        <v>175</v>
      </c>
      <c r="C1565" s="117" t="s">
        <v>4927</v>
      </c>
      <c r="D1565" s="117" t="s">
        <v>364</v>
      </c>
      <c r="E1565" s="117" t="s">
        <v>176</v>
      </c>
      <c r="F1565" s="117" t="s">
        <v>367</v>
      </c>
      <c r="G1565" s="117" t="s">
        <v>368</v>
      </c>
      <c r="H1565" s="117" t="s">
        <v>4928</v>
      </c>
      <c r="I1565" s="117"/>
      <c r="J1565" s="116" t="s">
        <v>1858</v>
      </c>
      <c r="K1565" s="116">
        <v>9.1218866129999991</v>
      </c>
      <c r="L1565" s="116">
        <v>29.236793118000001</v>
      </c>
      <c r="M1565" s="117" t="s">
        <v>1859</v>
      </c>
      <c r="N1565" s="116" t="s">
        <v>159</v>
      </c>
      <c r="O1565" s="116">
        <v>17</v>
      </c>
      <c r="P1565" s="116">
        <v>119</v>
      </c>
      <c r="Q1565" s="116">
        <v>17</v>
      </c>
      <c r="R1565" s="116">
        <v>119</v>
      </c>
      <c r="S1565" s="116">
        <v>0</v>
      </c>
      <c r="T1565" s="116">
        <v>0</v>
      </c>
      <c r="U1565" s="116" t="s">
        <v>159</v>
      </c>
      <c r="V1565" s="116">
        <v>84</v>
      </c>
      <c r="W1565" s="116">
        <v>579</v>
      </c>
      <c r="X1565" s="116">
        <v>75</v>
      </c>
      <c r="Y1565" s="116">
        <v>516</v>
      </c>
      <c r="Z1565" s="116">
        <v>9</v>
      </c>
      <c r="AA1565" s="116">
        <v>63</v>
      </c>
      <c r="AB1565" s="116">
        <v>0</v>
      </c>
      <c r="AC1565" s="116">
        <v>0</v>
      </c>
      <c r="AD1565" s="116">
        <v>0</v>
      </c>
      <c r="AE1565" s="116">
        <v>0</v>
      </c>
      <c r="AF1565" s="116" t="s">
        <v>1860</v>
      </c>
      <c r="AG1565" s="117"/>
      <c r="AH1565" s="117" t="s">
        <v>1861</v>
      </c>
    </row>
    <row r="1566" spans="1:34" x14ac:dyDescent="0.25">
      <c r="A1566" s="117" t="s">
        <v>329</v>
      </c>
      <c r="B1566" s="117" t="s">
        <v>175</v>
      </c>
      <c r="C1566" s="117" t="s">
        <v>4929</v>
      </c>
      <c r="D1566" s="117" t="s">
        <v>364</v>
      </c>
      <c r="E1566" s="117" t="s">
        <v>176</v>
      </c>
      <c r="F1566" s="117" t="s">
        <v>367</v>
      </c>
      <c r="G1566" s="117" t="s">
        <v>368</v>
      </c>
      <c r="H1566" s="117" t="s">
        <v>4186</v>
      </c>
      <c r="I1566" s="117"/>
      <c r="J1566" s="116" t="s">
        <v>1858</v>
      </c>
      <c r="K1566" s="116">
        <v>9.1314361999999996</v>
      </c>
      <c r="L1566" s="116">
        <v>29.115772799999998</v>
      </c>
      <c r="M1566" s="117" t="s">
        <v>1859</v>
      </c>
      <c r="N1566" s="116" t="s">
        <v>159</v>
      </c>
      <c r="O1566" s="116">
        <v>13</v>
      </c>
      <c r="P1566" s="116">
        <v>91</v>
      </c>
      <c r="Q1566" s="116">
        <v>13</v>
      </c>
      <c r="R1566" s="116">
        <v>91</v>
      </c>
      <c r="S1566" s="116">
        <v>0</v>
      </c>
      <c r="T1566" s="116">
        <v>0</v>
      </c>
      <c r="U1566" s="116" t="s">
        <v>159</v>
      </c>
      <c r="V1566" s="116">
        <v>84</v>
      </c>
      <c r="W1566" s="116">
        <v>588</v>
      </c>
      <c r="X1566" s="116">
        <v>81</v>
      </c>
      <c r="Y1566" s="116">
        <v>567</v>
      </c>
      <c r="Z1566" s="116">
        <v>3</v>
      </c>
      <c r="AA1566" s="116">
        <v>21</v>
      </c>
      <c r="AB1566" s="116">
        <v>0</v>
      </c>
      <c r="AC1566" s="116">
        <v>0</v>
      </c>
      <c r="AD1566" s="116">
        <v>0</v>
      </c>
      <c r="AE1566" s="116">
        <v>0</v>
      </c>
      <c r="AF1566" s="116" t="s">
        <v>1860</v>
      </c>
      <c r="AG1566" s="117"/>
      <c r="AH1566" s="117" t="s">
        <v>1861</v>
      </c>
    </row>
    <row r="1567" spans="1:34" x14ac:dyDescent="0.25">
      <c r="A1567" s="117" t="s">
        <v>329</v>
      </c>
      <c r="B1567" s="117" t="s">
        <v>175</v>
      </c>
      <c r="C1567" s="117" t="s">
        <v>4930</v>
      </c>
      <c r="D1567" s="117" t="s">
        <v>364</v>
      </c>
      <c r="E1567" s="117" t="s">
        <v>176</v>
      </c>
      <c r="F1567" s="117" t="s">
        <v>367</v>
      </c>
      <c r="G1567" s="117" t="s">
        <v>368</v>
      </c>
      <c r="H1567" s="117" t="s">
        <v>4931</v>
      </c>
      <c r="I1567" s="117"/>
      <c r="J1567" s="116" t="s">
        <v>1858</v>
      </c>
      <c r="K1567" s="116">
        <v>9.1476050999999998</v>
      </c>
      <c r="L1567" s="116">
        <v>29.134623699999999</v>
      </c>
      <c r="M1567" s="117" t="s">
        <v>1859</v>
      </c>
      <c r="N1567" s="116" t="s">
        <v>159</v>
      </c>
      <c r="O1567" s="116">
        <v>30</v>
      </c>
      <c r="P1567" s="116">
        <v>210</v>
      </c>
      <c r="Q1567" s="116">
        <v>30</v>
      </c>
      <c r="R1567" s="116">
        <v>210</v>
      </c>
      <c r="S1567" s="116">
        <v>0</v>
      </c>
      <c r="T1567" s="116">
        <v>0</v>
      </c>
      <c r="U1567" s="116" t="s">
        <v>159</v>
      </c>
      <c r="V1567" s="116">
        <v>96</v>
      </c>
      <c r="W1567" s="116">
        <v>674</v>
      </c>
      <c r="X1567" s="116">
        <v>76</v>
      </c>
      <c r="Y1567" s="116">
        <v>534</v>
      </c>
      <c r="Z1567" s="116">
        <v>20</v>
      </c>
      <c r="AA1567" s="116">
        <v>140</v>
      </c>
      <c r="AB1567" s="116">
        <v>0</v>
      </c>
      <c r="AC1567" s="116">
        <v>0</v>
      </c>
      <c r="AD1567" s="116">
        <v>0</v>
      </c>
      <c r="AE1567" s="116">
        <v>0</v>
      </c>
      <c r="AF1567" s="116" t="s">
        <v>1860</v>
      </c>
      <c r="AG1567" s="117"/>
      <c r="AH1567" s="117" t="s">
        <v>1861</v>
      </c>
    </row>
    <row r="1568" spans="1:34" x14ac:dyDescent="0.25">
      <c r="A1568" s="117" t="s">
        <v>329</v>
      </c>
      <c r="B1568" s="117" t="s">
        <v>175</v>
      </c>
      <c r="C1568" s="117" t="s">
        <v>4932</v>
      </c>
      <c r="D1568" s="117" t="s">
        <v>364</v>
      </c>
      <c r="E1568" s="117" t="s">
        <v>176</v>
      </c>
      <c r="F1568" s="117" t="s">
        <v>367</v>
      </c>
      <c r="G1568" s="117" t="s">
        <v>368</v>
      </c>
      <c r="H1568" s="117" t="s">
        <v>4933</v>
      </c>
      <c r="I1568" s="117"/>
      <c r="J1568" s="116" t="s">
        <v>1858</v>
      </c>
      <c r="K1568" s="116">
        <v>8.8105840999999998</v>
      </c>
      <c r="L1568" s="116">
        <v>29.603264299999999</v>
      </c>
      <c r="M1568" s="117" t="s">
        <v>1859</v>
      </c>
      <c r="N1568" s="116" t="s">
        <v>159</v>
      </c>
      <c r="O1568" s="116">
        <v>6</v>
      </c>
      <c r="P1568" s="116">
        <v>42</v>
      </c>
      <c r="Q1568" s="116">
        <v>6</v>
      </c>
      <c r="R1568" s="116">
        <v>42</v>
      </c>
      <c r="S1568" s="116">
        <v>0</v>
      </c>
      <c r="T1568" s="116">
        <v>0</v>
      </c>
      <c r="U1568" s="116" t="s">
        <v>159</v>
      </c>
      <c r="V1568" s="116">
        <v>118</v>
      </c>
      <c r="W1568" s="116">
        <v>830</v>
      </c>
      <c r="X1568" s="116">
        <v>116</v>
      </c>
      <c r="Y1568" s="116">
        <v>816</v>
      </c>
      <c r="Z1568" s="116">
        <v>2</v>
      </c>
      <c r="AA1568" s="116">
        <v>14</v>
      </c>
      <c r="AB1568" s="116">
        <v>0</v>
      </c>
      <c r="AC1568" s="116">
        <v>0</v>
      </c>
      <c r="AD1568" s="116">
        <v>0</v>
      </c>
      <c r="AE1568" s="116">
        <v>0</v>
      </c>
      <c r="AF1568" s="116" t="s">
        <v>1860</v>
      </c>
      <c r="AG1568" s="117"/>
      <c r="AH1568" s="117" t="s">
        <v>1861</v>
      </c>
    </row>
    <row r="1569" spans="1:34" x14ac:dyDescent="0.25">
      <c r="A1569" s="117" t="s">
        <v>329</v>
      </c>
      <c r="B1569" s="117" t="s">
        <v>175</v>
      </c>
      <c r="C1569" s="117" t="s">
        <v>4934</v>
      </c>
      <c r="D1569" s="117" t="s">
        <v>364</v>
      </c>
      <c r="E1569" s="117" t="s">
        <v>176</v>
      </c>
      <c r="F1569" s="117" t="s">
        <v>367</v>
      </c>
      <c r="G1569" s="117" t="s">
        <v>368</v>
      </c>
      <c r="H1569" s="117" t="s">
        <v>4935</v>
      </c>
      <c r="I1569" s="117"/>
      <c r="J1569" s="116" t="s">
        <v>1858</v>
      </c>
      <c r="K1569" s="116">
        <v>9.1882547999999993</v>
      </c>
      <c r="L1569" s="116">
        <v>29.250482000000002</v>
      </c>
      <c r="M1569" s="117" t="s">
        <v>1859</v>
      </c>
      <c r="N1569" s="116" t="s">
        <v>159</v>
      </c>
      <c r="O1569" s="116">
        <v>7</v>
      </c>
      <c r="P1569" s="116">
        <v>49</v>
      </c>
      <c r="Q1569" s="116">
        <v>7</v>
      </c>
      <c r="R1569" s="116">
        <v>49</v>
      </c>
      <c r="S1569" s="116">
        <v>0</v>
      </c>
      <c r="T1569" s="116">
        <v>0</v>
      </c>
      <c r="U1569" s="116" t="s">
        <v>159</v>
      </c>
      <c r="V1569" s="116">
        <v>90</v>
      </c>
      <c r="W1569" s="116">
        <v>633</v>
      </c>
      <c r="X1569" s="116">
        <v>80</v>
      </c>
      <c r="Y1569" s="116">
        <v>563</v>
      </c>
      <c r="Z1569" s="116">
        <v>10</v>
      </c>
      <c r="AA1569" s="116">
        <v>70</v>
      </c>
      <c r="AB1569" s="116">
        <v>0</v>
      </c>
      <c r="AC1569" s="116">
        <v>0</v>
      </c>
      <c r="AD1569" s="116">
        <v>0</v>
      </c>
      <c r="AE1569" s="116">
        <v>0</v>
      </c>
      <c r="AF1569" s="116" t="s">
        <v>1860</v>
      </c>
      <c r="AG1569" s="117"/>
      <c r="AH1569" s="117" t="s">
        <v>1861</v>
      </c>
    </row>
    <row r="1570" spans="1:34" x14ac:dyDescent="0.25">
      <c r="A1570" s="117" t="s">
        <v>329</v>
      </c>
      <c r="B1570" s="117" t="s">
        <v>175</v>
      </c>
      <c r="C1570" s="117" t="s">
        <v>4936</v>
      </c>
      <c r="D1570" s="117" t="s">
        <v>364</v>
      </c>
      <c r="E1570" s="117" t="s">
        <v>176</v>
      </c>
      <c r="F1570" s="117" t="s">
        <v>367</v>
      </c>
      <c r="G1570" s="117" t="s">
        <v>368</v>
      </c>
      <c r="H1570" s="117" t="s">
        <v>4937</v>
      </c>
      <c r="I1570" s="117"/>
      <c r="J1570" s="116" t="s">
        <v>1858</v>
      </c>
      <c r="K1570" s="116">
        <v>9.20688</v>
      </c>
      <c r="L1570" s="116">
        <v>29.263780000000001</v>
      </c>
      <c r="M1570" s="117" t="s">
        <v>1859</v>
      </c>
      <c r="N1570" s="116" t="s">
        <v>159</v>
      </c>
      <c r="O1570" s="116">
        <v>8</v>
      </c>
      <c r="P1570" s="116">
        <v>56</v>
      </c>
      <c r="Q1570" s="116">
        <v>8</v>
      </c>
      <c r="R1570" s="116">
        <v>56</v>
      </c>
      <c r="S1570" s="116">
        <v>0</v>
      </c>
      <c r="T1570" s="116">
        <v>0</v>
      </c>
      <c r="U1570" s="116" t="s">
        <v>159</v>
      </c>
      <c r="V1570" s="116">
        <v>35</v>
      </c>
      <c r="W1570" s="116">
        <v>245</v>
      </c>
      <c r="X1570" s="116">
        <v>30</v>
      </c>
      <c r="Y1570" s="116">
        <v>210</v>
      </c>
      <c r="Z1570" s="116">
        <v>5</v>
      </c>
      <c r="AA1570" s="116">
        <v>35</v>
      </c>
      <c r="AB1570" s="116">
        <v>0</v>
      </c>
      <c r="AC1570" s="116">
        <v>0</v>
      </c>
      <c r="AD1570" s="116">
        <v>0</v>
      </c>
      <c r="AE1570" s="116">
        <v>0</v>
      </c>
      <c r="AF1570" s="116" t="s">
        <v>1860</v>
      </c>
      <c r="AG1570" s="117"/>
      <c r="AH1570" s="117" t="s">
        <v>1861</v>
      </c>
    </row>
    <row r="1571" spans="1:34" x14ac:dyDescent="0.25">
      <c r="A1571" s="117" t="s">
        <v>329</v>
      </c>
      <c r="B1571" s="117" t="s">
        <v>175</v>
      </c>
      <c r="C1571" s="117" t="s">
        <v>4938</v>
      </c>
      <c r="D1571" s="117" t="s">
        <v>364</v>
      </c>
      <c r="E1571" s="117" t="s">
        <v>176</v>
      </c>
      <c r="F1571" s="117" t="s">
        <v>367</v>
      </c>
      <c r="G1571" s="117" t="s">
        <v>368</v>
      </c>
      <c r="H1571" s="117" t="s">
        <v>4939</v>
      </c>
      <c r="I1571" s="117"/>
      <c r="J1571" s="116" t="s">
        <v>1858</v>
      </c>
      <c r="K1571" s="116">
        <v>9.1021948659999996</v>
      </c>
      <c r="L1571" s="116">
        <v>29.191228373000001</v>
      </c>
      <c r="M1571" s="117" t="s">
        <v>1859</v>
      </c>
      <c r="N1571" s="116" t="s">
        <v>159</v>
      </c>
      <c r="O1571" s="116">
        <v>10</v>
      </c>
      <c r="P1571" s="116">
        <v>70</v>
      </c>
      <c r="Q1571" s="116">
        <v>10</v>
      </c>
      <c r="R1571" s="116">
        <v>70</v>
      </c>
      <c r="S1571" s="116">
        <v>0</v>
      </c>
      <c r="T1571" s="116">
        <v>0</v>
      </c>
      <c r="U1571" s="116" t="s">
        <v>159</v>
      </c>
      <c r="V1571" s="116">
        <v>30</v>
      </c>
      <c r="W1571" s="116">
        <v>210</v>
      </c>
      <c r="X1571" s="116">
        <v>30</v>
      </c>
      <c r="Y1571" s="116">
        <v>210</v>
      </c>
      <c r="Z1571" s="116">
        <v>0</v>
      </c>
      <c r="AA1571" s="116">
        <v>0</v>
      </c>
      <c r="AB1571" s="116">
        <v>0</v>
      </c>
      <c r="AC1571" s="116">
        <v>0</v>
      </c>
      <c r="AD1571" s="116">
        <v>0</v>
      </c>
      <c r="AE1571" s="116">
        <v>0</v>
      </c>
      <c r="AF1571" s="116" t="s">
        <v>1860</v>
      </c>
      <c r="AG1571" s="117"/>
      <c r="AH1571" s="117" t="s">
        <v>1861</v>
      </c>
    </row>
    <row r="1572" spans="1:34" x14ac:dyDescent="0.25">
      <c r="A1572" s="117" t="s">
        <v>329</v>
      </c>
      <c r="B1572" s="117" t="s">
        <v>175</v>
      </c>
      <c r="C1572" s="117" t="s">
        <v>4940</v>
      </c>
      <c r="D1572" s="117" t="s">
        <v>364</v>
      </c>
      <c r="E1572" s="117" t="s">
        <v>176</v>
      </c>
      <c r="F1572" s="117" t="s">
        <v>367</v>
      </c>
      <c r="G1572" s="117" t="s">
        <v>368</v>
      </c>
      <c r="H1572" s="117" t="s">
        <v>3047</v>
      </c>
      <c r="I1572" s="117"/>
      <c r="J1572" s="116" t="s">
        <v>1858</v>
      </c>
      <c r="K1572" s="116">
        <v>9.1333333000000003</v>
      </c>
      <c r="L1572" s="116">
        <v>29.183333300000001</v>
      </c>
      <c r="M1572" s="117" t="s">
        <v>1859</v>
      </c>
      <c r="N1572" s="116" t="s">
        <v>159</v>
      </c>
      <c r="O1572" s="116">
        <v>13</v>
      </c>
      <c r="P1572" s="116">
        <v>91</v>
      </c>
      <c r="Q1572" s="116">
        <v>13</v>
      </c>
      <c r="R1572" s="116">
        <v>91</v>
      </c>
      <c r="S1572" s="116">
        <v>0</v>
      </c>
      <c r="T1572" s="116">
        <v>0</v>
      </c>
      <c r="U1572" s="116" t="s">
        <v>159</v>
      </c>
      <c r="V1572" s="116">
        <v>30</v>
      </c>
      <c r="W1572" s="116">
        <v>210</v>
      </c>
      <c r="X1572" s="116">
        <v>30</v>
      </c>
      <c r="Y1572" s="116">
        <v>210</v>
      </c>
      <c r="Z1572" s="116">
        <v>0</v>
      </c>
      <c r="AA1572" s="116">
        <v>0</v>
      </c>
      <c r="AB1572" s="116">
        <v>0</v>
      </c>
      <c r="AC1572" s="116">
        <v>0</v>
      </c>
      <c r="AD1572" s="116">
        <v>0</v>
      </c>
      <c r="AE1572" s="116">
        <v>0</v>
      </c>
      <c r="AF1572" s="116" t="s">
        <v>1860</v>
      </c>
      <c r="AG1572" s="117"/>
      <c r="AH1572" s="117" t="s">
        <v>1861</v>
      </c>
    </row>
    <row r="1573" spans="1:34" x14ac:dyDescent="0.25">
      <c r="A1573" s="117" t="s">
        <v>329</v>
      </c>
      <c r="B1573" s="117" t="s">
        <v>175</v>
      </c>
      <c r="C1573" s="117" t="s">
        <v>4941</v>
      </c>
      <c r="D1573" s="117" t="s">
        <v>364</v>
      </c>
      <c r="E1573" s="117" t="s">
        <v>176</v>
      </c>
      <c r="F1573" s="117" t="s">
        <v>367</v>
      </c>
      <c r="G1573" s="117" t="s">
        <v>368</v>
      </c>
      <c r="H1573" s="117" t="s">
        <v>4942</v>
      </c>
      <c r="I1573" s="117"/>
      <c r="J1573" s="116" t="s">
        <v>1858</v>
      </c>
      <c r="K1573" s="116">
        <v>9.1808169999999993</v>
      </c>
      <c r="L1573" s="116">
        <v>29.213333299999999</v>
      </c>
      <c r="M1573" s="117" t="s">
        <v>1859</v>
      </c>
      <c r="N1573" s="116" t="s">
        <v>159</v>
      </c>
      <c r="O1573" s="116">
        <v>6</v>
      </c>
      <c r="P1573" s="116">
        <v>46</v>
      </c>
      <c r="Q1573" s="116">
        <v>6</v>
      </c>
      <c r="R1573" s="116">
        <v>46</v>
      </c>
      <c r="S1573" s="116">
        <v>0</v>
      </c>
      <c r="T1573" s="116">
        <v>0</v>
      </c>
      <c r="U1573" s="116" t="s">
        <v>159</v>
      </c>
      <c r="V1573" s="116">
        <v>25</v>
      </c>
      <c r="W1573" s="116">
        <v>175</v>
      </c>
      <c r="X1573" s="116">
        <v>25</v>
      </c>
      <c r="Y1573" s="116">
        <v>175</v>
      </c>
      <c r="Z1573" s="116">
        <v>0</v>
      </c>
      <c r="AA1573" s="116">
        <v>0</v>
      </c>
      <c r="AB1573" s="116">
        <v>0</v>
      </c>
      <c r="AC1573" s="116">
        <v>0</v>
      </c>
      <c r="AD1573" s="116">
        <v>0</v>
      </c>
      <c r="AE1573" s="116">
        <v>0</v>
      </c>
      <c r="AF1573" s="116" t="s">
        <v>1860</v>
      </c>
      <c r="AG1573" s="117"/>
      <c r="AH1573" s="117" t="s">
        <v>1861</v>
      </c>
    </row>
    <row r="1574" spans="1:34" x14ac:dyDescent="0.25">
      <c r="A1574" s="117" t="s">
        <v>329</v>
      </c>
      <c r="B1574" s="117" t="s">
        <v>175</v>
      </c>
      <c r="C1574" s="117" t="s">
        <v>4943</v>
      </c>
      <c r="D1574" s="117" t="s">
        <v>364</v>
      </c>
      <c r="E1574" s="117" t="s">
        <v>176</v>
      </c>
      <c r="F1574" s="117" t="s">
        <v>505</v>
      </c>
      <c r="G1574" s="117" t="s">
        <v>506</v>
      </c>
      <c r="H1574" s="117" t="s">
        <v>4944</v>
      </c>
      <c r="I1574" s="117" t="s">
        <v>4945</v>
      </c>
      <c r="J1574" s="116" t="s">
        <v>1858</v>
      </c>
      <c r="K1574" s="116">
        <v>9.0921065530000007</v>
      </c>
      <c r="L1574" s="116">
        <v>29.374104800000001</v>
      </c>
      <c r="M1574" s="117" t="s">
        <v>1859</v>
      </c>
      <c r="N1574" s="116" t="s">
        <v>159</v>
      </c>
      <c r="O1574" s="116">
        <v>29</v>
      </c>
      <c r="P1574" s="116">
        <v>203</v>
      </c>
      <c r="Q1574" s="116">
        <v>29</v>
      </c>
      <c r="R1574" s="116">
        <v>203</v>
      </c>
      <c r="S1574" s="116">
        <v>0</v>
      </c>
      <c r="T1574" s="116">
        <v>0</v>
      </c>
      <c r="U1574" s="116" t="s">
        <v>159</v>
      </c>
      <c r="V1574" s="116">
        <v>34</v>
      </c>
      <c r="W1574" s="116">
        <v>235</v>
      </c>
      <c r="X1574" s="116">
        <v>13</v>
      </c>
      <c r="Y1574" s="116">
        <v>90</v>
      </c>
      <c r="Z1574" s="116">
        <v>21</v>
      </c>
      <c r="AA1574" s="116">
        <v>145</v>
      </c>
      <c r="AB1574" s="116">
        <v>0</v>
      </c>
      <c r="AC1574" s="116">
        <v>0</v>
      </c>
      <c r="AD1574" s="116">
        <v>7</v>
      </c>
      <c r="AE1574" s="116">
        <v>49</v>
      </c>
      <c r="AF1574" s="116" t="s">
        <v>1860</v>
      </c>
      <c r="AG1574" s="117"/>
      <c r="AH1574" s="117" t="s">
        <v>1861</v>
      </c>
    </row>
    <row r="1575" spans="1:34" x14ac:dyDescent="0.25">
      <c r="A1575" s="117" t="s">
        <v>329</v>
      </c>
      <c r="B1575" s="117" t="s">
        <v>175</v>
      </c>
      <c r="C1575" s="117" t="s">
        <v>4946</v>
      </c>
      <c r="D1575" s="117" t="s">
        <v>364</v>
      </c>
      <c r="E1575" s="117" t="s">
        <v>176</v>
      </c>
      <c r="F1575" s="117" t="s">
        <v>505</v>
      </c>
      <c r="G1575" s="117" t="s">
        <v>506</v>
      </c>
      <c r="H1575" s="117" t="s">
        <v>4947</v>
      </c>
      <c r="I1575" s="117"/>
      <c r="J1575" s="116" t="s">
        <v>1858</v>
      </c>
      <c r="K1575" s="116">
        <v>9.0884537000000005</v>
      </c>
      <c r="L1575" s="116">
        <v>29.457105800000001</v>
      </c>
      <c r="M1575" s="117" t="s">
        <v>1859</v>
      </c>
      <c r="N1575" s="116" t="s">
        <v>159</v>
      </c>
      <c r="O1575" s="116">
        <v>31</v>
      </c>
      <c r="P1575" s="116">
        <v>217</v>
      </c>
      <c r="Q1575" s="116">
        <v>22</v>
      </c>
      <c r="R1575" s="116">
        <v>154</v>
      </c>
      <c r="S1575" s="116">
        <v>9</v>
      </c>
      <c r="T1575" s="116">
        <v>63</v>
      </c>
      <c r="U1575" s="116" t="s">
        <v>159</v>
      </c>
      <c r="V1575" s="116">
        <v>50</v>
      </c>
      <c r="W1575" s="116">
        <v>350</v>
      </c>
      <c r="X1575" s="116">
        <v>20</v>
      </c>
      <c r="Y1575" s="116">
        <v>140</v>
      </c>
      <c r="Z1575" s="116">
        <v>30</v>
      </c>
      <c r="AA1575" s="116">
        <v>210</v>
      </c>
      <c r="AB1575" s="116">
        <v>0</v>
      </c>
      <c r="AC1575" s="116">
        <v>0</v>
      </c>
      <c r="AD1575" s="116">
        <v>15</v>
      </c>
      <c r="AE1575" s="116">
        <v>105</v>
      </c>
      <c r="AF1575" s="116" t="s">
        <v>1860</v>
      </c>
      <c r="AG1575" s="117"/>
      <c r="AH1575" s="117" t="s">
        <v>1861</v>
      </c>
    </row>
    <row r="1576" spans="1:34" x14ac:dyDescent="0.25">
      <c r="A1576" s="117" t="s">
        <v>329</v>
      </c>
      <c r="B1576" s="117" t="s">
        <v>175</v>
      </c>
      <c r="C1576" s="117" t="s">
        <v>4948</v>
      </c>
      <c r="D1576" s="117" t="s">
        <v>364</v>
      </c>
      <c r="E1576" s="117" t="s">
        <v>176</v>
      </c>
      <c r="F1576" s="117" t="s">
        <v>505</v>
      </c>
      <c r="G1576" s="117" t="s">
        <v>506</v>
      </c>
      <c r="H1576" s="117" t="s">
        <v>4949</v>
      </c>
      <c r="I1576" s="117"/>
      <c r="J1576" s="116" t="s">
        <v>1858</v>
      </c>
      <c r="K1576" s="116">
        <v>9.1108638729999996</v>
      </c>
      <c r="L1576" s="116">
        <v>29.28428774</v>
      </c>
      <c r="M1576" s="117" t="s">
        <v>1859</v>
      </c>
      <c r="N1576" s="116" t="s">
        <v>159</v>
      </c>
      <c r="O1576" s="116">
        <v>19</v>
      </c>
      <c r="P1576" s="116">
        <v>133</v>
      </c>
      <c r="Q1576" s="116">
        <v>19</v>
      </c>
      <c r="R1576" s="116">
        <v>133</v>
      </c>
      <c r="S1576" s="116">
        <v>0</v>
      </c>
      <c r="T1576" s="116">
        <v>0</v>
      </c>
      <c r="U1576" s="116" t="s">
        <v>159</v>
      </c>
      <c r="V1576" s="116">
        <v>22</v>
      </c>
      <c r="W1576" s="116">
        <v>149</v>
      </c>
      <c r="X1576" s="116">
        <v>8</v>
      </c>
      <c r="Y1576" s="116">
        <v>56</v>
      </c>
      <c r="Z1576" s="116">
        <v>14</v>
      </c>
      <c r="AA1576" s="116">
        <v>93</v>
      </c>
      <c r="AB1576" s="116">
        <v>0</v>
      </c>
      <c r="AC1576" s="116">
        <v>0</v>
      </c>
      <c r="AD1576" s="116">
        <v>0</v>
      </c>
      <c r="AE1576" s="116">
        <v>0</v>
      </c>
      <c r="AF1576" s="116" t="s">
        <v>1860</v>
      </c>
      <c r="AG1576" s="117"/>
      <c r="AH1576" s="117" t="s">
        <v>1861</v>
      </c>
    </row>
    <row r="1577" spans="1:34" x14ac:dyDescent="0.25">
      <c r="A1577" s="117" t="s">
        <v>329</v>
      </c>
      <c r="B1577" s="117" t="s">
        <v>175</v>
      </c>
      <c r="C1577" s="117" t="s">
        <v>4950</v>
      </c>
      <c r="D1577" s="117" t="s">
        <v>364</v>
      </c>
      <c r="E1577" s="117" t="s">
        <v>176</v>
      </c>
      <c r="F1577" s="117" t="s">
        <v>505</v>
      </c>
      <c r="G1577" s="117" t="s">
        <v>506</v>
      </c>
      <c r="H1577" s="117" t="s">
        <v>4951</v>
      </c>
      <c r="I1577" s="117"/>
      <c r="J1577" s="116" t="s">
        <v>1858</v>
      </c>
      <c r="K1577" s="116">
        <v>9.1473036000000008</v>
      </c>
      <c r="L1577" s="116">
        <v>29.3105774</v>
      </c>
      <c r="M1577" s="117" t="s">
        <v>1859</v>
      </c>
      <c r="N1577" s="116" t="s">
        <v>159</v>
      </c>
      <c r="O1577" s="116">
        <v>12</v>
      </c>
      <c r="P1577" s="116">
        <v>84</v>
      </c>
      <c r="Q1577" s="116">
        <v>12</v>
      </c>
      <c r="R1577" s="116">
        <v>84</v>
      </c>
      <c r="S1577" s="116">
        <v>0</v>
      </c>
      <c r="T1577" s="116">
        <v>0</v>
      </c>
      <c r="U1577" s="116" t="s">
        <v>159</v>
      </c>
      <c r="V1577" s="116">
        <v>27</v>
      </c>
      <c r="W1577" s="116">
        <v>197</v>
      </c>
      <c r="X1577" s="116">
        <v>14</v>
      </c>
      <c r="Y1577" s="116">
        <v>103</v>
      </c>
      <c r="Z1577" s="116">
        <v>13</v>
      </c>
      <c r="AA1577" s="116">
        <v>94</v>
      </c>
      <c r="AB1577" s="116">
        <v>0</v>
      </c>
      <c r="AC1577" s="116">
        <v>0</v>
      </c>
      <c r="AD1577" s="116">
        <v>0</v>
      </c>
      <c r="AE1577" s="116">
        <v>0</v>
      </c>
      <c r="AF1577" s="116" t="s">
        <v>1860</v>
      </c>
      <c r="AG1577" s="117"/>
      <c r="AH1577" s="117" t="s">
        <v>1861</v>
      </c>
    </row>
    <row r="1578" spans="1:34" x14ac:dyDescent="0.25">
      <c r="A1578" s="117" t="s">
        <v>329</v>
      </c>
      <c r="B1578" s="117" t="s">
        <v>175</v>
      </c>
      <c r="C1578" s="117" t="s">
        <v>4952</v>
      </c>
      <c r="D1578" s="117" t="s">
        <v>364</v>
      </c>
      <c r="E1578" s="117" t="s">
        <v>176</v>
      </c>
      <c r="F1578" s="117" t="s">
        <v>505</v>
      </c>
      <c r="G1578" s="117" t="s">
        <v>506</v>
      </c>
      <c r="H1578" s="117" t="s">
        <v>4953</v>
      </c>
      <c r="I1578" s="117"/>
      <c r="J1578" s="116" t="s">
        <v>1858</v>
      </c>
      <c r="K1578" s="116">
        <v>9.2652776580000005</v>
      </c>
      <c r="L1578" s="116">
        <v>29.34235816</v>
      </c>
      <c r="M1578" s="117" t="s">
        <v>1859</v>
      </c>
      <c r="N1578" s="116" t="s">
        <v>159</v>
      </c>
      <c r="O1578" s="116">
        <v>8</v>
      </c>
      <c r="P1578" s="116">
        <v>55</v>
      </c>
      <c r="Q1578" s="116">
        <v>6</v>
      </c>
      <c r="R1578" s="116">
        <v>43</v>
      </c>
      <c r="S1578" s="116">
        <v>2</v>
      </c>
      <c r="T1578" s="116">
        <v>12</v>
      </c>
      <c r="U1578" s="116" t="s">
        <v>159</v>
      </c>
      <c r="V1578" s="116">
        <v>23</v>
      </c>
      <c r="W1578" s="116">
        <v>166</v>
      </c>
      <c r="X1578" s="116">
        <v>9</v>
      </c>
      <c r="Y1578" s="116">
        <v>64</v>
      </c>
      <c r="Z1578" s="116">
        <v>14</v>
      </c>
      <c r="AA1578" s="116">
        <v>102</v>
      </c>
      <c r="AB1578" s="116">
        <v>0</v>
      </c>
      <c r="AC1578" s="116">
        <v>0</v>
      </c>
      <c r="AD1578" s="116">
        <v>2</v>
      </c>
      <c r="AE1578" s="116">
        <v>14</v>
      </c>
      <c r="AF1578" s="116" t="s">
        <v>1860</v>
      </c>
      <c r="AG1578" s="117"/>
      <c r="AH1578" s="117" t="s">
        <v>1861</v>
      </c>
    </row>
    <row r="1579" spans="1:34" x14ac:dyDescent="0.25">
      <c r="A1579" s="117" t="s">
        <v>329</v>
      </c>
      <c r="B1579" s="117" t="s">
        <v>175</v>
      </c>
      <c r="C1579" s="117" t="s">
        <v>4954</v>
      </c>
      <c r="D1579" s="117" t="s">
        <v>364</v>
      </c>
      <c r="E1579" s="117" t="s">
        <v>176</v>
      </c>
      <c r="F1579" s="117" t="s">
        <v>505</v>
      </c>
      <c r="G1579" s="117" t="s">
        <v>506</v>
      </c>
      <c r="H1579" s="117" t="s">
        <v>4955</v>
      </c>
      <c r="I1579" s="117"/>
      <c r="J1579" s="116" t="s">
        <v>1858</v>
      </c>
      <c r="K1579" s="116">
        <v>9.0731999999999999</v>
      </c>
      <c r="L1579" s="116">
        <v>29.197700000000001</v>
      </c>
      <c r="M1579" s="117" t="s">
        <v>1859</v>
      </c>
      <c r="N1579" s="116" t="s">
        <v>159</v>
      </c>
      <c r="O1579" s="116">
        <v>4</v>
      </c>
      <c r="P1579" s="116">
        <v>28</v>
      </c>
      <c r="Q1579" s="116">
        <v>4</v>
      </c>
      <c r="R1579" s="116">
        <v>28</v>
      </c>
      <c r="S1579" s="116">
        <v>0</v>
      </c>
      <c r="T1579" s="116">
        <v>0</v>
      </c>
      <c r="U1579" s="116" t="s">
        <v>159</v>
      </c>
      <c r="V1579" s="116">
        <v>22</v>
      </c>
      <c r="W1579" s="116">
        <v>160</v>
      </c>
      <c r="X1579" s="116">
        <v>9</v>
      </c>
      <c r="Y1579" s="116">
        <v>65</v>
      </c>
      <c r="Z1579" s="116">
        <v>13</v>
      </c>
      <c r="AA1579" s="116">
        <v>95</v>
      </c>
      <c r="AB1579" s="116">
        <v>0</v>
      </c>
      <c r="AC1579" s="116">
        <v>0</v>
      </c>
      <c r="AD1579" s="116">
        <v>3</v>
      </c>
      <c r="AE1579" s="116">
        <v>21</v>
      </c>
      <c r="AF1579" s="116" t="s">
        <v>1860</v>
      </c>
      <c r="AG1579" s="117"/>
      <c r="AH1579" s="117" t="s">
        <v>1861</v>
      </c>
    </row>
    <row r="1580" spans="1:34" x14ac:dyDescent="0.25">
      <c r="A1580" s="117" t="s">
        <v>329</v>
      </c>
      <c r="B1580" s="117" t="s">
        <v>175</v>
      </c>
      <c r="C1580" s="117" t="s">
        <v>4956</v>
      </c>
      <c r="D1580" s="117" t="s">
        <v>364</v>
      </c>
      <c r="E1580" s="117" t="s">
        <v>176</v>
      </c>
      <c r="F1580" s="117" t="s">
        <v>505</v>
      </c>
      <c r="G1580" s="117" t="s">
        <v>506</v>
      </c>
      <c r="H1580" s="117" t="s">
        <v>4957</v>
      </c>
      <c r="I1580" s="117"/>
      <c r="J1580" s="116" t="s">
        <v>1858</v>
      </c>
      <c r="K1580" s="116">
        <v>9.1444245179999992</v>
      </c>
      <c r="L1580" s="116">
        <v>29.326760159999999</v>
      </c>
      <c r="M1580" s="117" t="s">
        <v>1859</v>
      </c>
      <c r="N1580" s="116" t="s">
        <v>159</v>
      </c>
      <c r="O1580" s="116">
        <v>11</v>
      </c>
      <c r="P1580" s="116">
        <v>77</v>
      </c>
      <c r="Q1580" s="116">
        <v>11</v>
      </c>
      <c r="R1580" s="116">
        <v>77</v>
      </c>
      <c r="S1580" s="116">
        <v>0</v>
      </c>
      <c r="T1580" s="116">
        <v>0</v>
      </c>
      <c r="U1580" s="116" t="s">
        <v>159</v>
      </c>
      <c r="V1580" s="116">
        <v>32</v>
      </c>
      <c r="W1580" s="116">
        <v>219</v>
      </c>
      <c r="X1580" s="116">
        <v>11</v>
      </c>
      <c r="Y1580" s="116">
        <v>75</v>
      </c>
      <c r="Z1580" s="116">
        <v>21</v>
      </c>
      <c r="AA1580" s="116">
        <v>144</v>
      </c>
      <c r="AB1580" s="116">
        <v>0</v>
      </c>
      <c r="AC1580" s="116">
        <v>0</v>
      </c>
      <c r="AD1580" s="116">
        <v>4</v>
      </c>
      <c r="AE1580" s="116">
        <v>28</v>
      </c>
      <c r="AF1580" s="116" t="s">
        <v>1860</v>
      </c>
      <c r="AG1580" s="117"/>
      <c r="AH1580" s="117" t="s">
        <v>1861</v>
      </c>
    </row>
    <row r="1581" spans="1:34" x14ac:dyDescent="0.25">
      <c r="A1581" s="117" t="s">
        <v>329</v>
      </c>
      <c r="B1581" s="117" t="s">
        <v>175</v>
      </c>
      <c r="C1581" s="117" t="s">
        <v>4958</v>
      </c>
      <c r="D1581" s="117" t="s">
        <v>364</v>
      </c>
      <c r="E1581" s="117" t="s">
        <v>176</v>
      </c>
      <c r="F1581" s="117" t="s">
        <v>505</v>
      </c>
      <c r="G1581" s="117" t="s">
        <v>506</v>
      </c>
      <c r="H1581" s="117" t="s">
        <v>4959</v>
      </c>
      <c r="I1581" s="117"/>
      <c r="J1581" s="116" t="s">
        <v>1858</v>
      </c>
      <c r="K1581" s="116">
        <v>9.1574418380000004</v>
      </c>
      <c r="L1581" s="116">
        <v>29.405962850000002</v>
      </c>
      <c r="M1581" s="117" t="s">
        <v>1859</v>
      </c>
      <c r="N1581" s="116" t="s">
        <v>159</v>
      </c>
      <c r="O1581" s="116">
        <v>17</v>
      </c>
      <c r="P1581" s="116">
        <v>119</v>
      </c>
      <c r="Q1581" s="116">
        <v>17</v>
      </c>
      <c r="R1581" s="116">
        <v>119</v>
      </c>
      <c r="S1581" s="116">
        <v>0</v>
      </c>
      <c r="T1581" s="116">
        <v>0</v>
      </c>
      <c r="U1581" s="116" t="s">
        <v>159</v>
      </c>
      <c r="V1581" s="116">
        <v>33</v>
      </c>
      <c r="W1581" s="116">
        <v>233</v>
      </c>
      <c r="X1581" s="116">
        <v>22</v>
      </c>
      <c r="Y1581" s="116">
        <v>154</v>
      </c>
      <c r="Z1581" s="116">
        <v>11</v>
      </c>
      <c r="AA1581" s="116">
        <v>79</v>
      </c>
      <c r="AB1581" s="116">
        <v>0</v>
      </c>
      <c r="AC1581" s="116">
        <v>0</v>
      </c>
      <c r="AD1581" s="116">
        <v>3</v>
      </c>
      <c r="AE1581" s="116">
        <v>21</v>
      </c>
      <c r="AF1581" s="116" t="s">
        <v>1860</v>
      </c>
      <c r="AG1581" s="117"/>
      <c r="AH1581" s="117" t="s">
        <v>1861</v>
      </c>
    </row>
    <row r="1582" spans="1:34" x14ac:dyDescent="0.25">
      <c r="A1582" s="117" t="s">
        <v>329</v>
      </c>
      <c r="B1582" s="117" t="s">
        <v>175</v>
      </c>
      <c r="C1582" s="117" t="s">
        <v>4960</v>
      </c>
      <c r="D1582" s="117" t="s">
        <v>364</v>
      </c>
      <c r="E1582" s="117" t="s">
        <v>176</v>
      </c>
      <c r="F1582" s="117" t="s">
        <v>505</v>
      </c>
      <c r="G1582" s="117" t="s">
        <v>506</v>
      </c>
      <c r="H1582" s="117" t="s">
        <v>4961</v>
      </c>
      <c r="I1582" s="117"/>
      <c r="J1582" s="116" t="s">
        <v>1858</v>
      </c>
      <c r="K1582" s="116">
        <v>9.1272588540000008</v>
      </c>
      <c r="L1582" s="116">
        <v>29.32840805</v>
      </c>
      <c r="M1582" s="117" t="s">
        <v>1859</v>
      </c>
      <c r="N1582" s="116" t="s">
        <v>159</v>
      </c>
      <c r="O1582" s="116">
        <v>5</v>
      </c>
      <c r="P1582" s="116">
        <v>35</v>
      </c>
      <c r="Q1582" s="116">
        <v>5</v>
      </c>
      <c r="R1582" s="116">
        <v>35</v>
      </c>
      <c r="S1582" s="116">
        <v>0</v>
      </c>
      <c r="T1582" s="116">
        <v>0</v>
      </c>
      <c r="U1582" s="116" t="s">
        <v>159</v>
      </c>
      <c r="V1582" s="116">
        <v>20</v>
      </c>
      <c r="W1582" s="116">
        <v>145</v>
      </c>
      <c r="X1582" s="116">
        <v>7</v>
      </c>
      <c r="Y1582" s="116">
        <v>53</v>
      </c>
      <c r="Z1582" s="116">
        <v>13</v>
      </c>
      <c r="AA1582" s="116">
        <v>92</v>
      </c>
      <c r="AB1582" s="116">
        <v>0</v>
      </c>
      <c r="AC1582" s="116">
        <v>0</v>
      </c>
      <c r="AD1582" s="116">
        <v>1</v>
      </c>
      <c r="AE1582" s="116">
        <v>7</v>
      </c>
      <c r="AF1582" s="116" t="s">
        <v>1860</v>
      </c>
      <c r="AG1582" s="117"/>
      <c r="AH1582" s="117" t="s">
        <v>1861</v>
      </c>
    </row>
    <row r="1583" spans="1:34" x14ac:dyDescent="0.25">
      <c r="A1583" s="117" t="s">
        <v>329</v>
      </c>
      <c r="B1583" s="117" t="s">
        <v>175</v>
      </c>
      <c r="C1583" s="117" t="s">
        <v>4962</v>
      </c>
      <c r="D1583" s="117" t="s">
        <v>364</v>
      </c>
      <c r="E1583" s="117" t="s">
        <v>176</v>
      </c>
      <c r="F1583" s="117" t="s">
        <v>505</v>
      </c>
      <c r="G1583" s="117" t="s">
        <v>506</v>
      </c>
      <c r="H1583" s="117" t="s">
        <v>4963</v>
      </c>
      <c r="I1583" s="117"/>
      <c r="J1583" s="116" t="s">
        <v>1858</v>
      </c>
      <c r="K1583" s="116">
        <v>9.1208459689999994</v>
      </c>
      <c r="L1583" s="116">
        <v>29.278957420000001</v>
      </c>
      <c r="M1583" s="117" t="s">
        <v>1859</v>
      </c>
      <c r="N1583" s="116" t="s">
        <v>159</v>
      </c>
      <c r="O1583" s="116">
        <v>12</v>
      </c>
      <c r="P1583" s="116">
        <v>85</v>
      </c>
      <c r="Q1583" s="116">
        <v>10</v>
      </c>
      <c r="R1583" s="116">
        <v>70</v>
      </c>
      <c r="S1583" s="116">
        <v>2</v>
      </c>
      <c r="T1583" s="116">
        <v>15</v>
      </c>
      <c r="U1583" s="116" t="s">
        <v>159</v>
      </c>
      <c r="V1583" s="116">
        <v>33</v>
      </c>
      <c r="W1583" s="116">
        <v>235</v>
      </c>
      <c r="X1583" s="116">
        <v>13</v>
      </c>
      <c r="Y1583" s="116">
        <v>91</v>
      </c>
      <c r="Z1583" s="116">
        <v>20</v>
      </c>
      <c r="AA1583" s="116">
        <v>144</v>
      </c>
      <c r="AB1583" s="116">
        <v>0</v>
      </c>
      <c r="AC1583" s="116">
        <v>0</v>
      </c>
      <c r="AD1583" s="116">
        <v>10</v>
      </c>
      <c r="AE1583" s="116">
        <v>70</v>
      </c>
      <c r="AF1583" s="116" t="s">
        <v>1860</v>
      </c>
      <c r="AG1583" s="117"/>
      <c r="AH1583" s="117" t="s">
        <v>1861</v>
      </c>
    </row>
    <row r="1584" spans="1:34" x14ac:dyDescent="0.25">
      <c r="A1584" s="117" t="s">
        <v>329</v>
      </c>
      <c r="B1584" s="117" t="s">
        <v>175</v>
      </c>
      <c r="C1584" s="117" t="s">
        <v>4964</v>
      </c>
      <c r="D1584" s="117" t="s">
        <v>364</v>
      </c>
      <c r="E1584" s="117" t="s">
        <v>176</v>
      </c>
      <c r="F1584" s="117" t="s">
        <v>505</v>
      </c>
      <c r="G1584" s="117" t="s">
        <v>506</v>
      </c>
      <c r="H1584" s="117" t="s">
        <v>4965</v>
      </c>
      <c r="I1584" s="117"/>
      <c r="J1584" s="116" t="s">
        <v>1858</v>
      </c>
      <c r="K1584" s="116">
        <v>9.1208561429999992</v>
      </c>
      <c r="L1584" s="116">
        <v>29.326907370000001</v>
      </c>
      <c r="M1584" s="117" t="s">
        <v>1859</v>
      </c>
      <c r="N1584" s="116" t="s">
        <v>159</v>
      </c>
      <c r="O1584" s="116">
        <v>30</v>
      </c>
      <c r="P1584" s="116">
        <v>210</v>
      </c>
      <c r="Q1584" s="116">
        <v>30</v>
      </c>
      <c r="R1584" s="116">
        <v>210</v>
      </c>
      <c r="S1584" s="116">
        <v>0</v>
      </c>
      <c r="T1584" s="116">
        <v>0</v>
      </c>
      <c r="U1584" s="116" t="s">
        <v>159</v>
      </c>
      <c r="V1584" s="116">
        <v>13</v>
      </c>
      <c r="W1584" s="116">
        <v>92</v>
      </c>
      <c r="X1584" s="116">
        <v>5</v>
      </c>
      <c r="Y1584" s="116">
        <v>34</v>
      </c>
      <c r="Z1584" s="116">
        <v>8</v>
      </c>
      <c r="AA1584" s="116">
        <v>58</v>
      </c>
      <c r="AB1584" s="116">
        <v>0</v>
      </c>
      <c r="AC1584" s="116">
        <v>0</v>
      </c>
      <c r="AD1584" s="116">
        <v>0</v>
      </c>
      <c r="AE1584" s="116">
        <v>0</v>
      </c>
      <c r="AF1584" s="116" t="s">
        <v>1860</v>
      </c>
      <c r="AG1584" s="117"/>
      <c r="AH1584" s="117" t="s">
        <v>1861</v>
      </c>
    </row>
    <row r="1585" spans="1:34" x14ac:dyDescent="0.25">
      <c r="A1585" s="117" t="s">
        <v>329</v>
      </c>
      <c r="B1585" s="117" t="s">
        <v>175</v>
      </c>
      <c r="C1585" s="117" t="s">
        <v>4966</v>
      </c>
      <c r="D1585" s="117" t="s">
        <v>551</v>
      </c>
      <c r="E1585" s="117" t="s">
        <v>240</v>
      </c>
      <c r="F1585" s="117" t="s">
        <v>902</v>
      </c>
      <c r="G1585" s="117" t="s">
        <v>903</v>
      </c>
      <c r="H1585" s="117" t="s">
        <v>4967</v>
      </c>
      <c r="I1585" s="117"/>
      <c r="J1585" s="116" t="s">
        <v>1858</v>
      </c>
      <c r="K1585" s="116">
        <v>7.3576829999999998</v>
      </c>
      <c r="L1585" s="116">
        <v>30.454367000000001</v>
      </c>
      <c r="M1585" s="117" t="s">
        <v>1859</v>
      </c>
      <c r="N1585" s="116" t="s">
        <v>159</v>
      </c>
      <c r="O1585" s="116">
        <v>17</v>
      </c>
      <c r="P1585" s="116">
        <v>118</v>
      </c>
      <c r="Q1585" s="116">
        <v>17</v>
      </c>
      <c r="R1585" s="116">
        <v>118</v>
      </c>
      <c r="S1585" s="116">
        <v>0</v>
      </c>
      <c r="T1585" s="116">
        <v>0</v>
      </c>
      <c r="U1585" s="116" t="s">
        <v>159</v>
      </c>
      <c r="V1585" s="116">
        <v>12</v>
      </c>
      <c r="W1585" s="116">
        <v>87</v>
      </c>
      <c r="X1585" s="116">
        <v>9</v>
      </c>
      <c r="Y1585" s="116">
        <v>65</v>
      </c>
      <c r="Z1585" s="116">
        <v>3</v>
      </c>
      <c r="AA1585" s="116">
        <v>22</v>
      </c>
      <c r="AB1585" s="116">
        <v>1</v>
      </c>
      <c r="AC1585" s="116">
        <v>6</v>
      </c>
      <c r="AD1585" s="116">
        <v>4</v>
      </c>
      <c r="AE1585" s="116">
        <v>28</v>
      </c>
      <c r="AF1585" s="116" t="s">
        <v>1860</v>
      </c>
      <c r="AG1585" s="117"/>
      <c r="AH1585" s="117" t="s">
        <v>1861</v>
      </c>
    </row>
    <row r="1586" spans="1:34" x14ac:dyDescent="0.25">
      <c r="A1586" s="117" t="s">
        <v>329</v>
      </c>
      <c r="B1586" s="117" t="s">
        <v>175</v>
      </c>
      <c r="C1586" s="117" t="s">
        <v>4968</v>
      </c>
      <c r="D1586" s="117" t="s">
        <v>551</v>
      </c>
      <c r="E1586" s="117" t="s">
        <v>240</v>
      </c>
      <c r="F1586" s="117" t="s">
        <v>902</v>
      </c>
      <c r="G1586" s="117" t="s">
        <v>903</v>
      </c>
      <c r="H1586" s="117" t="s">
        <v>4969</v>
      </c>
      <c r="I1586" s="117"/>
      <c r="J1586" s="116" t="s">
        <v>1858</v>
      </c>
      <c r="K1586" s="116">
        <v>7.4020000000000001</v>
      </c>
      <c r="L1586" s="116">
        <v>30.459433000000001</v>
      </c>
      <c r="M1586" s="117" t="s">
        <v>1859</v>
      </c>
      <c r="N1586" s="116" t="s">
        <v>159</v>
      </c>
      <c r="O1586" s="116">
        <v>23</v>
      </c>
      <c r="P1586" s="116">
        <v>158</v>
      </c>
      <c r="Q1586" s="116">
        <v>23</v>
      </c>
      <c r="R1586" s="116">
        <v>158</v>
      </c>
      <c r="S1586" s="116">
        <v>0</v>
      </c>
      <c r="T1586" s="116">
        <v>0</v>
      </c>
      <c r="U1586" s="116" t="s">
        <v>159</v>
      </c>
      <c r="V1586" s="116">
        <v>24</v>
      </c>
      <c r="W1586" s="116">
        <v>165</v>
      </c>
      <c r="X1586" s="116">
        <v>16</v>
      </c>
      <c r="Y1586" s="116">
        <v>115</v>
      </c>
      <c r="Z1586" s="116">
        <v>8</v>
      </c>
      <c r="AA1586" s="116">
        <v>50</v>
      </c>
      <c r="AB1586" s="116">
        <v>4</v>
      </c>
      <c r="AC1586" s="116">
        <v>32</v>
      </c>
      <c r="AD1586" s="116">
        <v>3</v>
      </c>
      <c r="AE1586" s="116">
        <v>18</v>
      </c>
      <c r="AF1586" s="116" t="s">
        <v>1860</v>
      </c>
      <c r="AG1586" s="117"/>
      <c r="AH1586" s="117" t="s">
        <v>1861</v>
      </c>
    </row>
    <row r="1587" spans="1:34" x14ac:dyDescent="0.25">
      <c r="A1587" s="117" t="s">
        <v>329</v>
      </c>
      <c r="B1587" s="117" t="s">
        <v>175</v>
      </c>
      <c r="C1587" s="117" t="s">
        <v>4970</v>
      </c>
      <c r="D1587" s="117" t="s">
        <v>551</v>
      </c>
      <c r="E1587" s="117" t="s">
        <v>240</v>
      </c>
      <c r="F1587" s="117" t="s">
        <v>902</v>
      </c>
      <c r="G1587" s="117" t="s">
        <v>903</v>
      </c>
      <c r="H1587" s="117" t="s">
        <v>4971</v>
      </c>
      <c r="I1587" s="117"/>
      <c r="J1587" s="116" t="s">
        <v>1858</v>
      </c>
      <c r="K1587" s="116">
        <v>7.407667</v>
      </c>
      <c r="L1587" s="116">
        <v>30.491083</v>
      </c>
      <c r="M1587" s="117" t="s">
        <v>1859</v>
      </c>
      <c r="N1587" s="116" t="s">
        <v>159</v>
      </c>
      <c r="O1587" s="116">
        <v>6</v>
      </c>
      <c r="P1587" s="116">
        <v>41</v>
      </c>
      <c r="Q1587" s="116">
        <v>6</v>
      </c>
      <c r="R1587" s="116">
        <v>41</v>
      </c>
      <c r="S1587" s="116">
        <v>0</v>
      </c>
      <c r="T1587" s="116">
        <v>0</v>
      </c>
      <c r="U1587" s="116" t="s">
        <v>159</v>
      </c>
      <c r="V1587" s="116">
        <v>6</v>
      </c>
      <c r="W1587" s="116">
        <v>37</v>
      </c>
      <c r="X1587" s="116">
        <v>6</v>
      </c>
      <c r="Y1587" s="116">
        <v>37</v>
      </c>
      <c r="Z1587" s="116">
        <v>0</v>
      </c>
      <c r="AA1587" s="116">
        <v>0</v>
      </c>
      <c r="AB1587" s="116">
        <v>0</v>
      </c>
      <c r="AC1587" s="116">
        <v>0</v>
      </c>
      <c r="AD1587" s="116">
        <v>0</v>
      </c>
      <c r="AE1587" s="116">
        <v>0</v>
      </c>
      <c r="AF1587" s="116" t="s">
        <v>1860</v>
      </c>
      <c r="AG1587" s="117"/>
      <c r="AH1587" s="117" t="s">
        <v>1861</v>
      </c>
    </row>
    <row r="1588" spans="1:34" x14ac:dyDescent="0.25">
      <c r="A1588" s="117" t="s">
        <v>329</v>
      </c>
      <c r="B1588" s="117" t="s">
        <v>175</v>
      </c>
      <c r="C1588" s="117" t="s">
        <v>4972</v>
      </c>
      <c r="D1588" s="117" t="s">
        <v>551</v>
      </c>
      <c r="E1588" s="117" t="s">
        <v>240</v>
      </c>
      <c r="F1588" s="117" t="s">
        <v>902</v>
      </c>
      <c r="G1588" s="117" t="s">
        <v>903</v>
      </c>
      <c r="H1588" s="117" t="s">
        <v>4538</v>
      </c>
      <c r="I1588" s="117"/>
      <c r="J1588" s="116" t="s">
        <v>1858</v>
      </c>
      <c r="K1588" s="116">
        <v>7.4080830000000004</v>
      </c>
      <c r="L1588" s="116">
        <v>30.4725</v>
      </c>
      <c r="M1588" s="117" t="s">
        <v>1859</v>
      </c>
      <c r="N1588" s="116" t="s">
        <v>159</v>
      </c>
      <c r="O1588" s="116">
        <v>34</v>
      </c>
      <c r="P1588" s="116">
        <v>240</v>
      </c>
      <c r="Q1588" s="116">
        <v>34</v>
      </c>
      <c r="R1588" s="116">
        <v>240</v>
      </c>
      <c r="S1588" s="116">
        <v>0</v>
      </c>
      <c r="T1588" s="116">
        <v>0</v>
      </c>
      <c r="U1588" s="116" t="s">
        <v>159</v>
      </c>
      <c r="V1588" s="116">
        <v>160</v>
      </c>
      <c r="W1588" s="116">
        <v>1123</v>
      </c>
      <c r="X1588" s="116">
        <v>155</v>
      </c>
      <c r="Y1588" s="116">
        <v>1085</v>
      </c>
      <c r="Z1588" s="116">
        <v>5</v>
      </c>
      <c r="AA1588" s="116">
        <v>38</v>
      </c>
      <c r="AB1588" s="116">
        <v>0</v>
      </c>
      <c r="AC1588" s="116">
        <v>0</v>
      </c>
      <c r="AD1588" s="116">
        <v>2</v>
      </c>
      <c r="AE1588" s="116">
        <v>12</v>
      </c>
      <c r="AF1588" s="116" t="s">
        <v>1860</v>
      </c>
      <c r="AG1588" s="117"/>
      <c r="AH1588" s="117" t="s">
        <v>1861</v>
      </c>
    </row>
    <row r="1589" spans="1:34" x14ac:dyDescent="0.25">
      <c r="A1589" s="117" t="s">
        <v>329</v>
      </c>
      <c r="B1589" s="117" t="s">
        <v>175</v>
      </c>
      <c r="C1589" s="117" t="s">
        <v>4973</v>
      </c>
      <c r="D1589" s="117" t="s">
        <v>551</v>
      </c>
      <c r="E1589" s="117" t="s">
        <v>240</v>
      </c>
      <c r="F1589" s="117" t="s">
        <v>902</v>
      </c>
      <c r="G1589" s="117" t="s">
        <v>903</v>
      </c>
      <c r="H1589" s="117" t="s">
        <v>4974</v>
      </c>
      <c r="I1589" s="117"/>
      <c r="J1589" s="116" t="s">
        <v>1858</v>
      </c>
      <c r="K1589" s="116">
        <v>7.404217</v>
      </c>
      <c r="L1589" s="116">
        <v>30.4739</v>
      </c>
      <c r="M1589" s="117" t="s">
        <v>1859</v>
      </c>
      <c r="N1589" s="116" t="s">
        <v>159</v>
      </c>
      <c r="O1589" s="116">
        <v>3</v>
      </c>
      <c r="P1589" s="116">
        <v>24</v>
      </c>
      <c r="Q1589" s="116">
        <v>3</v>
      </c>
      <c r="R1589" s="116">
        <v>24</v>
      </c>
      <c r="S1589" s="116">
        <v>0</v>
      </c>
      <c r="T1589" s="116">
        <v>0</v>
      </c>
      <c r="U1589" s="116" t="s">
        <v>159</v>
      </c>
      <c r="V1589" s="116">
        <v>49</v>
      </c>
      <c r="W1589" s="116">
        <v>344</v>
      </c>
      <c r="X1589" s="116">
        <v>37</v>
      </c>
      <c r="Y1589" s="116">
        <v>260</v>
      </c>
      <c r="Z1589" s="116">
        <v>12</v>
      </c>
      <c r="AA1589" s="116">
        <v>84</v>
      </c>
      <c r="AB1589" s="116">
        <v>3</v>
      </c>
      <c r="AC1589" s="116">
        <v>19</v>
      </c>
      <c r="AD1589" s="116">
        <v>110</v>
      </c>
      <c r="AE1589" s="116">
        <v>770</v>
      </c>
      <c r="AF1589" s="116" t="s">
        <v>1860</v>
      </c>
      <c r="AG1589" s="117"/>
      <c r="AH1589" s="117" t="s">
        <v>1861</v>
      </c>
    </row>
    <row r="1590" spans="1:34" x14ac:dyDescent="0.25">
      <c r="A1590" s="117" t="s">
        <v>329</v>
      </c>
      <c r="B1590" s="117" t="s">
        <v>175</v>
      </c>
      <c r="C1590" s="117" t="s">
        <v>4975</v>
      </c>
      <c r="D1590" s="117" t="s">
        <v>551</v>
      </c>
      <c r="E1590" s="117" t="s">
        <v>240</v>
      </c>
      <c r="F1590" s="117" t="s">
        <v>902</v>
      </c>
      <c r="G1590" s="117" t="s">
        <v>903</v>
      </c>
      <c r="H1590" s="117" t="s">
        <v>4976</v>
      </c>
      <c r="I1590" s="117"/>
      <c r="J1590" s="116" t="s">
        <v>1858</v>
      </c>
      <c r="K1590" s="116">
        <v>7.3830503119999999</v>
      </c>
      <c r="L1590" s="116">
        <v>30.475940319999999</v>
      </c>
      <c r="M1590" s="117" t="s">
        <v>1859</v>
      </c>
      <c r="N1590" s="116" t="s">
        <v>159</v>
      </c>
      <c r="O1590" s="116">
        <v>20</v>
      </c>
      <c r="P1590" s="116">
        <v>142</v>
      </c>
      <c r="Q1590" s="116">
        <v>20</v>
      </c>
      <c r="R1590" s="116">
        <v>142</v>
      </c>
      <c r="S1590" s="116">
        <v>0</v>
      </c>
      <c r="T1590" s="116">
        <v>0</v>
      </c>
      <c r="U1590" s="116" t="s">
        <v>159</v>
      </c>
      <c r="V1590" s="116">
        <v>13</v>
      </c>
      <c r="W1590" s="116">
        <v>87</v>
      </c>
      <c r="X1590" s="116">
        <v>12</v>
      </c>
      <c r="Y1590" s="116">
        <v>81</v>
      </c>
      <c r="Z1590" s="116">
        <v>1</v>
      </c>
      <c r="AA1590" s="116">
        <v>6</v>
      </c>
      <c r="AB1590" s="116">
        <v>10</v>
      </c>
      <c r="AC1590" s="116">
        <v>70</v>
      </c>
      <c r="AD1590" s="116">
        <v>2</v>
      </c>
      <c r="AE1590" s="116">
        <v>14</v>
      </c>
      <c r="AF1590" s="116" t="s">
        <v>1860</v>
      </c>
      <c r="AG1590" s="117"/>
      <c r="AH1590" s="117" t="s">
        <v>1861</v>
      </c>
    </row>
    <row r="1591" spans="1:34" x14ac:dyDescent="0.25">
      <c r="A1591" s="117" t="s">
        <v>329</v>
      </c>
      <c r="B1591" s="117" t="s">
        <v>175</v>
      </c>
      <c r="C1591" s="117" t="s">
        <v>4977</v>
      </c>
      <c r="D1591" s="117" t="s">
        <v>551</v>
      </c>
      <c r="E1591" s="117" t="s">
        <v>240</v>
      </c>
      <c r="F1591" s="117" t="s">
        <v>902</v>
      </c>
      <c r="G1591" s="117" t="s">
        <v>903</v>
      </c>
      <c r="H1591" s="117" t="s">
        <v>4978</v>
      </c>
      <c r="I1591" s="117"/>
      <c r="J1591" s="116" t="s">
        <v>1858</v>
      </c>
      <c r="K1591" s="116">
        <v>7.4031754760000004</v>
      </c>
      <c r="L1591" s="116">
        <v>30.507949719999999</v>
      </c>
      <c r="M1591" s="117" t="s">
        <v>1859</v>
      </c>
      <c r="N1591" s="116" t="s">
        <v>159</v>
      </c>
      <c r="O1591" s="116">
        <v>31</v>
      </c>
      <c r="P1591" s="116">
        <v>215</v>
      </c>
      <c r="Q1591" s="116">
        <v>31</v>
      </c>
      <c r="R1591" s="116">
        <v>215</v>
      </c>
      <c r="S1591" s="116">
        <v>0</v>
      </c>
      <c r="T1591" s="116">
        <v>0</v>
      </c>
      <c r="U1591" s="116" t="s">
        <v>159</v>
      </c>
      <c r="V1591" s="116">
        <v>10</v>
      </c>
      <c r="W1591" s="116">
        <v>70</v>
      </c>
      <c r="X1591" s="116">
        <v>9</v>
      </c>
      <c r="Y1591" s="116">
        <v>64</v>
      </c>
      <c r="Z1591" s="116">
        <v>1</v>
      </c>
      <c r="AA1591" s="116">
        <v>6</v>
      </c>
      <c r="AB1591" s="116">
        <v>0</v>
      </c>
      <c r="AC1591" s="116">
        <v>0</v>
      </c>
      <c r="AD1591" s="116">
        <v>2</v>
      </c>
      <c r="AE1591" s="116">
        <v>11</v>
      </c>
      <c r="AF1591" s="116" t="s">
        <v>1860</v>
      </c>
      <c r="AG1591" s="117"/>
      <c r="AH1591" s="117" t="s">
        <v>1861</v>
      </c>
    </row>
    <row r="1592" spans="1:34" x14ac:dyDescent="0.25">
      <c r="A1592" s="117" t="s">
        <v>329</v>
      </c>
      <c r="B1592" s="117" t="s">
        <v>175</v>
      </c>
      <c r="C1592" s="117" t="s">
        <v>4979</v>
      </c>
      <c r="D1592" s="117" t="s">
        <v>551</v>
      </c>
      <c r="E1592" s="117" t="s">
        <v>240</v>
      </c>
      <c r="F1592" s="117" t="s">
        <v>902</v>
      </c>
      <c r="G1592" s="117" t="s">
        <v>903</v>
      </c>
      <c r="H1592" s="117" t="s">
        <v>4980</v>
      </c>
      <c r="I1592" s="117"/>
      <c r="J1592" s="116" t="s">
        <v>1858</v>
      </c>
      <c r="K1592" s="116">
        <v>7.39405</v>
      </c>
      <c r="L1592" s="116">
        <v>30.468933329999999</v>
      </c>
      <c r="M1592" s="117" t="s">
        <v>1859</v>
      </c>
      <c r="N1592" s="116" t="s">
        <v>159</v>
      </c>
      <c r="O1592" s="116">
        <v>2</v>
      </c>
      <c r="P1592" s="116">
        <v>12</v>
      </c>
      <c r="Q1592" s="116">
        <v>2</v>
      </c>
      <c r="R1592" s="116">
        <v>12</v>
      </c>
      <c r="S1592" s="116">
        <v>0</v>
      </c>
      <c r="T1592" s="116">
        <v>0</v>
      </c>
      <c r="U1592" s="116" t="s">
        <v>159</v>
      </c>
      <c r="V1592" s="116">
        <v>42</v>
      </c>
      <c r="W1592" s="116">
        <v>290</v>
      </c>
      <c r="X1592" s="116">
        <v>39</v>
      </c>
      <c r="Y1592" s="116">
        <v>274</v>
      </c>
      <c r="Z1592" s="116">
        <v>3</v>
      </c>
      <c r="AA1592" s="116">
        <v>16</v>
      </c>
      <c r="AB1592" s="116">
        <v>5</v>
      </c>
      <c r="AC1592" s="116">
        <v>20</v>
      </c>
      <c r="AD1592" s="116">
        <v>1</v>
      </c>
      <c r="AE1592" s="116">
        <v>8</v>
      </c>
      <c r="AF1592" s="116" t="s">
        <v>1860</v>
      </c>
      <c r="AG1592" s="117"/>
      <c r="AH1592" s="117" t="s">
        <v>1861</v>
      </c>
    </row>
    <row r="1593" spans="1:34" x14ac:dyDescent="0.25">
      <c r="A1593" s="117" t="s">
        <v>329</v>
      </c>
      <c r="B1593" s="117" t="s">
        <v>175</v>
      </c>
      <c r="C1593" s="117" t="s">
        <v>4981</v>
      </c>
      <c r="D1593" s="117" t="s">
        <v>551</v>
      </c>
      <c r="E1593" s="117" t="s">
        <v>240</v>
      </c>
      <c r="F1593" s="117" t="s">
        <v>902</v>
      </c>
      <c r="G1593" s="117" t="s">
        <v>903</v>
      </c>
      <c r="H1593" s="117" t="s">
        <v>4982</v>
      </c>
      <c r="I1593" s="117"/>
      <c r="J1593" s="116" t="s">
        <v>1858</v>
      </c>
      <c r="K1593" s="116">
        <v>7.4080830000000004</v>
      </c>
      <c r="L1593" s="116">
        <v>30.4725</v>
      </c>
      <c r="M1593" s="117" t="s">
        <v>1859</v>
      </c>
      <c r="N1593" s="116" t="s">
        <v>159</v>
      </c>
      <c r="O1593" s="116">
        <v>36</v>
      </c>
      <c r="P1593" s="116">
        <v>231</v>
      </c>
      <c r="Q1593" s="116">
        <v>36</v>
      </c>
      <c r="R1593" s="116">
        <v>231</v>
      </c>
      <c r="S1593" s="116">
        <v>0</v>
      </c>
      <c r="T1593" s="116">
        <v>0</v>
      </c>
      <c r="U1593" s="119" t="s">
        <v>146</v>
      </c>
      <c r="V1593" s="116">
        <v>0</v>
      </c>
      <c r="W1593" s="116">
        <v>0</v>
      </c>
      <c r="X1593" s="116">
        <v>0</v>
      </c>
      <c r="Y1593" s="116">
        <v>0</v>
      </c>
      <c r="Z1593" s="116">
        <v>0</v>
      </c>
      <c r="AA1593" s="116">
        <v>0</v>
      </c>
      <c r="AB1593" s="116">
        <v>0</v>
      </c>
      <c r="AC1593" s="116">
        <v>0</v>
      </c>
      <c r="AD1593" s="116">
        <v>0</v>
      </c>
      <c r="AE1593" s="116">
        <v>0</v>
      </c>
      <c r="AF1593" s="116" t="s">
        <v>1860</v>
      </c>
      <c r="AG1593" s="117"/>
      <c r="AH1593" s="117" t="s">
        <v>1861</v>
      </c>
    </row>
    <row r="1594" spans="1:34" x14ac:dyDescent="0.25">
      <c r="A1594" s="117" t="s">
        <v>329</v>
      </c>
      <c r="B1594" s="117" t="s">
        <v>175</v>
      </c>
      <c r="C1594" s="117" t="s">
        <v>4983</v>
      </c>
      <c r="D1594" s="117" t="s">
        <v>551</v>
      </c>
      <c r="E1594" s="117" t="s">
        <v>240</v>
      </c>
      <c r="F1594" s="117" t="s">
        <v>1567</v>
      </c>
      <c r="G1594" s="117" t="s">
        <v>1568</v>
      </c>
      <c r="H1594" s="117" t="s">
        <v>4984</v>
      </c>
      <c r="I1594" s="117"/>
      <c r="J1594" s="116" t="s">
        <v>1858</v>
      </c>
      <c r="K1594" s="116">
        <v>7.6334809999999997</v>
      </c>
      <c r="L1594" s="116">
        <v>30.220573999999999</v>
      </c>
      <c r="M1594" s="117" t="s">
        <v>1859</v>
      </c>
      <c r="N1594" s="116" t="s">
        <v>159</v>
      </c>
      <c r="O1594" s="116">
        <v>23</v>
      </c>
      <c r="P1594" s="116">
        <v>162</v>
      </c>
      <c r="Q1594" s="116">
        <v>23</v>
      </c>
      <c r="R1594" s="116">
        <v>162</v>
      </c>
      <c r="S1594" s="116">
        <v>0</v>
      </c>
      <c r="T1594" s="116">
        <v>0</v>
      </c>
      <c r="U1594" s="116" t="s">
        <v>159</v>
      </c>
      <c r="V1594" s="116">
        <v>4</v>
      </c>
      <c r="W1594" s="116">
        <v>22</v>
      </c>
      <c r="X1594" s="116">
        <v>3</v>
      </c>
      <c r="Y1594" s="116">
        <v>18</v>
      </c>
      <c r="Z1594" s="116">
        <v>1</v>
      </c>
      <c r="AA1594" s="116">
        <v>4</v>
      </c>
      <c r="AB1594" s="116">
        <v>0</v>
      </c>
      <c r="AC1594" s="116">
        <v>0</v>
      </c>
      <c r="AD1594" s="116">
        <v>21</v>
      </c>
      <c r="AE1594" s="116">
        <v>128</v>
      </c>
      <c r="AF1594" s="116" t="s">
        <v>1860</v>
      </c>
      <c r="AG1594" s="117"/>
      <c r="AH1594" s="117" t="s">
        <v>1861</v>
      </c>
    </row>
    <row r="1595" spans="1:34" x14ac:dyDescent="0.25">
      <c r="A1595" s="117" t="s">
        <v>329</v>
      </c>
      <c r="B1595" s="117" t="s">
        <v>175</v>
      </c>
      <c r="C1595" s="117" t="s">
        <v>4985</v>
      </c>
      <c r="D1595" s="117" t="s">
        <v>551</v>
      </c>
      <c r="E1595" s="117" t="s">
        <v>240</v>
      </c>
      <c r="F1595" s="117" t="s">
        <v>1567</v>
      </c>
      <c r="G1595" s="117" t="s">
        <v>1568</v>
      </c>
      <c r="H1595" s="117" t="s">
        <v>1568</v>
      </c>
      <c r="I1595" s="117"/>
      <c r="J1595" s="116" t="s">
        <v>1858</v>
      </c>
      <c r="K1595" s="116">
        <v>7.5483109879999999</v>
      </c>
      <c r="L1595" s="116">
        <v>30.221999409999999</v>
      </c>
      <c r="M1595" s="117" t="s">
        <v>1859</v>
      </c>
      <c r="N1595" s="116" t="s">
        <v>159</v>
      </c>
      <c r="O1595" s="116">
        <v>42</v>
      </c>
      <c r="P1595" s="116">
        <v>291</v>
      </c>
      <c r="Q1595" s="116">
        <v>42</v>
      </c>
      <c r="R1595" s="116">
        <v>291</v>
      </c>
      <c r="S1595" s="116">
        <v>0</v>
      </c>
      <c r="T1595" s="116">
        <v>0</v>
      </c>
      <c r="U1595" s="116" t="s">
        <v>159</v>
      </c>
      <c r="V1595" s="116">
        <v>8</v>
      </c>
      <c r="W1595" s="116">
        <v>47</v>
      </c>
      <c r="X1595" s="116">
        <v>4</v>
      </c>
      <c r="Y1595" s="116">
        <v>29</v>
      </c>
      <c r="Z1595" s="116">
        <v>4</v>
      </c>
      <c r="AA1595" s="116">
        <v>18</v>
      </c>
      <c r="AB1595" s="116">
        <v>3</v>
      </c>
      <c r="AC1595" s="116">
        <v>18</v>
      </c>
      <c r="AD1595" s="116">
        <v>15</v>
      </c>
      <c r="AE1595" s="116">
        <v>102</v>
      </c>
      <c r="AF1595" s="116" t="s">
        <v>1860</v>
      </c>
      <c r="AG1595" s="117"/>
      <c r="AH1595" s="117" t="s">
        <v>1861</v>
      </c>
    </row>
    <row r="1596" spans="1:34" x14ac:dyDescent="0.25">
      <c r="A1596" s="117" t="s">
        <v>329</v>
      </c>
      <c r="B1596" s="117" t="s">
        <v>175</v>
      </c>
      <c r="C1596" s="117" t="s">
        <v>4986</v>
      </c>
      <c r="D1596" s="117" t="s">
        <v>551</v>
      </c>
      <c r="E1596" s="117" t="s">
        <v>240</v>
      </c>
      <c r="F1596" s="117" t="s">
        <v>1567</v>
      </c>
      <c r="G1596" s="117" t="s">
        <v>1568</v>
      </c>
      <c r="H1596" s="117" t="s">
        <v>4987</v>
      </c>
      <c r="I1596" s="117"/>
      <c r="J1596" s="116" t="s">
        <v>1858</v>
      </c>
      <c r="K1596" s="116">
        <v>7.5870670000000002</v>
      </c>
      <c r="L1596" s="116">
        <v>30.240717</v>
      </c>
      <c r="M1596" s="117" t="s">
        <v>1859</v>
      </c>
      <c r="N1596" s="116" t="s">
        <v>159</v>
      </c>
      <c r="O1596" s="116">
        <v>15</v>
      </c>
      <c r="P1596" s="116">
        <v>104</v>
      </c>
      <c r="Q1596" s="116">
        <v>15</v>
      </c>
      <c r="R1596" s="116">
        <v>104</v>
      </c>
      <c r="S1596" s="116">
        <v>0</v>
      </c>
      <c r="T1596" s="116">
        <v>0</v>
      </c>
      <c r="U1596" s="116" t="s">
        <v>159</v>
      </c>
      <c r="V1596" s="116">
        <v>38</v>
      </c>
      <c r="W1596" s="116">
        <v>263</v>
      </c>
      <c r="X1596" s="116">
        <v>36</v>
      </c>
      <c r="Y1596" s="116">
        <v>251</v>
      </c>
      <c r="Z1596" s="116">
        <v>2</v>
      </c>
      <c r="AA1596" s="116">
        <v>12</v>
      </c>
      <c r="AB1596" s="116">
        <v>0</v>
      </c>
      <c r="AC1596" s="116">
        <v>0</v>
      </c>
      <c r="AD1596" s="116">
        <v>5</v>
      </c>
      <c r="AE1596" s="116">
        <v>20</v>
      </c>
      <c r="AF1596" s="116" t="s">
        <v>1860</v>
      </c>
      <c r="AG1596" s="117"/>
      <c r="AH1596" s="117" t="s">
        <v>1861</v>
      </c>
    </row>
    <row r="1597" spans="1:34" x14ac:dyDescent="0.25">
      <c r="A1597" s="117" t="s">
        <v>329</v>
      </c>
      <c r="B1597" s="117" t="s">
        <v>175</v>
      </c>
      <c r="C1597" s="117" t="s">
        <v>4988</v>
      </c>
      <c r="D1597" s="117" t="s">
        <v>551</v>
      </c>
      <c r="E1597" s="117" t="s">
        <v>240</v>
      </c>
      <c r="F1597" s="117" t="s">
        <v>1567</v>
      </c>
      <c r="G1597" s="117" t="s">
        <v>1568</v>
      </c>
      <c r="H1597" s="117" t="s">
        <v>4204</v>
      </c>
      <c r="I1597" s="117"/>
      <c r="J1597" s="116" t="s">
        <v>1858</v>
      </c>
      <c r="K1597" s="116">
        <v>7.5731209880000003</v>
      </c>
      <c r="L1597" s="116">
        <v>30.210069409999999</v>
      </c>
      <c r="M1597" s="117" t="s">
        <v>1859</v>
      </c>
      <c r="N1597" s="116" t="s">
        <v>159</v>
      </c>
      <c r="O1597" s="116">
        <v>9</v>
      </c>
      <c r="P1597" s="116">
        <v>51</v>
      </c>
      <c r="Q1597" s="116">
        <v>9</v>
      </c>
      <c r="R1597" s="116">
        <v>51</v>
      </c>
      <c r="S1597" s="116">
        <v>0</v>
      </c>
      <c r="T1597" s="116">
        <v>0</v>
      </c>
      <c r="U1597" s="116" t="s">
        <v>159</v>
      </c>
      <c r="V1597" s="116">
        <v>7</v>
      </c>
      <c r="W1597" s="116">
        <v>48</v>
      </c>
      <c r="X1597" s="116">
        <v>6</v>
      </c>
      <c r="Y1597" s="116">
        <v>41</v>
      </c>
      <c r="Z1597" s="116">
        <v>1</v>
      </c>
      <c r="AA1597" s="116">
        <v>7</v>
      </c>
      <c r="AB1597" s="116">
        <v>2</v>
      </c>
      <c r="AC1597" s="116">
        <v>14</v>
      </c>
      <c r="AD1597" s="116">
        <v>3</v>
      </c>
      <c r="AE1597" s="116">
        <v>18</v>
      </c>
      <c r="AF1597" s="116" t="s">
        <v>1860</v>
      </c>
      <c r="AG1597" s="117"/>
      <c r="AH1597" s="117" t="s">
        <v>1861</v>
      </c>
    </row>
    <row r="1598" spans="1:34" x14ac:dyDescent="0.25">
      <c r="A1598" s="117" t="s">
        <v>329</v>
      </c>
      <c r="B1598" s="117" t="s">
        <v>175</v>
      </c>
      <c r="C1598" s="117" t="s">
        <v>4989</v>
      </c>
      <c r="D1598" s="117" t="s">
        <v>551</v>
      </c>
      <c r="E1598" s="117" t="s">
        <v>240</v>
      </c>
      <c r="F1598" s="117" t="s">
        <v>1567</v>
      </c>
      <c r="G1598" s="117" t="s">
        <v>1568</v>
      </c>
      <c r="H1598" s="117" t="s">
        <v>4990</v>
      </c>
      <c r="I1598" s="117"/>
      <c r="J1598" s="116" t="s">
        <v>1858</v>
      </c>
      <c r="K1598" s="116">
        <v>7.5998109999999999</v>
      </c>
      <c r="L1598" s="116">
        <v>30.250646</v>
      </c>
      <c r="M1598" s="117" t="s">
        <v>1859</v>
      </c>
      <c r="N1598" s="116" t="s">
        <v>159</v>
      </c>
      <c r="O1598" s="116">
        <v>28</v>
      </c>
      <c r="P1598" s="116">
        <v>195</v>
      </c>
      <c r="Q1598" s="116">
        <v>28</v>
      </c>
      <c r="R1598" s="116">
        <v>195</v>
      </c>
      <c r="S1598" s="116">
        <v>0</v>
      </c>
      <c r="T1598" s="116">
        <v>0</v>
      </c>
      <c r="U1598" s="116" t="s">
        <v>159</v>
      </c>
      <c r="V1598" s="116">
        <v>31</v>
      </c>
      <c r="W1598" s="116">
        <v>215</v>
      </c>
      <c r="X1598" s="116">
        <v>31</v>
      </c>
      <c r="Y1598" s="116">
        <v>215</v>
      </c>
      <c r="Z1598" s="116">
        <v>0</v>
      </c>
      <c r="AA1598" s="116">
        <v>0</v>
      </c>
      <c r="AB1598" s="116">
        <v>0</v>
      </c>
      <c r="AC1598" s="116">
        <v>0</v>
      </c>
      <c r="AD1598" s="116">
        <v>4</v>
      </c>
      <c r="AE1598" s="116">
        <v>32</v>
      </c>
      <c r="AF1598" s="116" t="s">
        <v>1860</v>
      </c>
      <c r="AG1598" s="117"/>
      <c r="AH1598" s="117" t="s">
        <v>1861</v>
      </c>
    </row>
    <row r="1599" spans="1:34" x14ac:dyDescent="0.25">
      <c r="A1599" s="117" t="s">
        <v>329</v>
      </c>
      <c r="B1599" s="117" t="s">
        <v>175</v>
      </c>
      <c r="C1599" s="117" t="s">
        <v>4991</v>
      </c>
      <c r="D1599" s="117" t="s">
        <v>551</v>
      </c>
      <c r="E1599" s="117" t="s">
        <v>240</v>
      </c>
      <c r="F1599" s="117" t="s">
        <v>1567</v>
      </c>
      <c r="G1599" s="117" t="s">
        <v>1568</v>
      </c>
      <c r="H1599" s="117" t="s">
        <v>4747</v>
      </c>
      <c r="I1599" s="117"/>
      <c r="J1599" s="116" t="s">
        <v>1858</v>
      </c>
      <c r="K1599" s="116">
        <v>7.5470290000000002</v>
      </c>
      <c r="L1599" s="116">
        <v>30.269917</v>
      </c>
      <c r="M1599" s="117" t="s">
        <v>1859</v>
      </c>
      <c r="N1599" s="116" t="s">
        <v>159</v>
      </c>
      <c r="O1599" s="116">
        <v>27</v>
      </c>
      <c r="P1599" s="116">
        <v>191</v>
      </c>
      <c r="Q1599" s="116">
        <v>27</v>
      </c>
      <c r="R1599" s="116">
        <v>191</v>
      </c>
      <c r="S1599" s="116">
        <v>0</v>
      </c>
      <c r="T1599" s="116">
        <v>0</v>
      </c>
      <c r="U1599" s="119" t="s">
        <v>146</v>
      </c>
      <c r="V1599" s="116">
        <v>0</v>
      </c>
      <c r="W1599" s="116">
        <v>0</v>
      </c>
      <c r="X1599" s="116">
        <v>0</v>
      </c>
      <c r="Y1599" s="116">
        <v>0</v>
      </c>
      <c r="Z1599" s="116">
        <v>0</v>
      </c>
      <c r="AA1599" s="116">
        <v>0</v>
      </c>
      <c r="AB1599" s="116">
        <v>1</v>
      </c>
      <c r="AC1599" s="116">
        <v>6</v>
      </c>
      <c r="AD1599" s="116">
        <v>0</v>
      </c>
      <c r="AE1599" s="116">
        <v>0</v>
      </c>
      <c r="AF1599" s="116" t="s">
        <v>1860</v>
      </c>
      <c r="AG1599" s="117"/>
      <c r="AH1599" s="117" t="s">
        <v>1861</v>
      </c>
    </row>
    <row r="1600" spans="1:34" x14ac:dyDescent="0.25">
      <c r="A1600" s="117" t="s">
        <v>329</v>
      </c>
      <c r="B1600" s="117" t="s">
        <v>175</v>
      </c>
      <c r="C1600" s="117" t="s">
        <v>4992</v>
      </c>
      <c r="D1600" s="117" t="s">
        <v>551</v>
      </c>
      <c r="E1600" s="117" t="s">
        <v>240</v>
      </c>
      <c r="F1600" s="117" t="s">
        <v>1567</v>
      </c>
      <c r="G1600" s="117" t="s">
        <v>1568</v>
      </c>
      <c r="H1600" s="117" t="s">
        <v>4993</v>
      </c>
      <c r="I1600" s="117"/>
      <c r="J1600" s="116" t="s">
        <v>1858</v>
      </c>
      <c r="K1600" s="116">
        <v>7.6131000000000002</v>
      </c>
      <c r="L1600" s="116">
        <v>30.173449999999999</v>
      </c>
      <c r="M1600" s="117" t="s">
        <v>1859</v>
      </c>
      <c r="N1600" s="116" t="s">
        <v>146</v>
      </c>
      <c r="O1600" s="116">
        <v>0</v>
      </c>
      <c r="P1600" s="116">
        <v>0</v>
      </c>
      <c r="Q1600" s="116">
        <v>0</v>
      </c>
      <c r="R1600" s="116">
        <v>0</v>
      </c>
      <c r="S1600" s="116">
        <v>0</v>
      </c>
      <c r="T1600" s="116">
        <v>0</v>
      </c>
      <c r="U1600" s="116" t="s">
        <v>159</v>
      </c>
      <c r="V1600" s="116">
        <v>8</v>
      </c>
      <c r="W1600" s="116">
        <v>50</v>
      </c>
      <c r="X1600" s="116">
        <v>8</v>
      </c>
      <c r="Y1600" s="116">
        <v>50</v>
      </c>
      <c r="Z1600" s="116">
        <v>0</v>
      </c>
      <c r="AA1600" s="116">
        <v>0</v>
      </c>
      <c r="AB1600" s="116">
        <v>0</v>
      </c>
      <c r="AC1600" s="116">
        <v>0</v>
      </c>
      <c r="AD1600" s="116">
        <v>8</v>
      </c>
      <c r="AE1600" s="116">
        <v>40</v>
      </c>
      <c r="AF1600" s="116" t="s">
        <v>1915</v>
      </c>
      <c r="AG1600" s="117" t="s">
        <v>2289</v>
      </c>
      <c r="AH1600" s="117" t="s">
        <v>1861</v>
      </c>
    </row>
    <row r="1601" spans="1:34" x14ac:dyDescent="0.25">
      <c r="A1601" s="117" t="s">
        <v>329</v>
      </c>
      <c r="B1601" s="117" t="s">
        <v>175</v>
      </c>
      <c r="C1601" s="117" t="s">
        <v>4994</v>
      </c>
      <c r="D1601" s="117" t="s">
        <v>551</v>
      </c>
      <c r="E1601" s="117" t="s">
        <v>240</v>
      </c>
      <c r="F1601" s="117" t="s">
        <v>1567</v>
      </c>
      <c r="G1601" s="117" t="s">
        <v>1568</v>
      </c>
      <c r="H1601" s="117" t="s">
        <v>3102</v>
      </c>
      <c r="I1601" s="117"/>
      <c r="J1601" s="116" t="s">
        <v>1858</v>
      </c>
      <c r="K1601" s="116">
        <v>7.5327159999999997</v>
      </c>
      <c r="L1601" s="116">
        <v>30.333269999999999</v>
      </c>
      <c r="M1601" s="117" t="s">
        <v>1859</v>
      </c>
      <c r="N1601" s="116" t="s">
        <v>159</v>
      </c>
      <c r="O1601" s="116">
        <v>2</v>
      </c>
      <c r="P1601" s="116">
        <v>16</v>
      </c>
      <c r="Q1601" s="116">
        <v>2</v>
      </c>
      <c r="R1601" s="116">
        <v>16</v>
      </c>
      <c r="S1601" s="116">
        <v>0</v>
      </c>
      <c r="T1601" s="116">
        <v>0</v>
      </c>
      <c r="U1601" s="116" t="s">
        <v>159</v>
      </c>
      <c r="V1601" s="116">
        <v>12</v>
      </c>
      <c r="W1601" s="116">
        <v>69</v>
      </c>
      <c r="X1601" s="116">
        <v>7</v>
      </c>
      <c r="Y1601" s="116">
        <v>48</v>
      </c>
      <c r="Z1601" s="116">
        <v>5</v>
      </c>
      <c r="AA1601" s="116">
        <v>21</v>
      </c>
      <c r="AB1601" s="116">
        <v>0</v>
      </c>
      <c r="AC1601" s="116">
        <v>0</v>
      </c>
      <c r="AD1601" s="116">
        <v>31</v>
      </c>
      <c r="AE1601" s="116">
        <v>218</v>
      </c>
      <c r="AF1601" s="116" t="s">
        <v>1860</v>
      </c>
      <c r="AG1601" s="117"/>
      <c r="AH1601" s="117" t="s">
        <v>1861</v>
      </c>
    </row>
    <row r="1602" spans="1:34" x14ac:dyDescent="0.25">
      <c r="A1602" s="117" t="s">
        <v>329</v>
      </c>
      <c r="B1602" s="117" t="s">
        <v>175</v>
      </c>
      <c r="C1602" s="117" t="s">
        <v>4995</v>
      </c>
      <c r="D1602" s="117" t="s">
        <v>551</v>
      </c>
      <c r="E1602" s="117" t="s">
        <v>240</v>
      </c>
      <c r="F1602" s="117" t="s">
        <v>1567</v>
      </c>
      <c r="G1602" s="117" t="s">
        <v>1568</v>
      </c>
      <c r="H1602" s="117" t="s">
        <v>3982</v>
      </c>
      <c r="I1602" s="117"/>
      <c r="J1602" s="116" t="s">
        <v>1858</v>
      </c>
      <c r="K1602" s="116">
        <v>7.6419144169999997</v>
      </c>
      <c r="L1602" s="116">
        <v>30.23891467</v>
      </c>
      <c r="M1602" s="117" t="s">
        <v>1859</v>
      </c>
      <c r="N1602" s="116" t="s">
        <v>159</v>
      </c>
      <c r="O1602" s="116">
        <v>19</v>
      </c>
      <c r="P1602" s="116">
        <v>134</v>
      </c>
      <c r="Q1602" s="116">
        <v>19</v>
      </c>
      <c r="R1602" s="116">
        <v>134</v>
      </c>
      <c r="S1602" s="116">
        <v>0</v>
      </c>
      <c r="T1602" s="116">
        <v>0</v>
      </c>
      <c r="U1602" s="116" t="s">
        <v>159</v>
      </c>
      <c r="V1602" s="116">
        <v>27</v>
      </c>
      <c r="W1602" s="116">
        <v>192</v>
      </c>
      <c r="X1602" s="116">
        <v>26</v>
      </c>
      <c r="Y1602" s="116">
        <v>184</v>
      </c>
      <c r="Z1602" s="116">
        <v>1</v>
      </c>
      <c r="AA1602" s="116">
        <v>8</v>
      </c>
      <c r="AB1602" s="116">
        <v>4</v>
      </c>
      <c r="AC1602" s="116">
        <v>22</v>
      </c>
      <c r="AD1602" s="116">
        <v>1</v>
      </c>
      <c r="AE1602" s="116">
        <v>6</v>
      </c>
      <c r="AF1602" s="116" t="s">
        <v>1860</v>
      </c>
      <c r="AG1602" s="117"/>
      <c r="AH1602" s="117" t="s">
        <v>1861</v>
      </c>
    </row>
    <row r="1603" spans="1:34" x14ac:dyDescent="0.25">
      <c r="A1603" s="117" t="s">
        <v>329</v>
      </c>
      <c r="B1603" s="117" t="s">
        <v>175</v>
      </c>
      <c r="C1603" s="117" t="s">
        <v>4996</v>
      </c>
      <c r="D1603" s="117" t="s">
        <v>551</v>
      </c>
      <c r="E1603" s="117" t="s">
        <v>240</v>
      </c>
      <c r="F1603" s="117" t="s">
        <v>1567</v>
      </c>
      <c r="G1603" s="117" t="s">
        <v>1568</v>
      </c>
      <c r="H1603" s="117" t="s">
        <v>4997</v>
      </c>
      <c r="I1603" s="117"/>
      <c r="J1603" s="116" t="s">
        <v>1858</v>
      </c>
      <c r="K1603" s="116">
        <v>7.5898808080000002</v>
      </c>
      <c r="L1603" s="116">
        <v>30.24345976</v>
      </c>
      <c r="M1603" s="117" t="s">
        <v>1859</v>
      </c>
      <c r="N1603" s="116" t="s">
        <v>159</v>
      </c>
      <c r="O1603" s="116">
        <v>16</v>
      </c>
      <c r="P1603" s="116">
        <v>112</v>
      </c>
      <c r="Q1603" s="116">
        <v>16</v>
      </c>
      <c r="R1603" s="116">
        <v>112</v>
      </c>
      <c r="S1603" s="116">
        <v>0</v>
      </c>
      <c r="T1603" s="116">
        <v>0</v>
      </c>
      <c r="U1603" s="116" t="s">
        <v>159</v>
      </c>
      <c r="V1603" s="116">
        <v>8</v>
      </c>
      <c r="W1603" s="116">
        <v>58</v>
      </c>
      <c r="X1603" s="116">
        <v>4</v>
      </c>
      <c r="Y1603" s="116">
        <v>26</v>
      </c>
      <c r="Z1603" s="116">
        <v>4</v>
      </c>
      <c r="AA1603" s="116">
        <v>32</v>
      </c>
      <c r="AB1603" s="116">
        <v>5</v>
      </c>
      <c r="AC1603" s="116">
        <v>24</v>
      </c>
      <c r="AD1603" s="116">
        <v>1</v>
      </c>
      <c r="AE1603" s="116">
        <v>8</v>
      </c>
      <c r="AF1603" s="116" t="s">
        <v>1860</v>
      </c>
      <c r="AG1603" s="117"/>
      <c r="AH1603" s="117" t="s">
        <v>1861</v>
      </c>
    </row>
    <row r="1604" spans="1:34" x14ac:dyDescent="0.25">
      <c r="A1604" s="117" t="s">
        <v>329</v>
      </c>
      <c r="B1604" s="117" t="s">
        <v>175</v>
      </c>
      <c r="C1604" s="117" t="s">
        <v>4998</v>
      </c>
      <c r="D1604" s="117" t="s">
        <v>551</v>
      </c>
      <c r="E1604" s="117" t="s">
        <v>240</v>
      </c>
      <c r="F1604" s="117" t="s">
        <v>877</v>
      </c>
      <c r="G1604" s="117" t="s">
        <v>176</v>
      </c>
      <c r="H1604" s="117" t="s">
        <v>4999</v>
      </c>
      <c r="I1604" s="117"/>
      <c r="J1604" s="116" t="s">
        <v>1858</v>
      </c>
      <c r="K1604" s="116">
        <v>7.7719170000000002</v>
      </c>
      <c r="L1604" s="116">
        <v>30.1294</v>
      </c>
      <c r="M1604" s="117" t="s">
        <v>1859</v>
      </c>
      <c r="N1604" s="116" t="s">
        <v>146</v>
      </c>
      <c r="O1604" s="116">
        <v>0</v>
      </c>
      <c r="P1604" s="116">
        <v>0</v>
      </c>
      <c r="Q1604" s="116">
        <v>0</v>
      </c>
      <c r="R1604" s="116">
        <v>0</v>
      </c>
      <c r="S1604" s="116">
        <v>0</v>
      </c>
      <c r="T1604" s="116">
        <v>0</v>
      </c>
      <c r="U1604" s="116" t="s">
        <v>159</v>
      </c>
      <c r="V1604" s="116">
        <v>41</v>
      </c>
      <c r="W1604" s="116">
        <v>207</v>
      </c>
      <c r="X1604" s="116">
        <v>41</v>
      </c>
      <c r="Y1604" s="116">
        <v>207</v>
      </c>
      <c r="Z1604" s="116">
        <v>0</v>
      </c>
      <c r="AA1604" s="116">
        <v>0</v>
      </c>
      <c r="AB1604" s="116">
        <v>0</v>
      </c>
      <c r="AC1604" s="116">
        <v>0</v>
      </c>
      <c r="AD1604" s="116">
        <v>2</v>
      </c>
      <c r="AE1604" s="116">
        <v>14</v>
      </c>
      <c r="AF1604" s="116" t="s">
        <v>1860</v>
      </c>
      <c r="AG1604" s="117"/>
      <c r="AH1604" s="117" t="s">
        <v>1861</v>
      </c>
    </row>
    <row r="1605" spans="1:34" x14ac:dyDescent="0.25">
      <c r="A1605" s="117" t="s">
        <v>329</v>
      </c>
      <c r="B1605" s="117" t="s">
        <v>175</v>
      </c>
      <c r="C1605" s="117" t="s">
        <v>5000</v>
      </c>
      <c r="D1605" s="117" t="s">
        <v>551</v>
      </c>
      <c r="E1605" s="117" t="s">
        <v>240</v>
      </c>
      <c r="F1605" s="117" t="s">
        <v>877</v>
      </c>
      <c r="G1605" s="117" t="s">
        <v>176</v>
      </c>
      <c r="H1605" s="117" t="s">
        <v>5001</v>
      </c>
      <c r="I1605" s="117"/>
      <c r="J1605" s="116" t="s">
        <v>1858</v>
      </c>
      <c r="K1605" s="116">
        <v>7.7467499999999996</v>
      </c>
      <c r="L1605" s="116">
        <v>30.1511</v>
      </c>
      <c r="M1605" s="117" t="s">
        <v>1859</v>
      </c>
      <c r="N1605" s="116" t="s">
        <v>159</v>
      </c>
      <c r="O1605" s="116">
        <v>152</v>
      </c>
      <c r="P1605" s="116">
        <v>764</v>
      </c>
      <c r="Q1605" s="116">
        <v>152</v>
      </c>
      <c r="R1605" s="116">
        <v>764</v>
      </c>
      <c r="S1605" s="116">
        <v>0</v>
      </c>
      <c r="T1605" s="116">
        <v>0</v>
      </c>
      <c r="U1605" s="116" t="s">
        <v>159</v>
      </c>
      <c r="V1605" s="116">
        <v>30</v>
      </c>
      <c r="W1605" s="116">
        <v>180</v>
      </c>
      <c r="X1605" s="116">
        <v>30</v>
      </c>
      <c r="Y1605" s="116">
        <v>180</v>
      </c>
      <c r="Z1605" s="116">
        <v>0</v>
      </c>
      <c r="AA1605" s="116">
        <v>0</v>
      </c>
      <c r="AB1605" s="116">
        <v>0</v>
      </c>
      <c r="AC1605" s="116">
        <v>0</v>
      </c>
      <c r="AD1605" s="116">
        <v>8</v>
      </c>
      <c r="AE1605" s="116">
        <v>40</v>
      </c>
      <c r="AF1605" s="116" t="s">
        <v>1860</v>
      </c>
      <c r="AG1605" s="117"/>
      <c r="AH1605" s="117" t="s">
        <v>1861</v>
      </c>
    </row>
    <row r="1606" spans="1:34" x14ac:dyDescent="0.25">
      <c r="A1606" s="117" t="s">
        <v>329</v>
      </c>
      <c r="B1606" s="117" t="s">
        <v>175</v>
      </c>
      <c r="C1606" s="117" t="s">
        <v>5002</v>
      </c>
      <c r="D1606" s="117" t="s">
        <v>551</v>
      </c>
      <c r="E1606" s="117" t="s">
        <v>240</v>
      </c>
      <c r="F1606" s="117" t="s">
        <v>877</v>
      </c>
      <c r="G1606" s="117" t="s">
        <v>176</v>
      </c>
      <c r="H1606" s="117" t="s">
        <v>4186</v>
      </c>
      <c r="I1606" s="117"/>
      <c r="J1606" s="116" t="s">
        <v>1858</v>
      </c>
      <c r="K1606" s="116">
        <v>7.7467499999999996</v>
      </c>
      <c r="L1606" s="116">
        <v>30.151109999999999</v>
      </c>
      <c r="M1606" s="117" t="s">
        <v>1859</v>
      </c>
      <c r="N1606" s="116" t="s">
        <v>159</v>
      </c>
      <c r="O1606" s="116">
        <v>87</v>
      </c>
      <c r="P1606" s="116">
        <v>612</v>
      </c>
      <c r="Q1606" s="116">
        <v>87</v>
      </c>
      <c r="R1606" s="116">
        <v>612</v>
      </c>
      <c r="S1606" s="116">
        <v>0</v>
      </c>
      <c r="T1606" s="116">
        <v>0</v>
      </c>
      <c r="U1606" s="116" t="s">
        <v>159</v>
      </c>
      <c r="V1606" s="116">
        <v>23</v>
      </c>
      <c r="W1606" s="116">
        <v>138</v>
      </c>
      <c r="X1606" s="116">
        <v>23</v>
      </c>
      <c r="Y1606" s="116">
        <v>138</v>
      </c>
      <c r="Z1606" s="116">
        <v>0</v>
      </c>
      <c r="AA1606" s="116">
        <v>0</v>
      </c>
      <c r="AB1606" s="116">
        <v>0</v>
      </c>
      <c r="AC1606" s="116">
        <v>0</v>
      </c>
      <c r="AD1606" s="116">
        <v>0</v>
      </c>
      <c r="AE1606" s="116">
        <v>0</v>
      </c>
      <c r="AF1606" s="116" t="s">
        <v>1860</v>
      </c>
      <c r="AG1606" s="117"/>
      <c r="AH1606" s="117" t="s">
        <v>1861</v>
      </c>
    </row>
    <row r="1607" spans="1:34" x14ac:dyDescent="0.25">
      <c r="A1607" s="117" t="s">
        <v>329</v>
      </c>
      <c r="B1607" s="117" t="s">
        <v>175</v>
      </c>
      <c r="C1607" s="117" t="s">
        <v>5003</v>
      </c>
      <c r="D1607" s="117" t="s">
        <v>551</v>
      </c>
      <c r="E1607" s="117" t="s">
        <v>240</v>
      </c>
      <c r="F1607" s="117" t="s">
        <v>877</v>
      </c>
      <c r="G1607" s="117" t="s">
        <v>176</v>
      </c>
      <c r="H1607" s="117" t="s">
        <v>5004</v>
      </c>
      <c r="I1607" s="117"/>
      <c r="J1607" s="116" t="s">
        <v>1858</v>
      </c>
      <c r="K1607" s="116">
        <v>7.6705812209999999</v>
      </c>
      <c r="L1607" s="116">
        <v>30.058546199999999</v>
      </c>
      <c r="M1607" s="117" t="s">
        <v>1859</v>
      </c>
      <c r="N1607" s="116" t="s">
        <v>159</v>
      </c>
      <c r="O1607" s="116">
        <v>161</v>
      </c>
      <c r="P1607" s="116">
        <v>970</v>
      </c>
      <c r="Q1607" s="116">
        <v>161</v>
      </c>
      <c r="R1607" s="116">
        <v>970</v>
      </c>
      <c r="S1607" s="116">
        <v>0</v>
      </c>
      <c r="T1607" s="116">
        <v>0</v>
      </c>
      <c r="U1607" s="116" t="s">
        <v>159</v>
      </c>
      <c r="V1607" s="116">
        <v>10</v>
      </c>
      <c r="W1607" s="116">
        <v>64</v>
      </c>
      <c r="X1607" s="116">
        <v>10</v>
      </c>
      <c r="Y1607" s="116">
        <v>64</v>
      </c>
      <c r="Z1607" s="116">
        <v>0</v>
      </c>
      <c r="AA1607" s="116">
        <v>0</v>
      </c>
      <c r="AB1607" s="116">
        <v>3</v>
      </c>
      <c r="AC1607" s="116">
        <v>24</v>
      </c>
      <c r="AD1607" s="116">
        <v>10</v>
      </c>
      <c r="AE1607" s="116">
        <v>50</v>
      </c>
      <c r="AF1607" s="116" t="s">
        <v>1860</v>
      </c>
      <c r="AG1607" s="117"/>
      <c r="AH1607" s="117" t="s">
        <v>1861</v>
      </c>
    </row>
    <row r="1608" spans="1:34" x14ac:dyDescent="0.25">
      <c r="A1608" s="117" t="s">
        <v>329</v>
      </c>
      <c r="B1608" s="117" t="s">
        <v>175</v>
      </c>
      <c r="C1608" s="117" t="s">
        <v>5005</v>
      </c>
      <c r="D1608" s="117" t="s">
        <v>551</v>
      </c>
      <c r="E1608" s="117" t="s">
        <v>240</v>
      </c>
      <c r="F1608" s="117" t="s">
        <v>1309</v>
      </c>
      <c r="G1608" s="117" t="s">
        <v>1310</v>
      </c>
      <c r="H1608" s="117" t="s">
        <v>5006</v>
      </c>
      <c r="I1608" s="117"/>
      <c r="J1608" s="116" t="s">
        <v>1858</v>
      </c>
      <c r="K1608" s="116">
        <v>7.7270158709999999</v>
      </c>
      <c r="L1608" s="116">
        <v>30.236905572000001</v>
      </c>
      <c r="M1608" s="117" t="s">
        <v>1859</v>
      </c>
      <c r="N1608" s="116" t="s">
        <v>159</v>
      </c>
      <c r="O1608" s="116">
        <v>48</v>
      </c>
      <c r="P1608" s="116">
        <v>240</v>
      </c>
      <c r="Q1608" s="116">
        <v>48</v>
      </c>
      <c r="R1608" s="116">
        <v>240</v>
      </c>
      <c r="S1608" s="116">
        <v>0</v>
      </c>
      <c r="T1608" s="116">
        <v>0</v>
      </c>
      <c r="U1608" s="116" t="s">
        <v>159</v>
      </c>
      <c r="V1608" s="116">
        <v>23</v>
      </c>
      <c r="W1608" s="116">
        <v>144</v>
      </c>
      <c r="X1608" s="116">
        <v>21</v>
      </c>
      <c r="Y1608" s="116">
        <v>130</v>
      </c>
      <c r="Z1608" s="116">
        <v>2</v>
      </c>
      <c r="AA1608" s="116">
        <v>14</v>
      </c>
      <c r="AB1608" s="116">
        <v>6</v>
      </c>
      <c r="AC1608" s="116">
        <v>30</v>
      </c>
      <c r="AD1608" s="116">
        <v>1</v>
      </c>
      <c r="AE1608" s="116">
        <v>6</v>
      </c>
      <c r="AF1608" s="116" t="s">
        <v>1860</v>
      </c>
      <c r="AG1608" s="117"/>
      <c r="AH1608" s="117" t="s">
        <v>1861</v>
      </c>
    </row>
    <row r="1609" spans="1:34" x14ac:dyDescent="0.25">
      <c r="A1609" s="117" t="s">
        <v>329</v>
      </c>
      <c r="B1609" s="117" t="s">
        <v>175</v>
      </c>
      <c r="C1609" s="117" t="s">
        <v>5007</v>
      </c>
      <c r="D1609" s="117" t="s">
        <v>551</v>
      </c>
      <c r="E1609" s="117" t="s">
        <v>240</v>
      </c>
      <c r="F1609" s="117" t="s">
        <v>1309</v>
      </c>
      <c r="G1609" s="117" t="s">
        <v>1310</v>
      </c>
      <c r="H1609" s="117" t="s">
        <v>5008</v>
      </c>
      <c r="I1609" s="117"/>
      <c r="J1609" s="116" t="s">
        <v>1858</v>
      </c>
      <c r="K1609" s="116">
        <v>7.7097100000000003</v>
      </c>
      <c r="L1609" s="116">
        <v>30.25198</v>
      </c>
      <c r="M1609" s="117" t="s">
        <v>1859</v>
      </c>
      <c r="N1609" s="116" t="s">
        <v>159</v>
      </c>
      <c r="O1609" s="116">
        <v>285</v>
      </c>
      <c r="P1609" s="116">
        <v>2000</v>
      </c>
      <c r="Q1609" s="116">
        <v>285</v>
      </c>
      <c r="R1609" s="116">
        <v>2000</v>
      </c>
      <c r="S1609" s="116">
        <v>0</v>
      </c>
      <c r="T1609" s="116">
        <v>0</v>
      </c>
      <c r="U1609" s="116" t="s">
        <v>159</v>
      </c>
      <c r="V1609" s="116">
        <v>31</v>
      </c>
      <c r="W1609" s="116">
        <v>190</v>
      </c>
      <c r="X1609" s="116">
        <v>23</v>
      </c>
      <c r="Y1609" s="116">
        <v>140</v>
      </c>
      <c r="Z1609" s="116">
        <v>8</v>
      </c>
      <c r="AA1609" s="116">
        <v>50</v>
      </c>
      <c r="AB1609" s="116">
        <v>0</v>
      </c>
      <c r="AC1609" s="116">
        <v>0</v>
      </c>
      <c r="AD1609" s="116">
        <v>0</v>
      </c>
      <c r="AE1609" s="116">
        <v>0</v>
      </c>
      <c r="AF1609" s="116" t="s">
        <v>1860</v>
      </c>
      <c r="AG1609" s="117"/>
      <c r="AH1609" s="117" t="s">
        <v>1861</v>
      </c>
    </row>
    <row r="1610" spans="1:34" x14ac:dyDescent="0.25">
      <c r="A1610" s="118" t="s">
        <v>329</v>
      </c>
      <c r="B1610" s="118" t="s">
        <v>175</v>
      </c>
      <c r="C1610" s="118" t="s">
        <v>5009</v>
      </c>
      <c r="D1610" s="118" t="s">
        <v>551</v>
      </c>
      <c r="E1610" s="118" t="s">
        <v>240</v>
      </c>
      <c r="F1610" s="118" t="s">
        <v>1309</v>
      </c>
      <c r="G1610" s="118" t="s">
        <v>1310</v>
      </c>
      <c r="H1610" s="118" t="s">
        <v>5010</v>
      </c>
      <c r="I1610" s="118"/>
      <c r="J1610" s="118" t="s">
        <v>1885</v>
      </c>
      <c r="K1610" s="119">
        <v>7.7241799999999996</v>
      </c>
      <c r="L1610" s="119">
        <v>30.2532</v>
      </c>
      <c r="M1610" s="118" t="s">
        <v>1859</v>
      </c>
      <c r="N1610" s="116" t="s">
        <v>159</v>
      </c>
      <c r="O1610" s="119">
        <v>85</v>
      </c>
      <c r="P1610" s="119">
        <v>514</v>
      </c>
      <c r="Q1610" s="119">
        <v>85</v>
      </c>
      <c r="R1610" s="119">
        <v>514</v>
      </c>
      <c r="S1610" s="119">
        <v>0</v>
      </c>
      <c r="T1610" s="119">
        <v>0</v>
      </c>
      <c r="U1610" s="119" t="s">
        <v>146</v>
      </c>
      <c r="V1610" s="119">
        <v>0</v>
      </c>
      <c r="W1610" s="116">
        <v>0</v>
      </c>
      <c r="X1610" s="119">
        <v>0</v>
      </c>
      <c r="Y1610" s="119">
        <v>0</v>
      </c>
      <c r="Z1610" s="119">
        <v>0</v>
      </c>
      <c r="AA1610" s="119">
        <v>0</v>
      </c>
      <c r="AB1610" s="119">
        <v>0</v>
      </c>
      <c r="AC1610" s="119">
        <v>0</v>
      </c>
      <c r="AD1610" s="119">
        <v>0</v>
      </c>
      <c r="AE1610" s="119">
        <v>0</v>
      </c>
      <c r="AF1610" s="116" t="s">
        <v>1860</v>
      </c>
      <c r="AG1610" s="118"/>
      <c r="AH1610" s="117" t="s">
        <v>1861</v>
      </c>
    </row>
    <row r="1611" spans="1:34" x14ac:dyDescent="0.25">
      <c r="A1611" s="117" t="s">
        <v>329</v>
      </c>
      <c r="B1611" s="117" t="s">
        <v>175</v>
      </c>
      <c r="C1611" s="117" t="s">
        <v>5011</v>
      </c>
      <c r="D1611" s="117" t="s">
        <v>551</v>
      </c>
      <c r="E1611" s="117" t="s">
        <v>240</v>
      </c>
      <c r="F1611" s="117" t="s">
        <v>1309</v>
      </c>
      <c r="G1611" s="117" t="s">
        <v>1310</v>
      </c>
      <c r="H1611" s="117" t="s">
        <v>4498</v>
      </c>
      <c r="I1611" s="117"/>
      <c r="J1611" s="116" t="s">
        <v>1858</v>
      </c>
      <c r="K1611" s="116">
        <v>7.7126669999999997</v>
      </c>
      <c r="L1611" s="116">
        <v>30.249742000000001</v>
      </c>
      <c r="M1611" s="117" t="s">
        <v>1859</v>
      </c>
      <c r="N1611" s="116" t="s">
        <v>159</v>
      </c>
      <c r="O1611" s="116">
        <v>63</v>
      </c>
      <c r="P1611" s="116">
        <v>315</v>
      </c>
      <c r="Q1611" s="116">
        <v>63</v>
      </c>
      <c r="R1611" s="116">
        <v>315</v>
      </c>
      <c r="S1611" s="116">
        <v>0</v>
      </c>
      <c r="T1611" s="116">
        <v>0</v>
      </c>
      <c r="U1611" s="116" t="s">
        <v>159</v>
      </c>
      <c r="V1611" s="116">
        <v>57</v>
      </c>
      <c r="W1611" s="116">
        <v>288</v>
      </c>
      <c r="X1611" s="116">
        <v>56</v>
      </c>
      <c r="Y1611" s="116">
        <v>282</v>
      </c>
      <c r="Z1611" s="116">
        <v>1</v>
      </c>
      <c r="AA1611" s="116">
        <v>6</v>
      </c>
      <c r="AB1611" s="116">
        <v>8</v>
      </c>
      <c r="AC1611" s="116">
        <v>40</v>
      </c>
      <c r="AD1611" s="116">
        <v>2</v>
      </c>
      <c r="AE1611" s="116">
        <v>14</v>
      </c>
      <c r="AF1611" s="116" t="s">
        <v>1860</v>
      </c>
      <c r="AG1611" s="117"/>
      <c r="AH1611" s="117" t="s">
        <v>1861</v>
      </c>
    </row>
    <row r="1612" spans="1:34" x14ac:dyDescent="0.25">
      <c r="A1612" s="117" t="s">
        <v>329</v>
      </c>
      <c r="B1612" s="117" t="s">
        <v>175</v>
      </c>
      <c r="C1612" s="117" t="s">
        <v>5012</v>
      </c>
      <c r="D1612" s="117" t="s">
        <v>551</v>
      </c>
      <c r="E1612" s="117" t="s">
        <v>240</v>
      </c>
      <c r="F1612" s="117" t="s">
        <v>1309</v>
      </c>
      <c r="G1612" s="117" t="s">
        <v>1310</v>
      </c>
      <c r="H1612" s="117" t="s">
        <v>1310</v>
      </c>
      <c r="I1612" s="117"/>
      <c r="J1612" s="116" t="s">
        <v>1858</v>
      </c>
      <c r="K1612" s="116">
        <v>7.6812968069999998</v>
      </c>
      <c r="L1612" s="116">
        <v>30.180200670000001</v>
      </c>
      <c r="M1612" s="117" t="s">
        <v>1859</v>
      </c>
      <c r="N1612" s="116" t="s">
        <v>159</v>
      </c>
      <c r="O1612" s="116">
        <v>115</v>
      </c>
      <c r="P1612" s="116">
        <v>806</v>
      </c>
      <c r="Q1612" s="116">
        <v>115</v>
      </c>
      <c r="R1612" s="116">
        <v>806</v>
      </c>
      <c r="S1612" s="116">
        <v>0</v>
      </c>
      <c r="T1612" s="116">
        <v>0</v>
      </c>
      <c r="U1612" s="116" t="s">
        <v>159</v>
      </c>
      <c r="V1612" s="116">
        <v>46</v>
      </c>
      <c r="W1612" s="116">
        <v>312</v>
      </c>
      <c r="X1612" s="116">
        <v>43</v>
      </c>
      <c r="Y1612" s="116">
        <v>300</v>
      </c>
      <c r="Z1612" s="116">
        <v>3</v>
      </c>
      <c r="AA1612" s="116">
        <v>12</v>
      </c>
      <c r="AB1612" s="116">
        <v>0</v>
      </c>
      <c r="AC1612" s="116">
        <v>0</v>
      </c>
      <c r="AD1612" s="116">
        <v>0</v>
      </c>
      <c r="AE1612" s="116">
        <v>0</v>
      </c>
      <c r="AF1612" s="116" t="s">
        <v>1860</v>
      </c>
      <c r="AG1612" s="117"/>
      <c r="AH1612" s="117" t="s">
        <v>1861</v>
      </c>
    </row>
    <row r="1613" spans="1:34" x14ac:dyDescent="0.25">
      <c r="A1613" s="118" t="s">
        <v>329</v>
      </c>
      <c r="B1613" s="118" t="s">
        <v>175</v>
      </c>
      <c r="C1613" s="118" t="s">
        <v>5013</v>
      </c>
      <c r="D1613" s="118" t="s">
        <v>551</v>
      </c>
      <c r="E1613" s="118" t="s">
        <v>240</v>
      </c>
      <c r="F1613" s="118" t="s">
        <v>1309</v>
      </c>
      <c r="G1613" s="118" t="s">
        <v>1310</v>
      </c>
      <c r="H1613" s="118" t="s">
        <v>5014</v>
      </c>
      <c r="I1613" s="118"/>
      <c r="J1613" s="118" t="s">
        <v>1885</v>
      </c>
      <c r="K1613" s="119">
        <v>7.7018329999999997</v>
      </c>
      <c r="L1613" s="119">
        <v>30.246449999999999</v>
      </c>
      <c r="M1613" s="118" t="s">
        <v>1859</v>
      </c>
      <c r="N1613" s="116" t="s">
        <v>159</v>
      </c>
      <c r="O1613" s="119">
        <v>25</v>
      </c>
      <c r="P1613" s="119">
        <v>123</v>
      </c>
      <c r="Q1613" s="119">
        <v>25</v>
      </c>
      <c r="R1613" s="119">
        <v>123</v>
      </c>
      <c r="S1613" s="119">
        <v>0</v>
      </c>
      <c r="T1613" s="119">
        <v>0</v>
      </c>
      <c r="U1613" s="119" t="s">
        <v>146</v>
      </c>
      <c r="V1613" s="119">
        <v>0</v>
      </c>
      <c r="W1613" s="116">
        <v>0</v>
      </c>
      <c r="X1613" s="119">
        <v>0</v>
      </c>
      <c r="Y1613" s="119">
        <v>0</v>
      </c>
      <c r="Z1613" s="119">
        <v>0</v>
      </c>
      <c r="AA1613" s="119">
        <v>0</v>
      </c>
      <c r="AB1613" s="119">
        <v>0</v>
      </c>
      <c r="AC1613" s="119">
        <v>0</v>
      </c>
      <c r="AD1613" s="119">
        <v>0</v>
      </c>
      <c r="AE1613" s="119">
        <v>0</v>
      </c>
      <c r="AF1613" s="116" t="s">
        <v>1860</v>
      </c>
      <c r="AG1613" s="117" t="s">
        <v>1888</v>
      </c>
      <c r="AH1613" s="117" t="s">
        <v>1861</v>
      </c>
    </row>
    <row r="1614" spans="1:34" x14ac:dyDescent="0.25">
      <c r="A1614" s="117" t="s">
        <v>329</v>
      </c>
      <c r="B1614" s="117" t="s">
        <v>175</v>
      </c>
      <c r="C1614" s="117" t="s">
        <v>5015</v>
      </c>
      <c r="D1614" s="117" t="s">
        <v>551</v>
      </c>
      <c r="E1614" s="117" t="s">
        <v>240</v>
      </c>
      <c r="F1614" s="117" t="s">
        <v>550</v>
      </c>
      <c r="G1614" s="117" t="s">
        <v>552</v>
      </c>
      <c r="H1614" s="117" t="s">
        <v>5016</v>
      </c>
      <c r="I1614" s="117"/>
      <c r="J1614" s="116" t="s">
        <v>1858</v>
      </c>
      <c r="K1614" s="116">
        <v>7.265638697</v>
      </c>
      <c r="L1614" s="116">
        <v>30.42860997</v>
      </c>
      <c r="M1614" s="117" t="s">
        <v>1859</v>
      </c>
      <c r="N1614" s="116" t="s">
        <v>159</v>
      </c>
      <c r="O1614" s="116">
        <v>23</v>
      </c>
      <c r="P1614" s="116">
        <v>161</v>
      </c>
      <c r="Q1614" s="116">
        <v>23</v>
      </c>
      <c r="R1614" s="116">
        <v>161</v>
      </c>
      <c r="S1614" s="116">
        <v>0</v>
      </c>
      <c r="T1614" s="116">
        <v>0</v>
      </c>
      <c r="U1614" s="116" t="s">
        <v>159</v>
      </c>
      <c r="V1614" s="116">
        <v>5</v>
      </c>
      <c r="W1614" s="116">
        <v>35</v>
      </c>
      <c r="X1614" s="116">
        <v>5</v>
      </c>
      <c r="Y1614" s="116">
        <v>35</v>
      </c>
      <c r="Z1614" s="116">
        <v>0</v>
      </c>
      <c r="AA1614" s="116">
        <v>0</v>
      </c>
      <c r="AB1614" s="116">
        <v>0</v>
      </c>
      <c r="AC1614" s="116">
        <v>0</v>
      </c>
      <c r="AD1614" s="116">
        <v>1</v>
      </c>
      <c r="AE1614" s="116">
        <v>7</v>
      </c>
      <c r="AF1614" s="116" t="s">
        <v>1860</v>
      </c>
      <c r="AG1614" s="117"/>
      <c r="AH1614" s="117" t="s">
        <v>1861</v>
      </c>
    </row>
    <row r="1615" spans="1:34" x14ac:dyDescent="0.25">
      <c r="A1615" s="117" t="s">
        <v>329</v>
      </c>
      <c r="B1615" s="117" t="s">
        <v>175</v>
      </c>
      <c r="C1615" s="117" t="s">
        <v>5017</v>
      </c>
      <c r="D1615" s="117" t="s">
        <v>551</v>
      </c>
      <c r="E1615" s="117" t="s">
        <v>240</v>
      </c>
      <c r="F1615" s="117" t="s">
        <v>550</v>
      </c>
      <c r="G1615" s="117" t="s">
        <v>552</v>
      </c>
      <c r="H1615" s="117" t="s">
        <v>5018</v>
      </c>
      <c r="I1615" s="117"/>
      <c r="J1615" s="116" t="s">
        <v>1858</v>
      </c>
      <c r="K1615" s="116">
        <v>7.29034491</v>
      </c>
      <c r="L1615" s="116">
        <v>30.445092039999999</v>
      </c>
      <c r="M1615" s="117" t="s">
        <v>1859</v>
      </c>
      <c r="N1615" s="116" t="s">
        <v>159</v>
      </c>
      <c r="O1615" s="116">
        <v>31</v>
      </c>
      <c r="P1615" s="116">
        <v>217</v>
      </c>
      <c r="Q1615" s="116">
        <v>31</v>
      </c>
      <c r="R1615" s="116">
        <v>217</v>
      </c>
      <c r="S1615" s="116">
        <v>0</v>
      </c>
      <c r="T1615" s="116">
        <v>0</v>
      </c>
      <c r="U1615" s="116" t="s">
        <v>159</v>
      </c>
      <c r="V1615" s="116">
        <v>12</v>
      </c>
      <c r="W1615" s="116">
        <v>84</v>
      </c>
      <c r="X1615" s="116">
        <v>12</v>
      </c>
      <c r="Y1615" s="116">
        <v>84</v>
      </c>
      <c r="Z1615" s="116">
        <v>0</v>
      </c>
      <c r="AA1615" s="116">
        <v>0</v>
      </c>
      <c r="AB1615" s="116">
        <v>0</v>
      </c>
      <c r="AC1615" s="116">
        <v>0</v>
      </c>
      <c r="AD1615" s="116">
        <v>2</v>
      </c>
      <c r="AE1615" s="116">
        <v>14</v>
      </c>
      <c r="AF1615" s="116" t="s">
        <v>1860</v>
      </c>
      <c r="AG1615" s="117"/>
      <c r="AH1615" s="117" t="s">
        <v>1861</v>
      </c>
    </row>
    <row r="1616" spans="1:34" x14ac:dyDescent="0.25">
      <c r="A1616" s="117" t="s">
        <v>329</v>
      </c>
      <c r="B1616" s="117" t="s">
        <v>175</v>
      </c>
      <c r="C1616" s="117" t="s">
        <v>5019</v>
      </c>
      <c r="D1616" s="117" t="s">
        <v>551</v>
      </c>
      <c r="E1616" s="117" t="s">
        <v>240</v>
      </c>
      <c r="F1616" s="117" t="s">
        <v>550</v>
      </c>
      <c r="G1616" s="117" t="s">
        <v>552</v>
      </c>
      <c r="H1616" s="117" t="s">
        <v>552</v>
      </c>
      <c r="I1616" s="117"/>
      <c r="J1616" s="116" t="s">
        <v>1858</v>
      </c>
      <c r="K1616" s="116">
        <v>7.1753799999999996</v>
      </c>
      <c r="L1616" s="116">
        <v>30.267430000000001</v>
      </c>
      <c r="M1616" s="117" t="s">
        <v>1859</v>
      </c>
      <c r="N1616" s="116" t="s">
        <v>159</v>
      </c>
      <c r="O1616" s="116">
        <v>49</v>
      </c>
      <c r="P1616" s="116">
        <v>343</v>
      </c>
      <c r="Q1616" s="116">
        <v>49</v>
      </c>
      <c r="R1616" s="116">
        <v>343</v>
      </c>
      <c r="S1616" s="116">
        <v>0</v>
      </c>
      <c r="T1616" s="116">
        <v>0</v>
      </c>
      <c r="U1616" s="116" t="s">
        <v>159</v>
      </c>
      <c r="V1616" s="116">
        <v>10</v>
      </c>
      <c r="W1616" s="116">
        <v>70</v>
      </c>
      <c r="X1616" s="116">
        <v>10</v>
      </c>
      <c r="Y1616" s="116">
        <v>70</v>
      </c>
      <c r="Z1616" s="116">
        <v>0</v>
      </c>
      <c r="AA1616" s="116">
        <v>0</v>
      </c>
      <c r="AB1616" s="116">
        <v>0</v>
      </c>
      <c r="AC1616" s="116">
        <v>0</v>
      </c>
      <c r="AD1616" s="116">
        <v>3</v>
      </c>
      <c r="AE1616" s="116">
        <v>21</v>
      </c>
      <c r="AF1616" s="116" t="s">
        <v>1860</v>
      </c>
      <c r="AG1616" s="117"/>
      <c r="AH1616" s="117" t="s">
        <v>1861</v>
      </c>
    </row>
    <row r="1617" spans="1:34" x14ac:dyDescent="0.25">
      <c r="A1617" s="117" t="s">
        <v>329</v>
      </c>
      <c r="B1617" s="117" t="s">
        <v>175</v>
      </c>
      <c r="C1617" s="117" t="s">
        <v>5020</v>
      </c>
      <c r="D1617" s="117" t="s">
        <v>551</v>
      </c>
      <c r="E1617" s="117" t="s">
        <v>240</v>
      </c>
      <c r="F1617" s="117" t="s">
        <v>550</v>
      </c>
      <c r="G1617" s="117" t="s">
        <v>552</v>
      </c>
      <c r="H1617" s="117" t="s">
        <v>5021</v>
      </c>
      <c r="I1617" s="117"/>
      <c r="J1617" s="116" t="s">
        <v>1858</v>
      </c>
      <c r="K1617" s="116">
        <v>7.1631099999999996</v>
      </c>
      <c r="L1617" s="116">
        <v>30.259620000000002</v>
      </c>
      <c r="M1617" s="117" t="s">
        <v>1859</v>
      </c>
      <c r="N1617" s="116" t="s">
        <v>159</v>
      </c>
      <c r="O1617" s="116">
        <v>35</v>
      </c>
      <c r="P1617" s="116">
        <v>245</v>
      </c>
      <c r="Q1617" s="116">
        <v>35</v>
      </c>
      <c r="R1617" s="116">
        <v>245</v>
      </c>
      <c r="S1617" s="116">
        <v>0</v>
      </c>
      <c r="T1617" s="116">
        <v>0</v>
      </c>
      <c r="U1617" s="116" t="s">
        <v>159</v>
      </c>
      <c r="V1617" s="116">
        <v>18</v>
      </c>
      <c r="W1617" s="116">
        <v>126</v>
      </c>
      <c r="X1617" s="116">
        <v>18</v>
      </c>
      <c r="Y1617" s="116">
        <v>126</v>
      </c>
      <c r="Z1617" s="116">
        <v>0</v>
      </c>
      <c r="AA1617" s="116">
        <v>0</v>
      </c>
      <c r="AB1617" s="116">
        <v>0</v>
      </c>
      <c r="AC1617" s="116">
        <v>0</v>
      </c>
      <c r="AD1617" s="116">
        <v>5</v>
      </c>
      <c r="AE1617" s="116">
        <v>35</v>
      </c>
      <c r="AF1617" s="116" t="s">
        <v>1860</v>
      </c>
      <c r="AG1617" s="117"/>
      <c r="AH1617" s="117" t="s">
        <v>1861</v>
      </c>
    </row>
    <row r="1618" spans="1:34" x14ac:dyDescent="0.25">
      <c r="A1618" s="117" t="s">
        <v>329</v>
      </c>
      <c r="B1618" s="117" t="s">
        <v>175</v>
      </c>
      <c r="C1618" s="117" t="s">
        <v>5022</v>
      </c>
      <c r="D1618" s="117" t="s">
        <v>551</v>
      </c>
      <c r="E1618" s="117" t="s">
        <v>240</v>
      </c>
      <c r="F1618" s="117" t="s">
        <v>550</v>
      </c>
      <c r="G1618" s="117" t="s">
        <v>552</v>
      </c>
      <c r="H1618" s="117" t="s">
        <v>5023</v>
      </c>
      <c r="I1618" s="117"/>
      <c r="J1618" s="116" t="s">
        <v>1858</v>
      </c>
      <c r="K1618" s="116">
        <v>7.28018491</v>
      </c>
      <c r="L1618" s="116">
        <v>30.451292039999998</v>
      </c>
      <c r="M1618" s="117" t="s">
        <v>1859</v>
      </c>
      <c r="N1618" s="116" t="s">
        <v>159</v>
      </c>
      <c r="O1618" s="116">
        <v>1</v>
      </c>
      <c r="P1618" s="116">
        <v>9</v>
      </c>
      <c r="Q1618" s="116">
        <v>1</v>
      </c>
      <c r="R1618" s="116">
        <v>9</v>
      </c>
      <c r="S1618" s="116">
        <v>0</v>
      </c>
      <c r="T1618" s="116">
        <v>0</v>
      </c>
      <c r="U1618" s="116" t="s">
        <v>159</v>
      </c>
      <c r="V1618" s="116">
        <v>3</v>
      </c>
      <c r="W1618" s="116">
        <v>32</v>
      </c>
      <c r="X1618" s="116">
        <v>3</v>
      </c>
      <c r="Y1618" s="116">
        <v>32</v>
      </c>
      <c r="Z1618" s="116">
        <v>0</v>
      </c>
      <c r="AA1618" s="116">
        <v>0</v>
      </c>
      <c r="AB1618" s="116">
        <v>0</v>
      </c>
      <c r="AC1618" s="116">
        <v>0</v>
      </c>
      <c r="AD1618" s="116">
        <v>4</v>
      </c>
      <c r="AE1618" s="116">
        <v>20</v>
      </c>
      <c r="AF1618" s="116" t="s">
        <v>1860</v>
      </c>
      <c r="AG1618" s="117"/>
      <c r="AH1618" s="117" t="s">
        <v>1861</v>
      </c>
    </row>
    <row r="1619" spans="1:34" x14ac:dyDescent="0.25">
      <c r="A1619" s="117" t="s">
        <v>329</v>
      </c>
      <c r="B1619" s="117" t="s">
        <v>175</v>
      </c>
      <c r="C1619" s="117" t="s">
        <v>5024</v>
      </c>
      <c r="D1619" s="117" t="s">
        <v>551</v>
      </c>
      <c r="E1619" s="117" t="s">
        <v>240</v>
      </c>
      <c r="F1619" s="117" t="s">
        <v>550</v>
      </c>
      <c r="G1619" s="117" t="s">
        <v>552</v>
      </c>
      <c r="H1619" s="117" t="s">
        <v>5025</v>
      </c>
      <c r="I1619" s="117"/>
      <c r="J1619" s="116" t="s">
        <v>1858</v>
      </c>
      <c r="K1619" s="116">
        <v>7.1694599999999999</v>
      </c>
      <c r="L1619" s="116">
        <v>30.273520000000001</v>
      </c>
      <c r="M1619" s="117" t="s">
        <v>1859</v>
      </c>
      <c r="N1619" s="116" t="s">
        <v>159</v>
      </c>
      <c r="O1619" s="116">
        <v>25</v>
      </c>
      <c r="P1619" s="116">
        <v>175</v>
      </c>
      <c r="Q1619" s="116">
        <v>25</v>
      </c>
      <c r="R1619" s="116">
        <v>175</v>
      </c>
      <c r="S1619" s="116">
        <v>0</v>
      </c>
      <c r="T1619" s="116">
        <v>0</v>
      </c>
      <c r="U1619" s="116" t="s">
        <v>159</v>
      </c>
      <c r="V1619" s="116">
        <v>9</v>
      </c>
      <c r="W1619" s="116">
        <v>63</v>
      </c>
      <c r="X1619" s="116">
        <v>9</v>
      </c>
      <c r="Y1619" s="116">
        <v>63</v>
      </c>
      <c r="Z1619" s="116">
        <v>0</v>
      </c>
      <c r="AA1619" s="116">
        <v>0</v>
      </c>
      <c r="AB1619" s="116">
        <v>0</v>
      </c>
      <c r="AC1619" s="116">
        <v>0</v>
      </c>
      <c r="AD1619" s="116">
        <v>1</v>
      </c>
      <c r="AE1619" s="116">
        <v>7</v>
      </c>
      <c r="AF1619" s="116" t="s">
        <v>1860</v>
      </c>
      <c r="AG1619" s="117"/>
      <c r="AH1619" s="117" t="s">
        <v>1861</v>
      </c>
    </row>
    <row r="1620" spans="1:34" x14ac:dyDescent="0.25">
      <c r="A1620" s="117" t="s">
        <v>329</v>
      </c>
      <c r="B1620" s="117" t="s">
        <v>175</v>
      </c>
      <c r="C1620" s="117" t="s">
        <v>5026</v>
      </c>
      <c r="D1620" s="117" t="s">
        <v>551</v>
      </c>
      <c r="E1620" s="117" t="s">
        <v>240</v>
      </c>
      <c r="F1620" s="117" t="s">
        <v>550</v>
      </c>
      <c r="G1620" s="117" t="s">
        <v>552</v>
      </c>
      <c r="H1620" s="117" t="s">
        <v>5027</v>
      </c>
      <c r="I1620" s="117"/>
      <c r="J1620" s="116" t="s">
        <v>1858</v>
      </c>
      <c r="K1620" s="116">
        <v>7.15259</v>
      </c>
      <c r="L1620" s="116">
        <v>30.247979999999998</v>
      </c>
      <c r="M1620" s="117" t="s">
        <v>1859</v>
      </c>
      <c r="N1620" s="116" t="s">
        <v>159</v>
      </c>
      <c r="O1620" s="116">
        <v>2</v>
      </c>
      <c r="P1620" s="116">
        <v>14</v>
      </c>
      <c r="Q1620" s="116">
        <v>2</v>
      </c>
      <c r="R1620" s="116">
        <v>14</v>
      </c>
      <c r="S1620" s="116">
        <v>0</v>
      </c>
      <c r="T1620" s="116">
        <v>0</v>
      </c>
      <c r="U1620" s="116" t="s">
        <v>159</v>
      </c>
      <c r="V1620" s="116">
        <v>1</v>
      </c>
      <c r="W1620" s="116">
        <v>9</v>
      </c>
      <c r="X1620" s="116">
        <v>1</v>
      </c>
      <c r="Y1620" s="116">
        <v>9</v>
      </c>
      <c r="Z1620" s="116">
        <v>0</v>
      </c>
      <c r="AA1620" s="116">
        <v>0</v>
      </c>
      <c r="AB1620" s="116">
        <v>0</v>
      </c>
      <c r="AC1620" s="116">
        <v>0</v>
      </c>
      <c r="AD1620" s="116">
        <v>1</v>
      </c>
      <c r="AE1620" s="116">
        <v>5</v>
      </c>
      <c r="AF1620" s="116" t="s">
        <v>1860</v>
      </c>
      <c r="AG1620" s="117"/>
      <c r="AH1620" s="117" t="s">
        <v>1861</v>
      </c>
    </row>
    <row r="1621" spans="1:34" x14ac:dyDescent="0.25">
      <c r="A1621" s="117" t="s">
        <v>329</v>
      </c>
      <c r="B1621" s="117" t="s">
        <v>175</v>
      </c>
      <c r="C1621" s="117" t="s">
        <v>5028</v>
      </c>
      <c r="D1621" s="117" t="s">
        <v>551</v>
      </c>
      <c r="E1621" s="117" t="s">
        <v>240</v>
      </c>
      <c r="F1621" s="117" t="s">
        <v>550</v>
      </c>
      <c r="G1621" s="117" t="s">
        <v>552</v>
      </c>
      <c r="H1621" s="117" t="s">
        <v>5029</v>
      </c>
      <c r="I1621" s="117"/>
      <c r="J1621" s="116" t="s">
        <v>1858</v>
      </c>
      <c r="K1621" s="116">
        <v>7.1525600000000003</v>
      </c>
      <c r="L1621" s="116">
        <v>30.246420000000001</v>
      </c>
      <c r="M1621" s="117" t="s">
        <v>1859</v>
      </c>
      <c r="N1621" s="116" t="s">
        <v>159</v>
      </c>
      <c r="O1621" s="116">
        <v>1</v>
      </c>
      <c r="P1621" s="116">
        <v>11</v>
      </c>
      <c r="Q1621" s="116">
        <v>1</v>
      </c>
      <c r="R1621" s="116">
        <v>11</v>
      </c>
      <c r="S1621" s="116">
        <v>0</v>
      </c>
      <c r="T1621" s="116">
        <v>0</v>
      </c>
      <c r="U1621" s="116" t="s">
        <v>159</v>
      </c>
      <c r="V1621" s="116">
        <v>2</v>
      </c>
      <c r="W1621" s="116">
        <v>15</v>
      </c>
      <c r="X1621" s="116">
        <v>2</v>
      </c>
      <c r="Y1621" s="116">
        <v>15</v>
      </c>
      <c r="Z1621" s="116">
        <v>0</v>
      </c>
      <c r="AA1621" s="116">
        <v>0</v>
      </c>
      <c r="AB1621" s="116">
        <v>0</v>
      </c>
      <c r="AC1621" s="116">
        <v>0</v>
      </c>
      <c r="AD1621" s="116">
        <v>0</v>
      </c>
      <c r="AE1621" s="116">
        <v>0</v>
      </c>
      <c r="AF1621" s="116" t="s">
        <v>1860</v>
      </c>
      <c r="AG1621" s="117"/>
      <c r="AH1621" s="117" t="s">
        <v>1861</v>
      </c>
    </row>
    <row r="1622" spans="1:34" x14ac:dyDescent="0.25">
      <c r="A1622" s="117" t="s">
        <v>329</v>
      </c>
      <c r="B1622" s="117" t="s">
        <v>175</v>
      </c>
      <c r="C1622" s="117" t="s">
        <v>5030</v>
      </c>
      <c r="D1622" s="117" t="s">
        <v>551</v>
      </c>
      <c r="E1622" s="117" t="s">
        <v>240</v>
      </c>
      <c r="F1622" s="117" t="s">
        <v>550</v>
      </c>
      <c r="G1622" s="117" t="s">
        <v>552</v>
      </c>
      <c r="H1622" s="117" t="s">
        <v>5031</v>
      </c>
      <c r="I1622" s="117"/>
      <c r="J1622" s="116" t="s">
        <v>1858</v>
      </c>
      <c r="K1622" s="116">
        <v>7.2743549099999996</v>
      </c>
      <c r="L1622" s="116">
        <v>30.451492040000002</v>
      </c>
      <c r="M1622" s="117" t="s">
        <v>1859</v>
      </c>
      <c r="N1622" s="116" t="s">
        <v>159</v>
      </c>
      <c r="O1622" s="116">
        <v>2</v>
      </c>
      <c r="P1622" s="116">
        <v>6</v>
      </c>
      <c r="Q1622" s="116">
        <v>2</v>
      </c>
      <c r="R1622" s="116">
        <v>6</v>
      </c>
      <c r="S1622" s="116">
        <v>0</v>
      </c>
      <c r="T1622" s="116">
        <v>0</v>
      </c>
      <c r="U1622" s="116" t="s">
        <v>159</v>
      </c>
      <c r="V1622" s="116">
        <v>1</v>
      </c>
      <c r="W1622" s="116">
        <v>4</v>
      </c>
      <c r="X1622" s="116">
        <v>1</v>
      </c>
      <c r="Y1622" s="116">
        <v>4</v>
      </c>
      <c r="Z1622" s="116">
        <v>0</v>
      </c>
      <c r="AA1622" s="116">
        <v>0</v>
      </c>
      <c r="AB1622" s="116">
        <v>0</v>
      </c>
      <c r="AC1622" s="116">
        <v>0</v>
      </c>
      <c r="AD1622" s="116">
        <v>1</v>
      </c>
      <c r="AE1622" s="116">
        <v>6</v>
      </c>
      <c r="AF1622" s="116" t="s">
        <v>1860</v>
      </c>
      <c r="AG1622" s="117"/>
      <c r="AH1622" s="117" t="s">
        <v>1861</v>
      </c>
    </row>
    <row r="1623" spans="1:34" x14ac:dyDescent="0.25">
      <c r="A1623" s="117" t="s">
        <v>329</v>
      </c>
      <c r="B1623" s="117" t="s">
        <v>175</v>
      </c>
      <c r="C1623" s="117" t="s">
        <v>5032</v>
      </c>
      <c r="D1623" s="117" t="s">
        <v>551</v>
      </c>
      <c r="E1623" s="117" t="s">
        <v>240</v>
      </c>
      <c r="F1623" s="117" t="s">
        <v>1416</v>
      </c>
      <c r="G1623" s="117" t="s">
        <v>1417</v>
      </c>
      <c r="H1623" s="117" t="s">
        <v>4736</v>
      </c>
      <c r="I1623" s="117"/>
      <c r="J1623" s="116" t="s">
        <v>1858</v>
      </c>
      <c r="K1623" s="116">
        <v>7.1962400000000004</v>
      </c>
      <c r="L1623" s="116">
        <v>30.257909999999999</v>
      </c>
      <c r="M1623" s="117" t="s">
        <v>1859</v>
      </c>
      <c r="N1623" s="116" t="s">
        <v>159</v>
      </c>
      <c r="O1623" s="116">
        <v>2</v>
      </c>
      <c r="P1623" s="116">
        <v>12</v>
      </c>
      <c r="Q1623" s="116">
        <v>2</v>
      </c>
      <c r="R1623" s="116">
        <v>12</v>
      </c>
      <c r="S1623" s="116">
        <v>0</v>
      </c>
      <c r="T1623" s="116">
        <v>0</v>
      </c>
      <c r="U1623" s="116" t="s">
        <v>159</v>
      </c>
      <c r="V1623" s="116">
        <v>11</v>
      </c>
      <c r="W1623" s="116">
        <v>76</v>
      </c>
      <c r="X1623" s="116">
        <v>8</v>
      </c>
      <c r="Y1623" s="116">
        <v>60</v>
      </c>
      <c r="Z1623" s="116">
        <v>3</v>
      </c>
      <c r="AA1623" s="116">
        <v>16</v>
      </c>
      <c r="AB1623" s="116">
        <v>6</v>
      </c>
      <c r="AC1623" s="116">
        <v>41</v>
      </c>
      <c r="AD1623" s="116">
        <v>1</v>
      </c>
      <c r="AE1623" s="116">
        <v>5</v>
      </c>
      <c r="AF1623" s="116" t="s">
        <v>1860</v>
      </c>
      <c r="AG1623" s="117"/>
      <c r="AH1623" s="117" t="s">
        <v>1861</v>
      </c>
    </row>
    <row r="1624" spans="1:34" x14ac:dyDescent="0.25">
      <c r="A1624" s="117" t="s">
        <v>329</v>
      </c>
      <c r="B1624" s="117" t="s">
        <v>175</v>
      </c>
      <c r="C1624" s="117" t="s">
        <v>5033</v>
      </c>
      <c r="D1624" s="117" t="s">
        <v>551</v>
      </c>
      <c r="E1624" s="117" t="s">
        <v>240</v>
      </c>
      <c r="F1624" s="117" t="s">
        <v>1416</v>
      </c>
      <c r="G1624" s="117" t="s">
        <v>1417</v>
      </c>
      <c r="H1624" s="117" t="s">
        <v>5034</v>
      </c>
      <c r="I1624" s="117"/>
      <c r="J1624" s="116" t="s">
        <v>1858</v>
      </c>
      <c r="K1624" s="116">
        <v>7.1712400000000001</v>
      </c>
      <c r="L1624" s="116">
        <v>30.237259999999999</v>
      </c>
      <c r="M1624" s="117" t="s">
        <v>1859</v>
      </c>
      <c r="N1624" s="116" t="s">
        <v>159</v>
      </c>
      <c r="O1624" s="116">
        <v>13</v>
      </c>
      <c r="P1624" s="116">
        <v>77</v>
      </c>
      <c r="Q1624" s="116">
        <v>13</v>
      </c>
      <c r="R1624" s="116">
        <v>77</v>
      </c>
      <c r="S1624" s="116">
        <v>0</v>
      </c>
      <c r="T1624" s="116">
        <v>0</v>
      </c>
      <c r="U1624" s="116" t="s">
        <v>159</v>
      </c>
      <c r="V1624" s="116">
        <v>25</v>
      </c>
      <c r="W1624" s="116">
        <v>185</v>
      </c>
      <c r="X1624" s="116">
        <v>20</v>
      </c>
      <c r="Y1624" s="116">
        <v>161</v>
      </c>
      <c r="Z1624" s="116">
        <v>5</v>
      </c>
      <c r="AA1624" s="116">
        <v>24</v>
      </c>
      <c r="AB1624" s="116">
        <v>10</v>
      </c>
      <c r="AC1624" s="116">
        <v>50</v>
      </c>
      <c r="AD1624" s="116">
        <v>18</v>
      </c>
      <c r="AE1624" s="116">
        <v>90</v>
      </c>
      <c r="AF1624" s="116" t="s">
        <v>1860</v>
      </c>
      <c r="AG1624" s="117"/>
      <c r="AH1624" s="117" t="s">
        <v>1861</v>
      </c>
    </row>
    <row r="1625" spans="1:34" x14ac:dyDescent="0.25">
      <c r="A1625" s="117" t="s">
        <v>329</v>
      </c>
      <c r="B1625" s="117" t="s">
        <v>175</v>
      </c>
      <c r="C1625" s="117" t="s">
        <v>5035</v>
      </c>
      <c r="D1625" s="117" t="s">
        <v>551</v>
      </c>
      <c r="E1625" s="117" t="s">
        <v>240</v>
      </c>
      <c r="F1625" s="117" t="s">
        <v>1416</v>
      </c>
      <c r="G1625" s="117" t="s">
        <v>1417</v>
      </c>
      <c r="H1625" s="117" t="s">
        <v>3447</v>
      </c>
      <c r="I1625" s="117"/>
      <c r="J1625" s="116" t="s">
        <v>1858</v>
      </c>
      <c r="K1625" s="116">
        <v>7.3061499999999997</v>
      </c>
      <c r="L1625" s="116">
        <v>30.4346</v>
      </c>
      <c r="M1625" s="118" t="s">
        <v>2151</v>
      </c>
      <c r="N1625" s="116" t="s">
        <v>146</v>
      </c>
      <c r="O1625" s="116">
        <v>0</v>
      </c>
      <c r="P1625" s="116">
        <v>0</v>
      </c>
      <c r="Q1625" s="116">
        <v>0</v>
      </c>
      <c r="R1625" s="116">
        <v>0</v>
      </c>
      <c r="S1625" s="116">
        <v>0</v>
      </c>
      <c r="T1625" s="116">
        <v>0</v>
      </c>
      <c r="U1625" s="119" t="s">
        <v>146</v>
      </c>
      <c r="V1625" s="116">
        <v>0</v>
      </c>
      <c r="W1625" s="116">
        <v>0</v>
      </c>
      <c r="X1625" s="116">
        <v>0</v>
      </c>
      <c r="Y1625" s="116">
        <v>0</v>
      </c>
      <c r="Z1625" s="116">
        <v>0</v>
      </c>
      <c r="AA1625" s="116">
        <v>0</v>
      </c>
      <c r="AB1625" s="116">
        <v>0</v>
      </c>
      <c r="AC1625" s="116">
        <v>0</v>
      </c>
      <c r="AD1625" s="116">
        <v>0</v>
      </c>
      <c r="AE1625" s="116">
        <v>0</v>
      </c>
      <c r="AF1625" s="116" t="s">
        <v>1860</v>
      </c>
      <c r="AG1625" s="117" t="s">
        <v>2049</v>
      </c>
      <c r="AH1625" s="117" t="s">
        <v>1861</v>
      </c>
    </row>
    <row r="1626" spans="1:34" x14ac:dyDescent="0.25">
      <c r="A1626" s="117" t="s">
        <v>329</v>
      </c>
      <c r="B1626" s="117" t="s">
        <v>175</v>
      </c>
      <c r="C1626" s="117" t="s">
        <v>5036</v>
      </c>
      <c r="D1626" s="117" t="s">
        <v>551</v>
      </c>
      <c r="E1626" s="117" t="s">
        <v>240</v>
      </c>
      <c r="F1626" s="117" t="s">
        <v>1416</v>
      </c>
      <c r="G1626" s="117" t="s">
        <v>1417</v>
      </c>
      <c r="H1626" s="117" t="s">
        <v>1417</v>
      </c>
      <c r="I1626" s="117"/>
      <c r="J1626" s="116" t="s">
        <v>1858</v>
      </c>
      <c r="K1626" s="116">
        <v>7.3169199999999996</v>
      </c>
      <c r="L1626" s="116">
        <v>30.42126</v>
      </c>
      <c r="M1626" s="117" t="s">
        <v>1859</v>
      </c>
      <c r="N1626" s="116" t="s">
        <v>159</v>
      </c>
      <c r="O1626" s="116">
        <v>45</v>
      </c>
      <c r="P1626" s="116">
        <v>321</v>
      </c>
      <c r="Q1626" s="116">
        <v>45</v>
      </c>
      <c r="R1626" s="116">
        <v>321</v>
      </c>
      <c r="S1626" s="116">
        <v>0</v>
      </c>
      <c r="T1626" s="116">
        <v>0</v>
      </c>
      <c r="U1626" s="116" t="s">
        <v>159</v>
      </c>
      <c r="V1626" s="116">
        <v>19</v>
      </c>
      <c r="W1626" s="116">
        <v>110</v>
      </c>
      <c r="X1626" s="116">
        <v>12</v>
      </c>
      <c r="Y1626" s="116">
        <v>73</v>
      </c>
      <c r="Z1626" s="116">
        <v>7</v>
      </c>
      <c r="AA1626" s="116">
        <v>37</v>
      </c>
      <c r="AB1626" s="116">
        <v>0</v>
      </c>
      <c r="AC1626" s="116">
        <v>0</v>
      </c>
      <c r="AD1626" s="116">
        <v>44</v>
      </c>
      <c r="AE1626" s="116">
        <v>310</v>
      </c>
      <c r="AF1626" s="116" t="s">
        <v>1860</v>
      </c>
      <c r="AG1626" s="117"/>
      <c r="AH1626" s="117" t="s">
        <v>1861</v>
      </c>
    </row>
    <row r="1627" spans="1:34" x14ac:dyDescent="0.25">
      <c r="A1627" s="117" t="s">
        <v>329</v>
      </c>
      <c r="B1627" s="117" t="s">
        <v>175</v>
      </c>
      <c r="C1627" s="117" t="s">
        <v>5037</v>
      </c>
      <c r="D1627" s="117" t="s">
        <v>551</v>
      </c>
      <c r="E1627" s="117" t="s">
        <v>240</v>
      </c>
      <c r="F1627" s="117" t="s">
        <v>1416</v>
      </c>
      <c r="G1627" s="117" t="s">
        <v>1417</v>
      </c>
      <c r="H1627" s="117" t="s">
        <v>5038</v>
      </c>
      <c r="I1627" s="117"/>
      <c r="J1627" s="116" t="s">
        <v>1858</v>
      </c>
      <c r="K1627" s="116">
        <v>7.2979399999999996</v>
      </c>
      <c r="L1627" s="116">
        <v>30.41104</v>
      </c>
      <c r="M1627" s="117" t="s">
        <v>1859</v>
      </c>
      <c r="N1627" s="116" t="s">
        <v>159</v>
      </c>
      <c r="O1627" s="116">
        <v>33</v>
      </c>
      <c r="P1627" s="116">
        <v>165</v>
      </c>
      <c r="Q1627" s="116">
        <v>33</v>
      </c>
      <c r="R1627" s="116">
        <v>165</v>
      </c>
      <c r="S1627" s="116">
        <v>0</v>
      </c>
      <c r="T1627" s="116">
        <v>0</v>
      </c>
      <c r="U1627" s="116" t="s">
        <v>159</v>
      </c>
      <c r="V1627" s="116">
        <v>14</v>
      </c>
      <c r="W1627" s="116">
        <v>81</v>
      </c>
      <c r="X1627" s="116">
        <v>9</v>
      </c>
      <c r="Y1627" s="116">
        <v>51</v>
      </c>
      <c r="Z1627" s="116">
        <v>5</v>
      </c>
      <c r="AA1627" s="116">
        <v>30</v>
      </c>
      <c r="AB1627" s="116">
        <v>3</v>
      </c>
      <c r="AC1627" s="116">
        <v>17</v>
      </c>
      <c r="AD1627" s="116">
        <v>25</v>
      </c>
      <c r="AE1627" s="116">
        <v>150</v>
      </c>
      <c r="AF1627" s="116" t="s">
        <v>1860</v>
      </c>
      <c r="AG1627" s="117"/>
      <c r="AH1627" s="117" t="s">
        <v>1861</v>
      </c>
    </row>
    <row r="1628" spans="1:34" x14ac:dyDescent="0.25">
      <c r="A1628" s="117" t="s">
        <v>329</v>
      </c>
      <c r="B1628" s="117" t="s">
        <v>175</v>
      </c>
      <c r="C1628" s="117" t="s">
        <v>5039</v>
      </c>
      <c r="D1628" s="117" t="s">
        <v>551</v>
      </c>
      <c r="E1628" s="117" t="s">
        <v>240</v>
      </c>
      <c r="F1628" s="117" t="s">
        <v>1416</v>
      </c>
      <c r="G1628" s="117" t="s">
        <v>1417</v>
      </c>
      <c r="H1628" s="117" t="s">
        <v>5040</v>
      </c>
      <c r="I1628" s="117"/>
      <c r="J1628" s="116" t="s">
        <v>1858</v>
      </c>
      <c r="K1628" s="116">
        <v>7.2856829999999997</v>
      </c>
      <c r="L1628" s="116">
        <v>30.404266667000002</v>
      </c>
      <c r="M1628" s="117" t="s">
        <v>1859</v>
      </c>
      <c r="N1628" s="116" t="s">
        <v>159</v>
      </c>
      <c r="O1628" s="116">
        <v>53</v>
      </c>
      <c r="P1628" s="116">
        <v>425</v>
      </c>
      <c r="Q1628" s="116">
        <v>53</v>
      </c>
      <c r="R1628" s="116">
        <v>425</v>
      </c>
      <c r="S1628" s="116">
        <v>0</v>
      </c>
      <c r="T1628" s="116">
        <v>0</v>
      </c>
      <c r="U1628" s="116" t="s">
        <v>159</v>
      </c>
      <c r="V1628" s="116">
        <v>12</v>
      </c>
      <c r="W1628" s="116">
        <v>84</v>
      </c>
      <c r="X1628" s="116">
        <v>9</v>
      </c>
      <c r="Y1628" s="116">
        <v>65</v>
      </c>
      <c r="Z1628" s="116">
        <v>3</v>
      </c>
      <c r="AA1628" s="116">
        <v>19</v>
      </c>
      <c r="AB1628" s="116">
        <v>0</v>
      </c>
      <c r="AC1628" s="116">
        <v>0</v>
      </c>
      <c r="AD1628" s="116">
        <v>32</v>
      </c>
      <c r="AE1628" s="116">
        <v>223</v>
      </c>
      <c r="AF1628" s="116" t="s">
        <v>1860</v>
      </c>
      <c r="AG1628" s="117"/>
      <c r="AH1628" s="117" t="s">
        <v>1861</v>
      </c>
    </row>
    <row r="1629" spans="1:34" x14ac:dyDescent="0.25">
      <c r="A1629" s="117" t="s">
        <v>329</v>
      </c>
      <c r="B1629" s="117" t="s">
        <v>175</v>
      </c>
      <c r="C1629" s="117" t="s">
        <v>5041</v>
      </c>
      <c r="D1629" s="117" t="s">
        <v>551</v>
      </c>
      <c r="E1629" s="117" t="s">
        <v>240</v>
      </c>
      <c r="F1629" s="117" t="s">
        <v>1416</v>
      </c>
      <c r="G1629" s="117" t="s">
        <v>1417</v>
      </c>
      <c r="H1629" s="117" t="s">
        <v>5042</v>
      </c>
      <c r="I1629" s="117"/>
      <c r="J1629" s="116" t="s">
        <v>1858</v>
      </c>
      <c r="K1629" s="116">
        <v>7.2176799999999997</v>
      </c>
      <c r="L1629" s="116">
        <v>30.258669999999999</v>
      </c>
      <c r="M1629" s="117" t="s">
        <v>1859</v>
      </c>
      <c r="N1629" s="116" t="s">
        <v>159</v>
      </c>
      <c r="O1629" s="116">
        <v>12</v>
      </c>
      <c r="P1629" s="116">
        <v>100</v>
      </c>
      <c r="Q1629" s="116">
        <v>12</v>
      </c>
      <c r="R1629" s="116">
        <v>100</v>
      </c>
      <c r="S1629" s="116">
        <v>0</v>
      </c>
      <c r="T1629" s="116">
        <v>0</v>
      </c>
      <c r="U1629" s="116" t="s">
        <v>159</v>
      </c>
      <c r="V1629" s="116">
        <v>20</v>
      </c>
      <c r="W1629" s="116">
        <v>142</v>
      </c>
      <c r="X1629" s="116">
        <v>11</v>
      </c>
      <c r="Y1629" s="116">
        <v>82</v>
      </c>
      <c r="Z1629" s="116">
        <v>9</v>
      </c>
      <c r="AA1629" s="116">
        <v>60</v>
      </c>
      <c r="AB1629" s="116">
        <v>0</v>
      </c>
      <c r="AC1629" s="116">
        <v>0</v>
      </c>
      <c r="AD1629" s="116">
        <v>47</v>
      </c>
      <c r="AE1629" s="116">
        <v>340</v>
      </c>
      <c r="AF1629" s="116" t="s">
        <v>1860</v>
      </c>
      <c r="AG1629" s="117"/>
      <c r="AH1629" s="117" t="s">
        <v>1861</v>
      </c>
    </row>
    <row r="1630" spans="1:34" x14ac:dyDescent="0.25">
      <c r="A1630" s="117" t="s">
        <v>329</v>
      </c>
      <c r="B1630" s="117" t="s">
        <v>175</v>
      </c>
      <c r="C1630" s="117" t="s">
        <v>5043</v>
      </c>
      <c r="D1630" s="117" t="s">
        <v>551</v>
      </c>
      <c r="E1630" s="117" t="s">
        <v>240</v>
      </c>
      <c r="F1630" s="117" t="s">
        <v>1416</v>
      </c>
      <c r="G1630" s="117" t="s">
        <v>1417</v>
      </c>
      <c r="H1630" s="117" t="s">
        <v>1666</v>
      </c>
      <c r="I1630" s="117"/>
      <c r="J1630" s="116" t="s">
        <v>1858</v>
      </c>
      <c r="K1630" s="116">
        <v>7.1643600000000003</v>
      </c>
      <c r="L1630" s="116">
        <v>30.230979999999999</v>
      </c>
      <c r="M1630" s="117" t="s">
        <v>1859</v>
      </c>
      <c r="N1630" s="116" t="s">
        <v>159</v>
      </c>
      <c r="O1630" s="116">
        <v>6</v>
      </c>
      <c r="P1630" s="116">
        <v>44</v>
      </c>
      <c r="Q1630" s="116">
        <v>6</v>
      </c>
      <c r="R1630" s="116">
        <v>44</v>
      </c>
      <c r="S1630" s="116">
        <v>0</v>
      </c>
      <c r="T1630" s="116">
        <v>0</v>
      </c>
      <c r="U1630" s="116" t="s">
        <v>159</v>
      </c>
      <c r="V1630" s="116">
        <v>19</v>
      </c>
      <c r="W1630" s="116">
        <v>110</v>
      </c>
      <c r="X1630" s="116">
        <v>13</v>
      </c>
      <c r="Y1630" s="116">
        <v>67</v>
      </c>
      <c r="Z1630" s="116">
        <v>6</v>
      </c>
      <c r="AA1630" s="116">
        <v>43</v>
      </c>
      <c r="AB1630" s="116">
        <v>7</v>
      </c>
      <c r="AC1630" s="116">
        <v>40</v>
      </c>
      <c r="AD1630" s="116">
        <v>29</v>
      </c>
      <c r="AE1630" s="116">
        <v>177</v>
      </c>
      <c r="AF1630" s="116" t="s">
        <v>1860</v>
      </c>
      <c r="AG1630" s="117"/>
      <c r="AH1630" s="117" t="s">
        <v>1861</v>
      </c>
    </row>
    <row r="1631" spans="1:34" x14ac:dyDescent="0.25">
      <c r="A1631" s="117" t="s">
        <v>329</v>
      </c>
      <c r="B1631" s="117" t="s">
        <v>175</v>
      </c>
      <c r="C1631" s="117" t="s">
        <v>5044</v>
      </c>
      <c r="D1631" s="117" t="s">
        <v>551</v>
      </c>
      <c r="E1631" s="117" t="s">
        <v>240</v>
      </c>
      <c r="F1631" s="117" t="s">
        <v>1416</v>
      </c>
      <c r="G1631" s="117" t="s">
        <v>1417</v>
      </c>
      <c r="H1631" s="117" t="s">
        <v>5045</v>
      </c>
      <c r="I1631" s="117"/>
      <c r="J1631" s="116" t="s">
        <v>1858</v>
      </c>
      <c r="K1631" s="116">
        <v>7.1972699999999996</v>
      </c>
      <c r="L1631" s="116">
        <v>30.249790000000001</v>
      </c>
      <c r="M1631" s="117" t="s">
        <v>1859</v>
      </c>
      <c r="N1631" s="116" t="s">
        <v>159</v>
      </c>
      <c r="O1631" s="116">
        <v>2</v>
      </c>
      <c r="P1631" s="116">
        <v>9</v>
      </c>
      <c r="Q1631" s="116">
        <v>2</v>
      </c>
      <c r="R1631" s="116">
        <v>9</v>
      </c>
      <c r="S1631" s="116">
        <v>0</v>
      </c>
      <c r="T1631" s="116">
        <v>0</v>
      </c>
      <c r="U1631" s="116" t="s">
        <v>159</v>
      </c>
      <c r="V1631" s="116">
        <v>8</v>
      </c>
      <c r="W1631" s="116">
        <v>47</v>
      </c>
      <c r="X1631" s="116">
        <v>4</v>
      </c>
      <c r="Y1631" s="116">
        <v>20</v>
      </c>
      <c r="Z1631" s="116">
        <v>4</v>
      </c>
      <c r="AA1631" s="116">
        <v>27</v>
      </c>
      <c r="AB1631" s="116">
        <v>15</v>
      </c>
      <c r="AC1631" s="116">
        <v>105</v>
      </c>
      <c r="AD1631" s="116">
        <v>6</v>
      </c>
      <c r="AE1631" s="116">
        <v>30</v>
      </c>
      <c r="AF1631" s="116" t="s">
        <v>1860</v>
      </c>
      <c r="AG1631" s="117"/>
      <c r="AH1631" s="117" t="s">
        <v>1861</v>
      </c>
    </row>
    <row r="1632" spans="1:34" x14ac:dyDescent="0.25">
      <c r="A1632" s="117" t="s">
        <v>329</v>
      </c>
      <c r="B1632" s="117" t="s">
        <v>175</v>
      </c>
      <c r="C1632" s="117" t="s">
        <v>5046</v>
      </c>
      <c r="D1632" s="117" t="s">
        <v>551</v>
      </c>
      <c r="E1632" s="117" t="s">
        <v>240</v>
      </c>
      <c r="F1632" s="117" t="s">
        <v>1416</v>
      </c>
      <c r="G1632" s="117" t="s">
        <v>1417</v>
      </c>
      <c r="H1632" s="117" t="s">
        <v>3604</v>
      </c>
      <c r="I1632" s="117"/>
      <c r="J1632" s="116" t="s">
        <v>1858</v>
      </c>
      <c r="K1632" s="116">
        <v>7.18133</v>
      </c>
      <c r="L1632" s="116">
        <v>30.25478</v>
      </c>
      <c r="M1632" s="117" t="s">
        <v>1859</v>
      </c>
      <c r="N1632" s="116" t="s">
        <v>159</v>
      </c>
      <c r="O1632" s="116">
        <v>3</v>
      </c>
      <c r="P1632" s="116">
        <v>15</v>
      </c>
      <c r="Q1632" s="116">
        <v>3</v>
      </c>
      <c r="R1632" s="116">
        <v>15</v>
      </c>
      <c r="S1632" s="116">
        <v>0</v>
      </c>
      <c r="T1632" s="116">
        <v>0</v>
      </c>
      <c r="U1632" s="116" t="s">
        <v>159</v>
      </c>
      <c r="V1632" s="116">
        <v>7</v>
      </c>
      <c r="W1632" s="116">
        <v>29</v>
      </c>
      <c r="X1632" s="116">
        <v>3</v>
      </c>
      <c r="Y1632" s="116">
        <v>17</v>
      </c>
      <c r="Z1632" s="116">
        <v>4</v>
      </c>
      <c r="AA1632" s="116">
        <v>12</v>
      </c>
      <c r="AB1632" s="116">
        <v>25</v>
      </c>
      <c r="AC1632" s="116">
        <v>68</v>
      </c>
      <c r="AD1632" s="116">
        <v>12</v>
      </c>
      <c r="AE1632" s="116">
        <v>100</v>
      </c>
      <c r="AF1632" s="116" t="s">
        <v>1860</v>
      </c>
      <c r="AG1632" s="117"/>
      <c r="AH1632" s="117" t="s">
        <v>1861</v>
      </c>
    </row>
    <row r="1633" spans="1:34" x14ac:dyDescent="0.25">
      <c r="A1633" s="117" t="s">
        <v>329</v>
      </c>
      <c r="B1633" s="117" t="s">
        <v>175</v>
      </c>
      <c r="C1633" s="117" t="s">
        <v>5047</v>
      </c>
      <c r="D1633" s="117" t="s">
        <v>551</v>
      </c>
      <c r="E1633" s="117" t="s">
        <v>240</v>
      </c>
      <c r="F1633" s="117" t="s">
        <v>879</v>
      </c>
      <c r="G1633" s="117" t="s">
        <v>880</v>
      </c>
      <c r="H1633" s="117" t="s">
        <v>5048</v>
      </c>
      <c r="I1633" s="117"/>
      <c r="J1633" s="116" t="s">
        <v>1858</v>
      </c>
      <c r="K1633" s="116">
        <v>7.3039399999999999</v>
      </c>
      <c r="L1633" s="116">
        <v>30.457940000000001</v>
      </c>
      <c r="M1633" s="117" t="s">
        <v>1859</v>
      </c>
      <c r="N1633" s="116" t="s">
        <v>159</v>
      </c>
      <c r="O1633" s="116">
        <v>13</v>
      </c>
      <c r="P1633" s="116">
        <v>94</v>
      </c>
      <c r="Q1633" s="116">
        <v>13</v>
      </c>
      <c r="R1633" s="116">
        <v>94</v>
      </c>
      <c r="S1633" s="116">
        <v>0</v>
      </c>
      <c r="T1633" s="116">
        <v>0</v>
      </c>
      <c r="U1633" s="116" t="s">
        <v>159</v>
      </c>
      <c r="V1633" s="116">
        <v>5</v>
      </c>
      <c r="W1633" s="116">
        <v>40</v>
      </c>
      <c r="X1633" s="116">
        <v>5</v>
      </c>
      <c r="Y1633" s="116">
        <v>40</v>
      </c>
      <c r="Z1633" s="116">
        <v>0</v>
      </c>
      <c r="AA1633" s="116">
        <v>0</v>
      </c>
      <c r="AB1633" s="116">
        <v>0</v>
      </c>
      <c r="AC1633" s="116">
        <v>0</v>
      </c>
      <c r="AD1633" s="116">
        <v>2</v>
      </c>
      <c r="AE1633" s="116">
        <v>14</v>
      </c>
      <c r="AF1633" s="116" t="s">
        <v>1860</v>
      </c>
      <c r="AG1633" s="117"/>
      <c r="AH1633" s="117" t="s">
        <v>1861</v>
      </c>
    </row>
    <row r="1634" spans="1:34" x14ac:dyDescent="0.25">
      <c r="A1634" s="117" t="s">
        <v>329</v>
      </c>
      <c r="B1634" s="117" t="s">
        <v>175</v>
      </c>
      <c r="C1634" s="117" t="s">
        <v>5049</v>
      </c>
      <c r="D1634" s="117" t="s">
        <v>551</v>
      </c>
      <c r="E1634" s="117" t="s">
        <v>240</v>
      </c>
      <c r="F1634" s="117" t="s">
        <v>879</v>
      </c>
      <c r="G1634" s="117" t="s">
        <v>880</v>
      </c>
      <c r="H1634" s="117" t="s">
        <v>5050</v>
      </c>
      <c r="I1634" s="117"/>
      <c r="J1634" s="116" t="s">
        <v>1858</v>
      </c>
      <c r="K1634" s="116">
        <v>7.3037599999999996</v>
      </c>
      <c r="L1634" s="116">
        <v>30.474450000000001</v>
      </c>
      <c r="M1634" s="117" t="s">
        <v>1859</v>
      </c>
      <c r="N1634" s="116" t="s">
        <v>159</v>
      </c>
      <c r="O1634" s="116">
        <v>7</v>
      </c>
      <c r="P1634" s="116">
        <v>50</v>
      </c>
      <c r="Q1634" s="116">
        <v>7</v>
      </c>
      <c r="R1634" s="116">
        <v>50</v>
      </c>
      <c r="S1634" s="116">
        <v>0</v>
      </c>
      <c r="T1634" s="116">
        <v>0</v>
      </c>
      <c r="U1634" s="116" t="s">
        <v>159</v>
      </c>
      <c r="V1634" s="116">
        <v>5</v>
      </c>
      <c r="W1634" s="116">
        <v>33</v>
      </c>
      <c r="X1634" s="116">
        <v>5</v>
      </c>
      <c r="Y1634" s="116">
        <v>33</v>
      </c>
      <c r="Z1634" s="116">
        <v>0</v>
      </c>
      <c r="AA1634" s="116">
        <v>0</v>
      </c>
      <c r="AB1634" s="116">
        <v>0</v>
      </c>
      <c r="AC1634" s="116">
        <v>0</v>
      </c>
      <c r="AD1634" s="116">
        <v>0</v>
      </c>
      <c r="AE1634" s="116">
        <v>0</v>
      </c>
      <c r="AF1634" s="116" t="s">
        <v>1860</v>
      </c>
      <c r="AG1634" s="117"/>
      <c r="AH1634" s="117" t="s">
        <v>1861</v>
      </c>
    </row>
    <row r="1635" spans="1:34" x14ac:dyDescent="0.25">
      <c r="A1635" s="117" t="s">
        <v>329</v>
      </c>
      <c r="B1635" s="117" t="s">
        <v>175</v>
      </c>
      <c r="C1635" s="117" t="s">
        <v>5051</v>
      </c>
      <c r="D1635" s="117" t="s">
        <v>551</v>
      </c>
      <c r="E1635" s="117" t="s">
        <v>240</v>
      </c>
      <c r="F1635" s="117" t="s">
        <v>879</v>
      </c>
      <c r="G1635" s="117" t="s">
        <v>880</v>
      </c>
      <c r="H1635" s="117" t="s">
        <v>5052</v>
      </c>
      <c r="I1635" s="117"/>
      <c r="J1635" s="116" t="s">
        <v>1858</v>
      </c>
      <c r="K1635" s="116">
        <v>7.3122535810000002</v>
      </c>
      <c r="L1635" s="116">
        <v>30.484300136000002</v>
      </c>
      <c r="M1635" s="117" t="s">
        <v>1859</v>
      </c>
      <c r="N1635" s="116" t="s">
        <v>159</v>
      </c>
      <c r="O1635" s="116">
        <v>13</v>
      </c>
      <c r="P1635" s="116">
        <v>96</v>
      </c>
      <c r="Q1635" s="116">
        <v>13</v>
      </c>
      <c r="R1635" s="116">
        <v>96</v>
      </c>
      <c r="S1635" s="116">
        <v>0</v>
      </c>
      <c r="T1635" s="116">
        <v>0</v>
      </c>
      <c r="U1635" s="116" t="s">
        <v>159</v>
      </c>
      <c r="V1635" s="116">
        <v>6</v>
      </c>
      <c r="W1635" s="116">
        <v>45</v>
      </c>
      <c r="X1635" s="116">
        <v>6</v>
      </c>
      <c r="Y1635" s="116">
        <v>45</v>
      </c>
      <c r="Z1635" s="116">
        <v>0</v>
      </c>
      <c r="AA1635" s="116">
        <v>0</v>
      </c>
      <c r="AB1635" s="116">
        <v>2</v>
      </c>
      <c r="AC1635" s="116">
        <v>15</v>
      </c>
      <c r="AD1635" s="116">
        <v>21</v>
      </c>
      <c r="AE1635" s="116">
        <v>150</v>
      </c>
      <c r="AF1635" s="116" t="s">
        <v>1860</v>
      </c>
      <c r="AG1635" s="117"/>
      <c r="AH1635" s="117" t="s">
        <v>1861</v>
      </c>
    </row>
    <row r="1636" spans="1:34" x14ac:dyDescent="0.25">
      <c r="A1636" s="117" t="s">
        <v>329</v>
      </c>
      <c r="B1636" s="117" t="s">
        <v>175</v>
      </c>
      <c r="C1636" s="117" t="s">
        <v>5053</v>
      </c>
      <c r="D1636" s="117" t="s">
        <v>551</v>
      </c>
      <c r="E1636" s="117" t="s">
        <v>240</v>
      </c>
      <c r="F1636" s="117" t="s">
        <v>879</v>
      </c>
      <c r="G1636" s="117" t="s">
        <v>880</v>
      </c>
      <c r="H1636" s="117" t="s">
        <v>5054</v>
      </c>
      <c r="I1636" s="117"/>
      <c r="J1636" s="116" t="s">
        <v>1858</v>
      </c>
      <c r="K1636" s="116">
        <v>7.3122990000000003</v>
      </c>
      <c r="L1636" s="116">
        <v>30.456645000000002</v>
      </c>
      <c r="M1636" s="117" t="s">
        <v>1859</v>
      </c>
      <c r="N1636" s="116" t="s">
        <v>159</v>
      </c>
      <c r="O1636" s="116">
        <v>8</v>
      </c>
      <c r="P1636" s="116">
        <v>60</v>
      </c>
      <c r="Q1636" s="116">
        <v>8</v>
      </c>
      <c r="R1636" s="116">
        <v>60</v>
      </c>
      <c r="S1636" s="116">
        <v>0</v>
      </c>
      <c r="T1636" s="116">
        <v>0</v>
      </c>
      <c r="U1636" s="116" t="s">
        <v>159</v>
      </c>
      <c r="V1636" s="116">
        <v>5</v>
      </c>
      <c r="W1636" s="116">
        <v>40</v>
      </c>
      <c r="X1636" s="116">
        <v>3</v>
      </c>
      <c r="Y1636" s="116">
        <v>25</v>
      </c>
      <c r="Z1636" s="116">
        <v>2</v>
      </c>
      <c r="AA1636" s="116">
        <v>15</v>
      </c>
      <c r="AB1636" s="116">
        <v>3</v>
      </c>
      <c r="AC1636" s="116">
        <v>24</v>
      </c>
      <c r="AD1636" s="116">
        <v>4</v>
      </c>
      <c r="AE1636" s="116">
        <v>30</v>
      </c>
      <c r="AF1636" s="116" t="s">
        <v>1860</v>
      </c>
      <c r="AG1636" s="117"/>
      <c r="AH1636" s="117" t="s">
        <v>1861</v>
      </c>
    </row>
    <row r="1637" spans="1:34" x14ac:dyDescent="0.25">
      <c r="A1637" s="117" t="s">
        <v>329</v>
      </c>
      <c r="B1637" s="117" t="s">
        <v>175</v>
      </c>
      <c r="C1637" s="117" t="s">
        <v>5055</v>
      </c>
      <c r="D1637" s="117" t="s">
        <v>551</v>
      </c>
      <c r="E1637" s="117" t="s">
        <v>240</v>
      </c>
      <c r="F1637" s="117" t="s">
        <v>879</v>
      </c>
      <c r="G1637" s="117" t="s">
        <v>880</v>
      </c>
      <c r="H1637" s="117" t="s">
        <v>5056</v>
      </c>
      <c r="I1637" s="117"/>
      <c r="J1637" s="116" t="s">
        <v>1858</v>
      </c>
      <c r="K1637" s="116">
        <v>7.3233100000000002</v>
      </c>
      <c r="L1637" s="116">
        <v>30.491579999999999</v>
      </c>
      <c r="M1637" s="117" t="s">
        <v>1859</v>
      </c>
      <c r="N1637" s="116" t="s">
        <v>159</v>
      </c>
      <c r="O1637" s="116">
        <v>15</v>
      </c>
      <c r="P1637" s="116">
        <v>105</v>
      </c>
      <c r="Q1637" s="116">
        <v>15</v>
      </c>
      <c r="R1637" s="116">
        <v>105</v>
      </c>
      <c r="S1637" s="116">
        <v>0</v>
      </c>
      <c r="T1637" s="116">
        <v>0</v>
      </c>
      <c r="U1637" s="116" t="s">
        <v>159</v>
      </c>
      <c r="V1637" s="116">
        <v>13</v>
      </c>
      <c r="W1637" s="116">
        <v>94</v>
      </c>
      <c r="X1637" s="116">
        <v>10</v>
      </c>
      <c r="Y1637" s="116">
        <v>75</v>
      </c>
      <c r="Z1637" s="116">
        <v>3</v>
      </c>
      <c r="AA1637" s="116">
        <v>19</v>
      </c>
      <c r="AB1637" s="116">
        <v>4</v>
      </c>
      <c r="AC1637" s="116">
        <v>32</v>
      </c>
      <c r="AD1637" s="116">
        <v>48</v>
      </c>
      <c r="AE1637" s="116">
        <v>340</v>
      </c>
      <c r="AF1637" s="116" t="s">
        <v>1860</v>
      </c>
      <c r="AG1637" s="117"/>
      <c r="AH1637" s="117" t="s">
        <v>1861</v>
      </c>
    </row>
    <row r="1638" spans="1:34" x14ac:dyDescent="0.25">
      <c r="A1638" s="117" t="s">
        <v>329</v>
      </c>
      <c r="B1638" s="117" t="s">
        <v>175</v>
      </c>
      <c r="C1638" s="117" t="s">
        <v>5057</v>
      </c>
      <c r="D1638" s="117" t="s">
        <v>551</v>
      </c>
      <c r="E1638" s="117" t="s">
        <v>240</v>
      </c>
      <c r="F1638" s="117" t="s">
        <v>1315</v>
      </c>
      <c r="G1638" s="117" t="s">
        <v>240</v>
      </c>
      <c r="H1638" s="117" t="s">
        <v>5058</v>
      </c>
      <c r="I1638" s="117"/>
      <c r="J1638" s="116" t="s">
        <v>1858</v>
      </c>
      <c r="K1638" s="116">
        <v>7.4271085870000002</v>
      </c>
      <c r="L1638" s="116">
        <v>30.28681795</v>
      </c>
      <c r="M1638" s="117" t="s">
        <v>1859</v>
      </c>
      <c r="N1638" s="116" t="s">
        <v>159</v>
      </c>
      <c r="O1638" s="116">
        <v>35</v>
      </c>
      <c r="P1638" s="116">
        <v>245</v>
      </c>
      <c r="Q1638" s="116">
        <v>35</v>
      </c>
      <c r="R1638" s="116">
        <v>245</v>
      </c>
      <c r="S1638" s="116">
        <v>0</v>
      </c>
      <c r="T1638" s="116">
        <v>0</v>
      </c>
      <c r="U1638" s="116" t="s">
        <v>159</v>
      </c>
      <c r="V1638" s="116">
        <v>28</v>
      </c>
      <c r="W1638" s="116">
        <v>189</v>
      </c>
      <c r="X1638" s="116">
        <v>24</v>
      </c>
      <c r="Y1638" s="116">
        <v>169</v>
      </c>
      <c r="Z1638" s="116">
        <v>4</v>
      </c>
      <c r="AA1638" s="116">
        <v>20</v>
      </c>
      <c r="AB1638" s="116">
        <v>3</v>
      </c>
      <c r="AC1638" s="116">
        <v>15</v>
      </c>
      <c r="AD1638" s="116">
        <v>47</v>
      </c>
      <c r="AE1638" s="116">
        <v>280</v>
      </c>
      <c r="AF1638" s="116" t="s">
        <v>1860</v>
      </c>
      <c r="AG1638" s="117"/>
      <c r="AH1638" s="117" t="s">
        <v>1882</v>
      </c>
    </row>
    <row r="1639" spans="1:34" x14ac:dyDescent="0.25">
      <c r="A1639" s="117" t="s">
        <v>329</v>
      </c>
      <c r="B1639" s="117" t="s">
        <v>175</v>
      </c>
      <c r="C1639" s="117" t="s">
        <v>5059</v>
      </c>
      <c r="D1639" s="117" t="s">
        <v>551</v>
      </c>
      <c r="E1639" s="117" t="s">
        <v>240</v>
      </c>
      <c r="F1639" s="117" t="s">
        <v>1481</v>
      </c>
      <c r="G1639" s="117" t="s">
        <v>1482</v>
      </c>
      <c r="H1639" s="117" t="s">
        <v>5060</v>
      </c>
      <c r="I1639" s="117"/>
      <c r="J1639" s="116" t="s">
        <v>1858</v>
      </c>
      <c r="K1639" s="116">
        <v>7.3809967519999997</v>
      </c>
      <c r="L1639" s="116">
        <v>30.440391554000001</v>
      </c>
      <c r="M1639" s="117" t="s">
        <v>1859</v>
      </c>
      <c r="N1639" s="116" t="s">
        <v>159</v>
      </c>
      <c r="O1639" s="116">
        <v>7</v>
      </c>
      <c r="P1639" s="116">
        <v>39</v>
      </c>
      <c r="Q1639" s="116">
        <v>7</v>
      </c>
      <c r="R1639" s="116">
        <v>39</v>
      </c>
      <c r="S1639" s="116">
        <v>0</v>
      </c>
      <c r="T1639" s="116">
        <v>0</v>
      </c>
      <c r="U1639" s="116" t="s">
        <v>159</v>
      </c>
      <c r="V1639" s="116">
        <v>2</v>
      </c>
      <c r="W1639" s="116">
        <v>12</v>
      </c>
      <c r="X1639" s="116">
        <v>2</v>
      </c>
      <c r="Y1639" s="116">
        <v>12</v>
      </c>
      <c r="Z1639" s="116">
        <v>0</v>
      </c>
      <c r="AA1639" s="116">
        <v>0</v>
      </c>
      <c r="AB1639" s="116">
        <v>2</v>
      </c>
      <c r="AC1639" s="116">
        <v>7</v>
      </c>
      <c r="AD1639" s="116">
        <v>0</v>
      </c>
      <c r="AE1639" s="116">
        <v>0</v>
      </c>
      <c r="AF1639" s="116" t="s">
        <v>1860</v>
      </c>
      <c r="AG1639" s="117"/>
      <c r="AH1639" s="117" t="s">
        <v>1861</v>
      </c>
    </row>
    <row r="1640" spans="1:34" x14ac:dyDescent="0.25">
      <c r="A1640" s="117" t="s">
        <v>329</v>
      </c>
      <c r="B1640" s="117" t="s">
        <v>175</v>
      </c>
      <c r="C1640" s="117" t="s">
        <v>5061</v>
      </c>
      <c r="D1640" s="117" t="s">
        <v>551</v>
      </c>
      <c r="E1640" s="117" t="s">
        <v>240</v>
      </c>
      <c r="F1640" s="117" t="s">
        <v>1481</v>
      </c>
      <c r="G1640" s="117" t="s">
        <v>1482</v>
      </c>
      <c r="H1640" s="117" t="s">
        <v>5062</v>
      </c>
      <c r="I1640" s="117"/>
      <c r="J1640" s="116" t="s">
        <v>1858</v>
      </c>
      <c r="K1640" s="116">
        <v>7.3939170000000001</v>
      </c>
      <c r="L1640" s="116">
        <v>30.395116667</v>
      </c>
      <c r="M1640" s="117" t="s">
        <v>1859</v>
      </c>
      <c r="N1640" s="116" t="s">
        <v>159</v>
      </c>
      <c r="O1640" s="116">
        <v>14</v>
      </c>
      <c r="P1640" s="116">
        <v>84</v>
      </c>
      <c r="Q1640" s="116">
        <v>14</v>
      </c>
      <c r="R1640" s="116">
        <v>84</v>
      </c>
      <c r="S1640" s="116">
        <v>0</v>
      </c>
      <c r="T1640" s="116">
        <v>0</v>
      </c>
      <c r="U1640" s="116" t="s">
        <v>159</v>
      </c>
      <c r="V1640" s="116">
        <v>2</v>
      </c>
      <c r="W1640" s="116">
        <v>16</v>
      </c>
      <c r="X1640" s="116">
        <v>2</v>
      </c>
      <c r="Y1640" s="116">
        <v>16</v>
      </c>
      <c r="Z1640" s="116">
        <v>0</v>
      </c>
      <c r="AA1640" s="116">
        <v>0</v>
      </c>
      <c r="AB1640" s="116">
        <v>3</v>
      </c>
      <c r="AC1640" s="116">
        <v>12</v>
      </c>
      <c r="AD1640" s="116">
        <v>2</v>
      </c>
      <c r="AE1640" s="116">
        <v>14</v>
      </c>
      <c r="AF1640" s="116" t="s">
        <v>1860</v>
      </c>
      <c r="AG1640" s="117"/>
      <c r="AH1640" s="117" t="s">
        <v>1861</v>
      </c>
    </row>
    <row r="1641" spans="1:34" x14ac:dyDescent="0.25">
      <c r="A1641" s="117" t="s">
        <v>329</v>
      </c>
      <c r="B1641" s="117" t="s">
        <v>175</v>
      </c>
      <c r="C1641" s="117" t="s">
        <v>5063</v>
      </c>
      <c r="D1641" s="117" t="s">
        <v>551</v>
      </c>
      <c r="E1641" s="117" t="s">
        <v>240</v>
      </c>
      <c r="F1641" s="117" t="s">
        <v>1481</v>
      </c>
      <c r="G1641" s="117" t="s">
        <v>1482</v>
      </c>
      <c r="H1641" s="117" t="s">
        <v>5064</v>
      </c>
      <c r="I1641" s="117"/>
      <c r="J1641" s="116" t="s">
        <v>1858</v>
      </c>
      <c r="K1641" s="116">
        <v>7.428267</v>
      </c>
      <c r="L1641" s="116">
        <v>30.464700000000001</v>
      </c>
      <c r="M1641" s="117" t="s">
        <v>1859</v>
      </c>
      <c r="N1641" s="116" t="s">
        <v>159</v>
      </c>
      <c r="O1641" s="116">
        <v>5</v>
      </c>
      <c r="P1641" s="116">
        <v>35</v>
      </c>
      <c r="Q1641" s="116">
        <v>5</v>
      </c>
      <c r="R1641" s="116">
        <v>35</v>
      </c>
      <c r="S1641" s="116">
        <v>0</v>
      </c>
      <c r="T1641" s="116">
        <v>0</v>
      </c>
      <c r="U1641" s="119" t="s">
        <v>146</v>
      </c>
      <c r="V1641" s="116">
        <v>0</v>
      </c>
      <c r="W1641" s="116">
        <v>0</v>
      </c>
      <c r="X1641" s="116">
        <v>0</v>
      </c>
      <c r="Y1641" s="116">
        <v>0</v>
      </c>
      <c r="Z1641" s="116">
        <v>0</v>
      </c>
      <c r="AA1641" s="116">
        <v>0</v>
      </c>
      <c r="AB1641" s="116">
        <v>0</v>
      </c>
      <c r="AC1641" s="116">
        <v>0</v>
      </c>
      <c r="AD1641" s="116">
        <v>0</v>
      </c>
      <c r="AE1641" s="116">
        <v>0</v>
      </c>
      <c r="AF1641" s="116" t="s">
        <v>1860</v>
      </c>
      <c r="AG1641" s="117"/>
      <c r="AH1641" s="117" t="s">
        <v>1861</v>
      </c>
    </row>
    <row r="1642" spans="1:34" x14ac:dyDescent="0.25">
      <c r="A1642" s="117" t="s">
        <v>329</v>
      </c>
      <c r="B1642" s="117" t="s">
        <v>175</v>
      </c>
      <c r="C1642" s="117" t="s">
        <v>5065</v>
      </c>
      <c r="D1642" s="117" t="s">
        <v>551</v>
      </c>
      <c r="E1642" s="117" t="s">
        <v>240</v>
      </c>
      <c r="F1642" s="117" t="s">
        <v>1481</v>
      </c>
      <c r="G1642" s="117" t="s">
        <v>1482</v>
      </c>
      <c r="H1642" s="117" t="s">
        <v>5066</v>
      </c>
      <c r="I1642" s="117" t="s">
        <v>1482</v>
      </c>
      <c r="J1642" s="116" t="s">
        <v>1858</v>
      </c>
      <c r="K1642" s="116">
        <v>7.4153500000000001</v>
      </c>
      <c r="L1642" s="116">
        <v>30.464433</v>
      </c>
      <c r="M1642" s="117" t="s">
        <v>1859</v>
      </c>
      <c r="N1642" s="116" t="s">
        <v>159</v>
      </c>
      <c r="O1642" s="116">
        <v>89</v>
      </c>
      <c r="P1642" s="116">
        <v>620</v>
      </c>
      <c r="Q1642" s="116">
        <v>89</v>
      </c>
      <c r="R1642" s="116">
        <v>620</v>
      </c>
      <c r="S1642" s="116">
        <v>0</v>
      </c>
      <c r="T1642" s="116">
        <v>0</v>
      </c>
      <c r="U1642" s="116" t="s">
        <v>159</v>
      </c>
      <c r="V1642" s="116">
        <v>30</v>
      </c>
      <c r="W1642" s="116">
        <v>190</v>
      </c>
      <c r="X1642" s="116">
        <v>21</v>
      </c>
      <c r="Y1642" s="116">
        <v>144</v>
      </c>
      <c r="Z1642" s="116">
        <v>9</v>
      </c>
      <c r="AA1642" s="116">
        <v>46</v>
      </c>
      <c r="AB1642" s="116">
        <v>3</v>
      </c>
      <c r="AC1642" s="116">
        <v>18</v>
      </c>
      <c r="AD1642" s="116">
        <v>2</v>
      </c>
      <c r="AE1642" s="116">
        <v>12</v>
      </c>
      <c r="AF1642" s="116" t="s">
        <v>1860</v>
      </c>
      <c r="AG1642" s="117"/>
      <c r="AH1642" s="117" t="s">
        <v>1861</v>
      </c>
    </row>
    <row r="1643" spans="1:34" x14ac:dyDescent="0.25">
      <c r="A1643" s="117" t="s">
        <v>329</v>
      </c>
      <c r="B1643" s="117" t="s">
        <v>175</v>
      </c>
      <c r="C1643" s="117" t="s">
        <v>5067</v>
      </c>
      <c r="D1643" s="117" t="s">
        <v>551</v>
      </c>
      <c r="E1643" s="117" t="s">
        <v>240</v>
      </c>
      <c r="F1643" s="117" t="s">
        <v>1481</v>
      </c>
      <c r="G1643" s="117" t="s">
        <v>1482</v>
      </c>
      <c r="H1643" s="117" t="s">
        <v>5068</v>
      </c>
      <c r="I1643" s="117"/>
      <c r="J1643" s="116" t="s">
        <v>1858</v>
      </c>
      <c r="K1643" s="116">
        <v>7.4249330000000002</v>
      </c>
      <c r="L1643" s="116">
        <v>30.460383</v>
      </c>
      <c r="M1643" s="117" t="s">
        <v>1859</v>
      </c>
      <c r="N1643" s="116" t="s">
        <v>159</v>
      </c>
      <c r="O1643" s="116">
        <v>13</v>
      </c>
      <c r="P1643" s="116">
        <v>65</v>
      </c>
      <c r="Q1643" s="116">
        <v>13</v>
      </c>
      <c r="R1643" s="116">
        <v>65</v>
      </c>
      <c r="S1643" s="116">
        <v>0</v>
      </c>
      <c r="T1643" s="116">
        <v>0</v>
      </c>
      <c r="U1643" s="116" t="s">
        <v>159</v>
      </c>
      <c r="V1643" s="116">
        <v>8</v>
      </c>
      <c r="W1643" s="116">
        <v>39</v>
      </c>
      <c r="X1643" s="116">
        <v>5</v>
      </c>
      <c r="Y1643" s="116">
        <v>30</v>
      </c>
      <c r="Z1643" s="116">
        <v>3</v>
      </c>
      <c r="AA1643" s="116">
        <v>9</v>
      </c>
      <c r="AB1643" s="116">
        <v>2</v>
      </c>
      <c r="AC1643" s="116">
        <v>6</v>
      </c>
      <c r="AD1643" s="116">
        <v>3</v>
      </c>
      <c r="AE1643" s="116">
        <v>17</v>
      </c>
      <c r="AF1643" s="116" t="s">
        <v>1860</v>
      </c>
      <c r="AG1643" s="117"/>
      <c r="AH1643" s="117" t="s">
        <v>1861</v>
      </c>
    </row>
    <row r="1644" spans="1:34" x14ac:dyDescent="0.25">
      <c r="A1644" s="117" t="s">
        <v>329</v>
      </c>
      <c r="B1644" s="117" t="s">
        <v>175</v>
      </c>
      <c r="C1644" s="117" t="s">
        <v>5069</v>
      </c>
      <c r="D1644" s="117" t="s">
        <v>551</v>
      </c>
      <c r="E1644" s="117" t="s">
        <v>240</v>
      </c>
      <c r="F1644" s="117" t="s">
        <v>1481</v>
      </c>
      <c r="G1644" s="117" t="s">
        <v>1482</v>
      </c>
      <c r="H1644" s="117" t="s">
        <v>5070</v>
      </c>
      <c r="I1644" s="117"/>
      <c r="J1644" s="116" t="s">
        <v>1858</v>
      </c>
      <c r="K1644" s="116">
        <v>7.3747499999999997</v>
      </c>
      <c r="L1644" s="116">
        <v>30.453633</v>
      </c>
      <c r="M1644" s="117" t="s">
        <v>1859</v>
      </c>
      <c r="N1644" s="116" t="s">
        <v>159</v>
      </c>
      <c r="O1644" s="116">
        <v>25</v>
      </c>
      <c r="P1644" s="116">
        <v>172</v>
      </c>
      <c r="Q1644" s="116">
        <v>25</v>
      </c>
      <c r="R1644" s="116">
        <v>172</v>
      </c>
      <c r="S1644" s="116">
        <v>0</v>
      </c>
      <c r="T1644" s="116">
        <v>0</v>
      </c>
      <c r="U1644" s="116" t="s">
        <v>159</v>
      </c>
      <c r="V1644" s="116">
        <v>15</v>
      </c>
      <c r="W1644" s="116">
        <v>85</v>
      </c>
      <c r="X1644" s="116">
        <v>12</v>
      </c>
      <c r="Y1644" s="116">
        <v>73</v>
      </c>
      <c r="Z1644" s="116">
        <v>3</v>
      </c>
      <c r="AA1644" s="116">
        <v>12</v>
      </c>
      <c r="AB1644" s="116">
        <v>2</v>
      </c>
      <c r="AC1644" s="116">
        <v>6</v>
      </c>
      <c r="AD1644" s="116">
        <v>4</v>
      </c>
      <c r="AE1644" s="116">
        <v>20</v>
      </c>
      <c r="AF1644" s="116" t="s">
        <v>1860</v>
      </c>
      <c r="AG1644" s="117"/>
      <c r="AH1644" s="117" t="s">
        <v>1861</v>
      </c>
    </row>
    <row r="1645" spans="1:34" x14ac:dyDescent="0.25">
      <c r="A1645" s="117" t="s">
        <v>329</v>
      </c>
      <c r="B1645" s="117" t="s">
        <v>175</v>
      </c>
      <c r="C1645" s="117" t="s">
        <v>5071</v>
      </c>
      <c r="D1645" s="117" t="s">
        <v>551</v>
      </c>
      <c r="E1645" s="117" t="s">
        <v>240</v>
      </c>
      <c r="F1645" s="117" t="s">
        <v>1481</v>
      </c>
      <c r="G1645" s="117" t="s">
        <v>1482</v>
      </c>
      <c r="H1645" s="117" t="s">
        <v>1164</v>
      </c>
      <c r="I1645" s="117"/>
      <c r="J1645" s="116" t="s">
        <v>1858</v>
      </c>
      <c r="K1645" s="116">
        <v>7.408792</v>
      </c>
      <c r="L1645" s="116">
        <v>30.398890999999999</v>
      </c>
      <c r="M1645" s="117" t="s">
        <v>1859</v>
      </c>
      <c r="N1645" s="116" t="s">
        <v>159</v>
      </c>
      <c r="O1645" s="116">
        <v>8</v>
      </c>
      <c r="P1645" s="116">
        <v>40</v>
      </c>
      <c r="Q1645" s="116">
        <v>8</v>
      </c>
      <c r="R1645" s="116">
        <v>40</v>
      </c>
      <c r="S1645" s="116">
        <v>0</v>
      </c>
      <c r="T1645" s="116">
        <v>0</v>
      </c>
      <c r="U1645" s="116" t="s">
        <v>159</v>
      </c>
      <c r="V1645" s="116">
        <v>10</v>
      </c>
      <c r="W1645" s="116">
        <v>49</v>
      </c>
      <c r="X1645" s="116">
        <v>7</v>
      </c>
      <c r="Y1645" s="116">
        <v>34</v>
      </c>
      <c r="Z1645" s="116">
        <v>3</v>
      </c>
      <c r="AA1645" s="116">
        <v>15</v>
      </c>
      <c r="AB1645" s="116">
        <v>2</v>
      </c>
      <c r="AC1645" s="116">
        <v>5</v>
      </c>
      <c r="AD1645" s="116">
        <v>12</v>
      </c>
      <c r="AE1645" s="116">
        <v>70</v>
      </c>
      <c r="AF1645" s="116" t="s">
        <v>1860</v>
      </c>
      <c r="AG1645" s="117"/>
      <c r="AH1645" s="117" t="s">
        <v>1861</v>
      </c>
    </row>
    <row r="1646" spans="1:34" x14ac:dyDescent="0.25">
      <c r="A1646" s="117" t="s">
        <v>329</v>
      </c>
      <c r="B1646" s="117" t="s">
        <v>175</v>
      </c>
      <c r="C1646" s="117" t="s">
        <v>5072</v>
      </c>
      <c r="D1646" s="117" t="s">
        <v>551</v>
      </c>
      <c r="E1646" s="117" t="s">
        <v>240</v>
      </c>
      <c r="F1646" s="117" t="s">
        <v>1481</v>
      </c>
      <c r="G1646" s="117" t="s">
        <v>1482</v>
      </c>
      <c r="H1646" s="117" t="s">
        <v>1370</v>
      </c>
      <c r="I1646" s="117"/>
      <c r="J1646" s="116" t="s">
        <v>1858</v>
      </c>
      <c r="K1646" s="116">
        <v>7.4015590480000002</v>
      </c>
      <c r="L1646" s="116">
        <v>30.377305310000001</v>
      </c>
      <c r="M1646" s="117" t="s">
        <v>1859</v>
      </c>
      <c r="N1646" s="116" t="s">
        <v>159</v>
      </c>
      <c r="O1646" s="116">
        <v>15</v>
      </c>
      <c r="P1646" s="116">
        <v>95</v>
      </c>
      <c r="Q1646" s="116">
        <v>15</v>
      </c>
      <c r="R1646" s="116">
        <v>95</v>
      </c>
      <c r="S1646" s="116">
        <v>0</v>
      </c>
      <c r="T1646" s="116">
        <v>0</v>
      </c>
      <c r="U1646" s="116" t="s">
        <v>159</v>
      </c>
      <c r="V1646" s="116">
        <v>14</v>
      </c>
      <c r="W1646" s="116">
        <v>90</v>
      </c>
      <c r="X1646" s="116">
        <v>9</v>
      </c>
      <c r="Y1646" s="116">
        <v>64</v>
      </c>
      <c r="Z1646" s="116">
        <v>5</v>
      </c>
      <c r="AA1646" s="116">
        <v>26</v>
      </c>
      <c r="AB1646" s="116">
        <v>3</v>
      </c>
      <c r="AC1646" s="116">
        <v>10</v>
      </c>
      <c r="AD1646" s="116">
        <v>10</v>
      </c>
      <c r="AE1646" s="116">
        <v>62</v>
      </c>
      <c r="AF1646" s="116" t="s">
        <v>1860</v>
      </c>
      <c r="AG1646" s="117"/>
      <c r="AH1646" s="117" t="s">
        <v>1861</v>
      </c>
    </row>
    <row r="1647" spans="1:34" x14ac:dyDescent="0.25">
      <c r="A1647" s="117" t="s">
        <v>329</v>
      </c>
      <c r="B1647" s="117" t="s">
        <v>175</v>
      </c>
      <c r="C1647" s="117" t="s">
        <v>5073</v>
      </c>
      <c r="D1647" s="117" t="s">
        <v>551</v>
      </c>
      <c r="E1647" s="117" t="s">
        <v>240</v>
      </c>
      <c r="F1647" s="117" t="s">
        <v>914</v>
      </c>
      <c r="G1647" s="117" t="s">
        <v>915</v>
      </c>
      <c r="H1647" s="117" t="s">
        <v>375</v>
      </c>
      <c r="I1647" s="117"/>
      <c r="J1647" s="116" t="s">
        <v>1858</v>
      </c>
      <c r="K1647" s="116">
        <v>7.4366250000000003</v>
      </c>
      <c r="L1647" s="116">
        <v>30.4176</v>
      </c>
      <c r="M1647" s="117" t="s">
        <v>1859</v>
      </c>
      <c r="N1647" s="116" t="s">
        <v>159</v>
      </c>
      <c r="O1647" s="116">
        <v>28</v>
      </c>
      <c r="P1647" s="116">
        <v>170</v>
      </c>
      <c r="Q1647" s="116">
        <v>28</v>
      </c>
      <c r="R1647" s="116">
        <v>170</v>
      </c>
      <c r="S1647" s="116">
        <v>0</v>
      </c>
      <c r="T1647" s="116">
        <v>0</v>
      </c>
      <c r="U1647" s="116" t="s">
        <v>159</v>
      </c>
      <c r="V1647" s="116">
        <v>16</v>
      </c>
      <c r="W1647" s="116">
        <v>96</v>
      </c>
      <c r="X1647" s="116">
        <v>12</v>
      </c>
      <c r="Y1647" s="116">
        <v>81</v>
      </c>
      <c r="Z1647" s="116">
        <v>4</v>
      </c>
      <c r="AA1647" s="116">
        <v>15</v>
      </c>
      <c r="AB1647" s="116">
        <v>5</v>
      </c>
      <c r="AC1647" s="116">
        <v>31</v>
      </c>
      <c r="AD1647" s="116">
        <v>1</v>
      </c>
      <c r="AE1647" s="116">
        <v>5</v>
      </c>
      <c r="AF1647" s="116" t="s">
        <v>1860</v>
      </c>
      <c r="AG1647" s="117"/>
      <c r="AH1647" s="117" t="s">
        <v>1861</v>
      </c>
    </row>
    <row r="1648" spans="1:34" x14ac:dyDescent="0.25">
      <c r="A1648" s="117" t="s">
        <v>329</v>
      </c>
      <c r="B1648" s="117" t="s">
        <v>175</v>
      </c>
      <c r="C1648" s="117" t="s">
        <v>5074</v>
      </c>
      <c r="D1648" s="117" t="s">
        <v>551</v>
      </c>
      <c r="E1648" s="117" t="s">
        <v>240</v>
      </c>
      <c r="F1648" s="117" t="s">
        <v>914</v>
      </c>
      <c r="G1648" s="117" t="s">
        <v>915</v>
      </c>
      <c r="H1648" s="117" t="s">
        <v>915</v>
      </c>
      <c r="I1648" s="117"/>
      <c r="J1648" s="116" t="s">
        <v>1858</v>
      </c>
      <c r="K1648" s="116">
        <v>7.4366250000000003</v>
      </c>
      <c r="L1648" s="116">
        <v>30.423432999999999</v>
      </c>
      <c r="M1648" s="117" t="s">
        <v>1859</v>
      </c>
      <c r="N1648" s="116" t="s">
        <v>159</v>
      </c>
      <c r="O1648" s="116">
        <v>87</v>
      </c>
      <c r="P1648" s="116">
        <v>609</v>
      </c>
      <c r="Q1648" s="116">
        <v>87</v>
      </c>
      <c r="R1648" s="116">
        <v>609</v>
      </c>
      <c r="S1648" s="116">
        <v>0</v>
      </c>
      <c r="T1648" s="116">
        <v>0</v>
      </c>
      <c r="U1648" s="116" t="s">
        <v>159</v>
      </c>
      <c r="V1648" s="116">
        <v>54</v>
      </c>
      <c r="W1648" s="116">
        <v>383</v>
      </c>
      <c r="X1648" s="116">
        <v>40</v>
      </c>
      <c r="Y1648" s="116">
        <v>281</v>
      </c>
      <c r="Z1648" s="116">
        <v>14</v>
      </c>
      <c r="AA1648" s="116">
        <v>102</v>
      </c>
      <c r="AB1648" s="116">
        <v>3</v>
      </c>
      <c r="AC1648" s="116">
        <v>19</v>
      </c>
      <c r="AD1648" s="116">
        <v>17</v>
      </c>
      <c r="AE1648" s="116">
        <v>100</v>
      </c>
      <c r="AF1648" s="116" t="s">
        <v>1860</v>
      </c>
      <c r="AG1648" s="117"/>
      <c r="AH1648" s="117" t="s">
        <v>1861</v>
      </c>
    </row>
    <row r="1649" spans="1:34" x14ac:dyDescent="0.25">
      <c r="A1649" s="117" t="s">
        <v>329</v>
      </c>
      <c r="B1649" s="117" t="s">
        <v>175</v>
      </c>
      <c r="C1649" s="117" t="s">
        <v>5075</v>
      </c>
      <c r="D1649" s="117" t="s">
        <v>551</v>
      </c>
      <c r="E1649" s="117" t="s">
        <v>240</v>
      </c>
      <c r="F1649" s="117" t="s">
        <v>914</v>
      </c>
      <c r="G1649" s="117" t="s">
        <v>915</v>
      </c>
      <c r="H1649" s="117" t="s">
        <v>5076</v>
      </c>
      <c r="I1649" s="117"/>
      <c r="J1649" s="116" t="s">
        <v>1858</v>
      </c>
      <c r="K1649" s="116">
        <v>7.4621057259999999</v>
      </c>
      <c r="L1649" s="116">
        <v>30.44855729</v>
      </c>
      <c r="M1649" s="117" t="s">
        <v>1859</v>
      </c>
      <c r="N1649" s="116" t="s">
        <v>159</v>
      </c>
      <c r="O1649" s="116">
        <v>53</v>
      </c>
      <c r="P1649" s="116">
        <v>319</v>
      </c>
      <c r="Q1649" s="116">
        <v>53</v>
      </c>
      <c r="R1649" s="116">
        <v>319</v>
      </c>
      <c r="S1649" s="116">
        <v>0</v>
      </c>
      <c r="T1649" s="116">
        <v>0</v>
      </c>
      <c r="U1649" s="116" t="s">
        <v>159</v>
      </c>
      <c r="V1649" s="116">
        <v>13</v>
      </c>
      <c r="W1649" s="116">
        <v>69</v>
      </c>
      <c r="X1649" s="116">
        <v>10</v>
      </c>
      <c r="Y1649" s="116">
        <v>52</v>
      </c>
      <c r="Z1649" s="116">
        <v>3</v>
      </c>
      <c r="AA1649" s="116">
        <v>17</v>
      </c>
      <c r="AB1649" s="116">
        <v>2</v>
      </c>
      <c r="AC1649" s="116">
        <v>13</v>
      </c>
      <c r="AD1649" s="116">
        <v>7</v>
      </c>
      <c r="AE1649" s="116">
        <v>63</v>
      </c>
      <c r="AF1649" s="116" t="s">
        <v>1860</v>
      </c>
      <c r="AG1649" s="117"/>
      <c r="AH1649" s="117" t="s">
        <v>1861</v>
      </c>
    </row>
    <row r="1650" spans="1:34" x14ac:dyDescent="0.25">
      <c r="A1650" s="117" t="s">
        <v>329</v>
      </c>
      <c r="B1650" s="117" t="s">
        <v>175</v>
      </c>
      <c r="C1650" s="117" t="s">
        <v>5077</v>
      </c>
      <c r="D1650" s="117" t="s">
        <v>551</v>
      </c>
      <c r="E1650" s="117" t="s">
        <v>240</v>
      </c>
      <c r="F1650" s="117" t="s">
        <v>914</v>
      </c>
      <c r="G1650" s="117" t="s">
        <v>915</v>
      </c>
      <c r="H1650" s="117" t="s">
        <v>5078</v>
      </c>
      <c r="I1650" s="117"/>
      <c r="J1650" s="116" t="s">
        <v>1858</v>
      </c>
      <c r="K1650" s="116">
        <v>7.4516712180000004</v>
      </c>
      <c r="L1650" s="116">
        <v>30.407799050000001</v>
      </c>
      <c r="M1650" s="117" t="s">
        <v>1859</v>
      </c>
      <c r="N1650" s="116" t="s">
        <v>159</v>
      </c>
      <c r="O1650" s="116">
        <v>11</v>
      </c>
      <c r="P1650" s="116">
        <v>91</v>
      </c>
      <c r="Q1650" s="116">
        <v>11</v>
      </c>
      <c r="R1650" s="116">
        <v>91</v>
      </c>
      <c r="S1650" s="116">
        <v>0</v>
      </c>
      <c r="T1650" s="116">
        <v>0</v>
      </c>
      <c r="U1650" s="116" t="s">
        <v>159</v>
      </c>
      <c r="V1650" s="116">
        <v>17</v>
      </c>
      <c r="W1650" s="116">
        <v>97</v>
      </c>
      <c r="X1650" s="116">
        <v>15</v>
      </c>
      <c r="Y1650" s="116">
        <v>92</v>
      </c>
      <c r="Z1650" s="116">
        <v>2</v>
      </c>
      <c r="AA1650" s="116">
        <v>5</v>
      </c>
      <c r="AB1650" s="116">
        <v>0</v>
      </c>
      <c r="AC1650" s="116">
        <v>0</v>
      </c>
      <c r="AD1650" s="116">
        <v>9</v>
      </c>
      <c r="AE1650" s="116">
        <v>75</v>
      </c>
      <c r="AF1650" s="116" t="s">
        <v>1860</v>
      </c>
      <c r="AG1650" s="117"/>
      <c r="AH1650" s="117" t="s">
        <v>1861</v>
      </c>
    </row>
    <row r="1651" spans="1:34" x14ac:dyDescent="0.25">
      <c r="A1651" s="117" t="s">
        <v>329</v>
      </c>
      <c r="B1651" s="117" t="s">
        <v>175</v>
      </c>
      <c r="C1651" s="117" t="s">
        <v>5079</v>
      </c>
      <c r="D1651" s="117" t="s">
        <v>891</v>
      </c>
      <c r="E1651" s="117" t="s">
        <v>892</v>
      </c>
      <c r="F1651" s="117" t="s">
        <v>971</v>
      </c>
      <c r="G1651" s="117" t="s">
        <v>972</v>
      </c>
      <c r="H1651" s="117" t="s">
        <v>5080</v>
      </c>
      <c r="I1651" s="117"/>
      <c r="J1651" s="116" t="s">
        <v>1858</v>
      </c>
      <c r="K1651" s="116">
        <v>9.7680140000000009</v>
      </c>
      <c r="L1651" s="116">
        <v>29.772300000000001</v>
      </c>
      <c r="M1651" s="117" t="s">
        <v>1859</v>
      </c>
      <c r="N1651" s="116" t="s">
        <v>159</v>
      </c>
      <c r="O1651" s="116">
        <v>115</v>
      </c>
      <c r="P1651" s="116">
        <v>690</v>
      </c>
      <c r="Q1651" s="116">
        <v>85</v>
      </c>
      <c r="R1651" s="116">
        <v>480</v>
      </c>
      <c r="S1651" s="116">
        <v>30</v>
      </c>
      <c r="T1651" s="116">
        <v>210</v>
      </c>
      <c r="U1651" s="116" t="s">
        <v>159</v>
      </c>
      <c r="V1651" s="116">
        <v>120</v>
      </c>
      <c r="W1651" s="116">
        <v>720</v>
      </c>
      <c r="X1651" s="116">
        <v>70</v>
      </c>
      <c r="Y1651" s="116">
        <v>420</v>
      </c>
      <c r="Z1651" s="116">
        <v>50</v>
      </c>
      <c r="AA1651" s="116">
        <v>300</v>
      </c>
      <c r="AB1651" s="116">
        <v>0</v>
      </c>
      <c r="AC1651" s="116">
        <v>0</v>
      </c>
      <c r="AD1651" s="116">
        <v>70</v>
      </c>
      <c r="AE1651" s="116">
        <v>420</v>
      </c>
      <c r="AF1651" s="116" t="s">
        <v>1860</v>
      </c>
      <c r="AG1651" s="117"/>
      <c r="AH1651" s="117" t="s">
        <v>1861</v>
      </c>
    </row>
    <row r="1652" spans="1:34" x14ac:dyDescent="0.25">
      <c r="A1652" s="117" t="s">
        <v>329</v>
      </c>
      <c r="B1652" s="117" t="s">
        <v>175</v>
      </c>
      <c r="C1652" s="117" t="s">
        <v>5081</v>
      </c>
      <c r="D1652" s="117" t="s">
        <v>891</v>
      </c>
      <c r="E1652" s="117" t="s">
        <v>892</v>
      </c>
      <c r="F1652" s="117" t="s">
        <v>971</v>
      </c>
      <c r="G1652" s="117" t="s">
        <v>972</v>
      </c>
      <c r="H1652" s="117" t="s">
        <v>5082</v>
      </c>
      <c r="I1652" s="117"/>
      <c r="J1652" s="116" t="s">
        <v>1858</v>
      </c>
      <c r="K1652" s="116">
        <v>10.016146450000001</v>
      </c>
      <c r="L1652" s="116">
        <v>29.881258620000001</v>
      </c>
      <c r="M1652" s="117" t="s">
        <v>1859</v>
      </c>
      <c r="N1652" s="116" t="s">
        <v>159</v>
      </c>
      <c r="O1652" s="116">
        <v>143</v>
      </c>
      <c r="P1652" s="116">
        <v>858</v>
      </c>
      <c r="Q1652" s="116">
        <v>83</v>
      </c>
      <c r="R1652" s="116">
        <v>438</v>
      </c>
      <c r="S1652" s="116">
        <v>60</v>
      </c>
      <c r="T1652" s="116">
        <v>420</v>
      </c>
      <c r="U1652" s="116" t="s">
        <v>159</v>
      </c>
      <c r="V1652" s="116">
        <v>100</v>
      </c>
      <c r="W1652" s="116">
        <v>600</v>
      </c>
      <c r="X1652" s="116">
        <v>60</v>
      </c>
      <c r="Y1652" s="116">
        <v>360</v>
      </c>
      <c r="Z1652" s="116">
        <v>40</v>
      </c>
      <c r="AA1652" s="116">
        <v>240</v>
      </c>
      <c r="AB1652" s="116">
        <v>0</v>
      </c>
      <c r="AC1652" s="116">
        <v>0</v>
      </c>
      <c r="AD1652" s="116">
        <v>80</v>
      </c>
      <c r="AE1652" s="116">
        <v>480</v>
      </c>
      <c r="AF1652" s="116" t="s">
        <v>1860</v>
      </c>
      <c r="AG1652" s="117"/>
      <c r="AH1652" s="117" t="s">
        <v>1861</v>
      </c>
    </row>
    <row r="1653" spans="1:34" x14ac:dyDescent="0.25">
      <c r="A1653" s="117" t="s">
        <v>329</v>
      </c>
      <c r="B1653" s="117" t="s">
        <v>175</v>
      </c>
      <c r="C1653" s="117" t="s">
        <v>5083</v>
      </c>
      <c r="D1653" s="117" t="s">
        <v>891</v>
      </c>
      <c r="E1653" s="117" t="s">
        <v>892</v>
      </c>
      <c r="F1653" s="117" t="s">
        <v>971</v>
      </c>
      <c r="G1653" s="117" t="s">
        <v>972</v>
      </c>
      <c r="H1653" s="117" t="s">
        <v>5084</v>
      </c>
      <c r="I1653" s="117"/>
      <c r="J1653" s="116" t="s">
        <v>1858</v>
      </c>
      <c r="K1653" s="116">
        <v>9.9565190000000001</v>
      </c>
      <c r="L1653" s="116">
        <v>29.827604000000001</v>
      </c>
      <c r="M1653" s="117" t="s">
        <v>1859</v>
      </c>
      <c r="N1653" s="116" t="s">
        <v>159</v>
      </c>
      <c r="O1653" s="116">
        <v>170</v>
      </c>
      <c r="P1653" s="116">
        <v>1020</v>
      </c>
      <c r="Q1653" s="116">
        <v>110</v>
      </c>
      <c r="R1653" s="116">
        <v>600</v>
      </c>
      <c r="S1653" s="116">
        <v>60</v>
      </c>
      <c r="T1653" s="116">
        <v>420</v>
      </c>
      <c r="U1653" s="116" t="s">
        <v>159</v>
      </c>
      <c r="V1653" s="116">
        <v>180</v>
      </c>
      <c r="W1653" s="116">
        <v>1080</v>
      </c>
      <c r="X1653" s="116">
        <v>120</v>
      </c>
      <c r="Y1653" s="116">
        <v>720</v>
      </c>
      <c r="Z1653" s="116">
        <v>60</v>
      </c>
      <c r="AA1653" s="116">
        <v>360</v>
      </c>
      <c r="AB1653" s="116">
        <v>30</v>
      </c>
      <c r="AC1653" s="116">
        <v>180</v>
      </c>
      <c r="AD1653" s="116">
        <v>33</v>
      </c>
      <c r="AE1653" s="116">
        <v>198</v>
      </c>
      <c r="AF1653" s="116" t="s">
        <v>1860</v>
      </c>
      <c r="AG1653" s="117"/>
      <c r="AH1653" s="117" t="s">
        <v>1861</v>
      </c>
    </row>
    <row r="1654" spans="1:34" x14ac:dyDescent="0.25">
      <c r="A1654" s="117" t="s">
        <v>329</v>
      </c>
      <c r="B1654" s="117" t="s">
        <v>175</v>
      </c>
      <c r="C1654" s="117" t="s">
        <v>5085</v>
      </c>
      <c r="D1654" s="117" t="s">
        <v>891</v>
      </c>
      <c r="E1654" s="117" t="s">
        <v>892</v>
      </c>
      <c r="F1654" s="117" t="s">
        <v>971</v>
      </c>
      <c r="G1654" s="117" t="s">
        <v>972</v>
      </c>
      <c r="H1654" s="117" t="s">
        <v>5086</v>
      </c>
      <c r="I1654" s="117"/>
      <c r="J1654" s="116" t="s">
        <v>1858</v>
      </c>
      <c r="K1654" s="116">
        <v>10.022307619999999</v>
      </c>
      <c r="L1654" s="116">
        <v>29.813950160000001</v>
      </c>
      <c r="M1654" s="117" t="s">
        <v>1859</v>
      </c>
      <c r="N1654" s="116" t="s">
        <v>159</v>
      </c>
      <c r="O1654" s="116">
        <v>169</v>
      </c>
      <c r="P1654" s="116">
        <v>1014</v>
      </c>
      <c r="Q1654" s="116">
        <v>99</v>
      </c>
      <c r="R1654" s="116">
        <v>524</v>
      </c>
      <c r="S1654" s="116">
        <v>70</v>
      </c>
      <c r="T1654" s="116">
        <v>490</v>
      </c>
      <c r="U1654" s="116" t="s">
        <v>159</v>
      </c>
      <c r="V1654" s="116">
        <v>150</v>
      </c>
      <c r="W1654" s="116">
        <v>900</v>
      </c>
      <c r="X1654" s="116">
        <v>120</v>
      </c>
      <c r="Y1654" s="116">
        <v>720</v>
      </c>
      <c r="Z1654" s="116">
        <v>30</v>
      </c>
      <c r="AA1654" s="116">
        <v>180</v>
      </c>
      <c r="AB1654" s="116">
        <v>2</v>
      </c>
      <c r="AC1654" s="116">
        <v>12</v>
      </c>
      <c r="AD1654" s="116">
        <v>50</v>
      </c>
      <c r="AE1654" s="116">
        <v>300</v>
      </c>
      <c r="AF1654" s="116" t="s">
        <v>1860</v>
      </c>
      <c r="AG1654" s="117"/>
      <c r="AH1654" s="117" t="s">
        <v>1861</v>
      </c>
    </row>
    <row r="1655" spans="1:34" x14ac:dyDescent="0.25">
      <c r="A1655" s="117" t="s">
        <v>329</v>
      </c>
      <c r="B1655" s="117" t="s">
        <v>175</v>
      </c>
      <c r="C1655" s="117" t="s">
        <v>5087</v>
      </c>
      <c r="D1655" s="117" t="s">
        <v>891</v>
      </c>
      <c r="E1655" s="117" t="s">
        <v>892</v>
      </c>
      <c r="F1655" s="117" t="s">
        <v>971</v>
      </c>
      <c r="G1655" s="117" t="s">
        <v>972</v>
      </c>
      <c r="H1655" s="117" t="s">
        <v>5088</v>
      </c>
      <c r="I1655" s="117"/>
      <c r="J1655" s="116" t="s">
        <v>1858</v>
      </c>
      <c r="K1655" s="116">
        <v>10.0114646</v>
      </c>
      <c r="L1655" s="116">
        <v>29.781923500000001</v>
      </c>
      <c r="M1655" s="117" t="s">
        <v>1859</v>
      </c>
      <c r="N1655" s="116" t="s">
        <v>159</v>
      </c>
      <c r="O1655" s="116">
        <v>46</v>
      </c>
      <c r="P1655" s="116">
        <v>276</v>
      </c>
      <c r="Q1655" s="116">
        <v>26</v>
      </c>
      <c r="R1655" s="116">
        <v>136</v>
      </c>
      <c r="S1655" s="116">
        <v>20</v>
      </c>
      <c r="T1655" s="116">
        <v>140</v>
      </c>
      <c r="U1655" s="116" t="s">
        <v>159</v>
      </c>
      <c r="V1655" s="116">
        <v>140</v>
      </c>
      <c r="W1655" s="116">
        <v>840</v>
      </c>
      <c r="X1655" s="116">
        <v>80</v>
      </c>
      <c r="Y1655" s="116">
        <v>480</v>
      </c>
      <c r="Z1655" s="116">
        <v>60</v>
      </c>
      <c r="AA1655" s="116">
        <v>360</v>
      </c>
      <c r="AB1655" s="116">
        <v>5</v>
      </c>
      <c r="AC1655" s="116">
        <v>30</v>
      </c>
      <c r="AD1655" s="116">
        <v>39</v>
      </c>
      <c r="AE1655" s="116">
        <v>234</v>
      </c>
      <c r="AF1655" s="116" t="s">
        <v>1860</v>
      </c>
      <c r="AG1655" s="117"/>
      <c r="AH1655" s="117" t="s">
        <v>1861</v>
      </c>
    </row>
    <row r="1656" spans="1:34" x14ac:dyDescent="0.25">
      <c r="A1656" s="117" t="s">
        <v>329</v>
      </c>
      <c r="B1656" s="117" t="s">
        <v>175</v>
      </c>
      <c r="C1656" s="117" t="s">
        <v>5089</v>
      </c>
      <c r="D1656" s="117" t="s">
        <v>891</v>
      </c>
      <c r="E1656" s="117" t="s">
        <v>892</v>
      </c>
      <c r="F1656" s="117" t="s">
        <v>971</v>
      </c>
      <c r="G1656" s="117" t="s">
        <v>972</v>
      </c>
      <c r="H1656" s="117" t="s">
        <v>5090</v>
      </c>
      <c r="I1656" s="117"/>
      <c r="J1656" s="116" t="s">
        <v>1858</v>
      </c>
      <c r="K1656" s="116">
        <v>9.9463600000000003</v>
      </c>
      <c r="L1656" s="116">
        <v>29.981639999999999</v>
      </c>
      <c r="M1656" s="117" t="s">
        <v>1859</v>
      </c>
      <c r="N1656" s="116" t="s">
        <v>159</v>
      </c>
      <c r="O1656" s="116">
        <v>122</v>
      </c>
      <c r="P1656" s="116">
        <v>732</v>
      </c>
      <c r="Q1656" s="116">
        <v>92</v>
      </c>
      <c r="R1656" s="116">
        <v>522</v>
      </c>
      <c r="S1656" s="116">
        <v>30</v>
      </c>
      <c r="T1656" s="116">
        <v>210</v>
      </c>
      <c r="U1656" s="116" t="s">
        <v>159</v>
      </c>
      <c r="V1656" s="116">
        <v>180</v>
      </c>
      <c r="W1656" s="116">
        <v>1080</v>
      </c>
      <c r="X1656" s="116">
        <v>110</v>
      </c>
      <c r="Y1656" s="116">
        <v>660</v>
      </c>
      <c r="Z1656" s="116">
        <v>70</v>
      </c>
      <c r="AA1656" s="116">
        <v>420</v>
      </c>
      <c r="AB1656" s="116">
        <v>20</v>
      </c>
      <c r="AC1656" s="116">
        <v>120</v>
      </c>
      <c r="AD1656" s="116">
        <v>80</v>
      </c>
      <c r="AE1656" s="116">
        <v>480</v>
      </c>
      <c r="AF1656" s="116" t="s">
        <v>1860</v>
      </c>
      <c r="AG1656" s="117"/>
      <c r="AH1656" s="117" t="s">
        <v>1861</v>
      </c>
    </row>
    <row r="1657" spans="1:34" x14ac:dyDescent="0.25">
      <c r="A1657" s="117" t="s">
        <v>329</v>
      </c>
      <c r="B1657" s="117" t="s">
        <v>175</v>
      </c>
      <c r="C1657" s="117" t="s">
        <v>5091</v>
      </c>
      <c r="D1657" s="117" t="s">
        <v>891</v>
      </c>
      <c r="E1657" s="117" t="s">
        <v>892</v>
      </c>
      <c r="F1657" s="117" t="s">
        <v>971</v>
      </c>
      <c r="G1657" s="117" t="s">
        <v>972</v>
      </c>
      <c r="H1657" s="117" t="s">
        <v>3045</v>
      </c>
      <c r="I1657" s="117"/>
      <c r="J1657" s="116" t="s">
        <v>1858</v>
      </c>
      <c r="K1657" s="116">
        <v>9.9166944499999996</v>
      </c>
      <c r="L1657" s="116">
        <v>29.715297249999999</v>
      </c>
      <c r="M1657" s="117" t="s">
        <v>1859</v>
      </c>
      <c r="N1657" s="116" t="s">
        <v>159</v>
      </c>
      <c r="O1657" s="116">
        <v>74</v>
      </c>
      <c r="P1657" s="116">
        <v>444</v>
      </c>
      <c r="Q1657" s="116">
        <v>54</v>
      </c>
      <c r="R1657" s="116">
        <v>304</v>
      </c>
      <c r="S1657" s="116">
        <v>20</v>
      </c>
      <c r="T1657" s="116">
        <v>140</v>
      </c>
      <c r="U1657" s="116" t="s">
        <v>159</v>
      </c>
      <c r="V1657" s="116">
        <v>140</v>
      </c>
      <c r="W1657" s="116">
        <v>840</v>
      </c>
      <c r="X1657" s="116">
        <v>100</v>
      </c>
      <c r="Y1657" s="116">
        <v>600</v>
      </c>
      <c r="Z1657" s="116">
        <v>40</v>
      </c>
      <c r="AA1657" s="116">
        <v>240</v>
      </c>
      <c r="AB1657" s="116">
        <v>10</v>
      </c>
      <c r="AC1657" s="116">
        <v>60</v>
      </c>
      <c r="AD1657" s="116">
        <v>45</v>
      </c>
      <c r="AE1657" s="116">
        <v>270</v>
      </c>
      <c r="AF1657" s="116" t="s">
        <v>1860</v>
      </c>
      <c r="AG1657" s="117"/>
      <c r="AH1657" s="117" t="s">
        <v>1861</v>
      </c>
    </row>
    <row r="1658" spans="1:34" x14ac:dyDescent="0.25">
      <c r="A1658" s="117" t="s">
        <v>329</v>
      </c>
      <c r="B1658" s="117" t="s">
        <v>175</v>
      </c>
      <c r="C1658" s="117" t="s">
        <v>5092</v>
      </c>
      <c r="D1658" s="117" t="s">
        <v>891</v>
      </c>
      <c r="E1658" s="117" t="s">
        <v>892</v>
      </c>
      <c r="F1658" s="117" t="s">
        <v>968</v>
      </c>
      <c r="G1658" s="117" t="s">
        <v>969</v>
      </c>
      <c r="H1658" s="117" t="s">
        <v>1115</v>
      </c>
      <c r="I1658" s="117"/>
      <c r="J1658" s="116" t="s">
        <v>1858</v>
      </c>
      <c r="K1658" s="116">
        <v>9.5800307349999994</v>
      </c>
      <c r="L1658" s="116">
        <v>30.214510449999999</v>
      </c>
      <c r="M1658" s="117" t="s">
        <v>1859</v>
      </c>
      <c r="N1658" s="116" t="s">
        <v>159</v>
      </c>
      <c r="O1658" s="116">
        <v>30</v>
      </c>
      <c r="P1658" s="116">
        <v>210</v>
      </c>
      <c r="Q1658" s="116">
        <v>20</v>
      </c>
      <c r="R1658" s="116">
        <v>150</v>
      </c>
      <c r="S1658" s="116">
        <v>10</v>
      </c>
      <c r="T1658" s="116">
        <v>60</v>
      </c>
      <c r="U1658" s="116" t="s">
        <v>159</v>
      </c>
      <c r="V1658" s="116">
        <v>43</v>
      </c>
      <c r="W1658" s="116">
        <v>258</v>
      </c>
      <c r="X1658" s="116">
        <v>30</v>
      </c>
      <c r="Y1658" s="116">
        <v>180</v>
      </c>
      <c r="Z1658" s="116">
        <v>13</v>
      </c>
      <c r="AA1658" s="116">
        <v>78</v>
      </c>
      <c r="AB1658" s="116">
        <v>0</v>
      </c>
      <c r="AC1658" s="116">
        <v>0</v>
      </c>
      <c r="AD1658" s="116">
        <v>15</v>
      </c>
      <c r="AE1658" s="116">
        <v>90</v>
      </c>
      <c r="AF1658" s="116" t="s">
        <v>1860</v>
      </c>
      <c r="AG1658" s="117"/>
      <c r="AH1658" s="117" t="s">
        <v>1861</v>
      </c>
    </row>
    <row r="1659" spans="1:34" x14ac:dyDescent="0.25">
      <c r="A1659" s="117" t="s">
        <v>329</v>
      </c>
      <c r="B1659" s="117" t="s">
        <v>175</v>
      </c>
      <c r="C1659" s="117" t="s">
        <v>5093</v>
      </c>
      <c r="D1659" s="117" t="s">
        <v>891</v>
      </c>
      <c r="E1659" s="117" t="s">
        <v>892</v>
      </c>
      <c r="F1659" s="117" t="s">
        <v>968</v>
      </c>
      <c r="G1659" s="117" t="s">
        <v>969</v>
      </c>
      <c r="H1659" s="117" t="s">
        <v>5094</v>
      </c>
      <c r="I1659" s="117"/>
      <c r="J1659" s="116" t="s">
        <v>1858</v>
      </c>
      <c r="K1659" s="116">
        <v>9.7130476770000005</v>
      </c>
      <c r="L1659" s="116">
        <v>30.084190176</v>
      </c>
      <c r="M1659" s="117" t="s">
        <v>1859</v>
      </c>
      <c r="N1659" s="116" t="s">
        <v>159</v>
      </c>
      <c r="O1659" s="116">
        <v>40</v>
      </c>
      <c r="P1659" s="116">
        <v>280</v>
      </c>
      <c r="Q1659" s="116">
        <v>27</v>
      </c>
      <c r="R1659" s="116">
        <v>202</v>
      </c>
      <c r="S1659" s="116">
        <v>13</v>
      </c>
      <c r="T1659" s="116">
        <v>78</v>
      </c>
      <c r="U1659" s="116" t="s">
        <v>159</v>
      </c>
      <c r="V1659" s="116">
        <v>39</v>
      </c>
      <c r="W1659" s="116">
        <v>234</v>
      </c>
      <c r="X1659" s="116">
        <v>30</v>
      </c>
      <c r="Y1659" s="116">
        <v>180</v>
      </c>
      <c r="Z1659" s="116">
        <v>9</v>
      </c>
      <c r="AA1659" s="116">
        <v>54</v>
      </c>
      <c r="AB1659" s="116">
        <v>5</v>
      </c>
      <c r="AC1659" s="116">
        <v>30</v>
      </c>
      <c r="AD1659" s="116">
        <v>18</v>
      </c>
      <c r="AE1659" s="116">
        <v>108</v>
      </c>
      <c r="AF1659" s="116" t="s">
        <v>1860</v>
      </c>
      <c r="AG1659" s="117"/>
      <c r="AH1659" s="117" t="s">
        <v>1861</v>
      </c>
    </row>
    <row r="1660" spans="1:34" x14ac:dyDescent="0.25">
      <c r="A1660" s="117" t="s">
        <v>329</v>
      </c>
      <c r="B1660" s="117" t="s">
        <v>175</v>
      </c>
      <c r="C1660" s="117" t="s">
        <v>5095</v>
      </c>
      <c r="D1660" s="117" t="s">
        <v>891</v>
      </c>
      <c r="E1660" s="117" t="s">
        <v>892</v>
      </c>
      <c r="F1660" s="117" t="s">
        <v>968</v>
      </c>
      <c r="G1660" s="117" t="s">
        <v>969</v>
      </c>
      <c r="H1660" s="117" t="s">
        <v>5096</v>
      </c>
      <c r="I1660" s="117"/>
      <c r="J1660" s="116" t="s">
        <v>1858</v>
      </c>
      <c r="K1660" s="116">
        <v>9.5800307349999994</v>
      </c>
      <c r="L1660" s="116">
        <v>30.214510449999999</v>
      </c>
      <c r="M1660" s="117" t="s">
        <v>1859</v>
      </c>
      <c r="N1660" s="116" t="s">
        <v>159</v>
      </c>
      <c r="O1660" s="116">
        <v>41</v>
      </c>
      <c r="P1660" s="116">
        <v>287</v>
      </c>
      <c r="Q1660" s="116">
        <v>29</v>
      </c>
      <c r="R1660" s="116">
        <v>215</v>
      </c>
      <c r="S1660" s="116">
        <v>12</v>
      </c>
      <c r="T1660" s="116">
        <v>72</v>
      </c>
      <c r="U1660" s="116" t="s">
        <v>159</v>
      </c>
      <c r="V1660" s="116">
        <v>38</v>
      </c>
      <c r="W1660" s="116">
        <v>228</v>
      </c>
      <c r="X1660" s="116">
        <v>18</v>
      </c>
      <c r="Y1660" s="116">
        <v>108</v>
      </c>
      <c r="Z1660" s="116">
        <v>20</v>
      </c>
      <c r="AA1660" s="116">
        <v>120</v>
      </c>
      <c r="AB1660" s="116">
        <v>3</v>
      </c>
      <c r="AC1660" s="116">
        <v>18</v>
      </c>
      <c r="AD1660" s="116">
        <v>21</v>
      </c>
      <c r="AE1660" s="116">
        <v>126</v>
      </c>
      <c r="AF1660" s="116" t="s">
        <v>1860</v>
      </c>
      <c r="AG1660" s="117"/>
      <c r="AH1660" s="117" t="s">
        <v>1861</v>
      </c>
    </row>
    <row r="1661" spans="1:34" x14ac:dyDescent="0.25">
      <c r="A1661" s="117" t="s">
        <v>329</v>
      </c>
      <c r="B1661" s="117" t="s">
        <v>175</v>
      </c>
      <c r="C1661" s="117" t="s">
        <v>5097</v>
      </c>
      <c r="D1661" s="117" t="s">
        <v>891</v>
      </c>
      <c r="E1661" s="117" t="s">
        <v>892</v>
      </c>
      <c r="F1661" s="117" t="s">
        <v>968</v>
      </c>
      <c r="G1661" s="117" t="s">
        <v>969</v>
      </c>
      <c r="H1661" s="117" t="s">
        <v>969</v>
      </c>
      <c r="I1661" s="117"/>
      <c r="J1661" s="116" t="s">
        <v>1858</v>
      </c>
      <c r="K1661" s="116">
        <v>9.5800307349999994</v>
      </c>
      <c r="L1661" s="116">
        <v>30.214510449999999</v>
      </c>
      <c r="M1661" s="117" t="s">
        <v>1859</v>
      </c>
      <c r="N1661" s="116" t="s">
        <v>159</v>
      </c>
      <c r="O1661" s="116">
        <v>115</v>
      </c>
      <c r="P1661" s="116">
        <v>805</v>
      </c>
      <c r="Q1661" s="116">
        <v>87</v>
      </c>
      <c r="R1661" s="116">
        <v>637</v>
      </c>
      <c r="S1661" s="116">
        <v>28</v>
      </c>
      <c r="T1661" s="116">
        <v>168</v>
      </c>
      <c r="U1661" s="116" t="s">
        <v>159</v>
      </c>
      <c r="V1661" s="116">
        <v>70</v>
      </c>
      <c r="W1661" s="116">
        <v>420</v>
      </c>
      <c r="X1661" s="116">
        <v>50</v>
      </c>
      <c r="Y1661" s="116">
        <v>300</v>
      </c>
      <c r="Z1661" s="116">
        <v>20</v>
      </c>
      <c r="AA1661" s="116">
        <v>120</v>
      </c>
      <c r="AB1661" s="116">
        <v>10</v>
      </c>
      <c r="AC1661" s="116">
        <v>60</v>
      </c>
      <c r="AD1661" s="116">
        <v>20</v>
      </c>
      <c r="AE1661" s="116">
        <v>120</v>
      </c>
      <c r="AF1661" s="116" t="s">
        <v>1860</v>
      </c>
      <c r="AG1661" s="117"/>
      <c r="AH1661" s="117" t="s">
        <v>1861</v>
      </c>
    </row>
    <row r="1662" spans="1:34" x14ac:dyDescent="0.25">
      <c r="A1662" s="117" t="s">
        <v>329</v>
      </c>
      <c r="B1662" s="117" t="s">
        <v>175</v>
      </c>
      <c r="C1662" s="117" t="s">
        <v>5098</v>
      </c>
      <c r="D1662" s="117" t="s">
        <v>891</v>
      </c>
      <c r="E1662" s="117" t="s">
        <v>892</v>
      </c>
      <c r="F1662" s="117" t="s">
        <v>968</v>
      </c>
      <c r="G1662" s="117" t="s">
        <v>969</v>
      </c>
      <c r="H1662" s="117" t="s">
        <v>5099</v>
      </c>
      <c r="I1662" s="117"/>
      <c r="J1662" s="116" t="s">
        <v>1858</v>
      </c>
      <c r="K1662" s="116">
        <v>9.5800307349999994</v>
      </c>
      <c r="L1662" s="116">
        <v>30.214510449999999</v>
      </c>
      <c r="M1662" s="117" t="s">
        <v>1859</v>
      </c>
      <c r="N1662" s="116" t="s">
        <v>159</v>
      </c>
      <c r="O1662" s="116">
        <v>30</v>
      </c>
      <c r="P1662" s="116">
        <v>210</v>
      </c>
      <c r="Q1662" s="116">
        <v>20</v>
      </c>
      <c r="R1662" s="116">
        <v>150</v>
      </c>
      <c r="S1662" s="116">
        <v>10</v>
      </c>
      <c r="T1662" s="116">
        <v>60</v>
      </c>
      <c r="U1662" s="116" t="s">
        <v>159</v>
      </c>
      <c r="V1662" s="116">
        <v>35</v>
      </c>
      <c r="W1662" s="116">
        <v>210</v>
      </c>
      <c r="X1662" s="116">
        <v>20</v>
      </c>
      <c r="Y1662" s="116">
        <v>120</v>
      </c>
      <c r="Z1662" s="116">
        <v>15</v>
      </c>
      <c r="AA1662" s="116">
        <v>90</v>
      </c>
      <c r="AB1662" s="116">
        <v>5</v>
      </c>
      <c r="AC1662" s="116">
        <v>30</v>
      </c>
      <c r="AD1662" s="116">
        <v>17</v>
      </c>
      <c r="AE1662" s="116">
        <v>102</v>
      </c>
      <c r="AF1662" s="116" t="s">
        <v>1860</v>
      </c>
      <c r="AG1662" s="117"/>
      <c r="AH1662" s="117" t="s">
        <v>1861</v>
      </c>
    </row>
    <row r="1663" spans="1:34" x14ac:dyDescent="0.25">
      <c r="A1663" s="117" t="s">
        <v>329</v>
      </c>
      <c r="B1663" s="117" t="s">
        <v>175</v>
      </c>
      <c r="C1663" s="117" t="s">
        <v>5100</v>
      </c>
      <c r="D1663" s="117" t="s">
        <v>891</v>
      </c>
      <c r="E1663" s="117" t="s">
        <v>892</v>
      </c>
      <c r="F1663" s="117" t="s">
        <v>968</v>
      </c>
      <c r="G1663" s="117" t="s">
        <v>969</v>
      </c>
      <c r="H1663" s="117" t="s">
        <v>5101</v>
      </c>
      <c r="I1663" s="117"/>
      <c r="J1663" s="116" t="s">
        <v>1858</v>
      </c>
      <c r="K1663" s="116">
        <v>9.7552599999999998</v>
      </c>
      <c r="L1663" s="116">
        <v>30.126750000000001</v>
      </c>
      <c r="M1663" s="117" t="s">
        <v>1859</v>
      </c>
      <c r="N1663" s="116" t="s">
        <v>159</v>
      </c>
      <c r="O1663" s="116">
        <v>38</v>
      </c>
      <c r="P1663" s="116">
        <v>266</v>
      </c>
      <c r="Q1663" s="116">
        <v>21</v>
      </c>
      <c r="R1663" s="116">
        <v>164</v>
      </c>
      <c r="S1663" s="116">
        <v>17</v>
      </c>
      <c r="T1663" s="116">
        <v>102</v>
      </c>
      <c r="U1663" s="116" t="s">
        <v>159</v>
      </c>
      <c r="V1663" s="116">
        <v>35</v>
      </c>
      <c r="W1663" s="116">
        <v>210</v>
      </c>
      <c r="X1663" s="116">
        <v>15</v>
      </c>
      <c r="Y1663" s="116">
        <v>90</v>
      </c>
      <c r="Z1663" s="116">
        <v>20</v>
      </c>
      <c r="AA1663" s="116">
        <v>120</v>
      </c>
      <c r="AB1663" s="116">
        <v>1</v>
      </c>
      <c r="AC1663" s="116">
        <v>6</v>
      </c>
      <c r="AD1663" s="116">
        <v>13</v>
      </c>
      <c r="AE1663" s="116">
        <v>78</v>
      </c>
      <c r="AF1663" s="116" t="s">
        <v>1860</v>
      </c>
      <c r="AG1663" s="117"/>
      <c r="AH1663" s="117" t="s">
        <v>1861</v>
      </c>
    </row>
    <row r="1664" spans="1:34" x14ac:dyDescent="0.25">
      <c r="A1664" s="117" t="s">
        <v>329</v>
      </c>
      <c r="B1664" s="117" t="s">
        <v>175</v>
      </c>
      <c r="C1664" s="117" t="s">
        <v>5102</v>
      </c>
      <c r="D1664" s="117" t="s">
        <v>891</v>
      </c>
      <c r="E1664" s="117" t="s">
        <v>892</v>
      </c>
      <c r="F1664" s="117" t="s">
        <v>975</v>
      </c>
      <c r="G1664" s="117" t="s">
        <v>976</v>
      </c>
      <c r="H1664" s="117" t="s">
        <v>5103</v>
      </c>
      <c r="I1664" s="117"/>
      <c r="J1664" s="116" t="s">
        <v>1858</v>
      </c>
      <c r="K1664" s="116">
        <v>9.8773599999999995</v>
      </c>
      <c r="L1664" s="116">
        <v>30.072423000000001</v>
      </c>
      <c r="M1664" s="117" t="s">
        <v>1859</v>
      </c>
      <c r="N1664" s="116" t="s">
        <v>159</v>
      </c>
      <c r="O1664" s="116">
        <v>40</v>
      </c>
      <c r="P1664" s="116">
        <v>280</v>
      </c>
      <c r="Q1664" s="116">
        <v>25</v>
      </c>
      <c r="R1664" s="116">
        <v>175</v>
      </c>
      <c r="S1664" s="116">
        <v>15</v>
      </c>
      <c r="T1664" s="116">
        <v>105</v>
      </c>
      <c r="U1664" s="116" t="s">
        <v>159</v>
      </c>
      <c r="V1664" s="116">
        <v>53</v>
      </c>
      <c r="W1664" s="116">
        <v>318</v>
      </c>
      <c r="X1664" s="116">
        <v>28</v>
      </c>
      <c r="Y1664" s="116">
        <v>168</v>
      </c>
      <c r="Z1664" s="116">
        <v>25</v>
      </c>
      <c r="AA1664" s="116">
        <v>150</v>
      </c>
      <c r="AB1664" s="116">
        <v>5</v>
      </c>
      <c r="AC1664" s="116">
        <v>30</v>
      </c>
      <c r="AD1664" s="116">
        <v>20</v>
      </c>
      <c r="AE1664" s="116">
        <v>120</v>
      </c>
      <c r="AF1664" s="116" t="s">
        <v>1860</v>
      </c>
      <c r="AG1664" s="117"/>
      <c r="AH1664" s="117" t="s">
        <v>1861</v>
      </c>
    </row>
    <row r="1665" spans="1:34" x14ac:dyDescent="0.25">
      <c r="A1665" s="117" t="s">
        <v>329</v>
      </c>
      <c r="B1665" s="117" t="s">
        <v>175</v>
      </c>
      <c r="C1665" s="117" t="s">
        <v>5104</v>
      </c>
      <c r="D1665" s="117" t="s">
        <v>891</v>
      </c>
      <c r="E1665" s="117" t="s">
        <v>892</v>
      </c>
      <c r="F1665" s="117" t="s">
        <v>975</v>
      </c>
      <c r="G1665" s="117" t="s">
        <v>976</v>
      </c>
      <c r="H1665" s="117" t="s">
        <v>5105</v>
      </c>
      <c r="I1665" s="117"/>
      <c r="J1665" s="116" t="s">
        <v>1858</v>
      </c>
      <c r="K1665" s="116">
        <v>9.9346300000000003</v>
      </c>
      <c r="L1665" s="116">
        <v>30.000599999999999</v>
      </c>
      <c r="M1665" s="117" t="s">
        <v>1859</v>
      </c>
      <c r="N1665" s="116" t="s">
        <v>159</v>
      </c>
      <c r="O1665" s="116">
        <v>20</v>
      </c>
      <c r="P1665" s="116">
        <v>140</v>
      </c>
      <c r="Q1665" s="116">
        <v>15</v>
      </c>
      <c r="R1665" s="116">
        <v>105</v>
      </c>
      <c r="S1665" s="116">
        <v>5</v>
      </c>
      <c r="T1665" s="116">
        <v>35</v>
      </c>
      <c r="U1665" s="116" t="s">
        <v>159</v>
      </c>
      <c r="V1665" s="116">
        <v>60</v>
      </c>
      <c r="W1665" s="116">
        <v>360</v>
      </c>
      <c r="X1665" s="116">
        <v>26</v>
      </c>
      <c r="Y1665" s="116">
        <v>156</v>
      </c>
      <c r="Z1665" s="116">
        <v>34</v>
      </c>
      <c r="AA1665" s="116">
        <v>204</v>
      </c>
      <c r="AB1665" s="116">
        <v>6</v>
      </c>
      <c r="AC1665" s="116">
        <v>36</v>
      </c>
      <c r="AD1665" s="116">
        <v>11</v>
      </c>
      <c r="AE1665" s="116">
        <v>66</v>
      </c>
      <c r="AF1665" s="116" t="s">
        <v>1860</v>
      </c>
      <c r="AG1665" s="117"/>
      <c r="AH1665" s="117" t="s">
        <v>1861</v>
      </c>
    </row>
    <row r="1666" spans="1:34" x14ac:dyDescent="0.25">
      <c r="A1666" s="117" t="s">
        <v>329</v>
      </c>
      <c r="B1666" s="117" t="s">
        <v>175</v>
      </c>
      <c r="C1666" s="117" t="s">
        <v>5106</v>
      </c>
      <c r="D1666" s="117" t="s">
        <v>891</v>
      </c>
      <c r="E1666" s="117" t="s">
        <v>892</v>
      </c>
      <c r="F1666" s="117" t="s">
        <v>975</v>
      </c>
      <c r="G1666" s="117" t="s">
        <v>976</v>
      </c>
      <c r="H1666" s="117" t="s">
        <v>5107</v>
      </c>
      <c r="I1666" s="117"/>
      <c r="J1666" s="116" t="s">
        <v>1858</v>
      </c>
      <c r="K1666" s="116">
        <v>9.8467400000000005</v>
      </c>
      <c r="L1666" s="116">
        <v>30.158609999999999</v>
      </c>
      <c r="M1666" s="117" t="s">
        <v>1859</v>
      </c>
      <c r="N1666" s="116" t="s">
        <v>159</v>
      </c>
      <c r="O1666" s="116">
        <v>35</v>
      </c>
      <c r="P1666" s="116">
        <v>245</v>
      </c>
      <c r="Q1666" s="116">
        <v>20</v>
      </c>
      <c r="R1666" s="116">
        <v>140</v>
      </c>
      <c r="S1666" s="116">
        <v>15</v>
      </c>
      <c r="T1666" s="116">
        <v>105</v>
      </c>
      <c r="U1666" s="116" t="s">
        <v>159</v>
      </c>
      <c r="V1666" s="116">
        <v>33</v>
      </c>
      <c r="W1666" s="116">
        <v>198</v>
      </c>
      <c r="X1666" s="116">
        <v>18</v>
      </c>
      <c r="Y1666" s="116">
        <v>108</v>
      </c>
      <c r="Z1666" s="116">
        <v>15</v>
      </c>
      <c r="AA1666" s="116">
        <v>90</v>
      </c>
      <c r="AB1666" s="116">
        <v>8</v>
      </c>
      <c r="AC1666" s="116">
        <v>48</v>
      </c>
      <c r="AD1666" s="116">
        <v>18</v>
      </c>
      <c r="AE1666" s="116">
        <v>108</v>
      </c>
      <c r="AF1666" s="116" t="s">
        <v>1860</v>
      </c>
      <c r="AG1666" s="117"/>
      <c r="AH1666" s="117" t="s">
        <v>1861</v>
      </c>
    </row>
    <row r="1667" spans="1:34" x14ac:dyDescent="0.25">
      <c r="A1667" s="117" t="s">
        <v>329</v>
      </c>
      <c r="B1667" s="117" t="s">
        <v>175</v>
      </c>
      <c r="C1667" s="117" t="s">
        <v>5108</v>
      </c>
      <c r="D1667" s="117" t="s">
        <v>891</v>
      </c>
      <c r="E1667" s="117" t="s">
        <v>892</v>
      </c>
      <c r="F1667" s="117" t="s">
        <v>975</v>
      </c>
      <c r="G1667" s="117" t="s">
        <v>976</v>
      </c>
      <c r="H1667" s="117" t="s">
        <v>976</v>
      </c>
      <c r="I1667" s="117"/>
      <c r="J1667" s="116" t="s">
        <v>1858</v>
      </c>
      <c r="K1667" s="116">
        <v>9.8933499999999999</v>
      </c>
      <c r="L1667" s="116">
        <v>30.262560000000001</v>
      </c>
      <c r="M1667" s="117" t="s">
        <v>1859</v>
      </c>
      <c r="N1667" s="116" t="s">
        <v>159</v>
      </c>
      <c r="O1667" s="116">
        <v>57</v>
      </c>
      <c r="P1667" s="116">
        <v>342</v>
      </c>
      <c r="Q1667" s="116">
        <v>32</v>
      </c>
      <c r="R1667" s="116">
        <v>167</v>
      </c>
      <c r="S1667" s="116">
        <v>25</v>
      </c>
      <c r="T1667" s="116">
        <v>175</v>
      </c>
      <c r="U1667" s="116" t="s">
        <v>159</v>
      </c>
      <c r="V1667" s="116">
        <v>151</v>
      </c>
      <c r="W1667" s="116">
        <v>906</v>
      </c>
      <c r="X1667" s="116">
        <v>116</v>
      </c>
      <c r="Y1667" s="116">
        <v>696</v>
      </c>
      <c r="Z1667" s="116">
        <v>35</v>
      </c>
      <c r="AA1667" s="116">
        <v>210</v>
      </c>
      <c r="AB1667" s="116">
        <v>50</v>
      </c>
      <c r="AC1667" s="116">
        <v>300</v>
      </c>
      <c r="AD1667" s="116">
        <v>100</v>
      </c>
      <c r="AE1667" s="116">
        <v>600</v>
      </c>
      <c r="AF1667" s="116" t="s">
        <v>1860</v>
      </c>
      <c r="AG1667" s="117"/>
      <c r="AH1667" s="117" t="s">
        <v>1861</v>
      </c>
    </row>
    <row r="1668" spans="1:34" x14ac:dyDescent="0.25">
      <c r="A1668" s="117" t="s">
        <v>329</v>
      </c>
      <c r="B1668" s="117" t="s">
        <v>175</v>
      </c>
      <c r="C1668" s="117" t="s">
        <v>5109</v>
      </c>
      <c r="D1668" s="117" t="s">
        <v>891</v>
      </c>
      <c r="E1668" s="117" t="s">
        <v>892</v>
      </c>
      <c r="F1668" s="117" t="s">
        <v>975</v>
      </c>
      <c r="G1668" s="117" t="s">
        <v>976</v>
      </c>
      <c r="H1668" s="117" t="s">
        <v>5110</v>
      </c>
      <c r="I1668" s="117"/>
      <c r="J1668" s="116" t="s">
        <v>1858</v>
      </c>
      <c r="K1668" s="116">
        <v>9.8921299999999999</v>
      </c>
      <c r="L1668" s="116">
        <v>30.061810000000001</v>
      </c>
      <c r="M1668" s="117" t="s">
        <v>1859</v>
      </c>
      <c r="N1668" s="116" t="s">
        <v>159</v>
      </c>
      <c r="O1668" s="116">
        <v>20</v>
      </c>
      <c r="P1668" s="116">
        <v>140</v>
      </c>
      <c r="Q1668" s="116">
        <v>15</v>
      </c>
      <c r="R1668" s="116">
        <v>105</v>
      </c>
      <c r="S1668" s="116">
        <v>5</v>
      </c>
      <c r="T1668" s="116">
        <v>35</v>
      </c>
      <c r="U1668" s="116" t="s">
        <v>159</v>
      </c>
      <c r="V1668" s="116">
        <v>26</v>
      </c>
      <c r="W1668" s="116">
        <v>156</v>
      </c>
      <c r="X1668" s="116">
        <v>12</v>
      </c>
      <c r="Y1668" s="116">
        <v>72</v>
      </c>
      <c r="Z1668" s="116">
        <v>14</v>
      </c>
      <c r="AA1668" s="116">
        <v>84</v>
      </c>
      <c r="AB1668" s="116">
        <v>10</v>
      </c>
      <c r="AC1668" s="116">
        <v>60</v>
      </c>
      <c r="AD1668" s="116">
        <v>30</v>
      </c>
      <c r="AE1668" s="116">
        <v>180</v>
      </c>
      <c r="AF1668" s="116" t="s">
        <v>1860</v>
      </c>
      <c r="AG1668" s="117"/>
      <c r="AH1668" s="117" t="s">
        <v>1861</v>
      </c>
    </row>
    <row r="1669" spans="1:34" x14ac:dyDescent="0.25">
      <c r="A1669" s="117" t="s">
        <v>329</v>
      </c>
      <c r="B1669" s="117" t="s">
        <v>175</v>
      </c>
      <c r="C1669" s="117" t="s">
        <v>5111</v>
      </c>
      <c r="D1669" s="117" t="s">
        <v>891</v>
      </c>
      <c r="E1669" s="117" t="s">
        <v>892</v>
      </c>
      <c r="F1669" s="117" t="s">
        <v>975</v>
      </c>
      <c r="G1669" s="117" t="s">
        <v>976</v>
      </c>
      <c r="H1669" s="117" t="s">
        <v>5112</v>
      </c>
      <c r="I1669" s="117"/>
      <c r="J1669" s="116" t="s">
        <v>1858</v>
      </c>
      <c r="K1669" s="116">
        <v>9.8534500000000005</v>
      </c>
      <c r="L1669" s="116">
        <v>30.226420000000001</v>
      </c>
      <c r="M1669" s="117" t="s">
        <v>1859</v>
      </c>
      <c r="N1669" s="116" t="s">
        <v>159</v>
      </c>
      <c r="O1669" s="116">
        <v>20</v>
      </c>
      <c r="P1669" s="116">
        <v>140</v>
      </c>
      <c r="Q1669" s="116">
        <v>10</v>
      </c>
      <c r="R1669" s="116">
        <v>70</v>
      </c>
      <c r="S1669" s="116">
        <v>10</v>
      </c>
      <c r="T1669" s="116">
        <v>70</v>
      </c>
      <c r="U1669" s="116" t="s">
        <v>159</v>
      </c>
      <c r="V1669" s="116">
        <v>37</v>
      </c>
      <c r="W1669" s="116">
        <v>222</v>
      </c>
      <c r="X1669" s="116">
        <v>16</v>
      </c>
      <c r="Y1669" s="116">
        <v>96</v>
      </c>
      <c r="Z1669" s="116">
        <v>21</v>
      </c>
      <c r="AA1669" s="116">
        <v>126</v>
      </c>
      <c r="AB1669" s="116">
        <v>5</v>
      </c>
      <c r="AC1669" s="116">
        <v>30</v>
      </c>
      <c r="AD1669" s="116">
        <v>13</v>
      </c>
      <c r="AE1669" s="116">
        <v>78</v>
      </c>
      <c r="AF1669" s="116" t="s">
        <v>1860</v>
      </c>
      <c r="AG1669" s="117"/>
      <c r="AH1669" s="117" t="s">
        <v>1861</v>
      </c>
    </row>
    <row r="1670" spans="1:34" x14ac:dyDescent="0.25">
      <c r="A1670" s="117" t="s">
        <v>329</v>
      </c>
      <c r="B1670" s="117" t="s">
        <v>175</v>
      </c>
      <c r="C1670" s="117" t="s">
        <v>5113</v>
      </c>
      <c r="D1670" s="117" t="s">
        <v>891</v>
      </c>
      <c r="E1670" s="117" t="s">
        <v>892</v>
      </c>
      <c r="F1670" s="117" t="s">
        <v>975</v>
      </c>
      <c r="G1670" s="117" t="s">
        <v>976</v>
      </c>
      <c r="H1670" s="117" t="s">
        <v>5114</v>
      </c>
      <c r="I1670" s="117" t="s">
        <v>5114</v>
      </c>
      <c r="J1670" s="116" t="s">
        <v>1858</v>
      </c>
      <c r="K1670" s="116">
        <v>10.0444</v>
      </c>
      <c r="L1670" s="116">
        <v>30.037500000000001</v>
      </c>
      <c r="M1670" s="117" t="s">
        <v>1859</v>
      </c>
      <c r="N1670" s="116" t="s">
        <v>159</v>
      </c>
      <c r="O1670" s="116">
        <v>50</v>
      </c>
      <c r="P1670" s="116">
        <v>350</v>
      </c>
      <c r="Q1670" s="116">
        <v>30</v>
      </c>
      <c r="R1670" s="116">
        <v>210</v>
      </c>
      <c r="S1670" s="116">
        <v>20</v>
      </c>
      <c r="T1670" s="116">
        <v>140</v>
      </c>
      <c r="U1670" s="116" t="s">
        <v>159</v>
      </c>
      <c r="V1670" s="116">
        <v>33</v>
      </c>
      <c r="W1670" s="116">
        <v>198</v>
      </c>
      <c r="X1670" s="116">
        <v>17</v>
      </c>
      <c r="Y1670" s="116">
        <v>102</v>
      </c>
      <c r="Z1670" s="116">
        <v>16</v>
      </c>
      <c r="AA1670" s="116">
        <v>96</v>
      </c>
      <c r="AB1670" s="116">
        <v>3</v>
      </c>
      <c r="AC1670" s="116">
        <v>18</v>
      </c>
      <c r="AD1670" s="116">
        <v>17</v>
      </c>
      <c r="AE1670" s="116">
        <v>102</v>
      </c>
      <c r="AF1670" s="116" t="s">
        <v>1860</v>
      </c>
      <c r="AG1670" s="117"/>
      <c r="AH1670" s="117" t="s">
        <v>1861</v>
      </c>
    </row>
    <row r="1671" spans="1:34" x14ac:dyDescent="0.25">
      <c r="A1671" s="117" t="s">
        <v>329</v>
      </c>
      <c r="B1671" s="117" t="s">
        <v>175</v>
      </c>
      <c r="C1671" s="117" t="s">
        <v>5115</v>
      </c>
      <c r="D1671" s="117" t="s">
        <v>891</v>
      </c>
      <c r="E1671" s="117" t="s">
        <v>892</v>
      </c>
      <c r="F1671" s="117" t="s">
        <v>975</v>
      </c>
      <c r="G1671" s="117" t="s">
        <v>976</v>
      </c>
      <c r="H1671" s="117" t="s">
        <v>5116</v>
      </c>
      <c r="I1671" s="117"/>
      <c r="J1671" s="116" t="s">
        <v>1858</v>
      </c>
      <c r="K1671" s="116">
        <v>10.044</v>
      </c>
      <c r="L1671" s="116">
        <v>30.037400000000002</v>
      </c>
      <c r="M1671" s="117" t="s">
        <v>1859</v>
      </c>
      <c r="N1671" s="116" t="s">
        <v>159</v>
      </c>
      <c r="O1671" s="116">
        <v>20</v>
      </c>
      <c r="P1671" s="116">
        <v>140</v>
      </c>
      <c r="Q1671" s="116">
        <v>17</v>
      </c>
      <c r="R1671" s="116">
        <v>119</v>
      </c>
      <c r="S1671" s="116">
        <v>3</v>
      </c>
      <c r="T1671" s="116">
        <v>21</v>
      </c>
      <c r="U1671" s="116" t="s">
        <v>159</v>
      </c>
      <c r="V1671" s="116">
        <v>36</v>
      </c>
      <c r="W1671" s="116">
        <v>216</v>
      </c>
      <c r="X1671" s="116">
        <v>17</v>
      </c>
      <c r="Y1671" s="116">
        <v>102</v>
      </c>
      <c r="Z1671" s="116">
        <v>19</v>
      </c>
      <c r="AA1671" s="116">
        <v>114</v>
      </c>
      <c r="AB1671" s="116">
        <v>5</v>
      </c>
      <c r="AC1671" s="116">
        <v>30</v>
      </c>
      <c r="AD1671" s="116">
        <v>20</v>
      </c>
      <c r="AE1671" s="116">
        <v>120</v>
      </c>
      <c r="AF1671" s="116" t="s">
        <v>1860</v>
      </c>
      <c r="AG1671" s="117"/>
      <c r="AH1671" s="117" t="s">
        <v>1861</v>
      </c>
    </row>
    <row r="1672" spans="1:34" x14ac:dyDescent="0.25">
      <c r="A1672" s="117" t="s">
        <v>329</v>
      </c>
      <c r="B1672" s="117" t="s">
        <v>175</v>
      </c>
      <c r="C1672" s="117" t="s">
        <v>5117</v>
      </c>
      <c r="D1672" s="117" t="s">
        <v>891</v>
      </c>
      <c r="E1672" s="117" t="s">
        <v>892</v>
      </c>
      <c r="F1672" s="117" t="s">
        <v>975</v>
      </c>
      <c r="G1672" s="117" t="s">
        <v>976</v>
      </c>
      <c r="H1672" s="117" t="s">
        <v>5118</v>
      </c>
      <c r="I1672" s="117"/>
      <c r="J1672" s="116" t="s">
        <v>1858</v>
      </c>
      <c r="K1672" s="116">
        <v>9.9708100000000002</v>
      </c>
      <c r="L1672" s="116">
        <v>30.01511</v>
      </c>
      <c r="M1672" s="117" t="s">
        <v>1859</v>
      </c>
      <c r="N1672" s="116" t="s">
        <v>159</v>
      </c>
      <c r="O1672" s="116">
        <v>28</v>
      </c>
      <c r="P1672" s="116">
        <v>196</v>
      </c>
      <c r="Q1672" s="116">
        <v>20</v>
      </c>
      <c r="R1672" s="116">
        <v>140</v>
      </c>
      <c r="S1672" s="116">
        <v>8</v>
      </c>
      <c r="T1672" s="116">
        <v>56</v>
      </c>
      <c r="U1672" s="116" t="s">
        <v>159</v>
      </c>
      <c r="V1672" s="116">
        <v>36</v>
      </c>
      <c r="W1672" s="116">
        <v>216</v>
      </c>
      <c r="X1672" s="116">
        <v>25</v>
      </c>
      <c r="Y1672" s="116">
        <v>150</v>
      </c>
      <c r="Z1672" s="116">
        <v>11</v>
      </c>
      <c r="AA1672" s="116">
        <v>66</v>
      </c>
      <c r="AB1672" s="116">
        <v>11</v>
      </c>
      <c r="AC1672" s="116">
        <v>66</v>
      </c>
      <c r="AD1672" s="116">
        <v>15</v>
      </c>
      <c r="AE1672" s="116">
        <v>90</v>
      </c>
      <c r="AF1672" s="116" t="s">
        <v>1860</v>
      </c>
      <c r="AG1672" s="117"/>
      <c r="AH1672" s="117" t="s">
        <v>1861</v>
      </c>
    </row>
    <row r="1673" spans="1:34" x14ac:dyDescent="0.25">
      <c r="A1673" s="117" t="s">
        <v>329</v>
      </c>
      <c r="B1673" s="117" t="s">
        <v>175</v>
      </c>
      <c r="C1673" s="117" t="s">
        <v>5119</v>
      </c>
      <c r="D1673" s="117" t="s">
        <v>891</v>
      </c>
      <c r="E1673" s="117" t="s">
        <v>892</v>
      </c>
      <c r="F1673" s="117" t="s">
        <v>975</v>
      </c>
      <c r="G1673" s="117" t="s">
        <v>976</v>
      </c>
      <c r="H1673" s="117" t="s">
        <v>5120</v>
      </c>
      <c r="I1673" s="117" t="s">
        <v>5120</v>
      </c>
      <c r="J1673" s="116" t="s">
        <v>1858</v>
      </c>
      <c r="K1673" s="116">
        <v>9.93459</v>
      </c>
      <c r="L1673" s="116">
        <v>30.000640000000001</v>
      </c>
      <c r="M1673" s="117" t="s">
        <v>1859</v>
      </c>
      <c r="N1673" s="116" t="s">
        <v>159</v>
      </c>
      <c r="O1673" s="116">
        <v>35</v>
      </c>
      <c r="P1673" s="116">
        <v>245</v>
      </c>
      <c r="Q1673" s="116">
        <v>25</v>
      </c>
      <c r="R1673" s="116">
        <v>175</v>
      </c>
      <c r="S1673" s="116">
        <v>10</v>
      </c>
      <c r="T1673" s="116">
        <v>70</v>
      </c>
      <c r="U1673" s="116" t="s">
        <v>159</v>
      </c>
      <c r="V1673" s="116">
        <v>36</v>
      </c>
      <c r="W1673" s="116">
        <v>216</v>
      </c>
      <c r="X1673" s="116">
        <v>19</v>
      </c>
      <c r="Y1673" s="116">
        <v>114</v>
      </c>
      <c r="Z1673" s="116">
        <v>17</v>
      </c>
      <c r="AA1673" s="116">
        <v>102</v>
      </c>
      <c r="AB1673" s="116">
        <v>9</v>
      </c>
      <c r="AC1673" s="116">
        <v>54</v>
      </c>
      <c r="AD1673" s="116">
        <v>23</v>
      </c>
      <c r="AE1673" s="116">
        <v>138</v>
      </c>
      <c r="AF1673" s="116" t="s">
        <v>1860</v>
      </c>
      <c r="AG1673" s="117"/>
      <c r="AH1673" s="117" t="s">
        <v>1861</v>
      </c>
    </row>
    <row r="1674" spans="1:34" x14ac:dyDescent="0.25">
      <c r="A1674" s="117" t="s">
        <v>329</v>
      </c>
      <c r="B1674" s="117" t="s">
        <v>175</v>
      </c>
      <c r="C1674" s="117" t="s">
        <v>5121</v>
      </c>
      <c r="D1674" s="117" t="s">
        <v>891</v>
      </c>
      <c r="E1674" s="117" t="s">
        <v>892</v>
      </c>
      <c r="F1674" s="117" t="s">
        <v>890</v>
      </c>
      <c r="G1674" s="117" t="s">
        <v>893</v>
      </c>
      <c r="H1674" s="117" t="s">
        <v>5122</v>
      </c>
      <c r="I1674" s="117"/>
      <c r="J1674" s="116" t="s">
        <v>1858</v>
      </c>
      <c r="K1674" s="116">
        <v>9.5729348299999995</v>
      </c>
      <c r="L1674" s="116">
        <v>29.903227399999999</v>
      </c>
      <c r="M1674" s="117" t="s">
        <v>1859</v>
      </c>
      <c r="N1674" s="116" t="s">
        <v>159</v>
      </c>
      <c r="O1674" s="116">
        <v>36</v>
      </c>
      <c r="P1674" s="116">
        <v>216</v>
      </c>
      <c r="Q1674" s="116">
        <v>26</v>
      </c>
      <c r="R1674" s="116">
        <v>156</v>
      </c>
      <c r="S1674" s="116">
        <v>10</v>
      </c>
      <c r="T1674" s="116">
        <v>60</v>
      </c>
      <c r="U1674" s="116" t="s">
        <v>159</v>
      </c>
      <c r="V1674" s="116">
        <v>60</v>
      </c>
      <c r="W1674" s="116">
        <v>360</v>
      </c>
      <c r="X1674" s="116">
        <v>50</v>
      </c>
      <c r="Y1674" s="116">
        <v>300</v>
      </c>
      <c r="Z1674" s="116">
        <v>10</v>
      </c>
      <c r="AA1674" s="116">
        <v>60</v>
      </c>
      <c r="AB1674" s="116">
        <v>0</v>
      </c>
      <c r="AC1674" s="116">
        <v>0</v>
      </c>
      <c r="AD1674" s="116">
        <v>30</v>
      </c>
      <c r="AE1674" s="116">
        <v>180</v>
      </c>
      <c r="AF1674" s="116" t="s">
        <v>1860</v>
      </c>
      <c r="AG1674" s="117"/>
      <c r="AH1674" s="117" t="s">
        <v>1861</v>
      </c>
    </row>
    <row r="1675" spans="1:34" x14ac:dyDescent="0.25">
      <c r="A1675" s="117" t="s">
        <v>329</v>
      </c>
      <c r="B1675" s="117" t="s">
        <v>175</v>
      </c>
      <c r="C1675" s="117" t="s">
        <v>5123</v>
      </c>
      <c r="D1675" s="117" t="s">
        <v>891</v>
      </c>
      <c r="E1675" s="117" t="s">
        <v>892</v>
      </c>
      <c r="F1675" s="117" t="s">
        <v>890</v>
      </c>
      <c r="G1675" s="117" t="s">
        <v>893</v>
      </c>
      <c r="H1675" s="117" t="s">
        <v>5124</v>
      </c>
      <c r="I1675" s="117"/>
      <c r="J1675" s="116" t="s">
        <v>1858</v>
      </c>
      <c r="K1675" s="116">
        <v>9.8220859380000007</v>
      </c>
      <c r="L1675" s="116">
        <v>30.032247779999999</v>
      </c>
      <c r="M1675" s="117" t="s">
        <v>1859</v>
      </c>
      <c r="N1675" s="116" t="s">
        <v>159</v>
      </c>
      <c r="O1675" s="116">
        <v>57</v>
      </c>
      <c r="P1675" s="116">
        <v>342</v>
      </c>
      <c r="Q1675" s="116">
        <v>34</v>
      </c>
      <c r="R1675" s="116">
        <v>204</v>
      </c>
      <c r="S1675" s="116">
        <v>23</v>
      </c>
      <c r="T1675" s="116">
        <v>138</v>
      </c>
      <c r="U1675" s="116" t="s">
        <v>159</v>
      </c>
      <c r="V1675" s="116">
        <v>50</v>
      </c>
      <c r="W1675" s="116">
        <v>300</v>
      </c>
      <c r="X1675" s="116">
        <v>35</v>
      </c>
      <c r="Y1675" s="116">
        <v>210</v>
      </c>
      <c r="Z1675" s="116">
        <v>15</v>
      </c>
      <c r="AA1675" s="116">
        <v>90</v>
      </c>
      <c r="AB1675" s="116">
        <v>37</v>
      </c>
      <c r="AC1675" s="116">
        <v>257</v>
      </c>
      <c r="AD1675" s="116">
        <v>31</v>
      </c>
      <c r="AE1675" s="116">
        <v>186</v>
      </c>
      <c r="AF1675" s="116" t="s">
        <v>1860</v>
      </c>
      <c r="AG1675" s="117"/>
      <c r="AH1675" s="117" t="s">
        <v>1861</v>
      </c>
    </row>
    <row r="1676" spans="1:34" x14ac:dyDescent="0.25">
      <c r="A1676" s="117" t="s">
        <v>329</v>
      </c>
      <c r="B1676" s="117" t="s">
        <v>175</v>
      </c>
      <c r="C1676" s="117" t="s">
        <v>5125</v>
      </c>
      <c r="D1676" s="117" t="s">
        <v>891</v>
      </c>
      <c r="E1676" s="117" t="s">
        <v>892</v>
      </c>
      <c r="F1676" s="117" t="s">
        <v>890</v>
      </c>
      <c r="G1676" s="117" t="s">
        <v>893</v>
      </c>
      <c r="H1676" s="117" t="s">
        <v>5126</v>
      </c>
      <c r="I1676" s="117"/>
      <c r="J1676" s="116" t="s">
        <v>1858</v>
      </c>
      <c r="K1676" s="116">
        <v>9.637397</v>
      </c>
      <c r="L1676" s="116">
        <v>29.617934000000002</v>
      </c>
      <c r="M1676" s="117" t="s">
        <v>1859</v>
      </c>
      <c r="N1676" s="116" t="s">
        <v>159</v>
      </c>
      <c r="O1676" s="116">
        <v>303</v>
      </c>
      <c r="P1676" s="116">
        <v>1818</v>
      </c>
      <c r="Q1676" s="116">
        <v>213</v>
      </c>
      <c r="R1676" s="116">
        <v>1278</v>
      </c>
      <c r="S1676" s="116">
        <v>90</v>
      </c>
      <c r="T1676" s="116">
        <v>540</v>
      </c>
      <c r="U1676" s="116" t="s">
        <v>159</v>
      </c>
      <c r="V1676" s="116">
        <v>220</v>
      </c>
      <c r="W1676" s="116">
        <v>1320</v>
      </c>
      <c r="X1676" s="116">
        <v>120</v>
      </c>
      <c r="Y1676" s="116">
        <v>720</v>
      </c>
      <c r="Z1676" s="116">
        <v>100</v>
      </c>
      <c r="AA1676" s="116">
        <v>600</v>
      </c>
      <c r="AB1676" s="116">
        <v>20</v>
      </c>
      <c r="AC1676" s="116">
        <v>120</v>
      </c>
      <c r="AD1676" s="116">
        <v>100</v>
      </c>
      <c r="AE1676" s="116">
        <v>600</v>
      </c>
      <c r="AF1676" s="116" t="s">
        <v>1860</v>
      </c>
      <c r="AG1676" s="117"/>
      <c r="AH1676" s="117" t="s">
        <v>1861</v>
      </c>
    </row>
    <row r="1677" spans="1:34" x14ac:dyDescent="0.25">
      <c r="A1677" s="117" t="s">
        <v>329</v>
      </c>
      <c r="B1677" s="117" t="s">
        <v>175</v>
      </c>
      <c r="C1677" s="117" t="s">
        <v>5127</v>
      </c>
      <c r="D1677" s="117" t="s">
        <v>891</v>
      </c>
      <c r="E1677" s="117" t="s">
        <v>892</v>
      </c>
      <c r="F1677" s="117" t="s">
        <v>890</v>
      </c>
      <c r="G1677" s="117" t="s">
        <v>893</v>
      </c>
      <c r="H1677" s="117" t="s">
        <v>5128</v>
      </c>
      <c r="I1677" s="117" t="s">
        <v>5129</v>
      </c>
      <c r="J1677" s="116" t="s">
        <v>1858</v>
      </c>
      <c r="K1677" s="116">
        <v>9.5480490000000007</v>
      </c>
      <c r="L1677" s="116">
        <v>29.692748000000002</v>
      </c>
      <c r="M1677" s="117" t="s">
        <v>1859</v>
      </c>
      <c r="N1677" s="116" t="s">
        <v>159</v>
      </c>
      <c r="O1677" s="116">
        <v>23</v>
      </c>
      <c r="P1677" s="116">
        <v>138</v>
      </c>
      <c r="Q1677" s="116">
        <v>12</v>
      </c>
      <c r="R1677" s="116">
        <v>72</v>
      </c>
      <c r="S1677" s="116">
        <v>11</v>
      </c>
      <c r="T1677" s="116">
        <v>66</v>
      </c>
      <c r="U1677" s="116" t="s">
        <v>159</v>
      </c>
      <c r="V1677" s="116">
        <v>37</v>
      </c>
      <c r="W1677" s="116">
        <v>222</v>
      </c>
      <c r="X1677" s="116">
        <v>24</v>
      </c>
      <c r="Y1677" s="116">
        <v>144</v>
      </c>
      <c r="Z1677" s="116">
        <v>13</v>
      </c>
      <c r="AA1677" s="116">
        <v>78</v>
      </c>
      <c r="AB1677" s="116">
        <v>10</v>
      </c>
      <c r="AC1677" s="116">
        <v>60</v>
      </c>
      <c r="AD1677" s="116">
        <v>25</v>
      </c>
      <c r="AE1677" s="116">
        <v>150</v>
      </c>
      <c r="AF1677" s="116" t="s">
        <v>1860</v>
      </c>
      <c r="AG1677" s="117"/>
      <c r="AH1677" s="117" t="s">
        <v>1861</v>
      </c>
    </row>
    <row r="1678" spans="1:34" x14ac:dyDescent="0.25">
      <c r="A1678" s="117" t="s">
        <v>329</v>
      </c>
      <c r="B1678" s="117" t="s">
        <v>175</v>
      </c>
      <c r="C1678" s="117" t="s">
        <v>5130</v>
      </c>
      <c r="D1678" s="117" t="s">
        <v>891</v>
      </c>
      <c r="E1678" s="117" t="s">
        <v>892</v>
      </c>
      <c r="F1678" s="117" t="s">
        <v>973</v>
      </c>
      <c r="G1678" s="117" t="s">
        <v>974</v>
      </c>
      <c r="H1678" s="117" t="s">
        <v>5131</v>
      </c>
      <c r="I1678" s="117"/>
      <c r="J1678" s="116" t="s">
        <v>1858</v>
      </c>
      <c r="K1678" s="116">
        <v>9.9189500000000006</v>
      </c>
      <c r="L1678" s="116">
        <v>29.983750000000001</v>
      </c>
      <c r="M1678" s="117" t="s">
        <v>1859</v>
      </c>
      <c r="N1678" s="116" t="s">
        <v>159</v>
      </c>
      <c r="O1678" s="116">
        <v>25</v>
      </c>
      <c r="P1678" s="116">
        <v>150</v>
      </c>
      <c r="Q1678" s="116">
        <v>13</v>
      </c>
      <c r="R1678" s="116">
        <v>78</v>
      </c>
      <c r="S1678" s="116">
        <v>12</v>
      </c>
      <c r="T1678" s="116">
        <v>72</v>
      </c>
      <c r="U1678" s="116" t="s">
        <v>159</v>
      </c>
      <c r="V1678" s="116">
        <v>122</v>
      </c>
      <c r="W1678" s="116">
        <v>732</v>
      </c>
      <c r="X1678" s="116">
        <v>82</v>
      </c>
      <c r="Y1678" s="116">
        <v>492</v>
      </c>
      <c r="Z1678" s="116">
        <v>40</v>
      </c>
      <c r="AA1678" s="116">
        <v>240</v>
      </c>
      <c r="AB1678" s="116">
        <v>10</v>
      </c>
      <c r="AC1678" s="116">
        <v>60</v>
      </c>
      <c r="AD1678" s="116">
        <v>50</v>
      </c>
      <c r="AE1678" s="116">
        <v>300</v>
      </c>
      <c r="AF1678" s="116" t="s">
        <v>1860</v>
      </c>
      <c r="AG1678" s="117"/>
      <c r="AH1678" s="117" t="s">
        <v>1861</v>
      </c>
    </row>
    <row r="1679" spans="1:34" x14ac:dyDescent="0.25">
      <c r="A1679" s="117" t="s">
        <v>329</v>
      </c>
      <c r="B1679" s="117" t="s">
        <v>175</v>
      </c>
      <c r="C1679" s="117" t="s">
        <v>5132</v>
      </c>
      <c r="D1679" s="117" t="s">
        <v>891</v>
      </c>
      <c r="E1679" s="117" t="s">
        <v>892</v>
      </c>
      <c r="F1679" s="117" t="s">
        <v>973</v>
      </c>
      <c r="G1679" s="117" t="s">
        <v>974</v>
      </c>
      <c r="H1679" s="117" t="s">
        <v>5133</v>
      </c>
      <c r="I1679" s="117"/>
      <c r="J1679" s="116" t="s">
        <v>1858</v>
      </c>
      <c r="K1679" s="116">
        <v>9.9125599999999991</v>
      </c>
      <c r="L1679" s="116">
        <v>29.982659999999999</v>
      </c>
      <c r="M1679" s="117" t="s">
        <v>1859</v>
      </c>
      <c r="N1679" s="116" t="s">
        <v>159</v>
      </c>
      <c r="O1679" s="116">
        <v>19</v>
      </c>
      <c r="P1679" s="116">
        <v>114</v>
      </c>
      <c r="Q1679" s="116">
        <v>11</v>
      </c>
      <c r="R1679" s="116">
        <v>66</v>
      </c>
      <c r="S1679" s="116">
        <v>8</v>
      </c>
      <c r="T1679" s="116">
        <v>48</v>
      </c>
      <c r="U1679" s="116" t="s">
        <v>159</v>
      </c>
      <c r="V1679" s="116">
        <v>75</v>
      </c>
      <c r="W1679" s="116">
        <v>450</v>
      </c>
      <c r="X1679" s="116">
        <v>50</v>
      </c>
      <c r="Y1679" s="116">
        <v>300</v>
      </c>
      <c r="Z1679" s="116">
        <v>25</v>
      </c>
      <c r="AA1679" s="116">
        <v>150</v>
      </c>
      <c r="AB1679" s="116">
        <v>10</v>
      </c>
      <c r="AC1679" s="116">
        <v>60</v>
      </c>
      <c r="AD1679" s="116">
        <v>20</v>
      </c>
      <c r="AE1679" s="116">
        <v>120</v>
      </c>
      <c r="AF1679" s="116" t="s">
        <v>1860</v>
      </c>
      <c r="AG1679" s="117"/>
      <c r="AH1679" s="117" t="s">
        <v>1861</v>
      </c>
    </row>
    <row r="1680" spans="1:34" x14ac:dyDescent="0.25">
      <c r="A1680" s="117" t="s">
        <v>329</v>
      </c>
      <c r="B1680" s="117" t="s">
        <v>175</v>
      </c>
      <c r="C1680" s="117" t="s">
        <v>5134</v>
      </c>
      <c r="D1680" s="117" t="s">
        <v>891</v>
      </c>
      <c r="E1680" s="117" t="s">
        <v>892</v>
      </c>
      <c r="F1680" s="117" t="s">
        <v>973</v>
      </c>
      <c r="G1680" s="117" t="s">
        <v>974</v>
      </c>
      <c r="H1680" s="117" t="s">
        <v>5135</v>
      </c>
      <c r="I1680" s="117"/>
      <c r="J1680" s="116" t="s">
        <v>1858</v>
      </c>
      <c r="K1680" s="116">
        <v>9.9189100000000003</v>
      </c>
      <c r="L1680" s="116">
        <v>29.983609999999999</v>
      </c>
      <c r="M1680" s="117" t="s">
        <v>1859</v>
      </c>
      <c r="N1680" s="116" t="s">
        <v>159</v>
      </c>
      <c r="O1680" s="116">
        <v>21</v>
      </c>
      <c r="P1680" s="116">
        <v>126</v>
      </c>
      <c r="Q1680" s="116">
        <v>11</v>
      </c>
      <c r="R1680" s="116">
        <v>66</v>
      </c>
      <c r="S1680" s="116">
        <v>10</v>
      </c>
      <c r="T1680" s="116">
        <v>60</v>
      </c>
      <c r="U1680" s="116" t="s">
        <v>159</v>
      </c>
      <c r="V1680" s="116">
        <v>70</v>
      </c>
      <c r="W1680" s="116">
        <v>420</v>
      </c>
      <c r="X1680" s="116">
        <v>45</v>
      </c>
      <c r="Y1680" s="116">
        <v>270</v>
      </c>
      <c r="Z1680" s="116">
        <v>25</v>
      </c>
      <c r="AA1680" s="116">
        <v>150</v>
      </c>
      <c r="AB1680" s="116">
        <v>3</v>
      </c>
      <c r="AC1680" s="116">
        <v>18</v>
      </c>
      <c r="AD1680" s="116">
        <v>30</v>
      </c>
      <c r="AE1680" s="116">
        <v>180</v>
      </c>
      <c r="AF1680" s="116" t="s">
        <v>1860</v>
      </c>
      <c r="AG1680" s="117"/>
      <c r="AH1680" s="117" t="s">
        <v>1861</v>
      </c>
    </row>
    <row r="1681" spans="1:34" x14ac:dyDescent="0.25">
      <c r="A1681" s="117" t="s">
        <v>329</v>
      </c>
      <c r="B1681" s="117" t="s">
        <v>175</v>
      </c>
      <c r="C1681" s="117" t="s">
        <v>5136</v>
      </c>
      <c r="D1681" s="117" t="s">
        <v>891</v>
      </c>
      <c r="E1681" s="117" t="s">
        <v>892</v>
      </c>
      <c r="F1681" s="117" t="s">
        <v>973</v>
      </c>
      <c r="G1681" s="117" t="s">
        <v>974</v>
      </c>
      <c r="H1681" s="117" t="s">
        <v>5137</v>
      </c>
      <c r="I1681" s="117"/>
      <c r="J1681" s="116" t="s">
        <v>1858</v>
      </c>
      <c r="K1681" s="116">
        <v>9.9183000000000003</v>
      </c>
      <c r="L1681" s="116">
        <v>29.989599999999999</v>
      </c>
      <c r="M1681" s="117" t="s">
        <v>1859</v>
      </c>
      <c r="N1681" s="116" t="s">
        <v>159</v>
      </c>
      <c r="O1681" s="116">
        <v>15</v>
      </c>
      <c r="P1681" s="116">
        <v>90</v>
      </c>
      <c r="Q1681" s="116">
        <v>6</v>
      </c>
      <c r="R1681" s="116">
        <v>36</v>
      </c>
      <c r="S1681" s="116">
        <v>9</v>
      </c>
      <c r="T1681" s="116">
        <v>54</v>
      </c>
      <c r="U1681" s="116" t="s">
        <v>159</v>
      </c>
      <c r="V1681" s="116">
        <v>40</v>
      </c>
      <c r="W1681" s="116">
        <v>240</v>
      </c>
      <c r="X1681" s="116">
        <v>30</v>
      </c>
      <c r="Y1681" s="116">
        <v>180</v>
      </c>
      <c r="Z1681" s="116">
        <v>10</v>
      </c>
      <c r="AA1681" s="116">
        <v>60</v>
      </c>
      <c r="AB1681" s="116">
        <v>8</v>
      </c>
      <c r="AC1681" s="116">
        <v>48</v>
      </c>
      <c r="AD1681" s="116">
        <v>38</v>
      </c>
      <c r="AE1681" s="116">
        <v>228</v>
      </c>
      <c r="AF1681" s="116" t="s">
        <v>1860</v>
      </c>
      <c r="AG1681" s="117"/>
      <c r="AH1681" s="117" t="s">
        <v>1861</v>
      </c>
    </row>
    <row r="1682" spans="1:34" x14ac:dyDescent="0.25">
      <c r="A1682" s="117" t="s">
        <v>329</v>
      </c>
      <c r="B1682" s="117" t="s">
        <v>175</v>
      </c>
      <c r="C1682" s="117" t="s">
        <v>5138</v>
      </c>
      <c r="D1682" s="117" t="s">
        <v>891</v>
      </c>
      <c r="E1682" s="117" t="s">
        <v>892</v>
      </c>
      <c r="F1682" s="117" t="s">
        <v>973</v>
      </c>
      <c r="G1682" s="117" t="s">
        <v>974</v>
      </c>
      <c r="H1682" s="117" t="s">
        <v>1064</v>
      </c>
      <c r="I1682" s="117"/>
      <c r="J1682" s="116" t="s">
        <v>1858</v>
      </c>
      <c r="K1682" s="116">
        <v>9.9140499999999996</v>
      </c>
      <c r="L1682" s="116">
        <v>29.97974</v>
      </c>
      <c r="M1682" s="117" t="s">
        <v>1859</v>
      </c>
      <c r="N1682" s="116" t="s">
        <v>159</v>
      </c>
      <c r="O1682" s="116">
        <v>13</v>
      </c>
      <c r="P1682" s="116">
        <v>78</v>
      </c>
      <c r="Q1682" s="116">
        <v>6</v>
      </c>
      <c r="R1682" s="116">
        <v>36</v>
      </c>
      <c r="S1682" s="116">
        <v>7</v>
      </c>
      <c r="T1682" s="116">
        <v>42</v>
      </c>
      <c r="U1682" s="116" t="s">
        <v>159</v>
      </c>
      <c r="V1682" s="116">
        <v>68</v>
      </c>
      <c r="W1682" s="116">
        <v>408</v>
      </c>
      <c r="X1682" s="116">
        <v>48</v>
      </c>
      <c r="Y1682" s="116">
        <v>288</v>
      </c>
      <c r="Z1682" s="116">
        <v>20</v>
      </c>
      <c r="AA1682" s="116">
        <v>120</v>
      </c>
      <c r="AB1682" s="116">
        <v>5</v>
      </c>
      <c r="AC1682" s="116">
        <v>30</v>
      </c>
      <c r="AD1682" s="116">
        <v>25</v>
      </c>
      <c r="AE1682" s="116">
        <v>150</v>
      </c>
      <c r="AF1682" s="116" t="s">
        <v>1860</v>
      </c>
      <c r="AG1682" s="117"/>
      <c r="AH1682" s="117" t="s">
        <v>1861</v>
      </c>
    </row>
    <row r="1683" spans="1:34" x14ac:dyDescent="0.25">
      <c r="A1683" s="117" t="s">
        <v>329</v>
      </c>
      <c r="B1683" s="117" t="s">
        <v>175</v>
      </c>
      <c r="C1683" s="117" t="s">
        <v>5139</v>
      </c>
      <c r="D1683" s="117" t="s">
        <v>891</v>
      </c>
      <c r="E1683" s="117" t="s">
        <v>892</v>
      </c>
      <c r="F1683" s="117" t="s">
        <v>956</v>
      </c>
      <c r="G1683" s="117" t="s">
        <v>957</v>
      </c>
      <c r="H1683" s="117" t="s">
        <v>5140</v>
      </c>
      <c r="I1683" s="117"/>
      <c r="J1683" s="116" t="s">
        <v>1858</v>
      </c>
      <c r="K1683" s="116">
        <v>10.0395</v>
      </c>
      <c r="L1683" s="116">
        <v>29.990659999999998</v>
      </c>
      <c r="M1683" s="117" t="s">
        <v>1859</v>
      </c>
      <c r="N1683" s="116" t="s">
        <v>159</v>
      </c>
      <c r="O1683" s="116">
        <v>25</v>
      </c>
      <c r="P1683" s="116">
        <v>175</v>
      </c>
      <c r="Q1683" s="116">
        <v>15</v>
      </c>
      <c r="R1683" s="116">
        <v>105</v>
      </c>
      <c r="S1683" s="116">
        <v>10</v>
      </c>
      <c r="T1683" s="116">
        <v>70</v>
      </c>
      <c r="U1683" s="116" t="s">
        <v>159</v>
      </c>
      <c r="V1683" s="116">
        <v>60</v>
      </c>
      <c r="W1683" s="116">
        <v>360</v>
      </c>
      <c r="X1683" s="116">
        <v>40</v>
      </c>
      <c r="Y1683" s="116">
        <v>240</v>
      </c>
      <c r="Z1683" s="116">
        <v>20</v>
      </c>
      <c r="AA1683" s="116">
        <v>120</v>
      </c>
      <c r="AB1683" s="116">
        <v>11</v>
      </c>
      <c r="AC1683" s="116">
        <v>66</v>
      </c>
      <c r="AD1683" s="116">
        <v>38</v>
      </c>
      <c r="AE1683" s="116">
        <v>228</v>
      </c>
      <c r="AF1683" s="116" t="s">
        <v>1860</v>
      </c>
      <c r="AG1683" s="117"/>
      <c r="AH1683" s="117" t="s">
        <v>1861</v>
      </c>
    </row>
    <row r="1684" spans="1:34" x14ac:dyDescent="0.25">
      <c r="A1684" s="117" t="s">
        <v>329</v>
      </c>
      <c r="B1684" s="117" t="s">
        <v>175</v>
      </c>
      <c r="C1684" s="117" t="s">
        <v>5141</v>
      </c>
      <c r="D1684" s="117" t="s">
        <v>891</v>
      </c>
      <c r="E1684" s="117" t="s">
        <v>892</v>
      </c>
      <c r="F1684" s="117" t="s">
        <v>956</v>
      </c>
      <c r="G1684" s="117" t="s">
        <v>957</v>
      </c>
      <c r="H1684" s="117" t="s">
        <v>5142</v>
      </c>
      <c r="I1684" s="117"/>
      <c r="J1684" s="116" t="s">
        <v>1858</v>
      </c>
      <c r="K1684" s="116">
        <v>10.061170000000001</v>
      </c>
      <c r="L1684" s="116">
        <v>29.922910000000002</v>
      </c>
      <c r="M1684" s="117" t="s">
        <v>1859</v>
      </c>
      <c r="N1684" s="116" t="s">
        <v>159</v>
      </c>
      <c r="O1684" s="116">
        <v>20</v>
      </c>
      <c r="P1684" s="116">
        <v>140</v>
      </c>
      <c r="Q1684" s="116">
        <v>10</v>
      </c>
      <c r="R1684" s="116">
        <v>70</v>
      </c>
      <c r="S1684" s="116">
        <v>10</v>
      </c>
      <c r="T1684" s="116">
        <v>70</v>
      </c>
      <c r="U1684" s="116" t="s">
        <v>159</v>
      </c>
      <c r="V1684" s="116">
        <v>51</v>
      </c>
      <c r="W1684" s="116">
        <v>306</v>
      </c>
      <c r="X1684" s="116">
        <v>30</v>
      </c>
      <c r="Y1684" s="116">
        <v>180</v>
      </c>
      <c r="Z1684" s="116">
        <v>21</v>
      </c>
      <c r="AA1684" s="116">
        <v>126</v>
      </c>
      <c r="AB1684" s="116">
        <v>3</v>
      </c>
      <c r="AC1684" s="116">
        <v>18</v>
      </c>
      <c r="AD1684" s="116">
        <v>29</v>
      </c>
      <c r="AE1684" s="116">
        <v>174</v>
      </c>
      <c r="AF1684" s="116" t="s">
        <v>1860</v>
      </c>
      <c r="AG1684" s="117"/>
      <c r="AH1684" s="117" t="s">
        <v>1861</v>
      </c>
    </row>
    <row r="1685" spans="1:34" x14ac:dyDescent="0.25">
      <c r="A1685" s="117" t="s">
        <v>329</v>
      </c>
      <c r="B1685" s="117" t="s">
        <v>175</v>
      </c>
      <c r="C1685" s="117" t="s">
        <v>5143</v>
      </c>
      <c r="D1685" s="117" t="s">
        <v>891</v>
      </c>
      <c r="E1685" s="117" t="s">
        <v>892</v>
      </c>
      <c r="F1685" s="117" t="s">
        <v>956</v>
      </c>
      <c r="G1685" s="117" t="s">
        <v>957</v>
      </c>
      <c r="H1685" s="117" t="s">
        <v>5144</v>
      </c>
      <c r="I1685" s="117"/>
      <c r="J1685" s="116" t="s">
        <v>1858</v>
      </c>
      <c r="K1685" s="116">
        <v>10.052060000000001</v>
      </c>
      <c r="L1685" s="116">
        <v>29.925840000000001</v>
      </c>
      <c r="M1685" s="117" t="s">
        <v>1859</v>
      </c>
      <c r="N1685" s="116" t="s">
        <v>159</v>
      </c>
      <c r="O1685" s="116">
        <v>30</v>
      </c>
      <c r="P1685" s="116">
        <v>210</v>
      </c>
      <c r="Q1685" s="116">
        <v>10</v>
      </c>
      <c r="R1685" s="116">
        <v>70</v>
      </c>
      <c r="S1685" s="116">
        <v>20</v>
      </c>
      <c r="T1685" s="116">
        <v>140</v>
      </c>
      <c r="U1685" s="116" t="s">
        <v>159</v>
      </c>
      <c r="V1685" s="116">
        <v>46</v>
      </c>
      <c r="W1685" s="116">
        <v>276</v>
      </c>
      <c r="X1685" s="116">
        <v>30</v>
      </c>
      <c r="Y1685" s="116">
        <v>180</v>
      </c>
      <c r="Z1685" s="116">
        <v>16</v>
      </c>
      <c r="AA1685" s="116">
        <v>96</v>
      </c>
      <c r="AB1685" s="116">
        <v>5</v>
      </c>
      <c r="AC1685" s="116">
        <v>30</v>
      </c>
      <c r="AD1685" s="116">
        <v>45</v>
      </c>
      <c r="AE1685" s="116">
        <v>270</v>
      </c>
      <c r="AF1685" s="116" t="s">
        <v>1860</v>
      </c>
      <c r="AG1685" s="117"/>
      <c r="AH1685" s="117" t="s">
        <v>1861</v>
      </c>
    </row>
    <row r="1686" spans="1:34" x14ac:dyDescent="0.25">
      <c r="A1686" s="117" t="s">
        <v>329</v>
      </c>
      <c r="B1686" s="117" t="s">
        <v>175</v>
      </c>
      <c r="C1686" s="117" t="s">
        <v>5145</v>
      </c>
      <c r="D1686" s="117" t="s">
        <v>891</v>
      </c>
      <c r="E1686" s="117" t="s">
        <v>892</v>
      </c>
      <c r="F1686" s="117" t="s">
        <v>956</v>
      </c>
      <c r="G1686" s="117" t="s">
        <v>957</v>
      </c>
      <c r="H1686" s="117" t="s">
        <v>5146</v>
      </c>
      <c r="I1686" s="117"/>
      <c r="J1686" s="116" t="s">
        <v>1858</v>
      </c>
      <c r="K1686" s="116">
        <v>10.03984</v>
      </c>
      <c r="L1686" s="116">
        <v>29.955269999999999</v>
      </c>
      <c r="M1686" s="117" t="s">
        <v>1859</v>
      </c>
      <c r="N1686" s="116" t="s">
        <v>159</v>
      </c>
      <c r="O1686" s="116">
        <v>58</v>
      </c>
      <c r="P1686" s="116">
        <v>406</v>
      </c>
      <c r="Q1686" s="116">
        <v>23</v>
      </c>
      <c r="R1686" s="116">
        <v>161</v>
      </c>
      <c r="S1686" s="116">
        <v>35</v>
      </c>
      <c r="T1686" s="116">
        <v>245</v>
      </c>
      <c r="U1686" s="116" t="s">
        <v>159</v>
      </c>
      <c r="V1686" s="116">
        <v>58</v>
      </c>
      <c r="W1686" s="116">
        <v>348</v>
      </c>
      <c r="X1686" s="116">
        <v>45</v>
      </c>
      <c r="Y1686" s="116">
        <v>270</v>
      </c>
      <c r="Z1686" s="116">
        <v>13</v>
      </c>
      <c r="AA1686" s="116">
        <v>78</v>
      </c>
      <c r="AB1686" s="116">
        <v>9</v>
      </c>
      <c r="AC1686" s="116">
        <v>54</v>
      </c>
      <c r="AD1686" s="116">
        <v>32</v>
      </c>
      <c r="AE1686" s="116">
        <v>192</v>
      </c>
      <c r="AF1686" s="116" t="s">
        <v>1860</v>
      </c>
      <c r="AG1686" s="117"/>
      <c r="AH1686" s="117" t="s">
        <v>1861</v>
      </c>
    </row>
    <row r="1687" spans="1:34" x14ac:dyDescent="0.25">
      <c r="A1687" s="117" t="s">
        <v>329</v>
      </c>
      <c r="B1687" s="117" t="s">
        <v>175</v>
      </c>
      <c r="C1687" s="117" t="s">
        <v>5147</v>
      </c>
      <c r="D1687" s="117" t="s">
        <v>891</v>
      </c>
      <c r="E1687" s="117" t="s">
        <v>892</v>
      </c>
      <c r="F1687" s="117" t="s">
        <v>956</v>
      </c>
      <c r="G1687" s="117" t="s">
        <v>957</v>
      </c>
      <c r="H1687" s="117" t="s">
        <v>5148</v>
      </c>
      <c r="I1687" s="117" t="s">
        <v>5149</v>
      </c>
      <c r="J1687" s="116" t="s">
        <v>1858</v>
      </c>
      <c r="K1687" s="116">
        <v>10.050039999999999</v>
      </c>
      <c r="L1687" s="116">
        <v>29.9434</v>
      </c>
      <c r="M1687" s="117" t="s">
        <v>1859</v>
      </c>
      <c r="N1687" s="116" t="s">
        <v>159</v>
      </c>
      <c r="O1687" s="116">
        <v>52</v>
      </c>
      <c r="P1687" s="116">
        <v>357</v>
      </c>
      <c r="Q1687" s="116">
        <v>22</v>
      </c>
      <c r="R1687" s="116">
        <v>147</v>
      </c>
      <c r="S1687" s="116">
        <v>30</v>
      </c>
      <c r="T1687" s="116">
        <v>210</v>
      </c>
      <c r="U1687" s="116" t="s">
        <v>159</v>
      </c>
      <c r="V1687" s="116">
        <v>35</v>
      </c>
      <c r="W1687" s="116">
        <v>210</v>
      </c>
      <c r="X1687" s="116">
        <v>25</v>
      </c>
      <c r="Y1687" s="116">
        <v>150</v>
      </c>
      <c r="Z1687" s="116">
        <v>10</v>
      </c>
      <c r="AA1687" s="116">
        <v>60</v>
      </c>
      <c r="AB1687" s="116">
        <v>3</v>
      </c>
      <c r="AC1687" s="116">
        <v>18</v>
      </c>
      <c r="AD1687" s="116">
        <v>40</v>
      </c>
      <c r="AE1687" s="116">
        <v>240</v>
      </c>
      <c r="AF1687" s="116" t="s">
        <v>1860</v>
      </c>
      <c r="AG1687" s="117"/>
      <c r="AH1687" s="117" t="s">
        <v>1861</v>
      </c>
    </row>
    <row r="1688" spans="1:34" x14ac:dyDescent="0.25">
      <c r="A1688" s="117" t="s">
        <v>329</v>
      </c>
      <c r="B1688" s="117" t="s">
        <v>175</v>
      </c>
      <c r="C1688" s="117" t="s">
        <v>5150</v>
      </c>
      <c r="D1688" s="117" t="s">
        <v>891</v>
      </c>
      <c r="E1688" s="117" t="s">
        <v>892</v>
      </c>
      <c r="F1688" s="117" t="s">
        <v>956</v>
      </c>
      <c r="G1688" s="117" t="s">
        <v>957</v>
      </c>
      <c r="H1688" s="117" t="s">
        <v>632</v>
      </c>
      <c r="I1688" s="117"/>
      <c r="J1688" s="116" t="s">
        <v>1858</v>
      </c>
      <c r="K1688" s="116">
        <v>10.04322</v>
      </c>
      <c r="L1688" s="116">
        <v>29.92651</v>
      </c>
      <c r="M1688" s="117" t="s">
        <v>1859</v>
      </c>
      <c r="N1688" s="116" t="s">
        <v>159</v>
      </c>
      <c r="O1688" s="116">
        <v>112</v>
      </c>
      <c r="P1688" s="116">
        <v>784</v>
      </c>
      <c r="Q1688" s="116">
        <v>39</v>
      </c>
      <c r="R1688" s="116">
        <v>273</v>
      </c>
      <c r="S1688" s="116">
        <v>73</v>
      </c>
      <c r="T1688" s="116">
        <v>511</v>
      </c>
      <c r="U1688" s="116" t="s">
        <v>159</v>
      </c>
      <c r="V1688" s="116">
        <v>76</v>
      </c>
      <c r="W1688" s="116">
        <v>456</v>
      </c>
      <c r="X1688" s="116">
        <v>51</v>
      </c>
      <c r="Y1688" s="116">
        <v>306</v>
      </c>
      <c r="Z1688" s="116">
        <v>25</v>
      </c>
      <c r="AA1688" s="116">
        <v>150</v>
      </c>
      <c r="AB1688" s="116">
        <v>28</v>
      </c>
      <c r="AC1688" s="116">
        <v>168</v>
      </c>
      <c r="AD1688" s="116">
        <v>80</v>
      </c>
      <c r="AE1688" s="116">
        <v>480</v>
      </c>
      <c r="AF1688" s="116" t="s">
        <v>1860</v>
      </c>
      <c r="AG1688" s="117"/>
      <c r="AH1688" s="117" t="s">
        <v>1861</v>
      </c>
    </row>
    <row r="1689" spans="1:34" x14ac:dyDescent="0.25">
      <c r="A1689" s="117" t="s">
        <v>329</v>
      </c>
      <c r="B1689" s="117" t="s">
        <v>175</v>
      </c>
      <c r="C1689" s="117" t="s">
        <v>5151</v>
      </c>
      <c r="D1689" s="117" t="s">
        <v>891</v>
      </c>
      <c r="E1689" s="117" t="s">
        <v>892</v>
      </c>
      <c r="F1689" s="117" t="s">
        <v>956</v>
      </c>
      <c r="G1689" s="117" t="s">
        <v>957</v>
      </c>
      <c r="H1689" s="117" t="s">
        <v>5152</v>
      </c>
      <c r="I1689" s="117" t="s">
        <v>5153</v>
      </c>
      <c r="J1689" s="116" t="s">
        <v>1858</v>
      </c>
      <c r="K1689" s="116">
        <v>10.071963999999999</v>
      </c>
      <c r="L1689" s="116">
        <v>30.048532000000002</v>
      </c>
      <c r="M1689" s="117" t="s">
        <v>1859</v>
      </c>
      <c r="N1689" s="116" t="s">
        <v>159</v>
      </c>
      <c r="O1689" s="116">
        <v>50</v>
      </c>
      <c r="P1689" s="116">
        <v>350</v>
      </c>
      <c r="Q1689" s="116">
        <v>19</v>
      </c>
      <c r="R1689" s="116">
        <v>133</v>
      </c>
      <c r="S1689" s="116">
        <v>31</v>
      </c>
      <c r="T1689" s="116">
        <v>217</v>
      </c>
      <c r="U1689" s="116" t="s">
        <v>159</v>
      </c>
      <c r="V1689" s="116">
        <v>63</v>
      </c>
      <c r="W1689" s="116">
        <v>378</v>
      </c>
      <c r="X1689" s="116">
        <v>43</v>
      </c>
      <c r="Y1689" s="116">
        <v>258</v>
      </c>
      <c r="Z1689" s="116">
        <v>20</v>
      </c>
      <c r="AA1689" s="116">
        <v>120</v>
      </c>
      <c r="AB1689" s="116">
        <v>15</v>
      </c>
      <c r="AC1689" s="116">
        <v>90</v>
      </c>
      <c r="AD1689" s="116">
        <v>70</v>
      </c>
      <c r="AE1689" s="116">
        <v>420</v>
      </c>
      <c r="AF1689" s="116" t="s">
        <v>1860</v>
      </c>
      <c r="AG1689" s="117"/>
      <c r="AH1689" s="117" t="s">
        <v>1861</v>
      </c>
    </row>
    <row r="1690" spans="1:34" x14ac:dyDescent="0.25">
      <c r="A1690" s="117" t="s">
        <v>329</v>
      </c>
      <c r="B1690" s="117" t="s">
        <v>175</v>
      </c>
      <c r="C1690" s="117" t="s">
        <v>5154</v>
      </c>
      <c r="D1690" s="117" t="s">
        <v>891</v>
      </c>
      <c r="E1690" s="117" t="s">
        <v>892</v>
      </c>
      <c r="F1690" s="117" t="s">
        <v>956</v>
      </c>
      <c r="G1690" s="117" t="s">
        <v>957</v>
      </c>
      <c r="H1690" s="117" t="s">
        <v>5155</v>
      </c>
      <c r="I1690" s="117"/>
      <c r="J1690" s="116" t="s">
        <v>1858</v>
      </c>
      <c r="K1690" s="116">
        <v>10.10211</v>
      </c>
      <c r="L1690" s="116">
        <v>30.09225</v>
      </c>
      <c r="M1690" s="117" t="s">
        <v>1859</v>
      </c>
      <c r="N1690" s="116" t="s">
        <v>159</v>
      </c>
      <c r="O1690" s="116">
        <v>353</v>
      </c>
      <c r="P1690" s="116">
        <v>2471</v>
      </c>
      <c r="Q1690" s="116">
        <v>122</v>
      </c>
      <c r="R1690" s="116">
        <v>854</v>
      </c>
      <c r="S1690" s="116">
        <v>231</v>
      </c>
      <c r="T1690" s="116">
        <v>1617</v>
      </c>
      <c r="U1690" s="116" t="s">
        <v>159</v>
      </c>
      <c r="V1690" s="116">
        <v>300</v>
      </c>
      <c r="W1690" s="116">
        <v>1800</v>
      </c>
      <c r="X1690" s="116">
        <v>200</v>
      </c>
      <c r="Y1690" s="116">
        <v>1200</v>
      </c>
      <c r="Z1690" s="116">
        <v>100</v>
      </c>
      <c r="AA1690" s="116">
        <v>600</v>
      </c>
      <c r="AB1690" s="116">
        <v>40</v>
      </c>
      <c r="AC1690" s="116">
        <v>240</v>
      </c>
      <c r="AD1690" s="116">
        <v>100</v>
      </c>
      <c r="AE1690" s="116">
        <v>600</v>
      </c>
      <c r="AF1690" s="116" t="s">
        <v>1860</v>
      </c>
      <c r="AG1690" s="117"/>
      <c r="AH1690" s="117" t="s">
        <v>1861</v>
      </c>
    </row>
    <row r="1691" spans="1:34" x14ac:dyDescent="0.25">
      <c r="A1691" s="117" t="s">
        <v>329</v>
      </c>
      <c r="B1691" s="117" t="s">
        <v>175</v>
      </c>
      <c r="C1691" s="117" t="s">
        <v>5156</v>
      </c>
      <c r="D1691" s="117" t="s">
        <v>891</v>
      </c>
      <c r="E1691" s="117" t="s">
        <v>892</v>
      </c>
      <c r="F1691" s="117" t="s">
        <v>1083</v>
      </c>
      <c r="G1691" s="117" t="s">
        <v>1084</v>
      </c>
      <c r="H1691" s="117" t="s">
        <v>5157</v>
      </c>
      <c r="I1691" s="117"/>
      <c r="J1691" s="116" t="s">
        <v>1858</v>
      </c>
      <c r="K1691" s="116">
        <v>9.6117229999999996</v>
      </c>
      <c r="L1691" s="116">
        <v>30.542957999999999</v>
      </c>
      <c r="M1691" s="117" t="s">
        <v>1859</v>
      </c>
      <c r="N1691" s="116" t="s">
        <v>159</v>
      </c>
      <c r="O1691" s="116">
        <v>27</v>
      </c>
      <c r="P1691" s="116">
        <v>135</v>
      </c>
      <c r="Q1691" s="116">
        <v>20</v>
      </c>
      <c r="R1691" s="116">
        <v>100</v>
      </c>
      <c r="S1691" s="116">
        <v>7</v>
      </c>
      <c r="T1691" s="116">
        <v>35</v>
      </c>
      <c r="U1691" s="116" t="s">
        <v>159</v>
      </c>
      <c r="V1691" s="116">
        <v>28</v>
      </c>
      <c r="W1691" s="116">
        <v>168</v>
      </c>
      <c r="X1691" s="116">
        <v>11</v>
      </c>
      <c r="Y1691" s="116">
        <v>66</v>
      </c>
      <c r="Z1691" s="116">
        <v>17</v>
      </c>
      <c r="AA1691" s="116">
        <v>102</v>
      </c>
      <c r="AB1691" s="116">
        <v>7</v>
      </c>
      <c r="AC1691" s="116">
        <v>42</v>
      </c>
      <c r="AD1691" s="116">
        <v>37</v>
      </c>
      <c r="AE1691" s="116">
        <v>222</v>
      </c>
      <c r="AF1691" s="116" t="s">
        <v>1860</v>
      </c>
      <c r="AG1691" s="117"/>
      <c r="AH1691" s="117" t="s">
        <v>1861</v>
      </c>
    </row>
    <row r="1692" spans="1:34" x14ac:dyDescent="0.25">
      <c r="A1692" s="117" t="s">
        <v>329</v>
      </c>
      <c r="B1692" s="117" t="s">
        <v>175</v>
      </c>
      <c r="C1692" s="117" t="s">
        <v>5158</v>
      </c>
      <c r="D1692" s="117" t="s">
        <v>891</v>
      </c>
      <c r="E1692" s="117" t="s">
        <v>892</v>
      </c>
      <c r="F1692" s="117" t="s">
        <v>1083</v>
      </c>
      <c r="G1692" s="117" t="s">
        <v>1084</v>
      </c>
      <c r="H1692" s="117" t="s">
        <v>5159</v>
      </c>
      <c r="I1692" s="117"/>
      <c r="J1692" s="116" t="s">
        <v>1858</v>
      </c>
      <c r="K1692" s="116">
        <v>9.6117229999999996</v>
      </c>
      <c r="L1692" s="116">
        <v>30.742104000000001</v>
      </c>
      <c r="M1692" s="117" t="s">
        <v>1859</v>
      </c>
      <c r="N1692" s="116" t="s">
        <v>159</v>
      </c>
      <c r="O1692" s="116">
        <v>31</v>
      </c>
      <c r="P1692" s="116">
        <v>155</v>
      </c>
      <c r="Q1692" s="116">
        <v>19</v>
      </c>
      <c r="R1692" s="116">
        <v>95</v>
      </c>
      <c r="S1692" s="116">
        <v>12</v>
      </c>
      <c r="T1692" s="116">
        <v>60</v>
      </c>
      <c r="U1692" s="116" t="s">
        <v>159</v>
      </c>
      <c r="V1692" s="116">
        <v>38</v>
      </c>
      <c r="W1692" s="116">
        <v>228</v>
      </c>
      <c r="X1692" s="116">
        <v>13</v>
      </c>
      <c r="Y1692" s="116">
        <v>78</v>
      </c>
      <c r="Z1692" s="116">
        <v>25</v>
      </c>
      <c r="AA1692" s="116">
        <v>150</v>
      </c>
      <c r="AB1692" s="116">
        <v>2</v>
      </c>
      <c r="AC1692" s="116">
        <v>12</v>
      </c>
      <c r="AD1692" s="116">
        <v>25</v>
      </c>
      <c r="AE1692" s="116">
        <v>150</v>
      </c>
      <c r="AF1692" s="116" t="s">
        <v>1860</v>
      </c>
      <c r="AG1692" s="117"/>
      <c r="AH1692" s="117" t="s">
        <v>1861</v>
      </c>
    </row>
    <row r="1693" spans="1:34" x14ac:dyDescent="0.25">
      <c r="A1693" s="117" t="s">
        <v>329</v>
      </c>
      <c r="B1693" s="117" t="s">
        <v>175</v>
      </c>
      <c r="C1693" s="117" t="s">
        <v>5160</v>
      </c>
      <c r="D1693" s="117" t="s">
        <v>891</v>
      </c>
      <c r="E1693" s="117" t="s">
        <v>892</v>
      </c>
      <c r="F1693" s="117" t="s">
        <v>1083</v>
      </c>
      <c r="G1693" s="117" t="s">
        <v>1084</v>
      </c>
      <c r="H1693" s="117" t="s">
        <v>5161</v>
      </c>
      <c r="I1693" s="117"/>
      <c r="J1693" s="116" t="s">
        <v>1858</v>
      </c>
      <c r="K1693" s="116">
        <v>9.6117229999999996</v>
      </c>
      <c r="L1693" s="116">
        <v>30.655584000000001</v>
      </c>
      <c r="M1693" s="117" t="s">
        <v>1859</v>
      </c>
      <c r="N1693" s="116" t="s">
        <v>159</v>
      </c>
      <c r="O1693" s="116">
        <v>21</v>
      </c>
      <c r="P1693" s="116">
        <v>105</v>
      </c>
      <c r="Q1693" s="116">
        <v>15</v>
      </c>
      <c r="R1693" s="116">
        <v>75</v>
      </c>
      <c r="S1693" s="116">
        <v>6</v>
      </c>
      <c r="T1693" s="116">
        <v>30</v>
      </c>
      <c r="U1693" s="116" t="s">
        <v>159</v>
      </c>
      <c r="V1693" s="116">
        <v>30</v>
      </c>
      <c r="W1693" s="116">
        <v>180</v>
      </c>
      <c r="X1693" s="116">
        <v>14</v>
      </c>
      <c r="Y1693" s="116">
        <v>84</v>
      </c>
      <c r="Z1693" s="116">
        <v>16</v>
      </c>
      <c r="AA1693" s="116">
        <v>96</v>
      </c>
      <c r="AB1693" s="116">
        <v>5</v>
      </c>
      <c r="AC1693" s="116">
        <v>20</v>
      </c>
      <c r="AD1693" s="116">
        <v>40</v>
      </c>
      <c r="AE1693" s="116">
        <v>240</v>
      </c>
      <c r="AF1693" s="116" t="s">
        <v>1860</v>
      </c>
      <c r="AG1693" s="117"/>
      <c r="AH1693" s="117" t="s">
        <v>1861</v>
      </c>
    </row>
    <row r="1694" spans="1:34" x14ac:dyDescent="0.25">
      <c r="A1694" s="117" t="s">
        <v>329</v>
      </c>
      <c r="B1694" s="117" t="s">
        <v>175</v>
      </c>
      <c r="C1694" s="117" t="s">
        <v>5162</v>
      </c>
      <c r="D1694" s="117" t="s">
        <v>891</v>
      </c>
      <c r="E1694" s="117" t="s">
        <v>892</v>
      </c>
      <c r="F1694" s="117" t="s">
        <v>1083</v>
      </c>
      <c r="G1694" s="117" t="s">
        <v>1084</v>
      </c>
      <c r="H1694" s="117" t="s">
        <v>5163</v>
      </c>
      <c r="I1694" s="117"/>
      <c r="J1694" s="116" t="s">
        <v>1858</v>
      </c>
      <c r="K1694" s="116">
        <v>9.6117229999999996</v>
      </c>
      <c r="L1694" s="116">
        <v>30.670068000000001</v>
      </c>
      <c r="M1694" s="117" t="s">
        <v>1859</v>
      </c>
      <c r="N1694" s="116" t="s">
        <v>159</v>
      </c>
      <c r="O1694" s="116">
        <v>15</v>
      </c>
      <c r="P1694" s="116">
        <v>75</v>
      </c>
      <c r="Q1694" s="116">
        <v>6</v>
      </c>
      <c r="R1694" s="116">
        <v>30</v>
      </c>
      <c r="S1694" s="116">
        <v>9</v>
      </c>
      <c r="T1694" s="116">
        <v>45</v>
      </c>
      <c r="U1694" s="116" t="s">
        <v>159</v>
      </c>
      <c r="V1694" s="116">
        <v>30</v>
      </c>
      <c r="W1694" s="116">
        <v>180</v>
      </c>
      <c r="X1694" s="116">
        <v>10</v>
      </c>
      <c r="Y1694" s="116">
        <v>60</v>
      </c>
      <c r="Z1694" s="116">
        <v>20</v>
      </c>
      <c r="AA1694" s="116">
        <v>120</v>
      </c>
      <c r="AB1694" s="116">
        <v>5</v>
      </c>
      <c r="AC1694" s="116">
        <v>30</v>
      </c>
      <c r="AD1694" s="116">
        <v>30</v>
      </c>
      <c r="AE1694" s="116">
        <v>180</v>
      </c>
      <c r="AF1694" s="116" t="s">
        <v>1860</v>
      </c>
      <c r="AG1694" s="117"/>
      <c r="AH1694" s="117" t="s">
        <v>1861</v>
      </c>
    </row>
    <row r="1695" spans="1:34" x14ac:dyDescent="0.25">
      <c r="A1695" s="117" t="s">
        <v>329</v>
      </c>
      <c r="B1695" s="117" t="s">
        <v>175</v>
      </c>
      <c r="C1695" s="117" t="s">
        <v>5164</v>
      </c>
      <c r="D1695" s="117" t="s">
        <v>891</v>
      </c>
      <c r="E1695" s="117" t="s">
        <v>892</v>
      </c>
      <c r="F1695" s="117" t="s">
        <v>1083</v>
      </c>
      <c r="G1695" s="117" t="s">
        <v>1084</v>
      </c>
      <c r="H1695" s="117" t="s">
        <v>5165</v>
      </c>
      <c r="I1695" s="117"/>
      <c r="J1695" s="116" t="s">
        <v>1858</v>
      </c>
      <c r="K1695" s="116">
        <v>9.6117229999999996</v>
      </c>
      <c r="L1695" s="116">
        <v>30.738866999999999</v>
      </c>
      <c r="M1695" s="117" t="s">
        <v>1859</v>
      </c>
      <c r="N1695" s="116" t="s">
        <v>159</v>
      </c>
      <c r="O1695" s="116">
        <v>29</v>
      </c>
      <c r="P1695" s="116">
        <v>145</v>
      </c>
      <c r="Q1695" s="116">
        <v>19</v>
      </c>
      <c r="R1695" s="116">
        <v>95</v>
      </c>
      <c r="S1695" s="116">
        <v>10</v>
      </c>
      <c r="T1695" s="116">
        <v>50</v>
      </c>
      <c r="U1695" s="116" t="s">
        <v>159</v>
      </c>
      <c r="V1695" s="116">
        <v>37</v>
      </c>
      <c r="W1695" s="116">
        <v>222</v>
      </c>
      <c r="X1695" s="116">
        <v>20</v>
      </c>
      <c r="Y1695" s="116">
        <v>120</v>
      </c>
      <c r="Z1695" s="116">
        <v>17</v>
      </c>
      <c r="AA1695" s="116">
        <v>102</v>
      </c>
      <c r="AB1695" s="116">
        <v>3</v>
      </c>
      <c r="AC1695" s="116">
        <v>18</v>
      </c>
      <c r="AD1695" s="116">
        <v>30</v>
      </c>
      <c r="AE1695" s="116">
        <v>180</v>
      </c>
      <c r="AF1695" s="116" t="s">
        <v>1860</v>
      </c>
      <c r="AG1695" s="117"/>
      <c r="AH1695" s="117" t="s">
        <v>1861</v>
      </c>
    </row>
    <row r="1696" spans="1:34" x14ac:dyDescent="0.25">
      <c r="A1696" s="117" t="s">
        <v>329</v>
      </c>
      <c r="B1696" s="117" t="s">
        <v>175</v>
      </c>
      <c r="C1696" s="117" t="s">
        <v>5166</v>
      </c>
      <c r="D1696" s="117" t="s">
        <v>384</v>
      </c>
      <c r="E1696" s="117" t="s">
        <v>332</v>
      </c>
      <c r="F1696" s="117" t="s">
        <v>392</v>
      </c>
      <c r="G1696" s="117" t="s">
        <v>393</v>
      </c>
      <c r="H1696" s="117" t="s">
        <v>5167</v>
      </c>
      <c r="I1696" s="117"/>
      <c r="J1696" s="116" t="s">
        <v>1858</v>
      </c>
      <c r="K1696" s="116">
        <v>9.2610499999999991</v>
      </c>
      <c r="L1696" s="116">
        <v>29.8141</v>
      </c>
      <c r="M1696" s="117" t="s">
        <v>1859</v>
      </c>
      <c r="N1696" s="116" t="s">
        <v>159</v>
      </c>
      <c r="O1696" s="116">
        <v>115</v>
      </c>
      <c r="P1696" s="116">
        <v>690</v>
      </c>
      <c r="Q1696" s="116">
        <v>113</v>
      </c>
      <c r="R1696" s="116">
        <v>680</v>
      </c>
      <c r="S1696" s="116">
        <v>2</v>
      </c>
      <c r="T1696" s="116">
        <v>10</v>
      </c>
      <c r="U1696" s="116" t="s">
        <v>159</v>
      </c>
      <c r="V1696" s="116">
        <v>212</v>
      </c>
      <c r="W1696" s="116">
        <v>1272</v>
      </c>
      <c r="X1696" s="116">
        <v>211</v>
      </c>
      <c r="Y1696" s="116">
        <v>1266</v>
      </c>
      <c r="Z1696" s="116">
        <v>1</v>
      </c>
      <c r="AA1696" s="116">
        <v>6</v>
      </c>
      <c r="AB1696" s="116">
        <v>0</v>
      </c>
      <c r="AC1696" s="116">
        <v>0</v>
      </c>
      <c r="AD1696" s="116">
        <v>0</v>
      </c>
      <c r="AE1696" s="116">
        <v>0</v>
      </c>
      <c r="AF1696" s="116" t="s">
        <v>1860</v>
      </c>
      <c r="AG1696" s="117"/>
      <c r="AH1696" s="117" t="s">
        <v>1861</v>
      </c>
    </row>
    <row r="1697" spans="1:34" x14ac:dyDescent="0.25">
      <c r="A1697" s="117" t="s">
        <v>329</v>
      </c>
      <c r="B1697" s="117" t="s">
        <v>175</v>
      </c>
      <c r="C1697" s="117" t="s">
        <v>5168</v>
      </c>
      <c r="D1697" s="117" t="s">
        <v>384</v>
      </c>
      <c r="E1697" s="117" t="s">
        <v>332</v>
      </c>
      <c r="F1697" s="117" t="s">
        <v>392</v>
      </c>
      <c r="G1697" s="117" t="s">
        <v>393</v>
      </c>
      <c r="H1697" s="117" t="s">
        <v>5169</v>
      </c>
      <c r="I1697" s="117"/>
      <c r="J1697" s="116" t="s">
        <v>1858</v>
      </c>
      <c r="K1697" s="116">
        <v>9.2400800000000007</v>
      </c>
      <c r="L1697" s="116">
        <v>29.782699999999998</v>
      </c>
      <c r="M1697" s="117" t="s">
        <v>1859</v>
      </c>
      <c r="N1697" s="116" t="s">
        <v>159</v>
      </c>
      <c r="O1697" s="116">
        <v>83</v>
      </c>
      <c r="P1697" s="116">
        <v>498</v>
      </c>
      <c r="Q1697" s="116">
        <v>68</v>
      </c>
      <c r="R1697" s="116">
        <v>408</v>
      </c>
      <c r="S1697" s="116">
        <v>15</v>
      </c>
      <c r="T1697" s="116">
        <v>90</v>
      </c>
      <c r="U1697" s="116" t="s">
        <v>159</v>
      </c>
      <c r="V1697" s="116">
        <v>90</v>
      </c>
      <c r="W1697" s="116">
        <v>544</v>
      </c>
      <c r="X1697" s="116">
        <v>87</v>
      </c>
      <c r="Y1697" s="116">
        <v>522</v>
      </c>
      <c r="Z1697" s="116">
        <v>3</v>
      </c>
      <c r="AA1697" s="116">
        <v>22</v>
      </c>
      <c r="AB1697" s="116">
        <v>0</v>
      </c>
      <c r="AC1697" s="116">
        <v>0</v>
      </c>
      <c r="AD1697" s="116">
        <v>0</v>
      </c>
      <c r="AE1697" s="116">
        <v>0</v>
      </c>
      <c r="AF1697" s="116" t="s">
        <v>1860</v>
      </c>
      <c r="AG1697" s="117"/>
      <c r="AH1697" s="117" t="s">
        <v>1861</v>
      </c>
    </row>
    <row r="1698" spans="1:34" x14ac:dyDescent="0.25">
      <c r="A1698" s="117" t="s">
        <v>329</v>
      </c>
      <c r="B1698" s="117" t="s">
        <v>175</v>
      </c>
      <c r="C1698" s="117" t="s">
        <v>5170</v>
      </c>
      <c r="D1698" s="117" t="s">
        <v>384</v>
      </c>
      <c r="E1698" s="117" t="s">
        <v>332</v>
      </c>
      <c r="F1698" s="117" t="s">
        <v>392</v>
      </c>
      <c r="G1698" s="117" t="s">
        <v>393</v>
      </c>
      <c r="H1698" s="117" t="s">
        <v>5171</v>
      </c>
      <c r="I1698" s="117"/>
      <c r="J1698" s="116" t="s">
        <v>1858</v>
      </c>
      <c r="K1698" s="116">
        <v>9.2611799999999995</v>
      </c>
      <c r="L1698" s="116">
        <v>29.7988</v>
      </c>
      <c r="M1698" s="117" t="s">
        <v>1859</v>
      </c>
      <c r="N1698" s="116" t="s">
        <v>159</v>
      </c>
      <c r="O1698" s="116">
        <v>99</v>
      </c>
      <c r="P1698" s="116">
        <v>594</v>
      </c>
      <c r="Q1698" s="116">
        <v>90</v>
      </c>
      <c r="R1698" s="116">
        <v>565</v>
      </c>
      <c r="S1698" s="116">
        <v>9</v>
      </c>
      <c r="T1698" s="116">
        <v>29</v>
      </c>
      <c r="U1698" s="116" t="s">
        <v>159</v>
      </c>
      <c r="V1698" s="116">
        <v>102</v>
      </c>
      <c r="W1698" s="116">
        <v>597</v>
      </c>
      <c r="X1698" s="116">
        <v>97</v>
      </c>
      <c r="Y1698" s="116">
        <v>582</v>
      </c>
      <c r="Z1698" s="116">
        <v>5</v>
      </c>
      <c r="AA1698" s="116">
        <v>15</v>
      </c>
      <c r="AB1698" s="116">
        <v>0</v>
      </c>
      <c r="AC1698" s="116">
        <v>0</v>
      </c>
      <c r="AD1698" s="116">
        <v>0</v>
      </c>
      <c r="AE1698" s="116">
        <v>0</v>
      </c>
      <c r="AF1698" s="116" t="s">
        <v>1860</v>
      </c>
      <c r="AG1698" s="117"/>
      <c r="AH1698" s="117" t="s">
        <v>1861</v>
      </c>
    </row>
    <row r="1699" spans="1:34" x14ac:dyDescent="0.25">
      <c r="A1699" s="118" t="s">
        <v>329</v>
      </c>
      <c r="B1699" s="118" t="s">
        <v>175</v>
      </c>
      <c r="C1699" s="118" t="s">
        <v>5172</v>
      </c>
      <c r="D1699" s="118" t="s">
        <v>384</v>
      </c>
      <c r="E1699" s="118" t="s">
        <v>332</v>
      </c>
      <c r="F1699" s="118" t="s">
        <v>392</v>
      </c>
      <c r="G1699" s="118" t="s">
        <v>393</v>
      </c>
      <c r="H1699" s="118" t="s">
        <v>5173</v>
      </c>
      <c r="I1699" s="118"/>
      <c r="J1699" s="118" t="s">
        <v>1885</v>
      </c>
      <c r="K1699" s="119">
        <v>9.2521280000000008</v>
      </c>
      <c r="L1699" s="119">
        <v>29.786505999999999</v>
      </c>
      <c r="M1699" s="118" t="s">
        <v>1859</v>
      </c>
      <c r="N1699" s="116" t="s">
        <v>159</v>
      </c>
      <c r="O1699" s="119">
        <v>881</v>
      </c>
      <c r="P1699" s="119">
        <v>5286</v>
      </c>
      <c r="Q1699" s="119">
        <v>881</v>
      </c>
      <c r="R1699" s="119">
        <v>5286</v>
      </c>
      <c r="S1699" s="119">
        <v>0</v>
      </c>
      <c r="T1699" s="119">
        <v>0</v>
      </c>
      <c r="U1699" s="119" t="s">
        <v>146</v>
      </c>
      <c r="V1699" s="119">
        <v>0</v>
      </c>
      <c r="W1699" s="116">
        <v>0</v>
      </c>
      <c r="X1699" s="119">
        <v>0</v>
      </c>
      <c r="Y1699" s="119">
        <v>0</v>
      </c>
      <c r="Z1699" s="119">
        <v>0</v>
      </c>
      <c r="AA1699" s="119">
        <v>0</v>
      </c>
      <c r="AB1699" s="119">
        <v>0</v>
      </c>
      <c r="AC1699" s="119">
        <v>0</v>
      </c>
      <c r="AD1699" s="119">
        <v>0</v>
      </c>
      <c r="AE1699" s="119">
        <v>0</v>
      </c>
      <c r="AF1699" s="116" t="s">
        <v>1860</v>
      </c>
      <c r="AG1699" s="118"/>
      <c r="AH1699" s="117" t="s">
        <v>1861</v>
      </c>
    </row>
    <row r="1700" spans="1:34" x14ac:dyDescent="0.25">
      <c r="A1700" s="117" t="s">
        <v>329</v>
      </c>
      <c r="B1700" s="117" t="s">
        <v>175</v>
      </c>
      <c r="C1700" s="117" t="s">
        <v>5174</v>
      </c>
      <c r="D1700" s="117" t="s">
        <v>384</v>
      </c>
      <c r="E1700" s="117" t="s">
        <v>332</v>
      </c>
      <c r="F1700" s="117" t="s">
        <v>392</v>
      </c>
      <c r="G1700" s="117" t="s">
        <v>393</v>
      </c>
      <c r="H1700" s="117" t="s">
        <v>5175</v>
      </c>
      <c r="I1700" s="117"/>
      <c r="J1700" s="116" t="s">
        <v>1858</v>
      </c>
      <c r="K1700" s="116">
        <v>9.2410300000000003</v>
      </c>
      <c r="L1700" s="116">
        <v>29.775300000000001</v>
      </c>
      <c r="M1700" s="117" t="s">
        <v>1859</v>
      </c>
      <c r="N1700" s="116" t="s">
        <v>159</v>
      </c>
      <c r="O1700" s="116">
        <v>40</v>
      </c>
      <c r="P1700" s="116">
        <v>240</v>
      </c>
      <c r="Q1700" s="116">
        <v>37</v>
      </c>
      <c r="R1700" s="116">
        <v>222</v>
      </c>
      <c r="S1700" s="116">
        <v>3</v>
      </c>
      <c r="T1700" s="116">
        <v>18</v>
      </c>
      <c r="U1700" s="116" t="s">
        <v>159</v>
      </c>
      <c r="V1700" s="116">
        <v>86</v>
      </c>
      <c r="W1700" s="116">
        <v>518</v>
      </c>
      <c r="X1700" s="116">
        <v>86</v>
      </c>
      <c r="Y1700" s="116">
        <v>518</v>
      </c>
      <c r="Z1700" s="116">
        <v>0</v>
      </c>
      <c r="AA1700" s="116">
        <v>0</v>
      </c>
      <c r="AB1700" s="116">
        <v>0</v>
      </c>
      <c r="AC1700" s="116">
        <v>0</v>
      </c>
      <c r="AD1700" s="116">
        <v>0</v>
      </c>
      <c r="AE1700" s="116">
        <v>0</v>
      </c>
      <c r="AF1700" s="116" t="s">
        <v>1860</v>
      </c>
      <c r="AG1700" s="117"/>
      <c r="AH1700" s="117" t="s">
        <v>1861</v>
      </c>
    </row>
    <row r="1701" spans="1:34" x14ac:dyDescent="0.25">
      <c r="A1701" s="117" t="s">
        <v>329</v>
      </c>
      <c r="B1701" s="117" t="s">
        <v>175</v>
      </c>
      <c r="C1701" s="117" t="s">
        <v>5176</v>
      </c>
      <c r="D1701" s="117" t="s">
        <v>384</v>
      </c>
      <c r="E1701" s="117" t="s">
        <v>332</v>
      </c>
      <c r="F1701" s="117" t="s">
        <v>392</v>
      </c>
      <c r="G1701" s="117" t="s">
        <v>393</v>
      </c>
      <c r="H1701" s="117" t="s">
        <v>5177</v>
      </c>
      <c r="I1701" s="117"/>
      <c r="J1701" s="116" t="s">
        <v>1858</v>
      </c>
      <c r="K1701" s="116">
        <v>9.2633600000000005</v>
      </c>
      <c r="L1701" s="116">
        <v>29.803799999999999</v>
      </c>
      <c r="M1701" s="117" t="s">
        <v>1859</v>
      </c>
      <c r="N1701" s="116" t="s">
        <v>159</v>
      </c>
      <c r="O1701" s="116">
        <v>60</v>
      </c>
      <c r="P1701" s="116">
        <v>360</v>
      </c>
      <c r="Q1701" s="116">
        <v>56</v>
      </c>
      <c r="R1701" s="116">
        <v>345</v>
      </c>
      <c r="S1701" s="116">
        <v>4</v>
      </c>
      <c r="T1701" s="116">
        <v>15</v>
      </c>
      <c r="U1701" s="116" t="s">
        <v>159</v>
      </c>
      <c r="V1701" s="116">
        <v>105</v>
      </c>
      <c r="W1701" s="116">
        <v>624</v>
      </c>
      <c r="X1701" s="116">
        <v>102</v>
      </c>
      <c r="Y1701" s="116">
        <v>612</v>
      </c>
      <c r="Z1701" s="116">
        <v>3</v>
      </c>
      <c r="AA1701" s="116">
        <v>12</v>
      </c>
      <c r="AB1701" s="116">
        <v>0</v>
      </c>
      <c r="AC1701" s="116">
        <v>0</v>
      </c>
      <c r="AD1701" s="116">
        <v>0</v>
      </c>
      <c r="AE1701" s="116">
        <v>0</v>
      </c>
      <c r="AF1701" s="116" t="s">
        <v>1860</v>
      </c>
      <c r="AG1701" s="117"/>
      <c r="AH1701" s="117" t="s">
        <v>1861</v>
      </c>
    </row>
    <row r="1702" spans="1:34" x14ac:dyDescent="0.25">
      <c r="A1702" s="117" t="s">
        <v>329</v>
      </c>
      <c r="B1702" s="117" t="s">
        <v>175</v>
      </c>
      <c r="C1702" s="117" t="s">
        <v>5178</v>
      </c>
      <c r="D1702" s="117" t="s">
        <v>384</v>
      </c>
      <c r="E1702" s="117" t="s">
        <v>332</v>
      </c>
      <c r="F1702" s="117" t="s">
        <v>392</v>
      </c>
      <c r="G1702" s="117" t="s">
        <v>393</v>
      </c>
      <c r="H1702" s="117" t="s">
        <v>5179</v>
      </c>
      <c r="I1702" s="117"/>
      <c r="J1702" s="116" t="s">
        <v>1858</v>
      </c>
      <c r="K1702" s="116">
        <v>9.2053820000000002</v>
      </c>
      <c r="L1702" s="116">
        <v>29.748379</v>
      </c>
      <c r="M1702" s="117" t="s">
        <v>1859</v>
      </c>
      <c r="N1702" s="116" t="s">
        <v>159</v>
      </c>
      <c r="O1702" s="116">
        <v>53</v>
      </c>
      <c r="P1702" s="116">
        <v>320</v>
      </c>
      <c r="Q1702" s="116">
        <v>53</v>
      </c>
      <c r="R1702" s="116">
        <v>320</v>
      </c>
      <c r="S1702" s="116">
        <v>0</v>
      </c>
      <c r="T1702" s="116">
        <v>0</v>
      </c>
      <c r="U1702" s="116" t="s">
        <v>159</v>
      </c>
      <c r="V1702" s="116">
        <v>75</v>
      </c>
      <c r="W1702" s="116">
        <v>444</v>
      </c>
      <c r="X1702" s="116">
        <v>72</v>
      </c>
      <c r="Y1702" s="116">
        <v>432</v>
      </c>
      <c r="Z1702" s="116">
        <v>3</v>
      </c>
      <c r="AA1702" s="116">
        <v>12</v>
      </c>
      <c r="AB1702" s="116">
        <v>0</v>
      </c>
      <c r="AC1702" s="116">
        <v>0</v>
      </c>
      <c r="AD1702" s="116">
        <v>0</v>
      </c>
      <c r="AE1702" s="116">
        <v>0</v>
      </c>
      <c r="AF1702" s="116" t="s">
        <v>1860</v>
      </c>
      <c r="AG1702" s="117"/>
      <c r="AH1702" s="117" t="s">
        <v>1861</v>
      </c>
    </row>
    <row r="1703" spans="1:34" x14ac:dyDescent="0.25">
      <c r="A1703" s="117" t="s">
        <v>329</v>
      </c>
      <c r="B1703" s="117" t="s">
        <v>175</v>
      </c>
      <c r="C1703" s="117" t="s">
        <v>5180</v>
      </c>
      <c r="D1703" s="117" t="s">
        <v>384</v>
      </c>
      <c r="E1703" s="117" t="s">
        <v>332</v>
      </c>
      <c r="F1703" s="117" t="s">
        <v>392</v>
      </c>
      <c r="G1703" s="117" t="s">
        <v>393</v>
      </c>
      <c r="H1703" s="117" t="s">
        <v>5181</v>
      </c>
      <c r="I1703" s="117" t="s">
        <v>5182</v>
      </c>
      <c r="J1703" s="116" t="s">
        <v>1858</v>
      </c>
      <c r="K1703" s="116">
        <v>9.2508549999999996</v>
      </c>
      <c r="L1703" s="116">
        <v>29.808253000000001</v>
      </c>
      <c r="M1703" s="117" t="s">
        <v>1859</v>
      </c>
      <c r="N1703" s="116" t="s">
        <v>159</v>
      </c>
      <c r="O1703" s="116">
        <v>65</v>
      </c>
      <c r="P1703" s="116">
        <v>395</v>
      </c>
      <c r="Q1703" s="116">
        <v>63</v>
      </c>
      <c r="R1703" s="116">
        <v>385</v>
      </c>
      <c r="S1703" s="116">
        <v>2</v>
      </c>
      <c r="T1703" s="116">
        <v>10</v>
      </c>
      <c r="U1703" s="116" t="s">
        <v>159</v>
      </c>
      <c r="V1703" s="116">
        <v>46</v>
      </c>
      <c r="W1703" s="116">
        <v>274</v>
      </c>
      <c r="X1703" s="116">
        <v>45</v>
      </c>
      <c r="Y1703" s="116">
        <v>270</v>
      </c>
      <c r="Z1703" s="116">
        <v>1</v>
      </c>
      <c r="AA1703" s="116">
        <v>4</v>
      </c>
      <c r="AB1703" s="116">
        <v>0</v>
      </c>
      <c r="AC1703" s="116">
        <v>0</v>
      </c>
      <c r="AD1703" s="116">
        <v>0</v>
      </c>
      <c r="AE1703" s="116">
        <v>0</v>
      </c>
      <c r="AF1703" s="116" t="s">
        <v>1860</v>
      </c>
      <c r="AG1703" s="117"/>
      <c r="AH1703" s="117" t="s">
        <v>1861</v>
      </c>
    </row>
    <row r="1704" spans="1:34" x14ac:dyDescent="0.25">
      <c r="A1704" s="117" t="s">
        <v>329</v>
      </c>
      <c r="B1704" s="117" t="s">
        <v>175</v>
      </c>
      <c r="C1704" s="117" t="s">
        <v>5183</v>
      </c>
      <c r="D1704" s="117" t="s">
        <v>384</v>
      </c>
      <c r="E1704" s="117" t="s">
        <v>332</v>
      </c>
      <c r="F1704" s="117" t="s">
        <v>392</v>
      </c>
      <c r="G1704" s="117" t="s">
        <v>393</v>
      </c>
      <c r="H1704" s="117" t="s">
        <v>5184</v>
      </c>
      <c r="I1704" s="117"/>
      <c r="J1704" s="116" t="s">
        <v>1858</v>
      </c>
      <c r="K1704" s="116">
        <v>9.1730730000000005</v>
      </c>
      <c r="L1704" s="116">
        <v>29.794854999999998</v>
      </c>
      <c r="M1704" s="117" t="s">
        <v>1859</v>
      </c>
      <c r="N1704" s="116" t="s">
        <v>159</v>
      </c>
      <c r="O1704" s="116">
        <v>127</v>
      </c>
      <c r="P1704" s="116">
        <v>762</v>
      </c>
      <c r="Q1704" s="116">
        <v>123</v>
      </c>
      <c r="R1704" s="116">
        <v>736</v>
      </c>
      <c r="S1704" s="116">
        <v>4</v>
      </c>
      <c r="T1704" s="116">
        <v>26</v>
      </c>
      <c r="U1704" s="116" t="s">
        <v>159</v>
      </c>
      <c r="V1704" s="116">
        <v>102</v>
      </c>
      <c r="W1704" s="116">
        <v>580</v>
      </c>
      <c r="X1704" s="116">
        <v>94</v>
      </c>
      <c r="Y1704" s="116">
        <v>564</v>
      </c>
      <c r="Z1704" s="116">
        <v>8</v>
      </c>
      <c r="AA1704" s="116">
        <v>16</v>
      </c>
      <c r="AB1704" s="116">
        <v>0</v>
      </c>
      <c r="AC1704" s="116">
        <v>0</v>
      </c>
      <c r="AD1704" s="116">
        <v>0</v>
      </c>
      <c r="AE1704" s="116">
        <v>0</v>
      </c>
      <c r="AF1704" s="116" t="s">
        <v>1860</v>
      </c>
      <c r="AG1704" s="117"/>
      <c r="AH1704" s="117" t="s">
        <v>1861</v>
      </c>
    </row>
    <row r="1705" spans="1:34" x14ac:dyDescent="0.25">
      <c r="A1705" s="117" t="s">
        <v>329</v>
      </c>
      <c r="B1705" s="117" t="s">
        <v>175</v>
      </c>
      <c r="C1705" s="117" t="s">
        <v>5185</v>
      </c>
      <c r="D1705" s="117" t="s">
        <v>384</v>
      </c>
      <c r="E1705" s="117" t="s">
        <v>332</v>
      </c>
      <c r="F1705" s="117" t="s">
        <v>392</v>
      </c>
      <c r="G1705" s="117" t="s">
        <v>393</v>
      </c>
      <c r="H1705" s="117" t="s">
        <v>5186</v>
      </c>
      <c r="I1705" s="117"/>
      <c r="J1705" s="116" t="s">
        <v>1858</v>
      </c>
      <c r="K1705" s="116">
        <v>9.1730730000000005</v>
      </c>
      <c r="L1705" s="116">
        <v>29.786643000000002</v>
      </c>
      <c r="M1705" s="117" t="s">
        <v>1859</v>
      </c>
      <c r="N1705" s="116" t="s">
        <v>159</v>
      </c>
      <c r="O1705" s="116">
        <v>59</v>
      </c>
      <c r="P1705" s="116">
        <v>354</v>
      </c>
      <c r="Q1705" s="116">
        <v>54</v>
      </c>
      <c r="R1705" s="116">
        <v>324</v>
      </c>
      <c r="S1705" s="116">
        <v>5</v>
      </c>
      <c r="T1705" s="116">
        <v>30</v>
      </c>
      <c r="U1705" s="116" t="s">
        <v>159</v>
      </c>
      <c r="V1705" s="116">
        <v>89</v>
      </c>
      <c r="W1705" s="116">
        <v>534</v>
      </c>
      <c r="X1705" s="116">
        <v>82</v>
      </c>
      <c r="Y1705" s="116">
        <v>492</v>
      </c>
      <c r="Z1705" s="116">
        <v>7</v>
      </c>
      <c r="AA1705" s="116">
        <v>42</v>
      </c>
      <c r="AB1705" s="116">
        <v>0</v>
      </c>
      <c r="AC1705" s="116">
        <v>0</v>
      </c>
      <c r="AD1705" s="116">
        <v>0</v>
      </c>
      <c r="AE1705" s="116">
        <v>0</v>
      </c>
      <c r="AF1705" s="116" t="s">
        <v>1860</v>
      </c>
      <c r="AG1705" s="117"/>
      <c r="AH1705" s="117" t="s">
        <v>1861</v>
      </c>
    </row>
    <row r="1706" spans="1:34" x14ac:dyDescent="0.25">
      <c r="A1706" s="117" t="s">
        <v>329</v>
      </c>
      <c r="B1706" s="117" t="s">
        <v>175</v>
      </c>
      <c r="C1706" s="117" t="s">
        <v>5187</v>
      </c>
      <c r="D1706" s="117" t="s">
        <v>384</v>
      </c>
      <c r="E1706" s="117" t="s">
        <v>332</v>
      </c>
      <c r="F1706" s="117" t="s">
        <v>392</v>
      </c>
      <c r="G1706" s="117" t="s">
        <v>393</v>
      </c>
      <c r="H1706" s="117" t="s">
        <v>5188</v>
      </c>
      <c r="I1706" s="117"/>
      <c r="J1706" s="116" t="s">
        <v>1858</v>
      </c>
      <c r="K1706" s="116">
        <v>9.1730730000000005</v>
      </c>
      <c r="L1706" s="116">
        <v>29.797535</v>
      </c>
      <c r="M1706" s="117" t="s">
        <v>1859</v>
      </c>
      <c r="N1706" s="116" t="s">
        <v>159</v>
      </c>
      <c r="O1706" s="116">
        <v>120</v>
      </c>
      <c r="P1706" s="116">
        <v>720</v>
      </c>
      <c r="Q1706" s="116">
        <v>117</v>
      </c>
      <c r="R1706" s="116">
        <v>705</v>
      </c>
      <c r="S1706" s="116">
        <v>3</v>
      </c>
      <c r="T1706" s="116">
        <v>15</v>
      </c>
      <c r="U1706" s="116" t="s">
        <v>159</v>
      </c>
      <c r="V1706" s="116">
        <v>113</v>
      </c>
      <c r="W1706" s="116">
        <v>672</v>
      </c>
      <c r="X1706" s="116">
        <v>109</v>
      </c>
      <c r="Y1706" s="116">
        <v>656</v>
      </c>
      <c r="Z1706" s="116">
        <v>4</v>
      </c>
      <c r="AA1706" s="116">
        <v>16</v>
      </c>
      <c r="AB1706" s="116">
        <v>0</v>
      </c>
      <c r="AC1706" s="116">
        <v>0</v>
      </c>
      <c r="AD1706" s="116">
        <v>0</v>
      </c>
      <c r="AE1706" s="116">
        <v>0</v>
      </c>
      <c r="AF1706" s="116" t="s">
        <v>1860</v>
      </c>
      <c r="AG1706" s="117"/>
      <c r="AH1706" s="117" t="s">
        <v>1861</v>
      </c>
    </row>
    <row r="1707" spans="1:34" x14ac:dyDescent="0.25">
      <c r="A1707" s="117" t="s">
        <v>329</v>
      </c>
      <c r="B1707" s="117" t="s">
        <v>175</v>
      </c>
      <c r="C1707" s="117" t="s">
        <v>5189</v>
      </c>
      <c r="D1707" s="117" t="s">
        <v>384</v>
      </c>
      <c r="E1707" s="117" t="s">
        <v>332</v>
      </c>
      <c r="F1707" s="117" t="s">
        <v>392</v>
      </c>
      <c r="G1707" s="117" t="s">
        <v>393</v>
      </c>
      <c r="H1707" s="117" t="s">
        <v>5190</v>
      </c>
      <c r="I1707" s="117"/>
      <c r="J1707" s="116" t="s">
        <v>1858</v>
      </c>
      <c r="K1707" s="116">
        <v>9.1730730000000005</v>
      </c>
      <c r="L1707" s="116">
        <v>29.785529</v>
      </c>
      <c r="M1707" s="117" t="s">
        <v>1859</v>
      </c>
      <c r="N1707" s="116" t="s">
        <v>159</v>
      </c>
      <c r="O1707" s="116">
        <v>84</v>
      </c>
      <c r="P1707" s="116">
        <v>504</v>
      </c>
      <c r="Q1707" s="116">
        <v>82</v>
      </c>
      <c r="R1707" s="116">
        <v>494</v>
      </c>
      <c r="S1707" s="116">
        <v>2</v>
      </c>
      <c r="T1707" s="116">
        <v>10</v>
      </c>
      <c r="U1707" s="116" t="s">
        <v>159</v>
      </c>
      <c r="V1707" s="116">
        <v>88</v>
      </c>
      <c r="W1707" s="116">
        <v>525</v>
      </c>
      <c r="X1707" s="116">
        <v>85</v>
      </c>
      <c r="Y1707" s="116">
        <v>510</v>
      </c>
      <c r="Z1707" s="116">
        <v>3</v>
      </c>
      <c r="AA1707" s="116">
        <v>15</v>
      </c>
      <c r="AB1707" s="116">
        <v>0</v>
      </c>
      <c r="AC1707" s="116">
        <v>0</v>
      </c>
      <c r="AD1707" s="116">
        <v>0</v>
      </c>
      <c r="AE1707" s="116">
        <v>0</v>
      </c>
      <c r="AF1707" s="116" t="s">
        <v>1860</v>
      </c>
      <c r="AG1707" s="117"/>
      <c r="AH1707" s="117" t="s">
        <v>1861</v>
      </c>
    </row>
    <row r="1708" spans="1:34" x14ac:dyDescent="0.25">
      <c r="A1708" s="117" t="s">
        <v>329</v>
      </c>
      <c r="B1708" s="117" t="s">
        <v>175</v>
      </c>
      <c r="C1708" s="117" t="s">
        <v>5191</v>
      </c>
      <c r="D1708" s="117" t="s">
        <v>384</v>
      </c>
      <c r="E1708" s="117" t="s">
        <v>332</v>
      </c>
      <c r="F1708" s="117" t="s">
        <v>392</v>
      </c>
      <c r="G1708" s="117" t="s">
        <v>393</v>
      </c>
      <c r="H1708" s="117" t="s">
        <v>5192</v>
      </c>
      <c r="I1708" s="117"/>
      <c r="J1708" s="116" t="s">
        <v>1858</v>
      </c>
      <c r="K1708" s="116">
        <v>9.2400789999999997</v>
      </c>
      <c r="L1708" s="116">
        <v>29.790006000000002</v>
      </c>
      <c r="M1708" s="117" t="s">
        <v>1859</v>
      </c>
      <c r="N1708" s="116" t="s">
        <v>159</v>
      </c>
      <c r="O1708" s="116">
        <v>167</v>
      </c>
      <c r="P1708" s="116">
        <v>1002</v>
      </c>
      <c r="Q1708" s="116">
        <v>165</v>
      </c>
      <c r="R1708" s="116">
        <v>992</v>
      </c>
      <c r="S1708" s="116">
        <v>2</v>
      </c>
      <c r="T1708" s="116">
        <v>10</v>
      </c>
      <c r="U1708" s="116" t="s">
        <v>159</v>
      </c>
      <c r="V1708" s="116">
        <v>89</v>
      </c>
      <c r="W1708" s="116">
        <v>545</v>
      </c>
      <c r="X1708" s="116">
        <v>86</v>
      </c>
      <c r="Y1708" s="116">
        <v>515</v>
      </c>
      <c r="Z1708" s="116">
        <v>3</v>
      </c>
      <c r="AA1708" s="116">
        <v>30</v>
      </c>
      <c r="AB1708" s="116">
        <v>0</v>
      </c>
      <c r="AC1708" s="116">
        <v>0</v>
      </c>
      <c r="AD1708" s="116">
        <v>0</v>
      </c>
      <c r="AE1708" s="116">
        <v>0</v>
      </c>
      <c r="AF1708" s="116" t="s">
        <v>1860</v>
      </c>
      <c r="AG1708" s="117"/>
      <c r="AH1708" s="117" t="s">
        <v>1861</v>
      </c>
    </row>
    <row r="1709" spans="1:34" x14ac:dyDescent="0.25">
      <c r="A1709" s="117" t="s">
        <v>329</v>
      </c>
      <c r="B1709" s="117" t="s">
        <v>175</v>
      </c>
      <c r="C1709" s="117" t="s">
        <v>5193</v>
      </c>
      <c r="D1709" s="117" t="s">
        <v>384</v>
      </c>
      <c r="E1709" s="117" t="s">
        <v>332</v>
      </c>
      <c r="F1709" s="117" t="s">
        <v>392</v>
      </c>
      <c r="G1709" s="117" t="s">
        <v>393</v>
      </c>
      <c r="H1709" s="117" t="s">
        <v>5194</v>
      </c>
      <c r="I1709" s="117"/>
      <c r="J1709" s="116" t="s">
        <v>1858</v>
      </c>
      <c r="K1709" s="116">
        <v>9.2633600000000005</v>
      </c>
      <c r="L1709" s="116">
        <v>29.803799999999999</v>
      </c>
      <c r="M1709" s="117" t="s">
        <v>1859</v>
      </c>
      <c r="N1709" s="116" t="s">
        <v>159</v>
      </c>
      <c r="O1709" s="116">
        <v>92</v>
      </c>
      <c r="P1709" s="116">
        <v>552</v>
      </c>
      <c r="Q1709" s="116">
        <v>86</v>
      </c>
      <c r="R1709" s="116">
        <v>516</v>
      </c>
      <c r="S1709" s="116">
        <v>6</v>
      </c>
      <c r="T1709" s="116">
        <v>36</v>
      </c>
      <c r="U1709" s="116" t="s">
        <v>159</v>
      </c>
      <c r="V1709" s="116">
        <v>105</v>
      </c>
      <c r="W1709" s="116">
        <v>630</v>
      </c>
      <c r="X1709" s="116">
        <v>101</v>
      </c>
      <c r="Y1709" s="116">
        <v>606</v>
      </c>
      <c r="Z1709" s="116">
        <v>4</v>
      </c>
      <c r="AA1709" s="116">
        <v>24</v>
      </c>
      <c r="AB1709" s="116">
        <v>0</v>
      </c>
      <c r="AC1709" s="116">
        <v>0</v>
      </c>
      <c r="AD1709" s="116">
        <v>0</v>
      </c>
      <c r="AE1709" s="116">
        <v>0</v>
      </c>
      <c r="AF1709" s="116" t="s">
        <v>1860</v>
      </c>
      <c r="AG1709" s="117"/>
      <c r="AH1709" s="117" t="s">
        <v>1861</v>
      </c>
    </row>
    <row r="1710" spans="1:34" x14ac:dyDescent="0.25">
      <c r="A1710" s="117" t="s">
        <v>329</v>
      </c>
      <c r="B1710" s="117" t="s">
        <v>175</v>
      </c>
      <c r="C1710" s="117" t="s">
        <v>5195</v>
      </c>
      <c r="D1710" s="117" t="s">
        <v>384</v>
      </c>
      <c r="E1710" s="117" t="s">
        <v>332</v>
      </c>
      <c r="F1710" s="117" t="s">
        <v>392</v>
      </c>
      <c r="G1710" s="117" t="s">
        <v>393</v>
      </c>
      <c r="H1710" s="117" t="s">
        <v>5196</v>
      </c>
      <c r="I1710" s="117"/>
      <c r="J1710" s="116" t="s">
        <v>1858</v>
      </c>
      <c r="K1710" s="116">
        <v>9.241384</v>
      </c>
      <c r="L1710" s="116">
        <v>29.788201999999998</v>
      </c>
      <c r="M1710" s="117" t="s">
        <v>1859</v>
      </c>
      <c r="N1710" s="116" t="s">
        <v>159</v>
      </c>
      <c r="O1710" s="116">
        <v>21</v>
      </c>
      <c r="P1710" s="116">
        <v>126</v>
      </c>
      <c r="Q1710" s="116">
        <v>17</v>
      </c>
      <c r="R1710" s="116">
        <v>102</v>
      </c>
      <c r="S1710" s="116">
        <v>4</v>
      </c>
      <c r="T1710" s="116">
        <v>24</v>
      </c>
      <c r="U1710" s="116" t="s">
        <v>159</v>
      </c>
      <c r="V1710" s="116">
        <v>22</v>
      </c>
      <c r="W1710" s="116">
        <v>132</v>
      </c>
      <c r="X1710" s="116">
        <v>21</v>
      </c>
      <c r="Y1710" s="116">
        <v>126</v>
      </c>
      <c r="Z1710" s="116">
        <v>1</v>
      </c>
      <c r="AA1710" s="116">
        <v>6</v>
      </c>
      <c r="AB1710" s="116">
        <v>0</v>
      </c>
      <c r="AC1710" s="116">
        <v>0</v>
      </c>
      <c r="AD1710" s="116">
        <v>0</v>
      </c>
      <c r="AE1710" s="116">
        <v>0</v>
      </c>
      <c r="AF1710" s="116" t="s">
        <v>1860</v>
      </c>
      <c r="AG1710" s="117"/>
      <c r="AH1710" s="117" t="s">
        <v>1861</v>
      </c>
    </row>
    <row r="1711" spans="1:34" x14ac:dyDescent="0.25">
      <c r="A1711" s="117" t="s">
        <v>329</v>
      </c>
      <c r="B1711" s="117" t="s">
        <v>175</v>
      </c>
      <c r="C1711" s="117" t="s">
        <v>5197</v>
      </c>
      <c r="D1711" s="117" t="s">
        <v>384</v>
      </c>
      <c r="E1711" s="117" t="s">
        <v>332</v>
      </c>
      <c r="F1711" s="117" t="s">
        <v>392</v>
      </c>
      <c r="G1711" s="117" t="s">
        <v>393</v>
      </c>
      <c r="H1711" s="117" t="s">
        <v>5198</v>
      </c>
      <c r="I1711" s="117"/>
      <c r="J1711" s="116" t="s">
        <v>1858</v>
      </c>
      <c r="K1711" s="116">
        <v>9.2314108000000008</v>
      </c>
      <c r="L1711" s="116">
        <v>29.781112199999999</v>
      </c>
      <c r="M1711" s="117" t="s">
        <v>1859</v>
      </c>
      <c r="N1711" s="116" t="s">
        <v>159</v>
      </c>
      <c r="O1711" s="116">
        <v>19</v>
      </c>
      <c r="P1711" s="116">
        <v>114</v>
      </c>
      <c r="Q1711" s="116">
        <v>16</v>
      </c>
      <c r="R1711" s="116">
        <v>99</v>
      </c>
      <c r="S1711" s="116">
        <v>3</v>
      </c>
      <c r="T1711" s="116">
        <v>15</v>
      </c>
      <c r="U1711" s="116" t="s">
        <v>159</v>
      </c>
      <c r="V1711" s="116">
        <v>35</v>
      </c>
      <c r="W1711" s="116">
        <v>186</v>
      </c>
      <c r="X1711" s="116">
        <v>27</v>
      </c>
      <c r="Y1711" s="116">
        <v>162</v>
      </c>
      <c r="Z1711" s="116">
        <v>8</v>
      </c>
      <c r="AA1711" s="116">
        <v>24</v>
      </c>
      <c r="AB1711" s="116">
        <v>0</v>
      </c>
      <c r="AC1711" s="116">
        <v>0</v>
      </c>
      <c r="AD1711" s="116">
        <v>0</v>
      </c>
      <c r="AE1711" s="116">
        <v>0</v>
      </c>
      <c r="AF1711" s="116" t="s">
        <v>1860</v>
      </c>
      <c r="AG1711" s="117"/>
      <c r="AH1711" s="117" t="s">
        <v>1861</v>
      </c>
    </row>
    <row r="1712" spans="1:34" x14ac:dyDescent="0.25">
      <c r="A1712" s="117" t="s">
        <v>329</v>
      </c>
      <c r="B1712" s="117" t="s">
        <v>175</v>
      </c>
      <c r="C1712" s="117" t="s">
        <v>5199</v>
      </c>
      <c r="D1712" s="117" t="s">
        <v>384</v>
      </c>
      <c r="E1712" s="117" t="s">
        <v>332</v>
      </c>
      <c r="F1712" s="117" t="s">
        <v>392</v>
      </c>
      <c r="G1712" s="117" t="s">
        <v>393</v>
      </c>
      <c r="H1712" s="117" t="s">
        <v>5200</v>
      </c>
      <c r="I1712" s="117"/>
      <c r="J1712" s="116" t="s">
        <v>1858</v>
      </c>
      <c r="K1712" s="116">
        <v>9.2439800000000005</v>
      </c>
      <c r="L1712" s="116">
        <v>29.799859999999999</v>
      </c>
      <c r="M1712" s="117" t="s">
        <v>1859</v>
      </c>
      <c r="N1712" s="116" t="s">
        <v>159</v>
      </c>
      <c r="O1712" s="116">
        <v>15</v>
      </c>
      <c r="P1712" s="116">
        <v>90</v>
      </c>
      <c r="Q1712" s="116">
        <v>11</v>
      </c>
      <c r="R1712" s="116">
        <v>74</v>
      </c>
      <c r="S1712" s="116">
        <v>4</v>
      </c>
      <c r="T1712" s="116">
        <v>16</v>
      </c>
      <c r="U1712" s="116" t="s">
        <v>159</v>
      </c>
      <c r="V1712" s="116">
        <v>10</v>
      </c>
      <c r="W1712" s="116">
        <v>56</v>
      </c>
      <c r="X1712" s="116">
        <v>6</v>
      </c>
      <c r="Y1712" s="116">
        <v>36</v>
      </c>
      <c r="Z1712" s="116">
        <v>4</v>
      </c>
      <c r="AA1712" s="116">
        <v>20</v>
      </c>
      <c r="AB1712" s="116">
        <v>0</v>
      </c>
      <c r="AC1712" s="116">
        <v>0</v>
      </c>
      <c r="AD1712" s="116">
        <v>0</v>
      </c>
      <c r="AE1712" s="116">
        <v>0</v>
      </c>
      <c r="AF1712" s="116" t="s">
        <v>1860</v>
      </c>
      <c r="AG1712" s="117"/>
      <c r="AH1712" s="117" t="s">
        <v>1861</v>
      </c>
    </row>
    <row r="1713" spans="1:34" x14ac:dyDescent="0.25">
      <c r="A1713" s="117" t="s">
        <v>329</v>
      </c>
      <c r="B1713" s="117" t="s">
        <v>175</v>
      </c>
      <c r="C1713" s="117" t="s">
        <v>5201</v>
      </c>
      <c r="D1713" s="117" t="s">
        <v>384</v>
      </c>
      <c r="E1713" s="117" t="s">
        <v>332</v>
      </c>
      <c r="F1713" s="117" t="s">
        <v>392</v>
      </c>
      <c r="G1713" s="117" t="s">
        <v>393</v>
      </c>
      <c r="H1713" s="117" t="s">
        <v>5202</v>
      </c>
      <c r="I1713" s="117"/>
      <c r="J1713" s="116" t="s">
        <v>1858</v>
      </c>
      <c r="K1713" s="116">
        <v>9.2400789999999997</v>
      </c>
      <c r="L1713" s="116">
        <v>29.790006000000002</v>
      </c>
      <c r="M1713" s="117" t="s">
        <v>1859</v>
      </c>
      <c r="N1713" s="116" t="s">
        <v>159</v>
      </c>
      <c r="O1713" s="116">
        <v>55</v>
      </c>
      <c r="P1713" s="116">
        <v>330</v>
      </c>
      <c r="Q1713" s="116">
        <v>54</v>
      </c>
      <c r="R1713" s="116">
        <v>325</v>
      </c>
      <c r="S1713" s="116">
        <v>1</v>
      </c>
      <c r="T1713" s="116">
        <v>5</v>
      </c>
      <c r="U1713" s="116" t="s">
        <v>159</v>
      </c>
      <c r="V1713" s="116">
        <v>83</v>
      </c>
      <c r="W1713" s="116">
        <v>498</v>
      </c>
      <c r="X1713" s="116">
        <v>79</v>
      </c>
      <c r="Y1713" s="116">
        <v>474</v>
      </c>
      <c r="Z1713" s="116">
        <v>4</v>
      </c>
      <c r="AA1713" s="116">
        <v>24</v>
      </c>
      <c r="AB1713" s="116">
        <v>0</v>
      </c>
      <c r="AC1713" s="116">
        <v>0</v>
      </c>
      <c r="AD1713" s="116">
        <v>0</v>
      </c>
      <c r="AE1713" s="116">
        <v>0</v>
      </c>
      <c r="AF1713" s="116" t="s">
        <v>1860</v>
      </c>
      <c r="AG1713" s="117"/>
      <c r="AH1713" s="117" t="s">
        <v>1861</v>
      </c>
    </row>
    <row r="1714" spans="1:34" x14ac:dyDescent="0.25">
      <c r="A1714" s="117" t="s">
        <v>329</v>
      </c>
      <c r="B1714" s="117" t="s">
        <v>175</v>
      </c>
      <c r="C1714" s="117" t="s">
        <v>5203</v>
      </c>
      <c r="D1714" s="117" t="s">
        <v>384</v>
      </c>
      <c r="E1714" s="117" t="s">
        <v>332</v>
      </c>
      <c r="F1714" s="117" t="s">
        <v>392</v>
      </c>
      <c r="G1714" s="117" t="s">
        <v>393</v>
      </c>
      <c r="H1714" s="117" t="s">
        <v>5204</v>
      </c>
      <c r="I1714" s="117"/>
      <c r="J1714" s="116" t="s">
        <v>1858</v>
      </c>
      <c r="K1714" s="116">
        <v>9.2400789999999997</v>
      </c>
      <c r="L1714" s="116">
        <v>29.79006</v>
      </c>
      <c r="M1714" s="117" t="s">
        <v>1859</v>
      </c>
      <c r="N1714" s="116" t="s">
        <v>159</v>
      </c>
      <c r="O1714" s="116">
        <v>70</v>
      </c>
      <c r="P1714" s="116">
        <v>420</v>
      </c>
      <c r="Q1714" s="116">
        <v>65</v>
      </c>
      <c r="R1714" s="116">
        <v>395</v>
      </c>
      <c r="S1714" s="116">
        <v>5</v>
      </c>
      <c r="T1714" s="116">
        <v>25</v>
      </c>
      <c r="U1714" s="116" t="s">
        <v>159</v>
      </c>
      <c r="V1714" s="116">
        <v>35</v>
      </c>
      <c r="W1714" s="116">
        <v>208</v>
      </c>
      <c r="X1714" s="116">
        <v>32</v>
      </c>
      <c r="Y1714" s="116">
        <v>192</v>
      </c>
      <c r="Z1714" s="116">
        <v>3</v>
      </c>
      <c r="AA1714" s="116">
        <v>16</v>
      </c>
      <c r="AB1714" s="116">
        <v>0</v>
      </c>
      <c r="AC1714" s="116">
        <v>0</v>
      </c>
      <c r="AD1714" s="116">
        <v>0</v>
      </c>
      <c r="AE1714" s="116">
        <v>0</v>
      </c>
      <c r="AF1714" s="116" t="s">
        <v>1860</v>
      </c>
      <c r="AG1714" s="117"/>
      <c r="AH1714" s="117" t="s">
        <v>1861</v>
      </c>
    </row>
    <row r="1715" spans="1:34" x14ac:dyDescent="0.25">
      <c r="A1715" s="117" t="s">
        <v>329</v>
      </c>
      <c r="B1715" s="117" t="s">
        <v>175</v>
      </c>
      <c r="C1715" s="117" t="s">
        <v>5205</v>
      </c>
      <c r="D1715" s="117" t="s">
        <v>384</v>
      </c>
      <c r="E1715" s="117" t="s">
        <v>332</v>
      </c>
      <c r="F1715" s="117" t="s">
        <v>387</v>
      </c>
      <c r="G1715" s="117" t="s">
        <v>388</v>
      </c>
      <c r="H1715" s="117" t="s">
        <v>5206</v>
      </c>
      <c r="I1715" s="117"/>
      <c r="J1715" s="116" t="s">
        <v>1858</v>
      </c>
      <c r="K1715" s="116">
        <v>9.28322</v>
      </c>
      <c r="L1715" s="116">
        <v>29.714919999999999</v>
      </c>
      <c r="M1715" s="117" t="s">
        <v>1859</v>
      </c>
      <c r="N1715" s="116" t="s">
        <v>159</v>
      </c>
      <c r="O1715" s="116">
        <v>86</v>
      </c>
      <c r="P1715" s="116">
        <v>516</v>
      </c>
      <c r="Q1715" s="116">
        <v>86</v>
      </c>
      <c r="R1715" s="116">
        <v>516</v>
      </c>
      <c r="S1715" s="116">
        <v>0</v>
      </c>
      <c r="T1715" s="116">
        <v>0</v>
      </c>
      <c r="U1715" s="116" t="s">
        <v>159</v>
      </c>
      <c r="V1715" s="116">
        <v>274</v>
      </c>
      <c r="W1715" s="116">
        <v>1644</v>
      </c>
      <c r="X1715" s="116">
        <v>260</v>
      </c>
      <c r="Y1715" s="116">
        <v>1560</v>
      </c>
      <c r="Z1715" s="116">
        <v>14</v>
      </c>
      <c r="AA1715" s="116">
        <v>84</v>
      </c>
      <c r="AB1715" s="116">
        <v>0</v>
      </c>
      <c r="AC1715" s="116">
        <v>0</v>
      </c>
      <c r="AD1715" s="116">
        <v>0</v>
      </c>
      <c r="AE1715" s="116">
        <v>0</v>
      </c>
      <c r="AF1715" s="116" t="s">
        <v>1860</v>
      </c>
      <c r="AG1715" s="117"/>
      <c r="AH1715" s="117" t="s">
        <v>1861</v>
      </c>
    </row>
    <row r="1716" spans="1:34" x14ac:dyDescent="0.25">
      <c r="A1716" s="117" t="s">
        <v>329</v>
      </c>
      <c r="B1716" s="117" t="s">
        <v>175</v>
      </c>
      <c r="C1716" s="117" t="s">
        <v>5207</v>
      </c>
      <c r="D1716" s="117" t="s">
        <v>384</v>
      </c>
      <c r="E1716" s="117" t="s">
        <v>332</v>
      </c>
      <c r="F1716" s="117" t="s">
        <v>387</v>
      </c>
      <c r="G1716" s="117" t="s">
        <v>388</v>
      </c>
      <c r="H1716" s="117" t="s">
        <v>5208</v>
      </c>
      <c r="I1716" s="117"/>
      <c r="J1716" s="116" t="s">
        <v>1858</v>
      </c>
      <c r="K1716" s="116">
        <v>9.2840799999999994</v>
      </c>
      <c r="L1716" s="116">
        <v>29.67576</v>
      </c>
      <c r="M1716" s="117" t="s">
        <v>1859</v>
      </c>
      <c r="N1716" s="116" t="s">
        <v>159</v>
      </c>
      <c r="O1716" s="116">
        <v>45</v>
      </c>
      <c r="P1716" s="116">
        <v>270</v>
      </c>
      <c r="Q1716" s="116">
        <v>45</v>
      </c>
      <c r="R1716" s="116">
        <v>270</v>
      </c>
      <c r="S1716" s="116">
        <v>0</v>
      </c>
      <c r="T1716" s="116">
        <v>0</v>
      </c>
      <c r="U1716" s="116" t="s">
        <v>159</v>
      </c>
      <c r="V1716" s="116">
        <v>88</v>
      </c>
      <c r="W1716" s="116">
        <v>522</v>
      </c>
      <c r="X1716" s="116">
        <v>76</v>
      </c>
      <c r="Y1716" s="116">
        <v>450</v>
      </c>
      <c r="Z1716" s="116">
        <v>12</v>
      </c>
      <c r="AA1716" s="116">
        <v>72</v>
      </c>
      <c r="AB1716" s="116">
        <v>0</v>
      </c>
      <c r="AC1716" s="116">
        <v>0</v>
      </c>
      <c r="AD1716" s="116">
        <v>0</v>
      </c>
      <c r="AE1716" s="116">
        <v>0</v>
      </c>
      <c r="AF1716" s="116" t="s">
        <v>1860</v>
      </c>
      <c r="AG1716" s="117"/>
      <c r="AH1716" s="117" t="s">
        <v>1861</v>
      </c>
    </row>
    <row r="1717" spans="1:34" x14ac:dyDescent="0.25">
      <c r="A1717" s="117" t="s">
        <v>329</v>
      </c>
      <c r="B1717" s="117" t="s">
        <v>175</v>
      </c>
      <c r="C1717" s="117" t="s">
        <v>5209</v>
      </c>
      <c r="D1717" s="117" t="s">
        <v>384</v>
      </c>
      <c r="E1717" s="117" t="s">
        <v>332</v>
      </c>
      <c r="F1717" s="117" t="s">
        <v>387</v>
      </c>
      <c r="G1717" s="117" t="s">
        <v>388</v>
      </c>
      <c r="H1717" s="117" t="s">
        <v>5210</v>
      </c>
      <c r="I1717" s="117"/>
      <c r="J1717" s="116" t="s">
        <v>1858</v>
      </c>
      <c r="K1717" s="116">
        <v>9.2665100000000002</v>
      </c>
      <c r="L1717" s="116">
        <v>29.726299999999998</v>
      </c>
      <c r="M1717" s="117" t="s">
        <v>1859</v>
      </c>
      <c r="N1717" s="116" t="s">
        <v>159</v>
      </c>
      <c r="O1717" s="116">
        <v>71</v>
      </c>
      <c r="P1717" s="116">
        <v>426</v>
      </c>
      <c r="Q1717" s="116">
        <v>71</v>
      </c>
      <c r="R1717" s="116">
        <v>426</v>
      </c>
      <c r="S1717" s="116">
        <v>0</v>
      </c>
      <c r="T1717" s="116">
        <v>0</v>
      </c>
      <c r="U1717" s="116" t="s">
        <v>159</v>
      </c>
      <c r="V1717" s="116">
        <v>40</v>
      </c>
      <c r="W1717" s="116">
        <v>240</v>
      </c>
      <c r="X1717" s="116">
        <v>34</v>
      </c>
      <c r="Y1717" s="116">
        <v>204</v>
      </c>
      <c r="Z1717" s="116">
        <v>6</v>
      </c>
      <c r="AA1717" s="116">
        <v>36</v>
      </c>
      <c r="AB1717" s="116">
        <v>0</v>
      </c>
      <c r="AC1717" s="116">
        <v>0</v>
      </c>
      <c r="AD1717" s="116">
        <v>0</v>
      </c>
      <c r="AE1717" s="116">
        <v>0</v>
      </c>
      <c r="AF1717" s="116" t="s">
        <v>1860</v>
      </c>
      <c r="AG1717" s="117"/>
      <c r="AH1717" s="117" t="s">
        <v>1861</v>
      </c>
    </row>
    <row r="1718" spans="1:34" x14ac:dyDescent="0.25">
      <c r="A1718" s="117" t="s">
        <v>329</v>
      </c>
      <c r="B1718" s="117" t="s">
        <v>175</v>
      </c>
      <c r="C1718" s="117" t="s">
        <v>5211</v>
      </c>
      <c r="D1718" s="117" t="s">
        <v>384</v>
      </c>
      <c r="E1718" s="117" t="s">
        <v>332</v>
      </c>
      <c r="F1718" s="117" t="s">
        <v>387</v>
      </c>
      <c r="G1718" s="117" t="s">
        <v>388</v>
      </c>
      <c r="H1718" s="117" t="s">
        <v>5212</v>
      </c>
      <c r="I1718" s="117"/>
      <c r="J1718" s="116" t="s">
        <v>1858</v>
      </c>
      <c r="K1718" s="116">
        <v>9.2850699999999993</v>
      </c>
      <c r="L1718" s="116">
        <v>29.678999999999998</v>
      </c>
      <c r="M1718" s="117" t="s">
        <v>1859</v>
      </c>
      <c r="N1718" s="116" t="s">
        <v>159</v>
      </c>
      <c r="O1718" s="116">
        <v>56</v>
      </c>
      <c r="P1718" s="116">
        <v>336</v>
      </c>
      <c r="Q1718" s="116">
        <v>56</v>
      </c>
      <c r="R1718" s="116">
        <v>336</v>
      </c>
      <c r="S1718" s="116">
        <v>0</v>
      </c>
      <c r="T1718" s="116">
        <v>0</v>
      </c>
      <c r="U1718" s="116" t="s">
        <v>159</v>
      </c>
      <c r="V1718" s="116">
        <v>57</v>
      </c>
      <c r="W1718" s="116">
        <v>342</v>
      </c>
      <c r="X1718" s="116">
        <v>49</v>
      </c>
      <c r="Y1718" s="116">
        <v>294</v>
      </c>
      <c r="Z1718" s="116">
        <v>8</v>
      </c>
      <c r="AA1718" s="116">
        <v>48</v>
      </c>
      <c r="AB1718" s="116">
        <v>0</v>
      </c>
      <c r="AC1718" s="116">
        <v>0</v>
      </c>
      <c r="AD1718" s="116">
        <v>0</v>
      </c>
      <c r="AE1718" s="116">
        <v>0</v>
      </c>
      <c r="AF1718" s="116" t="s">
        <v>1860</v>
      </c>
      <c r="AG1718" s="117"/>
      <c r="AH1718" s="117" t="s">
        <v>1861</v>
      </c>
    </row>
    <row r="1719" spans="1:34" x14ac:dyDescent="0.25">
      <c r="A1719" s="117" t="s">
        <v>329</v>
      </c>
      <c r="B1719" s="117" t="s">
        <v>175</v>
      </c>
      <c r="C1719" s="117" t="s">
        <v>5213</v>
      </c>
      <c r="D1719" s="117" t="s">
        <v>384</v>
      </c>
      <c r="E1719" s="117" t="s">
        <v>332</v>
      </c>
      <c r="F1719" s="117" t="s">
        <v>387</v>
      </c>
      <c r="G1719" s="117" t="s">
        <v>388</v>
      </c>
      <c r="H1719" s="117" t="s">
        <v>5214</v>
      </c>
      <c r="I1719" s="117"/>
      <c r="J1719" s="116" t="s">
        <v>1858</v>
      </c>
      <c r="K1719" s="116">
        <v>9.2725000000000009</v>
      </c>
      <c r="L1719" s="116">
        <v>29.725519999999999</v>
      </c>
      <c r="M1719" s="117" t="s">
        <v>1859</v>
      </c>
      <c r="N1719" s="116" t="s">
        <v>159</v>
      </c>
      <c r="O1719" s="116">
        <v>25</v>
      </c>
      <c r="P1719" s="116">
        <v>150</v>
      </c>
      <c r="Q1719" s="116">
        <v>25</v>
      </c>
      <c r="R1719" s="116">
        <v>150</v>
      </c>
      <c r="S1719" s="116">
        <v>0</v>
      </c>
      <c r="T1719" s="116">
        <v>0</v>
      </c>
      <c r="U1719" s="116" t="s">
        <v>159</v>
      </c>
      <c r="V1719" s="116">
        <v>57</v>
      </c>
      <c r="W1719" s="116">
        <v>342</v>
      </c>
      <c r="X1719" s="116">
        <v>51</v>
      </c>
      <c r="Y1719" s="116">
        <v>306</v>
      </c>
      <c r="Z1719" s="116">
        <v>6</v>
      </c>
      <c r="AA1719" s="116">
        <v>36</v>
      </c>
      <c r="AB1719" s="116">
        <v>0</v>
      </c>
      <c r="AC1719" s="116">
        <v>0</v>
      </c>
      <c r="AD1719" s="116">
        <v>0</v>
      </c>
      <c r="AE1719" s="116">
        <v>0</v>
      </c>
      <c r="AF1719" s="116" t="s">
        <v>1860</v>
      </c>
      <c r="AG1719" s="117"/>
      <c r="AH1719" s="117" t="s">
        <v>1861</v>
      </c>
    </row>
    <row r="1720" spans="1:34" x14ac:dyDescent="0.25">
      <c r="A1720" s="117" t="s">
        <v>329</v>
      </c>
      <c r="B1720" s="117" t="s">
        <v>175</v>
      </c>
      <c r="C1720" s="117" t="s">
        <v>5215</v>
      </c>
      <c r="D1720" s="117" t="s">
        <v>384</v>
      </c>
      <c r="E1720" s="117" t="s">
        <v>332</v>
      </c>
      <c r="F1720" s="117" t="s">
        <v>387</v>
      </c>
      <c r="G1720" s="117" t="s">
        <v>388</v>
      </c>
      <c r="H1720" s="117" t="s">
        <v>5216</v>
      </c>
      <c r="I1720" s="117"/>
      <c r="J1720" s="116" t="s">
        <v>1858</v>
      </c>
      <c r="K1720" s="116">
        <v>9.2573299999999996</v>
      </c>
      <c r="L1720" s="116">
        <v>29.696000000000002</v>
      </c>
      <c r="M1720" s="117" t="s">
        <v>1859</v>
      </c>
      <c r="N1720" s="116" t="s">
        <v>159</v>
      </c>
      <c r="O1720" s="116">
        <v>7</v>
      </c>
      <c r="P1720" s="116">
        <v>42</v>
      </c>
      <c r="Q1720" s="116">
        <v>7</v>
      </c>
      <c r="R1720" s="116">
        <v>42</v>
      </c>
      <c r="S1720" s="116">
        <v>0</v>
      </c>
      <c r="T1720" s="116">
        <v>0</v>
      </c>
      <c r="U1720" s="116" t="s">
        <v>159</v>
      </c>
      <c r="V1720" s="116">
        <v>19</v>
      </c>
      <c r="W1720" s="116">
        <v>114</v>
      </c>
      <c r="X1720" s="116">
        <v>12</v>
      </c>
      <c r="Y1720" s="116">
        <v>72</v>
      </c>
      <c r="Z1720" s="116">
        <v>7</v>
      </c>
      <c r="AA1720" s="116">
        <v>42</v>
      </c>
      <c r="AB1720" s="116">
        <v>0</v>
      </c>
      <c r="AC1720" s="116">
        <v>0</v>
      </c>
      <c r="AD1720" s="116">
        <v>0</v>
      </c>
      <c r="AE1720" s="116">
        <v>0</v>
      </c>
      <c r="AF1720" s="116" t="s">
        <v>1860</v>
      </c>
      <c r="AG1720" s="117" t="s">
        <v>1888</v>
      </c>
      <c r="AH1720" s="117" t="s">
        <v>1861</v>
      </c>
    </row>
    <row r="1721" spans="1:34" x14ac:dyDescent="0.25">
      <c r="A1721" s="117" t="s">
        <v>329</v>
      </c>
      <c r="B1721" s="117" t="s">
        <v>175</v>
      </c>
      <c r="C1721" s="117" t="s">
        <v>5217</v>
      </c>
      <c r="D1721" s="117" t="s">
        <v>384</v>
      </c>
      <c r="E1721" s="117" t="s">
        <v>332</v>
      </c>
      <c r="F1721" s="117" t="s">
        <v>387</v>
      </c>
      <c r="G1721" s="117" t="s">
        <v>388</v>
      </c>
      <c r="H1721" s="117" t="s">
        <v>5218</v>
      </c>
      <c r="I1721" s="117"/>
      <c r="J1721" s="116" t="s">
        <v>1858</v>
      </c>
      <c r="K1721" s="116">
        <v>9.2460900000000006</v>
      </c>
      <c r="L1721" s="116">
        <v>29.698029999999999</v>
      </c>
      <c r="M1721" s="117" t="s">
        <v>1859</v>
      </c>
      <c r="N1721" s="116" t="s">
        <v>159</v>
      </c>
      <c r="O1721" s="116">
        <v>300</v>
      </c>
      <c r="P1721" s="116">
        <v>1800</v>
      </c>
      <c r="Q1721" s="116">
        <v>300</v>
      </c>
      <c r="R1721" s="116">
        <v>1800</v>
      </c>
      <c r="S1721" s="116">
        <v>0</v>
      </c>
      <c r="T1721" s="116">
        <v>0</v>
      </c>
      <c r="U1721" s="116" t="s">
        <v>159</v>
      </c>
      <c r="V1721" s="116">
        <v>54</v>
      </c>
      <c r="W1721" s="116">
        <v>324</v>
      </c>
      <c r="X1721" s="116">
        <v>36</v>
      </c>
      <c r="Y1721" s="116">
        <v>216</v>
      </c>
      <c r="Z1721" s="116">
        <v>18</v>
      </c>
      <c r="AA1721" s="116">
        <v>108</v>
      </c>
      <c r="AB1721" s="116">
        <v>0</v>
      </c>
      <c r="AC1721" s="116">
        <v>0</v>
      </c>
      <c r="AD1721" s="116">
        <v>0</v>
      </c>
      <c r="AE1721" s="116">
        <v>0</v>
      </c>
      <c r="AF1721" s="116" t="s">
        <v>1860</v>
      </c>
      <c r="AG1721" s="117" t="s">
        <v>1888</v>
      </c>
      <c r="AH1721" s="117" t="s">
        <v>1861</v>
      </c>
    </row>
    <row r="1722" spans="1:34" x14ac:dyDescent="0.25">
      <c r="A1722" s="117" t="s">
        <v>329</v>
      </c>
      <c r="B1722" s="117" t="s">
        <v>175</v>
      </c>
      <c r="C1722" s="117" t="s">
        <v>5219</v>
      </c>
      <c r="D1722" s="117" t="s">
        <v>384</v>
      </c>
      <c r="E1722" s="117" t="s">
        <v>332</v>
      </c>
      <c r="F1722" s="117" t="s">
        <v>1573</v>
      </c>
      <c r="G1722" s="117" t="s">
        <v>1574</v>
      </c>
      <c r="H1722" s="117" t="s">
        <v>5220</v>
      </c>
      <c r="I1722" s="117"/>
      <c r="J1722" s="116" t="s">
        <v>1858</v>
      </c>
      <c r="K1722" s="116">
        <v>9.2747189999999993</v>
      </c>
      <c r="L1722" s="116">
        <v>29.527730999999999</v>
      </c>
      <c r="M1722" s="117" t="s">
        <v>1859</v>
      </c>
      <c r="N1722" s="116" t="s">
        <v>159</v>
      </c>
      <c r="O1722" s="116">
        <v>58</v>
      </c>
      <c r="P1722" s="116">
        <v>292</v>
      </c>
      <c r="Q1722" s="116">
        <v>58</v>
      </c>
      <c r="R1722" s="116">
        <v>292</v>
      </c>
      <c r="S1722" s="116">
        <v>0</v>
      </c>
      <c r="T1722" s="116">
        <v>0</v>
      </c>
      <c r="U1722" s="116" t="s">
        <v>159</v>
      </c>
      <c r="V1722" s="116">
        <v>60</v>
      </c>
      <c r="W1722" s="116">
        <v>361</v>
      </c>
      <c r="X1722" s="116">
        <v>40</v>
      </c>
      <c r="Y1722" s="116">
        <v>241</v>
      </c>
      <c r="Z1722" s="116">
        <v>20</v>
      </c>
      <c r="AA1722" s="116">
        <v>120</v>
      </c>
      <c r="AB1722" s="116">
        <v>0</v>
      </c>
      <c r="AC1722" s="116">
        <v>0</v>
      </c>
      <c r="AD1722" s="116">
        <v>0</v>
      </c>
      <c r="AE1722" s="116">
        <v>0</v>
      </c>
      <c r="AF1722" s="116" t="s">
        <v>1915</v>
      </c>
      <c r="AG1722" s="117" t="s">
        <v>2368</v>
      </c>
      <c r="AH1722" s="117" t="s">
        <v>1861</v>
      </c>
    </row>
    <row r="1723" spans="1:34" x14ac:dyDescent="0.25">
      <c r="A1723" s="117" t="s">
        <v>329</v>
      </c>
      <c r="B1723" s="117" t="s">
        <v>175</v>
      </c>
      <c r="C1723" s="117" t="s">
        <v>5221</v>
      </c>
      <c r="D1723" s="117" t="s">
        <v>384</v>
      </c>
      <c r="E1723" s="117" t="s">
        <v>332</v>
      </c>
      <c r="F1723" s="117" t="s">
        <v>1546</v>
      </c>
      <c r="G1723" s="117" t="s">
        <v>1547</v>
      </c>
      <c r="H1723" s="117" t="s">
        <v>5222</v>
      </c>
      <c r="I1723" s="117" t="s">
        <v>5222</v>
      </c>
      <c r="J1723" s="116" t="s">
        <v>1858</v>
      </c>
      <c r="K1723" s="116">
        <v>8.9459300000000006</v>
      </c>
      <c r="L1723" s="116">
        <v>29.6189</v>
      </c>
      <c r="M1723" s="117" t="s">
        <v>1859</v>
      </c>
      <c r="N1723" s="116" t="s">
        <v>146</v>
      </c>
      <c r="O1723" s="116">
        <v>0</v>
      </c>
      <c r="P1723" s="116">
        <v>0</v>
      </c>
      <c r="Q1723" s="116">
        <v>0</v>
      </c>
      <c r="R1723" s="116">
        <v>0</v>
      </c>
      <c r="S1723" s="116">
        <v>0</v>
      </c>
      <c r="T1723" s="116">
        <v>0</v>
      </c>
      <c r="U1723" s="116" t="s">
        <v>159</v>
      </c>
      <c r="V1723" s="116">
        <v>100</v>
      </c>
      <c r="W1723" s="116">
        <v>600</v>
      </c>
      <c r="X1723" s="116">
        <v>96</v>
      </c>
      <c r="Y1723" s="116">
        <v>576</v>
      </c>
      <c r="Z1723" s="116">
        <v>4</v>
      </c>
      <c r="AA1723" s="116">
        <v>24</v>
      </c>
      <c r="AB1723" s="116">
        <v>0</v>
      </c>
      <c r="AC1723" s="116">
        <v>0</v>
      </c>
      <c r="AD1723" s="116">
        <v>0</v>
      </c>
      <c r="AE1723" s="116">
        <v>0</v>
      </c>
      <c r="AF1723" s="116" t="s">
        <v>1860</v>
      </c>
      <c r="AG1723" s="117"/>
      <c r="AH1723" s="117" t="s">
        <v>1861</v>
      </c>
    </row>
    <row r="1724" spans="1:34" x14ac:dyDescent="0.25">
      <c r="A1724" s="117" t="s">
        <v>329</v>
      </c>
      <c r="B1724" s="117" t="s">
        <v>175</v>
      </c>
      <c r="C1724" s="117" t="s">
        <v>5223</v>
      </c>
      <c r="D1724" s="117" t="s">
        <v>384</v>
      </c>
      <c r="E1724" s="117" t="s">
        <v>332</v>
      </c>
      <c r="F1724" s="117" t="s">
        <v>1546</v>
      </c>
      <c r="G1724" s="117" t="s">
        <v>1547</v>
      </c>
      <c r="H1724" s="117" t="s">
        <v>5224</v>
      </c>
      <c r="I1724" s="117"/>
      <c r="J1724" s="116" t="s">
        <v>1858</v>
      </c>
      <c r="K1724" s="116">
        <v>9.0158299999999993</v>
      </c>
      <c r="L1724" s="116">
        <v>29.69172</v>
      </c>
      <c r="M1724" s="117" t="s">
        <v>1859</v>
      </c>
      <c r="N1724" s="116" t="s">
        <v>146</v>
      </c>
      <c r="O1724" s="116">
        <v>0</v>
      </c>
      <c r="P1724" s="116">
        <v>0</v>
      </c>
      <c r="Q1724" s="116">
        <v>0</v>
      </c>
      <c r="R1724" s="116">
        <v>0</v>
      </c>
      <c r="S1724" s="116">
        <v>0</v>
      </c>
      <c r="T1724" s="116">
        <v>0</v>
      </c>
      <c r="U1724" s="116" t="s">
        <v>159</v>
      </c>
      <c r="V1724" s="116">
        <v>102</v>
      </c>
      <c r="W1724" s="116">
        <v>612</v>
      </c>
      <c r="X1724" s="116">
        <v>95</v>
      </c>
      <c r="Y1724" s="116">
        <v>570</v>
      </c>
      <c r="Z1724" s="116">
        <v>7</v>
      </c>
      <c r="AA1724" s="116">
        <v>42</v>
      </c>
      <c r="AB1724" s="116">
        <v>0</v>
      </c>
      <c r="AC1724" s="116">
        <v>0</v>
      </c>
      <c r="AD1724" s="116">
        <v>0</v>
      </c>
      <c r="AE1724" s="116">
        <v>0</v>
      </c>
      <c r="AF1724" s="116" t="s">
        <v>1860</v>
      </c>
      <c r="AG1724" s="117"/>
      <c r="AH1724" s="117" t="s">
        <v>1861</v>
      </c>
    </row>
    <row r="1725" spans="1:34" x14ac:dyDescent="0.25">
      <c r="A1725" s="117" t="s">
        <v>329</v>
      </c>
      <c r="B1725" s="117" t="s">
        <v>175</v>
      </c>
      <c r="C1725" s="117" t="s">
        <v>5225</v>
      </c>
      <c r="D1725" s="117" t="s">
        <v>384</v>
      </c>
      <c r="E1725" s="117" t="s">
        <v>332</v>
      </c>
      <c r="F1725" s="117" t="s">
        <v>1546</v>
      </c>
      <c r="G1725" s="117" t="s">
        <v>1547</v>
      </c>
      <c r="H1725" s="117" t="s">
        <v>5226</v>
      </c>
      <c r="I1725" s="117"/>
      <c r="J1725" s="116" t="s">
        <v>1858</v>
      </c>
      <c r="K1725" s="116">
        <v>8.9446700000000003</v>
      </c>
      <c r="L1725" s="116">
        <v>29.624580000000002</v>
      </c>
      <c r="M1725" s="117" t="s">
        <v>1859</v>
      </c>
      <c r="N1725" s="116" t="s">
        <v>146</v>
      </c>
      <c r="O1725" s="116">
        <v>0</v>
      </c>
      <c r="P1725" s="116">
        <v>0</v>
      </c>
      <c r="Q1725" s="116">
        <v>0</v>
      </c>
      <c r="R1725" s="116">
        <v>0</v>
      </c>
      <c r="S1725" s="116">
        <v>0</v>
      </c>
      <c r="T1725" s="116">
        <v>0</v>
      </c>
      <c r="U1725" s="116" t="s">
        <v>159</v>
      </c>
      <c r="V1725" s="116">
        <v>119</v>
      </c>
      <c r="W1725" s="116">
        <v>710</v>
      </c>
      <c r="X1725" s="116">
        <v>117</v>
      </c>
      <c r="Y1725" s="116">
        <v>702</v>
      </c>
      <c r="Z1725" s="116">
        <v>2</v>
      </c>
      <c r="AA1725" s="116">
        <v>8</v>
      </c>
      <c r="AB1725" s="116">
        <v>0</v>
      </c>
      <c r="AC1725" s="116">
        <v>0</v>
      </c>
      <c r="AD1725" s="116">
        <v>0</v>
      </c>
      <c r="AE1725" s="116">
        <v>0</v>
      </c>
      <c r="AF1725" s="116" t="s">
        <v>1860</v>
      </c>
      <c r="AG1725" s="117"/>
      <c r="AH1725" s="117" t="s">
        <v>1861</v>
      </c>
    </row>
    <row r="1726" spans="1:34" x14ac:dyDescent="0.25">
      <c r="A1726" s="117" t="s">
        <v>329</v>
      </c>
      <c r="B1726" s="117" t="s">
        <v>175</v>
      </c>
      <c r="C1726" s="117" t="s">
        <v>5227</v>
      </c>
      <c r="D1726" s="117" t="s">
        <v>384</v>
      </c>
      <c r="E1726" s="117" t="s">
        <v>332</v>
      </c>
      <c r="F1726" s="117" t="s">
        <v>1546</v>
      </c>
      <c r="G1726" s="117" t="s">
        <v>1547</v>
      </c>
      <c r="H1726" s="117" t="s">
        <v>5228</v>
      </c>
      <c r="I1726" s="117"/>
      <c r="J1726" s="116" t="s">
        <v>1858</v>
      </c>
      <c r="K1726" s="116">
        <v>8.9803599999999992</v>
      </c>
      <c r="L1726" s="116">
        <v>29.623010000000001</v>
      </c>
      <c r="M1726" s="117" t="s">
        <v>1859</v>
      </c>
      <c r="N1726" s="116" t="s">
        <v>146</v>
      </c>
      <c r="O1726" s="116">
        <v>0</v>
      </c>
      <c r="P1726" s="116">
        <v>0</v>
      </c>
      <c r="Q1726" s="116">
        <v>0</v>
      </c>
      <c r="R1726" s="116">
        <v>0</v>
      </c>
      <c r="S1726" s="116">
        <v>0</v>
      </c>
      <c r="T1726" s="116">
        <v>0</v>
      </c>
      <c r="U1726" s="116" t="s">
        <v>159</v>
      </c>
      <c r="V1726" s="116">
        <v>56</v>
      </c>
      <c r="W1726" s="116">
        <v>336</v>
      </c>
      <c r="X1726" s="116">
        <v>52</v>
      </c>
      <c r="Y1726" s="116">
        <v>312</v>
      </c>
      <c r="Z1726" s="116">
        <v>4</v>
      </c>
      <c r="AA1726" s="116">
        <v>24</v>
      </c>
      <c r="AB1726" s="116">
        <v>0</v>
      </c>
      <c r="AC1726" s="116">
        <v>0</v>
      </c>
      <c r="AD1726" s="116">
        <v>0</v>
      </c>
      <c r="AE1726" s="116">
        <v>0</v>
      </c>
      <c r="AF1726" s="116" t="s">
        <v>1860</v>
      </c>
      <c r="AG1726" s="117"/>
      <c r="AH1726" s="117" t="s">
        <v>1861</v>
      </c>
    </row>
    <row r="1727" spans="1:34" x14ac:dyDescent="0.25">
      <c r="A1727" s="117" t="s">
        <v>329</v>
      </c>
      <c r="B1727" s="117" t="s">
        <v>175</v>
      </c>
      <c r="C1727" s="117" t="s">
        <v>5229</v>
      </c>
      <c r="D1727" s="117" t="s">
        <v>384</v>
      </c>
      <c r="E1727" s="117" t="s">
        <v>332</v>
      </c>
      <c r="F1727" s="117" t="s">
        <v>1546</v>
      </c>
      <c r="G1727" s="117" t="s">
        <v>1547</v>
      </c>
      <c r="H1727" s="117" t="s">
        <v>5230</v>
      </c>
      <c r="I1727" s="117"/>
      <c r="J1727" s="116" t="s">
        <v>1858</v>
      </c>
      <c r="K1727" s="116">
        <v>8.9137450000000005</v>
      </c>
      <c r="L1727" s="116">
        <v>29.648149</v>
      </c>
      <c r="M1727" s="117" t="s">
        <v>1859</v>
      </c>
      <c r="N1727" s="116" t="s">
        <v>146</v>
      </c>
      <c r="O1727" s="116">
        <v>0</v>
      </c>
      <c r="P1727" s="116">
        <v>0</v>
      </c>
      <c r="Q1727" s="116">
        <v>0</v>
      </c>
      <c r="R1727" s="116">
        <v>0</v>
      </c>
      <c r="S1727" s="116">
        <v>0</v>
      </c>
      <c r="T1727" s="116">
        <v>0</v>
      </c>
      <c r="U1727" s="116" t="s">
        <v>159</v>
      </c>
      <c r="V1727" s="116">
        <v>78</v>
      </c>
      <c r="W1727" s="116">
        <v>546</v>
      </c>
      <c r="X1727" s="116">
        <v>72</v>
      </c>
      <c r="Y1727" s="116">
        <v>504</v>
      </c>
      <c r="Z1727" s="116">
        <v>6</v>
      </c>
      <c r="AA1727" s="116">
        <v>42</v>
      </c>
      <c r="AB1727" s="116">
        <v>0</v>
      </c>
      <c r="AC1727" s="116">
        <v>0</v>
      </c>
      <c r="AD1727" s="116">
        <v>41</v>
      </c>
      <c r="AE1727" s="116">
        <v>229</v>
      </c>
      <c r="AF1727" s="116" t="s">
        <v>1957</v>
      </c>
      <c r="AG1727" s="117" t="s">
        <v>5231</v>
      </c>
      <c r="AH1727" s="117" t="s">
        <v>1861</v>
      </c>
    </row>
    <row r="1728" spans="1:34" x14ac:dyDescent="0.25">
      <c r="A1728" s="117" t="s">
        <v>329</v>
      </c>
      <c r="B1728" s="117" t="s">
        <v>175</v>
      </c>
      <c r="C1728" s="117" t="s">
        <v>5232</v>
      </c>
      <c r="D1728" s="117" t="s">
        <v>384</v>
      </c>
      <c r="E1728" s="117" t="s">
        <v>332</v>
      </c>
      <c r="F1728" s="117" t="s">
        <v>1546</v>
      </c>
      <c r="G1728" s="117" t="s">
        <v>1547</v>
      </c>
      <c r="H1728" s="117" t="s">
        <v>5233</v>
      </c>
      <c r="I1728" s="117"/>
      <c r="J1728" s="116" t="s">
        <v>1858</v>
      </c>
      <c r="K1728" s="116">
        <v>8.9150050000000007</v>
      </c>
      <c r="L1728" s="116">
        <v>29.658749</v>
      </c>
      <c r="M1728" s="117" t="s">
        <v>1859</v>
      </c>
      <c r="N1728" s="116" t="s">
        <v>146</v>
      </c>
      <c r="O1728" s="116">
        <v>0</v>
      </c>
      <c r="P1728" s="116">
        <v>0</v>
      </c>
      <c r="Q1728" s="116">
        <v>0</v>
      </c>
      <c r="R1728" s="116">
        <v>0</v>
      </c>
      <c r="S1728" s="116">
        <v>0</v>
      </c>
      <c r="T1728" s="116">
        <v>0</v>
      </c>
      <c r="U1728" s="116" t="s">
        <v>159</v>
      </c>
      <c r="V1728" s="116">
        <v>76</v>
      </c>
      <c r="W1728" s="116">
        <v>448</v>
      </c>
      <c r="X1728" s="116">
        <v>68</v>
      </c>
      <c r="Y1728" s="116">
        <v>408</v>
      </c>
      <c r="Z1728" s="116">
        <v>8</v>
      </c>
      <c r="AA1728" s="116">
        <v>40</v>
      </c>
      <c r="AB1728" s="116">
        <v>0</v>
      </c>
      <c r="AC1728" s="116">
        <v>0</v>
      </c>
      <c r="AD1728" s="116">
        <v>0</v>
      </c>
      <c r="AE1728" s="116">
        <v>0</v>
      </c>
      <c r="AF1728" s="116" t="s">
        <v>1860</v>
      </c>
      <c r="AG1728" s="117"/>
      <c r="AH1728" s="117" t="s">
        <v>1861</v>
      </c>
    </row>
    <row r="1729" spans="1:34" x14ac:dyDescent="0.25">
      <c r="A1729" s="117" t="s">
        <v>329</v>
      </c>
      <c r="B1729" s="117" t="s">
        <v>175</v>
      </c>
      <c r="C1729" s="117" t="s">
        <v>5234</v>
      </c>
      <c r="D1729" s="117" t="s">
        <v>384</v>
      </c>
      <c r="E1729" s="117" t="s">
        <v>332</v>
      </c>
      <c r="F1729" s="117" t="s">
        <v>1546</v>
      </c>
      <c r="G1729" s="117" t="s">
        <v>1547</v>
      </c>
      <c r="H1729" s="117" t="s">
        <v>1370</v>
      </c>
      <c r="I1729" s="117"/>
      <c r="J1729" s="116" t="s">
        <v>1858</v>
      </c>
      <c r="K1729" s="116">
        <v>8.9475928220000007</v>
      </c>
      <c r="L1729" s="116">
        <v>29.683246799999999</v>
      </c>
      <c r="M1729" s="117" t="s">
        <v>1859</v>
      </c>
      <c r="N1729" s="116" t="s">
        <v>146</v>
      </c>
      <c r="O1729" s="116">
        <v>0</v>
      </c>
      <c r="P1729" s="116">
        <v>0</v>
      </c>
      <c r="Q1729" s="116">
        <v>0</v>
      </c>
      <c r="R1729" s="116">
        <v>0</v>
      </c>
      <c r="S1729" s="116">
        <v>0</v>
      </c>
      <c r="T1729" s="116">
        <v>0</v>
      </c>
      <c r="U1729" s="116" t="s">
        <v>159</v>
      </c>
      <c r="V1729" s="116">
        <v>112</v>
      </c>
      <c r="W1729" s="116">
        <v>672</v>
      </c>
      <c r="X1729" s="116">
        <v>107</v>
      </c>
      <c r="Y1729" s="116">
        <v>642</v>
      </c>
      <c r="Z1729" s="116">
        <v>5</v>
      </c>
      <c r="AA1729" s="116">
        <v>30</v>
      </c>
      <c r="AB1729" s="116">
        <v>0</v>
      </c>
      <c r="AC1729" s="116">
        <v>0</v>
      </c>
      <c r="AD1729" s="116">
        <v>0</v>
      </c>
      <c r="AE1729" s="116">
        <v>0</v>
      </c>
      <c r="AF1729" s="116" t="s">
        <v>1860</v>
      </c>
      <c r="AG1729" s="117"/>
      <c r="AH1729" s="117" t="s">
        <v>1861</v>
      </c>
    </row>
    <row r="1730" spans="1:34" x14ac:dyDescent="0.25">
      <c r="A1730" s="117" t="s">
        <v>329</v>
      </c>
      <c r="B1730" s="117" t="s">
        <v>175</v>
      </c>
      <c r="C1730" s="117" t="s">
        <v>5235</v>
      </c>
      <c r="D1730" s="117" t="s">
        <v>384</v>
      </c>
      <c r="E1730" s="117" t="s">
        <v>332</v>
      </c>
      <c r="F1730" s="117" t="s">
        <v>1546</v>
      </c>
      <c r="G1730" s="117" t="s">
        <v>1547</v>
      </c>
      <c r="H1730" s="117" t="s">
        <v>5236</v>
      </c>
      <c r="I1730" s="117"/>
      <c r="J1730" s="116" t="s">
        <v>1858</v>
      </c>
      <c r="K1730" s="116">
        <v>9.0211299999999994</v>
      </c>
      <c r="L1730" s="116">
        <v>29.681719999999999</v>
      </c>
      <c r="M1730" s="117" t="s">
        <v>1859</v>
      </c>
      <c r="N1730" s="116" t="s">
        <v>146</v>
      </c>
      <c r="O1730" s="116">
        <v>0</v>
      </c>
      <c r="P1730" s="116">
        <v>0</v>
      </c>
      <c r="Q1730" s="116">
        <v>0</v>
      </c>
      <c r="R1730" s="116">
        <v>0</v>
      </c>
      <c r="S1730" s="116">
        <v>0</v>
      </c>
      <c r="T1730" s="116">
        <v>0</v>
      </c>
      <c r="U1730" s="116" t="s">
        <v>159</v>
      </c>
      <c r="V1730" s="116">
        <v>64</v>
      </c>
      <c r="W1730" s="116">
        <v>380</v>
      </c>
      <c r="X1730" s="116">
        <v>60</v>
      </c>
      <c r="Y1730" s="116">
        <v>360</v>
      </c>
      <c r="Z1730" s="116">
        <v>4</v>
      </c>
      <c r="AA1730" s="116">
        <v>20</v>
      </c>
      <c r="AB1730" s="116">
        <v>0</v>
      </c>
      <c r="AC1730" s="116">
        <v>0</v>
      </c>
      <c r="AD1730" s="116">
        <v>0</v>
      </c>
      <c r="AE1730" s="116">
        <v>0</v>
      </c>
      <c r="AF1730" s="116" t="s">
        <v>1860</v>
      </c>
      <c r="AG1730" s="117"/>
      <c r="AH1730" s="117" t="s">
        <v>1861</v>
      </c>
    </row>
    <row r="1731" spans="1:34" x14ac:dyDescent="0.25">
      <c r="A1731" s="117" t="s">
        <v>329</v>
      </c>
      <c r="B1731" s="117" t="s">
        <v>175</v>
      </c>
      <c r="C1731" s="117" t="s">
        <v>5237</v>
      </c>
      <c r="D1731" s="117" t="s">
        <v>384</v>
      </c>
      <c r="E1731" s="117" t="s">
        <v>332</v>
      </c>
      <c r="F1731" s="117" t="s">
        <v>1546</v>
      </c>
      <c r="G1731" s="117" t="s">
        <v>1547</v>
      </c>
      <c r="H1731" s="117" t="s">
        <v>5238</v>
      </c>
      <c r="I1731" s="117"/>
      <c r="J1731" s="116" t="s">
        <v>1858</v>
      </c>
      <c r="K1731" s="116">
        <v>9.0278200000000002</v>
      </c>
      <c r="L1731" s="116">
        <v>29.693449999999999</v>
      </c>
      <c r="M1731" s="117" t="s">
        <v>1859</v>
      </c>
      <c r="N1731" s="116" t="s">
        <v>146</v>
      </c>
      <c r="O1731" s="116">
        <v>0</v>
      </c>
      <c r="P1731" s="116">
        <v>0</v>
      </c>
      <c r="Q1731" s="116">
        <v>0</v>
      </c>
      <c r="R1731" s="116">
        <v>0</v>
      </c>
      <c r="S1731" s="116">
        <v>0</v>
      </c>
      <c r="T1731" s="116">
        <v>0</v>
      </c>
      <c r="U1731" s="116" t="s">
        <v>159</v>
      </c>
      <c r="V1731" s="116">
        <v>128</v>
      </c>
      <c r="W1731" s="116">
        <v>755</v>
      </c>
      <c r="X1731" s="116">
        <v>115</v>
      </c>
      <c r="Y1731" s="116">
        <v>690</v>
      </c>
      <c r="Z1731" s="116">
        <v>13</v>
      </c>
      <c r="AA1731" s="116">
        <v>65</v>
      </c>
      <c r="AB1731" s="116">
        <v>0</v>
      </c>
      <c r="AC1731" s="116">
        <v>0</v>
      </c>
      <c r="AD1731" s="116">
        <v>0</v>
      </c>
      <c r="AE1731" s="116">
        <v>0</v>
      </c>
      <c r="AF1731" s="116" t="s">
        <v>1860</v>
      </c>
      <c r="AG1731" s="117"/>
      <c r="AH1731" s="117" t="s">
        <v>1861</v>
      </c>
    </row>
    <row r="1732" spans="1:34" x14ac:dyDescent="0.25">
      <c r="A1732" s="117" t="s">
        <v>329</v>
      </c>
      <c r="B1732" s="117" t="s">
        <v>175</v>
      </c>
      <c r="C1732" s="117" t="s">
        <v>5239</v>
      </c>
      <c r="D1732" s="117" t="s">
        <v>384</v>
      </c>
      <c r="E1732" s="117" t="s">
        <v>332</v>
      </c>
      <c r="F1732" s="117" t="s">
        <v>1546</v>
      </c>
      <c r="G1732" s="117" t="s">
        <v>1547</v>
      </c>
      <c r="H1732" s="117" t="s">
        <v>5240</v>
      </c>
      <c r="I1732" s="117"/>
      <c r="J1732" s="116" t="s">
        <v>1858</v>
      </c>
      <c r="K1732" s="116">
        <v>9.0014000000000003</v>
      </c>
      <c r="L1732" s="116">
        <v>29.656269999999999</v>
      </c>
      <c r="M1732" s="117" t="s">
        <v>1859</v>
      </c>
      <c r="N1732" s="116" t="s">
        <v>146</v>
      </c>
      <c r="O1732" s="116">
        <v>0</v>
      </c>
      <c r="P1732" s="116">
        <v>0</v>
      </c>
      <c r="Q1732" s="116">
        <v>0</v>
      </c>
      <c r="R1732" s="116">
        <v>0</v>
      </c>
      <c r="S1732" s="116">
        <v>0</v>
      </c>
      <c r="T1732" s="116">
        <v>0</v>
      </c>
      <c r="U1732" s="116" t="s">
        <v>159</v>
      </c>
      <c r="V1732" s="116">
        <v>123</v>
      </c>
      <c r="W1732" s="116">
        <v>724</v>
      </c>
      <c r="X1732" s="116">
        <v>115</v>
      </c>
      <c r="Y1732" s="116">
        <v>684</v>
      </c>
      <c r="Z1732" s="116">
        <v>8</v>
      </c>
      <c r="AA1732" s="116">
        <v>40</v>
      </c>
      <c r="AB1732" s="116">
        <v>0</v>
      </c>
      <c r="AC1732" s="116">
        <v>0</v>
      </c>
      <c r="AD1732" s="116">
        <v>0</v>
      </c>
      <c r="AE1732" s="116">
        <v>0</v>
      </c>
      <c r="AF1732" s="116" t="s">
        <v>1860</v>
      </c>
      <c r="AG1732" s="117"/>
      <c r="AH1732" s="117" t="s">
        <v>1861</v>
      </c>
    </row>
    <row r="1733" spans="1:34" x14ac:dyDescent="0.25">
      <c r="A1733" s="117" t="s">
        <v>329</v>
      </c>
      <c r="B1733" s="117" t="s">
        <v>175</v>
      </c>
      <c r="C1733" s="117" t="s">
        <v>5241</v>
      </c>
      <c r="D1733" s="117" t="s">
        <v>384</v>
      </c>
      <c r="E1733" s="117" t="s">
        <v>332</v>
      </c>
      <c r="F1733" s="117" t="s">
        <v>1546</v>
      </c>
      <c r="G1733" s="117" t="s">
        <v>1547</v>
      </c>
      <c r="H1733" s="117" t="s">
        <v>5242</v>
      </c>
      <c r="I1733" s="117"/>
      <c r="J1733" s="116" t="s">
        <v>1858</v>
      </c>
      <c r="K1733" s="116">
        <v>8.9149100000000008</v>
      </c>
      <c r="L1733" s="116">
        <v>29.699137</v>
      </c>
      <c r="M1733" s="117" t="s">
        <v>1859</v>
      </c>
      <c r="N1733" s="116" t="s">
        <v>146</v>
      </c>
      <c r="O1733" s="116">
        <v>0</v>
      </c>
      <c r="P1733" s="116">
        <v>0</v>
      </c>
      <c r="Q1733" s="116">
        <v>0</v>
      </c>
      <c r="R1733" s="116">
        <v>0</v>
      </c>
      <c r="S1733" s="116">
        <v>0</v>
      </c>
      <c r="T1733" s="116">
        <v>0</v>
      </c>
      <c r="U1733" s="116" t="s">
        <v>159</v>
      </c>
      <c r="V1733" s="116">
        <v>112</v>
      </c>
      <c r="W1733" s="116">
        <v>656</v>
      </c>
      <c r="X1733" s="116">
        <v>96</v>
      </c>
      <c r="Y1733" s="116">
        <v>576</v>
      </c>
      <c r="Z1733" s="116">
        <v>16</v>
      </c>
      <c r="AA1733" s="116">
        <v>80</v>
      </c>
      <c r="AB1733" s="116">
        <v>0</v>
      </c>
      <c r="AC1733" s="116">
        <v>0</v>
      </c>
      <c r="AD1733" s="116">
        <v>0</v>
      </c>
      <c r="AE1733" s="116">
        <v>0</v>
      </c>
      <c r="AF1733" s="116" t="s">
        <v>1860</v>
      </c>
      <c r="AG1733" s="117"/>
      <c r="AH1733" s="117" t="s">
        <v>1861</v>
      </c>
    </row>
    <row r="1734" spans="1:34" x14ac:dyDescent="0.25">
      <c r="A1734" s="117" t="s">
        <v>329</v>
      </c>
      <c r="B1734" s="117" t="s">
        <v>175</v>
      </c>
      <c r="C1734" s="117" t="s">
        <v>5243</v>
      </c>
      <c r="D1734" s="117" t="s">
        <v>384</v>
      </c>
      <c r="E1734" s="117" t="s">
        <v>332</v>
      </c>
      <c r="F1734" s="117" t="s">
        <v>1546</v>
      </c>
      <c r="G1734" s="117" t="s">
        <v>1547</v>
      </c>
      <c r="H1734" s="117" t="s">
        <v>5244</v>
      </c>
      <c r="I1734" s="117" t="s">
        <v>5245</v>
      </c>
      <c r="J1734" s="116" t="s">
        <v>1858</v>
      </c>
      <c r="K1734" s="116">
        <v>8.9510199999999998</v>
      </c>
      <c r="L1734" s="116">
        <v>29.612439999999999</v>
      </c>
      <c r="M1734" s="117" t="s">
        <v>1859</v>
      </c>
      <c r="N1734" s="116" t="s">
        <v>146</v>
      </c>
      <c r="O1734" s="116">
        <v>0</v>
      </c>
      <c r="P1734" s="116">
        <v>0</v>
      </c>
      <c r="Q1734" s="116">
        <v>0</v>
      </c>
      <c r="R1734" s="116">
        <v>0</v>
      </c>
      <c r="S1734" s="116">
        <v>0</v>
      </c>
      <c r="T1734" s="116">
        <v>0</v>
      </c>
      <c r="U1734" s="116" t="s">
        <v>159</v>
      </c>
      <c r="V1734" s="116">
        <v>175</v>
      </c>
      <c r="W1734" s="116">
        <v>1050</v>
      </c>
      <c r="X1734" s="116">
        <v>170</v>
      </c>
      <c r="Y1734" s="116">
        <v>1020</v>
      </c>
      <c r="Z1734" s="116">
        <v>5</v>
      </c>
      <c r="AA1734" s="116">
        <v>30</v>
      </c>
      <c r="AB1734" s="116">
        <v>0</v>
      </c>
      <c r="AC1734" s="116">
        <v>0</v>
      </c>
      <c r="AD1734" s="116">
        <v>0</v>
      </c>
      <c r="AE1734" s="116">
        <v>0</v>
      </c>
      <c r="AF1734" s="116" t="s">
        <v>1860</v>
      </c>
      <c r="AG1734" s="117"/>
      <c r="AH1734" s="117" t="s">
        <v>1861</v>
      </c>
    </row>
    <row r="1735" spans="1:34" x14ac:dyDescent="0.25">
      <c r="A1735" s="117" t="s">
        <v>329</v>
      </c>
      <c r="B1735" s="117" t="s">
        <v>175</v>
      </c>
      <c r="C1735" s="117" t="s">
        <v>5246</v>
      </c>
      <c r="D1735" s="117" t="s">
        <v>384</v>
      </c>
      <c r="E1735" s="117" t="s">
        <v>332</v>
      </c>
      <c r="F1735" s="117" t="s">
        <v>1546</v>
      </c>
      <c r="G1735" s="117" t="s">
        <v>1547</v>
      </c>
      <c r="H1735" s="117" t="s">
        <v>5247</v>
      </c>
      <c r="I1735" s="117"/>
      <c r="J1735" s="116" t="s">
        <v>1858</v>
      </c>
      <c r="K1735" s="116">
        <v>8.9475928220000007</v>
      </c>
      <c r="L1735" s="116">
        <v>29.683246799999999</v>
      </c>
      <c r="M1735" s="117" t="s">
        <v>1859</v>
      </c>
      <c r="N1735" s="116" t="s">
        <v>146</v>
      </c>
      <c r="O1735" s="116">
        <v>0</v>
      </c>
      <c r="P1735" s="116">
        <v>0</v>
      </c>
      <c r="Q1735" s="116">
        <v>0</v>
      </c>
      <c r="R1735" s="116">
        <v>0</v>
      </c>
      <c r="S1735" s="116">
        <v>0</v>
      </c>
      <c r="T1735" s="116">
        <v>0</v>
      </c>
      <c r="U1735" s="116" t="s">
        <v>159</v>
      </c>
      <c r="V1735" s="116">
        <v>143</v>
      </c>
      <c r="W1735" s="116">
        <v>858</v>
      </c>
      <c r="X1735" s="116">
        <v>135</v>
      </c>
      <c r="Y1735" s="116">
        <v>810</v>
      </c>
      <c r="Z1735" s="116">
        <v>8</v>
      </c>
      <c r="AA1735" s="116">
        <v>48</v>
      </c>
      <c r="AB1735" s="116">
        <v>0</v>
      </c>
      <c r="AC1735" s="116">
        <v>0</v>
      </c>
      <c r="AD1735" s="116">
        <v>0</v>
      </c>
      <c r="AE1735" s="116">
        <v>0</v>
      </c>
      <c r="AF1735" s="116" t="s">
        <v>1860</v>
      </c>
      <c r="AG1735" s="117"/>
      <c r="AH1735" s="117" t="s">
        <v>1861</v>
      </c>
    </row>
    <row r="1736" spans="1:34" x14ac:dyDescent="0.25">
      <c r="A1736" s="117" t="s">
        <v>329</v>
      </c>
      <c r="B1736" s="117" t="s">
        <v>175</v>
      </c>
      <c r="C1736" s="117" t="s">
        <v>5248</v>
      </c>
      <c r="D1736" s="117" t="s">
        <v>384</v>
      </c>
      <c r="E1736" s="117" t="s">
        <v>332</v>
      </c>
      <c r="F1736" s="117" t="s">
        <v>1546</v>
      </c>
      <c r="G1736" s="117" t="s">
        <v>1547</v>
      </c>
      <c r="H1736" s="117" t="s">
        <v>5249</v>
      </c>
      <c r="I1736" s="117"/>
      <c r="J1736" s="116" t="s">
        <v>1858</v>
      </c>
      <c r="K1736" s="116">
        <v>8.9475928220000007</v>
      </c>
      <c r="L1736" s="116">
        <v>29.683246799999999</v>
      </c>
      <c r="M1736" s="117" t="s">
        <v>1859</v>
      </c>
      <c r="N1736" s="116" t="s">
        <v>146</v>
      </c>
      <c r="O1736" s="116">
        <v>0</v>
      </c>
      <c r="P1736" s="116">
        <v>0</v>
      </c>
      <c r="Q1736" s="116">
        <v>0</v>
      </c>
      <c r="R1736" s="116">
        <v>0</v>
      </c>
      <c r="S1736" s="116">
        <v>0</v>
      </c>
      <c r="T1736" s="116">
        <v>0</v>
      </c>
      <c r="U1736" s="116" t="s">
        <v>159</v>
      </c>
      <c r="V1736" s="116">
        <v>83</v>
      </c>
      <c r="W1736" s="116">
        <v>498</v>
      </c>
      <c r="X1736" s="116">
        <v>77</v>
      </c>
      <c r="Y1736" s="116">
        <v>462</v>
      </c>
      <c r="Z1736" s="116">
        <v>6</v>
      </c>
      <c r="AA1736" s="116">
        <v>36</v>
      </c>
      <c r="AB1736" s="116">
        <v>0</v>
      </c>
      <c r="AC1736" s="116">
        <v>0</v>
      </c>
      <c r="AD1736" s="116">
        <v>0</v>
      </c>
      <c r="AE1736" s="116">
        <v>0</v>
      </c>
      <c r="AF1736" s="116" t="s">
        <v>1860</v>
      </c>
      <c r="AG1736" s="117"/>
      <c r="AH1736" s="117" t="s">
        <v>1861</v>
      </c>
    </row>
    <row r="1737" spans="1:34" x14ac:dyDescent="0.25">
      <c r="A1737" s="117" t="s">
        <v>329</v>
      </c>
      <c r="B1737" s="117" t="s">
        <v>175</v>
      </c>
      <c r="C1737" s="117" t="s">
        <v>5250</v>
      </c>
      <c r="D1737" s="117" t="s">
        <v>384</v>
      </c>
      <c r="E1737" s="117" t="s">
        <v>332</v>
      </c>
      <c r="F1737" s="117" t="s">
        <v>1546</v>
      </c>
      <c r="G1737" s="117" t="s">
        <v>1547</v>
      </c>
      <c r="H1737" s="117" t="s">
        <v>5251</v>
      </c>
      <c r="I1737" s="117" t="s">
        <v>5252</v>
      </c>
      <c r="J1737" s="116" t="s">
        <v>1858</v>
      </c>
      <c r="K1737" s="116">
        <v>8.9475928220000007</v>
      </c>
      <c r="L1737" s="116">
        <v>29.683246799999999</v>
      </c>
      <c r="M1737" s="117" t="s">
        <v>1859</v>
      </c>
      <c r="N1737" s="116" t="s">
        <v>146</v>
      </c>
      <c r="O1737" s="116">
        <v>0</v>
      </c>
      <c r="P1737" s="116">
        <v>0</v>
      </c>
      <c r="Q1737" s="116">
        <v>0</v>
      </c>
      <c r="R1737" s="116">
        <v>0</v>
      </c>
      <c r="S1737" s="116">
        <v>0</v>
      </c>
      <c r="T1737" s="116">
        <v>0</v>
      </c>
      <c r="U1737" s="116" t="s">
        <v>159</v>
      </c>
      <c r="V1737" s="116">
        <v>109</v>
      </c>
      <c r="W1737" s="116">
        <v>654</v>
      </c>
      <c r="X1737" s="116">
        <v>104</v>
      </c>
      <c r="Y1737" s="116">
        <v>624</v>
      </c>
      <c r="Z1737" s="116">
        <v>5</v>
      </c>
      <c r="AA1737" s="116">
        <v>30</v>
      </c>
      <c r="AB1737" s="116">
        <v>0</v>
      </c>
      <c r="AC1737" s="116">
        <v>0</v>
      </c>
      <c r="AD1737" s="116">
        <v>0</v>
      </c>
      <c r="AE1737" s="116">
        <v>0</v>
      </c>
      <c r="AF1737" s="116" t="s">
        <v>1860</v>
      </c>
      <c r="AG1737" s="117"/>
      <c r="AH1737" s="117" t="s">
        <v>1861</v>
      </c>
    </row>
    <row r="1738" spans="1:34" x14ac:dyDescent="0.25">
      <c r="A1738" s="117" t="s">
        <v>329</v>
      </c>
      <c r="B1738" s="117" t="s">
        <v>175</v>
      </c>
      <c r="C1738" s="117" t="s">
        <v>5253</v>
      </c>
      <c r="D1738" s="117" t="s">
        <v>384</v>
      </c>
      <c r="E1738" s="117" t="s">
        <v>332</v>
      </c>
      <c r="F1738" s="117" t="s">
        <v>1546</v>
      </c>
      <c r="G1738" s="117" t="s">
        <v>1547</v>
      </c>
      <c r="H1738" s="117" t="s">
        <v>5254</v>
      </c>
      <c r="I1738" s="117"/>
      <c r="J1738" s="116" t="s">
        <v>1858</v>
      </c>
      <c r="K1738" s="116">
        <v>8.9934499999999993</v>
      </c>
      <c r="L1738" s="116">
        <v>29.678080000000001</v>
      </c>
      <c r="M1738" s="117" t="s">
        <v>1859</v>
      </c>
      <c r="N1738" s="116" t="s">
        <v>146</v>
      </c>
      <c r="O1738" s="116">
        <v>0</v>
      </c>
      <c r="P1738" s="116">
        <v>0</v>
      </c>
      <c r="Q1738" s="116">
        <v>0</v>
      </c>
      <c r="R1738" s="116">
        <v>0</v>
      </c>
      <c r="S1738" s="116">
        <v>0</v>
      </c>
      <c r="T1738" s="116">
        <v>0</v>
      </c>
      <c r="U1738" s="116" t="s">
        <v>159</v>
      </c>
      <c r="V1738" s="116">
        <v>66</v>
      </c>
      <c r="W1738" s="116">
        <v>380</v>
      </c>
      <c r="X1738" s="116">
        <v>59</v>
      </c>
      <c r="Y1738" s="116">
        <v>354</v>
      </c>
      <c r="Z1738" s="116">
        <v>7</v>
      </c>
      <c r="AA1738" s="116">
        <v>26</v>
      </c>
      <c r="AB1738" s="116">
        <v>0</v>
      </c>
      <c r="AC1738" s="116">
        <v>0</v>
      </c>
      <c r="AD1738" s="116">
        <v>0</v>
      </c>
      <c r="AE1738" s="116">
        <v>0</v>
      </c>
      <c r="AF1738" s="116" t="s">
        <v>1860</v>
      </c>
      <c r="AG1738" s="117"/>
      <c r="AH1738" s="117" t="s">
        <v>1861</v>
      </c>
    </row>
    <row r="1739" spans="1:34" x14ac:dyDescent="0.25">
      <c r="A1739" s="117" t="s">
        <v>329</v>
      </c>
      <c r="B1739" s="117" t="s">
        <v>175</v>
      </c>
      <c r="C1739" s="117" t="s">
        <v>5255</v>
      </c>
      <c r="D1739" s="117" t="s">
        <v>384</v>
      </c>
      <c r="E1739" s="117" t="s">
        <v>332</v>
      </c>
      <c r="F1739" s="117" t="s">
        <v>1546</v>
      </c>
      <c r="G1739" s="117" t="s">
        <v>1547</v>
      </c>
      <c r="H1739" s="117" t="s">
        <v>5256</v>
      </c>
      <c r="I1739" s="117"/>
      <c r="J1739" s="116" t="s">
        <v>1858</v>
      </c>
      <c r="K1739" s="116">
        <v>9.0014000000000003</v>
      </c>
      <c r="L1739" s="116">
        <v>29.68854</v>
      </c>
      <c r="M1739" s="117" t="s">
        <v>1859</v>
      </c>
      <c r="N1739" s="116" t="s">
        <v>146</v>
      </c>
      <c r="O1739" s="116">
        <v>0</v>
      </c>
      <c r="P1739" s="116">
        <v>0</v>
      </c>
      <c r="Q1739" s="116">
        <v>0</v>
      </c>
      <c r="R1739" s="116">
        <v>0</v>
      </c>
      <c r="S1739" s="116">
        <v>0</v>
      </c>
      <c r="T1739" s="116">
        <v>0</v>
      </c>
      <c r="U1739" s="116" t="s">
        <v>159</v>
      </c>
      <c r="V1739" s="116">
        <v>120</v>
      </c>
      <c r="W1739" s="116">
        <v>702</v>
      </c>
      <c r="X1739" s="116">
        <v>102</v>
      </c>
      <c r="Y1739" s="116">
        <v>612</v>
      </c>
      <c r="Z1739" s="116">
        <v>18</v>
      </c>
      <c r="AA1739" s="116">
        <v>90</v>
      </c>
      <c r="AB1739" s="116">
        <v>0</v>
      </c>
      <c r="AC1739" s="116">
        <v>0</v>
      </c>
      <c r="AD1739" s="116">
        <v>0</v>
      </c>
      <c r="AE1739" s="116">
        <v>0</v>
      </c>
      <c r="AF1739" s="116" t="s">
        <v>1860</v>
      </c>
      <c r="AG1739" s="117"/>
      <c r="AH1739" s="117" t="s">
        <v>1861</v>
      </c>
    </row>
    <row r="1740" spans="1:34" x14ac:dyDescent="0.25">
      <c r="A1740" s="117" t="s">
        <v>329</v>
      </c>
      <c r="B1740" s="117" t="s">
        <v>175</v>
      </c>
      <c r="C1740" s="117" t="s">
        <v>5257</v>
      </c>
      <c r="D1740" s="117" t="s">
        <v>384</v>
      </c>
      <c r="E1740" s="117" t="s">
        <v>332</v>
      </c>
      <c r="F1740" s="117" t="s">
        <v>1546</v>
      </c>
      <c r="G1740" s="117" t="s">
        <v>1547</v>
      </c>
      <c r="H1740" s="117" t="s">
        <v>5258</v>
      </c>
      <c r="I1740" s="117"/>
      <c r="J1740" s="116" t="s">
        <v>1858</v>
      </c>
      <c r="K1740" s="116">
        <v>9.0323010000000004</v>
      </c>
      <c r="L1740" s="116">
        <v>29.690480000000001</v>
      </c>
      <c r="M1740" s="117" t="s">
        <v>1859</v>
      </c>
      <c r="N1740" s="116" t="s">
        <v>146</v>
      </c>
      <c r="O1740" s="116">
        <v>0</v>
      </c>
      <c r="P1740" s="116">
        <v>0</v>
      </c>
      <c r="Q1740" s="116">
        <v>0</v>
      </c>
      <c r="R1740" s="116">
        <v>0</v>
      </c>
      <c r="S1740" s="116">
        <v>0</v>
      </c>
      <c r="T1740" s="116">
        <v>0</v>
      </c>
      <c r="U1740" s="116" t="s">
        <v>159</v>
      </c>
      <c r="V1740" s="116">
        <v>62</v>
      </c>
      <c r="W1740" s="116">
        <v>369</v>
      </c>
      <c r="X1740" s="116">
        <v>59</v>
      </c>
      <c r="Y1740" s="116">
        <v>354</v>
      </c>
      <c r="Z1740" s="116">
        <v>3</v>
      </c>
      <c r="AA1740" s="116">
        <v>15</v>
      </c>
      <c r="AB1740" s="116">
        <v>0</v>
      </c>
      <c r="AC1740" s="116">
        <v>0</v>
      </c>
      <c r="AD1740" s="116">
        <v>0</v>
      </c>
      <c r="AE1740" s="116">
        <v>0</v>
      </c>
      <c r="AF1740" s="116" t="s">
        <v>1860</v>
      </c>
      <c r="AG1740" s="117"/>
      <c r="AH1740" s="117" t="s">
        <v>1861</v>
      </c>
    </row>
    <row r="1741" spans="1:34" x14ac:dyDescent="0.25">
      <c r="A1741" s="117" t="s">
        <v>329</v>
      </c>
      <c r="B1741" s="117" t="s">
        <v>175</v>
      </c>
      <c r="C1741" s="117" t="s">
        <v>5259</v>
      </c>
      <c r="D1741" s="117" t="s">
        <v>384</v>
      </c>
      <c r="E1741" s="117" t="s">
        <v>332</v>
      </c>
      <c r="F1741" s="117" t="s">
        <v>383</v>
      </c>
      <c r="G1741" s="117" t="s">
        <v>332</v>
      </c>
      <c r="H1741" s="117" t="s">
        <v>5260</v>
      </c>
      <c r="I1741" s="117"/>
      <c r="J1741" s="116" t="s">
        <v>1858</v>
      </c>
      <c r="K1741" s="116">
        <v>9.2920660000000002</v>
      </c>
      <c r="L1741" s="116">
        <v>29.791523999999999</v>
      </c>
      <c r="M1741" s="117" t="s">
        <v>1859</v>
      </c>
      <c r="N1741" s="116" t="s">
        <v>159</v>
      </c>
      <c r="O1741" s="116">
        <v>162</v>
      </c>
      <c r="P1741" s="116">
        <v>972</v>
      </c>
      <c r="Q1741" s="116">
        <v>161</v>
      </c>
      <c r="R1741" s="116">
        <v>970</v>
      </c>
      <c r="S1741" s="116">
        <v>1</v>
      </c>
      <c r="T1741" s="116">
        <v>2</v>
      </c>
      <c r="U1741" s="116" t="s">
        <v>159</v>
      </c>
      <c r="V1741" s="116">
        <v>89</v>
      </c>
      <c r="W1741" s="116">
        <v>534</v>
      </c>
      <c r="X1741" s="116">
        <v>87</v>
      </c>
      <c r="Y1741" s="116">
        <v>522</v>
      </c>
      <c r="Z1741" s="116">
        <v>2</v>
      </c>
      <c r="AA1741" s="116">
        <v>12</v>
      </c>
      <c r="AB1741" s="116">
        <v>0</v>
      </c>
      <c r="AC1741" s="116">
        <v>0</v>
      </c>
      <c r="AD1741" s="116">
        <v>0</v>
      </c>
      <c r="AE1741" s="116">
        <v>0</v>
      </c>
      <c r="AF1741" s="116" t="s">
        <v>1860</v>
      </c>
      <c r="AG1741" s="117"/>
      <c r="AH1741" s="117" t="s">
        <v>1861</v>
      </c>
    </row>
    <row r="1742" spans="1:34" x14ac:dyDescent="0.25">
      <c r="A1742" s="117" t="s">
        <v>329</v>
      </c>
      <c r="B1742" s="117" t="s">
        <v>175</v>
      </c>
      <c r="C1742" s="117" t="s">
        <v>5261</v>
      </c>
      <c r="D1742" s="117" t="s">
        <v>384</v>
      </c>
      <c r="E1742" s="117" t="s">
        <v>332</v>
      </c>
      <c r="F1742" s="117" t="s">
        <v>383</v>
      </c>
      <c r="G1742" s="117" t="s">
        <v>332</v>
      </c>
      <c r="H1742" s="117" t="s">
        <v>5262</v>
      </c>
      <c r="I1742" s="117"/>
      <c r="J1742" s="116" t="s">
        <v>1858</v>
      </c>
      <c r="K1742" s="116">
        <v>9.2817170000000004</v>
      </c>
      <c r="L1742" s="116">
        <v>29.833817</v>
      </c>
      <c r="M1742" s="118" t="s">
        <v>2151</v>
      </c>
      <c r="N1742" s="116" t="s">
        <v>146</v>
      </c>
      <c r="O1742" s="116">
        <v>0</v>
      </c>
      <c r="P1742" s="116">
        <v>0</v>
      </c>
      <c r="Q1742" s="116">
        <v>0</v>
      </c>
      <c r="R1742" s="116">
        <v>0</v>
      </c>
      <c r="S1742" s="116">
        <v>0</v>
      </c>
      <c r="T1742" s="116">
        <v>0</v>
      </c>
      <c r="U1742" s="119" t="s">
        <v>146</v>
      </c>
      <c r="V1742" s="116">
        <v>0</v>
      </c>
      <c r="W1742" s="116">
        <v>0</v>
      </c>
      <c r="X1742" s="116">
        <v>0</v>
      </c>
      <c r="Y1742" s="116">
        <v>0</v>
      </c>
      <c r="Z1742" s="116">
        <v>0</v>
      </c>
      <c r="AA1742" s="116">
        <v>0</v>
      </c>
      <c r="AB1742" s="116">
        <v>0</v>
      </c>
      <c r="AC1742" s="116">
        <v>0</v>
      </c>
      <c r="AD1742" s="116">
        <v>0</v>
      </c>
      <c r="AE1742" s="116">
        <v>0</v>
      </c>
      <c r="AF1742" s="116" t="s">
        <v>1860</v>
      </c>
      <c r="AG1742" s="117" t="s">
        <v>2905</v>
      </c>
      <c r="AH1742" s="117" t="s">
        <v>1861</v>
      </c>
    </row>
    <row r="1743" spans="1:34" x14ac:dyDescent="0.25">
      <c r="A1743" s="117" t="s">
        <v>329</v>
      </c>
      <c r="B1743" s="117" t="s">
        <v>175</v>
      </c>
      <c r="C1743" s="117" t="s">
        <v>5263</v>
      </c>
      <c r="D1743" s="117" t="s">
        <v>384</v>
      </c>
      <c r="E1743" s="117" t="s">
        <v>332</v>
      </c>
      <c r="F1743" s="117" t="s">
        <v>383</v>
      </c>
      <c r="G1743" s="117" t="s">
        <v>332</v>
      </c>
      <c r="H1743" s="117" t="s">
        <v>5264</v>
      </c>
      <c r="I1743" s="117"/>
      <c r="J1743" s="116" t="s">
        <v>1858</v>
      </c>
      <c r="K1743" s="116">
        <v>9.2050900000000002</v>
      </c>
      <c r="L1743" s="116">
        <v>29.689050000000002</v>
      </c>
      <c r="M1743" s="117" t="s">
        <v>1859</v>
      </c>
      <c r="N1743" s="116" t="s">
        <v>159</v>
      </c>
      <c r="O1743" s="116">
        <v>44</v>
      </c>
      <c r="P1743" s="116">
        <v>264</v>
      </c>
      <c r="Q1743" s="116">
        <v>44</v>
      </c>
      <c r="R1743" s="116">
        <v>264</v>
      </c>
      <c r="S1743" s="116">
        <v>0</v>
      </c>
      <c r="T1743" s="116">
        <v>0</v>
      </c>
      <c r="U1743" s="116" t="s">
        <v>159</v>
      </c>
      <c r="V1743" s="116">
        <v>109</v>
      </c>
      <c r="W1743" s="116">
        <v>654</v>
      </c>
      <c r="X1743" s="116">
        <v>109</v>
      </c>
      <c r="Y1743" s="116">
        <v>654</v>
      </c>
      <c r="Z1743" s="116">
        <v>0</v>
      </c>
      <c r="AA1743" s="116">
        <v>0</v>
      </c>
      <c r="AB1743" s="116">
        <v>0</v>
      </c>
      <c r="AC1743" s="116">
        <v>0</v>
      </c>
      <c r="AD1743" s="116">
        <v>0</v>
      </c>
      <c r="AE1743" s="116">
        <v>0</v>
      </c>
      <c r="AF1743" s="116" t="s">
        <v>1860</v>
      </c>
      <c r="AG1743" s="117"/>
      <c r="AH1743" s="117" t="s">
        <v>1861</v>
      </c>
    </row>
    <row r="1744" spans="1:34" x14ac:dyDescent="0.25">
      <c r="A1744" s="117" t="s">
        <v>329</v>
      </c>
      <c r="B1744" s="117" t="s">
        <v>175</v>
      </c>
      <c r="C1744" s="117" t="s">
        <v>5265</v>
      </c>
      <c r="D1744" s="117" t="s">
        <v>384</v>
      </c>
      <c r="E1744" s="117" t="s">
        <v>332</v>
      </c>
      <c r="F1744" s="117" t="s">
        <v>383</v>
      </c>
      <c r="G1744" s="117" t="s">
        <v>332</v>
      </c>
      <c r="H1744" s="117" t="s">
        <v>5266</v>
      </c>
      <c r="I1744" s="117"/>
      <c r="J1744" s="116" t="s">
        <v>1858</v>
      </c>
      <c r="K1744" s="116">
        <v>9.2809144079999992</v>
      </c>
      <c r="L1744" s="116">
        <v>29.779014714999999</v>
      </c>
      <c r="M1744" s="117" t="s">
        <v>1859</v>
      </c>
      <c r="N1744" s="116" t="s">
        <v>159</v>
      </c>
      <c r="O1744" s="116">
        <v>47</v>
      </c>
      <c r="P1744" s="116">
        <v>282</v>
      </c>
      <c r="Q1744" s="116">
        <v>47</v>
      </c>
      <c r="R1744" s="116">
        <v>282</v>
      </c>
      <c r="S1744" s="116">
        <v>0</v>
      </c>
      <c r="T1744" s="116">
        <v>0</v>
      </c>
      <c r="U1744" s="116" t="s">
        <v>159</v>
      </c>
      <c r="V1744" s="116">
        <v>66</v>
      </c>
      <c r="W1744" s="116">
        <v>395</v>
      </c>
      <c r="X1744" s="116">
        <v>65</v>
      </c>
      <c r="Y1744" s="116">
        <v>390</v>
      </c>
      <c r="Z1744" s="116">
        <v>1</v>
      </c>
      <c r="AA1744" s="116">
        <v>5</v>
      </c>
      <c r="AB1744" s="116">
        <v>0</v>
      </c>
      <c r="AC1744" s="116">
        <v>0</v>
      </c>
      <c r="AD1744" s="116">
        <v>0</v>
      </c>
      <c r="AE1744" s="116">
        <v>0</v>
      </c>
      <c r="AF1744" s="116" t="s">
        <v>1860</v>
      </c>
      <c r="AG1744" s="117"/>
      <c r="AH1744" s="117" t="s">
        <v>1861</v>
      </c>
    </row>
    <row r="1745" spans="1:34" x14ac:dyDescent="0.25">
      <c r="A1745" s="117" t="s">
        <v>329</v>
      </c>
      <c r="B1745" s="117" t="s">
        <v>175</v>
      </c>
      <c r="C1745" s="117" t="s">
        <v>5267</v>
      </c>
      <c r="D1745" s="117" t="s">
        <v>384</v>
      </c>
      <c r="E1745" s="117" t="s">
        <v>332</v>
      </c>
      <c r="F1745" s="117" t="s">
        <v>383</v>
      </c>
      <c r="G1745" s="117" t="s">
        <v>332</v>
      </c>
      <c r="H1745" s="117" t="s">
        <v>5268</v>
      </c>
      <c r="I1745" s="117"/>
      <c r="J1745" s="116" t="s">
        <v>1858</v>
      </c>
      <c r="K1745" s="116">
        <v>9.2578669999999992</v>
      </c>
      <c r="L1745" s="116">
        <v>29.765167000000002</v>
      </c>
      <c r="M1745" s="117" t="s">
        <v>1859</v>
      </c>
      <c r="N1745" s="116" t="s">
        <v>159</v>
      </c>
      <c r="O1745" s="116">
        <v>59</v>
      </c>
      <c r="P1745" s="116">
        <v>354</v>
      </c>
      <c r="Q1745" s="116">
        <v>59</v>
      </c>
      <c r="R1745" s="116">
        <v>354</v>
      </c>
      <c r="S1745" s="116">
        <v>0</v>
      </c>
      <c r="T1745" s="116">
        <v>0</v>
      </c>
      <c r="U1745" s="116" t="s">
        <v>159</v>
      </c>
      <c r="V1745" s="116">
        <v>76</v>
      </c>
      <c r="W1745" s="116">
        <v>455</v>
      </c>
      <c r="X1745" s="116">
        <v>75</v>
      </c>
      <c r="Y1745" s="116">
        <v>450</v>
      </c>
      <c r="Z1745" s="116">
        <v>1</v>
      </c>
      <c r="AA1745" s="116">
        <v>5</v>
      </c>
      <c r="AB1745" s="116">
        <v>0</v>
      </c>
      <c r="AC1745" s="116">
        <v>0</v>
      </c>
      <c r="AD1745" s="116">
        <v>0</v>
      </c>
      <c r="AE1745" s="116">
        <v>0</v>
      </c>
      <c r="AF1745" s="116" t="s">
        <v>1860</v>
      </c>
      <c r="AG1745" s="117"/>
      <c r="AH1745" s="117" t="s">
        <v>1861</v>
      </c>
    </row>
    <row r="1746" spans="1:34" x14ac:dyDescent="0.25">
      <c r="A1746" s="118" t="s">
        <v>329</v>
      </c>
      <c r="B1746" s="118" t="s">
        <v>175</v>
      </c>
      <c r="C1746" s="118" t="s">
        <v>5269</v>
      </c>
      <c r="D1746" s="118" t="s">
        <v>384</v>
      </c>
      <c r="E1746" s="118" t="s">
        <v>332</v>
      </c>
      <c r="F1746" s="118" t="s">
        <v>383</v>
      </c>
      <c r="G1746" s="118" t="s">
        <v>332</v>
      </c>
      <c r="H1746" s="118" t="s">
        <v>5270</v>
      </c>
      <c r="I1746" s="118"/>
      <c r="J1746" s="118" t="s">
        <v>1885</v>
      </c>
      <c r="K1746" s="119">
        <v>9.3316400000000002</v>
      </c>
      <c r="L1746" s="119">
        <v>29.793399999999998</v>
      </c>
      <c r="M1746" s="118" t="s">
        <v>1859</v>
      </c>
      <c r="N1746" s="116" t="s">
        <v>159</v>
      </c>
      <c r="O1746" s="119">
        <v>15080</v>
      </c>
      <c r="P1746" s="119">
        <v>97321</v>
      </c>
      <c r="Q1746" s="119">
        <v>15080</v>
      </c>
      <c r="R1746" s="119">
        <v>97321</v>
      </c>
      <c r="S1746" s="119">
        <v>0</v>
      </c>
      <c r="T1746" s="119">
        <v>0</v>
      </c>
      <c r="U1746" s="119" t="s">
        <v>146</v>
      </c>
      <c r="V1746" s="119">
        <v>0</v>
      </c>
      <c r="W1746" s="116">
        <v>0</v>
      </c>
      <c r="X1746" s="119">
        <v>0</v>
      </c>
      <c r="Y1746" s="119">
        <v>0</v>
      </c>
      <c r="Z1746" s="119">
        <v>0</v>
      </c>
      <c r="AA1746" s="119">
        <v>0</v>
      </c>
      <c r="AB1746" s="119">
        <v>0</v>
      </c>
      <c r="AC1746" s="119">
        <v>0</v>
      </c>
      <c r="AD1746" s="119">
        <v>0</v>
      </c>
      <c r="AE1746" s="119">
        <v>0</v>
      </c>
      <c r="AF1746" s="116" t="s">
        <v>1860</v>
      </c>
      <c r="AG1746" s="118"/>
      <c r="AH1746" s="117" t="s">
        <v>1861</v>
      </c>
    </row>
    <row r="1747" spans="1:34" x14ac:dyDescent="0.25">
      <c r="A1747" s="117" t="s">
        <v>329</v>
      </c>
      <c r="B1747" s="117" t="s">
        <v>175</v>
      </c>
      <c r="C1747" s="117" t="s">
        <v>5271</v>
      </c>
      <c r="D1747" s="117" t="s">
        <v>384</v>
      </c>
      <c r="E1747" s="117" t="s">
        <v>332</v>
      </c>
      <c r="F1747" s="117" t="s">
        <v>383</v>
      </c>
      <c r="G1747" s="117" t="s">
        <v>332</v>
      </c>
      <c r="H1747" s="117" t="s">
        <v>5272</v>
      </c>
      <c r="I1747" s="117"/>
      <c r="J1747" s="116" t="s">
        <v>1858</v>
      </c>
      <c r="K1747" s="116">
        <v>9.2739329999999995</v>
      </c>
      <c r="L1747" s="116">
        <v>29.754100000000001</v>
      </c>
      <c r="M1747" s="117" t="s">
        <v>1859</v>
      </c>
      <c r="N1747" s="116" t="s">
        <v>159</v>
      </c>
      <c r="O1747" s="116">
        <v>69</v>
      </c>
      <c r="P1747" s="116">
        <v>414</v>
      </c>
      <c r="Q1747" s="116">
        <v>69</v>
      </c>
      <c r="R1747" s="116">
        <v>414</v>
      </c>
      <c r="S1747" s="116">
        <v>0</v>
      </c>
      <c r="T1747" s="116">
        <v>0</v>
      </c>
      <c r="U1747" s="116" t="s">
        <v>159</v>
      </c>
      <c r="V1747" s="116">
        <v>68</v>
      </c>
      <c r="W1747" s="116">
        <v>408</v>
      </c>
      <c r="X1747" s="116">
        <v>68</v>
      </c>
      <c r="Y1747" s="116">
        <v>408</v>
      </c>
      <c r="Z1747" s="116">
        <v>0</v>
      </c>
      <c r="AA1747" s="116">
        <v>0</v>
      </c>
      <c r="AB1747" s="116">
        <v>0</v>
      </c>
      <c r="AC1747" s="116">
        <v>0</v>
      </c>
      <c r="AD1747" s="116">
        <v>0</v>
      </c>
      <c r="AE1747" s="116">
        <v>0</v>
      </c>
      <c r="AF1747" s="116" t="s">
        <v>1860</v>
      </c>
      <c r="AG1747" s="117"/>
      <c r="AH1747" s="117" t="s">
        <v>1861</v>
      </c>
    </row>
    <row r="1748" spans="1:34" x14ac:dyDescent="0.25">
      <c r="A1748" s="117" t="s">
        <v>329</v>
      </c>
      <c r="B1748" s="117" t="s">
        <v>175</v>
      </c>
      <c r="C1748" s="117" t="s">
        <v>5273</v>
      </c>
      <c r="D1748" s="117" t="s">
        <v>384</v>
      </c>
      <c r="E1748" s="117" t="s">
        <v>332</v>
      </c>
      <c r="F1748" s="117" t="s">
        <v>383</v>
      </c>
      <c r="G1748" s="117" t="s">
        <v>332</v>
      </c>
      <c r="H1748" s="117" t="s">
        <v>5274</v>
      </c>
      <c r="I1748" s="117"/>
      <c r="J1748" s="116" t="s">
        <v>1858</v>
      </c>
      <c r="K1748" s="116">
        <v>9.2086483999999995</v>
      </c>
      <c r="L1748" s="116">
        <v>29.711715600000002</v>
      </c>
      <c r="M1748" s="117" t="s">
        <v>1859</v>
      </c>
      <c r="N1748" s="116" t="s">
        <v>159</v>
      </c>
      <c r="O1748" s="116">
        <v>39</v>
      </c>
      <c r="P1748" s="116">
        <v>234</v>
      </c>
      <c r="Q1748" s="116">
        <v>39</v>
      </c>
      <c r="R1748" s="116">
        <v>234</v>
      </c>
      <c r="S1748" s="116">
        <v>0</v>
      </c>
      <c r="T1748" s="116">
        <v>0</v>
      </c>
      <c r="U1748" s="116" t="s">
        <v>159</v>
      </c>
      <c r="V1748" s="116">
        <v>56</v>
      </c>
      <c r="W1748" s="116">
        <v>336</v>
      </c>
      <c r="X1748" s="116">
        <v>56</v>
      </c>
      <c r="Y1748" s="116">
        <v>336</v>
      </c>
      <c r="Z1748" s="116">
        <v>0</v>
      </c>
      <c r="AA1748" s="116">
        <v>0</v>
      </c>
      <c r="AB1748" s="116">
        <v>0</v>
      </c>
      <c r="AC1748" s="116">
        <v>0</v>
      </c>
      <c r="AD1748" s="116">
        <v>0</v>
      </c>
      <c r="AE1748" s="116">
        <v>0</v>
      </c>
      <c r="AF1748" s="116" t="s">
        <v>1860</v>
      </c>
      <c r="AG1748" s="117"/>
      <c r="AH1748" s="117" t="s">
        <v>1861</v>
      </c>
    </row>
    <row r="1749" spans="1:34" x14ac:dyDescent="0.25">
      <c r="A1749" s="118" t="s">
        <v>329</v>
      </c>
      <c r="B1749" s="118" t="s">
        <v>175</v>
      </c>
      <c r="C1749" s="118" t="s">
        <v>5275</v>
      </c>
      <c r="D1749" s="118" t="s">
        <v>384</v>
      </c>
      <c r="E1749" s="118" t="s">
        <v>332</v>
      </c>
      <c r="F1749" s="118" t="s">
        <v>383</v>
      </c>
      <c r="G1749" s="118" t="s">
        <v>332</v>
      </c>
      <c r="H1749" s="118" t="s">
        <v>5276</v>
      </c>
      <c r="I1749" s="118"/>
      <c r="J1749" s="118" t="s">
        <v>1885</v>
      </c>
      <c r="K1749" s="119">
        <v>9.2986584000000008</v>
      </c>
      <c r="L1749" s="119">
        <v>29.792870820000001</v>
      </c>
      <c r="M1749" s="118" t="s">
        <v>1859</v>
      </c>
      <c r="N1749" s="116" t="s">
        <v>159</v>
      </c>
      <c r="O1749" s="119">
        <v>565</v>
      </c>
      <c r="P1749" s="119">
        <v>3390</v>
      </c>
      <c r="Q1749" s="119">
        <v>565</v>
      </c>
      <c r="R1749" s="119">
        <v>3390</v>
      </c>
      <c r="S1749" s="119">
        <v>0</v>
      </c>
      <c r="T1749" s="119">
        <v>0</v>
      </c>
      <c r="U1749" s="119" t="s">
        <v>146</v>
      </c>
      <c r="V1749" s="119">
        <v>0</v>
      </c>
      <c r="W1749" s="116">
        <v>0</v>
      </c>
      <c r="X1749" s="119">
        <v>0</v>
      </c>
      <c r="Y1749" s="119">
        <v>0</v>
      </c>
      <c r="Z1749" s="119">
        <v>0</v>
      </c>
      <c r="AA1749" s="119">
        <v>0</v>
      </c>
      <c r="AB1749" s="119">
        <v>0</v>
      </c>
      <c r="AC1749" s="119">
        <v>0</v>
      </c>
      <c r="AD1749" s="119">
        <v>0</v>
      </c>
      <c r="AE1749" s="119">
        <v>0</v>
      </c>
      <c r="AF1749" s="116" t="s">
        <v>1860</v>
      </c>
      <c r="AG1749" s="118"/>
      <c r="AH1749" s="117" t="s">
        <v>1861</v>
      </c>
    </row>
    <row r="1750" spans="1:34" x14ac:dyDescent="0.25">
      <c r="A1750" s="117" t="s">
        <v>329</v>
      </c>
      <c r="B1750" s="117" t="s">
        <v>175</v>
      </c>
      <c r="C1750" s="117" t="s">
        <v>5277</v>
      </c>
      <c r="D1750" s="117" t="s">
        <v>384</v>
      </c>
      <c r="E1750" s="117" t="s">
        <v>332</v>
      </c>
      <c r="F1750" s="117" t="s">
        <v>383</v>
      </c>
      <c r="G1750" s="117" t="s">
        <v>332</v>
      </c>
      <c r="H1750" s="117" t="s">
        <v>5278</v>
      </c>
      <c r="I1750" s="117"/>
      <c r="J1750" s="116" t="s">
        <v>1858</v>
      </c>
      <c r="K1750" s="116">
        <v>9.3012845300000002</v>
      </c>
      <c r="L1750" s="116">
        <v>29.790376210000002</v>
      </c>
      <c r="M1750" s="117" t="s">
        <v>1859</v>
      </c>
      <c r="N1750" s="116" t="s">
        <v>159</v>
      </c>
      <c r="O1750" s="116">
        <v>160</v>
      </c>
      <c r="P1750" s="116">
        <v>960</v>
      </c>
      <c r="Q1750" s="116">
        <v>160</v>
      </c>
      <c r="R1750" s="116">
        <v>960</v>
      </c>
      <c r="S1750" s="116">
        <v>0</v>
      </c>
      <c r="T1750" s="116">
        <v>0</v>
      </c>
      <c r="U1750" s="116" t="s">
        <v>159</v>
      </c>
      <c r="V1750" s="116">
        <v>105</v>
      </c>
      <c r="W1750" s="116">
        <v>638</v>
      </c>
      <c r="X1750" s="116">
        <v>103</v>
      </c>
      <c r="Y1750" s="116">
        <v>618</v>
      </c>
      <c r="Z1750" s="116">
        <v>2</v>
      </c>
      <c r="AA1750" s="116">
        <v>20</v>
      </c>
      <c r="AB1750" s="116">
        <v>0</v>
      </c>
      <c r="AC1750" s="116">
        <v>0</v>
      </c>
      <c r="AD1750" s="116">
        <v>0</v>
      </c>
      <c r="AE1750" s="116">
        <v>0</v>
      </c>
      <c r="AF1750" s="116" t="s">
        <v>1860</v>
      </c>
      <c r="AG1750" s="117"/>
      <c r="AH1750" s="117" t="s">
        <v>1861</v>
      </c>
    </row>
    <row r="1751" spans="1:34" x14ac:dyDescent="0.25">
      <c r="A1751" s="117" t="s">
        <v>329</v>
      </c>
      <c r="B1751" s="117" t="s">
        <v>175</v>
      </c>
      <c r="C1751" s="117" t="s">
        <v>5279</v>
      </c>
      <c r="D1751" s="117" t="s">
        <v>384</v>
      </c>
      <c r="E1751" s="117" t="s">
        <v>332</v>
      </c>
      <c r="F1751" s="117" t="s">
        <v>383</v>
      </c>
      <c r="G1751" s="117" t="s">
        <v>332</v>
      </c>
      <c r="H1751" s="117" t="s">
        <v>5280</v>
      </c>
      <c r="I1751" s="117"/>
      <c r="J1751" s="116" t="s">
        <v>1858</v>
      </c>
      <c r="K1751" s="116">
        <v>9.1806599999999996</v>
      </c>
      <c r="L1751" s="116">
        <v>29.7346</v>
      </c>
      <c r="M1751" s="117" t="s">
        <v>1859</v>
      </c>
      <c r="N1751" s="116" t="s">
        <v>159</v>
      </c>
      <c r="O1751" s="116">
        <v>39</v>
      </c>
      <c r="P1751" s="116">
        <v>234</v>
      </c>
      <c r="Q1751" s="116">
        <v>39</v>
      </c>
      <c r="R1751" s="116">
        <v>234</v>
      </c>
      <c r="S1751" s="116">
        <v>0</v>
      </c>
      <c r="T1751" s="116">
        <v>0</v>
      </c>
      <c r="U1751" s="119" t="s">
        <v>146</v>
      </c>
      <c r="V1751" s="116">
        <v>0</v>
      </c>
      <c r="W1751" s="116">
        <v>0</v>
      </c>
      <c r="X1751" s="116">
        <v>0</v>
      </c>
      <c r="Y1751" s="116">
        <v>0</v>
      </c>
      <c r="Z1751" s="116">
        <v>0</v>
      </c>
      <c r="AA1751" s="116">
        <v>0</v>
      </c>
      <c r="AB1751" s="116">
        <v>0</v>
      </c>
      <c r="AC1751" s="116">
        <v>0</v>
      </c>
      <c r="AD1751" s="116">
        <v>0</v>
      </c>
      <c r="AE1751" s="116">
        <v>0</v>
      </c>
      <c r="AF1751" s="116" t="s">
        <v>1860</v>
      </c>
      <c r="AG1751" s="117"/>
      <c r="AH1751" s="117" t="s">
        <v>1861</v>
      </c>
    </row>
    <row r="1752" spans="1:34" x14ac:dyDescent="0.25">
      <c r="A1752" s="117" t="s">
        <v>329</v>
      </c>
      <c r="B1752" s="117" t="s">
        <v>175</v>
      </c>
      <c r="C1752" s="117" t="s">
        <v>5281</v>
      </c>
      <c r="D1752" s="117" t="s">
        <v>384</v>
      </c>
      <c r="E1752" s="117" t="s">
        <v>332</v>
      </c>
      <c r="F1752" s="117" t="s">
        <v>383</v>
      </c>
      <c r="G1752" s="117" t="s">
        <v>332</v>
      </c>
      <c r="H1752" s="117" t="s">
        <v>371</v>
      </c>
      <c r="I1752" s="117"/>
      <c r="J1752" s="116" t="s">
        <v>1858</v>
      </c>
      <c r="K1752" s="116">
        <v>9.3921030000000005</v>
      </c>
      <c r="L1752" s="116">
        <v>29.753723000000001</v>
      </c>
      <c r="M1752" s="117" t="s">
        <v>1859</v>
      </c>
      <c r="N1752" s="116" t="s">
        <v>159</v>
      </c>
      <c r="O1752" s="116">
        <v>24</v>
      </c>
      <c r="P1752" s="116">
        <v>144</v>
      </c>
      <c r="Q1752" s="116">
        <v>23</v>
      </c>
      <c r="R1752" s="116">
        <v>140</v>
      </c>
      <c r="S1752" s="116">
        <v>1</v>
      </c>
      <c r="T1752" s="116">
        <v>4</v>
      </c>
      <c r="U1752" s="116" t="s">
        <v>159</v>
      </c>
      <c r="V1752" s="116">
        <v>42</v>
      </c>
      <c r="W1752" s="116">
        <v>250</v>
      </c>
      <c r="X1752" s="116">
        <v>40</v>
      </c>
      <c r="Y1752" s="116">
        <v>240</v>
      </c>
      <c r="Z1752" s="116">
        <v>2</v>
      </c>
      <c r="AA1752" s="116">
        <v>10</v>
      </c>
      <c r="AB1752" s="116">
        <v>0</v>
      </c>
      <c r="AC1752" s="116">
        <v>0</v>
      </c>
      <c r="AD1752" s="116">
        <v>0</v>
      </c>
      <c r="AE1752" s="116">
        <v>0</v>
      </c>
      <c r="AF1752" s="116" t="s">
        <v>1860</v>
      </c>
      <c r="AG1752" s="117"/>
      <c r="AH1752" s="117" t="s">
        <v>1861</v>
      </c>
    </row>
    <row r="1753" spans="1:34" x14ac:dyDescent="0.25">
      <c r="A1753" s="117" t="s">
        <v>329</v>
      </c>
      <c r="B1753" s="117" t="s">
        <v>175</v>
      </c>
      <c r="C1753" s="117" t="s">
        <v>5282</v>
      </c>
      <c r="D1753" s="117" t="s">
        <v>384</v>
      </c>
      <c r="E1753" s="117" t="s">
        <v>332</v>
      </c>
      <c r="F1753" s="117" t="s">
        <v>383</v>
      </c>
      <c r="G1753" s="117" t="s">
        <v>332</v>
      </c>
      <c r="H1753" s="117" t="s">
        <v>5283</v>
      </c>
      <c r="I1753" s="117"/>
      <c r="J1753" s="116" t="s">
        <v>1858</v>
      </c>
      <c r="K1753" s="116">
        <v>9.2201059999999995</v>
      </c>
      <c r="L1753" s="116">
        <v>29.729994000000001</v>
      </c>
      <c r="M1753" s="117" t="s">
        <v>1859</v>
      </c>
      <c r="N1753" s="116" t="s">
        <v>159</v>
      </c>
      <c r="O1753" s="116">
        <v>18</v>
      </c>
      <c r="P1753" s="116">
        <v>108</v>
      </c>
      <c r="Q1753" s="116">
        <v>16</v>
      </c>
      <c r="R1753" s="116">
        <v>98</v>
      </c>
      <c r="S1753" s="116">
        <v>2</v>
      </c>
      <c r="T1753" s="116">
        <v>10</v>
      </c>
      <c r="U1753" s="116" t="s">
        <v>159</v>
      </c>
      <c r="V1753" s="116">
        <v>40</v>
      </c>
      <c r="W1753" s="116">
        <v>240</v>
      </c>
      <c r="X1753" s="116">
        <v>40</v>
      </c>
      <c r="Y1753" s="116">
        <v>240</v>
      </c>
      <c r="Z1753" s="116">
        <v>0</v>
      </c>
      <c r="AA1753" s="116">
        <v>0</v>
      </c>
      <c r="AB1753" s="116">
        <v>0</v>
      </c>
      <c r="AC1753" s="116">
        <v>0</v>
      </c>
      <c r="AD1753" s="116">
        <v>0</v>
      </c>
      <c r="AE1753" s="116">
        <v>0</v>
      </c>
      <c r="AF1753" s="116" t="s">
        <v>1860</v>
      </c>
      <c r="AG1753" s="117"/>
      <c r="AH1753" s="117" t="s">
        <v>1861</v>
      </c>
    </row>
    <row r="1754" spans="1:34" x14ac:dyDescent="0.25">
      <c r="A1754" s="117" t="s">
        <v>329</v>
      </c>
      <c r="B1754" s="117" t="s">
        <v>175</v>
      </c>
      <c r="C1754" s="117" t="s">
        <v>5284</v>
      </c>
      <c r="D1754" s="117" t="s">
        <v>384</v>
      </c>
      <c r="E1754" s="117" t="s">
        <v>332</v>
      </c>
      <c r="F1754" s="117" t="s">
        <v>383</v>
      </c>
      <c r="G1754" s="117" t="s">
        <v>332</v>
      </c>
      <c r="H1754" s="117" t="s">
        <v>5285</v>
      </c>
      <c r="I1754" s="117"/>
      <c r="J1754" s="116" t="s">
        <v>1858</v>
      </c>
      <c r="K1754" s="116">
        <v>9.3921030000000005</v>
      </c>
      <c r="L1754" s="116">
        <v>29.753723000000001</v>
      </c>
      <c r="M1754" s="117" t="s">
        <v>1859</v>
      </c>
      <c r="N1754" s="116" t="s">
        <v>159</v>
      </c>
      <c r="O1754" s="116">
        <v>66</v>
      </c>
      <c r="P1754" s="116">
        <v>396</v>
      </c>
      <c r="Q1754" s="116">
        <v>66</v>
      </c>
      <c r="R1754" s="116">
        <v>396</v>
      </c>
      <c r="S1754" s="116">
        <v>0</v>
      </c>
      <c r="T1754" s="116">
        <v>0</v>
      </c>
      <c r="U1754" s="116" t="s">
        <v>159</v>
      </c>
      <c r="V1754" s="116">
        <v>84</v>
      </c>
      <c r="W1754" s="116">
        <v>504</v>
      </c>
      <c r="X1754" s="116">
        <v>84</v>
      </c>
      <c r="Y1754" s="116">
        <v>504</v>
      </c>
      <c r="Z1754" s="116">
        <v>0</v>
      </c>
      <c r="AA1754" s="116">
        <v>0</v>
      </c>
      <c r="AB1754" s="116">
        <v>0</v>
      </c>
      <c r="AC1754" s="116">
        <v>0</v>
      </c>
      <c r="AD1754" s="116">
        <v>0</v>
      </c>
      <c r="AE1754" s="116">
        <v>0</v>
      </c>
      <c r="AF1754" s="116" t="s">
        <v>1860</v>
      </c>
      <c r="AG1754" s="117"/>
      <c r="AH1754" s="117" t="s">
        <v>1861</v>
      </c>
    </row>
    <row r="1755" spans="1:34" x14ac:dyDescent="0.25">
      <c r="A1755" s="117" t="s">
        <v>329</v>
      </c>
      <c r="B1755" s="117" t="s">
        <v>175</v>
      </c>
      <c r="C1755" s="117" t="s">
        <v>5286</v>
      </c>
      <c r="D1755" s="117" t="s">
        <v>384</v>
      </c>
      <c r="E1755" s="117" t="s">
        <v>332</v>
      </c>
      <c r="F1755" s="117" t="s">
        <v>383</v>
      </c>
      <c r="G1755" s="117" t="s">
        <v>332</v>
      </c>
      <c r="H1755" s="117" t="s">
        <v>5287</v>
      </c>
      <c r="I1755" s="117"/>
      <c r="J1755" s="116" t="s">
        <v>1858</v>
      </c>
      <c r="K1755" s="116">
        <v>9.2399710000000006</v>
      </c>
      <c r="L1755" s="116">
        <v>29.72889</v>
      </c>
      <c r="M1755" s="117" t="s">
        <v>1859</v>
      </c>
      <c r="N1755" s="116" t="s">
        <v>159</v>
      </c>
      <c r="O1755" s="116">
        <v>11</v>
      </c>
      <c r="P1755" s="116">
        <v>66</v>
      </c>
      <c r="Q1755" s="116">
        <v>8</v>
      </c>
      <c r="R1755" s="116">
        <v>51</v>
      </c>
      <c r="S1755" s="116">
        <v>3</v>
      </c>
      <c r="T1755" s="116">
        <v>15</v>
      </c>
      <c r="U1755" s="116" t="s">
        <v>159</v>
      </c>
      <c r="V1755" s="116">
        <v>22</v>
      </c>
      <c r="W1755" s="116">
        <v>129</v>
      </c>
      <c r="X1755" s="116">
        <v>19</v>
      </c>
      <c r="Y1755" s="116">
        <v>114</v>
      </c>
      <c r="Z1755" s="116">
        <v>3</v>
      </c>
      <c r="AA1755" s="116">
        <v>15</v>
      </c>
      <c r="AB1755" s="116">
        <v>0</v>
      </c>
      <c r="AC1755" s="116">
        <v>0</v>
      </c>
      <c r="AD1755" s="116">
        <v>0</v>
      </c>
      <c r="AE1755" s="116">
        <v>0</v>
      </c>
      <c r="AF1755" s="116" t="s">
        <v>1860</v>
      </c>
      <c r="AG1755" s="117"/>
      <c r="AH1755" s="117" t="s">
        <v>1861</v>
      </c>
    </row>
    <row r="1756" spans="1:34" x14ac:dyDescent="0.25">
      <c r="A1756" s="117" t="s">
        <v>329</v>
      </c>
      <c r="B1756" s="117" t="s">
        <v>175</v>
      </c>
      <c r="C1756" s="117" t="s">
        <v>5288</v>
      </c>
      <c r="D1756" s="117" t="s">
        <v>384</v>
      </c>
      <c r="E1756" s="117" t="s">
        <v>332</v>
      </c>
      <c r="F1756" s="117" t="s">
        <v>383</v>
      </c>
      <c r="G1756" s="117" t="s">
        <v>332</v>
      </c>
      <c r="H1756" s="117" t="s">
        <v>5289</v>
      </c>
      <c r="I1756" s="117"/>
      <c r="J1756" s="116" t="s">
        <v>1858</v>
      </c>
      <c r="K1756" s="116">
        <v>9.3921030000000005</v>
      </c>
      <c r="L1756" s="116">
        <v>29.753723000000001</v>
      </c>
      <c r="M1756" s="117" t="s">
        <v>1859</v>
      </c>
      <c r="N1756" s="116" t="s">
        <v>159</v>
      </c>
      <c r="O1756" s="116">
        <v>21</v>
      </c>
      <c r="P1756" s="116">
        <v>126</v>
      </c>
      <c r="Q1756" s="116">
        <v>20</v>
      </c>
      <c r="R1756" s="116">
        <v>121</v>
      </c>
      <c r="S1756" s="116">
        <v>1</v>
      </c>
      <c r="T1756" s="116">
        <v>5</v>
      </c>
      <c r="U1756" s="116" t="s">
        <v>159</v>
      </c>
      <c r="V1756" s="116">
        <v>63</v>
      </c>
      <c r="W1756" s="116">
        <v>374</v>
      </c>
      <c r="X1756" s="116">
        <v>62</v>
      </c>
      <c r="Y1756" s="116">
        <v>372</v>
      </c>
      <c r="Z1756" s="116">
        <v>1</v>
      </c>
      <c r="AA1756" s="116">
        <v>2</v>
      </c>
      <c r="AB1756" s="116">
        <v>0</v>
      </c>
      <c r="AC1756" s="116">
        <v>0</v>
      </c>
      <c r="AD1756" s="116">
        <v>0</v>
      </c>
      <c r="AE1756" s="116">
        <v>0</v>
      </c>
      <c r="AF1756" s="116" t="s">
        <v>1860</v>
      </c>
      <c r="AG1756" s="117"/>
      <c r="AH1756" s="117" t="s">
        <v>1861</v>
      </c>
    </row>
    <row r="1757" spans="1:34" x14ac:dyDescent="0.25">
      <c r="A1757" s="117" t="s">
        <v>329</v>
      </c>
      <c r="B1757" s="117" t="s">
        <v>175</v>
      </c>
      <c r="C1757" s="117" t="s">
        <v>5290</v>
      </c>
      <c r="D1757" s="117" t="s">
        <v>384</v>
      </c>
      <c r="E1757" s="117" t="s">
        <v>332</v>
      </c>
      <c r="F1757" s="117" t="s">
        <v>383</v>
      </c>
      <c r="G1757" s="117" t="s">
        <v>332</v>
      </c>
      <c r="H1757" s="117" t="s">
        <v>5291</v>
      </c>
      <c r="I1757" s="117"/>
      <c r="J1757" s="116" t="s">
        <v>1858</v>
      </c>
      <c r="K1757" s="116">
        <v>9.2601790000000008</v>
      </c>
      <c r="L1757" s="116">
        <v>29.770018</v>
      </c>
      <c r="M1757" s="117" t="s">
        <v>1859</v>
      </c>
      <c r="N1757" s="116" t="s">
        <v>159</v>
      </c>
      <c r="O1757" s="116">
        <v>36</v>
      </c>
      <c r="P1757" s="116">
        <v>216</v>
      </c>
      <c r="Q1757" s="116">
        <v>32</v>
      </c>
      <c r="R1757" s="116">
        <v>200</v>
      </c>
      <c r="S1757" s="116">
        <v>4</v>
      </c>
      <c r="T1757" s="116">
        <v>16</v>
      </c>
      <c r="U1757" s="116" t="s">
        <v>159</v>
      </c>
      <c r="V1757" s="116">
        <v>15</v>
      </c>
      <c r="W1757" s="116">
        <v>90</v>
      </c>
      <c r="X1757" s="116">
        <v>15</v>
      </c>
      <c r="Y1757" s="116">
        <v>90</v>
      </c>
      <c r="Z1757" s="116">
        <v>0</v>
      </c>
      <c r="AA1757" s="116">
        <v>0</v>
      </c>
      <c r="AB1757" s="116">
        <v>0</v>
      </c>
      <c r="AC1757" s="116">
        <v>0</v>
      </c>
      <c r="AD1757" s="116">
        <v>0</v>
      </c>
      <c r="AE1757" s="116">
        <v>0</v>
      </c>
      <c r="AF1757" s="116" t="s">
        <v>1860</v>
      </c>
      <c r="AG1757" s="117"/>
      <c r="AH1757" s="117" t="s">
        <v>1861</v>
      </c>
    </row>
    <row r="1758" spans="1:34" x14ac:dyDescent="0.25">
      <c r="A1758" s="117" t="s">
        <v>329</v>
      </c>
      <c r="B1758" s="117" t="s">
        <v>175</v>
      </c>
      <c r="C1758" s="117" t="s">
        <v>5292</v>
      </c>
      <c r="D1758" s="117" t="s">
        <v>384</v>
      </c>
      <c r="E1758" s="117" t="s">
        <v>332</v>
      </c>
      <c r="F1758" s="117" t="s">
        <v>383</v>
      </c>
      <c r="G1758" s="117" t="s">
        <v>332</v>
      </c>
      <c r="H1758" s="117" t="s">
        <v>5293</v>
      </c>
      <c r="I1758" s="117"/>
      <c r="J1758" s="116" t="s">
        <v>1858</v>
      </c>
      <c r="K1758" s="116">
        <v>9.2601790000000008</v>
      </c>
      <c r="L1758" s="116">
        <v>29.770018</v>
      </c>
      <c r="M1758" s="117" t="s">
        <v>1859</v>
      </c>
      <c r="N1758" s="116" t="s">
        <v>159</v>
      </c>
      <c r="O1758" s="116">
        <v>12</v>
      </c>
      <c r="P1758" s="116">
        <v>74</v>
      </c>
      <c r="Q1758" s="116">
        <v>11</v>
      </c>
      <c r="R1758" s="116">
        <v>68</v>
      </c>
      <c r="S1758" s="116">
        <v>1</v>
      </c>
      <c r="T1758" s="116">
        <v>6</v>
      </c>
      <c r="U1758" s="116" t="s">
        <v>159</v>
      </c>
      <c r="V1758" s="116">
        <v>45</v>
      </c>
      <c r="W1758" s="116">
        <v>270</v>
      </c>
      <c r="X1758" s="116">
        <v>45</v>
      </c>
      <c r="Y1758" s="116">
        <v>270</v>
      </c>
      <c r="Z1758" s="116">
        <v>0</v>
      </c>
      <c r="AA1758" s="116">
        <v>0</v>
      </c>
      <c r="AB1758" s="116">
        <v>0</v>
      </c>
      <c r="AC1758" s="116">
        <v>0</v>
      </c>
      <c r="AD1758" s="116">
        <v>0</v>
      </c>
      <c r="AE1758" s="116">
        <v>0</v>
      </c>
      <c r="AF1758" s="116" t="s">
        <v>1860</v>
      </c>
      <c r="AG1758" s="117"/>
      <c r="AH1758" s="117" t="s">
        <v>1861</v>
      </c>
    </row>
    <row r="1759" spans="1:34" x14ac:dyDescent="0.25">
      <c r="A1759" s="117" t="s">
        <v>329</v>
      </c>
      <c r="B1759" s="117" t="s">
        <v>175</v>
      </c>
      <c r="C1759" s="117" t="s">
        <v>5294</v>
      </c>
      <c r="D1759" s="117" t="s">
        <v>384</v>
      </c>
      <c r="E1759" s="117" t="s">
        <v>332</v>
      </c>
      <c r="F1759" s="117" t="s">
        <v>383</v>
      </c>
      <c r="G1759" s="117" t="s">
        <v>332</v>
      </c>
      <c r="H1759" s="117" t="s">
        <v>5295</v>
      </c>
      <c r="I1759" s="117"/>
      <c r="J1759" s="116" t="s">
        <v>1858</v>
      </c>
      <c r="K1759" s="116">
        <v>9.2900290000000005</v>
      </c>
      <c r="L1759" s="116">
        <v>29.790929999999999</v>
      </c>
      <c r="M1759" s="117" t="s">
        <v>1859</v>
      </c>
      <c r="N1759" s="116" t="s">
        <v>146</v>
      </c>
      <c r="O1759" s="116">
        <v>0</v>
      </c>
      <c r="P1759" s="116">
        <v>0</v>
      </c>
      <c r="Q1759" s="116">
        <v>0</v>
      </c>
      <c r="R1759" s="116">
        <v>0</v>
      </c>
      <c r="S1759" s="116">
        <v>0</v>
      </c>
      <c r="T1759" s="116">
        <v>0</v>
      </c>
      <c r="U1759" s="116" t="s">
        <v>159</v>
      </c>
      <c r="V1759" s="116">
        <v>43</v>
      </c>
      <c r="W1759" s="116">
        <v>258</v>
      </c>
      <c r="X1759" s="116">
        <v>42</v>
      </c>
      <c r="Y1759" s="116">
        <v>252</v>
      </c>
      <c r="Z1759" s="116">
        <v>1</v>
      </c>
      <c r="AA1759" s="116">
        <v>6</v>
      </c>
      <c r="AB1759" s="116">
        <v>0</v>
      </c>
      <c r="AC1759" s="116">
        <v>0</v>
      </c>
      <c r="AD1759" s="116">
        <v>0</v>
      </c>
      <c r="AE1759" s="116">
        <v>0</v>
      </c>
      <c r="AF1759" s="116" t="s">
        <v>1860</v>
      </c>
      <c r="AG1759" s="117"/>
      <c r="AH1759" s="117" t="s">
        <v>1861</v>
      </c>
    </row>
    <row r="1760" spans="1:34" x14ac:dyDescent="0.25">
      <c r="A1760" s="117" t="s">
        <v>329</v>
      </c>
      <c r="B1760" s="117" t="s">
        <v>175</v>
      </c>
      <c r="C1760" s="117" t="s">
        <v>5296</v>
      </c>
      <c r="D1760" s="117" t="s">
        <v>384</v>
      </c>
      <c r="E1760" s="117" t="s">
        <v>332</v>
      </c>
      <c r="F1760" s="117" t="s">
        <v>390</v>
      </c>
      <c r="G1760" s="117" t="s">
        <v>391</v>
      </c>
      <c r="H1760" s="117" t="s">
        <v>5297</v>
      </c>
      <c r="I1760" s="117"/>
      <c r="J1760" s="116" t="s">
        <v>1858</v>
      </c>
      <c r="K1760" s="116">
        <v>9.1206490000000002</v>
      </c>
      <c r="L1760" s="116">
        <v>29.607213999999999</v>
      </c>
      <c r="M1760" s="117" t="s">
        <v>1859</v>
      </c>
      <c r="N1760" s="116" t="s">
        <v>146</v>
      </c>
      <c r="O1760" s="116">
        <v>0</v>
      </c>
      <c r="P1760" s="116">
        <v>0</v>
      </c>
      <c r="Q1760" s="116">
        <v>0</v>
      </c>
      <c r="R1760" s="116">
        <v>0</v>
      </c>
      <c r="S1760" s="116">
        <v>0</v>
      </c>
      <c r="T1760" s="116">
        <v>0</v>
      </c>
      <c r="U1760" s="116" t="s">
        <v>159</v>
      </c>
      <c r="V1760" s="116">
        <v>52</v>
      </c>
      <c r="W1760" s="116">
        <v>312</v>
      </c>
      <c r="X1760" s="116">
        <v>52</v>
      </c>
      <c r="Y1760" s="116">
        <v>312</v>
      </c>
      <c r="Z1760" s="116">
        <v>0</v>
      </c>
      <c r="AA1760" s="116">
        <v>0</v>
      </c>
      <c r="AB1760" s="116">
        <v>0</v>
      </c>
      <c r="AC1760" s="116">
        <v>0</v>
      </c>
      <c r="AD1760" s="116">
        <v>0</v>
      </c>
      <c r="AE1760" s="116">
        <v>0</v>
      </c>
      <c r="AF1760" s="116" t="s">
        <v>1860</v>
      </c>
      <c r="AG1760" s="117"/>
      <c r="AH1760" s="117" t="s">
        <v>1861</v>
      </c>
    </row>
    <row r="1761" spans="1:34" x14ac:dyDescent="0.25">
      <c r="A1761" s="117" t="s">
        <v>329</v>
      </c>
      <c r="B1761" s="117" t="s">
        <v>175</v>
      </c>
      <c r="C1761" s="117" t="s">
        <v>5298</v>
      </c>
      <c r="D1761" s="117" t="s">
        <v>384</v>
      </c>
      <c r="E1761" s="117" t="s">
        <v>332</v>
      </c>
      <c r="F1761" s="117" t="s">
        <v>390</v>
      </c>
      <c r="G1761" s="117" t="s">
        <v>391</v>
      </c>
      <c r="H1761" s="117" t="s">
        <v>5299</v>
      </c>
      <c r="I1761" s="117"/>
      <c r="J1761" s="116" t="s">
        <v>1858</v>
      </c>
      <c r="K1761" s="116">
        <v>9.1134598770000004</v>
      </c>
      <c r="L1761" s="116">
        <v>29.610901080000001</v>
      </c>
      <c r="M1761" s="117" t="s">
        <v>1859</v>
      </c>
      <c r="N1761" s="116" t="s">
        <v>146</v>
      </c>
      <c r="O1761" s="116">
        <v>0</v>
      </c>
      <c r="P1761" s="116">
        <v>0</v>
      </c>
      <c r="Q1761" s="116">
        <v>0</v>
      </c>
      <c r="R1761" s="116">
        <v>0</v>
      </c>
      <c r="S1761" s="116">
        <v>0</v>
      </c>
      <c r="T1761" s="116">
        <v>0</v>
      </c>
      <c r="U1761" s="116" t="s">
        <v>159</v>
      </c>
      <c r="V1761" s="116">
        <v>111</v>
      </c>
      <c r="W1761" s="116">
        <v>666</v>
      </c>
      <c r="X1761" s="116">
        <v>109</v>
      </c>
      <c r="Y1761" s="116">
        <v>654</v>
      </c>
      <c r="Z1761" s="116">
        <v>2</v>
      </c>
      <c r="AA1761" s="116">
        <v>12</v>
      </c>
      <c r="AB1761" s="116">
        <v>0</v>
      </c>
      <c r="AC1761" s="116">
        <v>0</v>
      </c>
      <c r="AD1761" s="116">
        <v>0</v>
      </c>
      <c r="AE1761" s="116">
        <v>0</v>
      </c>
      <c r="AF1761" s="116" t="s">
        <v>1860</v>
      </c>
      <c r="AG1761" s="117"/>
      <c r="AH1761" s="117" t="s">
        <v>1861</v>
      </c>
    </row>
    <row r="1762" spans="1:34" x14ac:dyDescent="0.25">
      <c r="A1762" s="117" t="s">
        <v>329</v>
      </c>
      <c r="B1762" s="117" t="s">
        <v>175</v>
      </c>
      <c r="C1762" s="117" t="s">
        <v>5300</v>
      </c>
      <c r="D1762" s="117" t="s">
        <v>384</v>
      </c>
      <c r="E1762" s="117" t="s">
        <v>332</v>
      </c>
      <c r="F1762" s="117" t="s">
        <v>390</v>
      </c>
      <c r="G1762" s="117" t="s">
        <v>391</v>
      </c>
      <c r="H1762" s="117" t="s">
        <v>5301</v>
      </c>
      <c r="I1762" s="117"/>
      <c r="J1762" s="116" t="s">
        <v>1858</v>
      </c>
      <c r="K1762" s="116">
        <v>9.1134598770000004</v>
      </c>
      <c r="L1762" s="116">
        <v>29.610901080000001</v>
      </c>
      <c r="M1762" s="117" t="s">
        <v>1859</v>
      </c>
      <c r="N1762" s="116" t="s">
        <v>146</v>
      </c>
      <c r="O1762" s="116">
        <v>0</v>
      </c>
      <c r="P1762" s="116">
        <v>0</v>
      </c>
      <c r="Q1762" s="116">
        <v>0</v>
      </c>
      <c r="R1762" s="116">
        <v>0</v>
      </c>
      <c r="S1762" s="116">
        <v>0</v>
      </c>
      <c r="T1762" s="116">
        <v>0</v>
      </c>
      <c r="U1762" s="116" t="s">
        <v>159</v>
      </c>
      <c r="V1762" s="116">
        <v>91</v>
      </c>
      <c r="W1762" s="116">
        <v>542</v>
      </c>
      <c r="X1762" s="116">
        <v>87</v>
      </c>
      <c r="Y1762" s="116">
        <v>522</v>
      </c>
      <c r="Z1762" s="116">
        <v>4</v>
      </c>
      <c r="AA1762" s="116">
        <v>20</v>
      </c>
      <c r="AB1762" s="116">
        <v>0</v>
      </c>
      <c r="AC1762" s="116">
        <v>0</v>
      </c>
      <c r="AD1762" s="116">
        <v>0</v>
      </c>
      <c r="AE1762" s="116">
        <v>0</v>
      </c>
      <c r="AF1762" s="116" t="s">
        <v>1860</v>
      </c>
      <c r="AG1762" s="117"/>
      <c r="AH1762" s="117" t="s">
        <v>1861</v>
      </c>
    </row>
    <row r="1763" spans="1:34" x14ac:dyDescent="0.25">
      <c r="A1763" s="117" t="s">
        <v>329</v>
      </c>
      <c r="B1763" s="117" t="s">
        <v>175</v>
      </c>
      <c r="C1763" s="117" t="s">
        <v>5302</v>
      </c>
      <c r="D1763" s="117" t="s">
        <v>384</v>
      </c>
      <c r="E1763" s="117" t="s">
        <v>332</v>
      </c>
      <c r="F1763" s="117" t="s">
        <v>390</v>
      </c>
      <c r="G1763" s="117" t="s">
        <v>391</v>
      </c>
      <c r="H1763" s="117" t="s">
        <v>5303</v>
      </c>
      <c r="I1763" s="117"/>
      <c r="J1763" s="116" t="s">
        <v>1858</v>
      </c>
      <c r="K1763" s="116">
        <v>9.1255269999999999</v>
      </c>
      <c r="L1763" s="116">
        <v>29.614571000000002</v>
      </c>
      <c r="M1763" s="117" t="s">
        <v>1859</v>
      </c>
      <c r="N1763" s="116" t="s">
        <v>146</v>
      </c>
      <c r="O1763" s="116">
        <v>0</v>
      </c>
      <c r="P1763" s="116">
        <v>0</v>
      </c>
      <c r="Q1763" s="116">
        <v>0</v>
      </c>
      <c r="R1763" s="116">
        <v>0</v>
      </c>
      <c r="S1763" s="116">
        <v>0</v>
      </c>
      <c r="T1763" s="116">
        <v>0</v>
      </c>
      <c r="U1763" s="116" t="s">
        <v>159</v>
      </c>
      <c r="V1763" s="116">
        <v>66</v>
      </c>
      <c r="W1763" s="116">
        <v>395</v>
      </c>
      <c r="X1763" s="116">
        <v>65</v>
      </c>
      <c r="Y1763" s="116">
        <v>390</v>
      </c>
      <c r="Z1763" s="116">
        <v>1</v>
      </c>
      <c r="AA1763" s="116">
        <v>5</v>
      </c>
      <c r="AB1763" s="116">
        <v>0</v>
      </c>
      <c r="AC1763" s="116">
        <v>0</v>
      </c>
      <c r="AD1763" s="116">
        <v>0</v>
      </c>
      <c r="AE1763" s="116">
        <v>0</v>
      </c>
      <c r="AF1763" s="116" t="s">
        <v>1860</v>
      </c>
      <c r="AG1763" s="117"/>
      <c r="AH1763" s="117" t="s">
        <v>1861</v>
      </c>
    </row>
    <row r="1764" spans="1:34" x14ac:dyDescent="0.25">
      <c r="A1764" s="117" t="s">
        <v>329</v>
      </c>
      <c r="B1764" s="117" t="s">
        <v>175</v>
      </c>
      <c r="C1764" s="117" t="s">
        <v>5304</v>
      </c>
      <c r="D1764" s="117" t="s">
        <v>384</v>
      </c>
      <c r="E1764" s="117" t="s">
        <v>332</v>
      </c>
      <c r="F1764" s="117" t="s">
        <v>390</v>
      </c>
      <c r="G1764" s="117" t="s">
        <v>391</v>
      </c>
      <c r="H1764" s="117" t="s">
        <v>5305</v>
      </c>
      <c r="I1764" s="117"/>
      <c r="J1764" s="116" t="s">
        <v>1858</v>
      </c>
      <c r="K1764" s="116">
        <v>9.1157869999999992</v>
      </c>
      <c r="L1764" s="116">
        <v>29.605001000000001</v>
      </c>
      <c r="M1764" s="117" t="s">
        <v>1859</v>
      </c>
      <c r="N1764" s="116" t="s">
        <v>146</v>
      </c>
      <c r="O1764" s="116">
        <v>0</v>
      </c>
      <c r="P1764" s="116">
        <v>0</v>
      </c>
      <c r="Q1764" s="116">
        <v>0</v>
      </c>
      <c r="R1764" s="116">
        <v>0</v>
      </c>
      <c r="S1764" s="116">
        <v>0</v>
      </c>
      <c r="T1764" s="116">
        <v>0</v>
      </c>
      <c r="U1764" s="116" t="s">
        <v>159</v>
      </c>
      <c r="V1764" s="116">
        <v>72</v>
      </c>
      <c r="W1764" s="116">
        <v>430</v>
      </c>
      <c r="X1764" s="116">
        <v>69</v>
      </c>
      <c r="Y1764" s="116">
        <v>414</v>
      </c>
      <c r="Z1764" s="116">
        <v>3</v>
      </c>
      <c r="AA1764" s="116">
        <v>16</v>
      </c>
      <c r="AB1764" s="116">
        <v>0</v>
      </c>
      <c r="AC1764" s="116">
        <v>0</v>
      </c>
      <c r="AD1764" s="116">
        <v>0</v>
      </c>
      <c r="AE1764" s="116">
        <v>0</v>
      </c>
      <c r="AF1764" s="116" t="s">
        <v>1860</v>
      </c>
      <c r="AG1764" s="117"/>
      <c r="AH1764" s="117" t="s">
        <v>1861</v>
      </c>
    </row>
    <row r="1765" spans="1:34" x14ac:dyDescent="0.25">
      <c r="A1765" s="117" t="s">
        <v>329</v>
      </c>
      <c r="B1765" s="117" t="s">
        <v>175</v>
      </c>
      <c r="C1765" s="117" t="s">
        <v>5306</v>
      </c>
      <c r="D1765" s="117" t="s">
        <v>384</v>
      </c>
      <c r="E1765" s="117" t="s">
        <v>332</v>
      </c>
      <c r="F1765" s="117" t="s">
        <v>390</v>
      </c>
      <c r="G1765" s="117" t="s">
        <v>391</v>
      </c>
      <c r="H1765" s="117" t="s">
        <v>5307</v>
      </c>
      <c r="I1765" s="117"/>
      <c r="J1765" s="116" t="s">
        <v>1858</v>
      </c>
      <c r="K1765" s="116">
        <v>9.119237</v>
      </c>
      <c r="L1765" s="116">
        <v>29.603441</v>
      </c>
      <c r="M1765" s="117" t="s">
        <v>1859</v>
      </c>
      <c r="N1765" s="116" t="s">
        <v>146</v>
      </c>
      <c r="O1765" s="116">
        <v>0</v>
      </c>
      <c r="P1765" s="116">
        <v>0</v>
      </c>
      <c r="Q1765" s="116">
        <v>0</v>
      </c>
      <c r="R1765" s="116">
        <v>0</v>
      </c>
      <c r="S1765" s="116">
        <v>0</v>
      </c>
      <c r="T1765" s="116">
        <v>0</v>
      </c>
      <c r="U1765" s="116" t="s">
        <v>159</v>
      </c>
      <c r="V1765" s="116">
        <v>75</v>
      </c>
      <c r="W1765" s="116">
        <v>448</v>
      </c>
      <c r="X1765" s="116">
        <v>74</v>
      </c>
      <c r="Y1765" s="116">
        <v>444</v>
      </c>
      <c r="Z1765" s="116">
        <v>1</v>
      </c>
      <c r="AA1765" s="116">
        <v>4</v>
      </c>
      <c r="AB1765" s="116">
        <v>0</v>
      </c>
      <c r="AC1765" s="116">
        <v>0</v>
      </c>
      <c r="AD1765" s="116">
        <v>0</v>
      </c>
      <c r="AE1765" s="116">
        <v>0</v>
      </c>
      <c r="AF1765" s="116" t="s">
        <v>1860</v>
      </c>
      <c r="AG1765" s="117"/>
      <c r="AH1765" s="117" t="s">
        <v>1861</v>
      </c>
    </row>
    <row r="1766" spans="1:34" x14ac:dyDescent="0.25">
      <c r="A1766" s="117" t="s">
        <v>329</v>
      </c>
      <c r="B1766" s="117" t="s">
        <v>175</v>
      </c>
      <c r="C1766" s="117" t="s">
        <v>5308</v>
      </c>
      <c r="D1766" s="117" t="s">
        <v>384</v>
      </c>
      <c r="E1766" s="117" t="s">
        <v>332</v>
      </c>
      <c r="F1766" s="117" t="s">
        <v>390</v>
      </c>
      <c r="G1766" s="117" t="s">
        <v>391</v>
      </c>
      <c r="H1766" s="117" t="s">
        <v>5309</v>
      </c>
      <c r="I1766" s="117"/>
      <c r="J1766" s="116" t="s">
        <v>1858</v>
      </c>
      <c r="K1766" s="116">
        <v>9.1241269999999997</v>
      </c>
      <c r="L1766" s="116">
        <v>29.614640999999999</v>
      </c>
      <c r="M1766" s="117" t="s">
        <v>1859</v>
      </c>
      <c r="N1766" s="116" t="s">
        <v>146</v>
      </c>
      <c r="O1766" s="116">
        <v>0</v>
      </c>
      <c r="P1766" s="116">
        <v>0</v>
      </c>
      <c r="Q1766" s="116">
        <v>0</v>
      </c>
      <c r="R1766" s="116">
        <v>0</v>
      </c>
      <c r="S1766" s="116">
        <v>0</v>
      </c>
      <c r="T1766" s="116">
        <v>0</v>
      </c>
      <c r="U1766" s="116" t="s">
        <v>159</v>
      </c>
      <c r="V1766" s="116">
        <v>71</v>
      </c>
      <c r="W1766" s="116">
        <v>426</v>
      </c>
      <c r="X1766" s="116">
        <v>69</v>
      </c>
      <c r="Y1766" s="116">
        <v>414</v>
      </c>
      <c r="Z1766" s="116">
        <v>2</v>
      </c>
      <c r="AA1766" s="116">
        <v>12</v>
      </c>
      <c r="AB1766" s="116">
        <v>0</v>
      </c>
      <c r="AC1766" s="116">
        <v>0</v>
      </c>
      <c r="AD1766" s="116">
        <v>0</v>
      </c>
      <c r="AE1766" s="116">
        <v>0</v>
      </c>
      <c r="AF1766" s="116" t="s">
        <v>1860</v>
      </c>
      <c r="AG1766" s="117"/>
      <c r="AH1766" s="117" t="s">
        <v>1861</v>
      </c>
    </row>
    <row r="1767" spans="1:34" x14ac:dyDescent="0.25">
      <c r="A1767" s="117" t="s">
        <v>142</v>
      </c>
      <c r="B1767" s="117" t="s">
        <v>143</v>
      </c>
      <c r="C1767" s="117" t="s">
        <v>5310</v>
      </c>
      <c r="D1767" s="117" t="s">
        <v>141</v>
      </c>
      <c r="E1767" s="117" t="s">
        <v>144</v>
      </c>
      <c r="F1767" s="117" t="s">
        <v>620</v>
      </c>
      <c r="G1767" s="117" t="s">
        <v>621</v>
      </c>
      <c r="H1767" s="117" t="s">
        <v>5311</v>
      </c>
      <c r="I1767" s="117"/>
      <c r="J1767" s="116" t="s">
        <v>1858</v>
      </c>
      <c r="K1767" s="116">
        <v>9.1563599999999994</v>
      </c>
      <c r="L1767" s="116">
        <v>32.209789999999998</v>
      </c>
      <c r="M1767" s="117" t="s">
        <v>1859</v>
      </c>
      <c r="N1767" s="116" t="s">
        <v>146</v>
      </c>
      <c r="O1767" s="116">
        <v>0</v>
      </c>
      <c r="P1767" s="116">
        <v>0</v>
      </c>
      <c r="Q1767" s="116">
        <v>0</v>
      </c>
      <c r="R1767" s="116">
        <v>0</v>
      </c>
      <c r="S1767" s="116">
        <v>0</v>
      </c>
      <c r="T1767" s="116">
        <v>0</v>
      </c>
      <c r="U1767" s="116" t="s">
        <v>159</v>
      </c>
      <c r="V1767" s="116">
        <v>131</v>
      </c>
      <c r="W1767" s="116">
        <v>634</v>
      </c>
      <c r="X1767" s="116">
        <v>70</v>
      </c>
      <c r="Y1767" s="116">
        <v>355</v>
      </c>
      <c r="Z1767" s="116">
        <v>61</v>
      </c>
      <c r="AA1767" s="116">
        <v>279</v>
      </c>
      <c r="AB1767" s="116">
        <v>0</v>
      </c>
      <c r="AC1767" s="116">
        <v>0</v>
      </c>
      <c r="AD1767" s="116">
        <v>180</v>
      </c>
      <c r="AE1767" s="116">
        <v>919</v>
      </c>
      <c r="AF1767" s="116" t="s">
        <v>1860</v>
      </c>
      <c r="AG1767" s="117"/>
      <c r="AH1767" s="117" t="s">
        <v>1861</v>
      </c>
    </row>
    <row r="1768" spans="1:34" x14ac:dyDescent="0.25">
      <c r="A1768" s="117" t="s">
        <v>142</v>
      </c>
      <c r="B1768" s="117" t="s">
        <v>143</v>
      </c>
      <c r="C1768" s="117" t="s">
        <v>5312</v>
      </c>
      <c r="D1768" s="117" t="s">
        <v>141</v>
      </c>
      <c r="E1768" s="117" t="s">
        <v>144</v>
      </c>
      <c r="F1768" s="117" t="s">
        <v>620</v>
      </c>
      <c r="G1768" s="117" t="s">
        <v>621</v>
      </c>
      <c r="H1768" s="117" t="s">
        <v>5313</v>
      </c>
      <c r="I1768" s="117"/>
      <c r="J1768" s="116" t="s">
        <v>1858</v>
      </c>
      <c r="K1768" s="116">
        <v>9.1566799999999997</v>
      </c>
      <c r="L1768" s="116">
        <v>32.208649999999999</v>
      </c>
      <c r="M1768" s="117" t="s">
        <v>1859</v>
      </c>
      <c r="N1768" s="116" t="s">
        <v>146</v>
      </c>
      <c r="O1768" s="116">
        <v>0</v>
      </c>
      <c r="P1768" s="116">
        <v>0</v>
      </c>
      <c r="Q1768" s="116">
        <v>0</v>
      </c>
      <c r="R1768" s="116">
        <v>0</v>
      </c>
      <c r="S1768" s="116">
        <v>0</v>
      </c>
      <c r="T1768" s="116">
        <v>0</v>
      </c>
      <c r="U1768" s="116" t="s">
        <v>159</v>
      </c>
      <c r="V1768" s="116">
        <v>64</v>
      </c>
      <c r="W1768" s="116">
        <v>265</v>
      </c>
      <c r="X1768" s="116">
        <v>32</v>
      </c>
      <c r="Y1768" s="116">
        <v>121</v>
      </c>
      <c r="Z1768" s="116">
        <v>32</v>
      </c>
      <c r="AA1768" s="116">
        <v>144</v>
      </c>
      <c r="AB1768" s="116">
        <v>0</v>
      </c>
      <c r="AC1768" s="116">
        <v>0</v>
      </c>
      <c r="AD1768" s="116">
        <v>95</v>
      </c>
      <c r="AE1768" s="116">
        <v>618</v>
      </c>
      <c r="AF1768" s="116" t="s">
        <v>1860</v>
      </c>
      <c r="AG1768" s="117"/>
      <c r="AH1768" s="117" t="s">
        <v>1861</v>
      </c>
    </row>
    <row r="1769" spans="1:34" x14ac:dyDescent="0.25">
      <c r="A1769" s="117" t="s">
        <v>142</v>
      </c>
      <c r="B1769" s="117" t="s">
        <v>143</v>
      </c>
      <c r="C1769" s="117" t="s">
        <v>5314</v>
      </c>
      <c r="D1769" s="117" t="s">
        <v>141</v>
      </c>
      <c r="E1769" s="117" t="s">
        <v>144</v>
      </c>
      <c r="F1769" s="117" t="s">
        <v>620</v>
      </c>
      <c r="G1769" s="117" t="s">
        <v>621</v>
      </c>
      <c r="H1769" s="117" t="s">
        <v>5315</v>
      </c>
      <c r="I1769" s="117"/>
      <c r="J1769" s="116" t="s">
        <v>1858</v>
      </c>
      <c r="K1769" s="116">
        <v>9.1589700000000001</v>
      </c>
      <c r="L1769" s="116">
        <v>32.205219999999997</v>
      </c>
      <c r="M1769" s="117" t="s">
        <v>1859</v>
      </c>
      <c r="N1769" s="116" t="s">
        <v>146</v>
      </c>
      <c r="O1769" s="116">
        <v>0</v>
      </c>
      <c r="P1769" s="116">
        <v>0</v>
      </c>
      <c r="Q1769" s="116">
        <v>0</v>
      </c>
      <c r="R1769" s="116">
        <v>0</v>
      </c>
      <c r="S1769" s="116">
        <v>0</v>
      </c>
      <c r="T1769" s="116">
        <v>0</v>
      </c>
      <c r="U1769" s="116" t="s">
        <v>159</v>
      </c>
      <c r="V1769" s="116">
        <v>103</v>
      </c>
      <c r="W1769" s="116">
        <v>412</v>
      </c>
      <c r="X1769" s="116">
        <v>66</v>
      </c>
      <c r="Y1769" s="116">
        <v>248</v>
      </c>
      <c r="Z1769" s="116">
        <v>37</v>
      </c>
      <c r="AA1769" s="116">
        <v>164</v>
      </c>
      <c r="AB1769" s="116">
        <v>0</v>
      </c>
      <c r="AC1769" s="116">
        <v>0</v>
      </c>
      <c r="AD1769" s="116">
        <v>66</v>
      </c>
      <c r="AE1769" s="116">
        <v>428</v>
      </c>
      <c r="AF1769" s="116" t="s">
        <v>1860</v>
      </c>
      <c r="AG1769" s="117"/>
      <c r="AH1769" s="117" t="s">
        <v>1861</v>
      </c>
    </row>
    <row r="1770" spans="1:34" x14ac:dyDescent="0.25">
      <c r="A1770" s="117" t="s">
        <v>142</v>
      </c>
      <c r="B1770" s="117" t="s">
        <v>143</v>
      </c>
      <c r="C1770" s="117" t="s">
        <v>5316</v>
      </c>
      <c r="D1770" s="117" t="s">
        <v>141</v>
      </c>
      <c r="E1770" s="117" t="s">
        <v>144</v>
      </c>
      <c r="F1770" s="117" t="s">
        <v>588</v>
      </c>
      <c r="G1770" s="117" t="s">
        <v>589</v>
      </c>
      <c r="H1770" s="117" t="s">
        <v>589</v>
      </c>
      <c r="I1770" s="117"/>
      <c r="J1770" s="116" t="s">
        <v>1858</v>
      </c>
      <c r="K1770" s="116">
        <v>9.1925369999999997</v>
      </c>
      <c r="L1770" s="116">
        <v>32.092652000000001</v>
      </c>
      <c r="M1770" s="117" t="s">
        <v>1859</v>
      </c>
      <c r="N1770" s="116" t="s">
        <v>146</v>
      </c>
      <c r="O1770" s="116">
        <v>0</v>
      </c>
      <c r="P1770" s="116">
        <v>0</v>
      </c>
      <c r="Q1770" s="116">
        <v>0</v>
      </c>
      <c r="R1770" s="116">
        <v>0</v>
      </c>
      <c r="S1770" s="116">
        <v>0</v>
      </c>
      <c r="T1770" s="116">
        <v>0</v>
      </c>
      <c r="U1770" s="116" t="s">
        <v>159</v>
      </c>
      <c r="V1770" s="116">
        <v>436</v>
      </c>
      <c r="W1770" s="116">
        <v>1835</v>
      </c>
      <c r="X1770" s="116">
        <v>166</v>
      </c>
      <c r="Y1770" s="116">
        <v>500</v>
      </c>
      <c r="Z1770" s="116">
        <v>270</v>
      </c>
      <c r="AA1770" s="116">
        <v>1335</v>
      </c>
      <c r="AB1770" s="116">
        <v>0</v>
      </c>
      <c r="AC1770" s="116">
        <v>0</v>
      </c>
      <c r="AD1770" s="116">
        <v>110</v>
      </c>
      <c r="AE1770" s="116">
        <v>715</v>
      </c>
      <c r="AF1770" s="116" t="s">
        <v>1860</v>
      </c>
      <c r="AG1770" s="117"/>
      <c r="AH1770" s="117" t="s">
        <v>1861</v>
      </c>
    </row>
    <row r="1771" spans="1:34" x14ac:dyDescent="0.25">
      <c r="A1771" s="117" t="s">
        <v>142</v>
      </c>
      <c r="B1771" s="117" t="s">
        <v>143</v>
      </c>
      <c r="C1771" s="117" t="s">
        <v>5317</v>
      </c>
      <c r="D1771" s="117" t="s">
        <v>141</v>
      </c>
      <c r="E1771" s="117" t="s">
        <v>144</v>
      </c>
      <c r="F1771" s="117" t="s">
        <v>588</v>
      </c>
      <c r="G1771" s="117" t="s">
        <v>589</v>
      </c>
      <c r="H1771" s="117" t="s">
        <v>5318</v>
      </c>
      <c r="I1771" s="117"/>
      <c r="J1771" s="116" t="s">
        <v>1858</v>
      </c>
      <c r="K1771" s="116">
        <v>9.2321500000000007</v>
      </c>
      <c r="L1771" s="116">
        <v>32.161929999999998</v>
      </c>
      <c r="M1771" s="117" t="s">
        <v>1859</v>
      </c>
      <c r="N1771" s="116" t="s">
        <v>146</v>
      </c>
      <c r="O1771" s="116">
        <v>0</v>
      </c>
      <c r="P1771" s="116">
        <v>0</v>
      </c>
      <c r="Q1771" s="116">
        <v>0</v>
      </c>
      <c r="R1771" s="116">
        <v>0</v>
      </c>
      <c r="S1771" s="116">
        <v>0</v>
      </c>
      <c r="T1771" s="116">
        <v>0</v>
      </c>
      <c r="U1771" s="116" t="s">
        <v>159</v>
      </c>
      <c r="V1771" s="116">
        <v>394</v>
      </c>
      <c r="W1771" s="116">
        <v>2002</v>
      </c>
      <c r="X1771" s="116">
        <v>209</v>
      </c>
      <c r="Y1771" s="116">
        <v>1120</v>
      </c>
      <c r="Z1771" s="116">
        <v>185</v>
      </c>
      <c r="AA1771" s="116">
        <v>882</v>
      </c>
      <c r="AB1771" s="116">
        <v>0</v>
      </c>
      <c r="AC1771" s="116">
        <v>0</v>
      </c>
      <c r="AD1771" s="116">
        <v>92</v>
      </c>
      <c r="AE1771" s="116">
        <v>598</v>
      </c>
      <c r="AF1771" s="116" t="s">
        <v>1860</v>
      </c>
      <c r="AG1771" s="117"/>
      <c r="AH1771" s="117" t="s">
        <v>1861</v>
      </c>
    </row>
    <row r="1772" spans="1:34" x14ac:dyDescent="0.25">
      <c r="A1772" s="117" t="s">
        <v>142</v>
      </c>
      <c r="B1772" s="117" t="s">
        <v>143</v>
      </c>
      <c r="C1772" s="117" t="s">
        <v>5319</v>
      </c>
      <c r="D1772" s="117" t="s">
        <v>141</v>
      </c>
      <c r="E1772" s="117" t="s">
        <v>144</v>
      </c>
      <c r="F1772" s="117" t="s">
        <v>588</v>
      </c>
      <c r="G1772" s="117" t="s">
        <v>589</v>
      </c>
      <c r="H1772" s="117" t="s">
        <v>5320</v>
      </c>
      <c r="I1772" s="117"/>
      <c r="J1772" s="116" t="s">
        <v>1858</v>
      </c>
      <c r="K1772" s="116">
        <v>9.2462900000000001</v>
      </c>
      <c r="L1772" s="116">
        <v>32.150289999999998</v>
      </c>
      <c r="M1772" s="117" t="s">
        <v>1859</v>
      </c>
      <c r="N1772" s="116" t="s">
        <v>146</v>
      </c>
      <c r="O1772" s="116">
        <v>0</v>
      </c>
      <c r="P1772" s="116">
        <v>0</v>
      </c>
      <c r="Q1772" s="116">
        <v>0</v>
      </c>
      <c r="R1772" s="116">
        <v>0</v>
      </c>
      <c r="S1772" s="116">
        <v>0</v>
      </c>
      <c r="T1772" s="116">
        <v>0</v>
      </c>
      <c r="U1772" s="116" t="s">
        <v>159</v>
      </c>
      <c r="V1772" s="116">
        <v>247</v>
      </c>
      <c r="W1772" s="116">
        <v>1703</v>
      </c>
      <c r="X1772" s="116">
        <v>95</v>
      </c>
      <c r="Y1772" s="116">
        <v>895</v>
      </c>
      <c r="Z1772" s="116">
        <v>152</v>
      </c>
      <c r="AA1772" s="116">
        <v>808</v>
      </c>
      <c r="AB1772" s="116">
        <v>0</v>
      </c>
      <c r="AC1772" s="116">
        <v>0</v>
      </c>
      <c r="AD1772" s="116">
        <v>64</v>
      </c>
      <c r="AE1772" s="116">
        <v>416</v>
      </c>
      <c r="AF1772" s="116" t="s">
        <v>1860</v>
      </c>
      <c r="AG1772" s="117"/>
      <c r="AH1772" s="117" t="s">
        <v>1861</v>
      </c>
    </row>
    <row r="1773" spans="1:34" x14ac:dyDescent="0.25">
      <c r="A1773" s="117" t="s">
        <v>142</v>
      </c>
      <c r="B1773" s="117" t="s">
        <v>143</v>
      </c>
      <c r="C1773" s="117" t="s">
        <v>5321</v>
      </c>
      <c r="D1773" s="117" t="s">
        <v>141</v>
      </c>
      <c r="E1773" s="117" t="s">
        <v>144</v>
      </c>
      <c r="F1773" s="117" t="s">
        <v>588</v>
      </c>
      <c r="G1773" s="117" t="s">
        <v>589</v>
      </c>
      <c r="H1773" s="117" t="s">
        <v>5322</v>
      </c>
      <c r="I1773" s="117"/>
      <c r="J1773" s="116" t="s">
        <v>1858</v>
      </c>
      <c r="K1773" s="116">
        <v>9.2348499999999998</v>
      </c>
      <c r="L1773" s="116">
        <v>32.161140000000003</v>
      </c>
      <c r="M1773" s="117" t="s">
        <v>1859</v>
      </c>
      <c r="N1773" s="116" t="s">
        <v>146</v>
      </c>
      <c r="O1773" s="116">
        <v>0</v>
      </c>
      <c r="P1773" s="116">
        <v>0</v>
      </c>
      <c r="Q1773" s="116">
        <v>0</v>
      </c>
      <c r="R1773" s="116">
        <v>0</v>
      </c>
      <c r="S1773" s="116">
        <v>0</v>
      </c>
      <c r="T1773" s="116">
        <v>0</v>
      </c>
      <c r="U1773" s="116" t="s">
        <v>159</v>
      </c>
      <c r="V1773" s="116">
        <v>77</v>
      </c>
      <c r="W1773" s="116">
        <v>396</v>
      </c>
      <c r="X1773" s="116">
        <v>46</v>
      </c>
      <c r="Y1773" s="116">
        <v>251</v>
      </c>
      <c r="Z1773" s="116">
        <v>31</v>
      </c>
      <c r="AA1773" s="116">
        <v>145</v>
      </c>
      <c r="AB1773" s="116">
        <v>0</v>
      </c>
      <c r="AC1773" s="116">
        <v>0</v>
      </c>
      <c r="AD1773" s="116">
        <v>121</v>
      </c>
      <c r="AE1773" s="116">
        <v>605</v>
      </c>
      <c r="AF1773" s="116" t="s">
        <v>1860</v>
      </c>
      <c r="AG1773" s="117"/>
      <c r="AH1773" s="117" t="s">
        <v>1861</v>
      </c>
    </row>
    <row r="1774" spans="1:34" x14ac:dyDescent="0.25">
      <c r="A1774" s="117" t="s">
        <v>142</v>
      </c>
      <c r="B1774" s="117" t="s">
        <v>143</v>
      </c>
      <c r="C1774" s="117" t="s">
        <v>5323</v>
      </c>
      <c r="D1774" s="117" t="s">
        <v>141</v>
      </c>
      <c r="E1774" s="117" t="s">
        <v>144</v>
      </c>
      <c r="F1774" s="117" t="s">
        <v>554</v>
      </c>
      <c r="G1774" s="117" t="s">
        <v>555</v>
      </c>
      <c r="H1774" s="117" t="s">
        <v>555</v>
      </c>
      <c r="I1774" s="117"/>
      <c r="J1774" s="116" t="s">
        <v>1858</v>
      </c>
      <c r="K1774" s="116">
        <v>9.5477699999999999</v>
      </c>
      <c r="L1774" s="116">
        <v>32.103360000000002</v>
      </c>
      <c r="M1774" s="117" t="s">
        <v>1859</v>
      </c>
      <c r="N1774" s="116" t="s">
        <v>159</v>
      </c>
      <c r="O1774" s="116">
        <v>185</v>
      </c>
      <c r="P1774" s="116">
        <v>1450</v>
      </c>
      <c r="Q1774" s="116">
        <v>185</v>
      </c>
      <c r="R1774" s="116">
        <v>1450</v>
      </c>
      <c r="S1774" s="116">
        <v>0</v>
      </c>
      <c r="T1774" s="116">
        <v>0</v>
      </c>
      <c r="U1774" s="116" t="s">
        <v>159</v>
      </c>
      <c r="V1774" s="116">
        <v>118</v>
      </c>
      <c r="W1774" s="116">
        <v>439</v>
      </c>
      <c r="X1774" s="116">
        <v>118</v>
      </c>
      <c r="Y1774" s="116">
        <v>439</v>
      </c>
      <c r="Z1774" s="116">
        <v>0</v>
      </c>
      <c r="AA1774" s="116">
        <v>0</v>
      </c>
      <c r="AB1774" s="116">
        <v>0</v>
      </c>
      <c r="AC1774" s="116">
        <v>0</v>
      </c>
      <c r="AD1774" s="116">
        <v>36</v>
      </c>
      <c r="AE1774" s="116">
        <v>250</v>
      </c>
      <c r="AF1774" s="116" t="s">
        <v>1860</v>
      </c>
      <c r="AG1774" s="117"/>
      <c r="AH1774" s="117" t="s">
        <v>1861</v>
      </c>
    </row>
    <row r="1775" spans="1:34" x14ac:dyDescent="0.25">
      <c r="A1775" s="117" t="s">
        <v>142</v>
      </c>
      <c r="B1775" s="117" t="s">
        <v>143</v>
      </c>
      <c r="C1775" s="117" t="s">
        <v>5324</v>
      </c>
      <c r="D1775" s="117" t="s">
        <v>141</v>
      </c>
      <c r="E1775" s="117" t="s">
        <v>144</v>
      </c>
      <c r="F1775" s="117" t="s">
        <v>554</v>
      </c>
      <c r="G1775" s="117" t="s">
        <v>555</v>
      </c>
      <c r="H1775" s="117" t="s">
        <v>5325</v>
      </c>
      <c r="I1775" s="117"/>
      <c r="J1775" s="116" t="s">
        <v>1858</v>
      </c>
      <c r="K1775" s="116">
        <v>9.7102900000000005</v>
      </c>
      <c r="L1775" s="116">
        <v>32.151400000000002</v>
      </c>
      <c r="M1775" s="117" t="s">
        <v>1859</v>
      </c>
      <c r="N1775" s="116" t="s">
        <v>159</v>
      </c>
      <c r="O1775" s="116">
        <v>30</v>
      </c>
      <c r="P1775" s="116">
        <v>280</v>
      </c>
      <c r="Q1775" s="116">
        <v>30</v>
      </c>
      <c r="R1775" s="116">
        <v>280</v>
      </c>
      <c r="S1775" s="116">
        <v>0</v>
      </c>
      <c r="T1775" s="116">
        <v>0</v>
      </c>
      <c r="U1775" s="119" t="s">
        <v>146</v>
      </c>
      <c r="V1775" s="116">
        <v>0</v>
      </c>
      <c r="W1775" s="116">
        <v>0</v>
      </c>
      <c r="X1775" s="116">
        <v>0</v>
      </c>
      <c r="Y1775" s="116">
        <v>0</v>
      </c>
      <c r="Z1775" s="116">
        <v>0</v>
      </c>
      <c r="AA1775" s="116">
        <v>0</v>
      </c>
      <c r="AB1775" s="116">
        <v>0</v>
      </c>
      <c r="AC1775" s="116">
        <v>0</v>
      </c>
      <c r="AD1775" s="116">
        <v>50</v>
      </c>
      <c r="AE1775" s="116">
        <v>270</v>
      </c>
      <c r="AF1775" s="116" t="s">
        <v>1860</v>
      </c>
      <c r="AG1775" s="117"/>
      <c r="AH1775" s="117" t="s">
        <v>1861</v>
      </c>
    </row>
    <row r="1776" spans="1:34" x14ac:dyDescent="0.25">
      <c r="A1776" s="117" t="s">
        <v>142</v>
      </c>
      <c r="B1776" s="117" t="s">
        <v>143</v>
      </c>
      <c r="C1776" s="117" t="s">
        <v>5326</v>
      </c>
      <c r="D1776" s="117" t="s">
        <v>141</v>
      </c>
      <c r="E1776" s="117" t="s">
        <v>144</v>
      </c>
      <c r="F1776" s="117" t="s">
        <v>554</v>
      </c>
      <c r="G1776" s="117" t="s">
        <v>555</v>
      </c>
      <c r="H1776" s="117" t="s">
        <v>5327</v>
      </c>
      <c r="I1776" s="117"/>
      <c r="J1776" s="116" t="s">
        <v>1858</v>
      </c>
      <c r="K1776" s="116">
        <v>9.7500699999999991</v>
      </c>
      <c r="L1776" s="116">
        <v>32.161700000000003</v>
      </c>
      <c r="M1776" s="118" t="s">
        <v>2151</v>
      </c>
      <c r="N1776" s="116" t="s">
        <v>146</v>
      </c>
      <c r="O1776" s="116">
        <v>0</v>
      </c>
      <c r="P1776" s="116">
        <v>0</v>
      </c>
      <c r="Q1776" s="116">
        <v>0</v>
      </c>
      <c r="R1776" s="116">
        <v>0</v>
      </c>
      <c r="S1776" s="116">
        <v>0</v>
      </c>
      <c r="T1776" s="116">
        <v>0</v>
      </c>
      <c r="U1776" s="119" t="s">
        <v>146</v>
      </c>
      <c r="V1776" s="116">
        <v>0</v>
      </c>
      <c r="W1776" s="116">
        <v>0</v>
      </c>
      <c r="X1776" s="116">
        <v>0</v>
      </c>
      <c r="Y1776" s="116">
        <v>0</v>
      </c>
      <c r="Z1776" s="116">
        <v>0</v>
      </c>
      <c r="AA1776" s="116">
        <v>0</v>
      </c>
      <c r="AB1776" s="116">
        <v>0</v>
      </c>
      <c r="AC1776" s="116">
        <v>0</v>
      </c>
      <c r="AD1776" s="116">
        <v>0</v>
      </c>
      <c r="AE1776" s="116">
        <v>0</v>
      </c>
      <c r="AF1776" s="116" t="s">
        <v>1860</v>
      </c>
      <c r="AG1776" s="117" t="s">
        <v>2905</v>
      </c>
      <c r="AH1776" s="117" t="s">
        <v>1861</v>
      </c>
    </row>
    <row r="1777" spans="1:34" x14ac:dyDescent="0.25">
      <c r="A1777" s="117" t="s">
        <v>142</v>
      </c>
      <c r="B1777" s="117" t="s">
        <v>143</v>
      </c>
      <c r="C1777" s="117" t="s">
        <v>5328</v>
      </c>
      <c r="D1777" s="117" t="s">
        <v>141</v>
      </c>
      <c r="E1777" s="117" t="s">
        <v>144</v>
      </c>
      <c r="F1777" s="117" t="s">
        <v>554</v>
      </c>
      <c r="G1777" s="117" t="s">
        <v>555</v>
      </c>
      <c r="H1777" s="117" t="s">
        <v>5329</v>
      </c>
      <c r="I1777" s="117"/>
      <c r="J1777" s="116" t="s">
        <v>1858</v>
      </c>
      <c r="K1777" s="116">
        <v>9.5906148939999998</v>
      </c>
      <c r="L1777" s="116">
        <v>32.158970160000003</v>
      </c>
      <c r="M1777" s="117" t="s">
        <v>1859</v>
      </c>
      <c r="N1777" s="116" t="s">
        <v>146</v>
      </c>
      <c r="O1777" s="116">
        <v>0</v>
      </c>
      <c r="P1777" s="116">
        <v>0</v>
      </c>
      <c r="Q1777" s="116">
        <v>0</v>
      </c>
      <c r="R1777" s="116">
        <v>0</v>
      </c>
      <c r="S1777" s="116">
        <v>0</v>
      </c>
      <c r="T1777" s="116">
        <v>0</v>
      </c>
      <c r="U1777" s="116" t="s">
        <v>159</v>
      </c>
      <c r="V1777" s="116">
        <v>95</v>
      </c>
      <c r="W1777" s="116">
        <v>578</v>
      </c>
      <c r="X1777" s="116">
        <v>95</v>
      </c>
      <c r="Y1777" s="116">
        <v>578</v>
      </c>
      <c r="Z1777" s="116">
        <v>0</v>
      </c>
      <c r="AA1777" s="116">
        <v>0</v>
      </c>
      <c r="AB1777" s="116">
        <v>0</v>
      </c>
      <c r="AC1777" s="116">
        <v>0</v>
      </c>
      <c r="AD1777" s="116">
        <v>75</v>
      </c>
      <c r="AE1777" s="116">
        <v>500</v>
      </c>
      <c r="AF1777" s="116" t="s">
        <v>1860</v>
      </c>
      <c r="AG1777" s="117"/>
      <c r="AH1777" s="117" t="s">
        <v>1861</v>
      </c>
    </row>
    <row r="1778" spans="1:34" x14ac:dyDescent="0.25">
      <c r="A1778" s="117" t="s">
        <v>142</v>
      </c>
      <c r="B1778" s="117" t="s">
        <v>143</v>
      </c>
      <c r="C1778" s="117" t="s">
        <v>5330</v>
      </c>
      <c r="D1778" s="117" t="s">
        <v>141</v>
      </c>
      <c r="E1778" s="117" t="s">
        <v>144</v>
      </c>
      <c r="F1778" s="117" t="s">
        <v>554</v>
      </c>
      <c r="G1778" s="117" t="s">
        <v>555</v>
      </c>
      <c r="H1778" s="117" t="s">
        <v>5331</v>
      </c>
      <c r="I1778" s="117"/>
      <c r="J1778" s="116" t="s">
        <v>1858</v>
      </c>
      <c r="K1778" s="116">
        <v>9.5066500000000005</v>
      </c>
      <c r="L1778" s="116">
        <v>32.067729999999997</v>
      </c>
      <c r="M1778" s="118" t="s">
        <v>2151</v>
      </c>
      <c r="N1778" s="116" t="s">
        <v>146</v>
      </c>
      <c r="O1778" s="116">
        <v>0</v>
      </c>
      <c r="P1778" s="116">
        <v>0</v>
      </c>
      <c r="Q1778" s="116">
        <v>0</v>
      </c>
      <c r="R1778" s="116">
        <v>0</v>
      </c>
      <c r="S1778" s="116">
        <v>0</v>
      </c>
      <c r="T1778" s="116">
        <v>0</v>
      </c>
      <c r="U1778" s="119" t="s">
        <v>146</v>
      </c>
      <c r="V1778" s="116">
        <v>0</v>
      </c>
      <c r="W1778" s="116">
        <v>0</v>
      </c>
      <c r="X1778" s="116">
        <v>0</v>
      </c>
      <c r="Y1778" s="116">
        <v>0</v>
      </c>
      <c r="Z1778" s="116">
        <v>0</v>
      </c>
      <c r="AA1778" s="116">
        <v>0</v>
      </c>
      <c r="AB1778" s="116">
        <v>0</v>
      </c>
      <c r="AC1778" s="116">
        <v>0</v>
      </c>
      <c r="AD1778" s="116">
        <v>0</v>
      </c>
      <c r="AE1778" s="116">
        <v>0</v>
      </c>
      <c r="AF1778" s="116" t="s">
        <v>1860</v>
      </c>
      <c r="AG1778" s="117" t="s">
        <v>5332</v>
      </c>
      <c r="AH1778" s="117" t="s">
        <v>1861</v>
      </c>
    </row>
    <row r="1779" spans="1:34" x14ac:dyDescent="0.25">
      <c r="A1779" s="117" t="s">
        <v>142</v>
      </c>
      <c r="B1779" s="117" t="s">
        <v>143</v>
      </c>
      <c r="C1779" s="117" t="s">
        <v>5333</v>
      </c>
      <c r="D1779" s="117" t="s">
        <v>141</v>
      </c>
      <c r="E1779" s="117" t="s">
        <v>144</v>
      </c>
      <c r="F1779" s="117" t="s">
        <v>778</v>
      </c>
      <c r="G1779" s="117" t="s">
        <v>779</v>
      </c>
      <c r="H1779" s="117" t="s">
        <v>5334</v>
      </c>
      <c r="I1779" s="117"/>
      <c r="J1779" s="116" t="s">
        <v>1858</v>
      </c>
      <c r="K1779" s="116">
        <v>9.9200599999999994</v>
      </c>
      <c r="L1779" s="116">
        <v>32.1738</v>
      </c>
      <c r="M1779" s="118" t="s">
        <v>2151</v>
      </c>
      <c r="N1779" s="116" t="s">
        <v>146</v>
      </c>
      <c r="O1779" s="116">
        <v>0</v>
      </c>
      <c r="P1779" s="116">
        <v>0</v>
      </c>
      <c r="Q1779" s="116">
        <v>0</v>
      </c>
      <c r="R1779" s="116">
        <v>0</v>
      </c>
      <c r="S1779" s="116">
        <v>0</v>
      </c>
      <c r="T1779" s="116">
        <v>0</v>
      </c>
      <c r="U1779" s="119" t="s">
        <v>146</v>
      </c>
      <c r="V1779" s="116">
        <v>0</v>
      </c>
      <c r="W1779" s="116">
        <v>0</v>
      </c>
      <c r="X1779" s="116">
        <v>0</v>
      </c>
      <c r="Y1779" s="116">
        <v>0</v>
      </c>
      <c r="Z1779" s="116">
        <v>0</v>
      </c>
      <c r="AA1779" s="116">
        <v>0</v>
      </c>
      <c r="AB1779" s="116">
        <v>0</v>
      </c>
      <c r="AC1779" s="116">
        <v>0</v>
      </c>
      <c r="AD1779" s="116">
        <v>0</v>
      </c>
      <c r="AE1779" s="116">
        <v>0</v>
      </c>
      <c r="AF1779" s="116" t="s">
        <v>1860</v>
      </c>
      <c r="AG1779" s="117" t="s">
        <v>2905</v>
      </c>
      <c r="AH1779" s="117" t="s">
        <v>1861</v>
      </c>
    </row>
    <row r="1780" spans="1:34" x14ac:dyDescent="0.25">
      <c r="A1780" s="117" t="s">
        <v>142</v>
      </c>
      <c r="B1780" s="117" t="s">
        <v>143</v>
      </c>
      <c r="C1780" s="117" t="s">
        <v>5335</v>
      </c>
      <c r="D1780" s="117" t="s">
        <v>141</v>
      </c>
      <c r="E1780" s="117" t="s">
        <v>144</v>
      </c>
      <c r="F1780" s="117" t="s">
        <v>778</v>
      </c>
      <c r="G1780" s="117" t="s">
        <v>779</v>
      </c>
      <c r="H1780" s="117" t="s">
        <v>5336</v>
      </c>
      <c r="I1780" s="117"/>
      <c r="J1780" s="116" t="s">
        <v>1858</v>
      </c>
      <c r="K1780" s="116">
        <v>9.65</v>
      </c>
      <c r="L1780" s="116">
        <v>32.316666699999999</v>
      </c>
      <c r="M1780" s="117" t="s">
        <v>1859</v>
      </c>
      <c r="N1780" s="116" t="s">
        <v>159</v>
      </c>
      <c r="O1780" s="116">
        <v>71</v>
      </c>
      <c r="P1780" s="116">
        <v>385</v>
      </c>
      <c r="Q1780" s="116">
        <v>71</v>
      </c>
      <c r="R1780" s="116">
        <v>385</v>
      </c>
      <c r="S1780" s="116">
        <v>0</v>
      </c>
      <c r="T1780" s="116">
        <v>0</v>
      </c>
      <c r="U1780" s="116" t="s">
        <v>159</v>
      </c>
      <c r="V1780" s="116">
        <v>26</v>
      </c>
      <c r="W1780" s="116">
        <v>99</v>
      </c>
      <c r="X1780" s="116">
        <v>17</v>
      </c>
      <c r="Y1780" s="116">
        <v>79</v>
      </c>
      <c r="Z1780" s="116">
        <v>9</v>
      </c>
      <c r="AA1780" s="116">
        <v>20</v>
      </c>
      <c r="AB1780" s="116">
        <v>0</v>
      </c>
      <c r="AC1780" s="116">
        <v>0</v>
      </c>
      <c r="AD1780" s="116">
        <v>100</v>
      </c>
      <c r="AE1780" s="116">
        <v>500</v>
      </c>
      <c r="AF1780" s="116" t="s">
        <v>1860</v>
      </c>
      <c r="AG1780" s="117"/>
      <c r="AH1780" s="117" t="s">
        <v>1861</v>
      </c>
    </row>
    <row r="1781" spans="1:34" x14ac:dyDescent="0.25">
      <c r="A1781" s="117" t="s">
        <v>142</v>
      </c>
      <c r="B1781" s="117" t="s">
        <v>143</v>
      </c>
      <c r="C1781" s="117" t="s">
        <v>5337</v>
      </c>
      <c r="D1781" s="117" t="s">
        <v>141</v>
      </c>
      <c r="E1781" s="117" t="s">
        <v>144</v>
      </c>
      <c r="F1781" s="117" t="s">
        <v>541</v>
      </c>
      <c r="G1781" s="117" t="s">
        <v>542</v>
      </c>
      <c r="H1781" s="117" t="s">
        <v>5338</v>
      </c>
      <c r="I1781" s="117"/>
      <c r="J1781" s="116" t="s">
        <v>1858</v>
      </c>
      <c r="K1781" s="116">
        <v>9.1067256790000002</v>
      </c>
      <c r="L1781" s="116">
        <v>32.310834886999999</v>
      </c>
      <c r="M1781" s="117" t="s">
        <v>1859</v>
      </c>
      <c r="N1781" s="116" t="s">
        <v>146</v>
      </c>
      <c r="O1781" s="116">
        <v>0</v>
      </c>
      <c r="P1781" s="116">
        <v>0</v>
      </c>
      <c r="Q1781" s="116">
        <v>0</v>
      </c>
      <c r="R1781" s="116">
        <v>0</v>
      </c>
      <c r="S1781" s="116">
        <v>0</v>
      </c>
      <c r="T1781" s="116">
        <v>0</v>
      </c>
      <c r="U1781" s="116" t="s">
        <v>159</v>
      </c>
      <c r="V1781" s="116">
        <v>82</v>
      </c>
      <c r="W1781" s="116">
        <v>548</v>
      </c>
      <c r="X1781" s="116">
        <v>62</v>
      </c>
      <c r="Y1781" s="116">
        <v>453</v>
      </c>
      <c r="Z1781" s="116">
        <v>20</v>
      </c>
      <c r="AA1781" s="116">
        <v>95</v>
      </c>
      <c r="AB1781" s="116">
        <v>0</v>
      </c>
      <c r="AC1781" s="116">
        <v>0</v>
      </c>
      <c r="AD1781" s="116">
        <v>0</v>
      </c>
      <c r="AE1781" s="116">
        <v>0</v>
      </c>
      <c r="AF1781" s="116" t="s">
        <v>1860</v>
      </c>
      <c r="AG1781" s="117"/>
      <c r="AH1781" s="117" t="s">
        <v>1861</v>
      </c>
    </row>
    <row r="1782" spans="1:34" x14ac:dyDescent="0.25">
      <c r="A1782" s="118" t="s">
        <v>142</v>
      </c>
      <c r="B1782" s="118" t="s">
        <v>143</v>
      </c>
      <c r="C1782" s="118" t="s">
        <v>5339</v>
      </c>
      <c r="D1782" s="118" t="s">
        <v>141</v>
      </c>
      <c r="E1782" s="118" t="s">
        <v>144</v>
      </c>
      <c r="F1782" s="118" t="s">
        <v>541</v>
      </c>
      <c r="G1782" s="118" t="s">
        <v>542</v>
      </c>
      <c r="H1782" s="118" t="s">
        <v>542</v>
      </c>
      <c r="I1782" s="118"/>
      <c r="J1782" s="118" t="s">
        <v>1885</v>
      </c>
      <c r="K1782" s="119">
        <v>9.0901269169999992</v>
      </c>
      <c r="L1782" s="119">
        <v>32.399134248000003</v>
      </c>
      <c r="M1782" s="118" t="s">
        <v>1859</v>
      </c>
      <c r="N1782" s="116" t="s">
        <v>159</v>
      </c>
      <c r="O1782" s="119">
        <v>169</v>
      </c>
      <c r="P1782" s="119">
        <v>737</v>
      </c>
      <c r="Q1782" s="119">
        <v>169</v>
      </c>
      <c r="R1782" s="119">
        <v>737</v>
      </c>
      <c r="S1782" s="119">
        <v>0</v>
      </c>
      <c r="T1782" s="119">
        <v>0</v>
      </c>
      <c r="U1782" s="119" t="s">
        <v>146</v>
      </c>
      <c r="V1782" s="119">
        <v>0</v>
      </c>
      <c r="W1782" s="116">
        <v>0</v>
      </c>
      <c r="X1782" s="119">
        <v>0</v>
      </c>
      <c r="Y1782" s="119">
        <v>0</v>
      </c>
      <c r="Z1782" s="119">
        <v>0</v>
      </c>
      <c r="AA1782" s="119">
        <v>0</v>
      </c>
      <c r="AB1782" s="119">
        <v>0</v>
      </c>
      <c r="AC1782" s="119">
        <v>0</v>
      </c>
      <c r="AD1782" s="119">
        <v>0</v>
      </c>
      <c r="AE1782" s="119">
        <v>0</v>
      </c>
      <c r="AF1782" s="116" t="s">
        <v>1860</v>
      </c>
      <c r="AG1782" s="118"/>
      <c r="AH1782" s="117" t="s">
        <v>1861</v>
      </c>
    </row>
    <row r="1783" spans="1:34" x14ac:dyDescent="0.25">
      <c r="A1783" s="117" t="s">
        <v>142</v>
      </c>
      <c r="B1783" s="117" t="s">
        <v>143</v>
      </c>
      <c r="C1783" s="117" t="s">
        <v>5340</v>
      </c>
      <c r="D1783" s="117" t="s">
        <v>141</v>
      </c>
      <c r="E1783" s="117" t="s">
        <v>144</v>
      </c>
      <c r="F1783" s="117" t="s">
        <v>541</v>
      </c>
      <c r="G1783" s="117" t="s">
        <v>542</v>
      </c>
      <c r="H1783" s="117" t="s">
        <v>5341</v>
      </c>
      <c r="I1783" s="117"/>
      <c r="J1783" s="116" t="s">
        <v>1858</v>
      </c>
      <c r="K1783" s="116">
        <v>9.10351</v>
      </c>
      <c r="L1783" s="116">
        <v>32.373010000000001</v>
      </c>
      <c r="M1783" s="117" t="s">
        <v>1859</v>
      </c>
      <c r="N1783" s="116" t="s">
        <v>146</v>
      </c>
      <c r="O1783" s="116">
        <v>0</v>
      </c>
      <c r="P1783" s="116">
        <v>0</v>
      </c>
      <c r="Q1783" s="116">
        <v>0</v>
      </c>
      <c r="R1783" s="116">
        <v>0</v>
      </c>
      <c r="S1783" s="116">
        <v>0</v>
      </c>
      <c r="T1783" s="116">
        <v>0</v>
      </c>
      <c r="U1783" s="116" t="s">
        <v>159</v>
      </c>
      <c r="V1783" s="116">
        <v>41</v>
      </c>
      <c r="W1783" s="116">
        <v>206</v>
      </c>
      <c r="X1783" s="116">
        <v>41</v>
      </c>
      <c r="Y1783" s="116">
        <v>206</v>
      </c>
      <c r="Z1783" s="116">
        <v>0</v>
      </c>
      <c r="AA1783" s="116">
        <v>0</v>
      </c>
      <c r="AB1783" s="116">
        <v>0</v>
      </c>
      <c r="AC1783" s="116">
        <v>0</v>
      </c>
      <c r="AD1783" s="116">
        <v>100</v>
      </c>
      <c r="AE1783" s="116">
        <v>750</v>
      </c>
      <c r="AF1783" s="116" t="s">
        <v>1860</v>
      </c>
      <c r="AG1783" s="117"/>
      <c r="AH1783" s="117" t="s">
        <v>1861</v>
      </c>
    </row>
    <row r="1784" spans="1:34" x14ac:dyDescent="0.25">
      <c r="A1784" s="117" t="s">
        <v>142</v>
      </c>
      <c r="B1784" s="117" t="s">
        <v>143</v>
      </c>
      <c r="C1784" s="117" t="s">
        <v>5342</v>
      </c>
      <c r="D1784" s="117" t="s">
        <v>141</v>
      </c>
      <c r="E1784" s="117" t="s">
        <v>144</v>
      </c>
      <c r="F1784" s="117" t="s">
        <v>541</v>
      </c>
      <c r="G1784" s="117" t="s">
        <v>542</v>
      </c>
      <c r="H1784" s="117" t="s">
        <v>1361</v>
      </c>
      <c r="I1784" s="117"/>
      <c r="J1784" s="116" t="s">
        <v>1858</v>
      </c>
      <c r="K1784" s="116">
        <v>9.1025899999999993</v>
      </c>
      <c r="L1784" s="116">
        <v>32.371740000000003</v>
      </c>
      <c r="M1784" s="117" t="s">
        <v>1859</v>
      </c>
      <c r="N1784" s="116" t="s">
        <v>146</v>
      </c>
      <c r="O1784" s="116">
        <v>0</v>
      </c>
      <c r="P1784" s="116">
        <v>0</v>
      </c>
      <c r="Q1784" s="116">
        <v>0</v>
      </c>
      <c r="R1784" s="116">
        <v>0</v>
      </c>
      <c r="S1784" s="116">
        <v>0</v>
      </c>
      <c r="T1784" s="116">
        <v>0</v>
      </c>
      <c r="U1784" s="116" t="s">
        <v>159</v>
      </c>
      <c r="V1784" s="116">
        <v>102</v>
      </c>
      <c r="W1784" s="116">
        <v>493</v>
      </c>
      <c r="X1784" s="116">
        <v>93</v>
      </c>
      <c r="Y1784" s="116">
        <v>457</v>
      </c>
      <c r="Z1784" s="116">
        <v>9</v>
      </c>
      <c r="AA1784" s="116">
        <v>36</v>
      </c>
      <c r="AB1784" s="116">
        <v>0</v>
      </c>
      <c r="AC1784" s="116">
        <v>0</v>
      </c>
      <c r="AD1784" s="116">
        <v>118</v>
      </c>
      <c r="AE1784" s="116">
        <v>650</v>
      </c>
      <c r="AF1784" s="116" t="s">
        <v>1860</v>
      </c>
      <c r="AG1784" s="117"/>
      <c r="AH1784" s="117" t="s">
        <v>1861</v>
      </c>
    </row>
    <row r="1785" spans="1:34" x14ac:dyDescent="0.25">
      <c r="A1785" s="117" t="s">
        <v>142</v>
      </c>
      <c r="B1785" s="117" t="s">
        <v>143</v>
      </c>
      <c r="C1785" s="117" t="s">
        <v>5343</v>
      </c>
      <c r="D1785" s="117" t="s">
        <v>141</v>
      </c>
      <c r="E1785" s="117" t="s">
        <v>144</v>
      </c>
      <c r="F1785" s="117" t="s">
        <v>541</v>
      </c>
      <c r="G1785" s="117" t="s">
        <v>542</v>
      </c>
      <c r="H1785" s="117" t="s">
        <v>5344</v>
      </c>
      <c r="I1785" s="117"/>
      <c r="J1785" s="116" t="s">
        <v>1858</v>
      </c>
      <c r="K1785" s="116">
        <v>9.1008300000000002</v>
      </c>
      <c r="L1785" s="116">
        <v>32.370620000000002</v>
      </c>
      <c r="M1785" s="117" t="s">
        <v>1859</v>
      </c>
      <c r="N1785" s="116" t="s">
        <v>159</v>
      </c>
      <c r="O1785" s="116">
        <v>78</v>
      </c>
      <c r="P1785" s="116">
        <v>192</v>
      </c>
      <c r="Q1785" s="116">
        <v>78</v>
      </c>
      <c r="R1785" s="116">
        <v>192</v>
      </c>
      <c r="S1785" s="116">
        <v>0</v>
      </c>
      <c r="T1785" s="116">
        <v>0</v>
      </c>
      <c r="U1785" s="116" t="s">
        <v>159</v>
      </c>
      <c r="V1785" s="116">
        <v>111</v>
      </c>
      <c r="W1785" s="116">
        <v>410</v>
      </c>
      <c r="X1785" s="116">
        <v>57</v>
      </c>
      <c r="Y1785" s="116">
        <v>185</v>
      </c>
      <c r="Z1785" s="116">
        <v>54</v>
      </c>
      <c r="AA1785" s="116">
        <v>225</v>
      </c>
      <c r="AB1785" s="116">
        <v>0</v>
      </c>
      <c r="AC1785" s="116">
        <v>0</v>
      </c>
      <c r="AD1785" s="116">
        <v>0</v>
      </c>
      <c r="AE1785" s="116">
        <v>0</v>
      </c>
      <c r="AF1785" s="116" t="s">
        <v>1860</v>
      </c>
      <c r="AG1785" s="117"/>
      <c r="AH1785" s="117" t="s">
        <v>1861</v>
      </c>
    </row>
    <row r="1786" spans="1:34" x14ac:dyDescent="0.25">
      <c r="A1786" s="117" t="s">
        <v>142</v>
      </c>
      <c r="B1786" s="117" t="s">
        <v>143</v>
      </c>
      <c r="C1786" s="117" t="s">
        <v>5345</v>
      </c>
      <c r="D1786" s="117" t="s">
        <v>141</v>
      </c>
      <c r="E1786" s="117" t="s">
        <v>144</v>
      </c>
      <c r="F1786" s="117" t="s">
        <v>140</v>
      </c>
      <c r="G1786" s="117" t="s">
        <v>145</v>
      </c>
      <c r="H1786" s="117" t="s">
        <v>5346</v>
      </c>
      <c r="I1786" s="117"/>
      <c r="J1786" s="116" t="s">
        <v>1858</v>
      </c>
      <c r="K1786" s="116">
        <v>9.2960899999999995</v>
      </c>
      <c r="L1786" s="116">
        <v>32.069189999999999</v>
      </c>
      <c r="M1786" s="118" t="s">
        <v>2151</v>
      </c>
      <c r="N1786" s="116" t="s">
        <v>146</v>
      </c>
      <c r="O1786" s="116">
        <v>0</v>
      </c>
      <c r="P1786" s="116">
        <v>0</v>
      </c>
      <c r="Q1786" s="116">
        <v>0</v>
      </c>
      <c r="R1786" s="116">
        <v>0</v>
      </c>
      <c r="S1786" s="116">
        <v>0</v>
      </c>
      <c r="T1786" s="116">
        <v>0</v>
      </c>
      <c r="U1786" s="119" t="s">
        <v>146</v>
      </c>
      <c r="V1786" s="116">
        <v>0</v>
      </c>
      <c r="W1786" s="116">
        <v>0</v>
      </c>
      <c r="X1786" s="116">
        <v>0</v>
      </c>
      <c r="Y1786" s="116">
        <v>0</v>
      </c>
      <c r="Z1786" s="116">
        <v>0</v>
      </c>
      <c r="AA1786" s="116">
        <v>0</v>
      </c>
      <c r="AB1786" s="116">
        <v>0</v>
      </c>
      <c r="AC1786" s="116">
        <v>0</v>
      </c>
      <c r="AD1786" s="116">
        <v>0</v>
      </c>
      <c r="AE1786" s="116">
        <v>0</v>
      </c>
      <c r="AF1786" s="116" t="s">
        <v>1860</v>
      </c>
      <c r="AG1786" s="117" t="s">
        <v>2905</v>
      </c>
      <c r="AH1786" s="117" t="s">
        <v>1861</v>
      </c>
    </row>
    <row r="1787" spans="1:34" x14ac:dyDescent="0.25">
      <c r="A1787" s="117" t="s">
        <v>142</v>
      </c>
      <c r="B1787" s="117" t="s">
        <v>143</v>
      </c>
      <c r="C1787" s="117" t="s">
        <v>5347</v>
      </c>
      <c r="D1787" s="117" t="s">
        <v>141</v>
      </c>
      <c r="E1787" s="117" t="s">
        <v>144</v>
      </c>
      <c r="F1787" s="117" t="s">
        <v>140</v>
      </c>
      <c r="G1787" s="117" t="s">
        <v>145</v>
      </c>
      <c r="H1787" s="117" t="s">
        <v>887</v>
      </c>
      <c r="I1787" s="117"/>
      <c r="J1787" s="116" t="s">
        <v>1858</v>
      </c>
      <c r="K1787" s="116">
        <v>9.2949099999999998</v>
      </c>
      <c r="L1787" s="116">
        <v>32.058439999999997</v>
      </c>
      <c r="M1787" s="118" t="s">
        <v>2151</v>
      </c>
      <c r="N1787" s="116" t="s">
        <v>146</v>
      </c>
      <c r="O1787" s="116">
        <v>0</v>
      </c>
      <c r="P1787" s="116">
        <v>0</v>
      </c>
      <c r="Q1787" s="116">
        <v>0</v>
      </c>
      <c r="R1787" s="116">
        <v>0</v>
      </c>
      <c r="S1787" s="116">
        <v>0</v>
      </c>
      <c r="T1787" s="116">
        <v>0</v>
      </c>
      <c r="U1787" s="119" t="s">
        <v>146</v>
      </c>
      <c r="V1787" s="116">
        <v>0</v>
      </c>
      <c r="W1787" s="116">
        <v>0</v>
      </c>
      <c r="X1787" s="116">
        <v>0</v>
      </c>
      <c r="Y1787" s="116">
        <v>0</v>
      </c>
      <c r="Z1787" s="116">
        <v>0</v>
      </c>
      <c r="AA1787" s="116">
        <v>0</v>
      </c>
      <c r="AB1787" s="116">
        <v>0</v>
      </c>
      <c r="AC1787" s="116">
        <v>0</v>
      </c>
      <c r="AD1787" s="116">
        <v>0</v>
      </c>
      <c r="AE1787" s="116">
        <v>0</v>
      </c>
      <c r="AF1787" s="116" t="s">
        <v>1860</v>
      </c>
      <c r="AG1787" s="117" t="s">
        <v>2905</v>
      </c>
      <c r="AH1787" s="117" t="s">
        <v>1861</v>
      </c>
    </row>
    <row r="1788" spans="1:34" x14ac:dyDescent="0.25">
      <c r="A1788" s="117" t="s">
        <v>142</v>
      </c>
      <c r="B1788" s="117" t="s">
        <v>143</v>
      </c>
      <c r="C1788" s="117" t="s">
        <v>5348</v>
      </c>
      <c r="D1788" s="117" t="s">
        <v>141</v>
      </c>
      <c r="E1788" s="117" t="s">
        <v>144</v>
      </c>
      <c r="F1788" s="117" t="s">
        <v>140</v>
      </c>
      <c r="G1788" s="117" t="s">
        <v>145</v>
      </c>
      <c r="H1788" s="117" t="s">
        <v>5349</v>
      </c>
      <c r="I1788" s="117"/>
      <c r="J1788" s="116" t="s">
        <v>1858</v>
      </c>
      <c r="K1788" s="116">
        <v>9.2971000000000004</v>
      </c>
      <c r="L1788" s="116">
        <v>32.065950000000001</v>
      </c>
      <c r="M1788" s="118" t="s">
        <v>2151</v>
      </c>
      <c r="N1788" s="116" t="s">
        <v>146</v>
      </c>
      <c r="O1788" s="116">
        <v>0</v>
      </c>
      <c r="P1788" s="116">
        <v>0</v>
      </c>
      <c r="Q1788" s="116">
        <v>0</v>
      </c>
      <c r="R1788" s="116">
        <v>0</v>
      </c>
      <c r="S1788" s="116">
        <v>0</v>
      </c>
      <c r="T1788" s="116">
        <v>0</v>
      </c>
      <c r="U1788" s="119" t="s">
        <v>146</v>
      </c>
      <c r="V1788" s="116">
        <v>0</v>
      </c>
      <c r="W1788" s="116">
        <v>0</v>
      </c>
      <c r="X1788" s="116">
        <v>0</v>
      </c>
      <c r="Y1788" s="116">
        <v>0</v>
      </c>
      <c r="Z1788" s="116">
        <v>0</v>
      </c>
      <c r="AA1788" s="116">
        <v>0</v>
      </c>
      <c r="AB1788" s="116">
        <v>0</v>
      </c>
      <c r="AC1788" s="116">
        <v>0</v>
      </c>
      <c r="AD1788" s="116">
        <v>0</v>
      </c>
      <c r="AE1788" s="116">
        <v>0</v>
      </c>
      <c r="AF1788" s="116" t="s">
        <v>1860</v>
      </c>
      <c r="AG1788" s="117" t="s">
        <v>2905</v>
      </c>
      <c r="AH1788" s="117" t="s">
        <v>1861</v>
      </c>
    </row>
    <row r="1789" spans="1:34" x14ac:dyDescent="0.25">
      <c r="A1789" s="117" t="s">
        <v>142</v>
      </c>
      <c r="B1789" s="117" t="s">
        <v>143</v>
      </c>
      <c r="C1789" s="117" t="s">
        <v>5350</v>
      </c>
      <c r="D1789" s="117" t="s">
        <v>141</v>
      </c>
      <c r="E1789" s="117" t="s">
        <v>144</v>
      </c>
      <c r="F1789" s="117" t="s">
        <v>467</v>
      </c>
      <c r="G1789" s="117" t="s">
        <v>468</v>
      </c>
      <c r="H1789" s="117" t="s">
        <v>5351</v>
      </c>
      <c r="I1789" s="117"/>
      <c r="J1789" s="116" t="s">
        <v>1858</v>
      </c>
      <c r="K1789" s="116">
        <v>9.3379477309999999</v>
      </c>
      <c r="L1789" s="116">
        <v>31.882683412999999</v>
      </c>
      <c r="M1789" s="117" t="s">
        <v>1859</v>
      </c>
      <c r="N1789" s="116" t="s">
        <v>159</v>
      </c>
      <c r="O1789" s="116">
        <v>78</v>
      </c>
      <c r="P1789" s="116">
        <v>347</v>
      </c>
      <c r="Q1789" s="116">
        <v>78</v>
      </c>
      <c r="R1789" s="116">
        <v>347</v>
      </c>
      <c r="S1789" s="116">
        <v>0</v>
      </c>
      <c r="T1789" s="116">
        <v>0</v>
      </c>
      <c r="U1789" s="116" t="s">
        <v>159</v>
      </c>
      <c r="V1789" s="116">
        <v>218</v>
      </c>
      <c r="W1789" s="116">
        <v>718</v>
      </c>
      <c r="X1789" s="116">
        <v>109</v>
      </c>
      <c r="Y1789" s="116">
        <v>359</v>
      </c>
      <c r="Z1789" s="116">
        <v>109</v>
      </c>
      <c r="AA1789" s="116">
        <v>359</v>
      </c>
      <c r="AB1789" s="116">
        <v>0</v>
      </c>
      <c r="AC1789" s="116">
        <v>0</v>
      </c>
      <c r="AD1789" s="116">
        <v>0</v>
      </c>
      <c r="AE1789" s="116">
        <v>0</v>
      </c>
      <c r="AF1789" s="116" t="s">
        <v>1860</v>
      </c>
      <c r="AG1789" s="117"/>
      <c r="AH1789" s="117" t="s">
        <v>1861</v>
      </c>
    </row>
    <row r="1790" spans="1:34" x14ac:dyDescent="0.25">
      <c r="A1790" s="117" t="s">
        <v>142</v>
      </c>
      <c r="B1790" s="117" t="s">
        <v>143</v>
      </c>
      <c r="C1790" s="117" t="s">
        <v>5352</v>
      </c>
      <c r="D1790" s="117" t="s">
        <v>141</v>
      </c>
      <c r="E1790" s="117" t="s">
        <v>144</v>
      </c>
      <c r="F1790" s="117" t="s">
        <v>467</v>
      </c>
      <c r="G1790" s="117" t="s">
        <v>468</v>
      </c>
      <c r="H1790" s="117" t="s">
        <v>4084</v>
      </c>
      <c r="I1790" s="117"/>
      <c r="J1790" s="116" t="s">
        <v>1858</v>
      </c>
      <c r="K1790" s="116">
        <v>9.3083100000000005</v>
      </c>
      <c r="L1790" s="116">
        <v>31.99858</v>
      </c>
      <c r="M1790" s="117" t="s">
        <v>1859</v>
      </c>
      <c r="N1790" s="116" t="s">
        <v>146</v>
      </c>
      <c r="O1790" s="116">
        <v>0</v>
      </c>
      <c r="P1790" s="116">
        <v>0</v>
      </c>
      <c r="Q1790" s="116">
        <v>0</v>
      </c>
      <c r="R1790" s="116">
        <v>0</v>
      </c>
      <c r="S1790" s="116">
        <v>0</v>
      </c>
      <c r="T1790" s="116">
        <v>0</v>
      </c>
      <c r="U1790" s="116" t="s">
        <v>159</v>
      </c>
      <c r="V1790" s="116">
        <v>113</v>
      </c>
      <c r="W1790" s="116">
        <v>617</v>
      </c>
      <c r="X1790" s="116">
        <v>103</v>
      </c>
      <c r="Y1790" s="116">
        <v>565</v>
      </c>
      <c r="Z1790" s="116">
        <v>10</v>
      </c>
      <c r="AA1790" s="116">
        <v>52</v>
      </c>
      <c r="AB1790" s="116">
        <v>0</v>
      </c>
      <c r="AC1790" s="116">
        <v>0</v>
      </c>
      <c r="AD1790" s="116">
        <v>0</v>
      </c>
      <c r="AE1790" s="116">
        <v>0</v>
      </c>
      <c r="AF1790" s="116" t="s">
        <v>1860</v>
      </c>
      <c r="AG1790" s="117"/>
      <c r="AH1790" s="117" t="s">
        <v>1861</v>
      </c>
    </row>
    <row r="1791" spans="1:34" x14ac:dyDescent="0.25">
      <c r="A1791" s="118" t="s">
        <v>142</v>
      </c>
      <c r="B1791" s="118" t="s">
        <v>143</v>
      </c>
      <c r="C1791" s="118" t="s">
        <v>5353</v>
      </c>
      <c r="D1791" s="118" t="s">
        <v>141</v>
      </c>
      <c r="E1791" s="118" t="s">
        <v>144</v>
      </c>
      <c r="F1791" s="118" t="s">
        <v>467</v>
      </c>
      <c r="G1791" s="118" t="s">
        <v>468</v>
      </c>
      <c r="H1791" s="118" t="s">
        <v>5354</v>
      </c>
      <c r="I1791" s="118"/>
      <c r="J1791" s="118" t="s">
        <v>1885</v>
      </c>
      <c r="K1791" s="119">
        <v>9.4524193519999997</v>
      </c>
      <c r="L1791" s="119">
        <v>31.8785688</v>
      </c>
      <c r="M1791" s="118" t="s">
        <v>1859</v>
      </c>
      <c r="N1791" s="116" t="s">
        <v>159</v>
      </c>
      <c r="O1791" s="119">
        <v>96</v>
      </c>
      <c r="P1791" s="119">
        <v>585</v>
      </c>
      <c r="Q1791" s="119">
        <v>96</v>
      </c>
      <c r="R1791" s="119">
        <v>585</v>
      </c>
      <c r="S1791" s="119">
        <v>0</v>
      </c>
      <c r="T1791" s="119">
        <v>0</v>
      </c>
      <c r="U1791" s="119" t="s">
        <v>146</v>
      </c>
      <c r="V1791" s="119">
        <v>0</v>
      </c>
      <c r="W1791" s="116">
        <v>0</v>
      </c>
      <c r="X1791" s="119">
        <v>0</v>
      </c>
      <c r="Y1791" s="119">
        <v>0</v>
      </c>
      <c r="Z1791" s="119">
        <v>0</v>
      </c>
      <c r="AA1791" s="119">
        <v>0</v>
      </c>
      <c r="AB1791" s="119">
        <v>0</v>
      </c>
      <c r="AC1791" s="119">
        <v>0</v>
      </c>
      <c r="AD1791" s="119">
        <v>0</v>
      </c>
      <c r="AE1791" s="119">
        <v>0</v>
      </c>
      <c r="AF1791" s="116" t="s">
        <v>1860</v>
      </c>
      <c r="AG1791" s="118"/>
      <c r="AH1791" s="117" t="s">
        <v>1861</v>
      </c>
    </row>
    <row r="1792" spans="1:34" x14ac:dyDescent="0.25">
      <c r="A1792" s="117" t="s">
        <v>142</v>
      </c>
      <c r="B1792" s="117" t="s">
        <v>143</v>
      </c>
      <c r="C1792" s="117" t="s">
        <v>5355</v>
      </c>
      <c r="D1792" s="117" t="s">
        <v>141</v>
      </c>
      <c r="E1792" s="117" t="s">
        <v>144</v>
      </c>
      <c r="F1792" s="117" t="s">
        <v>467</v>
      </c>
      <c r="G1792" s="117" t="s">
        <v>468</v>
      </c>
      <c r="H1792" s="117" t="s">
        <v>5356</v>
      </c>
      <c r="I1792" s="117"/>
      <c r="J1792" s="116" t="s">
        <v>1858</v>
      </c>
      <c r="K1792" s="116">
        <v>9.3083200000000001</v>
      </c>
      <c r="L1792" s="116">
        <v>32.000889999999998</v>
      </c>
      <c r="M1792" s="117" t="s">
        <v>1859</v>
      </c>
      <c r="N1792" s="116" t="s">
        <v>146</v>
      </c>
      <c r="O1792" s="116">
        <v>0</v>
      </c>
      <c r="P1792" s="116">
        <v>0</v>
      </c>
      <c r="Q1792" s="116">
        <v>0</v>
      </c>
      <c r="R1792" s="116">
        <v>0</v>
      </c>
      <c r="S1792" s="116">
        <v>0</v>
      </c>
      <c r="T1792" s="116">
        <v>0</v>
      </c>
      <c r="U1792" s="116" t="s">
        <v>159</v>
      </c>
      <c r="V1792" s="116">
        <v>134</v>
      </c>
      <c r="W1792" s="116">
        <v>699</v>
      </c>
      <c r="X1792" s="116">
        <v>76</v>
      </c>
      <c r="Y1792" s="116">
        <v>421</v>
      </c>
      <c r="Z1792" s="116">
        <v>58</v>
      </c>
      <c r="AA1792" s="116">
        <v>278</v>
      </c>
      <c r="AB1792" s="116">
        <v>0</v>
      </c>
      <c r="AC1792" s="116">
        <v>0</v>
      </c>
      <c r="AD1792" s="116">
        <v>0</v>
      </c>
      <c r="AE1792" s="116">
        <v>0</v>
      </c>
      <c r="AF1792" s="116" t="s">
        <v>1860</v>
      </c>
      <c r="AG1792" s="117"/>
      <c r="AH1792" s="117" t="s">
        <v>1861</v>
      </c>
    </row>
    <row r="1793" spans="1:34" x14ac:dyDescent="0.25">
      <c r="A1793" s="117" t="s">
        <v>142</v>
      </c>
      <c r="B1793" s="117" t="s">
        <v>143</v>
      </c>
      <c r="C1793" s="117" t="s">
        <v>5357</v>
      </c>
      <c r="D1793" s="117" t="s">
        <v>141</v>
      </c>
      <c r="E1793" s="117" t="s">
        <v>144</v>
      </c>
      <c r="F1793" s="117" t="s">
        <v>781</v>
      </c>
      <c r="G1793" s="117" t="s">
        <v>782</v>
      </c>
      <c r="H1793" s="117" t="s">
        <v>5358</v>
      </c>
      <c r="I1793" s="117"/>
      <c r="J1793" s="116" t="s">
        <v>1858</v>
      </c>
      <c r="K1793" s="116">
        <v>9.7559299999999993</v>
      </c>
      <c r="L1793" s="116">
        <v>32.165230000000001</v>
      </c>
      <c r="M1793" s="117" t="s">
        <v>1859</v>
      </c>
      <c r="N1793" s="116" t="s">
        <v>159</v>
      </c>
      <c r="O1793" s="116">
        <v>45</v>
      </c>
      <c r="P1793" s="116">
        <v>180</v>
      </c>
      <c r="Q1793" s="116">
        <v>45</v>
      </c>
      <c r="R1793" s="116">
        <v>180</v>
      </c>
      <c r="S1793" s="116">
        <v>0</v>
      </c>
      <c r="T1793" s="116">
        <v>0</v>
      </c>
      <c r="U1793" s="116" t="s">
        <v>159</v>
      </c>
      <c r="V1793" s="116">
        <v>32</v>
      </c>
      <c r="W1793" s="116">
        <v>196</v>
      </c>
      <c r="X1793" s="116">
        <v>32</v>
      </c>
      <c r="Y1793" s="116">
        <v>196</v>
      </c>
      <c r="Z1793" s="116">
        <v>0</v>
      </c>
      <c r="AA1793" s="116">
        <v>0</v>
      </c>
      <c r="AB1793" s="116">
        <v>0</v>
      </c>
      <c r="AC1793" s="116">
        <v>0</v>
      </c>
      <c r="AD1793" s="116">
        <v>50</v>
      </c>
      <c r="AE1793" s="116">
        <v>250</v>
      </c>
      <c r="AF1793" s="116" t="s">
        <v>1860</v>
      </c>
      <c r="AG1793" s="117"/>
      <c r="AH1793" s="117" t="s">
        <v>1861</v>
      </c>
    </row>
    <row r="1794" spans="1:34" x14ac:dyDescent="0.25">
      <c r="A1794" s="117" t="s">
        <v>142</v>
      </c>
      <c r="B1794" s="117" t="s">
        <v>143</v>
      </c>
      <c r="C1794" s="117" t="s">
        <v>5359</v>
      </c>
      <c r="D1794" s="117" t="s">
        <v>141</v>
      </c>
      <c r="E1794" s="117" t="s">
        <v>144</v>
      </c>
      <c r="F1794" s="117" t="s">
        <v>781</v>
      </c>
      <c r="G1794" s="117" t="s">
        <v>782</v>
      </c>
      <c r="H1794" s="117" t="s">
        <v>782</v>
      </c>
      <c r="I1794" s="117"/>
      <c r="J1794" s="116" t="s">
        <v>1858</v>
      </c>
      <c r="K1794" s="116">
        <v>9.8834199999999992</v>
      </c>
      <c r="L1794" s="116">
        <v>32.154200000000003</v>
      </c>
      <c r="M1794" s="117" t="s">
        <v>1859</v>
      </c>
      <c r="N1794" s="116" t="s">
        <v>159</v>
      </c>
      <c r="O1794" s="116">
        <v>182</v>
      </c>
      <c r="P1794" s="116">
        <v>697</v>
      </c>
      <c r="Q1794" s="116">
        <v>182</v>
      </c>
      <c r="R1794" s="116">
        <v>697</v>
      </c>
      <c r="S1794" s="116">
        <v>0</v>
      </c>
      <c r="T1794" s="116">
        <v>0</v>
      </c>
      <c r="U1794" s="116" t="s">
        <v>159</v>
      </c>
      <c r="V1794" s="116">
        <v>71</v>
      </c>
      <c r="W1794" s="116">
        <v>394</v>
      </c>
      <c r="X1794" s="116">
        <v>64</v>
      </c>
      <c r="Y1794" s="116">
        <v>369</v>
      </c>
      <c r="Z1794" s="116">
        <v>7</v>
      </c>
      <c r="AA1794" s="116">
        <v>25</v>
      </c>
      <c r="AB1794" s="116">
        <v>0</v>
      </c>
      <c r="AC1794" s="116">
        <v>0</v>
      </c>
      <c r="AD1794" s="116">
        <v>170</v>
      </c>
      <c r="AE1794" s="116">
        <v>850</v>
      </c>
      <c r="AF1794" s="116" t="s">
        <v>1860</v>
      </c>
      <c r="AG1794" s="117"/>
      <c r="AH1794" s="117" t="s">
        <v>1861</v>
      </c>
    </row>
    <row r="1795" spans="1:34" x14ac:dyDescent="0.25">
      <c r="A1795" s="117" t="s">
        <v>142</v>
      </c>
      <c r="B1795" s="117" t="s">
        <v>143</v>
      </c>
      <c r="C1795" s="117" t="s">
        <v>5360</v>
      </c>
      <c r="D1795" s="117" t="s">
        <v>141</v>
      </c>
      <c r="E1795" s="117" t="s">
        <v>144</v>
      </c>
      <c r="F1795" s="117" t="s">
        <v>179</v>
      </c>
      <c r="G1795" s="117" t="s">
        <v>180</v>
      </c>
      <c r="H1795" s="117" t="s">
        <v>5361</v>
      </c>
      <c r="I1795" s="117"/>
      <c r="J1795" s="116" t="s">
        <v>1858</v>
      </c>
      <c r="K1795" s="116">
        <v>9.8475999999999999</v>
      </c>
      <c r="L1795" s="116">
        <v>32.1372</v>
      </c>
      <c r="M1795" s="118" t="s">
        <v>2151</v>
      </c>
      <c r="N1795" s="116" t="s">
        <v>146</v>
      </c>
      <c r="O1795" s="116">
        <v>0</v>
      </c>
      <c r="P1795" s="116">
        <v>0</v>
      </c>
      <c r="Q1795" s="116">
        <v>0</v>
      </c>
      <c r="R1795" s="116">
        <v>0</v>
      </c>
      <c r="S1795" s="116">
        <v>0</v>
      </c>
      <c r="T1795" s="116">
        <v>0</v>
      </c>
      <c r="U1795" s="119" t="s">
        <v>146</v>
      </c>
      <c r="V1795" s="116">
        <v>0</v>
      </c>
      <c r="W1795" s="116">
        <v>0</v>
      </c>
      <c r="X1795" s="116">
        <v>0</v>
      </c>
      <c r="Y1795" s="116">
        <v>0</v>
      </c>
      <c r="Z1795" s="116">
        <v>0</v>
      </c>
      <c r="AA1795" s="116">
        <v>0</v>
      </c>
      <c r="AB1795" s="116">
        <v>0</v>
      </c>
      <c r="AC1795" s="116">
        <v>0</v>
      </c>
      <c r="AD1795" s="116">
        <v>0</v>
      </c>
      <c r="AE1795" s="116">
        <v>0</v>
      </c>
      <c r="AF1795" s="116" t="s">
        <v>1860</v>
      </c>
      <c r="AG1795" s="117" t="s">
        <v>2905</v>
      </c>
      <c r="AH1795" s="117" t="s">
        <v>1861</v>
      </c>
    </row>
    <row r="1796" spans="1:34" x14ac:dyDescent="0.25">
      <c r="A1796" s="117" t="s">
        <v>142</v>
      </c>
      <c r="B1796" s="117" t="s">
        <v>143</v>
      </c>
      <c r="C1796" s="117" t="s">
        <v>5362</v>
      </c>
      <c r="D1796" s="117" t="s">
        <v>141</v>
      </c>
      <c r="E1796" s="117" t="s">
        <v>144</v>
      </c>
      <c r="F1796" s="117" t="s">
        <v>179</v>
      </c>
      <c r="G1796" s="117" t="s">
        <v>180</v>
      </c>
      <c r="H1796" s="117" t="s">
        <v>3367</v>
      </c>
      <c r="I1796" s="117"/>
      <c r="J1796" s="116" t="s">
        <v>1858</v>
      </c>
      <c r="K1796" s="116">
        <v>9.7333333</v>
      </c>
      <c r="L1796" s="116">
        <v>32.233333299999998</v>
      </c>
      <c r="M1796" s="118" t="s">
        <v>2151</v>
      </c>
      <c r="N1796" s="116" t="s">
        <v>146</v>
      </c>
      <c r="O1796" s="116">
        <v>0</v>
      </c>
      <c r="P1796" s="116">
        <v>0</v>
      </c>
      <c r="Q1796" s="116">
        <v>0</v>
      </c>
      <c r="R1796" s="116">
        <v>0</v>
      </c>
      <c r="S1796" s="116">
        <v>0</v>
      </c>
      <c r="T1796" s="116">
        <v>0</v>
      </c>
      <c r="U1796" s="119" t="s">
        <v>146</v>
      </c>
      <c r="V1796" s="116">
        <v>0</v>
      </c>
      <c r="W1796" s="116">
        <v>0</v>
      </c>
      <c r="X1796" s="116">
        <v>0</v>
      </c>
      <c r="Y1796" s="116">
        <v>0</v>
      </c>
      <c r="Z1796" s="116">
        <v>0</v>
      </c>
      <c r="AA1796" s="116">
        <v>0</v>
      </c>
      <c r="AB1796" s="116">
        <v>0</v>
      </c>
      <c r="AC1796" s="116">
        <v>0</v>
      </c>
      <c r="AD1796" s="116">
        <v>0</v>
      </c>
      <c r="AE1796" s="116">
        <v>0</v>
      </c>
      <c r="AF1796" s="116" t="s">
        <v>1860</v>
      </c>
      <c r="AG1796" s="117" t="s">
        <v>2905</v>
      </c>
      <c r="AH1796" s="117" t="s">
        <v>1861</v>
      </c>
    </row>
    <row r="1797" spans="1:34" x14ac:dyDescent="0.25">
      <c r="A1797" s="118" t="s">
        <v>142</v>
      </c>
      <c r="B1797" s="118" t="s">
        <v>143</v>
      </c>
      <c r="C1797" s="118" t="s">
        <v>5363</v>
      </c>
      <c r="D1797" s="118" t="s">
        <v>768</v>
      </c>
      <c r="E1797" s="118" t="s">
        <v>227</v>
      </c>
      <c r="F1797" s="118" t="s">
        <v>767</v>
      </c>
      <c r="G1797" s="118" t="s">
        <v>769</v>
      </c>
      <c r="H1797" s="118" t="s">
        <v>5364</v>
      </c>
      <c r="I1797" s="118"/>
      <c r="J1797" s="118" t="s">
        <v>1885</v>
      </c>
      <c r="K1797" s="119">
        <v>10.126810085000001</v>
      </c>
      <c r="L1797" s="119">
        <v>32.093223821000002</v>
      </c>
      <c r="M1797" s="118" t="s">
        <v>1859</v>
      </c>
      <c r="N1797" s="116" t="s">
        <v>159</v>
      </c>
      <c r="O1797" s="119">
        <v>1338</v>
      </c>
      <c r="P1797" s="119">
        <v>7190</v>
      </c>
      <c r="Q1797" s="119">
        <v>1338</v>
      </c>
      <c r="R1797" s="119">
        <v>7190</v>
      </c>
      <c r="S1797" s="119">
        <v>0</v>
      </c>
      <c r="T1797" s="119">
        <v>0</v>
      </c>
      <c r="U1797" s="119" t="s">
        <v>146</v>
      </c>
      <c r="V1797" s="119">
        <v>0</v>
      </c>
      <c r="W1797" s="116">
        <v>0</v>
      </c>
      <c r="X1797" s="119">
        <v>0</v>
      </c>
      <c r="Y1797" s="119">
        <v>0</v>
      </c>
      <c r="Z1797" s="119">
        <v>0</v>
      </c>
      <c r="AA1797" s="119">
        <v>0</v>
      </c>
      <c r="AB1797" s="119">
        <v>0</v>
      </c>
      <c r="AC1797" s="119">
        <v>0</v>
      </c>
      <c r="AD1797" s="119">
        <v>0</v>
      </c>
      <c r="AE1797" s="119">
        <v>0</v>
      </c>
      <c r="AF1797" s="116" t="s">
        <v>1860</v>
      </c>
      <c r="AG1797" s="118"/>
      <c r="AH1797" s="117" t="s">
        <v>1861</v>
      </c>
    </row>
    <row r="1798" spans="1:34" x14ac:dyDescent="0.25">
      <c r="A1798" s="117" t="s">
        <v>142</v>
      </c>
      <c r="B1798" s="117" t="s">
        <v>143</v>
      </c>
      <c r="C1798" s="117" t="s">
        <v>5365</v>
      </c>
      <c r="D1798" s="117" t="s">
        <v>768</v>
      </c>
      <c r="E1798" s="117" t="s">
        <v>227</v>
      </c>
      <c r="F1798" s="117" t="s">
        <v>767</v>
      </c>
      <c r="G1798" s="117" t="s">
        <v>769</v>
      </c>
      <c r="H1798" s="117" t="s">
        <v>769</v>
      </c>
      <c r="I1798" s="117"/>
      <c r="J1798" s="116" t="s">
        <v>1858</v>
      </c>
      <c r="K1798" s="116">
        <v>10.006869999999999</v>
      </c>
      <c r="L1798" s="116">
        <v>32.178879999999999</v>
      </c>
      <c r="M1798" s="117" t="s">
        <v>1859</v>
      </c>
      <c r="N1798" s="116" t="s">
        <v>159</v>
      </c>
      <c r="O1798" s="116">
        <v>26</v>
      </c>
      <c r="P1798" s="116">
        <v>184</v>
      </c>
      <c r="Q1798" s="116">
        <v>8</v>
      </c>
      <c r="R1798" s="116">
        <v>25</v>
      </c>
      <c r="S1798" s="116">
        <v>18</v>
      </c>
      <c r="T1798" s="116">
        <v>159</v>
      </c>
      <c r="U1798" s="116" t="s">
        <v>159</v>
      </c>
      <c r="V1798" s="116">
        <v>117</v>
      </c>
      <c r="W1798" s="116">
        <v>649</v>
      </c>
      <c r="X1798" s="116">
        <v>21</v>
      </c>
      <c r="Y1798" s="116">
        <v>167</v>
      </c>
      <c r="Z1798" s="116">
        <v>96</v>
      </c>
      <c r="AA1798" s="116">
        <v>482</v>
      </c>
      <c r="AB1798" s="116">
        <v>0</v>
      </c>
      <c r="AC1798" s="116">
        <v>0</v>
      </c>
      <c r="AD1798" s="116">
        <v>80</v>
      </c>
      <c r="AE1798" s="116">
        <v>400</v>
      </c>
      <c r="AF1798" s="116" t="s">
        <v>1860</v>
      </c>
      <c r="AG1798" s="117"/>
      <c r="AH1798" s="117" t="s">
        <v>1861</v>
      </c>
    </row>
    <row r="1799" spans="1:34" x14ac:dyDescent="0.25">
      <c r="A1799" s="117" t="s">
        <v>142</v>
      </c>
      <c r="B1799" s="117" t="s">
        <v>143</v>
      </c>
      <c r="C1799" s="117" t="s">
        <v>5366</v>
      </c>
      <c r="D1799" s="117" t="s">
        <v>768</v>
      </c>
      <c r="E1799" s="117" t="s">
        <v>227</v>
      </c>
      <c r="F1799" s="117" t="s">
        <v>767</v>
      </c>
      <c r="G1799" s="117" t="s">
        <v>769</v>
      </c>
      <c r="H1799" s="117" t="s">
        <v>1323</v>
      </c>
      <c r="I1799" s="117"/>
      <c r="J1799" s="116" t="s">
        <v>1858</v>
      </c>
      <c r="K1799" s="116">
        <v>10.06244</v>
      </c>
      <c r="L1799" s="116">
        <v>32.050339999999998</v>
      </c>
      <c r="M1799" s="117" t="s">
        <v>1859</v>
      </c>
      <c r="N1799" s="116" t="s">
        <v>159</v>
      </c>
      <c r="O1799" s="116">
        <v>72</v>
      </c>
      <c r="P1799" s="116">
        <v>370</v>
      </c>
      <c r="Q1799" s="116">
        <v>19</v>
      </c>
      <c r="R1799" s="116">
        <v>60</v>
      </c>
      <c r="S1799" s="116">
        <v>53</v>
      </c>
      <c r="T1799" s="116">
        <v>310</v>
      </c>
      <c r="U1799" s="116" t="s">
        <v>159</v>
      </c>
      <c r="V1799" s="116">
        <v>335</v>
      </c>
      <c r="W1799" s="116">
        <v>1679</v>
      </c>
      <c r="X1799" s="116">
        <v>42</v>
      </c>
      <c r="Y1799" s="116">
        <v>216</v>
      </c>
      <c r="Z1799" s="116">
        <v>293</v>
      </c>
      <c r="AA1799" s="116">
        <v>1463</v>
      </c>
      <c r="AB1799" s="116">
        <v>0</v>
      </c>
      <c r="AC1799" s="116">
        <v>0</v>
      </c>
      <c r="AD1799" s="116">
        <v>30</v>
      </c>
      <c r="AE1799" s="116">
        <v>150</v>
      </c>
      <c r="AF1799" s="116" t="s">
        <v>1860</v>
      </c>
      <c r="AG1799" s="117"/>
      <c r="AH1799" s="117" t="s">
        <v>1861</v>
      </c>
    </row>
    <row r="1800" spans="1:34" x14ac:dyDescent="0.25">
      <c r="A1800" s="117" t="s">
        <v>142</v>
      </c>
      <c r="B1800" s="117" t="s">
        <v>143</v>
      </c>
      <c r="C1800" s="117" t="s">
        <v>5367</v>
      </c>
      <c r="D1800" s="117" t="s">
        <v>768</v>
      </c>
      <c r="E1800" s="117" t="s">
        <v>227</v>
      </c>
      <c r="F1800" s="117" t="s">
        <v>767</v>
      </c>
      <c r="G1800" s="117" t="s">
        <v>769</v>
      </c>
      <c r="H1800" s="117" t="s">
        <v>5368</v>
      </c>
      <c r="I1800" s="117"/>
      <c r="J1800" s="116" t="s">
        <v>1858</v>
      </c>
      <c r="K1800" s="116">
        <v>9.9941300000000002</v>
      </c>
      <c r="L1800" s="116">
        <v>32.163760000000003</v>
      </c>
      <c r="M1800" s="117" t="s">
        <v>1859</v>
      </c>
      <c r="N1800" s="116" t="s">
        <v>159</v>
      </c>
      <c r="O1800" s="116">
        <v>37</v>
      </c>
      <c r="P1800" s="116">
        <v>175</v>
      </c>
      <c r="Q1800" s="116">
        <v>19</v>
      </c>
      <c r="R1800" s="116">
        <v>128</v>
      </c>
      <c r="S1800" s="116">
        <v>18</v>
      </c>
      <c r="T1800" s="116">
        <v>47</v>
      </c>
      <c r="U1800" s="116" t="s">
        <v>159</v>
      </c>
      <c r="V1800" s="116">
        <v>84</v>
      </c>
      <c r="W1800" s="116">
        <v>427</v>
      </c>
      <c r="X1800" s="116">
        <v>36</v>
      </c>
      <c r="Y1800" s="116">
        <v>174</v>
      </c>
      <c r="Z1800" s="116">
        <v>48</v>
      </c>
      <c r="AA1800" s="116">
        <v>253</v>
      </c>
      <c r="AB1800" s="116">
        <v>0</v>
      </c>
      <c r="AC1800" s="116">
        <v>0</v>
      </c>
      <c r="AD1800" s="116">
        <v>90</v>
      </c>
      <c r="AE1800" s="116">
        <v>450</v>
      </c>
      <c r="AF1800" s="116" t="s">
        <v>1860</v>
      </c>
      <c r="AG1800" s="117"/>
      <c r="AH1800" s="117" t="s">
        <v>1861</v>
      </c>
    </row>
    <row r="1801" spans="1:34" x14ac:dyDescent="0.25">
      <c r="A1801" s="117" t="s">
        <v>142</v>
      </c>
      <c r="B1801" s="117" t="s">
        <v>143</v>
      </c>
      <c r="C1801" s="117" t="s">
        <v>5369</v>
      </c>
      <c r="D1801" s="117" t="s">
        <v>768</v>
      </c>
      <c r="E1801" s="117" t="s">
        <v>227</v>
      </c>
      <c r="F1801" s="117" t="s">
        <v>767</v>
      </c>
      <c r="G1801" s="117" t="s">
        <v>769</v>
      </c>
      <c r="H1801" s="117" t="s">
        <v>5370</v>
      </c>
      <c r="I1801" s="117"/>
      <c r="J1801" s="116" t="s">
        <v>1858</v>
      </c>
      <c r="K1801" s="116">
        <v>10.006869999999999</v>
      </c>
      <c r="L1801" s="116">
        <v>32.178879999999999</v>
      </c>
      <c r="M1801" s="117" t="s">
        <v>1859</v>
      </c>
      <c r="N1801" s="116" t="s">
        <v>159</v>
      </c>
      <c r="O1801" s="116">
        <v>42</v>
      </c>
      <c r="P1801" s="116">
        <v>213</v>
      </c>
      <c r="Q1801" s="116">
        <v>29</v>
      </c>
      <c r="R1801" s="116">
        <v>62</v>
      </c>
      <c r="S1801" s="116">
        <v>13</v>
      </c>
      <c r="T1801" s="116">
        <v>151</v>
      </c>
      <c r="U1801" s="116" t="s">
        <v>159</v>
      </c>
      <c r="V1801" s="116">
        <v>49</v>
      </c>
      <c r="W1801" s="116">
        <v>252</v>
      </c>
      <c r="X1801" s="116">
        <v>15</v>
      </c>
      <c r="Y1801" s="116">
        <v>82</v>
      </c>
      <c r="Z1801" s="116">
        <v>34</v>
      </c>
      <c r="AA1801" s="116">
        <v>170</v>
      </c>
      <c r="AB1801" s="116">
        <v>0</v>
      </c>
      <c r="AC1801" s="116">
        <v>0</v>
      </c>
      <c r="AD1801" s="116">
        <v>100</v>
      </c>
      <c r="AE1801" s="116">
        <v>500</v>
      </c>
      <c r="AF1801" s="116" t="s">
        <v>1860</v>
      </c>
      <c r="AG1801" s="117"/>
      <c r="AH1801" s="117" t="s">
        <v>1861</v>
      </c>
    </row>
    <row r="1802" spans="1:34" x14ac:dyDescent="0.25">
      <c r="A1802" s="117" t="s">
        <v>142</v>
      </c>
      <c r="B1802" s="117" t="s">
        <v>143</v>
      </c>
      <c r="C1802" s="117" t="s">
        <v>5371</v>
      </c>
      <c r="D1802" s="117" t="s">
        <v>768</v>
      </c>
      <c r="E1802" s="117" t="s">
        <v>227</v>
      </c>
      <c r="F1802" s="117" t="s">
        <v>767</v>
      </c>
      <c r="G1802" s="117" t="s">
        <v>769</v>
      </c>
      <c r="H1802" s="117" t="s">
        <v>5372</v>
      </c>
      <c r="I1802" s="117"/>
      <c r="J1802" s="116" t="s">
        <v>1858</v>
      </c>
      <c r="K1802" s="116">
        <v>9.9827899999999996</v>
      </c>
      <c r="L1802" s="116">
        <v>32.157510000000002</v>
      </c>
      <c r="M1802" s="117" t="s">
        <v>1859</v>
      </c>
      <c r="N1802" s="116" t="s">
        <v>159</v>
      </c>
      <c r="O1802" s="116">
        <v>8</v>
      </c>
      <c r="P1802" s="116">
        <v>46</v>
      </c>
      <c r="Q1802" s="116">
        <v>4</v>
      </c>
      <c r="R1802" s="116">
        <v>20</v>
      </c>
      <c r="S1802" s="116">
        <v>4</v>
      </c>
      <c r="T1802" s="116">
        <v>26</v>
      </c>
      <c r="U1802" s="116" t="s">
        <v>159</v>
      </c>
      <c r="V1802" s="116">
        <v>22</v>
      </c>
      <c r="W1802" s="116">
        <v>137</v>
      </c>
      <c r="X1802" s="116">
        <v>12</v>
      </c>
      <c r="Y1802" s="116">
        <v>75</v>
      </c>
      <c r="Z1802" s="116">
        <v>10</v>
      </c>
      <c r="AA1802" s="116">
        <v>62</v>
      </c>
      <c r="AB1802" s="116">
        <v>0</v>
      </c>
      <c r="AC1802" s="116">
        <v>0</v>
      </c>
      <c r="AD1802" s="116">
        <v>66</v>
      </c>
      <c r="AE1802" s="116">
        <v>330</v>
      </c>
      <c r="AF1802" s="116" t="s">
        <v>1860</v>
      </c>
      <c r="AG1802" s="117"/>
      <c r="AH1802" s="117" t="s">
        <v>1861</v>
      </c>
    </row>
    <row r="1803" spans="1:34" x14ac:dyDescent="0.25">
      <c r="A1803" s="117" t="s">
        <v>142</v>
      </c>
      <c r="B1803" s="117" t="s">
        <v>143</v>
      </c>
      <c r="C1803" s="117" t="s">
        <v>5373</v>
      </c>
      <c r="D1803" s="117" t="s">
        <v>768</v>
      </c>
      <c r="E1803" s="117" t="s">
        <v>227</v>
      </c>
      <c r="F1803" s="117" t="s">
        <v>767</v>
      </c>
      <c r="G1803" s="117" t="s">
        <v>769</v>
      </c>
      <c r="H1803" s="117" t="s">
        <v>5374</v>
      </c>
      <c r="I1803" s="117"/>
      <c r="J1803" s="116" t="s">
        <v>1858</v>
      </c>
      <c r="K1803" s="116">
        <v>10.085950001</v>
      </c>
      <c r="L1803" s="116">
        <v>32.24691</v>
      </c>
      <c r="M1803" s="117" t="s">
        <v>1859</v>
      </c>
      <c r="N1803" s="116" t="s">
        <v>159</v>
      </c>
      <c r="O1803" s="116">
        <v>12</v>
      </c>
      <c r="P1803" s="116">
        <v>47</v>
      </c>
      <c r="Q1803" s="116">
        <v>12</v>
      </c>
      <c r="R1803" s="116">
        <v>47</v>
      </c>
      <c r="S1803" s="116">
        <v>0</v>
      </c>
      <c r="T1803" s="116">
        <v>0</v>
      </c>
      <c r="U1803" s="116" t="s">
        <v>159</v>
      </c>
      <c r="V1803" s="116">
        <v>32</v>
      </c>
      <c r="W1803" s="116">
        <v>162</v>
      </c>
      <c r="X1803" s="116">
        <v>29</v>
      </c>
      <c r="Y1803" s="116">
        <v>145</v>
      </c>
      <c r="Z1803" s="116">
        <v>3</v>
      </c>
      <c r="AA1803" s="116">
        <v>17</v>
      </c>
      <c r="AB1803" s="116">
        <v>0</v>
      </c>
      <c r="AC1803" s="116">
        <v>0</v>
      </c>
      <c r="AD1803" s="116">
        <v>40</v>
      </c>
      <c r="AE1803" s="116">
        <v>200</v>
      </c>
      <c r="AF1803" s="116" t="s">
        <v>1860</v>
      </c>
      <c r="AG1803" s="117"/>
      <c r="AH1803" s="117" t="s">
        <v>1861</v>
      </c>
    </row>
    <row r="1804" spans="1:34" x14ac:dyDescent="0.25">
      <c r="A1804" s="117" t="s">
        <v>142</v>
      </c>
      <c r="B1804" s="117" t="s">
        <v>143</v>
      </c>
      <c r="C1804" s="117" t="s">
        <v>5375</v>
      </c>
      <c r="D1804" s="117" t="s">
        <v>768</v>
      </c>
      <c r="E1804" s="117" t="s">
        <v>227</v>
      </c>
      <c r="F1804" s="117" t="s">
        <v>767</v>
      </c>
      <c r="G1804" s="117" t="s">
        <v>769</v>
      </c>
      <c r="H1804" s="117" t="s">
        <v>5376</v>
      </c>
      <c r="I1804" s="117"/>
      <c r="J1804" s="116" t="s">
        <v>1858</v>
      </c>
      <c r="K1804" s="116">
        <v>10.02228115</v>
      </c>
      <c r="L1804" s="116">
        <v>32.202038559999998</v>
      </c>
      <c r="M1804" s="117" t="s">
        <v>1859</v>
      </c>
      <c r="N1804" s="116" t="s">
        <v>159</v>
      </c>
      <c r="O1804" s="116">
        <v>21</v>
      </c>
      <c r="P1804" s="116">
        <v>98</v>
      </c>
      <c r="Q1804" s="116">
        <v>14</v>
      </c>
      <c r="R1804" s="116">
        <v>61</v>
      </c>
      <c r="S1804" s="116">
        <v>7</v>
      </c>
      <c r="T1804" s="116">
        <v>37</v>
      </c>
      <c r="U1804" s="116" t="s">
        <v>159</v>
      </c>
      <c r="V1804" s="116">
        <v>26</v>
      </c>
      <c r="W1804" s="116">
        <v>130</v>
      </c>
      <c r="X1804" s="116">
        <v>0</v>
      </c>
      <c r="Y1804" s="116">
        <v>0</v>
      </c>
      <c r="Z1804" s="116">
        <v>26</v>
      </c>
      <c r="AA1804" s="116">
        <v>130</v>
      </c>
      <c r="AB1804" s="116">
        <v>0</v>
      </c>
      <c r="AC1804" s="116">
        <v>0</v>
      </c>
      <c r="AD1804" s="116">
        <v>58</v>
      </c>
      <c r="AE1804" s="116">
        <v>290</v>
      </c>
      <c r="AF1804" s="116" t="s">
        <v>1860</v>
      </c>
      <c r="AG1804" s="117"/>
      <c r="AH1804" s="117" t="s">
        <v>1861</v>
      </c>
    </row>
    <row r="1805" spans="1:34" x14ac:dyDescent="0.25">
      <c r="A1805" s="117" t="s">
        <v>142</v>
      </c>
      <c r="B1805" s="117" t="s">
        <v>143</v>
      </c>
      <c r="C1805" s="117" t="s">
        <v>5377</v>
      </c>
      <c r="D1805" s="117" t="s">
        <v>768</v>
      </c>
      <c r="E1805" s="117" t="s">
        <v>227</v>
      </c>
      <c r="F1805" s="117" t="s">
        <v>767</v>
      </c>
      <c r="G1805" s="117" t="s">
        <v>769</v>
      </c>
      <c r="H1805" s="117" t="s">
        <v>5378</v>
      </c>
      <c r="I1805" s="117"/>
      <c r="J1805" s="116" t="s">
        <v>1858</v>
      </c>
      <c r="K1805" s="116">
        <v>10.064209999999999</v>
      </c>
      <c r="L1805" s="116">
        <v>32.22298</v>
      </c>
      <c r="M1805" s="117" t="s">
        <v>1859</v>
      </c>
      <c r="N1805" s="116" t="s">
        <v>159</v>
      </c>
      <c r="O1805" s="116">
        <v>10</v>
      </c>
      <c r="P1805" s="116">
        <v>34</v>
      </c>
      <c r="Q1805" s="116">
        <v>4</v>
      </c>
      <c r="R1805" s="116">
        <v>11</v>
      </c>
      <c r="S1805" s="116">
        <v>6</v>
      </c>
      <c r="T1805" s="116">
        <v>23</v>
      </c>
      <c r="U1805" s="116" t="s">
        <v>159</v>
      </c>
      <c r="V1805" s="116">
        <v>62</v>
      </c>
      <c r="W1805" s="116">
        <v>299</v>
      </c>
      <c r="X1805" s="116">
        <v>3</v>
      </c>
      <c r="Y1805" s="116">
        <v>12</v>
      </c>
      <c r="Z1805" s="116">
        <v>59</v>
      </c>
      <c r="AA1805" s="116">
        <v>287</v>
      </c>
      <c r="AB1805" s="116">
        <v>0</v>
      </c>
      <c r="AC1805" s="116">
        <v>0</v>
      </c>
      <c r="AD1805" s="116">
        <v>98</v>
      </c>
      <c r="AE1805" s="116">
        <v>490</v>
      </c>
      <c r="AF1805" s="116" t="s">
        <v>1860</v>
      </c>
      <c r="AG1805" s="117"/>
      <c r="AH1805" s="117" t="s">
        <v>1861</v>
      </c>
    </row>
    <row r="1806" spans="1:34" x14ac:dyDescent="0.25">
      <c r="A1806" s="117" t="s">
        <v>142</v>
      </c>
      <c r="B1806" s="117" t="s">
        <v>143</v>
      </c>
      <c r="C1806" s="117" t="s">
        <v>5379</v>
      </c>
      <c r="D1806" s="117" t="s">
        <v>768</v>
      </c>
      <c r="E1806" s="117" t="s">
        <v>227</v>
      </c>
      <c r="F1806" s="117" t="s">
        <v>767</v>
      </c>
      <c r="G1806" s="117" t="s">
        <v>769</v>
      </c>
      <c r="H1806" s="117" t="s">
        <v>5380</v>
      </c>
      <c r="I1806" s="117"/>
      <c r="J1806" s="116" t="s">
        <v>1858</v>
      </c>
      <c r="K1806" s="116">
        <v>10.01216</v>
      </c>
      <c r="L1806" s="116">
        <v>32.188099999999999</v>
      </c>
      <c r="M1806" s="117" t="s">
        <v>1859</v>
      </c>
      <c r="N1806" s="116" t="s">
        <v>146</v>
      </c>
      <c r="O1806" s="116">
        <v>0</v>
      </c>
      <c r="P1806" s="116">
        <v>0</v>
      </c>
      <c r="Q1806" s="116">
        <v>0</v>
      </c>
      <c r="R1806" s="116">
        <v>0</v>
      </c>
      <c r="S1806" s="116">
        <v>0</v>
      </c>
      <c r="T1806" s="116">
        <v>0</v>
      </c>
      <c r="U1806" s="116" t="s">
        <v>159</v>
      </c>
      <c r="V1806" s="116">
        <v>12</v>
      </c>
      <c r="W1806" s="116">
        <v>51</v>
      </c>
      <c r="X1806" s="116">
        <v>5</v>
      </c>
      <c r="Y1806" s="116">
        <v>19</v>
      </c>
      <c r="Z1806" s="116">
        <v>7</v>
      </c>
      <c r="AA1806" s="116">
        <v>32</v>
      </c>
      <c r="AB1806" s="116">
        <v>0</v>
      </c>
      <c r="AC1806" s="116">
        <v>0</v>
      </c>
      <c r="AD1806" s="116">
        <v>60</v>
      </c>
      <c r="AE1806" s="116">
        <v>300</v>
      </c>
      <c r="AF1806" s="116" t="s">
        <v>1860</v>
      </c>
      <c r="AG1806" s="117"/>
      <c r="AH1806" s="117" t="s">
        <v>1861</v>
      </c>
    </row>
    <row r="1807" spans="1:34" x14ac:dyDescent="0.25">
      <c r="A1807" s="117" t="s">
        <v>142</v>
      </c>
      <c r="B1807" s="117" t="s">
        <v>143</v>
      </c>
      <c r="C1807" s="117" t="s">
        <v>5381</v>
      </c>
      <c r="D1807" s="117" t="s">
        <v>768</v>
      </c>
      <c r="E1807" s="117" t="s">
        <v>227</v>
      </c>
      <c r="F1807" s="117" t="s">
        <v>1669</v>
      </c>
      <c r="G1807" s="117" t="s">
        <v>1670</v>
      </c>
      <c r="H1807" s="117" t="s">
        <v>5382</v>
      </c>
      <c r="I1807" s="117"/>
      <c r="J1807" s="116" t="s">
        <v>1858</v>
      </c>
      <c r="K1807" s="116">
        <v>9.8572500000000005</v>
      </c>
      <c r="L1807" s="116">
        <v>32.027189999999997</v>
      </c>
      <c r="M1807" s="118" t="s">
        <v>2151</v>
      </c>
      <c r="N1807" s="116" t="s">
        <v>146</v>
      </c>
      <c r="O1807" s="116">
        <v>0</v>
      </c>
      <c r="P1807" s="116">
        <v>0</v>
      </c>
      <c r="Q1807" s="116">
        <v>0</v>
      </c>
      <c r="R1807" s="116">
        <v>0</v>
      </c>
      <c r="S1807" s="116">
        <v>0</v>
      </c>
      <c r="T1807" s="116">
        <v>0</v>
      </c>
      <c r="U1807" s="119" t="s">
        <v>146</v>
      </c>
      <c r="V1807" s="116">
        <v>0</v>
      </c>
      <c r="W1807" s="116">
        <v>0</v>
      </c>
      <c r="X1807" s="116">
        <v>0</v>
      </c>
      <c r="Y1807" s="116">
        <v>0</v>
      </c>
      <c r="Z1807" s="116">
        <v>0</v>
      </c>
      <c r="AA1807" s="116">
        <v>0</v>
      </c>
      <c r="AB1807" s="116">
        <v>0</v>
      </c>
      <c r="AC1807" s="116">
        <v>0</v>
      </c>
      <c r="AD1807" s="116">
        <v>0</v>
      </c>
      <c r="AE1807" s="116">
        <v>0</v>
      </c>
      <c r="AF1807" s="116" t="s">
        <v>1860</v>
      </c>
      <c r="AG1807" s="117" t="s">
        <v>2905</v>
      </c>
      <c r="AH1807" s="117" t="s">
        <v>1861</v>
      </c>
    </row>
    <row r="1808" spans="1:34" x14ac:dyDescent="0.25">
      <c r="A1808" s="117" t="s">
        <v>142</v>
      </c>
      <c r="B1808" s="117" t="s">
        <v>143</v>
      </c>
      <c r="C1808" s="117" t="s">
        <v>5383</v>
      </c>
      <c r="D1808" s="117" t="s">
        <v>768</v>
      </c>
      <c r="E1808" s="117" t="s">
        <v>227</v>
      </c>
      <c r="F1808" s="117" t="s">
        <v>1669</v>
      </c>
      <c r="G1808" s="117" t="s">
        <v>1670</v>
      </c>
      <c r="H1808" s="117" t="s">
        <v>5384</v>
      </c>
      <c r="I1808" s="117"/>
      <c r="J1808" s="116" t="s">
        <v>1858</v>
      </c>
      <c r="K1808" s="116">
        <v>9.9762199999999996</v>
      </c>
      <c r="L1808" s="116">
        <v>32.076120000000003</v>
      </c>
      <c r="M1808" s="118" t="s">
        <v>2151</v>
      </c>
      <c r="N1808" s="116" t="s">
        <v>146</v>
      </c>
      <c r="O1808" s="116">
        <v>0</v>
      </c>
      <c r="P1808" s="116">
        <v>0</v>
      </c>
      <c r="Q1808" s="116">
        <v>0</v>
      </c>
      <c r="R1808" s="116">
        <v>0</v>
      </c>
      <c r="S1808" s="116">
        <v>0</v>
      </c>
      <c r="T1808" s="116">
        <v>0</v>
      </c>
      <c r="U1808" s="119" t="s">
        <v>146</v>
      </c>
      <c r="V1808" s="116">
        <v>0</v>
      </c>
      <c r="W1808" s="116">
        <v>0</v>
      </c>
      <c r="X1808" s="116">
        <v>0</v>
      </c>
      <c r="Y1808" s="116">
        <v>0</v>
      </c>
      <c r="Z1808" s="116">
        <v>0</v>
      </c>
      <c r="AA1808" s="116">
        <v>0</v>
      </c>
      <c r="AB1808" s="116">
        <v>0</v>
      </c>
      <c r="AC1808" s="116">
        <v>0</v>
      </c>
      <c r="AD1808" s="116">
        <v>0</v>
      </c>
      <c r="AE1808" s="116">
        <v>0</v>
      </c>
      <c r="AF1808" s="116" t="s">
        <v>1860</v>
      </c>
      <c r="AG1808" s="117" t="s">
        <v>2905</v>
      </c>
      <c r="AH1808" s="117" t="s">
        <v>1861</v>
      </c>
    </row>
    <row r="1809" spans="1:34" x14ac:dyDescent="0.25">
      <c r="A1809" s="117" t="s">
        <v>142</v>
      </c>
      <c r="B1809" s="117" t="s">
        <v>143</v>
      </c>
      <c r="C1809" s="117" t="s">
        <v>5385</v>
      </c>
      <c r="D1809" s="117" t="s">
        <v>768</v>
      </c>
      <c r="E1809" s="117" t="s">
        <v>227</v>
      </c>
      <c r="F1809" s="117" t="s">
        <v>1669</v>
      </c>
      <c r="G1809" s="117" t="s">
        <v>1670</v>
      </c>
      <c r="H1809" s="117" t="s">
        <v>5386</v>
      </c>
      <c r="I1809" s="117"/>
      <c r="J1809" s="116" t="s">
        <v>1858</v>
      </c>
      <c r="K1809" s="116">
        <v>9.9066159549999995</v>
      </c>
      <c r="L1809" s="116">
        <v>32.106711279999999</v>
      </c>
      <c r="M1809" s="118" t="s">
        <v>2151</v>
      </c>
      <c r="N1809" s="116" t="s">
        <v>146</v>
      </c>
      <c r="O1809" s="116">
        <v>0</v>
      </c>
      <c r="P1809" s="116">
        <v>0</v>
      </c>
      <c r="Q1809" s="116">
        <v>0</v>
      </c>
      <c r="R1809" s="116">
        <v>0</v>
      </c>
      <c r="S1809" s="116">
        <v>0</v>
      </c>
      <c r="T1809" s="116">
        <v>0</v>
      </c>
      <c r="U1809" s="119" t="s">
        <v>146</v>
      </c>
      <c r="V1809" s="116">
        <v>0</v>
      </c>
      <c r="W1809" s="116">
        <v>0</v>
      </c>
      <c r="X1809" s="116">
        <v>0</v>
      </c>
      <c r="Y1809" s="116">
        <v>0</v>
      </c>
      <c r="Z1809" s="116">
        <v>0</v>
      </c>
      <c r="AA1809" s="116">
        <v>0</v>
      </c>
      <c r="AB1809" s="116">
        <v>0</v>
      </c>
      <c r="AC1809" s="116">
        <v>0</v>
      </c>
      <c r="AD1809" s="116">
        <v>0</v>
      </c>
      <c r="AE1809" s="116">
        <v>0</v>
      </c>
      <c r="AF1809" s="116" t="s">
        <v>1860</v>
      </c>
      <c r="AG1809" s="117" t="s">
        <v>2905</v>
      </c>
      <c r="AH1809" s="117" t="s">
        <v>1861</v>
      </c>
    </row>
    <row r="1810" spans="1:34" x14ac:dyDescent="0.25">
      <c r="A1810" s="117" t="s">
        <v>142</v>
      </c>
      <c r="B1810" s="117" t="s">
        <v>143</v>
      </c>
      <c r="C1810" s="117" t="s">
        <v>5387</v>
      </c>
      <c r="D1810" s="117" t="s">
        <v>768</v>
      </c>
      <c r="E1810" s="117" t="s">
        <v>227</v>
      </c>
      <c r="F1810" s="117" t="s">
        <v>1669</v>
      </c>
      <c r="G1810" s="117" t="s">
        <v>1670</v>
      </c>
      <c r="H1810" s="117" t="s">
        <v>5388</v>
      </c>
      <c r="I1810" s="117"/>
      <c r="J1810" s="116" t="s">
        <v>1858</v>
      </c>
      <c r="K1810" s="116">
        <v>9.938693679</v>
      </c>
      <c r="L1810" s="116">
        <v>32.103637364000001</v>
      </c>
      <c r="M1810" s="118" t="s">
        <v>2151</v>
      </c>
      <c r="N1810" s="116" t="s">
        <v>146</v>
      </c>
      <c r="O1810" s="116">
        <v>0</v>
      </c>
      <c r="P1810" s="116">
        <v>0</v>
      </c>
      <c r="Q1810" s="116">
        <v>0</v>
      </c>
      <c r="R1810" s="116">
        <v>0</v>
      </c>
      <c r="S1810" s="116">
        <v>0</v>
      </c>
      <c r="T1810" s="116">
        <v>0</v>
      </c>
      <c r="U1810" s="119" t="s">
        <v>146</v>
      </c>
      <c r="V1810" s="116">
        <v>0</v>
      </c>
      <c r="W1810" s="116">
        <v>0</v>
      </c>
      <c r="X1810" s="116">
        <v>0</v>
      </c>
      <c r="Y1810" s="116">
        <v>0</v>
      </c>
      <c r="Z1810" s="116">
        <v>0</v>
      </c>
      <c r="AA1810" s="116">
        <v>0</v>
      </c>
      <c r="AB1810" s="116">
        <v>0</v>
      </c>
      <c r="AC1810" s="116">
        <v>0</v>
      </c>
      <c r="AD1810" s="116">
        <v>0</v>
      </c>
      <c r="AE1810" s="116">
        <v>0</v>
      </c>
      <c r="AF1810" s="116" t="s">
        <v>1860</v>
      </c>
      <c r="AG1810" s="117" t="s">
        <v>2905</v>
      </c>
      <c r="AH1810" s="117" t="s">
        <v>1861</v>
      </c>
    </row>
    <row r="1811" spans="1:34" x14ac:dyDescent="0.25">
      <c r="A1811" s="117" t="s">
        <v>142</v>
      </c>
      <c r="B1811" s="117" t="s">
        <v>143</v>
      </c>
      <c r="C1811" s="117" t="s">
        <v>5389</v>
      </c>
      <c r="D1811" s="117" t="s">
        <v>768</v>
      </c>
      <c r="E1811" s="117" t="s">
        <v>227</v>
      </c>
      <c r="F1811" s="117" t="s">
        <v>1669</v>
      </c>
      <c r="G1811" s="117" t="s">
        <v>1670</v>
      </c>
      <c r="H1811" s="117" t="s">
        <v>5390</v>
      </c>
      <c r="I1811" s="117"/>
      <c r="J1811" s="116" t="s">
        <v>1858</v>
      </c>
      <c r="K1811" s="116">
        <v>10.05283614</v>
      </c>
      <c r="L1811" s="116">
        <v>32.070896070000003</v>
      </c>
      <c r="M1811" s="117" t="s">
        <v>1859</v>
      </c>
      <c r="N1811" s="116" t="s">
        <v>159</v>
      </c>
      <c r="O1811" s="116">
        <v>21</v>
      </c>
      <c r="P1811" s="116">
        <v>145</v>
      </c>
      <c r="Q1811" s="116">
        <v>17</v>
      </c>
      <c r="R1811" s="116">
        <v>106</v>
      </c>
      <c r="S1811" s="116">
        <v>4</v>
      </c>
      <c r="T1811" s="116">
        <v>39</v>
      </c>
      <c r="U1811" s="119" t="s">
        <v>146</v>
      </c>
      <c r="V1811" s="116">
        <v>0</v>
      </c>
      <c r="W1811" s="116">
        <v>0</v>
      </c>
      <c r="X1811" s="116">
        <v>0</v>
      </c>
      <c r="Y1811" s="116">
        <v>0</v>
      </c>
      <c r="Z1811" s="116">
        <v>0</v>
      </c>
      <c r="AA1811" s="116">
        <v>0</v>
      </c>
      <c r="AB1811" s="116">
        <v>0</v>
      </c>
      <c r="AC1811" s="116">
        <v>0</v>
      </c>
      <c r="AD1811" s="116">
        <v>0</v>
      </c>
      <c r="AE1811" s="116">
        <v>0</v>
      </c>
      <c r="AF1811" s="116" t="s">
        <v>1860</v>
      </c>
      <c r="AG1811" s="117"/>
      <c r="AH1811" s="117" t="s">
        <v>1861</v>
      </c>
    </row>
    <row r="1812" spans="1:34" x14ac:dyDescent="0.25">
      <c r="A1812" s="117" t="s">
        <v>142</v>
      </c>
      <c r="B1812" s="117" t="s">
        <v>143</v>
      </c>
      <c r="C1812" s="117" t="s">
        <v>5391</v>
      </c>
      <c r="D1812" s="117" t="s">
        <v>768</v>
      </c>
      <c r="E1812" s="117" t="s">
        <v>227</v>
      </c>
      <c r="F1812" s="117" t="s">
        <v>1669</v>
      </c>
      <c r="G1812" s="117" t="s">
        <v>1670</v>
      </c>
      <c r="H1812" s="117" t="s">
        <v>1670</v>
      </c>
      <c r="I1812" s="117"/>
      <c r="J1812" s="116" t="s">
        <v>1858</v>
      </c>
      <c r="K1812" s="116">
        <v>9.8878599999999999</v>
      </c>
      <c r="L1812" s="116">
        <v>32.107700000000001</v>
      </c>
      <c r="M1812" s="117" t="s">
        <v>1859</v>
      </c>
      <c r="N1812" s="116" t="s">
        <v>159</v>
      </c>
      <c r="O1812" s="116">
        <v>125</v>
      </c>
      <c r="P1812" s="116">
        <v>461</v>
      </c>
      <c r="Q1812" s="116">
        <v>109</v>
      </c>
      <c r="R1812" s="116">
        <v>332</v>
      </c>
      <c r="S1812" s="116">
        <v>16</v>
      </c>
      <c r="T1812" s="116">
        <v>129</v>
      </c>
      <c r="U1812" s="116" t="s">
        <v>159</v>
      </c>
      <c r="V1812" s="116">
        <v>636</v>
      </c>
      <c r="W1812" s="116">
        <v>3518</v>
      </c>
      <c r="X1812" s="116">
        <v>636</v>
      </c>
      <c r="Y1812" s="116">
        <v>3518</v>
      </c>
      <c r="Z1812" s="116">
        <v>0</v>
      </c>
      <c r="AA1812" s="116">
        <v>0</v>
      </c>
      <c r="AB1812" s="116">
        <v>0</v>
      </c>
      <c r="AC1812" s="116">
        <v>0</v>
      </c>
      <c r="AD1812" s="116">
        <v>0</v>
      </c>
      <c r="AE1812" s="116">
        <v>0</v>
      </c>
      <c r="AF1812" s="116" t="s">
        <v>1860</v>
      </c>
      <c r="AG1812" s="117"/>
      <c r="AH1812" s="117" t="s">
        <v>1861</v>
      </c>
    </row>
    <row r="1813" spans="1:34" x14ac:dyDescent="0.25">
      <c r="A1813" s="117" t="s">
        <v>142</v>
      </c>
      <c r="B1813" s="117" t="s">
        <v>143</v>
      </c>
      <c r="C1813" s="117" t="s">
        <v>5392</v>
      </c>
      <c r="D1813" s="117" t="s">
        <v>768</v>
      </c>
      <c r="E1813" s="117" t="s">
        <v>227</v>
      </c>
      <c r="F1813" s="117" t="s">
        <v>1669</v>
      </c>
      <c r="G1813" s="117" t="s">
        <v>1670</v>
      </c>
      <c r="H1813" s="117" t="s">
        <v>5393</v>
      </c>
      <c r="I1813" s="117"/>
      <c r="J1813" s="116" t="s">
        <v>1858</v>
      </c>
      <c r="K1813" s="116">
        <v>9.9925510000000006</v>
      </c>
      <c r="L1813" s="116">
        <v>32.056590999999997</v>
      </c>
      <c r="M1813" s="117" t="s">
        <v>1859</v>
      </c>
      <c r="N1813" s="116" t="s">
        <v>146</v>
      </c>
      <c r="O1813" s="116">
        <v>0</v>
      </c>
      <c r="P1813" s="116">
        <v>0</v>
      </c>
      <c r="Q1813" s="116">
        <v>0</v>
      </c>
      <c r="R1813" s="116">
        <v>0</v>
      </c>
      <c r="S1813" s="116">
        <v>0</v>
      </c>
      <c r="T1813" s="116">
        <v>0</v>
      </c>
      <c r="U1813" s="116" t="s">
        <v>159</v>
      </c>
      <c r="V1813" s="116">
        <v>297</v>
      </c>
      <c r="W1813" s="116">
        <v>1380</v>
      </c>
      <c r="X1813" s="116">
        <v>136</v>
      </c>
      <c r="Y1813" s="116">
        <v>1035</v>
      </c>
      <c r="Z1813" s="116">
        <v>161</v>
      </c>
      <c r="AA1813" s="116">
        <v>345</v>
      </c>
      <c r="AB1813" s="116">
        <v>24</v>
      </c>
      <c r="AC1813" s="116">
        <v>122</v>
      </c>
      <c r="AD1813" s="116">
        <v>12</v>
      </c>
      <c r="AE1813" s="116">
        <v>60</v>
      </c>
      <c r="AF1813" s="116" t="s">
        <v>1915</v>
      </c>
      <c r="AG1813" s="117" t="s">
        <v>2270</v>
      </c>
      <c r="AH1813" s="117" t="s">
        <v>1861</v>
      </c>
    </row>
    <row r="1814" spans="1:34" x14ac:dyDescent="0.25">
      <c r="A1814" s="117" t="s">
        <v>142</v>
      </c>
      <c r="B1814" s="117" t="s">
        <v>143</v>
      </c>
      <c r="C1814" s="117" t="s">
        <v>5394</v>
      </c>
      <c r="D1814" s="117" t="s">
        <v>768</v>
      </c>
      <c r="E1814" s="117" t="s">
        <v>227</v>
      </c>
      <c r="F1814" s="117" t="s">
        <v>1669</v>
      </c>
      <c r="G1814" s="117" t="s">
        <v>1670</v>
      </c>
      <c r="H1814" s="117" t="s">
        <v>5395</v>
      </c>
      <c r="I1814" s="117"/>
      <c r="J1814" s="116" t="s">
        <v>1858</v>
      </c>
      <c r="K1814" s="116">
        <v>9.9593910000000001</v>
      </c>
      <c r="L1814" s="116">
        <v>32.061779999999999</v>
      </c>
      <c r="M1814" s="118" t="s">
        <v>2151</v>
      </c>
      <c r="N1814" s="116" t="s">
        <v>146</v>
      </c>
      <c r="O1814" s="116">
        <v>0</v>
      </c>
      <c r="P1814" s="116">
        <v>0</v>
      </c>
      <c r="Q1814" s="116">
        <v>0</v>
      </c>
      <c r="R1814" s="116">
        <v>0</v>
      </c>
      <c r="S1814" s="116">
        <v>0</v>
      </c>
      <c r="T1814" s="116">
        <v>0</v>
      </c>
      <c r="U1814" s="119" t="s">
        <v>146</v>
      </c>
      <c r="V1814" s="116">
        <v>0</v>
      </c>
      <c r="W1814" s="116">
        <v>0</v>
      </c>
      <c r="X1814" s="116">
        <v>0</v>
      </c>
      <c r="Y1814" s="116">
        <v>0</v>
      </c>
      <c r="Z1814" s="116">
        <v>0</v>
      </c>
      <c r="AA1814" s="116">
        <v>0</v>
      </c>
      <c r="AB1814" s="116">
        <v>0</v>
      </c>
      <c r="AC1814" s="116">
        <v>0</v>
      </c>
      <c r="AD1814" s="116">
        <v>0</v>
      </c>
      <c r="AE1814" s="116">
        <v>0</v>
      </c>
      <c r="AF1814" s="116" t="s">
        <v>1860</v>
      </c>
      <c r="AG1814" s="117" t="s">
        <v>2905</v>
      </c>
      <c r="AH1814" s="117" t="s">
        <v>1861</v>
      </c>
    </row>
    <row r="1815" spans="1:34" x14ac:dyDescent="0.25">
      <c r="A1815" s="117" t="s">
        <v>142</v>
      </c>
      <c r="B1815" s="117" t="s">
        <v>143</v>
      </c>
      <c r="C1815" s="117" t="s">
        <v>5396</v>
      </c>
      <c r="D1815" s="117" t="s">
        <v>768</v>
      </c>
      <c r="E1815" s="117" t="s">
        <v>227</v>
      </c>
      <c r="F1815" s="117" t="s">
        <v>1669</v>
      </c>
      <c r="G1815" s="117" t="s">
        <v>1670</v>
      </c>
      <c r="H1815" s="117" t="s">
        <v>5397</v>
      </c>
      <c r="I1815" s="117"/>
      <c r="J1815" s="116" t="s">
        <v>1858</v>
      </c>
      <c r="K1815" s="116">
        <v>9.9427516950000001</v>
      </c>
      <c r="L1815" s="116">
        <v>32.144759579999999</v>
      </c>
      <c r="M1815" s="117" t="s">
        <v>1859</v>
      </c>
      <c r="N1815" s="116" t="s">
        <v>159</v>
      </c>
      <c r="O1815" s="116">
        <v>19</v>
      </c>
      <c r="P1815" s="116">
        <v>97</v>
      </c>
      <c r="Q1815" s="116">
        <v>11</v>
      </c>
      <c r="R1815" s="116">
        <v>68</v>
      </c>
      <c r="S1815" s="116">
        <v>8</v>
      </c>
      <c r="T1815" s="116">
        <v>29</v>
      </c>
      <c r="U1815" s="116" t="s">
        <v>159</v>
      </c>
      <c r="V1815" s="116">
        <v>27</v>
      </c>
      <c r="W1815" s="116">
        <v>179</v>
      </c>
      <c r="X1815" s="116">
        <v>20</v>
      </c>
      <c r="Y1815" s="116">
        <v>142</v>
      </c>
      <c r="Z1815" s="116">
        <v>7</v>
      </c>
      <c r="AA1815" s="116">
        <v>37</v>
      </c>
      <c r="AB1815" s="116">
        <v>0</v>
      </c>
      <c r="AC1815" s="116">
        <v>0</v>
      </c>
      <c r="AD1815" s="116">
        <v>17</v>
      </c>
      <c r="AE1815" s="116">
        <v>84</v>
      </c>
      <c r="AF1815" s="116" t="s">
        <v>1860</v>
      </c>
      <c r="AG1815" s="117"/>
      <c r="AH1815" s="117" t="s">
        <v>1861</v>
      </c>
    </row>
    <row r="1816" spans="1:34" x14ac:dyDescent="0.25">
      <c r="A1816" s="117" t="s">
        <v>142</v>
      </c>
      <c r="B1816" s="117" t="s">
        <v>143</v>
      </c>
      <c r="C1816" s="117" t="s">
        <v>5398</v>
      </c>
      <c r="D1816" s="117" t="s">
        <v>768</v>
      </c>
      <c r="E1816" s="117" t="s">
        <v>227</v>
      </c>
      <c r="F1816" s="117" t="s">
        <v>1669</v>
      </c>
      <c r="G1816" s="117" t="s">
        <v>1670</v>
      </c>
      <c r="H1816" s="117" t="s">
        <v>5399</v>
      </c>
      <c r="I1816" s="117"/>
      <c r="J1816" s="116" t="s">
        <v>1858</v>
      </c>
      <c r="K1816" s="116">
        <v>9.8856830000000002</v>
      </c>
      <c r="L1816" s="116">
        <v>32.049100000000003</v>
      </c>
      <c r="M1816" s="118" t="s">
        <v>2151</v>
      </c>
      <c r="N1816" s="116" t="s">
        <v>146</v>
      </c>
      <c r="O1816" s="116">
        <v>0</v>
      </c>
      <c r="P1816" s="116">
        <v>0</v>
      </c>
      <c r="Q1816" s="116">
        <v>0</v>
      </c>
      <c r="R1816" s="116">
        <v>0</v>
      </c>
      <c r="S1816" s="116">
        <v>0</v>
      </c>
      <c r="T1816" s="116">
        <v>0</v>
      </c>
      <c r="U1816" s="119" t="s">
        <v>146</v>
      </c>
      <c r="V1816" s="116">
        <v>0</v>
      </c>
      <c r="W1816" s="116">
        <v>0</v>
      </c>
      <c r="X1816" s="116">
        <v>0</v>
      </c>
      <c r="Y1816" s="116">
        <v>0</v>
      </c>
      <c r="Z1816" s="116">
        <v>0</v>
      </c>
      <c r="AA1816" s="116">
        <v>0</v>
      </c>
      <c r="AB1816" s="116">
        <v>0</v>
      </c>
      <c r="AC1816" s="116">
        <v>0</v>
      </c>
      <c r="AD1816" s="116">
        <v>0</v>
      </c>
      <c r="AE1816" s="116">
        <v>0</v>
      </c>
      <c r="AF1816" s="116" t="s">
        <v>1860</v>
      </c>
      <c r="AG1816" s="117" t="s">
        <v>2905</v>
      </c>
      <c r="AH1816" s="117" t="s">
        <v>1861</v>
      </c>
    </row>
    <row r="1817" spans="1:34" x14ac:dyDescent="0.25">
      <c r="A1817" s="117" t="s">
        <v>142</v>
      </c>
      <c r="B1817" s="117" t="s">
        <v>143</v>
      </c>
      <c r="C1817" s="117" t="s">
        <v>5400</v>
      </c>
      <c r="D1817" s="117" t="s">
        <v>768</v>
      </c>
      <c r="E1817" s="117" t="s">
        <v>227</v>
      </c>
      <c r="F1817" s="117" t="s">
        <v>1669</v>
      </c>
      <c r="G1817" s="117" t="s">
        <v>1670</v>
      </c>
      <c r="H1817" s="117" t="s">
        <v>5401</v>
      </c>
      <c r="I1817" s="117"/>
      <c r="J1817" s="116" t="s">
        <v>1858</v>
      </c>
      <c r="K1817" s="116">
        <v>10.03786</v>
      </c>
      <c r="L1817" s="116">
        <v>32.073810000000002</v>
      </c>
      <c r="M1817" s="117" t="s">
        <v>1859</v>
      </c>
      <c r="N1817" s="116" t="s">
        <v>159</v>
      </c>
      <c r="O1817" s="116">
        <v>7</v>
      </c>
      <c r="P1817" s="116">
        <v>43</v>
      </c>
      <c r="Q1817" s="116">
        <v>4</v>
      </c>
      <c r="R1817" s="116">
        <v>25</v>
      </c>
      <c r="S1817" s="116">
        <v>3</v>
      </c>
      <c r="T1817" s="116">
        <v>18</v>
      </c>
      <c r="U1817" s="116" t="s">
        <v>159</v>
      </c>
      <c r="V1817" s="116">
        <v>8</v>
      </c>
      <c r="W1817" s="116">
        <v>23</v>
      </c>
      <c r="X1817" s="116">
        <v>8</v>
      </c>
      <c r="Y1817" s="116">
        <v>23</v>
      </c>
      <c r="Z1817" s="116">
        <v>0</v>
      </c>
      <c r="AA1817" s="116">
        <v>0</v>
      </c>
      <c r="AB1817" s="116">
        <v>0</v>
      </c>
      <c r="AC1817" s="116">
        <v>0</v>
      </c>
      <c r="AD1817" s="116">
        <v>17</v>
      </c>
      <c r="AE1817" s="116">
        <v>88</v>
      </c>
      <c r="AF1817" s="116" t="s">
        <v>1860</v>
      </c>
      <c r="AG1817" s="117"/>
      <c r="AH1817" s="117" t="s">
        <v>1861</v>
      </c>
    </row>
    <row r="1818" spans="1:34" x14ac:dyDescent="0.25">
      <c r="A1818" s="117" t="s">
        <v>142</v>
      </c>
      <c r="B1818" s="117" t="s">
        <v>143</v>
      </c>
      <c r="C1818" s="117" t="s">
        <v>5402</v>
      </c>
      <c r="D1818" s="117" t="s">
        <v>768</v>
      </c>
      <c r="E1818" s="117" t="s">
        <v>227</v>
      </c>
      <c r="F1818" s="117" t="s">
        <v>1669</v>
      </c>
      <c r="G1818" s="117" t="s">
        <v>1670</v>
      </c>
      <c r="H1818" s="117" t="s">
        <v>5403</v>
      </c>
      <c r="I1818" s="117"/>
      <c r="J1818" s="116" t="s">
        <v>1858</v>
      </c>
      <c r="K1818" s="116">
        <v>9.8371399999999998</v>
      </c>
      <c r="L1818" s="116">
        <v>32.009169999999997</v>
      </c>
      <c r="M1818" s="117" t="s">
        <v>1859</v>
      </c>
      <c r="N1818" s="116" t="s">
        <v>159</v>
      </c>
      <c r="O1818" s="116">
        <v>62</v>
      </c>
      <c r="P1818" s="116">
        <v>381</v>
      </c>
      <c r="Q1818" s="116">
        <v>56</v>
      </c>
      <c r="R1818" s="116">
        <v>356</v>
      </c>
      <c r="S1818" s="116">
        <v>6</v>
      </c>
      <c r="T1818" s="116">
        <v>25</v>
      </c>
      <c r="U1818" s="116" t="s">
        <v>159</v>
      </c>
      <c r="V1818" s="116">
        <v>3</v>
      </c>
      <c r="W1818" s="116">
        <v>10</v>
      </c>
      <c r="X1818" s="116">
        <v>2</v>
      </c>
      <c r="Y1818" s="116">
        <v>6</v>
      </c>
      <c r="Z1818" s="116">
        <v>1</v>
      </c>
      <c r="AA1818" s="116">
        <v>4</v>
      </c>
      <c r="AB1818" s="116">
        <v>0</v>
      </c>
      <c r="AC1818" s="116">
        <v>0</v>
      </c>
      <c r="AD1818" s="116">
        <v>0</v>
      </c>
      <c r="AE1818" s="116">
        <v>0</v>
      </c>
      <c r="AF1818" s="116" t="s">
        <v>1860</v>
      </c>
      <c r="AG1818" s="117"/>
      <c r="AH1818" s="117" t="s">
        <v>1861</v>
      </c>
    </row>
    <row r="1819" spans="1:34" x14ac:dyDescent="0.25">
      <c r="A1819" s="117" t="s">
        <v>142</v>
      </c>
      <c r="B1819" s="117" t="s">
        <v>143</v>
      </c>
      <c r="C1819" s="117" t="s">
        <v>5404</v>
      </c>
      <c r="D1819" s="117" t="s">
        <v>768</v>
      </c>
      <c r="E1819" s="117" t="s">
        <v>227</v>
      </c>
      <c r="F1819" s="117" t="s">
        <v>1669</v>
      </c>
      <c r="G1819" s="117" t="s">
        <v>1670</v>
      </c>
      <c r="H1819" s="117" t="s">
        <v>5405</v>
      </c>
      <c r="I1819" s="117"/>
      <c r="J1819" s="116" t="s">
        <v>1858</v>
      </c>
      <c r="K1819" s="116">
        <v>9.9210200000000004</v>
      </c>
      <c r="L1819" s="116">
        <v>32.048490000000001</v>
      </c>
      <c r="M1819" s="118" t="s">
        <v>2151</v>
      </c>
      <c r="N1819" s="116" t="s">
        <v>146</v>
      </c>
      <c r="O1819" s="116">
        <v>0</v>
      </c>
      <c r="P1819" s="116">
        <v>0</v>
      </c>
      <c r="Q1819" s="116">
        <v>0</v>
      </c>
      <c r="R1819" s="116">
        <v>0</v>
      </c>
      <c r="S1819" s="116">
        <v>0</v>
      </c>
      <c r="T1819" s="116">
        <v>0</v>
      </c>
      <c r="U1819" s="119" t="s">
        <v>146</v>
      </c>
      <c r="V1819" s="116">
        <v>0</v>
      </c>
      <c r="W1819" s="116">
        <v>0</v>
      </c>
      <c r="X1819" s="116">
        <v>0</v>
      </c>
      <c r="Y1819" s="116">
        <v>0</v>
      </c>
      <c r="Z1819" s="116">
        <v>0</v>
      </c>
      <c r="AA1819" s="116">
        <v>0</v>
      </c>
      <c r="AB1819" s="116">
        <v>0</v>
      </c>
      <c r="AC1819" s="116">
        <v>0</v>
      </c>
      <c r="AD1819" s="116">
        <v>0</v>
      </c>
      <c r="AE1819" s="116">
        <v>0</v>
      </c>
      <c r="AF1819" s="116" t="s">
        <v>1860</v>
      </c>
      <c r="AG1819" s="117" t="s">
        <v>2905</v>
      </c>
      <c r="AH1819" s="117" t="s">
        <v>1861</v>
      </c>
    </row>
    <row r="1820" spans="1:34" x14ac:dyDescent="0.25">
      <c r="A1820" s="117" t="s">
        <v>142</v>
      </c>
      <c r="B1820" s="117" t="s">
        <v>143</v>
      </c>
      <c r="C1820" s="117" t="s">
        <v>5406</v>
      </c>
      <c r="D1820" s="117" t="s">
        <v>768</v>
      </c>
      <c r="E1820" s="117" t="s">
        <v>227</v>
      </c>
      <c r="F1820" s="117" t="s">
        <v>1669</v>
      </c>
      <c r="G1820" s="117" t="s">
        <v>1670</v>
      </c>
      <c r="H1820" s="117" t="s">
        <v>5407</v>
      </c>
      <c r="I1820" s="117"/>
      <c r="J1820" s="116" t="s">
        <v>1858</v>
      </c>
      <c r="K1820" s="116">
        <v>9.8690300000000004</v>
      </c>
      <c r="L1820" s="116">
        <v>32.058169999999997</v>
      </c>
      <c r="M1820" s="117" t="s">
        <v>1859</v>
      </c>
      <c r="N1820" s="116" t="s">
        <v>159</v>
      </c>
      <c r="O1820" s="116">
        <v>30</v>
      </c>
      <c r="P1820" s="116">
        <v>195</v>
      </c>
      <c r="Q1820" s="116">
        <v>3</v>
      </c>
      <c r="R1820" s="116">
        <v>33</v>
      </c>
      <c r="S1820" s="116">
        <v>27</v>
      </c>
      <c r="T1820" s="116">
        <v>162</v>
      </c>
      <c r="U1820" s="116" t="s">
        <v>159</v>
      </c>
      <c r="V1820" s="116">
        <v>18</v>
      </c>
      <c r="W1820" s="116">
        <v>92</v>
      </c>
      <c r="X1820" s="116">
        <v>5</v>
      </c>
      <c r="Y1820" s="116">
        <v>27</v>
      </c>
      <c r="Z1820" s="116">
        <v>13</v>
      </c>
      <c r="AA1820" s="116">
        <v>65</v>
      </c>
      <c r="AB1820" s="116">
        <v>10</v>
      </c>
      <c r="AC1820" s="116">
        <v>50</v>
      </c>
      <c r="AD1820" s="116">
        <v>56</v>
      </c>
      <c r="AE1820" s="116">
        <v>280</v>
      </c>
      <c r="AF1820" s="116" t="s">
        <v>1860</v>
      </c>
      <c r="AG1820" s="117"/>
      <c r="AH1820" s="117" t="s">
        <v>1861</v>
      </c>
    </row>
    <row r="1821" spans="1:34" x14ac:dyDescent="0.25">
      <c r="A1821" s="117" t="s">
        <v>142</v>
      </c>
      <c r="B1821" s="117" t="s">
        <v>143</v>
      </c>
      <c r="C1821" s="117" t="s">
        <v>5408</v>
      </c>
      <c r="D1821" s="117" t="s">
        <v>768</v>
      </c>
      <c r="E1821" s="117" t="s">
        <v>227</v>
      </c>
      <c r="F1821" s="117" t="s">
        <v>1669</v>
      </c>
      <c r="G1821" s="117" t="s">
        <v>1670</v>
      </c>
      <c r="H1821" s="117" t="s">
        <v>5409</v>
      </c>
      <c r="I1821" s="117"/>
      <c r="J1821" s="116" t="s">
        <v>1858</v>
      </c>
      <c r="K1821" s="116">
        <v>10.00304</v>
      </c>
      <c r="L1821" s="116">
        <v>32.071179999999998</v>
      </c>
      <c r="M1821" s="117" t="s">
        <v>1859</v>
      </c>
      <c r="N1821" s="116" t="s">
        <v>159</v>
      </c>
      <c r="O1821" s="116">
        <v>9</v>
      </c>
      <c r="P1821" s="116">
        <v>39</v>
      </c>
      <c r="Q1821" s="116">
        <v>9</v>
      </c>
      <c r="R1821" s="116">
        <v>39</v>
      </c>
      <c r="S1821" s="116">
        <v>0</v>
      </c>
      <c r="T1821" s="116">
        <v>0</v>
      </c>
      <c r="U1821" s="116" t="s">
        <v>159</v>
      </c>
      <c r="V1821" s="116">
        <v>24</v>
      </c>
      <c r="W1821" s="116">
        <v>74</v>
      </c>
      <c r="X1821" s="116">
        <v>7</v>
      </c>
      <c r="Y1821" s="116">
        <v>35</v>
      </c>
      <c r="Z1821" s="116">
        <v>17</v>
      </c>
      <c r="AA1821" s="116">
        <v>39</v>
      </c>
      <c r="AB1821" s="116">
        <v>18</v>
      </c>
      <c r="AC1821" s="116">
        <v>90</v>
      </c>
      <c r="AD1821" s="116">
        <v>9</v>
      </c>
      <c r="AE1821" s="116">
        <v>48</v>
      </c>
      <c r="AF1821" s="116" t="s">
        <v>1860</v>
      </c>
      <c r="AG1821" s="117"/>
      <c r="AH1821" s="117" t="s">
        <v>1861</v>
      </c>
    </row>
    <row r="1822" spans="1:34" x14ac:dyDescent="0.25">
      <c r="A1822" s="117" t="s">
        <v>142</v>
      </c>
      <c r="B1822" s="117" t="s">
        <v>143</v>
      </c>
      <c r="C1822" s="117" t="s">
        <v>5410</v>
      </c>
      <c r="D1822" s="117" t="s">
        <v>768</v>
      </c>
      <c r="E1822" s="117" t="s">
        <v>227</v>
      </c>
      <c r="F1822" s="117" t="s">
        <v>1669</v>
      </c>
      <c r="G1822" s="117" t="s">
        <v>1670</v>
      </c>
      <c r="H1822" s="117" t="s">
        <v>5411</v>
      </c>
      <c r="I1822" s="117"/>
      <c r="J1822" s="116" t="s">
        <v>1858</v>
      </c>
      <c r="K1822" s="116">
        <v>9.8834169999999997</v>
      </c>
      <c r="L1822" s="116">
        <v>32.028100000000002</v>
      </c>
      <c r="M1822" s="117" t="s">
        <v>1859</v>
      </c>
      <c r="N1822" s="116" t="s">
        <v>159</v>
      </c>
      <c r="O1822" s="116">
        <v>17</v>
      </c>
      <c r="P1822" s="116">
        <v>135</v>
      </c>
      <c r="Q1822" s="116">
        <v>11</v>
      </c>
      <c r="R1822" s="116">
        <v>96</v>
      </c>
      <c r="S1822" s="116">
        <v>6</v>
      </c>
      <c r="T1822" s="116">
        <v>39</v>
      </c>
      <c r="U1822" s="116" t="s">
        <v>159</v>
      </c>
      <c r="V1822" s="116">
        <v>19</v>
      </c>
      <c r="W1822" s="116">
        <v>86</v>
      </c>
      <c r="X1822" s="116">
        <v>12</v>
      </c>
      <c r="Y1822" s="116">
        <v>59</v>
      </c>
      <c r="Z1822" s="116">
        <v>7</v>
      </c>
      <c r="AA1822" s="116">
        <v>27</v>
      </c>
      <c r="AB1822" s="116">
        <v>9</v>
      </c>
      <c r="AC1822" s="116">
        <v>48</v>
      </c>
      <c r="AD1822" s="116">
        <v>30</v>
      </c>
      <c r="AE1822" s="116">
        <v>150</v>
      </c>
      <c r="AF1822" s="116" t="s">
        <v>1860</v>
      </c>
      <c r="AG1822" s="117"/>
      <c r="AH1822" s="117" t="s">
        <v>1861</v>
      </c>
    </row>
    <row r="1823" spans="1:34" x14ac:dyDescent="0.25">
      <c r="A1823" s="117" t="s">
        <v>142</v>
      </c>
      <c r="B1823" s="117" t="s">
        <v>143</v>
      </c>
      <c r="C1823" s="117" t="s">
        <v>5412</v>
      </c>
      <c r="D1823" s="117" t="s">
        <v>768</v>
      </c>
      <c r="E1823" s="117" t="s">
        <v>227</v>
      </c>
      <c r="F1823" s="117" t="s">
        <v>1669</v>
      </c>
      <c r="G1823" s="117" t="s">
        <v>1670</v>
      </c>
      <c r="H1823" s="117" t="s">
        <v>5413</v>
      </c>
      <c r="I1823" s="117"/>
      <c r="J1823" s="116" t="s">
        <v>1858</v>
      </c>
      <c r="K1823" s="116">
        <v>9.9261529999999993</v>
      </c>
      <c r="L1823" s="116">
        <v>32.138100000000001</v>
      </c>
      <c r="M1823" s="117" t="s">
        <v>1859</v>
      </c>
      <c r="N1823" s="116" t="s">
        <v>159</v>
      </c>
      <c r="O1823" s="116">
        <v>8</v>
      </c>
      <c r="P1823" s="116">
        <v>40</v>
      </c>
      <c r="Q1823" s="116">
        <v>3</v>
      </c>
      <c r="R1823" s="116">
        <v>18</v>
      </c>
      <c r="S1823" s="116">
        <v>5</v>
      </c>
      <c r="T1823" s="116">
        <v>22</v>
      </c>
      <c r="U1823" s="116" t="s">
        <v>159</v>
      </c>
      <c r="V1823" s="116">
        <v>198</v>
      </c>
      <c r="W1823" s="116">
        <v>1141</v>
      </c>
      <c r="X1823" s="116">
        <v>131</v>
      </c>
      <c r="Y1823" s="116">
        <v>996</v>
      </c>
      <c r="Z1823" s="116">
        <v>67</v>
      </c>
      <c r="AA1823" s="116">
        <v>145</v>
      </c>
      <c r="AB1823" s="116">
        <v>6</v>
      </c>
      <c r="AC1823" s="116">
        <v>30</v>
      </c>
      <c r="AD1823" s="116">
        <v>10</v>
      </c>
      <c r="AE1823" s="116">
        <v>49</v>
      </c>
      <c r="AF1823" s="116" t="s">
        <v>1860</v>
      </c>
      <c r="AG1823" s="117"/>
      <c r="AH1823" s="117" t="s">
        <v>1861</v>
      </c>
    </row>
    <row r="1824" spans="1:34" x14ac:dyDescent="0.25">
      <c r="A1824" s="117" t="s">
        <v>142</v>
      </c>
      <c r="B1824" s="117" t="s">
        <v>143</v>
      </c>
      <c r="C1824" s="117" t="s">
        <v>5414</v>
      </c>
      <c r="D1824" s="117" t="s">
        <v>768</v>
      </c>
      <c r="E1824" s="117" t="s">
        <v>227</v>
      </c>
      <c r="F1824" s="117" t="s">
        <v>1669</v>
      </c>
      <c r="G1824" s="117" t="s">
        <v>1670</v>
      </c>
      <c r="H1824" s="117" t="s">
        <v>5415</v>
      </c>
      <c r="I1824" s="117"/>
      <c r="J1824" s="116" t="s">
        <v>1858</v>
      </c>
      <c r="K1824" s="116">
        <v>9.9451199999999993</v>
      </c>
      <c r="L1824" s="116">
        <v>32.149839999999998</v>
      </c>
      <c r="M1824" s="117" t="s">
        <v>1859</v>
      </c>
      <c r="N1824" s="116" t="s">
        <v>159</v>
      </c>
      <c r="O1824" s="116">
        <v>10</v>
      </c>
      <c r="P1824" s="116">
        <v>52</v>
      </c>
      <c r="Q1824" s="116">
        <v>4</v>
      </c>
      <c r="R1824" s="116">
        <v>17</v>
      </c>
      <c r="S1824" s="116">
        <v>6</v>
      </c>
      <c r="T1824" s="116">
        <v>35</v>
      </c>
      <c r="U1824" s="116" t="s">
        <v>159</v>
      </c>
      <c r="V1824" s="116">
        <v>19</v>
      </c>
      <c r="W1824" s="116">
        <v>149</v>
      </c>
      <c r="X1824" s="116">
        <v>12</v>
      </c>
      <c r="Y1824" s="116">
        <v>98</v>
      </c>
      <c r="Z1824" s="116">
        <v>7</v>
      </c>
      <c r="AA1824" s="116">
        <v>51</v>
      </c>
      <c r="AB1824" s="116">
        <v>16</v>
      </c>
      <c r="AC1824" s="116">
        <v>39</v>
      </c>
      <c r="AD1824" s="116">
        <v>26</v>
      </c>
      <c r="AE1824" s="116">
        <v>133</v>
      </c>
      <c r="AF1824" s="116" t="s">
        <v>1860</v>
      </c>
      <c r="AG1824" s="117"/>
      <c r="AH1824" s="117" t="s">
        <v>1861</v>
      </c>
    </row>
    <row r="1825" spans="1:34" x14ac:dyDescent="0.25">
      <c r="A1825" s="117" t="s">
        <v>142</v>
      </c>
      <c r="B1825" s="117" t="s">
        <v>143</v>
      </c>
      <c r="C1825" s="117" t="s">
        <v>5416</v>
      </c>
      <c r="D1825" s="117" t="s">
        <v>768</v>
      </c>
      <c r="E1825" s="117" t="s">
        <v>227</v>
      </c>
      <c r="F1825" s="117" t="s">
        <v>1414</v>
      </c>
      <c r="G1825" s="117" t="s">
        <v>1415</v>
      </c>
      <c r="H1825" s="117" t="s">
        <v>5417</v>
      </c>
      <c r="I1825" s="117"/>
      <c r="J1825" s="116" t="s">
        <v>1858</v>
      </c>
      <c r="K1825" s="116">
        <v>9.8858200000000007</v>
      </c>
      <c r="L1825" s="116">
        <v>32.109879999999997</v>
      </c>
      <c r="M1825" s="117" t="s">
        <v>1859</v>
      </c>
      <c r="N1825" s="116" t="s">
        <v>159</v>
      </c>
      <c r="O1825" s="116">
        <v>138</v>
      </c>
      <c r="P1825" s="116">
        <v>726</v>
      </c>
      <c r="Q1825" s="116">
        <v>84</v>
      </c>
      <c r="R1825" s="116">
        <v>456</v>
      </c>
      <c r="S1825" s="116">
        <v>54</v>
      </c>
      <c r="T1825" s="116">
        <v>270</v>
      </c>
      <c r="U1825" s="116" t="s">
        <v>159</v>
      </c>
      <c r="V1825" s="116">
        <v>55</v>
      </c>
      <c r="W1825" s="116">
        <v>239</v>
      </c>
      <c r="X1825" s="116">
        <v>32</v>
      </c>
      <c r="Y1825" s="116">
        <v>124</v>
      </c>
      <c r="Z1825" s="116">
        <v>23</v>
      </c>
      <c r="AA1825" s="116">
        <v>115</v>
      </c>
      <c r="AB1825" s="116">
        <v>6</v>
      </c>
      <c r="AC1825" s="116">
        <v>29</v>
      </c>
      <c r="AD1825" s="116">
        <v>181</v>
      </c>
      <c r="AE1825" s="116">
        <v>905</v>
      </c>
      <c r="AF1825" s="116" t="s">
        <v>1860</v>
      </c>
      <c r="AG1825" s="117"/>
      <c r="AH1825" s="117" t="s">
        <v>1861</v>
      </c>
    </row>
    <row r="1826" spans="1:34" x14ac:dyDescent="0.25">
      <c r="A1826" s="117" t="s">
        <v>142</v>
      </c>
      <c r="B1826" s="117" t="s">
        <v>143</v>
      </c>
      <c r="C1826" s="117" t="s">
        <v>5418</v>
      </c>
      <c r="D1826" s="117" t="s">
        <v>768</v>
      </c>
      <c r="E1826" s="117" t="s">
        <v>227</v>
      </c>
      <c r="F1826" s="117" t="s">
        <v>1414</v>
      </c>
      <c r="G1826" s="117" t="s">
        <v>1415</v>
      </c>
      <c r="H1826" s="117" t="s">
        <v>5419</v>
      </c>
      <c r="I1826" s="117"/>
      <c r="J1826" s="116" t="s">
        <v>1858</v>
      </c>
      <c r="K1826" s="116">
        <v>9.8891200000000001</v>
      </c>
      <c r="L1826" s="116">
        <v>32.108649999999997</v>
      </c>
      <c r="M1826" s="117" t="s">
        <v>1859</v>
      </c>
      <c r="N1826" s="116" t="s">
        <v>159</v>
      </c>
      <c r="O1826" s="116">
        <v>102</v>
      </c>
      <c r="P1826" s="116">
        <v>296</v>
      </c>
      <c r="Q1826" s="116">
        <v>102</v>
      </c>
      <c r="R1826" s="116">
        <v>296</v>
      </c>
      <c r="S1826" s="116">
        <v>0</v>
      </c>
      <c r="T1826" s="116">
        <v>0</v>
      </c>
      <c r="U1826" s="116" t="s">
        <v>159</v>
      </c>
      <c r="V1826" s="116">
        <v>90</v>
      </c>
      <c r="W1826" s="116">
        <v>486</v>
      </c>
      <c r="X1826" s="116">
        <v>39</v>
      </c>
      <c r="Y1826" s="116">
        <v>348</v>
      </c>
      <c r="Z1826" s="116">
        <v>51</v>
      </c>
      <c r="AA1826" s="116">
        <v>138</v>
      </c>
      <c r="AB1826" s="116">
        <v>0</v>
      </c>
      <c r="AC1826" s="116">
        <v>0</v>
      </c>
      <c r="AD1826" s="116">
        <v>200</v>
      </c>
      <c r="AE1826" s="116">
        <v>1000</v>
      </c>
      <c r="AF1826" s="116" t="s">
        <v>1860</v>
      </c>
      <c r="AG1826" s="117"/>
      <c r="AH1826" s="117" t="s">
        <v>1861</v>
      </c>
    </row>
    <row r="1827" spans="1:34" x14ac:dyDescent="0.25">
      <c r="A1827" s="117" t="s">
        <v>142</v>
      </c>
      <c r="B1827" s="117" t="s">
        <v>143</v>
      </c>
      <c r="C1827" s="117" t="s">
        <v>5420</v>
      </c>
      <c r="D1827" s="117" t="s">
        <v>768</v>
      </c>
      <c r="E1827" s="117" t="s">
        <v>227</v>
      </c>
      <c r="F1827" s="117" t="s">
        <v>1414</v>
      </c>
      <c r="G1827" s="117" t="s">
        <v>1415</v>
      </c>
      <c r="H1827" s="117" t="s">
        <v>5421</v>
      </c>
      <c r="I1827" s="117"/>
      <c r="J1827" s="116" t="s">
        <v>1858</v>
      </c>
      <c r="K1827" s="116">
        <v>9.8872</v>
      </c>
      <c r="L1827" s="116">
        <v>32.102930000000001</v>
      </c>
      <c r="M1827" s="118" t="s">
        <v>2151</v>
      </c>
      <c r="N1827" s="116" t="s">
        <v>146</v>
      </c>
      <c r="O1827" s="116">
        <v>0</v>
      </c>
      <c r="P1827" s="116">
        <v>0</v>
      </c>
      <c r="Q1827" s="116">
        <v>0</v>
      </c>
      <c r="R1827" s="116">
        <v>0</v>
      </c>
      <c r="S1827" s="116">
        <v>0</v>
      </c>
      <c r="T1827" s="116">
        <v>0</v>
      </c>
      <c r="U1827" s="119" t="s">
        <v>146</v>
      </c>
      <c r="V1827" s="116">
        <v>0</v>
      </c>
      <c r="W1827" s="116">
        <v>0</v>
      </c>
      <c r="X1827" s="116">
        <v>0</v>
      </c>
      <c r="Y1827" s="116">
        <v>0</v>
      </c>
      <c r="Z1827" s="116">
        <v>0</v>
      </c>
      <c r="AA1827" s="116">
        <v>0</v>
      </c>
      <c r="AB1827" s="116">
        <v>0</v>
      </c>
      <c r="AC1827" s="116">
        <v>0</v>
      </c>
      <c r="AD1827" s="116">
        <v>0</v>
      </c>
      <c r="AE1827" s="116">
        <v>0</v>
      </c>
      <c r="AF1827" s="116" t="s">
        <v>1860</v>
      </c>
      <c r="AG1827" s="117" t="s">
        <v>2905</v>
      </c>
      <c r="AH1827" s="117" t="s">
        <v>1861</v>
      </c>
    </row>
    <row r="1828" spans="1:34" x14ac:dyDescent="0.25">
      <c r="A1828" s="117" t="s">
        <v>142</v>
      </c>
      <c r="B1828" s="117" t="s">
        <v>143</v>
      </c>
      <c r="C1828" s="117" t="s">
        <v>5422</v>
      </c>
      <c r="D1828" s="117" t="s">
        <v>768</v>
      </c>
      <c r="E1828" s="117" t="s">
        <v>227</v>
      </c>
      <c r="F1828" s="117" t="s">
        <v>1414</v>
      </c>
      <c r="G1828" s="117" t="s">
        <v>1415</v>
      </c>
      <c r="H1828" s="117" t="s">
        <v>5423</v>
      </c>
      <c r="I1828" s="117"/>
      <c r="J1828" s="116" t="s">
        <v>1858</v>
      </c>
      <c r="K1828" s="116">
        <v>9.8891200000000001</v>
      </c>
      <c r="L1828" s="116">
        <v>32.108649999999997</v>
      </c>
      <c r="M1828" s="117" t="s">
        <v>1859</v>
      </c>
      <c r="N1828" s="116" t="s">
        <v>159</v>
      </c>
      <c r="O1828" s="116">
        <v>12</v>
      </c>
      <c r="P1828" s="116">
        <v>65</v>
      </c>
      <c r="Q1828" s="116">
        <v>5</v>
      </c>
      <c r="R1828" s="116">
        <v>40</v>
      </c>
      <c r="S1828" s="116">
        <v>7</v>
      </c>
      <c r="T1828" s="116">
        <v>25</v>
      </c>
      <c r="U1828" s="116" t="s">
        <v>159</v>
      </c>
      <c r="V1828" s="116">
        <v>205</v>
      </c>
      <c r="W1828" s="116">
        <v>1046</v>
      </c>
      <c r="X1828" s="116">
        <v>24</v>
      </c>
      <c r="Y1828" s="116">
        <v>129</v>
      </c>
      <c r="Z1828" s="116">
        <v>181</v>
      </c>
      <c r="AA1828" s="116">
        <v>917</v>
      </c>
      <c r="AB1828" s="116">
        <v>39</v>
      </c>
      <c r="AC1828" s="116">
        <v>195</v>
      </c>
      <c r="AD1828" s="116">
        <v>88</v>
      </c>
      <c r="AE1828" s="116">
        <v>440</v>
      </c>
      <c r="AF1828" s="116" t="s">
        <v>1860</v>
      </c>
      <c r="AG1828" s="117"/>
      <c r="AH1828" s="117" t="s">
        <v>1861</v>
      </c>
    </row>
    <row r="1829" spans="1:34" x14ac:dyDescent="0.25">
      <c r="A1829" s="117" t="s">
        <v>142</v>
      </c>
      <c r="B1829" s="117" t="s">
        <v>143</v>
      </c>
      <c r="C1829" s="117" t="s">
        <v>5424</v>
      </c>
      <c r="D1829" s="117" t="s">
        <v>768</v>
      </c>
      <c r="E1829" s="117" t="s">
        <v>227</v>
      </c>
      <c r="F1829" s="117" t="s">
        <v>1414</v>
      </c>
      <c r="G1829" s="117" t="s">
        <v>1415</v>
      </c>
      <c r="H1829" s="117" t="s">
        <v>5425</v>
      </c>
      <c r="I1829" s="117"/>
      <c r="J1829" s="116" t="s">
        <v>1858</v>
      </c>
      <c r="K1829" s="116">
        <v>9.8854600000000001</v>
      </c>
      <c r="L1829" s="116">
        <v>32.108359999999998</v>
      </c>
      <c r="M1829" s="117" t="s">
        <v>1859</v>
      </c>
      <c r="N1829" s="116" t="s">
        <v>159</v>
      </c>
      <c r="O1829" s="116">
        <v>79</v>
      </c>
      <c r="P1829" s="116">
        <v>767</v>
      </c>
      <c r="Q1829" s="116">
        <v>74</v>
      </c>
      <c r="R1829" s="116">
        <v>745</v>
      </c>
      <c r="S1829" s="116">
        <v>5</v>
      </c>
      <c r="T1829" s="116">
        <v>22</v>
      </c>
      <c r="U1829" s="116" t="s">
        <v>159</v>
      </c>
      <c r="V1829" s="116">
        <v>94</v>
      </c>
      <c r="W1829" s="116">
        <v>612</v>
      </c>
      <c r="X1829" s="116">
        <v>54</v>
      </c>
      <c r="Y1829" s="116">
        <v>307</v>
      </c>
      <c r="Z1829" s="116">
        <v>40</v>
      </c>
      <c r="AA1829" s="116">
        <v>305</v>
      </c>
      <c r="AB1829" s="116">
        <v>14</v>
      </c>
      <c r="AC1829" s="116">
        <v>70</v>
      </c>
      <c r="AD1829" s="116">
        <v>96</v>
      </c>
      <c r="AE1829" s="116">
        <v>480</v>
      </c>
      <c r="AF1829" s="116" t="s">
        <v>1860</v>
      </c>
      <c r="AG1829" s="117"/>
      <c r="AH1829" s="117" t="s">
        <v>1861</v>
      </c>
    </row>
    <row r="1830" spans="1:34" x14ac:dyDescent="0.25">
      <c r="A1830" s="117" t="s">
        <v>142</v>
      </c>
      <c r="B1830" s="117" t="s">
        <v>143</v>
      </c>
      <c r="C1830" s="117" t="s">
        <v>5426</v>
      </c>
      <c r="D1830" s="117" t="s">
        <v>768</v>
      </c>
      <c r="E1830" s="117" t="s">
        <v>227</v>
      </c>
      <c r="F1830" s="117" t="s">
        <v>1414</v>
      </c>
      <c r="G1830" s="117" t="s">
        <v>1415</v>
      </c>
      <c r="H1830" s="117" t="s">
        <v>5427</v>
      </c>
      <c r="I1830" s="117"/>
      <c r="J1830" s="116" t="s">
        <v>1858</v>
      </c>
      <c r="K1830" s="116">
        <v>9.8976199999999999</v>
      </c>
      <c r="L1830" s="116">
        <v>32.112189999999998</v>
      </c>
      <c r="M1830" s="117" t="s">
        <v>1859</v>
      </c>
      <c r="N1830" s="116" t="s">
        <v>159</v>
      </c>
      <c r="O1830" s="116">
        <v>130</v>
      </c>
      <c r="P1830" s="116">
        <v>716</v>
      </c>
      <c r="Q1830" s="116">
        <v>120</v>
      </c>
      <c r="R1830" s="116">
        <v>679</v>
      </c>
      <c r="S1830" s="116">
        <v>10</v>
      </c>
      <c r="T1830" s="116">
        <v>37</v>
      </c>
      <c r="U1830" s="116" t="s">
        <v>159</v>
      </c>
      <c r="V1830" s="116">
        <v>20</v>
      </c>
      <c r="W1830" s="116">
        <v>91</v>
      </c>
      <c r="X1830" s="116">
        <v>12</v>
      </c>
      <c r="Y1830" s="116">
        <v>52</v>
      </c>
      <c r="Z1830" s="116">
        <v>8</v>
      </c>
      <c r="AA1830" s="116">
        <v>39</v>
      </c>
      <c r="AB1830" s="116">
        <v>7</v>
      </c>
      <c r="AC1830" s="116">
        <v>31</v>
      </c>
      <c r="AD1830" s="116">
        <v>132</v>
      </c>
      <c r="AE1830" s="116">
        <v>600</v>
      </c>
      <c r="AF1830" s="116" t="s">
        <v>1860</v>
      </c>
      <c r="AG1830" s="117"/>
      <c r="AH1830" s="117" t="s">
        <v>1861</v>
      </c>
    </row>
    <row r="1831" spans="1:34" x14ac:dyDescent="0.25">
      <c r="A1831" s="117" t="s">
        <v>142</v>
      </c>
      <c r="B1831" s="117" t="s">
        <v>143</v>
      </c>
      <c r="C1831" s="117" t="s">
        <v>5428</v>
      </c>
      <c r="D1831" s="117" t="s">
        <v>768</v>
      </c>
      <c r="E1831" s="117" t="s">
        <v>227</v>
      </c>
      <c r="F1831" s="117" t="s">
        <v>1414</v>
      </c>
      <c r="G1831" s="117" t="s">
        <v>1415</v>
      </c>
      <c r="H1831" s="117" t="s">
        <v>5429</v>
      </c>
      <c r="I1831" s="117"/>
      <c r="J1831" s="116" t="s">
        <v>1858</v>
      </c>
      <c r="K1831" s="116">
        <v>9.8908600010000001</v>
      </c>
      <c r="L1831" s="116">
        <v>32.110790000000001</v>
      </c>
      <c r="M1831" s="117" t="s">
        <v>1859</v>
      </c>
      <c r="N1831" s="116" t="s">
        <v>159</v>
      </c>
      <c r="O1831" s="116">
        <v>89</v>
      </c>
      <c r="P1831" s="116">
        <v>491</v>
      </c>
      <c r="Q1831" s="116">
        <v>83</v>
      </c>
      <c r="R1831" s="116">
        <v>464</v>
      </c>
      <c r="S1831" s="116">
        <v>6</v>
      </c>
      <c r="T1831" s="116">
        <v>27</v>
      </c>
      <c r="U1831" s="116" t="s">
        <v>159</v>
      </c>
      <c r="V1831" s="116">
        <v>95</v>
      </c>
      <c r="W1831" s="116">
        <v>474</v>
      </c>
      <c r="X1831" s="116">
        <v>17</v>
      </c>
      <c r="Y1831" s="116">
        <v>84</v>
      </c>
      <c r="Z1831" s="116">
        <v>78</v>
      </c>
      <c r="AA1831" s="116">
        <v>390</v>
      </c>
      <c r="AB1831" s="116">
        <v>37</v>
      </c>
      <c r="AC1831" s="116">
        <v>180</v>
      </c>
      <c r="AD1831" s="116">
        <v>230</v>
      </c>
      <c r="AE1831" s="116">
        <v>1130</v>
      </c>
      <c r="AF1831" s="116" t="s">
        <v>1860</v>
      </c>
      <c r="AG1831" s="117"/>
      <c r="AH1831" s="117" t="s">
        <v>1861</v>
      </c>
    </row>
    <row r="1832" spans="1:34" x14ac:dyDescent="0.25">
      <c r="A1832" s="117" t="s">
        <v>142</v>
      </c>
      <c r="B1832" s="117" t="s">
        <v>143</v>
      </c>
      <c r="C1832" s="117" t="s">
        <v>5430</v>
      </c>
      <c r="D1832" s="117" t="s">
        <v>768</v>
      </c>
      <c r="E1832" s="117" t="s">
        <v>227</v>
      </c>
      <c r="F1832" s="117" t="s">
        <v>1694</v>
      </c>
      <c r="G1832" s="117" t="s">
        <v>1695</v>
      </c>
      <c r="H1832" s="117" t="s">
        <v>1695</v>
      </c>
      <c r="I1832" s="117"/>
      <c r="J1832" s="116" t="s">
        <v>1858</v>
      </c>
      <c r="K1832" s="116">
        <v>9.7651299999999992</v>
      </c>
      <c r="L1832" s="116">
        <v>31.956489999999999</v>
      </c>
      <c r="M1832" s="117" t="s">
        <v>1859</v>
      </c>
      <c r="N1832" s="116" t="s">
        <v>159</v>
      </c>
      <c r="O1832" s="116">
        <v>192</v>
      </c>
      <c r="P1832" s="116">
        <v>1063</v>
      </c>
      <c r="Q1832" s="116">
        <v>156</v>
      </c>
      <c r="R1832" s="116">
        <v>800</v>
      </c>
      <c r="S1832" s="116">
        <v>36</v>
      </c>
      <c r="T1832" s="116">
        <v>263</v>
      </c>
      <c r="U1832" s="116" t="s">
        <v>159</v>
      </c>
      <c r="V1832" s="116">
        <v>133</v>
      </c>
      <c r="W1832" s="116">
        <v>776</v>
      </c>
      <c r="X1832" s="116">
        <v>98</v>
      </c>
      <c r="Y1832" s="116">
        <v>570</v>
      </c>
      <c r="Z1832" s="116">
        <v>35</v>
      </c>
      <c r="AA1832" s="116">
        <v>206</v>
      </c>
      <c r="AB1832" s="116">
        <v>43</v>
      </c>
      <c r="AC1832" s="116">
        <v>215</v>
      </c>
      <c r="AD1832" s="116">
        <v>90</v>
      </c>
      <c r="AE1832" s="116">
        <v>500</v>
      </c>
      <c r="AF1832" s="116" t="s">
        <v>1860</v>
      </c>
      <c r="AG1832" s="117"/>
      <c r="AH1832" s="117" t="s">
        <v>1861</v>
      </c>
    </row>
    <row r="1833" spans="1:34" x14ac:dyDescent="0.25">
      <c r="A1833" s="117" t="s">
        <v>142</v>
      </c>
      <c r="B1833" s="117" t="s">
        <v>143</v>
      </c>
      <c r="C1833" s="117" t="s">
        <v>5431</v>
      </c>
      <c r="D1833" s="117" t="s">
        <v>768</v>
      </c>
      <c r="E1833" s="117" t="s">
        <v>227</v>
      </c>
      <c r="F1833" s="117" t="s">
        <v>1694</v>
      </c>
      <c r="G1833" s="117" t="s">
        <v>1695</v>
      </c>
      <c r="H1833" s="117" t="s">
        <v>5432</v>
      </c>
      <c r="I1833" s="117"/>
      <c r="J1833" s="116" t="s">
        <v>1858</v>
      </c>
      <c r="K1833" s="116">
        <v>9.7596100000000003</v>
      </c>
      <c r="L1833" s="116">
        <v>31.891110000000001</v>
      </c>
      <c r="M1833" s="117" t="s">
        <v>1859</v>
      </c>
      <c r="N1833" s="116" t="s">
        <v>159</v>
      </c>
      <c r="O1833" s="116">
        <v>8</v>
      </c>
      <c r="P1833" s="116">
        <v>47</v>
      </c>
      <c r="Q1833" s="116">
        <v>8</v>
      </c>
      <c r="R1833" s="116">
        <v>47</v>
      </c>
      <c r="S1833" s="116">
        <v>0</v>
      </c>
      <c r="T1833" s="116">
        <v>0</v>
      </c>
      <c r="U1833" s="116" t="s">
        <v>159</v>
      </c>
      <c r="V1833" s="116">
        <v>21</v>
      </c>
      <c r="W1833" s="116">
        <v>112</v>
      </c>
      <c r="X1833" s="116">
        <v>9</v>
      </c>
      <c r="Y1833" s="116">
        <v>50</v>
      </c>
      <c r="Z1833" s="116">
        <v>12</v>
      </c>
      <c r="AA1833" s="116">
        <v>62</v>
      </c>
      <c r="AB1833" s="116">
        <v>0</v>
      </c>
      <c r="AC1833" s="116">
        <v>0</v>
      </c>
      <c r="AD1833" s="116">
        <v>29</v>
      </c>
      <c r="AE1833" s="116">
        <v>200</v>
      </c>
      <c r="AF1833" s="116" t="s">
        <v>1860</v>
      </c>
      <c r="AG1833" s="117"/>
      <c r="AH1833" s="117" t="s">
        <v>1861</v>
      </c>
    </row>
    <row r="1834" spans="1:34" x14ac:dyDescent="0.25">
      <c r="A1834" s="117" t="s">
        <v>142</v>
      </c>
      <c r="B1834" s="117" t="s">
        <v>143</v>
      </c>
      <c r="C1834" s="117" t="s">
        <v>5433</v>
      </c>
      <c r="D1834" s="117" t="s">
        <v>768</v>
      </c>
      <c r="E1834" s="117" t="s">
        <v>227</v>
      </c>
      <c r="F1834" s="117" t="s">
        <v>1694</v>
      </c>
      <c r="G1834" s="117" t="s">
        <v>1695</v>
      </c>
      <c r="H1834" s="117" t="s">
        <v>5434</v>
      </c>
      <c r="I1834" s="117"/>
      <c r="J1834" s="116" t="s">
        <v>1858</v>
      </c>
      <c r="K1834" s="116">
        <v>9.7473399999999994</v>
      </c>
      <c r="L1834" s="116">
        <v>31.87941</v>
      </c>
      <c r="M1834" s="117" t="s">
        <v>1859</v>
      </c>
      <c r="N1834" s="116" t="s">
        <v>159</v>
      </c>
      <c r="O1834" s="116">
        <v>9</v>
      </c>
      <c r="P1834" s="116">
        <v>50</v>
      </c>
      <c r="Q1834" s="116">
        <v>4</v>
      </c>
      <c r="R1834" s="116">
        <v>15</v>
      </c>
      <c r="S1834" s="116">
        <v>5</v>
      </c>
      <c r="T1834" s="116">
        <v>35</v>
      </c>
      <c r="U1834" s="116" t="s">
        <v>159</v>
      </c>
      <c r="V1834" s="116">
        <v>68</v>
      </c>
      <c r="W1834" s="116">
        <v>268</v>
      </c>
      <c r="X1834" s="116">
        <v>36</v>
      </c>
      <c r="Y1834" s="116">
        <v>139</v>
      </c>
      <c r="Z1834" s="116">
        <v>32</v>
      </c>
      <c r="AA1834" s="116">
        <v>129</v>
      </c>
      <c r="AB1834" s="116">
        <v>0</v>
      </c>
      <c r="AC1834" s="116">
        <v>0</v>
      </c>
      <c r="AD1834" s="116">
        <v>50</v>
      </c>
      <c r="AE1834" s="116">
        <v>250</v>
      </c>
      <c r="AF1834" s="116" t="s">
        <v>1860</v>
      </c>
      <c r="AG1834" s="117"/>
      <c r="AH1834" s="117" t="s">
        <v>1861</v>
      </c>
    </row>
    <row r="1835" spans="1:34" x14ac:dyDescent="0.25">
      <c r="A1835" s="117" t="s">
        <v>142</v>
      </c>
      <c r="B1835" s="117" t="s">
        <v>143</v>
      </c>
      <c r="C1835" s="117" t="s">
        <v>5435</v>
      </c>
      <c r="D1835" s="117" t="s">
        <v>768</v>
      </c>
      <c r="E1835" s="117" t="s">
        <v>227</v>
      </c>
      <c r="F1835" s="117" t="s">
        <v>1694</v>
      </c>
      <c r="G1835" s="117" t="s">
        <v>1695</v>
      </c>
      <c r="H1835" s="117" t="s">
        <v>5436</v>
      </c>
      <c r="I1835" s="117"/>
      <c r="J1835" s="116" t="s">
        <v>1858</v>
      </c>
      <c r="K1835" s="116">
        <v>9.7550000000000008</v>
      </c>
      <c r="L1835" s="116">
        <v>31.88701</v>
      </c>
      <c r="M1835" s="117" t="s">
        <v>1859</v>
      </c>
      <c r="N1835" s="116" t="s">
        <v>159</v>
      </c>
      <c r="O1835" s="116">
        <v>21</v>
      </c>
      <c r="P1835" s="116">
        <v>82</v>
      </c>
      <c r="Q1835" s="116">
        <v>17</v>
      </c>
      <c r="R1835" s="116">
        <v>55</v>
      </c>
      <c r="S1835" s="116">
        <v>4</v>
      </c>
      <c r="T1835" s="116">
        <v>27</v>
      </c>
      <c r="U1835" s="116" t="s">
        <v>159</v>
      </c>
      <c r="V1835" s="116">
        <v>17</v>
      </c>
      <c r="W1835" s="116">
        <v>94</v>
      </c>
      <c r="X1835" s="116">
        <v>12</v>
      </c>
      <c r="Y1835" s="116">
        <v>59</v>
      </c>
      <c r="Z1835" s="116">
        <v>5</v>
      </c>
      <c r="AA1835" s="116">
        <v>35</v>
      </c>
      <c r="AB1835" s="116">
        <v>0</v>
      </c>
      <c r="AC1835" s="116">
        <v>0</v>
      </c>
      <c r="AD1835" s="116">
        <v>70</v>
      </c>
      <c r="AE1835" s="116">
        <v>490</v>
      </c>
      <c r="AF1835" s="116" t="s">
        <v>1860</v>
      </c>
      <c r="AG1835" s="117"/>
      <c r="AH1835" s="117" t="s">
        <v>1861</v>
      </c>
    </row>
    <row r="1836" spans="1:34" x14ac:dyDescent="0.25">
      <c r="A1836" s="117" t="s">
        <v>142</v>
      </c>
      <c r="B1836" s="117" t="s">
        <v>143</v>
      </c>
      <c r="C1836" s="117" t="s">
        <v>5437</v>
      </c>
      <c r="D1836" s="117" t="s">
        <v>768</v>
      </c>
      <c r="E1836" s="117" t="s">
        <v>227</v>
      </c>
      <c r="F1836" s="117" t="s">
        <v>1694</v>
      </c>
      <c r="G1836" s="117" t="s">
        <v>1695</v>
      </c>
      <c r="H1836" s="117" t="s">
        <v>5438</v>
      </c>
      <c r="I1836" s="117"/>
      <c r="J1836" s="116" t="s">
        <v>1858</v>
      </c>
      <c r="K1836" s="116">
        <v>9.7265219999999992</v>
      </c>
      <c r="L1836" s="116">
        <v>31.857714000000001</v>
      </c>
      <c r="M1836" s="117" t="s">
        <v>1859</v>
      </c>
      <c r="N1836" s="116" t="s">
        <v>159</v>
      </c>
      <c r="O1836" s="116">
        <v>92</v>
      </c>
      <c r="P1836" s="116">
        <v>356</v>
      </c>
      <c r="Q1836" s="116">
        <v>92</v>
      </c>
      <c r="R1836" s="116">
        <v>356</v>
      </c>
      <c r="S1836" s="116">
        <v>0</v>
      </c>
      <c r="T1836" s="116">
        <v>0</v>
      </c>
      <c r="U1836" s="116" t="s">
        <v>159</v>
      </c>
      <c r="V1836" s="116">
        <v>133</v>
      </c>
      <c r="W1836" s="116">
        <v>648</v>
      </c>
      <c r="X1836" s="116">
        <v>112</v>
      </c>
      <c r="Y1836" s="116">
        <v>501</v>
      </c>
      <c r="Z1836" s="116">
        <v>21</v>
      </c>
      <c r="AA1836" s="116">
        <v>147</v>
      </c>
      <c r="AB1836" s="116">
        <v>3</v>
      </c>
      <c r="AC1836" s="116">
        <v>22</v>
      </c>
      <c r="AD1836" s="116">
        <v>17</v>
      </c>
      <c r="AE1836" s="116">
        <v>136</v>
      </c>
      <c r="AF1836" s="116" t="s">
        <v>1860</v>
      </c>
      <c r="AG1836" s="117"/>
      <c r="AH1836" s="117" t="s">
        <v>1861</v>
      </c>
    </row>
    <row r="1837" spans="1:34" x14ac:dyDescent="0.25">
      <c r="A1837" s="117" t="s">
        <v>142</v>
      </c>
      <c r="B1837" s="117" t="s">
        <v>143</v>
      </c>
      <c r="C1837" s="117" t="s">
        <v>5439</v>
      </c>
      <c r="D1837" s="117" t="s">
        <v>768</v>
      </c>
      <c r="E1837" s="117" t="s">
        <v>227</v>
      </c>
      <c r="F1837" s="117" t="s">
        <v>1694</v>
      </c>
      <c r="G1837" s="117" t="s">
        <v>1695</v>
      </c>
      <c r="H1837" s="117" t="s">
        <v>5440</v>
      </c>
      <c r="I1837" s="117"/>
      <c r="J1837" s="116" t="s">
        <v>1858</v>
      </c>
      <c r="K1837" s="116">
        <v>9.7681699999999996</v>
      </c>
      <c r="L1837" s="116">
        <v>31.901199999999999</v>
      </c>
      <c r="M1837" s="117" t="s">
        <v>1859</v>
      </c>
      <c r="N1837" s="116" t="s">
        <v>159</v>
      </c>
      <c r="O1837" s="116">
        <v>25</v>
      </c>
      <c r="P1837" s="116">
        <v>150</v>
      </c>
      <c r="Q1837" s="116">
        <v>25</v>
      </c>
      <c r="R1837" s="116">
        <v>150</v>
      </c>
      <c r="S1837" s="116">
        <v>0</v>
      </c>
      <c r="T1837" s="116">
        <v>0</v>
      </c>
      <c r="U1837" s="116" t="s">
        <v>159</v>
      </c>
      <c r="V1837" s="116">
        <v>43</v>
      </c>
      <c r="W1837" s="116">
        <v>488</v>
      </c>
      <c r="X1837" s="116">
        <v>23</v>
      </c>
      <c r="Y1837" s="116">
        <v>272</v>
      </c>
      <c r="Z1837" s="116">
        <v>20</v>
      </c>
      <c r="AA1837" s="116">
        <v>216</v>
      </c>
      <c r="AB1837" s="116">
        <v>15</v>
      </c>
      <c r="AC1837" s="116">
        <v>101</v>
      </c>
      <c r="AD1837" s="116">
        <v>57</v>
      </c>
      <c r="AE1837" s="116">
        <v>456</v>
      </c>
      <c r="AF1837" s="116" t="s">
        <v>1860</v>
      </c>
      <c r="AG1837" s="117"/>
      <c r="AH1837" s="117" t="s">
        <v>1861</v>
      </c>
    </row>
    <row r="1838" spans="1:34" x14ac:dyDescent="0.25">
      <c r="A1838" s="117" t="s">
        <v>142</v>
      </c>
      <c r="B1838" s="117" t="s">
        <v>143</v>
      </c>
      <c r="C1838" s="117" t="s">
        <v>5441</v>
      </c>
      <c r="D1838" s="117" t="s">
        <v>768</v>
      </c>
      <c r="E1838" s="117" t="s">
        <v>227</v>
      </c>
      <c r="F1838" s="117" t="s">
        <v>1694</v>
      </c>
      <c r="G1838" s="117" t="s">
        <v>1695</v>
      </c>
      <c r="H1838" s="117" t="s">
        <v>5442</v>
      </c>
      <c r="I1838" s="117"/>
      <c r="J1838" s="116" t="s">
        <v>1858</v>
      </c>
      <c r="K1838" s="116">
        <v>9.7651299999999992</v>
      </c>
      <c r="L1838" s="116">
        <v>31.956410000000002</v>
      </c>
      <c r="M1838" s="117" t="s">
        <v>1859</v>
      </c>
      <c r="N1838" s="116" t="s">
        <v>159</v>
      </c>
      <c r="O1838" s="116">
        <v>162</v>
      </c>
      <c r="P1838" s="116">
        <v>795</v>
      </c>
      <c r="Q1838" s="116">
        <v>162</v>
      </c>
      <c r="R1838" s="116">
        <v>795</v>
      </c>
      <c r="S1838" s="116">
        <v>0</v>
      </c>
      <c r="T1838" s="116">
        <v>0</v>
      </c>
      <c r="U1838" s="116" t="s">
        <v>159</v>
      </c>
      <c r="V1838" s="116">
        <v>84</v>
      </c>
      <c r="W1838" s="116">
        <v>282</v>
      </c>
      <c r="X1838" s="116">
        <v>84</v>
      </c>
      <c r="Y1838" s="116">
        <v>282</v>
      </c>
      <c r="Z1838" s="116">
        <v>0</v>
      </c>
      <c r="AA1838" s="116">
        <v>0</v>
      </c>
      <c r="AB1838" s="116">
        <v>80</v>
      </c>
      <c r="AC1838" s="116">
        <v>400</v>
      </c>
      <c r="AD1838" s="116">
        <v>36</v>
      </c>
      <c r="AE1838" s="116">
        <v>181</v>
      </c>
      <c r="AF1838" s="116" t="s">
        <v>1957</v>
      </c>
      <c r="AG1838" s="117" t="s">
        <v>2289</v>
      </c>
      <c r="AH1838" s="117" t="s">
        <v>1861</v>
      </c>
    </row>
    <row r="1839" spans="1:34" x14ac:dyDescent="0.25">
      <c r="A1839" s="117" t="s">
        <v>142</v>
      </c>
      <c r="B1839" s="117" t="s">
        <v>143</v>
      </c>
      <c r="C1839" s="117" t="s">
        <v>5443</v>
      </c>
      <c r="D1839" s="117" t="s">
        <v>768</v>
      </c>
      <c r="E1839" s="117" t="s">
        <v>227</v>
      </c>
      <c r="F1839" s="117" t="s">
        <v>1694</v>
      </c>
      <c r="G1839" s="117" t="s">
        <v>1695</v>
      </c>
      <c r="H1839" s="117" t="s">
        <v>5444</v>
      </c>
      <c r="I1839" s="117"/>
      <c r="J1839" s="116" t="s">
        <v>1858</v>
      </c>
      <c r="K1839" s="116">
        <v>9.7930100000000007</v>
      </c>
      <c r="L1839" s="116">
        <v>31.957039999999999</v>
      </c>
      <c r="M1839" s="117" t="s">
        <v>1859</v>
      </c>
      <c r="N1839" s="116" t="s">
        <v>159</v>
      </c>
      <c r="O1839" s="116">
        <v>88</v>
      </c>
      <c r="P1839" s="116">
        <v>492</v>
      </c>
      <c r="Q1839" s="116">
        <v>88</v>
      </c>
      <c r="R1839" s="116">
        <v>492</v>
      </c>
      <c r="S1839" s="116">
        <v>0</v>
      </c>
      <c r="T1839" s="116">
        <v>0</v>
      </c>
      <c r="U1839" s="116" t="s">
        <v>159</v>
      </c>
      <c r="V1839" s="116">
        <v>102</v>
      </c>
      <c r="W1839" s="116">
        <v>547</v>
      </c>
      <c r="X1839" s="116">
        <v>13</v>
      </c>
      <c r="Y1839" s="116">
        <v>57</v>
      </c>
      <c r="Z1839" s="116">
        <v>89</v>
      </c>
      <c r="AA1839" s="116">
        <v>490</v>
      </c>
      <c r="AB1839" s="116">
        <v>46</v>
      </c>
      <c r="AC1839" s="116">
        <v>239</v>
      </c>
      <c r="AD1839" s="116">
        <v>50</v>
      </c>
      <c r="AE1839" s="116">
        <v>250</v>
      </c>
      <c r="AF1839" s="116" t="s">
        <v>1860</v>
      </c>
      <c r="AG1839" s="117"/>
      <c r="AH1839" s="117" t="s">
        <v>1861</v>
      </c>
    </row>
    <row r="1840" spans="1:34" x14ac:dyDescent="0.25">
      <c r="A1840" s="117" t="s">
        <v>142</v>
      </c>
      <c r="B1840" s="117" t="s">
        <v>143</v>
      </c>
      <c r="C1840" s="117" t="s">
        <v>5445</v>
      </c>
      <c r="D1840" s="117" t="s">
        <v>768</v>
      </c>
      <c r="E1840" s="117" t="s">
        <v>227</v>
      </c>
      <c r="F1840" s="117" t="s">
        <v>1694</v>
      </c>
      <c r="G1840" s="117" t="s">
        <v>1695</v>
      </c>
      <c r="H1840" s="117" t="s">
        <v>5446</v>
      </c>
      <c r="I1840" s="117"/>
      <c r="J1840" s="116" t="s">
        <v>1858</v>
      </c>
      <c r="K1840" s="116">
        <v>9.8076299999999996</v>
      </c>
      <c r="L1840" s="116">
        <v>31.980129999999999</v>
      </c>
      <c r="M1840" s="117" t="s">
        <v>1859</v>
      </c>
      <c r="N1840" s="116" t="s">
        <v>159</v>
      </c>
      <c r="O1840" s="116">
        <v>62</v>
      </c>
      <c r="P1840" s="116">
        <v>141</v>
      </c>
      <c r="Q1840" s="116">
        <v>58</v>
      </c>
      <c r="R1840" s="116">
        <v>121</v>
      </c>
      <c r="S1840" s="116">
        <v>4</v>
      </c>
      <c r="T1840" s="116">
        <v>20</v>
      </c>
      <c r="U1840" s="116" t="s">
        <v>159</v>
      </c>
      <c r="V1840" s="116">
        <v>55</v>
      </c>
      <c r="W1840" s="116">
        <v>336</v>
      </c>
      <c r="X1840" s="116">
        <v>28</v>
      </c>
      <c r="Y1840" s="116">
        <v>119</v>
      </c>
      <c r="Z1840" s="116">
        <v>27</v>
      </c>
      <c r="AA1840" s="116">
        <v>217</v>
      </c>
      <c r="AB1840" s="116">
        <v>21</v>
      </c>
      <c r="AC1840" s="116">
        <v>104</v>
      </c>
      <c r="AD1840" s="116">
        <v>37</v>
      </c>
      <c r="AE1840" s="116">
        <v>296</v>
      </c>
      <c r="AF1840" s="116" t="s">
        <v>1860</v>
      </c>
      <c r="AG1840" s="117"/>
      <c r="AH1840" s="117" t="s">
        <v>1861</v>
      </c>
    </row>
    <row r="1841" spans="1:34" x14ac:dyDescent="0.25">
      <c r="A1841" s="117" t="s">
        <v>142</v>
      </c>
      <c r="B1841" s="117" t="s">
        <v>143</v>
      </c>
      <c r="C1841" s="117" t="s">
        <v>5447</v>
      </c>
      <c r="D1841" s="117" t="s">
        <v>768</v>
      </c>
      <c r="E1841" s="117" t="s">
        <v>227</v>
      </c>
      <c r="F1841" s="117" t="s">
        <v>1694</v>
      </c>
      <c r="G1841" s="117" t="s">
        <v>1695</v>
      </c>
      <c r="H1841" s="117" t="s">
        <v>5448</v>
      </c>
      <c r="I1841" s="117"/>
      <c r="J1841" s="116" t="s">
        <v>1858</v>
      </c>
      <c r="K1841" s="116">
        <v>9.8236299999999996</v>
      </c>
      <c r="L1841" s="116">
        <v>31.934049999999999</v>
      </c>
      <c r="M1841" s="117" t="s">
        <v>1859</v>
      </c>
      <c r="N1841" s="116" t="s">
        <v>159</v>
      </c>
      <c r="O1841" s="116">
        <v>84</v>
      </c>
      <c r="P1841" s="116">
        <v>816</v>
      </c>
      <c r="Q1841" s="116">
        <v>77</v>
      </c>
      <c r="R1841" s="116">
        <v>769</v>
      </c>
      <c r="S1841" s="116">
        <v>7</v>
      </c>
      <c r="T1841" s="116">
        <v>47</v>
      </c>
      <c r="U1841" s="116" t="s">
        <v>159</v>
      </c>
      <c r="V1841" s="116">
        <v>79</v>
      </c>
      <c r="W1841" s="116">
        <v>318</v>
      </c>
      <c r="X1841" s="116">
        <v>73</v>
      </c>
      <c r="Y1841" s="116">
        <v>275</v>
      </c>
      <c r="Z1841" s="116">
        <v>6</v>
      </c>
      <c r="AA1841" s="116">
        <v>43</v>
      </c>
      <c r="AB1841" s="116">
        <v>4</v>
      </c>
      <c r="AC1841" s="116">
        <v>29</v>
      </c>
      <c r="AD1841" s="116">
        <v>5</v>
      </c>
      <c r="AE1841" s="116">
        <v>41</v>
      </c>
      <c r="AF1841" s="116" t="s">
        <v>1860</v>
      </c>
      <c r="AG1841" s="117"/>
      <c r="AH1841" s="117" t="s">
        <v>1861</v>
      </c>
    </row>
    <row r="1842" spans="1:34" x14ac:dyDescent="0.25">
      <c r="A1842" s="117" t="s">
        <v>142</v>
      </c>
      <c r="B1842" s="117" t="s">
        <v>143</v>
      </c>
      <c r="C1842" s="117" t="s">
        <v>5449</v>
      </c>
      <c r="D1842" s="117" t="s">
        <v>768</v>
      </c>
      <c r="E1842" s="117" t="s">
        <v>227</v>
      </c>
      <c r="F1842" s="117" t="s">
        <v>1694</v>
      </c>
      <c r="G1842" s="117" t="s">
        <v>1695</v>
      </c>
      <c r="H1842" s="117" t="s">
        <v>5450</v>
      </c>
      <c r="I1842" s="117"/>
      <c r="J1842" s="116" t="s">
        <v>1858</v>
      </c>
      <c r="K1842" s="116">
        <v>9.7473500000000008</v>
      </c>
      <c r="L1842" s="116">
        <v>31.871410000000001</v>
      </c>
      <c r="M1842" s="117" t="s">
        <v>1859</v>
      </c>
      <c r="N1842" s="116" t="s">
        <v>159</v>
      </c>
      <c r="O1842" s="116">
        <v>7</v>
      </c>
      <c r="P1842" s="116">
        <v>25</v>
      </c>
      <c r="Q1842" s="116">
        <v>6</v>
      </c>
      <c r="R1842" s="116">
        <v>19</v>
      </c>
      <c r="S1842" s="116">
        <v>1</v>
      </c>
      <c r="T1842" s="116">
        <v>6</v>
      </c>
      <c r="U1842" s="116" t="s">
        <v>159</v>
      </c>
      <c r="V1842" s="116">
        <v>11</v>
      </c>
      <c r="W1842" s="116">
        <v>82</v>
      </c>
      <c r="X1842" s="116">
        <v>8</v>
      </c>
      <c r="Y1842" s="116">
        <v>57</v>
      </c>
      <c r="Z1842" s="116">
        <v>3</v>
      </c>
      <c r="AA1842" s="116">
        <v>25</v>
      </c>
      <c r="AB1842" s="116">
        <v>0</v>
      </c>
      <c r="AC1842" s="116">
        <v>0</v>
      </c>
      <c r="AD1842" s="116">
        <v>17</v>
      </c>
      <c r="AE1842" s="116">
        <v>136</v>
      </c>
      <c r="AF1842" s="116" t="s">
        <v>1860</v>
      </c>
      <c r="AG1842" s="117"/>
      <c r="AH1842" s="117" t="s">
        <v>1861</v>
      </c>
    </row>
    <row r="1843" spans="1:34" x14ac:dyDescent="0.25">
      <c r="A1843" s="117" t="s">
        <v>142</v>
      </c>
      <c r="B1843" s="117" t="s">
        <v>143</v>
      </c>
      <c r="C1843" s="117" t="s">
        <v>5451</v>
      </c>
      <c r="D1843" s="117" t="s">
        <v>768</v>
      </c>
      <c r="E1843" s="117" t="s">
        <v>227</v>
      </c>
      <c r="F1843" s="117" t="s">
        <v>1694</v>
      </c>
      <c r="G1843" s="117" t="s">
        <v>1695</v>
      </c>
      <c r="H1843" s="117" t="s">
        <v>5452</v>
      </c>
      <c r="I1843" s="117"/>
      <c r="J1843" s="116" t="s">
        <v>1858</v>
      </c>
      <c r="K1843" s="116">
        <v>9.7812900010000003</v>
      </c>
      <c r="L1843" s="116">
        <v>31.928619999999999</v>
      </c>
      <c r="M1843" s="117" t="s">
        <v>1859</v>
      </c>
      <c r="N1843" s="116" t="s">
        <v>159</v>
      </c>
      <c r="O1843" s="116">
        <v>262</v>
      </c>
      <c r="P1843" s="116">
        <v>1230</v>
      </c>
      <c r="Q1843" s="116">
        <v>230</v>
      </c>
      <c r="R1843" s="116">
        <v>1074</v>
      </c>
      <c r="S1843" s="116">
        <v>32</v>
      </c>
      <c r="T1843" s="116">
        <v>156</v>
      </c>
      <c r="U1843" s="116" t="s">
        <v>159</v>
      </c>
      <c r="V1843" s="116">
        <v>107</v>
      </c>
      <c r="W1843" s="116">
        <v>591</v>
      </c>
      <c r="X1843" s="116">
        <v>74</v>
      </c>
      <c r="Y1843" s="116">
        <v>394</v>
      </c>
      <c r="Z1843" s="116">
        <v>33</v>
      </c>
      <c r="AA1843" s="116">
        <v>197</v>
      </c>
      <c r="AB1843" s="116">
        <v>1</v>
      </c>
      <c r="AC1843" s="116">
        <v>3</v>
      </c>
      <c r="AD1843" s="116">
        <v>80</v>
      </c>
      <c r="AE1843" s="116">
        <v>480</v>
      </c>
      <c r="AF1843" s="116" t="s">
        <v>1860</v>
      </c>
      <c r="AG1843" s="117"/>
      <c r="AH1843" s="117" t="s">
        <v>1861</v>
      </c>
    </row>
    <row r="1844" spans="1:34" x14ac:dyDescent="0.25">
      <c r="A1844" s="117" t="s">
        <v>142</v>
      </c>
      <c r="B1844" s="117" t="s">
        <v>143</v>
      </c>
      <c r="C1844" s="117" t="s">
        <v>5453</v>
      </c>
      <c r="D1844" s="117" t="s">
        <v>768</v>
      </c>
      <c r="E1844" s="117" t="s">
        <v>227</v>
      </c>
      <c r="F1844" s="117" t="s">
        <v>1694</v>
      </c>
      <c r="G1844" s="117" t="s">
        <v>1695</v>
      </c>
      <c r="H1844" s="117" t="s">
        <v>5454</v>
      </c>
      <c r="I1844" s="117"/>
      <c r="J1844" s="116" t="s">
        <v>1858</v>
      </c>
      <c r="K1844" s="116">
        <v>9.7668099999999995</v>
      </c>
      <c r="L1844" s="116">
        <v>31.898060000000001</v>
      </c>
      <c r="M1844" s="117" t="s">
        <v>1859</v>
      </c>
      <c r="N1844" s="116" t="s">
        <v>159</v>
      </c>
      <c r="O1844" s="116">
        <v>18</v>
      </c>
      <c r="P1844" s="116">
        <v>78</v>
      </c>
      <c r="Q1844" s="116">
        <v>18</v>
      </c>
      <c r="R1844" s="116">
        <v>78</v>
      </c>
      <c r="S1844" s="116">
        <v>0</v>
      </c>
      <c r="T1844" s="116">
        <v>0</v>
      </c>
      <c r="U1844" s="116" t="s">
        <v>159</v>
      </c>
      <c r="V1844" s="116">
        <v>23</v>
      </c>
      <c r="W1844" s="116">
        <v>116</v>
      </c>
      <c r="X1844" s="116">
        <v>15</v>
      </c>
      <c r="Y1844" s="116">
        <v>63</v>
      </c>
      <c r="Z1844" s="116">
        <v>8</v>
      </c>
      <c r="AA1844" s="116">
        <v>53</v>
      </c>
      <c r="AB1844" s="116">
        <v>0</v>
      </c>
      <c r="AC1844" s="116">
        <v>0</v>
      </c>
      <c r="AD1844" s="116">
        <v>69</v>
      </c>
      <c r="AE1844" s="116">
        <v>380</v>
      </c>
      <c r="AF1844" s="116" t="s">
        <v>1860</v>
      </c>
      <c r="AG1844" s="117"/>
      <c r="AH1844" s="117" t="s">
        <v>1861</v>
      </c>
    </row>
    <row r="1845" spans="1:34" x14ac:dyDescent="0.25">
      <c r="A1845" s="117" t="s">
        <v>142</v>
      </c>
      <c r="B1845" s="117" t="s">
        <v>143</v>
      </c>
      <c r="C1845" s="117" t="s">
        <v>5455</v>
      </c>
      <c r="D1845" s="117" t="s">
        <v>768</v>
      </c>
      <c r="E1845" s="117" t="s">
        <v>227</v>
      </c>
      <c r="F1845" s="117" t="s">
        <v>1694</v>
      </c>
      <c r="G1845" s="117" t="s">
        <v>1695</v>
      </c>
      <c r="H1845" s="117" t="s">
        <v>5456</v>
      </c>
      <c r="I1845" s="117"/>
      <c r="J1845" s="116" t="s">
        <v>1858</v>
      </c>
      <c r="K1845" s="116">
        <v>9.7833333000000007</v>
      </c>
      <c r="L1845" s="116">
        <v>31.9166667</v>
      </c>
      <c r="M1845" s="117" t="s">
        <v>1859</v>
      </c>
      <c r="N1845" s="116" t="s">
        <v>159</v>
      </c>
      <c r="O1845" s="116">
        <v>45</v>
      </c>
      <c r="P1845" s="116">
        <v>129</v>
      </c>
      <c r="Q1845" s="116">
        <v>45</v>
      </c>
      <c r="R1845" s="116">
        <v>129</v>
      </c>
      <c r="S1845" s="116">
        <v>0</v>
      </c>
      <c r="T1845" s="116">
        <v>0</v>
      </c>
      <c r="U1845" s="116" t="s">
        <v>159</v>
      </c>
      <c r="V1845" s="116">
        <v>74</v>
      </c>
      <c r="W1845" s="116">
        <v>286</v>
      </c>
      <c r="X1845" s="116">
        <v>66</v>
      </c>
      <c r="Y1845" s="116">
        <v>218</v>
      </c>
      <c r="Z1845" s="116">
        <v>8</v>
      </c>
      <c r="AA1845" s="116">
        <v>68</v>
      </c>
      <c r="AB1845" s="116">
        <v>0</v>
      </c>
      <c r="AC1845" s="116">
        <v>0</v>
      </c>
      <c r="AD1845" s="116">
        <v>35</v>
      </c>
      <c r="AE1845" s="116">
        <v>281</v>
      </c>
      <c r="AF1845" s="116" t="s">
        <v>1860</v>
      </c>
      <c r="AG1845" s="117"/>
      <c r="AH1845" s="117" t="s">
        <v>1861</v>
      </c>
    </row>
    <row r="1846" spans="1:34" x14ac:dyDescent="0.25">
      <c r="A1846" s="117" t="s">
        <v>142</v>
      </c>
      <c r="B1846" s="117" t="s">
        <v>143</v>
      </c>
      <c r="C1846" s="117" t="s">
        <v>5457</v>
      </c>
      <c r="D1846" s="117" t="s">
        <v>768</v>
      </c>
      <c r="E1846" s="117" t="s">
        <v>227</v>
      </c>
      <c r="F1846" s="117" t="s">
        <v>1694</v>
      </c>
      <c r="G1846" s="117" t="s">
        <v>1695</v>
      </c>
      <c r="H1846" s="117" t="s">
        <v>5458</v>
      </c>
      <c r="I1846" s="117"/>
      <c r="J1846" s="116" t="s">
        <v>1858</v>
      </c>
      <c r="K1846" s="116">
        <v>9.7790999999999997</v>
      </c>
      <c r="L1846" s="116">
        <v>31.919899999999998</v>
      </c>
      <c r="M1846" s="117" t="s">
        <v>1859</v>
      </c>
      <c r="N1846" s="116" t="s">
        <v>159</v>
      </c>
      <c r="O1846" s="116">
        <v>76</v>
      </c>
      <c r="P1846" s="116">
        <v>202</v>
      </c>
      <c r="Q1846" s="116">
        <v>72</v>
      </c>
      <c r="R1846" s="116">
        <v>176</v>
      </c>
      <c r="S1846" s="116">
        <v>4</v>
      </c>
      <c r="T1846" s="116">
        <v>26</v>
      </c>
      <c r="U1846" s="116" t="s">
        <v>159</v>
      </c>
      <c r="V1846" s="116">
        <v>39</v>
      </c>
      <c r="W1846" s="116">
        <v>260</v>
      </c>
      <c r="X1846" s="116">
        <v>27</v>
      </c>
      <c r="Y1846" s="116">
        <v>163</v>
      </c>
      <c r="Z1846" s="116">
        <v>12</v>
      </c>
      <c r="AA1846" s="116">
        <v>97</v>
      </c>
      <c r="AB1846" s="116">
        <v>0</v>
      </c>
      <c r="AC1846" s="116">
        <v>0</v>
      </c>
      <c r="AD1846" s="116">
        <v>90</v>
      </c>
      <c r="AE1846" s="116">
        <v>540</v>
      </c>
      <c r="AF1846" s="116" t="s">
        <v>1860</v>
      </c>
      <c r="AG1846" s="117"/>
      <c r="AH1846" s="117" t="s">
        <v>1861</v>
      </c>
    </row>
    <row r="1847" spans="1:34" x14ac:dyDescent="0.25">
      <c r="A1847" s="117" t="s">
        <v>142</v>
      </c>
      <c r="B1847" s="117" t="s">
        <v>143</v>
      </c>
      <c r="C1847" s="117" t="s">
        <v>5459</v>
      </c>
      <c r="D1847" s="117" t="s">
        <v>1360</v>
      </c>
      <c r="E1847" s="117" t="s">
        <v>1029</v>
      </c>
      <c r="F1847" s="117" t="s">
        <v>1665</v>
      </c>
      <c r="G1847" s="117" t="s">
        <v>1666</v>
      </c>
      <c r="H1847" s="117" t="s">
        <v>5460</v>
      </c>
      <c r="I1847" s="117"/>
      <c r="J1847" s="116" t="s">
        <v>1858</v>
      </c>
      <c r="K1847" s="116">
        <v>9.0117499999999993</v>
      </c>
      <c r="L1847" s="116">
        <v>33.297069999999998</v>
      </c>
      <c r="M1847" s="117" t="s">
        <v>1859</v>
      </c>
      <c r="N1847" s="116" t="s">
        <v>159</v>
      </c>
      <c r="O1847" s="116">
        <v>27</v>
      </c>
      <c r="P1847" s="116">
        <v>162</v>
      </c>
      <c r="Q1847" s="116">
        <v>27</v>
      </c>
      <c r="R1847" s="116">
        <v>162</v>
      </c>
      <c r="S1847" s="116">
        <v>0</v>
      </c>
      <c r="T1847" s="116">
        <v>0</v>
      </c>
      <c r="U1847" s="116" t="s">
        <v>159</v>
      </c>
      <c r="V1847" s="116">
        <v>25</v>
      </c>
      <c r="W1847" s="116">
        <v>150</v>
      </c>
      <c r="X1847" s="116">
        <v>25</v>
      </c>
      <c r="Y1847" s="116">
        <v>150</v>
      </c>
      <c r="Z1847" s="116">
        <v>0</v>
      </c>
      <c r="AA1847" s="116">
        <v>0</v>
      </c>
      <c r="AB1847" s="116">
        <v>0</v>
      </c>
      <c r="AC1847" s="116">
        <v>0</v>
      </c>
      <c r="AD1847" s="116">
        <v>0</v>
      </c>
      <c r="AE1847" s="116">
        <v>0</v>
      </c>
      <c r="AF1847" s="116" t="s">
        <v>2167</v>
      </c>
      <c r="AG1847" s="117" t="s">
        <v>2368</v>
      </c>
      <c r="AH1847" s="117" t="s">
        <v>1861</v>
      </c>
    </row>
    <row r="1848" spans="1:34" x14ac:dyDescent="0.25">
      <c r="A1848" s="117" t="s">
        <v>142</v>
      </c>
      <c r="B1848" s="117" t="s">
        <v>143</v>
      </c>
      <c r="C1848" s="117" t="s">
        <v>5461</v>
      </c>
      <c r="D1848" s="117" t="s">
        <v>1360</v>
      </c>
      <c r="E1848" s="117" t="s">
        <v>1029</v>
      </c>
      <c r="F1848" s="117" t="s">
        <v>1665</v>
      </c>
      <c r="G1848" s="117" t="s">
        <v>1666</v>
      </c>
      <c r="H1848" s="117" t="s">
        <v>5462</v>
      </c>
      <c r="I1848" s="117"/>
      <c r="J1848" s="116" t="s">
        <v>1858</v>
      </c>
      <c r="K1848" s="116">
        <v>9.0179100000000005</v>
      </c>
      <c r="L1848" s="116">
        <v>33.291080000000001</v>
      </c>
      <c r="M1848" s="117" t="s">
        <v>1859</v>
      </c>
      <c r="N1848" s="116" t="s">
        <v>159</v>
      </c>
      <c r="O1848" s="116">
        <v>26</v>
      </c>
      <c r="P1848" s="116">
        <v>152</v>
      </c>
      <c r="Q1848" s="116">
        <v>26</v>
      </c>
      <c r="R1848" s="116">
        <v>152</v>
      </c>
      <c r="S1848" s="116">
        <v>0</v>
      </c>
      <c r="T1848" s="116">
        <v>0</v>
      </c>
      <c r="U1848" s="116" t="s">
        <v>159</v>
      </c>
      <c r="V1848" s="116">
        <v>26</v>
      </c>
      <c r="W1848" s="116">
        <v>156</v>
      </c>
      <c r="X1848" s="116">
        <v>26</v>
      </c>
      <c r="Y1848" s="116">
        <v>156</v>
      </c>
      <c r="Z1848" s="116">
        <v>0</v>
      </c>
      <c r="AA1848" s="116">
        <v>0</v>
      </c>
      <c r="AB1848" s="116">
        <v>0</v>
      </c>
      <c r="AC1848" s="116">
        <v>0</v>
      </c>
      <c r="AD1848" s="116">
        <v>0</v>
      </c>
      <c r="AE1848" s="116">
        <v>0</v>
      </c>
      <c r="AF1848" s="116" t="s">
        <v>2167</v>
      </c>
      <c r="AG1848" s="117" t="s">
        <v>2368</v>
      </c>
      <c r="AH1848" s="117" t="s">
        <v>1861</v>
      </c>
    </row>
    <row r="1849" spans="1:34" x14ac:dyDescent="0.25">
      <c r="A1849" s="117" t="s">
        <v>142</v>
      </c>
      <c r="B1849" s="117" t="s">
        <v>143</v>
      </c>
      <c r="C1849" s="117" t="s">
        <v>5463</v>
      </c>
      <c r="D1849" s="117" t="s">
        <v>1360</v>
      </c>
      <c r="E1849" s="117" t="s">
        <v>1029</v>
      </c>
      <c r="F1849" s="117" t="s">
        <v>1665</v>
      </c>
      <c r="G1849" s="117" t="s">
        <v>1666</v>
      </c>
      <c r="H1849" s="117" t="s">
        <v>5464</v>
      </c>
      <c r="I1849" s="117"/>
      <c r="J1849" s="116" t="s">
        <v>1858</v>
      </c>
      <c r="K1849" s="116">
        <v>9.1864899999999992</v>
      </c>
      <c r="L1849" s="116">
        <v>33.407290000000003</v>
      </c>
      <c r="M1849" s="117" t="s">
        <v>1859</v>
      </c>
      <c r="N1849" s="116" t="s">
        <v>159</v>
      </c>
      <c r="O1849" s="116">
        <v>25</v>
      </c>
      <c r="P1849" s="116">
        <v>136</v>
      </c>
      <c r="Q1849" s="116">
        <v>25</v>
      </c>
      <c r="R1849" s="116">
        <v>136</v>
      </c>
      <c r="S1849" s="116">
        <v>0</v>
      </c>
      <c r="T1849" s="116">
        <v>0</v>
      </c>
      <c r="U1849" s="116" t="s">
        <v>159</v>
      </c>
      <c r="V1849" s="116">
        <v>25</v>
      </c>
      <c r="W1849" s="116">
        <v>60</v>
      </c>
      <c r="X1849" s="116">
        <v>25</v>
      </c>
      <c r="Y1849" s="116">
        <v>60</v>
      </c>
      <c r="Z1849" s="116">
        <v>0</v>
      </c>
      <c r="AA1849" s="116">
        <v>0</v>
      </c>
      <c r="AB1849" s="116">
        <v>0</v>
      </c>
      <c r="AC1849" s="116">
        <v>0</v>
      </c>
      <c r="AD1849" s="116">
        <v>0</v>
      </c>
      <c r="AE1849" s="116">
        <v>0</v>
      </c>
      <c r="AF1849" s="116" t="s">
        <v>2167</v>
      </c>
      <c r="AG1849" s="117" t="s">
        <v>2368</v>
      </c>
      <c r="AH1849" s="117" t="s">
        <v>1861</v>
      </c>
    </row>
    <row r="1850" spans="1:34" x14ac:dyDescent="0.25">
      <c r="A1850" s="117" t="s">
        <v>142</v>
      </c>
      <c r="B1850" s="117" t="s">
        <v>143</v>
      </c>
      <c r="C1850" s="117" t="s">
        <v>5465</v>
      </c>
      <c r="D1850" s="117" t="s">
        <v>1360</v>
      </c>
      <c r="E1850" s="117" t="s">
        <v>1029</v>
      </c>
      <c r="F1850" s="117" t="s">
        <v>1623</v>
      </c>
      <c r="G1850" s="117" t="s">
        <v>1029</v>
      </c>
      <c r="H1850" s="117" t="s">
        <v>5466</v>
      </c>
      <c r="I1850" s="117"/>
      <c r="J1850" s="116" t="s">
        <v>1858</v>
      </c>
      <c r="K1850" s="116">
        <v>9.0206700000000009</v>
      </c>
      <c r="L1850" s="116">
        <v>33.506779999999999</v>
      </c>
      <c r="M1850" s="117" t="s">
        <v>1859</v>
      </c>
      <c r="N1850" s="116" t="s">
        <v>159</v>
      </c>
      <c r="O1850" s="116">
        <v>30</v>
      </c>
      <c r="P1850" s="116">
        <v>152</v>
      </c>
      <c r="Q1850" s="116">
        <v>30</v>
      </c>
      <c r="R1850" s="116">
        <v>152</v>
      </c>
      <c r="S1850" s="116">
        <v>0</v>
      </c>
      <c r="T1850" s="116">
        <v>0</v>
      </c>
      <c r="U1850" s="116" t="s">
        <v>159</v>
      </c>
      <c r="V1850" s="116">
        <v>30</v>
      </c>
      <c r="W1850" s="116">
        <v>147</v>
      </c>
      <c r="X1850" s="116">
        <v>30</v>
      </c>
      <c r="Y1850" s="116">
        <v>147</v>
      </c>
      <c r="Z1850" s="116">
        <v>0</v>
      </c>
      <c r="AA1850" s="116">
        <v>0</v>
      </c>
      <c r="AB1850" s="116">
        <v>0</v>
      </c>
      <c r="AC1850" s="116">
        <v>0</v>
      </c>
      <c r="AD1850" s="116">
        <v>0</v>
      </c>
      <c r="AE1850" s="116">
        <v>0</v>
      </c>
      <c r="AF1850" s="116" t="s">
        <v>2167</v>
      </c>
      <c r="AG1850" s="117" t="s">
        <v>2368</v>
      </c>
      <c r="AH1850" s="117" t="s">
        <v>1861</v>
      </c>
    </row>
    <row r="1851" spans="1:34" x14ac:dyDescent="0.25">
      <c r="A1851" s="117" t="s">
        <v>142</v>
      </c>
      <c r="B1851" s="117" t="s">
        <v>143</v>
      </c>
      <c r="C1851" s="117" t="s">
        <v>5467</v>
      </c>
      <c r="D1851" s="117" t="s">
        <v>1360</v>
      </c>
      <c r="E1851" s="117" t="s">
        <v>1029</v>
      </c>
      <c r="F1851" s="117" t="s">
        <v>1623</v>
      </c>
      <c r="G1851" s="117" t="s">
        <v>1029</v>
      </c>
      <c r="H1851" s="117" t="s">
        <v>5468</v>
      </c>
      <c r="I1851" s="117"/>
      <c r="J1851" s="116" t="s">
        <v>1858</v>
      </c>
      <c r="K1851" s="116">
        <v>9.0194799999999997</v>
      </c>
      <c r="L1851" s="116">
        <v>33.564430000000002</v>
      </c>
      <c r="M1851" s="117" t="s">
        <v>1859</v>
      </c>
      <c r="N1851" s="116" t="s">
        <v>159</v>
      </c>
      <c r="O1851" s="116">
        <v>28</v>
      </c>
      <c r="P1851" s="116">
        <v>143</v>
      </c>
      <c r="Q1851" s="116">
        <v>28</v>
      </c>
      <c r="R1851" s="116">
        <v>143</v>
      </c>
      <c r="S1851" s="116">
        <v>0</v>
      </c>
      <c r="T1851" s="116">
        <v>0</v>
      </c>
      <c r="U1851" s="116" t="s">
        <v>159</v>
      </c>
      <c r="V1851" s="116">
        <v>22</v>
      </c>
      <c r="W1851" s="116">
        <v>128</v>
      </c>
      <c r="X1851" s="116">
        <v>22</v>
      </c>
      <c r="Y1851" s="116">
        <v>128</v>
      </c>
      <c r="Z1851" s="116">
        <v>0</v>
      </c>
      <c r="AA1851" s="116">
        <v>0</v>
      </c>
      <c r="AB1851" s="116">
        <v>0</v>
      </c>
      <c r="AC1851" s="116">
        <v>0</v>
      </c>
      <c r="AD1851" s="116">
        <v>0</v>
      </c>
      <c r="AE1851" s="116">
        <v>0</v>
      </c>
      <c r="AF1851" s="116" t="s">
        <v>2167</v>
      </c>
      <c r="AG1851" s="117" t="s">
        <v>2289</v>
      </c>
      <c r="AH1851" s="117" t="s">
        <v>1861</v>
      </c>
    </row>
    <row r="1852" spans="1:34" x14ac:dyDescent="0.25">
      <c r="A1852" s="117" t="s">
        <v>142</v>
      </c>
      <c r="B1852" s="117" t="s">
        <v>143</v>
      </c>
      <c r="C1852" s="117" t="s">
        <v>5469</v>
      </c>
      <c r="D1852" s="117" t="s">
        <v>1360</v>
      </c>
      <c r="E1852" s="117" t="s">
        <v>1029</v>
      </c>
      <c r="F1852" s="117" t="s">
        <v>1623</v>
      </c>
      <c r="G1852" s="117" t="s">
        <v>1029</v>
      </c>
      <c r="H1852" s="117" t="s">
        <v>180</v>
      </c>
      <c r="I1852" s="117"/>
      <c r="J1852" s="116" t="s">
        <v>1858</v>
      </c>
      <c r="K1852" s="116">
        <v>9.0117499999999993</v>
      </c>
      <c r="L1852" s="116">
        <v>33.297069999999998</v>
      </c>
      <c r="M1852" s="117" t="s">
        <v>1859</v>
      </c>
      <c r="N1852" s="116" t="s">
        <v>159</v>
      </c>
      <c r="O1852" s="116">
        <v>30</v>
      </c>
      <c r="P1852" s="116">
        <v>149</v>
      </c>
      <c r="Q1852" s="116">
        <v>30</v>
      </c>
      <c r="R1852" s="116">
        <v>149</v>
      </c>
      <c r="S1852" s="116">
        <v>0</v>
      </c>
      <c r="T1852" s="116">
        <v>0</v>
      </c>
      <c r="U1852" s="116" t="s">
        <v>159</v>
      </c>
      <c r="V1852" s="116">
        <v>28</v>
      </c>
      <c r="W1852" s="116">
        <v>150</v>
      </c>
      <c r="X1852" s="116">
        <v>28</v>
      </c>
      <c r="Y1852" s="116">
        <v>150</v>
      </c>
      <c r="Z1852" s="116">
        <v>0</v>
      </c>
      <c r="AA1852" s="116">
        <v>0</v>
      </c>
      <c r="AB1852" s="116">
        <v>0</v>
      </c>
      <c r="AC1852" s="116">
        <v>0</v>
      </c>
      <c r="AD1852" s="116">
        <v>0</v>
      </c>
      <c r="AE1852" s="116">
        <v>0</v>
      </c>
      <c r="AF1852" s="116" t="s">
        <v>2167</v>
      </c>
      <c r="AG1852" s="117" t="s">
        <v>2289</v>
      </c>
      <c r="AH1852" s="117" t="s">
        <v>1861</v>
      </c>
    </row>
    <row r="1853" spans="1:34" x14ac:dyDescent="0.25">
      <c r="A1853" s="117" t="s">
        <v>142</v>
      </c>
      <c r="B1853" s="117" t="s">
        <v>143</v>
      </c>
      <c r="C1853" s="117" t="s">
        <v>5470</v>
      </c>
      <c r="D1853" s="117" t="s">
        <v>1360</v>
      </c>
      <c r="E1853" s="117" t="s">
        <v>1029</v>
      </c>
      <c r="F1853" s="117" t="s">
        <v>1623</v>
      </c>
      <c r="G1853" s="117" t="s">
        <v>1029</v>
      </c>
      <c r="H1853" s="117" t="s">
        <v>5471</v>
      </c>
      <c r="I1853" s="117"/>
      <c r="J1853" s="116" t="s">
        <v>1858</v>
      </c>
      <c r="K1853" s="116">
        <v>9.0179100000000005</v>
      </c>
      <c r="L1853" s="116">
        <v>33.291080000000001</v>
      </c>
      <c r="M1853" s="117" t="s">
        <v>1859</v>
      </c>
      <c r="N1853" s="116" t="s">
        <v>159</v>
      </c>
      <c r="O1853" s="116">
        <v>29</v>
      </c>
      <c r="P1853" s="116">
        <v>145</v>
      </c>
      <c r="Q1853" s="116">
        <v>29</v>
      </c>
      <c r="R1853" s="116">
        <v>145</v>
      </c>
      <c r="S1853" s="116">
        <v>0</v>
      </c>
      <c r="T1853" s="116">
        <v>0</v>
      </c>
      <c r="U1853" s="116" t="s">
        <v>159</v>
      </c>
      <c r="V1853" s="116">
        <v>30</v>
      </c>
      <c r="W1853" s="116">
        <v>150</v>
      </c>
      <c r="X1853" s="116">
        <v>30</v>
      </c>
      <c r="Y1853" s="116">
        <v>150</v>
      </c>
      <c r="Z1853" s="116">
        <v>0</v>
      </c>
      <c r="AA1853" s="116">
        <v>0</v>
      </c>
      <c r="AB1853" s="116">
        <v>0</v>
      </c>
      <c r="AC1853" s="116">
        <v>0</v>
      </c>
      <c r="AD1853" s="116">
        <v>0</v>
      </c>
      <c r="AE1853" s="116">
        <v>0</v>
      </c>
      <c r="AF1853" s="116" t="s">
        <v>2167</v>
      </c>
      <c r="AG1853" s="117" t="s">
        <v>2289</v>
      </c>
      <c r="AH1853" s="117" t="s">
        <v>1861</v>
      </c>
    </row>
    <row r="1854" spans="1:34" x14ac:dyDescent="0.25">
      <c r="A1854" s="117" t="s">
        <v>142</v>
      </c>
      <c r="B1854" s="117" t="s">
        <v>143</v>
      </c>
      <c r="C1854" s="117" t="s">
        <v>5472</v>
      </c>
      <c r="D1854" s="117" t="s">
        <v>1360</v>
      </c>
      <c r="E1854" s="117" t="s">
        <v>1029</v>
      </c>
      <c r="F1854" s="117" t="s">
        <v>1359</v>
      </c>
      <c r="G1854" s="117" t="s">
        <v>1361</v>
      </c>
      <c r="H1854" s="117" t="s">
        <v>5473</v>
      </c>
      <c r="I1854" s="117"/>
      <c r="J1854" s="116" t="s">
        <v>1858</v>
      </c>
      <c r="K1854" s="116">
        <v>8.9966373950000005</v>
      </c>
      <c r="L1854" s="116">
        <v>33.506170189999999</v>
      </c>
      <c r="M1854" s="117" t="s">
        <v>1859</v>
      </c>
      <c r="N1854" s="116" t="s">
        <v>159</v>
      </c>
      <c r="O1854" s="116">
        <v>58</v>
      </c>
      <c r="P1854" s="116">
        <v>178</v>
      </c>
      <c r="Q1854" s="116">
        <v>58</v>
      </c>
      <c r="R1854" s="116">
        <v>178</v>
      </c>
      <c r="S1854" s="116">
        <v>0</v>
      </c>
      <c r="T1854" s="116">
        <v>0</v>
      </c>
      <c r="U1854" s="116" t="s">
        <v>159</v>
      </c>
      <c r="V1854" s="116">
        <v>155</v>
      </c>
      <c r="W1854" s="116">
        <v>643</v>
      </c>
      <c r="X1854" s="116">
        <v>83</v>
      </c>
      <c r="Y1854" s="116">
        <v>247</v>
      </c>
      <c r="Z1854" s="116">
        <v>72</v>
      </c>
      <c r="AA1854" s="116">
        <v>396</v>
      </c>
      <c r="AB1854" s="116">
        <v>7</v>
      </c>
      <c r="AC1854" s="116">
        <v>35</v>
      </c>
      <c r="AD1854" s="116">
        <v>9</v>
      </c>
      <c r="AE1854" s="116">
        <v>45</v>
      </c>
      <c r="AF1854" s="116" t="s">
        <v>1860</v>
      </c>
      <c r="AG1854" s="117"/>
      <c r="AH1854" s="117" t="s">
        <v>1861</v>
      </c>
    </row>
    <row r="1855" spans="1:34" x14ac:dyDescent="0.25">
      <c r="A1855" s="117" t="s">
        <v>142</v>
      </c>
      <c r="B1855" s="117" t="s">
        <v>143</v>
      </c>
      <c r="C1855" s="117" t="s">
        <v>5474</v>
      </c>
      <c r="D1855" s="117" t="s">
        <v>1360</v>
      </c>
      <c r="E1855" s="117" t="s">
        <v>1029</v>
      </c>
      <c r="F1855" s="117" t="s">
        <v>1359</v>
      </c>
      <c r="G1855" s="117" t="s">
        <v>1361</v>
      </c>
      <c r="H1855" s="117" t="s">
        <v>5475</v>
      </c>
      <c r="I1855" s="117"/>
      <c r="J1855" s="116" t="s">
        <v>1858</v>
      </c>
      <c r="K1855" s="116">
        <v>8.9809311679999997</v>
      </c>
      <c r="L1855" s="116">
        <v>33.512810360000003</v>
      </c>
      <c r="M1855" s="117" t="s">
        <v>1859</v>
      </c>
      <c r="N1855" s="116" t="s">
        <v>159</v>
      </c>
      <c r="O1855" s="116">
        <v>45</v>
      </c>
      <c r="P1855" s="116">
        <v>248</v>
      </c>
      <c r="Q1855" s="116">
        <v>10</v>
      </c>
      <c r="R1855" s="116">
        <v>56</v>
      </c>
      <c r="S1855" s="116">
        <v>35</v>
      </c>
      <c r="T1855" s="116">
        <v>192</v>
      </c>
      <c r="U1855" s="116" t="s">
        <v>159</v>
      </c>
      <c r="V1855" s="116">
        <v>157</v>
      </c>
      <c r="W1855" s="116">
        <v>863</v>
      </c>
      <c r="X1855" s="116">
        <v>67</v>
      </c>
      <c r="Y1855" s="116">
        <v>368</v>
      </c>
      <c r="Z1855" s="116">
        <v>90</v>
      </c>
      <c r="AA1855" s="116">
        <v>495</v>
      </c>
      <c r="AB1855" s="116">
        <v>6</v>
      </c>
      <c r="AC1855" s="116">
        <v>30</v>
      </c>
      <c r="AD1855" s="116">
        <v>7</v>
      </c>
      <c r="AE1855" s="116">
        <v>35</v>
      </c>
      <c r="AF1855" s="116" t="s">
        <v>1860</v>
      </c>
      <c r="AG1855" s="117"/>
      <c r="AH1855" s="117" t="s">
        <v>1861</v>
      </c>
    </row>
    <row r="1856" spans="1:34" x14ac:dyDescent="0.25">
      <c r="A1856" s="117" t="s">
        <v>142</v>
      </c>
      <c r="B1856" s="117" t="s">
        <v>143</v>
      </c>
      <c r="C1856" s="117" t="s">
        <v>5476</v>
      </c>
      <c r="D1856" s="117" t="s">
        <v>1360</v>
      </c>
      <c r="E1856" s="117" t="s">
        <v>1029</v>
      </c>
      <c r="F1856" s="117" t="s">
        <v>1359</v>
      </c>
      <c r="G1856" s="117" t="s">
        <v>1361</v>
      </c>
      <c r="H1856" s="117" t="s">
        <v>5477</v>
      </c>
      <c r="I1856" s="117"/>
      <c r="J1856" s="116" t="s">
        <v>1858</v>
      </c>
      <c r="K1856" s="116">
        <v>8.9503476360000001</v>
      </c>
      <c r="L1856" s="116">
        <v>33.526644099999999</v>
      </c>
      <c r="M1856" s="117" t="s">
        <v>1859</v>
      </c>
      <c r="N1856" s="116" t="s">
        <v>159</v>
      </c>
      <c r="O1856" s="116">
        <v>50</v>
      </c>
      <c r="P1856" s="116">
        <v>275</v>
      </c>
      <c r="Q1856" s="116">
        <v>16</v>
      </c>
      <c r="R1856" s="116">
        <v>88</v>
      </c>
      <c r="S1856" s="116">
        <v>34</v>
      </c>
      <c r="T1856" s="116">
        <v>187</v>
      </c>
      <c r="U1856" s="116" t="s">
        <v>159</v>
      </c>
      <c r="V1856" s="116">
        <v>156</v>
      </c>
      <c r="W1856" s="116">
        <v>858</v>
      </c>
      <c r="X1856" s="116">
        <v>76</v>
      </c>
      <c r="Y1856" s="116">
        <v>418</v>
      </c>
      <c r="Z1856" s="116">
        <v>80</v>
      </c>
      <c r="AA1856" s="116">
        <v>440</v>
      </c>
      <c r="AB1856" s="116">
        <v>9</v>
      </c>
      <c r="AC1856" s="116">
        <v>45</v>
      </c>
      <c r="AD1856" s="116">
        <v>13</v>
      </c>
      <c r="AE1856" s="116">
        <v>65</v>
      </c>
      <c r="AF1856" s="116" t="s">
        <v>1860</v>
      </c>
      <c r="AG1856" s="117"/>
      <c r="AH1856" s="117" t="s">
        <v>1861</v>
      </c>
    </row>
    <row r="1857" spans="1:34" x14ac:dyDescent="0.25">
      <c r="A1857" s="117" t="s">
        <v>142</v>
      </c>
      <c r="B1857" s="117" t="s">
        <v>143</v>
      </c>
      <c r="C1857" s="117" t="s">
        <v>5478</v>
      </c>
      <c r="D1857" s="117" t="s">
        <v>1360</v>
      </c>
      <c r="E1857" s="117" t="s">
        <v>1029</v>
      </c>
      <c r="F1857" s="117" t="s">
        <v>1359</v>
      </c>
      <c r="G1857" s="117" t="s">
        <v>1361</v>
      </c>
      <c r="H1857" s="117" t="s">
        <v>5479</v>
      </c>
      <c r="I1857" s="117"/>
      <c r="J1857" s="116" t="s">
        <v>1858</v>
      </c>
      <c r="K1857" s="116">
        <v>8.9290030260000002</v>
      </c>
      <c r="L1857" s="116">
        <v>33.536205510000002</v>
      </c>
      <c r="M1857" s="117" t="s">
        <v>1859</v>
      </c>
      <c r="N1857" s="116" t="s">
        <v>159</v>
      </c>
      <c r="O1857" s="116">
        <v>97</v>
      </c>
      <c r="P1857" s="116">
        <v>341</v>
      </c>
      <c r="Q1857" s="116">
        <v>44</v>
      </c>
      <c r="R1857" s="116">
        <v>154</v>
      </c>
      <c r="S1857" s="116">
        <v>53</v>
      </c>
      <c r="T1857" s="116">
        <v>187</v>
      </c>
      <c r="U1857" s="116" t="s">
        <v>159</v>
      </c>
      <c r="V1857" s="116">
        <v>224</v>
      </c>
      <c r="W1857" s="116">
        <v>1232</v>
      </c>
      <c r="X1857" s="116">
        <v>94</v>
      </c>
      <c r="Y1857" s="116">
        <v>517</v>
      </c>
      <c r="Z1857" s="116">
        <v>130</v>
      </c>
      <c r="AA1857" s="116">
        <v>715</v>
      </c>
      <c r="AB1857" s="116">
        <v>5</v>
      </c>
      <c r="AC1857" s="116">
        <v>25</v>
      </c>
      <c r="AD1857" s="116">
        <v>11</v>
      </c>
      <c r="AE1857" s="116">
        <v>55</v>
      </c>
      <c r="AF1857" s="116" t="s">
        <v>1860</v>
      </c>
      <c r="AG1857" s="117"/>
      <c r="AH1857" s="117" t="s">
        <v>1861</v>
      </c>
    </row>
    <row r="1858" spans="1:34" x14ac:dyDescent="0.25">
      <c r="A1858" s="117" t="s">
        <v>142</v>
      </c>
      <c r="B1858" s="117" t="s">
        <v>143</v>
      </c>
      <c r="C1858" s="117" t="s">
        <v>5480</v>
      </c>
      <c r="D1858" s="117" t="s">
        <v>1360</v>
      </c>
      <c r="E1858" s="117" t="s">
        <v>1029</v>
      </c>
      <c r="F1858" s="117" t="s">
        <v>1369</v>
      </c>
      <c r="G1858" s="117" t="s">
        <v>1370</v>
      </c>
      <c r="H1858" s="117" t="s">
        <v>5481</v>
      </c>
      <c r="I1858" s="117"/>
      <c r="J1858" s="116" t="s">
        <v>1858</v>
      </c>
      <c r="K1858" s="116">
        <v>8.9263401000000009</v>
      </c>
      <c r="L1858" s="116">
        <v>33.598613999999998</v>
      </c>
      <c r="M1858" s="117" t="s">
        <v>1859</v>
      </c>
      <c r="N1858" s="116" t="s">
        <v>159</v>
      </c>
      <c r="O1858" s="116">
        <v>75</v>
      </c>
      <c r="P1858" s="116">
        <v>375</v>
      </c>
      <c r="Q1858" s="116">
        <v>28</v>
      </c>
      <c r="R1858" s="116">
        <v>140</v>
      </c>
      <c r="S1858" s="116">
        <v>47</v>
      </c>
      <c r="T1858" s="116">
        <v>235</v>
      </c>
      <c r="U1858" s="116" t="s">
        <v>159</v>
      </c>
      <c r="V1858" s="116">
        <v>268</v>
      </c>
      <c r="W1858" s="116">
        <v>1517</v>
      </c>
      <c r="X1858" s="116">
        <v>174</v>
      </c>
      <c r="Y1858" s="116">
        <v>1047</v>
      </c>
      <c r="Z1858" s="116">
        <v>94</v>
      </c>
      <c r="AA1858" s="116">
        <v>470</v>
      </c>
      <c r="AB1858" s="116">
        <v>8</v>
      </c>
      <c r="AC1858" s="116">
        <v>40</v>
      </c>
      <c r="AD1858" s="116">
        <v>11</v>
      </c>
      <c r="AE1858" s="116">
        <v>55</v>
      </c>
      <c r="AF1858" s="116" t="s">
        <v>1860</v>
      </c>
      <c r="AG1858" s="117"/>
      <c r="AH1858" s="117" t="s">
        <v>1861</v>
      </c>
    </row>
    <row r="1859" spans="1:34" x14ac:dyDescent="0.25">
      <c r="A1859" s="117" t="s">
        <v>142</v>
      </c>
      <c r="B1859" s="117" t="s">
        <v>143</v>
      </c>
      <c r="C1859" s="117" t="s">
        <v>5482</v>
      </c>
      <c r="D1859" s="117" t="s">
        <v>1360</v>
      </c>
      <c r="E1859" s="117" t="s">
        <v>1029</v>
      </c>
      <c r="F1859" s="117" t="s">
        <v>1369</v>
      </c>
      <c r="G1859" s="117" t="s">
        <v>1370</v>
      </c>
      <c r="H1859" s="117" t="s">
        <v>5483</v>
      </c>
      <c r="I1859" s="117"/>
      <c r="J1859" s="116" t="s">
        <v>1858</v>
      </c>
      <c r="K1859" s="116">
        <v>8.7512229999999995</v>
      </c>
      <c r="L1859" s="116">
        <v>33.600200999999998</v>
      </c>
      <c r="M1859" s="117" t="s">
        <v>1859</v>
      </c>
      <c r="N1859" s="116" t="s">
        <v>159</v>
      </c>
      <c r="O1859" s="116">
        <v>55</v>
      </c>
      <c r="P1859" s="116">
        <v>275</v>
      </c>
      <c r="Q1859" s="116">
        <v>2</v>
      </c>
      <c r="R1859" s="116">
        <v>10</v>
      </c>
      <c r="S1859" s="116">
        <v>53</v>
      </c>
      <c r="T1859" s="116">
        <v>265</v>
      </c>
      <c r="U1859" s="116" t="s">
        <v>159</v>
      </c>
      <c r="V1859" s="116">
        <v>250</v>
      </c>
      <c r="W1859" s="116">
        <v>1434</v>
      </c>
      <c r="X1859" s="116">
        <v>168</v>
      </c>
      <c r="Y1859" s="116">
        <v>1024</v>
      </c>
      <c r="Z1859" s="116">
        <v>82</v>
      </c>
      <c r="AA1859" s="116">
        <v>410</v>
      </c>
      <c r="AB1859" s="116">
        <v>9</v>
      </c>
      <c r="AC1859" s="116">
        <v>45</v>
      </c>
      <c r="AD1859" s="116">
        <v>7</v>
      </c>
      <c r="AE1859" s="116">
        <v>35</v>
      </c>
      <c r="AF1859" s="116" t="s">
        <v>1860</v>
      </c>
      <c r="AG1859" s="117"/>
      <c r="AH1859" s="117" t="s">
        <v>1861</v>
      </c>
    </row>
    <row r="1860" spans="1:34" x14ac:dyDescent="0.25">
      <c r="A1860" s="117" t="s">
        <v>142</v>
      </c>
      <c r="B1860" s="117" t="s">
        <v>143</v>
      </c>
      <c r="C1860" s="117" t="s">
        <v>5484</v>
      </c>
      <c r="D1860" s="117" t="s">
        <v>1360</v>
      </c>
      <c r="E1860" s="117" t="s">
        <v>1029</v>
      </c>
      <c r="F1860" s="117" t="s">
        <v>1369</v>
      </c>
      <c r="G1860" s="117" t="s">
        <v>1370</v>
      </c>
      <c r="H1860" s="117" t="s">
        <v>5485</v>
      </c>
      <c r="I1860" s="117"/>
      <c r="J1860" s="116" t="s">
        <v>1858</v>
      </c>
      <c r="K1860" s="116">
        <v>8.9201099999999993</v>
      </c>
      <c r="L1860" s="116">
        <v>33.548209999999997</v>
      </c>
      <c r="M1860" s="117" t="s">
        <v>1859</v>
      </c>
      <c r="N1860" s="116" t="s">
        <v>159</v>
      </c>
      <c r="O1860" s="116">
        <v>62</v>
      </c>
      <c r="P1860" s="116">
        <v>310</v>
      </c>
      <c r="Q1860" s="116">
        <v>3</v>
      </c>
      <c r="R1860" s="116">
        <v>14</v>
      </c>
      <c r="S1860" s="116">
        <v>59</v>
      </c>
      <c r="T1860" s="116">
        <v>296</v>
      </c>
      <c r="U1860" s="116" t="s">
        <v>159</v>
      </c>
      <c r="V1860" s="116">
        <v>325</v>
      </c>
      <c r="W1860" s="116">
        <v>1862</v>
      </c>
      <c r="X1860" s="116">
        <v>216</v>
      </c>
      <c r="Y1860" s="116">
        <v>1317</v>
      </c>
      <c r="Z1860" s="116">
        <v>109</v>
      </c>
      <c r="AA1860" s="116">
        <v>545</v>
      </c>
      <c r="AB1860" s="116">
        <v>13</v>
      </c>
      <c r="AC1860" s="116">
        <v>65</v>
      </c>
      <c r="AD1860" s="116">
        <v>15</v>
      </c>
      <c r="AE1860" s="116">
        <v>75</v>
      </c>
      <c r="AF1860" s="116" t="s">
        <v>1860</v>
      </c>
      <c r="AG1860" s="117"/>
      <c r="AH1860" s="117" t="s">
        <v>1861</v>
      </c>
    </row>
    <row r="1861" spans="1:34" x14ac:dyDescent="0.25">
      <c r="A1861" s="117" t="s">
        <v>142</v>
      </c>
      <c r="B1861" s="117" t="s">
        <v>143</v>
      </c>
      <c r="C1861" s="117" t="s">
        <v>5486</v>
      </c>
      <c r="D1861" s="117" t="s">
        <v>1360</v>
      </c>
      <c r="E1861" s="117" t="s">
        <v>1029</v>
      </c>
      <c r="F1861" s="117" t="s">
        <v>1369</v>
      </c>
      <c r="G1861" s="117" t="s">
        <v>1370</v>
      </c>
      <c r="H1861" s="117" t="s">
        <v>5487</v>
      </c>
      <c r="I1861" s="117"/>
      <c r="J1861" s="116" t="s">
        <v>1858</v>
      </c>
      <c r="K1861" s="116">
        <v>8.9444800000000004</v>
      </c>
      <c r="L1861" s="116">
        <v>33.530267000000002</v>
      </c>
      <c r="M1861" s="117" t="s">
        <v>1859</v>
      </c>
      <c r="N1861" s="116" t="s">
        <v>159</v>
      </c>
      <c r="O1861" s="116">
        <v>77</v>
      </c>
      <c r="P1861" s="116">
        <v>385</v>
      </c>
      <c r="Q1861" s="116">
        <v>21</v>
      </c>
      <c r="R1861" s="116">
        <v>105</v>
      </c>
      <c r="S1861" s="116">
        <v>56</v>
      </c>
      <c r="T1861" s="116">
        <v>280</v>
      </c>
      <c r="U1861" s="116" t="s">
        <v>159</v>
      </c>
      <c r="V1861" s="116">
        <v>281</v>
      </c>
      <c r="W1861" s="116">
        <v>1599</v>
      </c>
      <c r="X1861" s="116">
        <v>162</v>
      </c>
      <c r="Y1861" s="116">
        <v>1004</v>
      </c>
      <c r="Z1861" s="116">
        <v>119</v>
      </c>
      <c r="AA1861" s="116">
        <v>595</v>
      </c>
      <c r="AB1861" s="116">
        <v>12</v>
      </c>
      <c r="AC1861" s="116">
        <v>60</v>
      </c>
      <c r="AD1861" s="116">
        <v>8</v>
      </c>
      <c r="AE1861" s="116">
        <v>40</v>
      </c>
      <c r="AF1861" s="116" t="s">
        <v>1860</v>
      </c>
      <c r="AG1861" s="117"/>
      <c r="AH1861" s="117" t="s">
        <v>1861</v>
      </c>
    </row>
    <row r="1862" spans="1:34" x14ac:dyDescent="0.25">
      <c r="A1862" s="117" t="s">
        <v>142</v>
      </c>
      <c r="B1862" s="117" t="s">
        <v>143</v>
      </c>
      <c r="C1862" s="117" t="s">
        <v>5488</v>
      </c>
      <c r="D1862" s="117" t="s">
        <v>1360</v>
      </c>
      <c r="E1862" s="117" t="s">
        <v>1029</v>
      </c>
      <c r="F1862" s="117" t="s">
        <v>1478</v>
      </c>
      <c r="G1862" s="117" t="s">
        <v>1479</v>
      </c>
      <c r="H1862" s="117" t="s">
        <v>5489</v>
      </c>
      <c r="I1862" s="117"/>
      <c r="J1862" s="116" t="s">
        <v>1858</v>
      </c>
      <c r="K1862" s="116">
        <v>9.0520560759999995</v>
      </c>
      <c r="L1862" s="116">
        <v>33.576591530000002</v>
      </c>
      <c r="M1862" s="117" t="s">
        <v>1859</v>
      </c>
      <c r="N1862" s="116" t="s">
        <v>159</v>
      </c>
      <c r="O1862" s="116">
        <v>53</v>
      </c>
      <c r="P1862" s="116">
        <v>180</v>
      </c>
      <c r="Q1862" s="116">
        <v>6</v>
      </c>
      <c r="R1862" s="116">
        <v>21</v>
      </c>
      <c r="S1862" s="116">
        <v>47</v>
      </c>
      <c r="T1862" s="116">
        <v>159</v>
      </c>
      <c r="U1862" s="116" t="s">
        <v>159</v>
      </c>
      <c r="V1862" s="116">
        <v>228</v>
      </c>
      <c r="W1862" s="116">
        <v>640</v>
      </c>
      <c r="X1862" s="116">
        <v>102</v>
      </c>
      <c r="Y1862" s="116">
        <v>270</v>
      </c>
      <c r="Z1862" s="116">
        <v>126</v>
      </c>
      <c r="AA1862" s="116">
        <v>370</v>
      </c>
      <c r="AB1862" s="116">
        <v>9</v>
      </c>
      <c r="AC1862" s="116">
        <v>28</v>
      </c>
      <c r="AD1862" s="116">
        <v>12</v>
      </c>
      <c r="AE1862" s="116">
        <v>27</v>
      </c>
      <c r="AF1862" s="116" t="s">
        <v>1860</v>
      </c>
      <c r="AG1862" s="117"/>
      <c r="AH1862" s="117" t="s">
        <v>1861</v>
      </c>
    </row>
    <row r="1863" spans="1:34" x14ac:dyDescent="0.25">
      <c r="A1863" s="117" t="s">
        <v>142</v>
      </c>
      <c r="B1863" s="117" t="s">
        <v>143</v>
      </c>
      <c r="C1863" s="117" t="s">
        <v>5490</v>
      </c>
      <c r="D1863" s="117" t="s">
        <v>1360</v>
      </c>
      <c r="E1863" s="117" t="s">
        <v>1029</v>
      </c>
      <c r="F1863" s="117" t="s">
        <v>1478</v>
      </c>
      <c r="G1863" s="117" t="s">
        <v>1479</v>
      </c>
      <c r="H1863" s="117" t="s">
        <v>5491</v>
      </c>
      <c r="I1863" s="117"/>
      <c r="J1863" s="116" t="s">
        <v>1858</v>
      </c>
      <c r="K1863" s="116">
        <v>9.0520560759999995</v>
      </c>
      <c r="L1863" s="116">
        <v>33.576591530000002</v>
      </c>
      <c r="M1863" s="117" t="s">
        <v>1859</v>
      </c>
      <c r="N1863" s="116" t="s">
        <v>159</v>
      </c>
      <c r="O1863" s="116">
        <v>62</v>
      </c>
      <c r="P1863" s="116">
        <v>248</v>
      </c>
      <c r="Q1863" s="116">
        <v>31</v>
      </c>
      <c r="R1863" s="116">
        <v>124</v>
      </c>
      <c r="S1863" s="116">
        <v>31</v>
      </c>
      <c r="T1863" s="116">
        <v>124</v>
      </c>
      <c r="U1863" s="116" t="s">
        <v>159</v>
      </c>
      <c r="V1863" s="116">
        <v>300</v>
      </c>
      <c r="W1863" s="116">
        <v>870</v>
      </c>
      <c r="X1863" s="116">
        <v>205</v>
      </c>
      <c r="Y1863" s="116">
        <v>414</v>
      </c>
      <c r="Z1863" s="116">
        <v>95</v>
      </c>
      <c r="AA1863" s="116">
        <v>456</v>
      </c>
      <c r="AB1863" s="116">
        <v>12</v>
      </c>
      <c r="AC1863" s="116">
        <v>68</v>
      </c>
      <c r="AD1863" s="116">
        <v>23</v>
      </c>
      <c r="AE1863" s="116">
        <v>46</v>
      </c>
      <c r="AF1863" s="116" t="s">
        <v>1860</v>
      </c>
      <c r="AG1863" s="117"/>
      <c r="AH1863" s="117" t="s">
        <v>1861</v>
      </c>
    </row>
    <row r="1864" spans="1:34" x14ac:dyDescent="0.25">
      <c r="A1864" s="117" t="s">
        <v>142</v>
      </c>
      <c r="B1864" s="117" t="s">
        <v>143</v>
      </c>
      <c r="C1864" s="117" t="s">
        <v>5492</v>
      </c>
      <c r="D1864" s="117" t="s">
        <v>1360</v>
      </c>
      <c r="E1864" s="117" t="s">
        <v>1029</v>
      </c>
      <c r="F1864" s="117" t="s">
        <v>1478</v>
      </c>
      <c r="G1864" s="117" t="s">
        <v>1479</v>
      </c>
      <c r="H1864" s="117" t="s">
        <v>5493</v>
      </c>
      <c r="I1864" s="117"/>
      <c r="J1864" s="116" t="s">
        <v>1858</v>
      </c>
      <c r="K1864" s="116">
        <v>9.0520560759999995</v>
      </c>
      <c r="L1864" s="116">
        <v>33.576591530000002</v>
      </c>
      <c r="M1864" s="117" t="s">
        <v>1859</v>
      </c>
      <c r="N1864" s="116" t="s">
        <v>159</v>
      </c>
      <c r="O1864" s="116">
        <v>96</v>
      </c>
      <c r="P1864" s="116">
        <v>221</v>
      </c>
      <c r="Q1864" s="116">
        <v>40</v>
      </c>
      <c r="R1864" s="116">
        <v>109</v>
      </c>
      <c r="S1864" s="116">
        <v>56</v>
      </c>
      <c r="T1864" s="116">
        <v>112</v>
      </c>
      <c r="U1864" s="116" t="s">
        <v>159</v>
      </c>
      <c r="V1864" s="116">
        <v>241</v>
      </c>
      <c r="W1864" s="116">
        <v>773</v>
      </c>
      <c r="X1864" s="116">
        <v>73</v>
      </c>
      <c r="Y1864" s="116">
        <v>314</v>
      </c>
      <c r="Z1864" s="116">
        <v>168</v>
      </c>
      <c r="AA1864" s="116">
        <v>459</v>
      </c>
      <c r="AB1864" s="116">
        <v>13</v>
      </c>
      <c r="AC1864" s="116">
        <v>36</v>
      </c>
      <c r="AD1864" s="116">
        <v>9</v>
      </c>
      <c r="AE1864" s="116">
        <v>21</v>
      </c>
      <c r="AF1864" s="116" t="s">
        <v>1860</v>
      </c>
      <c r="AG1864" s="117"/>
      <c r="AH1864" s="117" t="s">
        <v>1861</v>
      </c>
    </row>
    <row r="1865" spans="1:34" x14ac:dyDescent="0.25">
      <c r="A1865" s="117" t="s">
        <v>142</v>
      </c>
      <c r="B1865" s="117" t="s">
        <v>143</v>
      </c>
      <c r="C1865" s="117" t="s">
        <v>5494</v>
      </c>
      <c r="D1865" s="117" t="s">
        <v>1360</v>
      </c>
      <c r="E1865" s="117" t="s">
        <v>1029</v>
      </c>
      <c r="F1865" s="117" t="s">
        <v>1478</v>
      </c>
      <c r="G1865" s="117" t="s">
        <v>1479</v>
      </c>
      <c r="H1865" s="117" t="s">
        <v>5495</v>
      </c>
      <c r="I1865" s="117"/>
      <c r="J1865" s="116" t="s">
        <v>1858</v>
      </c>
      <c r="K1865" s="116">
        <v>8.9302472999999996</v>
      </c>
      <c r="L1865" s="116">
        <v>33.678067599999999</v>
      </c>
      <c r="M1865" s="117" t="s">
        <v>1859</v>
      </c>
      <c r="N1865" s="116" t="s">
        <v>159</v>
      </c>
      <c r="O1865" s="116">
        <v>84</v>
      </c>
      <c r="P1865" s="116">
        <v>348</v>
      </c>
      <c r="Q1865" s="116">
        <v>17</v>
      </c>
      <c r="R1865" s="116">
        <v>64</v>
      </c>
      <c r="S1865" s="116">
        <v>67</v>
      </c>
      <c r="T1865" s="116">
        <v>284</v>
      </c>
      <c r="U1865" s="116" t="s">
        <v>159</v>
      </c>
      <c r="V1865" s="116">
        <v>254</v>
      </c>
      <c r="W1865" s="116">
        <v>699</v>
      </c>
      <c r="X1865" s="116">
        <v>118</v>
      </c>
      <c r="Y1865" s="116">
        <v>302</v>
      </c>
      <c r="Z1865" s="116">
        <v>136</v>
      </c>
      <c r="AA1865" s="116">
        <v>397</v>
      </c>
      <c r="AB1865" s="116">
        <v>8</v>
      </c>
      <c r="AC1865" s="116">
        <v>28</v>
      </c>
      <c r="AD1865" s="116">
        <v>15</v>
      </c>
      <c r="AE1865" s="116">
        <v>36</v>
      </c>
      <c r="AF1865" s="116" t="s">
        <v>1860</v>
      </c>
      <c r="AG1865" s="117"/>
      <c r="AH1865" s="117" t="s">
        <v>1861</v>
      </c>
    </row>
    <row r="1866" spans="1:34" x14ac:dyDescent="0.25">
      <c r="A1866" s="117" t="s">
        <v>142</v>
      </c>
      <c r="B1866" s="117" t="s">
        <v>143</v>
      </c>
      <c r="C1866" s="117" t="s">
        <v>5496</v>
      </c>
      <c r="D1866" s="117" t="s">
        <v>1360</v>
      </c>
      <c r="E1866" s="117" t="s">
        <v>1029</v>
      </c>
      <c r="F1866" s="117" t="s">
        <v>1589</v>
      </c>
      <c r="G1866" s="117" t="s">
        <v>1590</v>
      </c>
      <c r="H1866" s="117" t="s">
        <v>5497</v>
      </c>
      <c r="I1866" s="117"/>
      <c r="J1866" s="116" t="s">
        <v>1858</v>
      </c>
      <c r="K1866" s="116">
        <v>9.3316932329999993</v>
      </c>
      <c r="L1866" s="116">
        <v>33.695919150000002</v>
      </c>
      <c r="M1866" s="117" t="s">
        <v>1859</v>
      </c>
      <c r="N1866" s="116" t="s">
        <v>159</v>
      </c>
      <c r="O1866" s="116">
        <v>81</v>
      </c>
      <c r="P1866" s="116">
        <v>455</v>
      </c>
      <c r="Q1866" s="116">
        <v>68</v>
      </c>
      <c r="R1866" s="116">
        <v>380</v>
      </c>
      <c r="S1866" s="116">
        <v>13</v>
      </c>
      <c r="T1866" s="116">
        <v>75</v>
      </c>
      <c r="U1866" s="116" t="s">
        <v>159</v>
      </c>
      <c r="V1866" s="116">
        <v>237</v>
      </c>
      <c r="W1866" s="116">
        <v>1185</v>
      </c>
      <c r="X1866" s="116">
        <v>103</v>
      </c>
      <c r="Y1866" s="116">
        <v>515</v>
      </c>
      <c r="Z1866" s="116">
        <v>134</v>
      </c>
      <c r="AA1866" s="116">
        <v>670</v>
      </c>
      <c r="AB1866" s="116">
        <v>32</v>
      </c>
      <c r="AC1866" s="116">
        <v>160</v>
      </c>
      <c r="AD1866" s="116">
        <v>25</v>
      </c>
      <c r="AE1866" s="116">
        <v>125</v>
      </c>
      <c r="AF1866" s="116" t="s">
        <v>1860</v>
      </c>
      <c r="AG1866" s="117"/>
      <c r="AH1866" s="117" t="s">
        <v>1861</v>
      </c>
    </row>
    <row r="1867" spans="1:34" x14ac:dyDescent="0.25">
      <c r="A1867" s="117" t="s">
        <v>142</v>
      </c>
      <c r="B1867" s="117" t="s">
        <v>143</v>
      </c>
      <c r="C1867" s="117" t="s">
        <v>5498</v>
      </c>
      <c r="D1867" s="117" t="s">
        <v>1360</v>
      </c>
      <c r="E1867" s="117" t="s">
        <v>1029</v>
      </c>
      <c r="F1867" s="117" t="s">
        <v>1589</v>
      </c>
      <c r="G1867" s="117" t="s">
        <v>1590</v>
      </c>
      <c r="H1867" s="117" t="s">
        <v>5499</v>
      </c>
      <c r="I1867" s="117"/>
      <c r="J1867" s="116" t="s">
        <v>1858</v>
      </c>
      <c r="K1867" s="116">
        <v>9.3113411129999992</v>
      </c>
      <c r="L1867" s="116">
        <v>33.685518809999998</v>
      </c>
      <c r="M1867" s="117" t="s">
        <v>1859</v>
      </c>
      <c r="N1867" s="116" t="s">
        <v>159</v>
      </c>
      <c r="O1867" s="116">
        <v>31</v>
      </c>
      <c r="P1867" s="116">
        <v>152</v>
      </c>
      <c r="Q1867" s="116">
        <v>30</v>
      </c>
      <c r="R1867" s="116">
        <v>147</v>
      </c>
      <c r="S1867" s="116">
        <v>1</v>
      </c>
      <c r="T1867" s="116">
        <v>5</v>
      </c>
      <c r="U1867" s="116" t="s">
        <v>159</v>
      </c>
      <c r="V1867" s="116">
        <v>141</v>
      </c>
      <c r="W1867" s="116">
        <v>705</v>
      </c>
      <c r="X1867" s="116">
        <v>62</v>
      </c>
      <c r="Y1867" s="116">
        <v>310</v>
      </c>
      <c r="Z1867" s="116">
        <v>79</v>
      </c>
      <c r="AA1867" s="116">
        <v>395</v>
      </c>
      <c r="AB1867" s="116">
        <v>17</v>
      </c>
      <c r="AC1867" s="116">
        <v>85</v>
      </c>
      <c r="AD1867" s="116">
        <v>13</v>
      </c>
      <c r="AE1867" s="116">
        <v>65</v>
      </c>
      <c r="AF1867" s="116" t="s">
        <v>1860</v>
      </c>
      <c r="AG1867" s="117"/>
      <c r="AH1867" s="117" t="s">
        <v>1861</v>
      </c>
    </row>
    <row r="1868" spans="1:34" x14ac:dyDescent="0.25">
      <c r="A1868" s="117" t="s">
        <v>142</v>
      </c>
      <c r="B1868" s="117" t="s">
        <v>143</v>
      </c>
      <c r="C1868" s="117" t="s">
        <v>5500</v>
      </c>
      <c r="D1868" s="117" t="s">
        <v>1360</v>
      </c>
      <c r="E1868" s="117" t="s">
        <v>1029</v>
      </c>
      <c r="F1868" s="117" t="s">
        <v>1589</v>
      </c>
      <c r="G1868" s="117" t="s">
        <v>1590</v>
      </c>
      <c r="H1868" s="117" t="s">
        <v>5501</v>
      </c>
      <c r="I1868" s="117"/>
      <c r="J1868" s="116" t="s">
        <v>1858</v>
      </c>
      <c r="K1868" s="116">
        <v>9.31067</v>
      </c>
      <c r="L1868" s="116">
        <v>33.677011999999998</v>
      </c>
      <c r="M1868" s="117" t="s">
        <v>1859</v>
      </c>
      <c r="N1868" s="116" t="s">
        <v>159</v>
      </c>
      <c r="O1868" s="116">
        <v>146</v>
      </c>
      <c r="P1868" s="116">
        <v>730</v>
      </c>
      <c r="Q1868" s="116">
        <v>21</v>
      </c>
      <c r="R1868" s="116">
        <v>105</v>
      </c>
      <c r="S1868" s="116">
        <v>125</v>
      </c>
      <c r="T1868" s="116">
        <v>625</v>
      </c>
      <c r="U1868" s="116" t="s">
        <v>159</v>
      </c>
      <c r="V1868" s="116">
        <v>297</v>
      </c>
      <c r="W1868" s="116">
        <v>1719</v>
      </c>
      <c r="X1868" s="116">
        <v>214</v>
      </c>
      <c r="Y1868" s="116">
        <v>1304</v>
      </c>
      <c r="Z1868" s="116">
        <v>83</v>
      </c>
      <c r="AA1868" s="116">
        <v>415</v>
      </c>
      <c r="AB1868" s="116">
        <v>30</v>
      </c>
      <c r="AC1868" s="116">
        <v>150</v>
      </c>
      <c r="AD1868" s="116">
        <v>15</v>
      </c>
      <c r="AE1868" s="116">
        <v>75</v>
      </c>
      <c r="AF1868" s="116" t="s">
        <v>1860</v>
      </c>
      <c r="AG1868" s="117"/>
      <c r="AH1868" s="117" t="s">
        <v>1861</v>
      </c>
    </row>
    <row r="1869" spans="1:34" x14ac:dyDescent="0.25">
      <c r="A1869" s="117" t="s">
        <v>142</v>
      </c>
      <c r="B1869" s="117" t="s">
        <v>143</v>
      </c>
      <c r="C1869" s="117" t="s">
        <v>5502</v>
      </c>
      <c r="D1869" s="117" t="s">
        <v>1360</v>
      </c>
      <c r="E1869" s="117" t="s">
        <v>1029</v>
      </c>
      <c r="F1869" s="117" t="s">
        <v>1589</v>
      </c>
      <c r="G1869" s="117" t="s">
        <v>1590</v>
      </c>
      <c r="H1869" s="117" t="s">
        <v>5503</v>
      </c>
      <c r="I1869" s="117"/>
      <c r="J1869" s="116" t="s">
        <v>1858</v>
      </c>
      <c r="K1869" s="116">
        <v>9.2971549479999993</v>
      </c>
      <c r="L1869" s="116">
        <v>33.714219819999997</v>
      </c>
      <c r="M1869" s="117" t="s">
        <v>1859</v>
      </c>
      <c r="N1869" s="116" t="s">
        <v>159</v>
      </c>
      <c r="O1869" s="116">
        <v>123</v>
      </c>
      <c r="P1869" s="116">
        <v>623</v>
      </c>
      <c r="Q1869" s="116">
        <v>63</v>
      </c>
      <c r="R1869" s="116">
        <v>263</v>
      </c>
      <c r="S1869" s="116">
        <v>60</v>
      </c>
      <c r="T1869" s="116">
        <v>360</v>
      </c>
      <c r="U1869" s="116" t="s">
        <v>159</v>
      </c>
      <c r="V1869" s="116">
        <v>197</v>
      </c>
      <c r="W1869" s="116">
        <v>1182</v>
      </c>
      <c r="X1869" s="116">
        <v>167</v>
      </c>
      <c r="Y1869" s="116">
        <v>1002</v>
      </c>
      <c r="Z1869" s="116">
        <v>30</v>
      </c>
      <c r="AA1869" s="116">
        <v>180</v>
      </c>
      <c r="AB1869" s="116">
        <v>12</v>
      </c>
      <c r="AC1869" s="116">
        <v>72</v>
      </c>
      <c r="AD1869" s="116">
        <v>5</v>
      </c>
      <c r="AE1869" s="116">
        <v>30</v>
      </c>
      <c r="AF1869" s="116" t="s">
        <v>1915</v>
      </c>
      <c r="AG1869" s="117" t="s">
        <v>2289</v>
      </c>
      <c r="AH1869" s="117" t="s">
        <v>1861</v>
      </c>
    </row>
    <row r="1870" spans="1:34" x14ac:dyDescent="0.25">
      <c r="A1870" s="117" t="s">
        <v>142</v>
      </c>
      <c r="B1870" s="117" t="s">
        <v>143</v>
      </c>
      <c r="C1870" s="117" t="s">
        <v>5504</v>
      </c>
      <c r="D1870" s="117" t="s">
        <v>1360</v>
      </c>
      <c r="E1870" s="117" t="s">
        <v>1029</v>
      </c>
      <c r="F1870" s="117" t="s">
        <v>1589</v>
      </c>
      <c r="G1870" s="117" t="s">
        <v>1590</v>
      </c>
      <c r="H1870" s="117" t="s">
        <v>5505</v>
      </c>
      <c r="I1870" s="117"/>
      <c r="J1870" s="116" t="s">
        <v>1858</v>
      </c>
      <c r="K1870" s="116">
        <v>9.3272169999999992</v>
      </c>
      <c r="L1870" s="116">
        <v>33.757905000000001</v>
      </c>
      <c r="M1870" s="117" t="s">
        <v>1859</v>
      </c>
      <c r="N1870" s="116" t="s">
        <v>159</v>
      </c>
      <c r="O1870" s="116">
        <v>124</v>
      </c>
      <c r="P1870" s="116">
        <v>620</v>
      </c>
      <c r="Q1870" s="116">
        <v>12</v>
      </c>
      <c r="R1870" s="116">
        <v>60</v>
      </c>
      <c r="S1870" s="116">
        <v>112</v>
      </c>
      <c r="T1870" s="116">
        <v>560</v>
      </c>
      <c r="U1870" s="116" t="s">
        <v>159</v>
      </c>
      <c r="V1870" s="116">
        <v>296</v>
      </c>
      <c r="W1870" s="116">
        <v>1697</v>
      </c>
      <c r="X1870" s="116">
        <v>216</v>
      </c>
      <c r="Y1870" s="116">
        <v>1297</v>
      </c>
      <c r="Z1870" s="116">
        <v>80</v>
      </c>
      <c r="AA1870" s="116">
        <v>400</v>
      </c>
      <c r="AB1870" s="116">
        <v>23</v>
      </c>
      <c r="AC1870" s="116">
        <v>115</v>
      </c>
      <c r="AD1870" s="116">
        <v>16</v>
      </c>
      <c r="AE1870" s="116">
        <v>80</v>
      </c>
      <c r="AF1870" s="116" t="s">
        <v>1860</v>
      </c>
      <c r="AG1870" s="117"/>
      <c r="AH1870" s="117" t="s">
        <v>1861</v>
      </c>
    </row>
    <row r="1871" spans="1:34" x14ac:dyDescent="0.25">
      <c r="A1871" s="117" t="s">
        <v>142</v>
      </c>
      <c r="B1871" s="117" t="s">
        <v>143</v>
      </c>
      <c r="C1871" s="117" t="s">
        <v>5506</v>
      </c>
      <c r="D1871" s="117" t="s">
        <v>1360</v>
      </c>
      <c r="E1871" s="117" t="s">
        <v>1029</v>
      </c>
      <c r="F1871" s="117" t="s">
        <v>1589</v>
      </c>
      <c r="G1871" s="117" t="s">
        <v>1590</v>
      </c>
      <c r="H1871" s="117" t="s">
        <v>5507</v>
      </c>
      <c r="I1871" s="117"/>
      <c r="J1871" s="116" t="s">
        <v>1858</v>
      </c>
      <c r="K1871" s="116">
        <v>9.3383500000000002</v>
      </c>
      <c r="L1871" s="116">
        <v>33.683264999999999</v>
      </c>
      <c r="M1871" s="117" t="s">
        <v>1859</v>
      </c>
      <c r="N1871" s="116" t="s">
        <v>159</v>
      </c>
      <c r="O1871" s="116">
        <v>150</v>
      </c>
      <c r="P1871" s="116">
        <v>750</v>
      </c>
      <c r="Q1871" s="116">
        <v>42</v>
      </c>
      <c r="R1871" s="116">
        <v>210</v>
      </c>
      <c r="S1871" s="116">
        <v>108</v>
      </c>
      <c r="T1871" s="116">
        <v>540</v>
      </c>
      <c r="U1871" s="116" t="s">
        <v>159</v>
      </c>
      <c r="V1871" s="116">
        <v>250</v>
      </c>
      <c r="W1871" s="116">
        <v>1426</v>
      </c>
      <c r="X1871" s="116">
        <v>176</v>
      </c>
      <c r="Y1871" s="116">
        <v>1056</v>
      </c>
      <c r="Z1871" s="116">
        <v>74</v>
      </c>
      <c r="AA1871" s="116">
        <v>370</v>
      </c>
      <c r="AB1871" s="116">
        <v>18</v>
      </c>
      <c r="AC1871" s="116">
        <v>90</v>
      </c>
      <c r="AD1871" s="116">
        <v>21</v>
      </c>
      <c r="AE1871" s="116">
        <v>105</v>
      </c>
      <c r="AF1871" s="116" t="s">
        <v>1860</v>
      </c>
      <c r="AG1871" s="117"/>
      <c r="AH1871" s="117" t="s">
        <v>1861</v>
      </c>
    </row>
    <row r="1872" spans="1:34" x14ac:dyDescent="0.25">
      <c r="A1872" s="117" t="s">
        <v>142</v>
      </c>
      <c r="B1872" s="117" t="s">
        <v>143</v>
      </c>
      <c r="C1872" s="117" t="s">
        <v>5508</v>
      </c>
      <c r="D1872" s="117" t="s">
        <v>1360</v>
      </c>
      <c r="E1872" s="117" t="s">
        <v>1029</v>
      </c>
      <c r="F1872" s="117" t="s">
        <v>1564</v>
      </c>
      <c r="G1872" s="117" t="s">
        <v>1565</v>
      </c>
      <c r="H1872" s="117" t="s">
        <v>5509</v>
      </c>
      <c r="I1872" s="117"/>
      <c r="J1872" s="116" t="s">
        <v>1858</v>
      </c>
      <c r="K1872" s="116">
        <v>9.0942799999999995</v>
      </c>
      <c r="L1872" s="116">
        <v>33.384129999999999</v>
      </c>
      <c r="M1872" s="117" t="s">
        <v>1859</v>
      </c>
      <c r="N1872" s="116" t="s">
        <v>159</v>
      </c>
      <c r="O1872" s="116">
        <v>23</v>
      </c>
      <c r="P1872" s="116">
        <v>115</v>
      </c>
      <c r="Q1872" s="116">
        <v>14</v>
      </c>
      <c r="R1872" s="116">
        <v>70</v>
      </c>
      <c r="S1872" s="116">
        <v>9</v>
      </c>
      <c r="T1872" s="116">
        <v>45</v>
      </c>
      <c r="U1872" s="116" t="s">
        <v>159</v>
      </c>
      <c r="V1872" s="116">
        <v>19</v>
      </c>
      <c r="W1872" s="116">
        <v>95</v>
      </c>
      <c r="X1872" s="116">
        <v>13</v>
      </c>
      <c r="Y1872" s="116">
        <v>65</v>
      </c>
      <c r="Z1872" s="116">
        <v>6</v>
      </c>
      <c r="AA1872" s="116">
        <v>30</v>
      </c>
      <c r="AB1872" s="116">
        <v>32</v>
      </c>
      <c r="AC1872" s="116">
        <v>160</v>
      </c>
      <c r="AD1872" s="116">
        <v>62</v>
      </c>
      <c r="AE1872" s="116">
        <v>310</v>
      </c>
      <c r="AF1872" s="116" t="s">
        <v>1860</v>
      </c>
      <c r="AG1872" s="117"/>
      <c r="AH1872" s="117" t="s">
        <v>1861</v>
      </c>
    </row>
    <row r="1873" spans="1:34" x14ac:dyDescent="0.25">
      <c r="A1873" s="117" t="s">
        <v>142</v>
      </c>
      <c r="B1873" s="117" t="s">
        <v>143</v>
      </c>
      <c r="C1873" s="117" t="s">
        <v>5510</v>
      </c>
      <c r="D1873" s="117" t="s">
        <v>1360</v>
      </c>
      <c r="E1873" s="117" t="s">
        <v>1029</v>
      </c>
      <c r="F1873" s="117" t="s">
        <v>1564</v>
      </c>
      <c r="G1873" s="117" t="s">
        <v>1565</v>
      </c>
      <c r="H1873" s="117" t="s">
        <v>5511</v>
      </c>
      <c r="I1873" s="117"/>
      <c r="J1873" s="116" t="s">
        <v>1858</v>
      </c>
      <c r="K1873" s="116">
        <v>9.0792199999999994</v>
      </c>
      <c r="L1873" s="116">
        <v>33.402419999999999</v>
      </c>
      <c r="M1873" s="117" t="s">
        <v>1859</v>
      </c>
      <c r="N1873" s="116" t="s">
        <v>159</v>
      </c>
      <c r="O1873" s="116">
        <v>16</v>
      </c>
      <c r="P1873" s="116">
        <v>80</v>
      </c>
      <c r="Q1873" s="116">
        <v>10</v>
      </c>
      <c r="R1873" s="116">
        <v>50</v>
      </c>
      <c r="S1873" s="116">
        <v>6</v>
      </c>
      <c r="T1873" s="116">
        <v>30</v>
      </c>
      <c r="U1873" s="116" t="s">
        <v>159</v>
      </c>
      <c r="V1873" s="116">
        <v>37</v>
      </c>
      <c r="W1873" s="116">
        <v>185</v>
      </c>
      <c r="X1873" s="116">
        <v>29</v>
      </c>
      <c r="Y1873" s="116">
        <v>145</v>
      </c>
      <c r="Z1873" s="116">
        <v>8</v>
      </c>
      <c r="AA1873" s="116">
        <v>40</v>
      </c>
      <c r="AB1873" s="116">
        <v>28</v>
      </c>
      <c r="AC1873" s="116">
        <v>240</v>
      </c>
      <c r="AD1873" s="116">
        <v>21</v>
      </c>
      <c r="AE1873" s="116">
        <v>115</v>
      </c>
      <c r="AF1873" s="116" t="s">
        <v>1860</v>
      </c>
      <c r="AG1873" s="117"/>
      <c r="AH1873" s="117" t="s">
        <v>1861</v>
      </c>
    </row>
    <row r="1874" spans="1:34" x14ac:dyDescent="0.25">
      <c r="A1874" s="117" t="s">
        <v>142</v>
      </c>
      <c r="B1874" s="117" t="s">
        <v>143</v>
      </c>
      <c r="C1874" s="117" t="s">
        <v>5512</v>
      </c>
      <c r="D1874" s="117" t="s">
        <v>1360</v>
      </c>
      <c r="E1874" s="117" t="s">
        <v>1029</v>
      </c>
      <c r="F1874" s="117" t="s">
        <v>1564</v>
      </c>
      <c r="G1874" s="117" t="s">
        <v>1565</v>
      </c>
      <c r="H1874" s="117" t="s">
        <v>5513</v>
      </c>
      <c r="I1874" s="117"/>
      <c r="J1874" s="116" t="s">
        <v>1858</v>
      </c>
      <c r="K1874" s="116">
        <v>9.0902700000000003</v>
      </c>
      <c r="L1874" s="116">
        <v>33.3874</v>
      </c>
      <c r="M1874" s="117" t="s">
        <v>1859</v>
      </c>
      <c r="N1874" s="116" t="s">
        <v>159</v>
      </c>
      <c r="O1874" s="116">
        <v>24</v>
      </c>
      <c r="P1874" s="116">
        <v>120</v>
      </c>
      <c r="Q1874" s="116">
        <v>14</v>
      </c>
      <c r="R1874" s="116">
        <v>70</v>
      </c>
      <c r="S1874" s="116">
        <v>10</v>
      </c>
      <c r="T1874" s="116">
        <v>50</v>
      </c>
      <c r="U1874" s="116" t="s">
        <v>159</v>
      </c>
      <c r="V1874" s="116">
        <v>25</v>
      </c>
      <c r="W1874" s="116">
        <v>125</v>
      </c>
      <c r="X1874" s="116">
        <v>15</v>
      </c>
      <c r="Y1874" s="116">
        <v>75</v>
      </c>
      <c r="Z1874" s="116">
        <v>10</v>
      </c>
      <c r="AA1874" s="116">
        <v>50</v>
      </c>
      <c r="AB1874" s="116">
        <v>19</v>
      </c>
      <c r="AC1874" s="116">
        <v>95</v>
      </c>
      <c r="AD1874" s="116">
        <v>47</v>
      </c>
      <c r="AE1874" s="116">
        <v>235</v>
      </c>
      <c r="AF1874" s="116" t="s">
        <v>1860</v>
      </c>
      <c r="AG1874" s="117"/>
      <c r="AH1874" s="117" t="s">
        <v>1861</v>
      </c>
    </row>
    <row r="1875" spans="1:34" x14ac:dyDescent="0.25">
      <c r="A1875" s="117" t="s">
        <v>142</v>
      </c>
      <c r="B1875" s="117" t="s">
        <v>143</v>
      </c>
      <c r="C1875" s="117" t="s">
        <v>5514</v>
      </c>
      <c r="D1875" s="117" t="s">
        <v>1360</v>
      </c>
      <c r="E1875" s="117" t="s">
        <v>1029</v>
      </c>
      <c r="F1875" s="117" t="s">
        <v>1564</v>
      </c>
      <c r="G1875" s="117" t="s">
        <v>1565</v>
      </c>
      <c r="H1875" s="117" t="s">
        <v>5515</v>
      </c>
      <c r="I1875" s="117"/>
      <c r="J1875" s="116" t="s">
        <v>1858</v>
      </c>
      <c r="K1875" s="116">
        <v>9.0917999999999992</v>
      </c>
      <c r="L1875" s="116">
        <v>33.38767</v>
      </c>
      <c r="M1875" s="117" t="s">
        <v>1859</v>
      </c>
      <c r="N1875" s="116" t="s">
        <v>159</v>
      </c>
      <c r="O1875" s="116">
        <v>19</v>
      </c>
      <c r="P1875" s="116">
        <v>95</v>
      </c>
      <c r="Q1875" s="116">
        <v>8</v>
      </c>
      <c r="R1875" s="116">
        <v>40</v>
      </c>
      <c r="S1875" s="116">
        <v>11</v>
      </c>
      <c r="T1875" s="116">
        <v>55</v>
      </c>
      <c r="U1875" s="116" t="s">
        <v>159</v>
      </c>
      <c r="V1875" s="116">
        <v>25</v>
      </c>
      <c r="W1875" s="116">
        <v>125</v>
      </c>
      <c r="X1875" s="116">
        <v>17</v>
      </c>
      <c r="Y1875" s="116">
        <v>85</v>
      </c>
      <c r="Z1875" s="116">
        <v>8</v>
      </c>
      <c r="AA1875" s="116">
        <v>40</v>
      </c>
      <c r="AB1875" s="116">
        <v>27</v>
      </c>
      <c r="AC1875" s="116">
        <v>135</v>
      </c>
      <c r="AD1875" s="116">
        <v>62</v>
      </c>
      <c r="AE1875" s="116">
        <v>310</v>
      </c>
      <c r="AF1875" s="116" t="s">
        <v>1860</v>
      </c>
      <c r="AG1875" s="117"/>
      <c r="AH1875" s="117" t="s">
        <v>1861</v>
      </c>
    </row>
    <row r="1876" spans="1:34" x14ac:dyDescent="0.25">
      <c r="A1876" s="117" t="s">
        <v>142</v>
      </c>
      <c r="B1876" s="117" t="s">
        <v>143</v>
      </c>
      <c r="C1876" s="117" t="s">
        <v>5516</v>
      </c>
      <c r="D1876" s="117" t="s">
        <v>1360</v>
      </c>
      <c r="E1876" s="117" t="s">
        <v>1029</v>
      </c>
      <c r="F1876" s="117" t="s">
        <v>1564</v>
      </c>
      <c r="G1876" s="117" t="s">
        <v>1565</v>
      </c>
      <c r="H1876" s="117" t="s">
        <v>5517</v>
      </c>
      <c r="I1876" s="117"/>
      <c r="J1876" s="116" t="s">
        <v>1858</v>
      </c>
      <c r="K1876" s="116">
        <v>8.9356299999999997</v>
      </c>
      <c r="L1876" s="116">
        <v>33.573259999999998</v>
      </c>
      <c r="M1876" s="117" t="s">
        <v>1859</v>
      </c>
      <c r="N1876" s="116" t="s">
        <v>159</v>
      </c>
      <c r="O1876" s="116">
        <v>24</v>
      </c>
      <c r="P1876" s="116">
        <v>146</v>
      </c>
      <c r="Q1876" s="116">
        <v>2</v>
      </c>
      <c r="R1876" s="116">
        <v>21</v>
      </c>
      <c r="S1876" s="116">
        <v>22</v>
      </c>
      <c r="T1876" s="116">
        <v>125</v>
      </c>
      <c r="U1876" s="116" t="s">
        <v>159</v>
      </c>
      <c r="V1876" s="116">
        <v>43</v>
      </c>
      <c r="W1876" s="116">
        <v>280</v>
      </c>
      <c r="X1876" s="116">
        <v>26</v>
      </c>
      <c r="Y1876" s="116">
        <v>175</v>
      </c>
      <c r="Z1876" s="116">
        <v>17</v>
      </c>
      <c r="AA1876" s="116">
        <v>105</v>
      </c>
      <c r="AB1876" s="116">
        <v>0</v>
      </c>
      <c r="AC1876" s="116">
        <v>0</v>
      </c>
      <c r="AD1876" s="116">
        <v>12</v>
      </c>
      <c r="AE1876" s="116">
        <v>74</v>
      </c>
      <c r="AF1876" s="116" t="s">
        <v>1915</v>
      </c>
      <c r="AG1876" s="117" t="s">
        <v>2289</v>
      </c>
      <c r="AH1876" s="117" t="s">
        <v>1861</v>
      </c>
    </row>
    <row r="1877" spans="1:34" x14ac:dyDescent="0.25">
      <c r="A1877" s="117" t="s">
        <v>142</v>
      </c>
      <c r="B1877" s="117" t="s">
        <v>143</v>
      </c>
      <c r="C1877" s="117" t="s">
        <v>5518</v>
      </c>
      <c r="D1877" s="117" t="s">
        <v>911</v>
      </c>
      <c r="E1877" s="117" t="s">
        <v>307</v>
      </c>
      <c r="F1877" s="117" t="s">
        <v>990</v>
      </c>
      <c r="G1877" s="117" t="s">
        <v>991</v>
      </c>
      <c r="H1877" s="117" t="s">
        <v>3982</v>
      </c>
      <c r="I1877" s="117"/>
      <c r="J1877" s="116" t="s">
        <v>1858</v>
      </c>
      <c r="K1877" s="116">
        <v>8.6293644569999994</v>
      </c>
      <c r="L1877" s="116">
        <v>33.049400380000002</v>
      </c>
      <c r="M1877" s="117" t="s">
        <v>1859</v>
      </c>
      <c r="N1877" s="116" t="s">
        <v>159</v>
      </c>
      <c r="O1877" s="116">
        <v>35</v>
      </c>
      <c r="P1877" s="116">
        <v>200</v>
      </c>
      <c r="Q1877" s="116">
        <v>20</v>
      </c>
      <c r="R1877" s="116">
        <v>110</v>
      </c>
      <c r="S1877" s="116">
        <v>15</v>
      </c>
      <c r="T1877" s="116">
        <v>90</v>
      </c>
      <c r="U1877" s="116" t="s">
        <v>159</v>
      </c>
      <c r="V1877" s="116">
        <v>300</v>
      </c>
      <c r="W1877" s="116">
        <v>1690</v>
      </c>
      <c r="X1877" s="116">
        <v>200</v>
      </c>
      <c r="Y1877" s="116">
        <v>1150</v>
      </c>
      <c r="Z1877" s="116">
        <v>100</v>
      </c>
      <c r="AA1877" s="116">
        <v>540</v>
      </c>
      <c r="AB1877" s="116">
        <v>10</v>
      </c>
      <c r="AC1877" s="116">
        <v>60</v>
      </c>
      <c r="AD1877" s="116">
        <v>7</v>
      </c>
      <c r="AE1877" s="116">
        <v>42</v>
      </c>
      <c r="AF1877" s="116" t="s">
        <v>1860</v>
      </c>
      <c r="AG1877" s="117"/>
      <c r="AH1877" s="117" t="s">
        <v>1861</v>
      </c>
    </row>
    <row r="1878" spans="1:34" x14ac:dyDescent="0.25">
      <c r="A1878" s="117" t="s">
        <v>142</v>
      </c>
      <c r="B1878" s="117" t="s">
        <v>143</v>
      </c>
      <c r="C1878" s="117" t="s">
        <v>5519</v>
      </c>
      <c r="D1878" s="117" t="s">
        <v>911</v>
      </c>
      <c r="E1878" s="117" t="s">
        <v>307</v>
      </c>
      <c r="F1878" s="117" t="s">
        <v>990</v>
      </c>
      <c r="G1878" s="117" t="s">
        <v>991</v>
      </c>
      <c r="H1878" s="117" t="s">
        <v>5520</v>
      </c>
      <c r="I1878" s="117"/>
      <c r="J1878" s="116" t="s">
        <v>1858</v>
      </c>
      <c r="K1878" s="116">
        <v>8.5816359999999996</v>
      </c>
      <c r="L1878" s="116">
        <v>33.036535000000001</v>
      </c>
      <c r="M1878" s="117" t="s">
        <v>1859</v>
      </c>
      <c r="N1878" s="116" t="s">
        <v>159</v>
      </c>
      <c r="O1878" s="116">
        <v>33</v>
      </c>
      <c r="P1878" s="116">
        <v>250</v>
      </c>
      <c r="Q1878" s="116">
        <v>13</v>
      </c>
      <c r="R1878" s="116">
        <v>100</v>
      </c>
      <c r="S1878" s="116">
        <v>20</v>
      </c>
      <c r="T1878" s="116">
        <v>150</v>
      </c>
      <c r="U1878" s="116" t="s">
        <v>159</v>
      </c>
      <c r="V1878" s="116">
        <v>250</v>
      </c>
      <c r="W1878" s="116">
        <v>1380</v>
      </c>
      <c r="X1878" s="116">
        <v>100</v>
      </c>
      <c r="Y1878" s="116">
        <v>600</v>
      </c>
      <c r="Z1878" s="116">
        <v>150</v>
      </c>
      <c r="AA1878" s="116">
        <v>780</v>
      </c>
      <c r="AB1878" s="116">
        <v>22</v>
      </c>
      <c r="AC1878" s="116">
        <v>132</v>
      </c>
      <c r="AD1878" s="116">
        <v>15</v>
      </c>
      <c r="AE1878" s="116">
        <v>90</v>
      </c>
      <c r="AF1878" s="116" t="s">
        <v>1860</v>
      </c>
      <c r="AG1878" s="117"/>
      <c r="AH1878" s="117" t="s">
        <v>1861</v>
      </c>
    </row>
    <row r="1879" spans="1:34" x14ac:dyDescent="0.25">
      <c r="A1879" s="117" t="s">
        <v>142</v>
      </c>
      <c r="B1879" s="117" t="s">
        <v>143</v>
      </c>
      <c r="C1879" s="117" t="s">
        <v>5521</v>
      </c>
      <c r="D1879" s="117" t="s">
        <v>911</v>
      </c>
      <c r="E1879" s="117" t="s">
        <v>307</v>
      </c>
      <c r="F1879" s="117" t="s">
        <v>990</v>
      </c>
      <c r="G1879" s="117" t="s">
        <v>991</v>
      </c>
      <c r="H1879" s="117" t="s">
        <v>5522</v>
      </c>
      <c r="I1879" s="117"/>
      <c r="J1879" s="116" t="s">
        <v>1858</v>
      </c>
      <c r="K1879" s="116">
        <v>8.6046046999999994</v>
      </c>
      <c r="L1879" s="116">
        <v>33.036539500000003</v>
      </c>
      <c r="M1879" s="117" t="s">
        <v>1859</v>
      </c>
      <c r="N1879" s="116" t="s">
        <v>159</v>
      </c>
      <c r="O1879" s="116">
        <v>30</v>
      </c>
      <c r="P1879" s="116">
        <v>200</v>
      </c>
      <c r="Q1879" s="116">
        <v>18</v>
      </c>
      <c r="R1879" s="116">
        <v>130</v>
      </c>
      <c r="S1879" s="116">
        <v>12</v>
      </c>
      <c r="T1879" s="116">
        <v>70</v>
      </c>
      <c r="U1879" s="116" t="s">
        <v>159</v>
      </c>
      <c r="V1879" s="116">
        <v>115</v>
      </c>
      <c r="W1879" s="116">
        <v>620</v>
      </c>
      <c r="X1879" s="116">
        <v>115</v>
      </c>
      <c r="Y1879" s="116">
        <v>620</v>
      </c>
      <c r="Z1879" s="116">
        <v>0</v>
      </c>
      <c r="AA1879" s="116">
        <v>0</v>
      </c>
      <c r="AB1879" s="116">
        <v>10</v>
      </c>
      <c r="AC1879" s="116">
        <v>60</v>
      </c>
      <c r="AD1879" s="116">
        <v>12</v>
      </c>
      <c r="AE1879" s="116">
        <v>72</v>
      </c>
      <c r="AF1879" s="116" t="s">
        <v>1860</v>
      </c>
      <c r="AG1879" s="117"/>
      <c r="AH1879" s="117" t="s">
        <v>1861</v>
      </c>
    </row>
    <row r="1880" spans="1:34" x14ac:dyDescent="0.25">
      <c r="A1880" s="117" t="s">
        <v>142</v>
      </c>
      <c r="B1880" s="117" t="s">
        <v>143</v>
      </c>
      <c r="C1880" s="117" t="s">
        <v>5523</v>
      </c>
      <c r="D1880" s="117" t="s">
        <v>911</v>
      </c>
      <c r="E1880" s="117" t="s">
        <v>307</v>
      </c>
      <c r="F1880" s="117" t="s">
        <v>1476</v>
      </c>
      <c r="G1880" s="117" t="s">
        <v>1477</v>
      </c>
      <c r="H1880" s="117" t="s">
        <v>5524</v>
      </c>
      <c r="I1880" s="117" t="s">
        <v>5525</v>
      </c>
      <c r="J1880" s="116" t="s">
        <v>1858</v>
      </c>
      <c r="K1880" s="116">
        <v>8.7855249999999998</v>
      </c>
      <c r="L1880" s="116">
        <v>33.041956999999996</v>
      </c>
      <c r="M1880" s="117" t="s">
        <v>1859</v>
      </c>
      <c r="N1880" s="116" t="s">
        <v>159</v>
      </c>
      <c r="O1880" s="116">
        <v>2</v>
      </c>
      <c r="P1880" s="116">
        <v>16</v>
      </c>
      <c r="Q1880" s="116">
        <v>1</v>
      </c>
      <c r="R1880" s="116">
        <v>10</v>
      </c>
      <c r="S1880" s="116">
        <v>1</v>
      </c>
      <c r="T1880" s="116">
        <v>6</v>
      </c>
      <c r="U1880" s="116" t="s">
        <v>159</v>
      </c>
      <c r="V1880" s="116">
        <v>29</v>
      </c>
      <c r="W1880" s="116">
        <v>204</v>
      </c>
      <c r="X1880" s="116">
        <v>26</v>
      </c>
      <c r="Y1880" s="116">
        <v>186</v>
      </c>
      <c r="Z1880" s="116">
        <v>3</v>
      </c>
      <c r="AA1880" s="116">
        <v>18</v>
      </c>
      <c r="AB1880" s="116">
        <v>0</v>
      </c>
      <c r="AC1880" s="116">
        <v>0</v>
      </c>
      <c r="AD1880" s="116">
        <v>0</v>
      </c>
      <c r="AE1880" s="116">
        <v>0</v>
      </c>
      <c r="AF1880" s="116" t="s">
        <v>1860</v>
      </c>
      <c r="AG1880" s="117"/>
      <c r="AH1880" s="117" t="s">
        <v>1861</v>
      </c>
    </row>
    <row r="1881" spans="1:34" x14ac:dyDescent="0.25">
      <c r="A1881" s="117" t="s">
        <v>142</v>
      </c>
      <c r="B1881" s="117" t="s">
        <v>143</v>
      </c>
      <c r="C1881" s="117" t="s">
        <v>5526</v>
      </c>
      <c r="D1881" s="117" t="s">
        <v>911</v>
      </c>
      <c r="E1881" s="117" t="s">
        <v>307</v>
      </c>
      <c r="F1881" s="117" t="s">
        <v>1476</v>
      </c>
      <c r="G1881" s="117" t="s">
        <v>1477</v>
      </c>
      <c r="H1881" s="117" t="s">
        <v>2776</v>
      </c>
      <c r="I1881" s="117"/>
      <c r="J1881" s="116" t="s">
        <v>1858</v>
      </c>
      <c r="K1881" s="116">
        <v>8.7624650000000006</v>
      </c>
      <c r="L1881" s="116">
        <v>32.977459000000003</v>
      </c>
      <c r="M1881" s="117" t="s">
        <v>1859</v>
      </c>
      <c r="N1881" s="116" t="s">
        <v>146</v>
      </c>
      <c r="O1881" s="116">
        <v>0</v>
      </c>
      <c r="P1881" s="116">
        <v>0</v>
      </c>
      <c r="Q1881" s="116">
        <v>0</v>
      </c>
      <c r="R1881" s="116">
        <v>0</v>
      </c>
      <c r="S1881" s="116">
        <v>0</v>
      </c>
      <c r="T1881" s="116">
        <v>0</v>
      </c>
      <c r="U1881" s="116" t="s">
        <v>159</v>
      </c>
      <c r="V1881" s="116">
        <v>10</v>
      </c>
      <c r="W1881" s="116">
        <v>60</v>
      </c>
      <c r="X1881" s="116">
        <v>4</v>
      </c>
      <c r="Y1881" s="116">
        <v>24</v>
      </c>
      <c r="Z1881" s="116">
        <v>6</v>
      </c>
      <c r="AA1881" s="116">
        <v>36</v>
      </c>
      <c r="AB1881" s="116">
        <v>2</v>
      </c>
      <c r="AC1881" s="116">
        <v>8</v>
      </c>
      <c r="AD1881" s="116">
        <v>15</v>
      </c>
      <c r="AE1881" s="116">
        <v>75</v>
      </c>
      <c r="AF1881" s="116" t="s">
        <v>1860</v>
      </c>
      <c r="AG1881" s="117"/>
      <c r="AH1881" s="117" t="s">
        <v>1861</v>
      </c>
    </row>
    <row r="1882" spans="1:34" x14ac:dyDescent="0.25">
      <c r="A1882" s="117" t="s">
        <v>142</v>
      </c>
      <c r="B1882" s="117" t="s">
        <v>143</v>
      </c>
      <c r="C1882" s="117" t="s">
        <v>5527</v>
      </c>
      <c r="D1882" s="117" t="s">
        <v>911</v>
      </c>
      <c r="E1882" s="117" t="s">
        <v>307</v>
      </c>
      <c r="F1882" s="117" t="s">
        <v>910</v>
      </c>
      <c r="G1882" s="117" t="s">
        <v>912</v>
      </c>
      <c r="H1882" s="117" t="s">
        <v>5528</v>
      </c>
      <c r="I1882" s="117"/>
      <c r="J1882" s="116" t="s">
        <v>1858</v>
      </c>
      <c r="K1882" s="116">
        <v>8.4958600000000004</v>
      </c>
      <c r="L1882" s="116">
        <v>33.171999999999997</v>
      </c>
      <c r="M1882" s="117" t="s">
        <v>1859</v>
      </c>
      <c r="N1882" s="116" t="s">
        <v>159</v>
      </c>
      <c r="O1882" s="116">
        <v>50</v>
      </c>
      <c r="P1882" s="116">
        <v>412</v>
      </c>
      <c r="Q1882" s="116">
        <v>50</v>
      </c>
      <c r="R1882" s="116">
        <v>412</v>
      </c>
      <c r="S1882" s="116">
        <v>0</v>
      </c>
      <c r="T1882" s="116">
        <v>0</v>
      </c>
      <c r="U1882" s="116" t="s">
        <v>159</v>
      </c>
      <c r="V1882" s="116">
        <v>115</v>
      </c>
      <c r="W1882" s="116">
        <v>792</v>
      </c>
      <c r="X1882" s="116">
        <v>115</v>
      </c>
      <c r="Y1882" s="116">
        <v>792</v>
      </c>
      <c r="Z1882" s="116">
        <v>0</v>
      </c>
      <c r="AA1882" s="116">
        <v>0</v>
      </c>
      <c r="AB1882" s="116">
        <v>4</v>
      </c>
      <c r="AC1882" s="116">
        <v>24</v>
      </c>
      <c r="AD1882" s="116">
        <v>3</v>
      </c>
      <c r="AE1882" s="116">
        <v>18</v>
      </c>
      <c r="AF1882" s="116" t="s">
        <v>1860</v>
      </c>
      <c r="AG1882" s="117"/>
      <c r="AH1882" s="117" t="s">
        <v>1861</v>
      </c>
    </row>
    <row r="1883" spans="1:34" x14ac:dyDescent="0.25">
      <c r="A1883" s="117" t="s">
        <v>142</v>
      </c>
      <c r="B1883" s="117" t="s">
        <v>143</v>
      </c>
      <c r="C1883" s="117" t="s">
        <v>5529</v>
      </c>
      <c r="D1883" s="117" t="s">
        <v>911</v>
      </c>
      <c r="E1883" s="117" t="s">
        <v>307</v>
      </c>
      <c r="F1883" s="117" t="s">
        <v>910</v>
      </c>
      <c r="G1883" s="117" t="s">
        <v>912</v>
      </c>
      <c r="H1883" s="117" t="s">
        <v>5530</v>
      </c>
      <c r="I1883" s="117"/>
      <c r="J1883" s="116" t="s">
        <v>1858</v>
      </c>
      <c r="K1883" s="116">
        <v>8.5289979999999996</v>
      </c>
      <c r="L1883" s="116">
        <v>33.167264000000003</v>
      </c>
      <c r="M1883" s="117" t="s">
        <v>1859</v>
      </c>
      <c r="N1883" s="116" t="s">
        <v>159</v>
      </c>
      <c r="O1883" s="116">
        <v>200</v>
      </c>
      <c r="P1883" s="116">
        <v>1310</v>
      </c>
      <c r="Q1883" s="116">
        <v>165</v>
      </c>
      <c r="R1883" s="116">
        <v>1110</v>
      </c>
      <c r="S1883" s="116">
        <v>35</v>
      </c>
      <c r="T1883" s="116">
        <v>200</v>
      </c>
      <c r="U1883" s="116" t="s">
        <v>159</v>
      </c>
      <c r="V1883" s="116">
        <v>270</v>
      </c>
      <c r="W1883" s="116">
        <v>1650</v>
      </c>
      <c r="X1883" s="116">
        <v>240</v>
      </c>
      <c r="Y1883" s="116">
        <v>1480</v>
      </c>
      <c r="Z1883" s="116">
        <v>30</v>
      </c>
      <c r="AA1883" s="116">
        <v>170</v>
      </c>
      <c r="AB1883" s="116">
        <v>3</v>
      </c>
      <c r="AC1883" s="116">
        <v>12</v>
      </c>
      <c r="AD1883" s="116">
        <v>2</v>
      </c>
      <c r="AE1883" s="116">
        <v>8</v>
      </c>
      <c r="AF1883" s="116" t="s">
        <v>1860</v>
      </c>
      <c r="AG1883" s="117"/>
      <c r="AH1883" s="117" t="s">
        <v>1861</v>
      </c>
    </row>
    <row r="1884" spans="1:34" x14ac:dyDescent="0.25">
      <c r="A1884" s="117" t="s">
        <v>142</v>
      </c>
      <c r="B1884" s="117" t="s">
        <v>143</v>
      </c>
      <c r="C1884" s="117" t="s">
        <v>5531</v>
      </c>
      <c r="D1884" s="117" t="s">
        <v>911</v>
      </c>
      <c r="E1884" s="117" t="s">
        <v>307</v>
      </c>
      <c r="F1884" s="117" t="s">
        <v>910</v>
      </c>
      <c r="G1884" s="117" t="s">
        <v>912</v>
      </c>
      <c r="H1884" s="117" t="s">
        <v>5532</v>
      </c>
      <c r="I1884" s="117"/>
      <c r="J1884" s="116" t="s">
        <v>1858</v>
      </c>
      <c r="K1884" s="116">
        <v>8.52</v>
      </c>
      <c r="L1884" s="116">
        <v>33.182000000000002</v>
      </c>
      <c r="M1884" s="117" t="s">
        <v>1859</v>
      </c>
      <c r="N1884" s="116" t="s">
        <v>159</v>
      </c>
      <c r="O1884" s="116">
        <v>80</v>
      </c>
      <c r="P1884" s="116">
        <v>536</v>
      </c>
      <c r="Q1884" s="116">
        <v>10</v>
      </c>
      <c r="R1884" s="116">
        <v>36</v>
      </c>
      <c r="S1884" s="116">
        <v>70</v>
      </c>
      <c r="T1884" s="116">
        <v>500</v>
      </c>
      <c r="U1884" s="116" t="s">
        <v>159</v>
      </c>
      <c r="V1884" s="116">
        <v>338</v>
      </c>
      <c r="W1884" s="116">
        <v>1808</v>
      </c>
      <c r="X1884" s="116">
        <v>250</v>
      </c>
      <c r="Y1884" s="116">
        <v>1260</v>
      </c>
      <c r="Z1884" s="116">
        <v>88</v>
      </c>
      <c r="AA1884" s="116">
        <v>548</v>
      </c>
      <c r="AB1884" s="116">
        <v>6</v>
      </c>
      <c r="AC1884" s="116">
        <v>48</v>
      </c>
      <c r="AD1884" s="116">
        <v>10</v>
      </c>
      <c r="AE1884" s="116">
        <v>60</v>
      </c>
      <c r="AF1884" s="116" t="s">
        <v>1860</v>
      </c>
      <c r="AG1884" s="117"/>
      <c r="AH1884" s="117" t="s">
        <v>1861</v>
      </c>
    </row>
    <row r="1885" spans="1:34" x14ac:dyDescent="0.25">
      <c r="A1885" s="117" t="s">
        <v>142</v>
      </c>
      <c r="B1885" s="117" t="s">
        <v>143</v>
      </c>
      <c r="C1885" s="117" t="s">
        <v>5533</v>
      </c>
      <c r="D1885" s="117" t="s">
        <v>911</v>
      </c>
      <c r="E1885" s="117" t="s">
        <v>307</v>
      </c>
      <c r="F1885" s="117" t="s">
        <v>910</v>
      </c>
      <c r="G1885" s="117" t="s">
        <v>912</v>
      </c>
      <c r="H1885" s="117" t="s">
        <v>5534</v>
      </c>
      <c r="I1885" s="117"/>
      <c r="J1885" s="116" t="s">
        <v>1858</v>
      </c>
      <c r="K1885" s="116">
        <v>8.5489999999999995</v>
      </c>
      <c r="L1885" s="116">
        <v>33.274000000000001</v>
      </c>
      <c r="M1885" s="117" t="s">
        <v>1859</v>
      </c>
      <c r="N1885" s="116" t="s">
        <v>159</v>
      </c>
      <c r="O1885" s="116">
        <v>155</v>
      </c>
      <c r="P1885" s="116">
        <v>1070</v>
      </c>
      <c r="Q1885" s="116">
        <v>103</v>
      </c>
      <c r="R1885" s="116">
        <v>680</v>
      </c>
      <c r="S1885" s="116">
        <v>52</v>
      </c>
      <c r="T1885" s="116">
        <v>390</v>
      </c>
      <c r="U1885" s="116" t="s">
        <v>159</v>
      </c>
      <c r="V1885" s="116">
        <v>455</v>
      </c>
      <c r="W1885" s="116">
        <v>2730</v>
      </c>
      <c r="X1885" s="116">
        <v>300</v>
      </c>
      <c r="Y1885" s="116">
        <v>1800</v>
      </c>
      <c r="Z1885" s="116">
        <v>155</v>
      </c>
      <c r="AA1885" s="116">
        <v>930</v>
      </c>
      <c r="AB1885" s="116">
        <v>3</v>
      </c>
      <c r="AC1885" s="116">
        <v>18</v>
      </c>
      <c r="AD1885" s="116">
        <v>3</v>
      </c>
      <c r="AE1885" s="116">
        <v>24</v>
      </c>
      <c r="AF1885" s="116" t="s">
        <v>1860</v>
      </c>
      <c r="AG1885" s="117"/>
      <c r="AH1885" s="117" t="s">
        <v>1861</v>
      </c>
    </row>
    <row r="1886" spans="1:34" x14ac:dyDescent="0.25">
      <c r="A1886" s="117" t="s">
        <v>142</v>
      </c>
      <c r="B1886" s="117" t="s">
        <v>143</v>
      </c>
      <c r="C1886" s="117" t="s">
        <v>5535</v>
      </c>
      <c r="D1886" s="117" t="s">
        <v>911</v>
      </c>
      <c r="E1886" s="117" t="s">
        <v>307</v>
      </c>
      <c r="F1886" s="117" t="s">
        <v>1615</v>
      </c>
      <c r="G1886" s="117" t="s">
        <v>1616</v>
      </c>
      <c r="H1886" s="117" t="s">
        <v>5536</v>
      </c>
      <c r="I1886" s="117"/>
      <c r="J1886" s="116" t="s">
        <v>1858</v>
      </c>
      <c r="K1886" s="116">
        <v>8.952591</v>
      </c>
      <c r="L1886" s="116">
        <v>32.929640999999997</v>
      </c>
      <c r="M1886" s="117" t="s">
        <v>1859</v>
      </c>
      <c r="N1886" s="116" t="s">
        <v>159</v>
      </c>
      <c r="O1886" s="116">
        <v>46</v>
      </c>
      <c r="P1886" s="116">
        <v>257</v>
      </c>
      <c r="Q1886" s="116">
        <v>27</v>
      </c>
      <c r="R1886" s="116">
        <v>150</v>
      </c>
      <c r="S1886" s="116">
        <v>19</v>
      </c>
      <c r="T1886" s="116">
        <v>107</v>
      </c>
      <c r="U1886" s="116" t="s">
        <v>159</v>
      </c>
      <c r="V1886" s="116">
        <v>88</v>
      </c>
      <c r="W1886" s="116">
        <v>526</v>
      </c>
      <c r="X1886" s="116">
        <v>40</v>
      </c>
      <c r="Y1886" s="116">
        <v>263</v>
      </c>
      <c r="Z1886" s="116">
        <v>48</v>
      </c>
      <c r="AA1886" s="116">
        <v>263</v>
      </c>
      <c r="AB1886" s="116">
        <v>4</v>
      </c>
      <c r="AC1886" s="116">
        <v>24</v>
      </c>
      <c r="AD1886" s="116">
        <v>2</v>
      </c>
      <c r="AE1886" s="116">
        <v>7</v>
      </c>
      <c r="AF1886" s="116" t="s">
        <v>1915</v>
      </c>
      <c r="AG1886" s="117" t="s">
        <v>2368</v>
      </c>
      <c r="AH1886" s="117" t="s">
        <v>1861</v>
      </c>
    </row>
    <row r="1887" spans="1:34" x14ac:dyDescent="0.25">
      <c r="A1887" s="117" t="s">
        <v>142</v>
      </c>
      <c r="B1887" s="117" t="s">
        <v>143</v>
      </c>
      <c r="C1887" s="117" t="s">
        <v>5537</v>
      </c>
      <c r="D1887" s="117" t="s">
        <v>911</v>
      </c>
      <c r="E1887" s="117" t="s">
        <v>307</v>
      </c>
      <c r="F1887" s="117" t="s">
        <v>1615</v>
      </c>
      <c r="G1887" s="117" t="s">
        <v>1616</v>
      </c>
      <c r="H1887" s="117" t="s">
        <v>5538</v>
      </c>
      <c r="I1887" s="117"/>
      <c r="J1887" s="116" t="s">
        <v>1858</v>
      </c>
      <c r="K1887" s="116">
        <v>8.8823329999999991</v>
      </c>
      <c r="L1887" s="116">
        <v>32.92924</v>
      </c>
      <c r="M1887" s="117" t="s">
        <v>1859</v>
      </c>
      <c r="N1887" s="116" t="s">
        <v>159</v>
      </c>
      <c r="O1887" s="116">
        <v>107</v>
      </c>
      <c r="P1887" s="116">
        <v>281</v>
      </c>
      <c r="Q1887" s="116">
        <v>94</v>
      </c>
      <c r="R1887" s="116">
        <v>211</v>
      </c>
      <c r="S1887" s="116">
        <v>13</v>
      </c>
      <c r="T1887" s="116">
        <v>70</v>
      </c>
      <c r="U1887" s="116" t="s">
        <v>159</v>
      </c>
      <c r="V1887" s="116">
        <v>233</v>
      </c>
      <c r="W1887" s="116">
        <v>1167</v>
      </c>
      <c r="X1887" s="116">
        <v>83</v>
      </c>
      <c r="Y1887" s="116">
        <v>417</v>
      </c>
      <c r="Z1887" s="116">
        <v>150</v>
      </c>
      <c r="AA1887" s="116">
        <v>750</v>
      </c>
      <c r="AB1887" s="116">
        <v>7</v>
      </c>
      <c r="AC1887" s="116">
        <v>42</v>
      </c>
      <c r="AD1887" s="116">
        <v>3</v>
      </c>
      <c r="AE1887" s="116">
        <v>6</v>
      </c>
      <c r="AF1887" s="116" t="s">
        <v>1915</v>
      </c>
      <c r="AG1887" s="117" t="s">
        <v>2289</v>
      </c>
      <c r="AH1887" s="117" t="s">
        <v>1861</v>
      </c>
    </row>
    <row r="1888" spans="1:34" x14ac:dyDescent="0.25">
      <c r="A1888" s="117" t="s">
        <v>142</v>
      </c>
      <c r="B1888" s="117" t="s">
        <v>143</v>
      </c>
      <c r="C1888" s="117" t="s">
        <v>5539</v>
      </c>
      <c r="D1888" s="117" t="s">
        <v>911</v>
      </c>
      <c r="E1888" s="117" t="s">
        <v>307</v>
      </c>
      <c r="F1888" s="117" t="s">
        <v>1615</v>
      </c>
      <c r="G1888" s="117" t="s">
        <v>1616</v>
      </c>
      <c r="H1888" s="117" t="s">
        <v>5540</v>
      </c>
      <c r="I1888" s="117"/>
      <c r="J1888" s="116" t="s">
        <v>1858</v>
      </c>
      <c r="K1888" s="116">
        <v>9.0310600000000001</v>
      </c>
      <c r="L1888" s="116">
        <v>32.909529999999997</v>
      </c>
      <c r="M1888" s="117" t="s">
        <v>1859</v>
      </c>
      <c r="N1888" s="116" t="s">
        <v>159</v>
      </c>
      <c r="O1888" s="116">
        <v>102</v>
      </c>
      <c r="P1888" s="116">
        <v>251</v>
      </c>
      <c r="Q1888" s="116">
        <v>84</v>
      </c>
      <c r="R1888" s="116">
        <v>150</v>
      </c>
      <c r="S1888" s="116">
        <v>18</v>
      </c>
      <c r="T1888" s="116">
        <v>101</v>
      </c>
      <c r="U1888" s="116" t="s">
        <v>159</v>
      </c>
      <c r="V1888" s="116">
        <v>94</v>
      </c>
      <c r="W1888" s="116">
        <v>558</v>
      </c>
      <c r="X1888" s="116">
        <v>43</v>
      </c>
      <c r="Y1888" s="116">
        <v>279</v>
      </c>
      <c r="Z1888" s="116">
        <v>51</v>
      </c>
      <c r="AA1888" s="116">
        <v>279</v>
      </c>
      <c r="AB1888" s="116">
        <v>6</v>
      </c>
      <c r="AC1888" s="116">
        <v>36</v>
      </c>
      <c r="AD1888" s="116">
        <v>3</v>
      </c>
      <c r="AE1888" s="116">
        <v>6</v>
      </c>
      <c r="AF1888" s="116" t="s">
        <v>1915</v>
      </c>
      <c r="AG1888" s="117" t="s">
        <v>2289</v>
      </c>
      <c r="AH1888" s="117" t="s">
        <v>1861</v>
      </c>
    </row>
    <row r="1889" spans="1:34" x14ac:dyDescent="0.25">
      <c r="A1889" s="117" t="s">
        <v>142</v>
      </c>
      <c r="B1889" s="117" t="s">
        <v>143</v>
      </c>
      <c r="C1889" s="117" t="s">
        <v>5541</v>
      </c>
      <c r="D1889" s="117" t="s">
        <v>911</v>
      </c>
      <c r="E1889" s="117" t="s">
        <v>307</v>
      </c>
      <c r="F1889" s="117" t="s">
        <v>942</v>
      </c>
      <c r="G1889" s="117" t="s">
        <v>943</v>
      </c>
      <c r="H1889" s="117" t="s">
        <v>5542</v>
      </c>
      <c r="I1889" s="117"/>
      <c r="J1889" s="116" t="s">
        <v>1858</v>
      </c>
      <c r="K1889" s="116">
        <v>9.0587664350000008</v>
      </c>
      <c r="L1889" s="116">
        <v>32.883923789000001</v>
      </c>
      <c r="M1889" s="117" t="s">
        <v>1859</v>
      </c>
      <c r="N1889" s="116" t="s">
        <v>159</v>
      </c>
      <c r="O1889" s="116">
        <v>53</v>
      </c>
      <c r="P1889" s="116">
        <v>350</v>
      </c>
      <c r="Q1889" s="116">
        <v>22</v>
      </c>
      <c r="R1889" s="116">
        <v>144</v>
      </c>
      <c r="S1889" s="116">
        <v>31</v>
      </c>
      <c r="T1889" s="116">
        <v>206</v>
      </c>
      <c r="U1889" s="116" t="s">
        <v>159</v>
      </c>
      <c r="V1889" s="116">
        <v>120</v>
      </c>
      <c r="W1889" s="116">
        <v>640</v>
      </c>
      <c r="X1889" s="116">
        <v>100</v>
      </c>
      <c r="Y1889" s="116">
        <v>516</v>
      </c>
      <c r="Z1889" s="116">
        <v>20</v>
      </c>
      <c r="AA1889" s="116">
        <v>124</v>
      </c>
      <c r="AB1889" s="116">
        <v>2</v>
      </c>
      <c r="AC1889" s="116">
        <v>12</v>
      </c>
      <c r="AD1889" s="116">
        <v>5</v>
      </c>
      <c r="AE1889" s="116">
        <v>32</v>
      </c>
      <c r="AF1889" s="116" t="s">
        <v>1860</v>
      </c>
      <c r="AG1889" s="117"/>
      <c r="AH1889" s="117" t="s">
        <v>1861</v>
      </c>
    </row>
    <row r="1890" spans="1:34" x14ac:dyDescent="0.25">
      <c r="A1890" s="117" t="s">
        <v>142</v>
      </c>
      <c r="B1890" s="117" t="s">
        <v>143</v>
      </c>
      <c r="C1890" s="117" t="s">
        <v>5543</v>
      </c>
      <c r="D1890" s="117" t="s">
        <v>911</v>
      </c>
      <c r="E1890" s="117" t="s">
        <v>307</v>
      </c>
      <c r="F1890" s="117" t="s">
        <v>942</v>
      </c>
      <c r="G1890" s="117" t="s">
        <v>943</v>
      </c>
      <c r="H1890" s="117" t="s">
        <v>5544</v>
      </c>
      <c r="I1890" s="117"/>
      <c r="J1890" s="116" t="s">
        <v>1858</v>
      </c>
      <c r="K1890" s="116">
        <v>9.2812540000000006</v>
      </c>
      <c r="L1890" s="116">
        <v>32.931531</v>
      </c>
      <c r="M1890" s="117" t="s">
        <v>1859</v>
      </c>
      <c r="N1890" s="116" t="s">
        <v>159</v>
      </c>
      <c r="O1890" s="116">
        <v>50</v>
      </c>
      <c r="P1890" s="116">
        <v>370</v>
      </c>
      <c r="Q1890" s="116">
        <v>22</v>
      </c>
      <c r="R1890" s="116">
        <v>182</v>
      </c>
      <c r="S1890" s="116">
        <v>28</v>
      </c>
      <c r="T1890" s="116">
        <v>188</v>
      </c>
      <c r="U1890" s="116" t="s">
        <v>159</v>
      </c>
      <c r="V1890" s="116">
        <v>160</v>
      </c>
      <c r="W1890" s="116">
        <v>962</v>
      </c>
      <c r="X1890" s="116">
        <v>140</v>
      </c>
      <c r="Y1890" s="116">
        <v>882</v>
      </c>
      <c r="Z1890" s="116">
        <v>20</v>
      </c>
      <c r="AA1890" s="116">
        <v>80</v>
      </c>
      <c r="AB1890" s="116">
        <v>4</v>
      </c>
      <c r="AC1890" s="116">
        <v>24</v>
      </c>
      <c r="AD1890" s="116">
        <v>2</v>
      </c>
      <c r="AE1890" s="116">
        <v>11</v>
      </c>
      <c r="AF1890" s="116" t="s">
        <v>1860</v>
      </c>
      <c r="AG1890" s="117"/>
      <c r="AH1890" s="117" t="s">
        <v>1861</v>
      </c>
    </row>
    <row r="1891" spans="1:34" x14ac:dyDescent="0.25">
      <c r="A1891" s="117" t="s">
        <v>142</v>
      </c>
      <c r="B1891" s="117" t="s">
        <v>143</v>
      </c>
      <c r="C1891" s="117" t="s">
        <v>5545</v>
      </c>
      <c r="D1891" s="117" t="s">
        <v>911</v>
      </c>
      <c r="E1891" s="117" t="s">
        <v>307</v>
      </c>
      <c r="F1891" s="117" t="s">
        <v>942</v>
      </c>
      <c r="G1891" s="117" t="s">
        <v>943</v>
      </c>
      <c r="H1891" s="117" t="s">
        <v>5546</v>
      </c>
      <c r="I1891" s="117"/>
      <c r="J1891" s="116" t="s">
        <v>1858</v>
      </c>
      <c r="K1891" s="116">
        <v>9.1419999999999995</v>
      </c>
      <c r="L1891" s="116">
        <v>32.884</v>
      </c>
      <c r="M1891" s="117" t="s">
        <v>1859</v>
      </c>
      <c r="N1891" s="116" t="s">
        <v>159</v>
      </c>
      <c r="O1891" s="116">
        <v>54</v>
      </c>
      <c r="P1891" s="116">
        <v>344</v>
      </c>
      <c r="Q1891" s="116">
        <v>22</v>
      </c>
      <c r="R1891" s="116">
        <v>144</v>
      </c>
      <c r="S1891" s="116">
        <v>32</v>
      </c>
      <c r="T1891" s="116">
        <v>200</v>
      </c>
      <c r="U1891" s="116" t="s">
        <v>159</v>
      </c>
      <c r="V1891" s="116">
        <v>105</v>
      </c>
      <c r="W1891" s="116">
        <v>745</v>
      </c>
      <c r="X1891" s="116">
        <v>90</v>
      </c>
      <c r="Y1891" s="116">
        <v>640</v>
      </c>
      <c r="Z1891" s="116">
        <v>15</v>
      </c>
      <c r="AA1891" s="116">
        <v>105</v>
      </c>
      <c r="AB1891" s="116">
        <v>6</v>
      </c>
      <c r="AC1891" s="116">
        <v>36</v>
      </c>
      <c r="AD1891" s="116">
        <v>5</v>
      </c>
      <c r="AE1891" s="116">
        <v>31</v>
      </c>
      <c r="AF1891" s="116" t="s">
        <v>1860</v>
      </c>
      <c r="AG1891" s="117"/>
      <c r="AH1891" s="117" t="s">
        <v>1861</v>
      </c>
    </row>
    <row r="1892" spans="1:34" x14ac:dyDescent="0.25">
      <c r="A1892" s="117" t="s">
        <v>142</v>
      </c>
      <c r="B1892" s="117" t="s">
        <v>143</v>
      </c>
      <c r="C1892" s="117" t="s">
        <v>5547</v>
      </c>
      <c r="D1892" s="117" t="s">
        <v>911</v>
      </c>
      <c r="E1892" s="117" t="s">
        <v>307</v>
      </c>
      <c r="F1892" s="117" t="s">
        <v>1047</v>
      </c>
      <c r="G1892" s="117" t="s">
        <v>1048</v>
      </c>
      <c r="H1892" s="117" t="s">
        <v>5548</v>
      </c>
      <c r="I1892" s="117" t="s">
        <v>414</v>
      </c>
      <c r="J1892" s="116" t="s">
        <v>1858</v>
      </c>
      <c r="K1892" s="116">
        <v>8.5490770000000005</v>
      </c>
      <c r="L1892" s="116">
        <v>33.073385000000002</v>
      </c>
      <c r="M1892" s="117" t="s">
        <v>1859</v>
      </c>
      <c r="N1892" s="116" t="s">
        <v>159</v>
      </c>
      <c r="O1892" s="116">
        <v>96</v>
      </c>
      <c r="P1892" s="116">
        <v>498</v>
      </c>
      <c r="Q1892" s="116">
        <v>58</v>
      </c>
      <c r="R1892" s="116">
        <v>270</v>
      </c>
      <c r="S1892" s="116">
        <v>38</v>
      </c>
      <c r="T1892" s="116">
        <v>228</v>
      </c>
      <c r="U1892" s="116" t="s">
        <v>159</v>
      </c>
      <c r="V1892" s="116">
        <v>72</v>
      </c>
      <c r="W1892" s="116">
        <v>432</v>
      </c>
      <c r="X1892" s="116">
        <v>40</v>
      </c>
      <c r="Y1892" s="116">
        <v>240</v>
      </c>
      <c r="Z1892" s="116">
        <v>32</v>
      </c>
      <c r="AA1892" s="116">
        <v>192</v>
      </c>
      <c r="AB1892" s="116">
        <v>6</v>
      </c>
      <c r="AC1892" s="116">
        <v>36</v>
      </c>
      <c r="AD1892" s="116">
        <v>8</v>
      </c>
      <c r="AE1892" s="116">
        <v>48</v>
      </c>
      <c r="AF1892" s="116" t="s">
        <v>1860</v>
      </c>
      <c r="AG1892" s="117"/>
      <c r="AH1892" s="117" t="s">
        <v>1861</v>
      </c>
    </row>
    <row r="1893" spans="1:34" x14ac:dyDescent="0.25">
      <c r="A1893" s="117" t="s">
        <v>142</v>
      </c>
      <c r="B1893" s="117" t="s">
        <v>143</v>
      </c>
      <c r="C1893" s="117" t="s">
        <v>5549</v>
      </c>
      <c r="D1893" s="117" t="s">
        <v>911</v>
      </c>
      <c r="E1893" s="117" t="s">
        <v>307</v>
      </c>
      <c r="F1893" s="117" t="s">
        <v>1047</v>
      </c>
      <c r="G1893" s="117" t="s">
        <v>1048</v>
      </c>
      <c r="H1893" s="117" t="s">
        <v>1048</v>
      </c>
      <c r="I1893" s="117"/>
      <c r="J1893" s="116" t="s">
        <v>1858</v>
      </c>
      <c r="K1893" s="116">
        <v>8.5616959999999995</v>
      </c>
      <c r="L1893" s="116">
        <v>33.074984000000001</v>
      </c>
      <c r="M1893" s="117" t="s">
        <v>1859</v>
      </c>
      <c r="N1893" s="116" t="s">
        <v>159</v>
      </c>
      <c r="O1893" s="116">
        <v>55</v>
      </c>
      <c r="P1893" s="116">
        <v>300</v>
      </c>
      <c r="Q1893" s="116">
        <v>51</v>
      </c>
      <c r="R1893" s="116">
        <v>277</v>
      </c>
      <c r="S1893" s="116">
        <v>4</v>
      </c>
      <c r="T1893" s="116">
        <v>23</v>
      </c>
      <c r="U1893" s="116" t="s">
        <v>159</v>
      </c>
      <c r="V1893" s="116">
        <v>235</v>
      </c>
      <c r="W1893" s="116">
        <v>1180</v>
      </c>
      <c r="X1893" s="116">
        <v>35</v>
      </c>
      <c r="Y1893" s="116">
        <v>200</v>
      </c>
      <c r="Z1893" s="116">
        <v>200</v>
      </c>
      <c r="AA1893" s="116">
        <v>980</v>
      </c>
      <c r="AB1893" s="116">
        <v>10</v>
      </c>
      <c r="AC1893" s="116">
        <v>60</v>
      </c>
      <c r="AD1893" s="116">
        <v>8</v>
      </c>
      <c r="AE1893" s="116">
        <v>48</v>
      </c>
      <c r="AF1893" s="116" t="s">
        <v>1860</v>
      </c>
      <c r="AG1893" s="117"/>
      <c r="AH1893" s="117" t="s">
        <v>1861</v>
      </c>
    </row>
    <row r="1894" spans="1:34" x14ac:dyDescent="0.25">
      <c r="A1894" s="117" t="s">
        <v>142</v>
      </c>
      <c r="B1894" s="117" t="s">
        <v>143</v>
      </c>
      <c r="C1894" s="117" t="s">
        <v>5550</v>
      </c>
      <c r="D1894" s="117" t="s">
        <v>911</v>
      </c>
      <c r="E1894" s="117" t="s">
        <v>307</v>
      </c>
      <c r="F1894" s="117" t="s">
        <v>1047</v>
      </c>
      <c r="G1894" s="117" t="s">
        <v>1048</v>
      </c>
      <c r="H1894" s="117" t="s">
        <v>5551</v>
      </c>
      <c r="I1894" s="117"/>
      <c r="J1894" s="116" t="s">
        <v>1858</v>
      </c>
      <c r="K1894" s="116">
        <v>8.4522876080000007</v>
      </c>
      <c r="L1894" s="116">
        <v>33.19498652</v>
      </c>
      <c r="M1894" s="117" t="s">
        <v>1859</v>
      </c>
      <c r="N1894" s="116" t="s">
        <v>159</v>
      </c>
      <c r="O1894" s="116">
        <v>20</v>
      </c>
      <c r="P1894" s="116">
        <v>150</v>
      </c>
      <c r="Q1894" s="116">
        <v>20</v>
      </c>
      <c r="R1894" s="116">
        <v>150</v>
      </c>
      <c r="S1894" s="116">
        <v>0</v>
      </c>
      <c r="T1894" s="116">
        <v>0</v>
      </c>
      <c r="U1894" s="116" t="s">
        <v>159</v>
      </c>
      <c r="V1894" s="116">
        <v>2</v>
      </c>
      <c r="W1894" s="116">
        <v>8</v>
      </c>
      <c r="X1894" s="116">
        <v>2</v>
      </c>
      <c r="Y1894" s="116">
        <v>8</v>
      </c>
      <c r="Z1894" s="116">
        <v>0</v>
      </c>
      <c r="AA1894" s="116">
        <v>0</v>
      </c>
      <c r="AB1894" s="116">
        <v>1</v>
      </c>
      <c r="AC1894" s="116">
        <v>6</v>
      </c>
      <c r="AD1894" s="116">
        <v>2</v>
      </c>
      <c r="AE1894" s="116">
        <v>6</v>
      </c>
      <c r="AF1894" s="116" t="s">
        <v>1860</v>
      </c>
      <c r="AG1894" s="117"/>
      <c r="AH1894" s="117" t="s">
        <v>1861</v>
      </c>
    </row>
    <row r="1895" spans="1:34" x14ac:dyDescent="0.25">
      <c r="A1895" s="117" t="s">
        <v>142</v>
      </c>
      <c r="B1895" s="117" t="s">
        <v>143</v>
      </c>
      <c r="C1895" s="117" t="s">
        <v>5552</v>
      </c>
      <c r="D1895" s="117" t="s">
        <v>911</v>
      </c>
      <c r="E1895" s="117" t="s">
        <v>307</v>
      </c>
      <c r="F1895" s="117" t="s">
        <v>1047</v>
      </c>
      <c r="G1895" s="117" t="s">
        <v>1048</v>
      </c>
      <c r="H1895" s="117" t="s">
        <v>5553</v>
      </c>
      <c r="I1895" s="117"/>
      <c r="J1895" s="116" t="s">
        <v>1858</v>
      </c>
      <c r="K1895" s="116">
        <v>8.581944</v>
      </c>
      <c r="L1895" s="116">
        <v>33.19</v>
      </c>
      <c r="M1895" s="117" t="s">
        <v>1859</v>
      </c>
      <c r="N1895" s="116" t="s">
        <v>159</v>
      </c>
      <c r="O1895" s="116">
        <v>24</v>
      </c>
      <c r="P1895" s="116">
        <v>180</v>
      </c>
      <c r="Q1895" s="116">
        <v>24</v>
      </c>
      <c r="R1895" s="116">
        <v>180</v>
      </c>
      <c r="S1895" s="116">
        <v>0</v>
      </c>
      <c r="T1895" s="116">
        <v>0</v>
      </c>
      <c r="U1895" s="116" t="s">
        <v>159</v>
      </c>
      <c r="V1895" s="116">
        <v>3</v>
      </c>
      <c r="W1895" s="116">
        <v>9</v>
      </c>
      <c r="X1895" s="116">
        <v>3</v>
      </c>
      <c r="Y1895" s="116">
        <v>9</v>
      </c>
      <c r="Z1895" s="116">
        <v>0</v>
      </c>
      <c r="AA1895" s="116">
        <v>0</v>
      </c>
      <c r="AB1895" s="116">
        <v>2</v>
      </c>
      <c r="AC1895" s="116">
        <v>12</v>
      </c>
      <c r="AD1895" s="116">
        <v>1</v>
      </c>
      <c r="AE1895" s="116">
        <v>4</v>
      </c>
      <c r="AF1895" s="116" t="s">
        <v>1860</v>
      </c>
      <c r="AG1895" s="117"/>
      <c r="AH1895" s="117" t="s">
        <v>1861</v>
      </c>
    </row>
    <row r="1896" spans="1:34" x14ac:dyDescent="0.25">
      <c r="A1896" s="117" t="s">
        <v>142</v>
      </c>
      <c r="B1896" s="117" t="s">
        <v>143</v>
      </c>
      <c r="C1896" s="117" t="s">
        <v>5554</v>
      </c>
      <c r="D1896" s="117" t="s">
        <v>911</v>
      </c>
      <c r="E1896" s="117" t="s">
        <v>307</v>
      </c>
      <c r="F1896" s="117" t="s">
        <v>1047</v>
      </c>
      <c r="G1896" s="117" t="s">
        <v>1048</v>
      </c>
      <c r="H1896" s="117" t="s">
        <v>5555</v>
      </c>
      <c r="I1896" s="117"/>
      <c r="J1896" s="116" t="s">
        <v>1858</v>
      </c>
      <c r="K1896" s="116">
        <v>8.5180000000000007</v>
      </c>
      <c r="L1896" s="116">
        <v>33.118000000000002</v>
      </c>
      <c r="M1896" s="117" t="s">
        <v>1859</v>
      </c>
      <c r="N1896" s="116" t="s">
        <v>159</v>
      </c>
      <c r="O1896" s="116">
        <v>60</v>
      </c>
      <c r="P1896" s="116">
        <v>380</v>
      </c>
      <c r="Q1896" s="116">
        <v>50</v>
      </c>
      <c r="R1896" s="116">
        <v>328</v>
      </c>
      <c r="S1896" s="116">
        <v>10</v>
      </c>
      <c r="T1896" s="116">
        <v>52</v>
      </c>
      <c r="U1896" s="116" t="s">
        <v>159</v>
      </c>
      <c r="V1896" s="116">
        <v>707</v>
      </c>
      <c r="W1896" s="116">
        <v>5520</v>
      </c>
      <c r="X1896" s="116">
        <v>400</v>
      </c>
      <c r="Y1896" s="116">
        <v>3064</v>
      </c>
      <c r="Z1896" s="116">
        <v>307</v>
      </c>
      <c r="AA1896" s="116">
        <v>2456</v>
      </c>
      <c r="AB1896" s="116">
        <v>2</v>
      </c>
      <c r="AC1896" s="116">
        <v>8</v>
      </c>
      <c r="AD1896" s="116">
        <v>2</v>
      </c>
      <c r="AE1896" s="116">
        <v>6</v>
      </c>
      <c r="AF1896" s="116" t="s">
        <v>1860</v>
      </c>
      <c r="AG1896" s="117"/>
      <c r="AH1896" s="117" t="s">
        <v>1861</v>
      </c>
    </row>
    <row r="1897" spans="1:34" x14ac:dyDescent="0.25">
      <c r="A1897" s="117" t="s">
        <v>142</v>
      </c>
      <c r="B1897" s="117" t="s">
        <v>143</v>
      </c>
      <c r="C1897" s="117" t="s">
        <v>5556</v>
      </c>
      <c r="D1897" s="117" t="s">
        <v>911</v>
      </c>
      <c r="E1897" s="117" t="s">
        <v>307</v>
      </c>
      <c r="F1897" s="117" t="s">
        <v>1047</v>
      </c>
      <c r="G1897" s="117" t="s">
        <v>1048</v>
      </c>
      <c r="H1897" s="117" t="s">
        <v>5557</v>
      </c>
      <c r="I1897" s="117" t="s">
        <v>5558</v>
      </c>
      <c r="J1897" s="116" t="s">
        <v>1858</v>
      </c>
      <c r="K1897" s="116">
        <v>8.5</v>
      </c>
      <c r="L1897" s="116">
        <v>33.159999999999997</v>
      </c>
      <c r="M1897" s="117" t="s">
        <v>1859</v>
      </c>
      <c r="N1897" s="116" t="s">
        <v>159</v>
      </c>
      <c r="O1897" s="116">
        <v>50</v>
      </c>
      <c r="P1897" s="116">
        <v>350</v>
      </c>
      <c r="Q1897" s="116">
        <v>44</v>
      </c>
      <c r="R1897" s="116">
        <v>314</v>
      </c>
      <c r="S1897" s="116">
        <v>6</v>
      </c>
      <c r="T1897" s="116">
        <v>36</v>
      </c>
      <c r="U1897" s="116" t="s">
        <v>159</v>
      </c>
      <c r="V1897" s="116">
        <v>250</v>
      </c>
      <c r="W1897" s="116">
        <v>1474</v>
      </c>
      <c r="X1897" s="116">
        <v>120</v>
      </c>
      <c r="Y1897" s="116">
        <v>754</v>
      </c>
      <c r="Z1897" s="116">
        <v>130</v>
      </c>
      <c r="AA1897" s="116">
        <v>720</v>
      </c>
      <c r="AB1897" s="116">
        <v>2</v>
      </c>
      <c r="AC1897" s="116">
        <v>9</v>
      </c>
      <c r="AD1897" s="116">
        <v>1</v>
      </c>
      <c r="AE1897" s="116">
        <v>6</v>
      </c>
      <c r="AF1897" s="116" t="s">
        <v>1860</v>
      </c>
      <c r="AG1897" s="117"/>
      <c r="AH1897" s="117" t="s">
        <v>1861</v>
      </c>
    </row>
    <row r="1898" spans="1:34" x14ac:dyDescent="0.25">
      <c r="A1898" s="117" t="s">
        <v>142</v>
      </c>
      <c r="B1898" s="117" t="s">
        <v>143</v>
      </c>
      <c r="C1898" s="117" t="s">
        <v>5559</v>
      </c>
      <c r="D1898" s="117" t="s">
        <v>911</v>
      </c>
      <c r="E1898" s="117" t="s">
        <v>307</v>
      </c>
      <c r="F1898" s="117" t="s">
        <v>1047</v>
      </c>
      <c r="G1898" s="117" t="s">
        <v>1048</v>
      </c>
      <c r="H1898" s="117" t="s">
        <v>5560</v>
      </c>
      <c r="I1898" s="117"/>
      <c r="J1898" s="116" t="s">
        <v>1858</v>
      </c>
      <c r="K1898" s="116">
        <v>8.9</v>
      </c>
      <c r="L1898" s="116">
        <v>33.020000000000003</v>
      </c>
      <c r="M1898" s="117" t="s">
        <v>1859</v>
      </c>
      <c r="N1898" s="116" t="s">
        <v>159</v>
      </c>
      <c r="O1898" s="116">
        <v>15</v>
      </c>
      <c r="P1898" s="116">
        <v>75</v>
      </c>
      <c r="Q1898" s="116">
        <v>15</v>
      </c>
      <c r="R1898" s="116">
        <v>75</v>
      </c>
      <c r="S1898" s="116">
        <v>0</v>
      </c>
      <c r="T1898" s="116">
        <v>0</v>
      </c>
      <c r="U1898" s="116" t="s">
        <v>159</v>
      </c>
      <c r="V1898" s="116">
        <v>5</v>
      </c>
      <c r="W1898" s="116">
        <v>20</v>
      </c>
      <c r="X1898" s="116">
        <v>5</v>
      </c>
      <c r="Y1898" s="116">
        <v>20</v>
      </c>
      <c r="Z1898" s="116">
        <v>0</v>
      </c>
      <c r="AA1898" s="116">
        <v>0</v>
      </c>
      <c r="AB1898" s="116">
        <v>1</v>
      </c>
      <c r="AC1898" s="116">
        <v>4</v>
      </c>
      <c r="AD1898" s="116">
        <v>4</v>
      </c>
      <c r="AE1898" s="116">
        <v>14</v>
      </c>
      <c r="AF1898" s="116" t="s">
        <v>1860</v>
      </c>
      <c r="AG1898" s="117"/>
      <c r="AH1898" s="117" t="s">
        <v>1861</v>
      </c>
    </row>
    <row r="1899" spans="1:34" x14ac:dyDescent="0.25">
      <c r="A1899" s="117" t="s">
        <v>142</v>
      </c>
      <c r="B1899" s="117" t="s">
        <v>143</v>
      </c>
      <c r="C1899" s="117" t="s">
        <v>5561</v>
      </c>
      <c r="D1899" s="117" t="s">
        <v>911</v>
      </c>
      <c r="E1899" s="117" t="s">
        <v>307</v>
      </c>
      <c r="F1899" s="117" t="s">
        <v>1047</v>
      </c>
      <c r="G1899" s="117" t="s">
        <v>1048</v>
      </c>
      <c r="H1899" s="117" t="s">
        <v>5562</v>
      </c>
      <c r="I1899" s="117" t="s">
        <v>5563</v>
      </c>
      <c r="J1899" s="116" t="s">
        <v>1858</v>
      </c>
      <c r="K1899" s="116">
        <v>8.5490770000000005</v>
      </c>
      <c r="L1899" s="116">
        <v>33.073385000000002</v>
      </c>
      <c r="M1899" s="117" t="s">
        <v>1859</v>
      </c>
      <c r="N1899" s="116" t="s">
        <v>159</v>
      </c>
      <c r="O1899" s="116">
        <v>2</v>
      </c>
      <c r="P1899" s="116">
        <v>9</v>
      </c>
      <c r="Q1899" s="116">
        <v>0</v>
      </c>
      <c r="R1899" s="116">
        <v>0</v>
      </c>
      <c r="S1899" s="116">
        <v>2</v>
      </c>
      <c r="T1899" s="116">
        <v>9</v>
      </c>
      <c r="U1899" s="116" t="s">
        <v>159</v>
      </c>
      <c r="V1899" s="116">
        <v>10</v>
      </c>
      <c r="W1899" s="116">
        <v>55</v>
      </c>
      <c r="X1899" s="116">
        <v>5</v>
      </c>
      <c r="Y1899" s="116">
        <v>25</v>
      </c>
      <c r="Z1899" s="116">
        <v>5</v>
      </c>
      <c r="AA1899" s="116">
        <v>30</v>
      </c>
      <c r="AB1899" s="116">
        <v>0</v>
      </c>
      <c r="AC1899" s="116">
        <v>0</v>
      </c>
      <c r="AD1899" s="116">
        <v>0</v>
      </c>
      <c r="AE1899" s="116">
        <v>0</v>
      </c>
      <c r="AF1899" s="116" t="s">
        <v>1860</v>
      </c>
      <c r="AG1899" s="117"/>
      <c r="AH1899" s="117" t="s">
        <v>1861</v>
      </c>
    </row>
    <row r="1900" spans="1:34" x14ac:dyDescent="0.25">
      <c r="A1900" s="117" t="s">
        <v>142</v>
      </c>
      <c r="B1900" s="117" t="s">
        <v>143</v>
      </c>
      <c r="C1900" s="117" t="s">
        <v>5564</v>
      </c>
      <c r="D1900" s="117" t="s">
        <v>911</v>
      </c>
      <c r="E1900" s="117" t="s">
        <v>307</v>
      </c>
      <c r="F1900" s="117" t="s">
        <v>1047</v>
      </c>
      <c r="G1900" s="117" t="s">
        <v>1048</v>
      </c>
      <c r="H1900" s="117" t="s">
        <v>5565</v>
      </c>
      <c r="I1900" s="117"/>
      <c r="J1900" s="116" t="s">
        <v>1858</v>
      </c>
      <c r="K1900" s="116">
        <v>8.5396348579999994</v>
      </c>
      <c r="L1900" s="116">
        <v>33.098949949999998</v>
      </c>
      <c r="M1900" s="117" t="s">
        <v>1859</v>
      </c>
      <c r="N1900" s="116" t="s">
        <v>159</v>
      </c>
      <c r="O1900" s="116">
        <v>4</v>
      </c>
      <c r="P1900" s="116">
        <v>48</v>
      </c>
      <c r="Q1900" s="116">
        <v>4</v>
      </c>
      <c r="R1900" s="116">
        <v>48</v>
      </c>
      <c r="S1900" s="116">
        <v>0</v>
      </c>
      <c r="T1900" s="116">
        <v>0</v>
      </c>
      <c r="U1900" s="116" t="s">
        <v>159</v>
      </c>
      <c r="V1900" s="116">
        <v>4</v>
      </c>
      <c r="W1900" s="116">
        <v>20</v>
      </c>
      <c r="X1900" s="116">
        <v>4</v>
      </c>
      <c r="Y1900" s="116">
        <v>20</v>
      </c>
      <c r="Z1900" s="116">
        <v>0</v>
      </c>
      <c r="AA1900" s="116">
        <v>0</v>
      </c>
      <c r="AB1900" s="116">
        <v>1</v>
      </c>
      <c r="AC1900" s="116">
        <v>8</v>
      </c>
      <c r="AD1900" s="116">
        <v>8</v>
      </c>
      <c r="AE1900" s="116">
        <v>52</v>
      </c>
      <c r="AF1900" s="116" t="s">
        <v>1860</v>
      </c>
      <c r="AG1900" s="117"/>
      <c r="AH1900" s="117" t="s">
        <v>1861</v>
      </c>
    </row>
    <row r="1901" spans="1:34" x14ac:dyDescent="0.25">
      <c r="A1901" s="117" t="s">
        <v>142</v>
      </c>
      <c r="B1901" s="117" t="s">
        <v>143</v>
      </c>
      <c r="C1901" s="117" t="s">
        <v>5566</v>
      </c>
      <c r="D1901" s="117" t="s">
        <v>911</v>
      </c>
      <c r="E1901" s="117" t="s">
        <v>307</v>
      </c>
      <c r="F1901" s="117" t="s">
        <v>1047</v>
      </c>
      <c r="G1901" s="117" t="s">
        <v>1048</v>
      </c>
      <c r="H1901" s="117" t="s">
        <v>5567</v>
      </c>
      <c r="I1901" s="117"/>
      <c r="J1901" s="116" t="s">
        <v>1858</v>
      </c>
      <c r="K1901" s="116">
        <v>8.4822586710000003</v>
      </c>
      <c r="L1901" s="116">
        <v>33.141614160000003</v>
      </c>
      <c r="M1901" s="117" t="s">
        <v>1859</v>
      </c>
      <c r="N1901" s="116" t="s">
        <v>159</v>
      </c>
      <c r="O1901" s="116">
        <v>2</v>
      </c>
      <c r="P1901" s="116">
        <v>8</v>
      </c>
      <c r="Q1901" s="116">
        <v>2</v>
      </c>
      <c r="R1901" s="116">
        <v>8</v>
      </c>
      <c r="S1901" s="116">
        <v>0</v>
      </c>
      <c r="T1901" s="116">
        <v>0</v>
      </c>
      <c r="U1901" s="116" t="s">
        <v>159</v>
      </c>
      <c r="V1901" s="116">
        <v>2</v>
      </c>
      <c r="W1901" s="116">
        <v>6</v>
      </c>
      <c r="X1901" s="116">
        <v>0</v>
      </c>
      <c r="Y1901" s="116">
        <v>0</v>
      </c>
      <c r="Z1901" s="116">
        <v>2</v>
      </c>
      <c r="AA1901" s="116">
        <v>6</v>
      </c>
      <c r="AB1901" s="116">
        <v>4</v>
      </c>
      <c r="AC1901" s="116">
        <v>24</v>
      </c>
      <c r="AD1901" s="116">
        <v>0</v>
      </c>
      <c r="AE1901" s="116">
        <v>0</v>
      </c>
      <c r="AF1901" s="116" t="s">
        <v>1860</v>
      </c>
      <c r="AG1901" s="117"/>
      <c r="AH1901" s="117" t="s">
        <v>1861</v>
      </c>
    </row>
    <row r="1902" spans="1:34" x14ac:dyDescent="0.25">
      <c r="A1902" s="117" t="s">
        <v>142</v>
      </c>
      <c r="B1902" s="117" t="s">
        <v>143</v>
      </c>
      <c r="C1902" s="117" t="s">
        <v>5568</v>
      </c>
      <c r="D1902" s="117" t="s">
        <v>911</v>
      </c>
      <c r="E1902" s="117" t="s">
        <v>307</v>
      </c>
      <c r="F1902" s="117" t="s">
        <v>1047</v>
      </c>
      <c r="G1902" s="117" t="s">
        <v>1048</v>
      </c>
      <c r="H1902" s="117" t="s">
        <v>5569</v>
      </c>
      <c r="I1902" s="117"/>
      <c r="J1902" s="116" t="s">
        <v>1858</v>
      </c>
      <c r="K1902" s="116">
        <v>8.57</v>
      </c>
      <c r="L1902" s="116">
        <v>33.11</v>
      </c>
      <c r="M1902" s="117" t="s">
        <v>1859</v>
      </c>
      <c r="N1902" s="116" t="s">
        <v>159</v>
      </c>
      <c r="O1902" s="116">
        <v>30</v>
      </c>
      <c r="P1902" s="116">
        <v>150</v>
      </c>
      <c r="Q1902" s="116">
        <v>27</v>
      </c>
      <c r="R1902" s="116">
        <v>132</v>
      </c>
      <c r="S1902" s="116">
        <v>3</v>
      </c>
      <c r="T1902" s="116">
        <v>18</v>
      </c>
      <c r="U1902" s="116" t="s">
        <v>159</v>
      </c>
      <c r="V1902" s="116">
        <v>176</v>
      </c>
      <c r="W1902" s="116">
        <v>1130</v>
      </c>
      <c r="X1902" s="116">
        <v>56</v>
      </c>
      <c r="Y1902" s="116">
        <v>350</v>
      </c>
      <c r="Z1902" s="116">
        <v>120</v>
      </c>
      <c r="AA1902" s="116">
        <v>780</v>
      </c>
      <c r="AB1902" s="116">
        <v>0</v>
      </c>
      <c r="AC1902" s="116">
        <v>0</v>
      </c>
      <c r="AD1902" s="116">
        <v>0</v>
      </c>
      <c r="AE1902" s="116">
        <v>0</v>
      </c>
      <c r="AF1902" s="116" t="s">
        <v>1860</v>
      </c>
      <c r="AG1902" s="117"/>
      <c r="AH1902" s="117" t="s">
        <v>1861</v>
      </c>
    </row>
    <row r="1903" spans="1:34" x14ac:dyDescent="0.25">
      <c r="A1903" s="117" t="s">
        <v>142</v>
      </c>
      <c r="B1903" s="117" t="s">
        <v>143</v>
      </c>
      <c r="C1903" s="117" t="s">
        <v>5570</v>
      </c>
      <c r="D1903" s="117" t="s">
        <v>911</v>
      </c>
      <c r="E1903" s="117" t="s">
        <v>307</v>
      </c>
      <c r="F1903" s="117" t="s">
        <v>1047</v>
      </c>
      <c r="G1903" s="117" t="s">
        <v>1048</v>
      </c>
      <c r="H1903" s="117" t="s">
        <v>5571</v>
      </c>
      <c r="I1903" s="117"/>
      <c r="J1903" s="116" t="s">
        <v>1858</v>
      </c>
      <c r="K1903" s="116">
        <v>8.5490770000000005</v>
      </c>
      <c r="L1903" s="116">
        <v>33.073385000000002</v>
      </c>
      <c r="M1903" s="117" t="s">
        <v>1859</v>
      </c>
      <c r="N1903" s="116" t="s">
        <v>159</v>
      </c>
      <c r="O1903" s="116">
        <v>5</v>
      </c>
      <c r="P1903" s="116">
        <v>40</v>
      </c>
      <c r="Q1903" s="116">
        <v>2</v>
      </c>
      <c r="R1903" s="116">
        <v>21</v>
      </c>
      <c r="S1903" s="116">
        <v>3</v>
      </c>
      <c r="T1903" s="116">
        <v>19</v>
      </c>
      <c r="U1903" s="116" t="s">
        <v>159</v>
      </c>
      <c r="V1903" s="116">
        <v>5</v>
      </c>
      <c r="W1903" s="116">
        <v>48</v>
      </c>
      <c r="X1903" s="116">
        <v>5</v>
      </c>
      <c r="Y1903" s="116">
        <v>48</v>
      </c>
      <c r="Z1903" s="116">
        <v>0</v>
      </c>
      <c r="AA1903" s="116">
        <v>0</v>
      </c>
      <c r="AB1903" s="116">
        <v>0</v>
      </c>
      <c r="AC1903" s="116">
        <v>0</v>
      </c>
      <c r="AD1903" s="116">
        <v>0</v>
      </c>
      <c r="AE1903" s="116">
        <v>0</v>
      </c>
      <c r="AF1903" s="116" t="s">
        <v>1860</v>
      </c>
      <c r="AG1903" s="117"/>
      <c r="AH1903" s="117" t="s">
        <v>1861</v>
      </c>
    </row>
    <row r="1904" spans="1:34" x14ac:dyDescent="0.25">
      <c r="A1904" s="117" t="s">
        <v>142</v>
      </c>
      <c r="B1904" s="117" t="s">
        <v>143</v>
      </c>
      <c r="C1904" s="117" t="s">
        <v>5572</v>
      </c>
      <c r="D1904" s="117" t="s">
        <v>911</v>
      </c>
      <c r="E1904" s="117" t="s">
        <v>307</v>
      </c>
      <c r="F1904" s="117" t="s">
        <v>1047</v>
      </c>
      <c r="G1904" s="117" t="s">
        <v>1048</v>
      </c>
      <c r="H1904" s="117" t="s">
        <v>5573</v>
      </c>
      <c r="I1904" s="117"/>
      <c r="J1904" s="116" t="s">
        <v>1858</v>
      </c>
      <c r="K1904" s="116">
        <v>8.5169999999999995</v>
      </c>
      <c r="L1904" s="116">
        <v>33.090000000000003</v>
      </c>
      <c r="M1904" s="117" t="s">
        <v>1859</v>
      </c>
      <c r="N1904" s="116" t="s">
        <v>159</v>
      </c>
      <c r="O1904" s="116">
        <v>40</v>
      </c>
      <c r="P1904" s="116">
        <v>250</v>
      </c>
      <c r="Q1904" s="116">
        <v>35</v>
      </c>
      <c r="R1904" s="116">
        <v>220</v>
      </c>
      <c r="S1904" s="116">
        <v>5</v>
      </c>
      <c r="T1904" s="116">
        <v>30</v>
      </c>
      <c r="U1904" s="116" t="s">
        <v>159</v>
      </c>
      <c r="V1904" s="116">
        <v>126</v>
      </c>
      <c r="W1904" s="116">
        <v>770</v>
      </c>
      <c r="X1904" s="116">
        <v>56</v>
      </c>
      <c r="Y1904" s="116">
        <v>350</v>
      </c>
      <c r="Z1904" s="116">
        <v>70</v>
      </c>
      <c r="AA1904" s="116">
        <v>420</v>
      </c>
      <c r="AB1904" s="116">
        <v>1</v>
      </c>
      <c r="AC1904" s="116">
        <v>6</v>
      </c>
      <c r="AD1904" s="116">
        <v>7</v>
      </c>
      <c r="AE1904" s="116">
        <v>42</v>
      </c>
      <c r="AF1904" s="116" t="s">
        <v>1860</v>
      </c>
      <c r="AG1904" s="117"/>
      <c r="AH1904" s="117" t="s">
        <v>1861</v>
      </c>
    </row>
    <row r="1905" spans="1:34" x14ac:dyDescent="0.25">
      <c r="A1905" s="117" t="s">
        <v>142</v>
      </c>
      <c r="B1905" s="117" t="s">
        <v>143</v>
      </c>
      <c r="C1905" s="117" t="s">
        <v>5574</v>
      </c>
      <c r="D1905" s="117" t="s">
        <v>911</v>
      </c>
      <c r="E1905" s="117" t="s">
        <v>307</v>
      </c>
      <c r="F1905" s="117" t="s">
        <v>993</v>
      </c>
      <c r="G1905" s="117" t="s">
        <v>994</v>
      </c>
      <c r="H1905" s="117" t="s">
        <v>994</v>
      </c>
      <c r="I1905" s="117"/>
      <c r="J1905" s="116" t="s">
        <v>1858</v>
      </c>
      <c r="K1905" s="116">
        <v>8.77</v>
      </c>
      <c r="L1905" s="116">
        <v>33.32</v>
      </c>
      <c r="M1905" s="117" t="s">
        <v>1859</v>
      </c>
      <c r="N1905" s="116" t="s">
        <v>159</v>
      </c>
      <c r="O1905" s="116">
        <v>3</v>
      </c>
      <c r="P1905" s="116">
        <v>18</v>
      </c>
      <c r="Q1905" s="116">
        <v>3</v>
      </c>
      <c r="R1905" s="116">
        <v>18</v>
      </c>
      <c r="S1905" s="116">
        <v>0</v>
      </c>
      <c r="T1905" s="116">
        <v>0</v>
      </c>
      <c r="U1905" s="116" t="s">
        <v>159</v>
      </c>
      <c r="V1905" s="116">
        <v>36</v>
      </c>
      <c r="W1905" s="116">
        <v>208</v>
      </c>
      <c r="X1905" s="116">
        <v>12</v>
      </c>
      <c r="Y1905" s="116">
        <v>74</v>
      </c>
      <c r="Z1905" s="116">
        <v>24</v>
      </c>
      <c r="AA1905" s="116">
        <v>134</v>
      </c>
      <c r="AB1905" s="116">
        <v>3</v>
      </c>
      <c r="AC1905" s="116">
        <v>18</v>
      </c>
      <c r="AD1905" s="116">
        <v>1</v>
      </c>
      <c r="AE1905" s="116">
        <v>6</v>
      </c>
      <c r="AF1905" s="116" t="s">
        <v>1860</v>
      </c>
      <c r="AG1905" s="117"/>
      <c r="AH1905" s="117" t="s">
        <v>1861</v>
      </c>
    </row>
    <row r="1906" spans="1:34" x14ac:dyDescent="0.25">
      <c r="A1906" s="117" t="s">
        <v>142</v>
      </c>
      <c r="B1906" s="117" t="s">
        <v>143</v>
      </c>
      <c r="C1906" s="117" t="s">
        <v>5575</v>
      </c>
      <c r="D1906" s="117" t="s">
        <v>911</v>
      </c>
      <c r="E1906" s="117" t="s">
        <v>307</v>
      </c>
      <c r="F1906" s="117" t="s">
        <v>1247</v>
      </c>
      <c r="G1906" s="117" t="s">
        <v>1248</v>
      </c>
      <c r="H1906" s="117" t="s">
        <v>5576</v>
      </c>
      <c r="I1906" s="117"/>
      <c r="J1906" s="116" t="s">
        <v>1858</v>
      </c>
      <c r="K1906" s="116">
        <v>8.7061999360000009</v>
      </c>
      <c r="L1906" s="116">
        <v>33.398578944999997</v>
      </c>
      <c r="M1906" s="117" t="s">
        <v>1859</v>
      </c>
      <c r="N1906" s="116" t="s">
        <v>159</v>
      </c>
      <c r="O1906" s="116">
        <v>22</v>
      </c>
      <c r="P1906" s="116">
        <v>170</v>
      </c>
      <c r="Q1906" s="116">
        <v>4</v>
      </c>
      <c r="R1906" s="116">
        <v>27</v>
      </c>
      <c r="S1906" s="116">
        <v>18</v>
      </c>
      <c r="T1906" s="116">
        <v>143</v>
      </c>
      <c r="U1906" s="116" t="s">
        <v>159</v>
      </c>
      <c r="V1906" s="116">
        <v>50</v>
      </c>
      <c r="W1906" s="116">
        <v>350</v>
      </c>
      <c r="X1906" s="116">
        <v>35</v>
      </c>
      <c r="Y1906" s="116">
        <v>241</v>
      </c>
      <c r="Z1906" s="116">
        <v>15</v>
      </c>
      <c r="AA1906" s="116">
        <v>109</v>
      </c>
      <c r="AB1906" s="116">
        <v>0</v>
      </c>
      <c r="AC1906" s="116">
        <v>0</v>
      </c>
      <c r="AD1906" s="116">
        <v>0</v>
      </c>
      <c r="AE1906" s="116">
        <v>0</v>
      </c>
      <c r="AF1906" s="116" t="s">
        <v>1860</v>
      </c>
      <c r="AG1906" s="117"/>
      <c r="AH1906" s="117" t="s">
        <v>1861</v>
      </c>
    </row>
    <row r="1907" spans="1:34" x14ac:dyDescent="0.25">
      <c r="A1907" s="117" t="s">
        <v>142</v>
      </c>
      <c r="B1907" s="117" t="s">
        <v>143</v>
      </c>
      <c r="C1907" s="117" t="s">
        <v>5577</v>
      </c>
      <c r="D1907" s="117" t="s">
        <v>911</v>
      </c>
      <c r="E1907" s="117" t="s">
        <v>307</v>
      </c>
      <c r="F1907" s="117" t="s">
        <v>1247</v>
      </c>
      <c r="G1907" s="117" t="s">
        <v>1248</v>
      </c>
      <c r="H1907" s="117" t="s">
        <v>5578</v>
      </c>
      <c r="I1907" s="117"/>
      <c r="J1907" s="116" t="s">
        <v>1858</v>
      </c>
      <c r="K1907" s="116">
        <v>8.7354596999999998</v>
      </c>
      <c r="L1907" s="116">
        <v>33.280272099999998</v>
      </c>
      <c r="M1907" s="117" t="s">
        <v>1859</v>
      </c>
      <c r="N1907" s="116" t="s">
        <v>159</v>
      </c>
      <c r="O1907" s="116">
        <v>36</v>
      </c>
      <c r="P1907" s="116">
        <v>250</v>
      </c>
      <c r="Q1907" s="116">
        <v>9</v>
      </c>
      <c r="R1907" s="116">
        <v>68</v>
      </c>
      <c r="S1907" s="116">
        <v>27</v>
      </c>
      <c r="T1907" s="116">
        <v>182</v>
      </c>
      <c r="U1907" s="116" t="s">
        <v>159</v>
      </c>
      <c r="V1907" s="116">
        <v>76</v>
      </c>
      <c r="W1907" s="116">
        <v>510</v>
      </c>
      <c r="X1907" s="116">
        <v>52</v>
      </c>
      <c r="Y1907" s="116">
        <v>360</v>
      </c>
      <c r="Z1907" s="116">
        <v>24</v>
      </c>
      <c r="AA1907" s="116">
        <v>150</v>
      </c>
      <c r="AB1907" s="116">
        <v>0</v>
      </c>
      <c r="AC1907" s="116">
        <v>0</v>
      </c>
      <c r="AD1907" s="116">
        <v>0</v>
      </c>
      <c r="AE1907" s="116">
        <v>0</v>
      </c>
      <c r="AF1907" s="116" t="s">
        <v>1860</v>
      </c>
      <c r="AG1907" s="117"/>
      <c r="AH1907" s="117" t="s">
        <v>1861</v>
      </c>
    </row>
    <row r="1908" spans="1:34" x14ac:dyDescent="0.25">
      <c r="A1908" s="117" t="s">
        <v>142</v>
      </c>
      <c r="B1908" s="117" t="s">
        <v>143</v>
      </c>
      <c r="C1908" s="117" t="s">
        <v>5579</v>
      </c>
      <c r="D1908" s="117" t="s">
        <v>911</v>
      </c>
      <c r="E1908" s="117" t="s">
        <v>307</v>
      </c>
      <c r="F1908" s="117" t="s">
        <v>1247</v>
      </c>
      <c r="G1908" s="117" t="s">
        <v>1248</v>
      </c>
      <c r="H1908" s="117" t="s">
        <v>1248</v>
      </c>
      <c r="I1908" s="117"/>
      <c r="J1908" s="116" t="s">
        <v>1858</v>
      </c>
      <c r="K1908" s="116">
        <v>8.4730120000000007</v>
      </c>
      <c r="L1908" s="116">
        <v>33.310758</v>
      </c>
      <c r="M1908" s="117" t="s">
        <v>1859</v>
      </c>
      <c r="N1908" s="116" t="s">
        <v>159</v>
      </c>
      <c r="O1908" s="116">
        <v>23</v>
      </c>
      <c r="P1908" s="116">
        <v>138</v>
      </c>
      <c r="Q1908" s="116">
        <v>3</v>
      </c>
      <c r="R1908" s="116">
        <v>18</v>
      </c>
      <c r="S1908" s="116">
        <v>20</v>
      </c>
      <c r="T1908" s="116">
        <v>120</v>
      </c>
      <c r="U1908" s="116" t="s">
        <v>159</v>
      </c>
      <c r="V1908" s="116">
        <v>59</v>
      </c>
      <c r="W1908" s="116">
        <v>354</v>
      </c>
      <c r="X1908" s="116">
        <v>31</v>
      </c>
      <c r="Y1908" s="116">
        <v>186</v>
      </c>
      <c r="Z1908" s="116">
        <v>28</v>
      </c>
      <c r="AA1908" s="116">
        <v>168</v>
      </c>
      <c r="AB1908" s="116">
        <v>2</v>
      </c>
      <c r="AC1908" s="116">
        <v>12</v>
      </c>
      <c r="AD1908" s="116">
        <v>8</v>
      </c>
      <c r="AE1908" s="116">
        <v>40</v>
      </c>
      <c r="AF1908" s="116" t="s">
        <v>1860</v>
      </c>
      <c r="AG1908" s="117" t="s">
        <v>2049</v>
      </c>
      <c r="AH1908" s="117" t="s">
        <v>1861</v>
      </c>
    </row>
    <row r="1909" spans="1:34" x14ac:dyDescent="0.25">
      <c r="A1909" s="117" t="s">
        <v>142</v>
      </c>
      <c r="B1909" s="117" t="s">
        <v>143</v>
      </c>
      <c r="C1909" s="117" t="s">
        <v>5580</v>
      </c>
      <c r="D1909" s="117" t="s">
        <v>911</v>
      </c>
      <c r="E1909" s="117" t="s">
        <v>307</v>
      </c>
      <c r="F1909" s="117" t="s">
        <v>1247</v>
      </c>
      <c r="G1909" s="117" t="s">
        <v>1248</v>
      </c>
      <c r="H1909" s="117" t="s">
        <v>5581</v>
      </c>
      <c r="I1909" s="117"/>
      <c r="J1909" s="116" t="s">
        <v>1858</v>
      </c>
      <c r="K1909" s="116">
        <v>8.6102629999999998</v>
      </c>
      <c r="L1909" s="116">
        <v>33.444648999999998</v>
      </c>
      <c r="M1909" s="117" t="s">
        <v>1859</v>
      </c>
      <c r="N1909" s="116" t="s">
        <v>159</v>
      </c>
      <c r="O1909" s="116">
        <v>58</v>
      </c>
      <c r="P1909" s="116">
        <v>350</v>
      </c>
      <c r="Q1909" s="116">
        <v>30</v>
      </c>
      <c r="R1909" s="116">
        <v>190</v>
      </c>
      <c r="S1909" s="116">
        <v>28</v>
      </c>
      <c r="T1909" s="116">
        <v>160</v>
      </c>
      <c r="U1909" s="116" t="s">
        <v>159</v>
      </c>
      <c r="V1909" s="116">
        <v>126</v>
      </c>
      <c r="W1909" s="116">
        <v>784</v>
      </c>
      <c r="X1909" s="116">
        <v>100</v>
      </c>
      <c r="Y1909" s="116">
        <v>600</v>
      </c>
      <c r="Z1909" s="116">
        <v>26</v>
      </c>
      <c r="AA1909" s="116">
        <v>184</v>
      </c>
      <c r="AB1909" s="116">
        <v>2</v>
      </c>
      <c r="AC1909" s="116">
        <v>6</v>
      </c>
      <c r="AD1909" s="116">
        <v>0</v>
      </c>
      <c r="AE1909" s="116">
        <v>0</v>
      </c>
      <c r="AF1909" s="116" t="s">
        <v>1860</v>
      </c>
      <c r="AG1909" s="117"/>
      <c r="AH1909" s="117" t="s">
        <v>1861</v>
      </c>
    </row>
    <row r="1910" spans="1:34" x14ac:dyDescent="0.25">
      <c r="A1910" s="117" t="s">
        <v>142</v>
      </c>
      <c r="B1910" s="117" t="s">
        <v>143</v>
      </c>
      <c r="C1910" s="117" t="s">
        <v>5582</v>
      </c>
      <c r="D1910" s="117" t="s">
        <v>911</v>
      </c>
      <c r="E1910" s="117" t="s">
        <v>307</v>
      </c>
      <c r="F1910" s="117" t="s">
        <v>1247</v>
      </c>
      <c r="G1910" s="117" t="s">
        <v>1248</v>
      </c>
      <c r="H1910" s="117" t="s">
        <v>5583</v>
      </c>
      <c r="I1910" s="117"/>
      <c r="J1910" s="116" t="s">
        <v>1858</v>
      </c>
      <c r="K1910" s="116">
        <v>8.7022332910000006</v>
      </c>
      <c r="L1910" s="116">
        <v>33.391416700000001</v>
      </c>
      <c r="M1910" s="117" t="s">
        <v>1859</v>
      </c>
      <c r="N1910" s="116" t="s">
        <v>159</v>
      </c>
      <c r="O1910" s="116">
        <v>31</v>
      </c>
      <c r="P1910" s="116">
        <v>188</v>
      </c>
      <c r="Q1910" s="116">
        <v>14</v>
      </c>
      <c r="R1910" s="116">
        <v>62</v>
      </c>
      <c r="S1910" s="116">
        <v>17</v>
      </c>
      <c r="T1910" s="116">
        <v>126</v>
      </c>
      <c r="U1910" s="116" t="s">
        <v>159</v>
      </c>
      <c r="V1910" s="116">
        <v>76</v>
      </c>
      <c r="W1910" s="116">
        <v>467</v>
      </c>
      <c r="X1910" s="116">
        <v>56</v>
      </c>
      <c r="Y1910" s="116">
        <v>309</v>
      </c>
      <c r="Z1910" s="116">
        <v>20</v>
      </c>
      <c r="AA1910" s="116">
        <v>158</v>
      </c>
      <c r="AB1910" s="116">
        <v>0</v>
      </c>
      <c r="AC1910" s="116">
        <v>0</v>
      </c>
      <c r="AD1910" s="116">
        <v>0</v>
      </c>
      <c r="AE1910" s="116">
        <v>0</v>
      </c>
      <c r="AF1910" s="116" t="s">
        <v>1860</v>
      </c>
      <c r="AG1910" s="117"/>
      <c r="AH1910" s="117" t="s">
        <v>1861</v>
      </c>
    </row>
    <row r="1911" spans="1:34" x14ac:dyDescent="0.25">
      <c r="A1911" s="117" t="s">
        <v>142</v>
      </c>
      <c r="B1911" s="117" t="s">
        <v>143</v>
      </c>
      <c r="C1911" s="117" t="s">
        <v>5584</v>
      </c>
      <c r="D1911" s="117" t="s">
        <v>911</v>
      </c>
      <c r="E1911" s="117" t="s">
        <v>307</v>
      </c>
      <c r="F1911" s="117" t="s">
        <v>1247</v>
      </c>
      <c r="G1911" s="117" t="s">
        <v>1248</v>
      </c>
      <c r="H1911" s="117" t="s">
        <v>5585</v>
      </c>
      <c r="I1911" s="117"/>
      <c r="J1911" s="116" t="s">
        <v>1858</v>
      </c>
      <c r="K1911" s="116">
        <v>8.5980000000000008</v>
      </c>
      <c r="L1911" s="116">
        <v>33.478000000000002</v>
      </c>
      <c r="M1911" s="117" t="s">
        <v>1859</v>
      </c>
      <c r="N1911" s="116" t="s">
        <v>159</v>
      </c>
      <c r="O1911" s="116">
        <v>50</v>
      </c>
      <c r="P1911" s="116">
        <v>300</v>
      </c>
      <c r="Q1911" s="116">
        <v>40</v>
      </c>
      <c r="R1911" s="116">
        <v>240</v>
      </c>
      <c r="S1911" s="116">
        <v>10</v>
      </c>
      <c r="T1911" s="116">
        <v>60</v>
      </c>
      <c r="U1911" s="116" t="s">
        <v>159</v>
      </c>
      <c r="V1911" s="116">
        <v>49</v>
      </c>
      <c r="W1911" s="116">
        <v>386</v>
      </c>
      <c r="X1911" s="116">
        <v>25</v>
      </c>
      <c r="Y1911" s="116">
        <v>200</v>
      </c>
      <c r="Z1911" s="116">
        <v>24</v>
      </c>
      <c r="AA1911" s="116">
        <v>186</v>
      </c>
      <c r="AB1911" s="116">
        <v>3</v>
      </c>
      <c r="AC1911" s="116">
        <v>18</v>
      </c>
      <c r="AD1911" s="116">
        <v>0</v>
      </c>
      <c r="AE1911" s="116">
        <v>0</v>
      </c>
      <c r="AF1911" s="116" t="s">
        <v>1860</v>
      </c>
      <c r="AG1911" s="117"/>
      <c r="AH1911" s="117" t="s">
        <v>1861</v>
      </c>
    </row>
    <row r="1912" spans="1:34" x14ac:dyDescent="0.25">
      <c r="A1912" s="117" t="s">
        <v>142</v>
      </c>
      <c r="B1912" s="117" t="s">
        <v>143</v>
      </c>
      <c r="C1912" s="117" t="s">
        <v>5586</v>
      </c>
      <c r="D1912" s="117" t="s">
        <v>911</v>
      </c>
      <c r="E1912" s="117" t="s">
        <v>307</v>
      </c>
      <c r="F1912" s="117" t="s">
        <v>1561</v>
      </c>
      <c r="G1912" s="117" t="s">
        <v>1562</v>
      </c>
      <c r="H1912" s="117" t="s">
        <v>1562</v>
      </c>
      <c r="I1912" s="117"/>
      <c r="J1912" s="116" t="s">
        <v>1858</v>
      </c>
      <c r="K1912" s="116">
        <v>8.625</v>
      </c>
      <c r="L1912" s="116">
        <v>33.058</v>
      </c>
      <c r="M1912" s="117" t="s">
        <v>1859</v>
      </c>
      <c r="N1912" s="116" t="s">
        <v>159</v>
      </c>
      <c r="O1912" s="116">
        <v>6</v>
      </c>
      <c r="P1912" s="116">
        <v>32</v>
      </c>
      <c r="Q1912" s="116">
        <v>6</v>
      </c>
      <c r="R1912" s="116">
        <v>32</v>
      </c>
      <c r="S1912" s="116">
        <v>0</v>
      </c>
      <c r="T1912" s="116">
        <v>0</v>
      </c>
      <c r="U1912" s="116" t="s">
        <v>159</v>
      </c>
      <c r="V1912" s="116">
        <v>4</v>
      </c>
      <c r="W1912" s="116">
        <v>31</v>
      </c>
      <c r="X1912" s="116">
        <v>1</v>
      </c>
      <c r="Y1912" s="116">
        <v>5</v>
      </c>
      <c r="Z1912" s="116">
        <v>3</v>
      </c>
      <c r="AA1912" s="116">
        <v>26</v>
      </c>
      <c r="AB1912" s="116">
        <v>0</v>
      </c>
      <c r="AC1912" s="116">
        <v>0</v>
      </c>
      <c r="AD1912" s="116">
        <v>0</v>
      </c>
      <c r="AE1912" s="116">
        <v>0</v>
      </c>
      <c r="AF1912" s="116" t="s">
        <v>2167</v>
      </c>
      <c r="AG1912" s="117" t="s">
        <v>1958</v>
      </c>
      <c r="AH1912" s="117" t="s">
        <v>1861</v>
      </c>
    </row>
    <row r="1913" spans="1:34" x14ac:dyDescent="0.25">
      <c r="A1913" s="117" t="s">
        <v>142</v>
      </c>
      <c r="B1913" s="117" t="s">
        <v>143</v>
      </c>
      <c r="C1913" s="117" t="s">
        <v>5587</v>
      </c>
      <c r="D1913" s="117" t="s">
        <v>911</v>
      </c>
      <c r="E1913" s="117" t="s">
        <v>307</v>
      </c>
      <c r="F1913" s="117" t="s">
        <v>1561</v>
      </c>
      <c r="G1913" s="117" t="s">
        <v>1562</v>
      </c>
      <c r="H1913" s="117" t="s">
        <v>5588</v>
      </c>
      <c r="I1913" s="117"/>
      <c r="J1913" s="116" t="s">
        <v>1858</v>
      </c>
      <c r="K1913" s="116">
        <v>8.637651</v>
      </c>
      <c r="L1913" s="116">
        <v>33.020595999999998</v>
      </c>
      <c r="M1913" s="117" t="s">
        <v>1859</v>
      </c>
      <c r="N1913" s="116" t="s">
        <v>159</v>
      </c>
      <c r="O1913" s="116">
        <v>10</v>
      </c>
      <c r="P1913" s="116">
        <v>59</v>
      </c>
      <c r="Q1913" s="116">
        <v>9</v>
      </c>
      <c r="R1913" s="116">
        <v>55</v>
      </c>
      <c r="S1913" s="116">
        <v>1</v>
      </c>
      <c r="T1913" s="116">
        <v>4</v>
      </c>
      <c r="U1913" s="116" t="s">
        <v>159</v>
      </c>
      <c r="V1913" s="116">
        <v>7</v>
      </c>
      <c r="W1913" s="116">
        <v>41</v>
      </c>
      <c r="X1913" s="116">
        <v>1</v>
      </c>
      <c r="Y1913" s="116">
        <v>7</v>
      </c>
      <c r="Z1913" s="116">
        <v>6</v>
      </c>
      <c r="AA1913" s="116">
        <v>34</v>
      </c>
      <c r="AB1913" s="116">
        <v>0</v>
      </c>
      <c r="AC1913" s="116">
        <v>0</v>
      </c>
      <c r="AD1913" s="116">
        <v>0</v>
      </c>
      <c r="AE1913" s="116">
        <v>0</v>
      </c>
      <c r="AF1913" s="116" t="s">
        <v>2167</v>
      </c>
      <c r="AG1913" s="117" t="s">
        <v>1958</v>
      </c>
      <c r="AH1913" s="117" t="s">
        <v>1861</v>
      </c>
    </row>
    <row r="1914" spans="1:34" x14ac:dyDescent="0.25">
      <c r="A1914" s="117" t="s">
        <v>142</v>
      </c>
      <c r="B1914" s="117" t="s">
        <v>143</v>
      </c>
      <c r="C1914" s="117" t="s">
        <v>5589</v>
      </c>
      <c r="D1914" s="117" t="s">
        <v>911</v>
      </c>
      <c r="E1914" s="117" t="s">
        <v>307</v>
      </c>
      <c r="F1914" s="117" t="s">
        <v>944</v>
      </c>
      <c r="G1914" s="117" t="s">
        <v>945</v>
      </c>
      <c r="H1914" s="117" t="s">
        <v>5590</v>
      </c>
      <c r="I1914" s="117"/>
      <c r="J1914" s="116" t="s">
        <v>1858</v>
      </c>
      <c r="K1914" s="116">
        <v>8.8272519999999997</v>
      </c>
      <c r="L1914" s="116">
        <v>33.103693999999997</v>
      </c>
      <c r="M1914" s="117" t="s">
        <v>1859</v>
      </c>
      <c r="N1914" s="116" t="s">
        <v>159</v>
      </c>
      <c r="O1914" s="116">
        <v>16</v>
      </c>
      <c r="P1914" s="116">
        <v>120</v>
      </c>
      <c r="Q1914" s="116">
        <v>6</v>
      </c>
      <c r="R1914" s="116">
        <v>46</v>
      </c>
      <c r="S1914" s="116">
        <v>10</v>
      </c>
      <c r="T1914" s="116">
        <v>74</v>
      </c>
      <c r="U1914" s="116" t="s">
        <v>159</v>
      </c>
      <c r="V1914" s="116">
        <v>90</v>
      </c>
      <c r="W1914" s="116">
        <v>571</v>
      </c>
      <c r="X1914" s="116">
        <v>40</v>
      </c>
      <c r="Y1914" s="116">
        <v>291</v>
      </c>
      <c r="Z1914" s="116">
        <v>50</v>
      </c>
      <c r="AA1914" s="116">
        <v>280</v>
      </c>
      <c r="AB1914" s="116">
        <v>4</v>
      </c>
      <c r="AC1914" s="116">
        <v>24</v>
      </c>
      <c r="AD1914" s="116">
        <v>0</v>
      </c>
      <c r="AE1914" s="116">
        <v>0</v>
      </c>
      <c r="AF1914" s="116" t="s">
        <v>1860</v>
      </c>
      <c r="AG1914" s="117"/>
      <c r="AH1914" s="117" t="s">
        <v>1861</v>
      </c>
    </row>
    <row r="1915" spans="1:34" x14ac:dyDescent="0.25">
      <c r="A1915" s="117" t="s">
        <v>142</v>
      </c>
      <c r="B1915" s="117" t="s">
        <v>143</v>
      </c>
      <c r="C1915" s="117" t="s">
        <v>5591</v>
      </c>
      <c r="D1915" s="117" t="s">
        <v>911</v>
      </c>
      <c r="E1915" s="117" t="s">
        <v>307</v>
      </c>
      <c r="F1915" s="117" t="s">
        <v>944</v>
      </c>
      <c r="G1915" s="117" t="s">
        <v>945</v>
      </c>
      <c r="H1915" s="117" t="s">
        <v>5592</v>
      </c>
      <c r="I1915" s="117"/>
      <c r="J1915" s="116" t="s">
        <v>1858</v>
      </c>
      <c r="K1915" s="116">
        <v>8.8991699999999998</v>
      </c>
      <c r="L1915" s="116">
        <v>33.023000000000003</v>
      </c>
      <c r="M1915" s="117" t="s">
        <v>1859</v>
      </c>
      <c r="N1915" s="116" t="s">
        <v>159</v>
      </c>
      <c r="O1915" s="116">
        <v>40</v>
      </c>
      <c r="P1915" s="116">
        <v>240</v>
      </c>
      <c r="Q1915" s="116">
        <v>31</v>
      </c>
      <c r="R1915" s="116">
        <v>181</v>
      </c>
      <c r="S1915" s="116">
        <v>9</v>
      </c>
      <c r="T1915" s="116">
        <v>59</v>
      </c>
      <c r="U1915" s="116" t="s">
        <v>159</v>
      </c>
      <c r="V1915" s="116">
        <v>106</v>
      </c>
      <c r="W1915" s="116">
        <v>740</v>
      </c>
      <c r="X1915" s="116">
        <v>56</v>
      </c>
      <c r="Y1915" s="116">
        <v>372</v>
      </c>
      <c r="Z1915" s="116">
        <v>50</v>
      </c>
      <c r="AA1915" s="116">
        <v>368</v>
      </c>
      <c r="AB1915" s="116">
        <v>4</v>
      </c>
      <c r="AC1915" s="116">
        <v>24</v>
      </c>
      <c r="AD1915" s="116">
        <v>7</v>
      </c>
      <c r="AE1915" s="116">
        <v>42</v>
      </c>
      <c r="AF1915" s="116" t="s">
        <v>1860</v>
      </c>
      <c r="AG1915" s="117"/>
      <c r="AH1915" s="117" t="s">
        <v>1861</v>
      </c>
    </row>
    <row r="1916" spans="1:34" x14ac:dyDescent="0.25">
      <c r="A1916" s="117" t="s">
        <v>142</v>
      </c>
      <c r="B1916" s="117" t="s">
        <v>143</v>
      </c>
      <c r="C1916" s="117" t="s">
        <v>5593</v>
      </c>
      <c r="D1916" s="117" t="s">
        <v>911</v>
      </c>
      <c r="E1916" s="117" t="s">
        <v>307</v>
      </c>
      <c r="F1916" s="117" t="s">
        <v>944</v>
      </c>
      <c r="G1916" s="117" t="s">
        <v>945</v>
      </c>
      <c r="H1916" s="117" t="s">
        <v>945</v>
      </c>
      <c r="I1916" s="117"/>
      <c r="J1916" s="116" t="s">
        <v>1858</v>
      </c>
      <c r="K1916" s="116">
        <v>8.906072</v>
      </c>
      <c r="L1916" s="116">
        <v>33.102504000000003</v>
      </c>
      <c r="M1916" s="117" t="s">
        <v>1859</v>
      </c>
      <c r="N1916" s="116" t="s">
        <v>159</v>
      </c>
      <c r="O1916" s="116">
        <v>30</v>
      </c>
      <c r="P1916" s="116">
        <v>150</v>
      </c>
      <c r="Q1916" s="116">
        <v>26</v>
      </c>
      <c r="R1916" s="116">
        <v>129</v>
      </c>
      <c r="S1916" s="116">
        <v>4</v>
      </c>
      <c r="T1916" s="116">
        <v>21</v>
      </c>
      <c r="U1916" s="116" t="s">
        <v>159</v>
      </c>
      <c r="V1916" s="116">
        <v>14</v>
      </c>
      <c r="W1916" s="116">
        <v>73</v>
      </c>
      <c r="X1916" s="116">
        <v>10</v>
      </c>
      <c r="Y1916" s="116">
        <v>53</v>
      </c>
      <c r="Z1916" s="116">
        <v>4</v>
      </c>
      <c r="AA1916" s="116">
        <v>20</v>
      </c>
      <c r="AB1916" s="116">
        <v>3</v>
      </c>
      <c r="AC1916" s="116">
        <v>18</v>
      </c>
      <c r="AD1916" s="116">
        <v>0</v>
      </c>
      <c r="AE1916" s="116">
        <v>0</v>
      </c>
      <c r="AF1916" s="116" t="s">
        <v>1860</v>
      </c>
      <c r="AG1916" s="117"/>
      <c r="AH1916" s="117" t="s">
        <v>1861</v>
      </c>
    </row>
    <row r="1917" spans="1:34" x14ac:dyDescent="0.25">
      <c r="A1917" s="117" t="s">
        <v>142</v>
      </c>
      <c r="B1917" s="117" t="s">
        <v>143</v>
      </c>
      <c r="C1917" s="117" t="s">
        <v>5594</v>
      </c>
      <c r="D1917" s="117" t="s">
        <v>911</v>
      </c>
      <c r="E1917" s="117" t="s">
        <v>307</v>
      </c>
      <c r="F1917" s="117" t="s">
        <v>944</v>
      </c>
      <c r="G1917" s="117" t="s">
        <v>945</v>
      </c>
      <c r="H1917" s="117" t="s">
        <v>5595</v>
      </c>
      <c r="I1917" s="117"/>
      <c r="J1917" s="116" t="s">
        <v>1858</v>
      </c>
      <c r="K1917" s="116">
        <v>8.9489999999999998</v>
      </c>
      <c r="L1917" s="116">
        <v>33.149000000000001</v>
      </c>
      <c r="M1917" s="117" t="s">
        <v>1859</v>
      </c>
      <c r="N1917" s="116" t="s">
        <v>159</v>
      </c>
      <c r="O1917" s="116">
        <v>39</v>
      </c>
      <c r="P1917" s="116">
        <v>392</v>
      </c>
      <c r="Q1917" s="116">
        <v>28</v>
      </c>
      <c r="R1917" s="116">
        <v>334</v>
      </c>
      <c r="S1917" s="116">
        <v>11</v>
      </c>
      <c r="T1917" s="116">
        <v>58</v>
      </c>
      <c r="U1917" s="116" t="s">
        <v>159</v>
      </c>
      <c r="V1917" s="116">
        <v>91</v>
      </c>
      <c r="W1917" s="116">
        <v>672</v>
      </c>
      <c r="X1917" s="116">
        <v>70</v>
      </c>
      <c r="Y1917" s="116">
        <v>472</v>
      </c>
      <c r="Z1917" s="116">
        <v>21</v>
      </c>
      <c r="AA1917" s="116">
        <v>200</v>
      </c>
      <c r="AB1917" s="116">
        <v>2</v>
      </c>
      <c r="AC1917" s="116">
        <v>12</v>
      </c>
      <c r="AD1917" s="116">
        <v>9</v>
      </c>
      <c r="AE1917" s="116">
        <v>54</v>
      </c>
      <c r="AF1917" s="116" t="s">
        <v>1860</v>
      </c>
      <c r="AG1917" s="117"/>
      <c r="AH1917" s="117" t="s">
        <v>1861</v>
      </c>
    </row>
    <row r="1918" spans="1:34" x14ac:dyDescent="0.25">
      <c r="A1918" s="117" t="s">
        <v>142</v>
      </c>
      <c r="B1918" s="117" t="s">
        <v>143</v>
      </c>
      <c r="C1918" s="117" t="s">
        <v>5596</v>
      </c>
      <c r="D1918" s="117" t="s">
        <v>911</v>
      </c>
      <c r="E1918" s="117" t="s">
        <v>307</v>
      </c>
      <c r="F1918" s="117" t="s">
        <v>947</v>
      </c>
      <c r="G1918" s="117" t="s">
        <v>948</v>
      </c>
      <c r="H1918" s="117" t="s">
        <v>4277</v>
      </c>
      <c r="I1918" s="117"/>
      <c r="J1918" s="116" t="s">
        <v>1858</v>
      </c>
      <c r="K1918" s="116">
        <v>8.7128410540000001</v>
      </c>
      <c r="L1918" s="116">
        <v>33.210524470000003</v>
      </c>
      <c r="M1918" s="117" t="s">
        <v>1859</v>
      </c>
      <c r="N1918" s="116" t="s">
        <v>159</v>
      </c>
      <c r="O1918" s="116">
        <v>100</v>
      </c>
      <c r="P1918" s="116">
        <v>668</v>
      </c>
      <c r="Q1918" s="116">
        <v>82</v>
      </c>
      <c r="R1918" s="116">
        <v>468</v>
      </c>
      <c r="S1918" s="116">
        <v>18</v>
      </c>
      <c r="T1918" s="116">
        <v>200</v>
      </c>
      <c r="U1918" s="116" t="s">
        <v>159</v>
      </c>
      <c r="V1918" s="116">
        <v>83</v>
      </c>
      <c r="W1918" s="116">
        <v>504</v>
      </c>
      <c r="X1918" s="116">
        <v>53</v>
      </c>
      <c r="Y1918" s="116">
        <v>324</v>
      </c>
      <c r="Z1918" s="116">
        <v>30</v>
      </c>
      <c r="AA1918" s="116">
        <v>180</v>
      </c>
      <c r="AB1918" s="116">
        <v>2</v>
      </c>
      <c r="AC1918" s="116">
        <v>12</v>
      </c>
      <c r="AD1918" s="116">
        <v>2</v>
      </c>
      <c r="AE1918" s="116">
        <v>12</v>
      </c>
      <c r="AF1918" s="116" t="s">
        <v>1860</v>
      </c>
      <c r="AG1918" s="117"/>
      <c r="AH1918" s="117" t="s">
        <v>1861</v>
      </c>
    </row>
    <row r="1919" spans="1:34" x14ac:dyDescent="0.25">
      <c r="A1919" s="117" t="s">
        <v>142</v>
      </c>
      <c r="B1919" s="117" t="s">
        <v>143</v>
      </c>
      <c r="C1919" s="117" t="s">
        <v>5597</v>
      </c>
      <c r="D1919" s="117" t="s">
        <v>911</v>
      </c>
      <c r="E1919" s="117" t="s">
        <v>307</v>
      </c>
      <c r="F1919" s="117" t="s">
        <v>947</v>
      </c>
      <c r="G1919" s="117" t="s">
        <v>948</v>
      </c>
      <c r="H1919" s="117" t="s">
        <v>5598</v>
      </c>
      <c r="I1919" s="117"/>
      <c r="J1919" s="116" t="s">
        <v>1858</v>
      </c>
      <c r="K1919" s="116">
        <v>8.7230727360000007</v>
      </c>
      <c r="L1919" s="116">
        <v>33.222659720000003</v>
      </c>
      <c r="M1919" s="117" t="s">
        <v>1859</v>
      </c>
      <c r="N1919" s="116" t="s">
        <v>159</v>
      </c>
      <c r="O1919" s="116">
        <v>108</v>
      </c>
      <c r="P1919" s="116">
        <v>628</v>
      </c>
      <c r="Q1919" s="116">
        <v>81</v>
      </c>
      <c r="R1919" s="116">
        <v>419</v>
      </c>
      <c r="S1919" s="116">
        <v>27</v>
      </c>
      <c r="T1919" s="116">
        <v>209</v>
      </c>
      <c r="U1919" s="116" t="s">
        <v>159</v>
      </c>
      <c r="V1919" s="116">
        <v>140</v>
      </c>
      <c r="W1919" s="116">
        <v>890</v>
      </c>
      <c r="X1919" s="116">
        <v>60</v>
      </c>
      <c r="Y1919" s="116">
        <v>362</v>
      </c>
      <c r="Z1919" s="116">
        <v>80</v>
      </c>
      <c r="AA1919" s="116">
        <v>528</v>
      </c>
      <c r="AB1919" s="116">
        <v>7</v>
      </c>
      <c r="AC1919" s="116">
        <v>42</v>
      </c>
      <c r="AD1919" s="116">
        <v>10</v>
      </c>
      <c r="AE1919" s="116">
        <v>60</v>
      </c>
      <c r="AF1919" s="116" t="s">
        <v>1860</v>
      </c>
      <c r="AG1919" s="117"/>
      <c r="AH1919" s="117" t="s">
        <v>1861</v>
      </c>
    </row>
    <row r="1920" spans="1:34" x14ac:dyDescent="0.25">
      <c r="A1920" s="117" t="s">
        <v>142</v>
      </c>
      <c r="B1920" s="117" t="s">
        <v>143</v>
      </c>
      <c r="C1920" s="117" t="s">
        <v>5599</v>
      </c>
      <c r="D1920" s="117" t="s">
        <v>911</v>
      </c>
      <c r="E1920" s="117" t="s">
        <v>307</v>
      </c>
      <c r="F1920" s="117" t="s">
        <v>947</v>
      </c>
      <c r="G1920" s="117" t="s">
        <v>948</v>
      </c>
      <c r="H1920" s="117" t="s">
        <v>824</v>
      </c>
      <c r="I1920" s="117"/>
      <c r="J1920" s="116" t="s">
        <v>1858</v>
      </c>
      <c r="K1920" s="116">
        <v>8.7110000000000003</v>
      </c>
      <c r="L1920" s="116">
        <v>33.332999999999998</v>
      </c>
      <c r="M1920" s="117" t="s">
        <v>1859</v>
      </c>
      <c r="N1920" s="116" t="s">
        <v>159</v>
      </c>
      <c r="O1920" s="116">
        <v>50</v>
      </c>
      <c r="P1920" s="116">
        <v>460</v>
      </c>
      <c r="Q1920" s="116">
        <v>40</v>
      </c>
      <c r="R1920" s="116">
        <v>376</v>
      </c>
      <c r="S1920" s="116">
        <v>10</v>
      </c>
      <c r="T1920" s="116">
        <v>84</v>
      </c>
      <c r="U1920" s="116" t="s">
        <v>159</v>
      </c>
      <c r="V1920" s="116">
        <v>94</v>
      </c>
      <c r="W1920" s="116">
        <v>619</v>
      </c>
      <c r="X1920" s="116">
        <v>40</v>
      </c>
      <c r="Y1920" s="116">
        <v>251</v>
      </c>
      <c r="Z1920" s="116">
        <v>54</v>
      </c>
      <c r="AA1920" s="116">
        <v>368</v>
      </c>
      <c r="AB1920" s="116">
        <v>3</v>
      </c>
      <c r="AC1920" s="116">
        <v>18</v>
      </c>
      <c r="AD1920" s="116">
        <v>1</v>
      </c>
      <c r="AE1920" s="116">
        <v>6</v>
      </c>
      <c r="AF1920" s="116" t="s">
        <v>1860</v>
      </c>
      <c r="AG1920" s="117"/>
      <c r="AH1920" s="117" t="s">
        <v>1861</v>
      </c>
    </row>
    <row r="1921" spans="1:34" x14ac:dyDescent="0.25">
      <c r="A1921" s="117" t="s">
        <v>142</v>
      </c>
      <c r="B1921" s="117" t="s">
        <v>143</v>
      </c>
      <c r="C1921" s="117" t="s">
        <v>5600</v>
      </c>
      <c r="D1921" s="117" t="s">
        <v>911</v>
      </c>
      <c r="E1921" s="117" t="s">
        <v>307</v>
      </c>
      <c r="F1921" s="117" t="s">
        <v>947</v>
      </c>
      <c r="G1921" s="117" t="s">
        <v>948</v>
      </c>
      <c r="H1921" s="117" t="s">
        <v>5601</v>
      </c>
      <c r="I1921" s="117"/>
      <c r="J1921" s="116" t="s">
        <v>1858</v>
      </c>
      <c r="K1921" s="116">
        <v>8.7520000000000007</v>
      </c>
      <c r="L1921" s="116">
        <v>33.323</v>
      </c>
      <c r="M1921" s="117" t="s">
        <v>1859</v>
      </c>
      <c r="N1921" s="116" t="s">
        <v>159</v>
      </c>
      <c r="O1921" s="116">
        <v>110</v>
      </c>
      <c r="P1921" s="116">
        <v>810</v>
      </c>
      <c r="Q1921" s="116">
        <v>79</v>
      </c>
      <c r="R1921" s="116">
        <v>570</v>
      </c>
      <c r="S1921" s="116">
        <v>31</v>
      </c>
      <c r="T1921" s="116">
        <v>240</v>
      </c>
      <c r="U1921" s="116" t="s">
        <v>159</v>
      </c>
      <c r="V1921" s="116">
        <v>108</v>
      </c>
      <c r="W1921" s="116">
        <v>650</v>
      </c>
      <c r="X1921" s="116">
        <v>58</v>
      </c>
      <c r="Y1921" s="116">
        <v>350</v>
      </c>
      <c r="Z1921" s="116">
        <v>50</v>
      </c>
      <c r="AA1921" s="116">
        <v>300</v>
      </c>
      <c r="AB1921" s="116">
        <v>2</v>
      </c>
      <c r="AC1921" s="116">
        <v>12</v>
      </c>
      <c r="AD1921" s="116">
        <v>2</v>
      </c>
      <c r="AE1921" s="116">
        <v>12</v>
      </c>
      <c r="AF1921" s="116" t="s">
        <v>1860</v>
      </c>
      <c r="AG1921" s="117"/>
      <c r="AH1921" s="117" t="s">
        <v>1861</v>
      </c>
    </row>
    <row r="1922" spans="1:34" x14ac:dyDescent="0.25">
      <c r="A1922" s="117" t="s">
        <v>142</v>
      </c>
      <c r="B1922" s="117" t="s">
        <v>143</v>
      </c>
      <c r="C1922" s="117" t="s">
        <v>5602</v>
      </c>
      <c r="D1922" s="117" t="s">
        <v>317</v>
      </c>
      <c r="E1922" s="117" t="s">
        <v>318</v>
      </c>
      <c r="F1922" s="117" t="s">
        <v>1483</v>
      </c>
      <c r="G1922" s="117" t="s">
        <v>1484</v>
      </c>
      <c r="H1922" s="117" t="s">
        <v>5603</v>
      </c>
      <c r="I1922" s="117"/>
      <c r="J1922" s="116" t="s">
        <v>1858</v>
      </c>
      <c r="K1922" s="116">
        <v>9.7192220000000002</v>
      </c>
      <c r="L1922" s="116">
        <v>33.433034999999997</v>
      </c>
      <c r="M1922" s="117" t="s">
        <v>1859</v>
      </c>
      <c r="N1922" s="116" t="s">
        <v>159</v>
      </c>
      <c r="O1922" s="116">
        <v>279</v>
      </c>
      <c r="P1922" s="116">
        <v>1397</v>
      </c>
      <c r="Q1922" s="116">
        <v>279</v>
      </c>
      <c r="R1922" s="116">
        <v>1397</v>
      </c>
      <c r="S1922" s="116">
        <v>0</v>
      </c>
      <c r="T1922" s="116">
        <v>0</v>
      </c>
      <c r="U1922" s="116" t="s">
        <v>159</v>
      </c>
      <c r="V1922" s="116">
        <v>113</v>
      </c>
      <c r="W1922" s="116">
        <v>623</v>
      </c>
      <c r="X1922" s="116">
        <v>0</v>
      </c>
      <c r="Y1922" s="116">
        <v>0</v>
      </c>
      <c r="Z1922" s="116">
        <v>113</v>
      </c>
      <c r="AA1922" s="116">
        <v>623</v>
      </c>
      <c r="AB1922" s="116">
        <v>682</v>
      </c>
      <c r="AC1922" s="116">
        <v>2462</v>
      </c>
      <c r="AD1922" s="116">
        <v>766</v>
      </c>
      <c r="AE1922" s="116">
        <v>1916</v>
      </c>
      <c r="AF1922" s="116" t="s">
        <v>1860</v>
      </c>
      <c r="AG1922" s="117"/>
      <c r="AH1922" s="117" t="s">
        <v>1861</v>
      </c>
    </row>
    <row r="1923" spans="1:34" x14ac:dyDescent="0.25">
      <c r="A1923" s="117" t="s">
        <v>142</v>
      </c>
      <c r="B1923" s="117" t="s">
        <v>143</v>
      </c>
      <c r="C1923" s="117" t="s">
        <v>5604</v>
      </c>
      <c r="D1923" s="117" t="s">
        <v>317</v>
      </c>
      <c r="E1923" s="117" t="s">
        <v>318</v>
      </c>
      <c r="F1923" s="117" t="s">
        <v>1483</v>
      </c>
      <c r="G1923" s="117" t="s">
        <v>1484</v>
      </c>
      <c r="H1923" s="117" t="s">
        <v>5605</v>
      </c>
      <c r="I1923" s="117"/>
      <c r="J1923" s="116" t="s">
        <v>1858</v>
      </c>
      <c r="K1923" s="116">
        <v>9.9334100000000003</v>
      </c>
      <c r="L1923" s="116">
        <v>33.663400000000003</v>
      </c>
      <c r="M1923" s="117" t="s">
        <v>1859</v>
      </c>
      <c r="N1923" s="116" t="s">
        <v>159</v>
      </c>
      <c r="O1923" s="116">
        <v>212</v>
      </c>
      <c r="P1923" s="116">
        <v>1064</v>
      </c>
      <c r="Q1923" s="116">
        <v>212</v>
      </c>
      <c r="R1923" s="116">
        <v>1064</v>
      </c>
      <c r="S1923" s="116">
        <v>0</v>
      </c>
      <c r="T1923" s="116">
        <v>0</v>
      </c>
      <c r="U1923" s="116" t="s">
        <v>159</v>
      </c>
      <c r="V1923" s="116">
        <v>89</v>
      </c>
      <c r="W1923" s="116">
        <v>446</v>
      </c>
      <c r="X1923" s="116">
        <v>0</v>
      </c>
      <c r="Y1923" s="116">
        <v>0</v>
      </c>
      <c r="Z1923" s="116">
        <v>89</v>
      </c>
      <c r="AA1923" s="116">
        <v>446</v>
      </c>
      <c r="AB1923" s="116">
        <v>0</v>
      </c>
      <c r="AC1923" s="116">
        <v>0</v>
      </c>
      <c r="AD1923" s="116">
        <v>0</v>
      </c>
      <c r="AE1923" s="116">
        <v>0</v>
      </c>
      <c r="AF1923" s="116" t="s">
        <v>1860</v>
      </c>
      <c r="AG1923" s="117"/>
      <c r="AH1923" s="117" t="s">
        <v>1861</v>
      </c>
    </row>
    <row r="1924" spans="1:34" x14ac:dyDescent="0.25">
      <c r="A1924" s="117" t="s">
        <v>142</v>
      </c>
      <c r="B1924" s="117" t="s">
        <v>143</v>
      </c>
      <c r="C1924" s="117" t="s">
        <v>5606</v>
      </c>
      <c r="D1924" s="117" t="s">
        <v>317</v>
      </c>
      <c r="E1924" s="117" t="s">
        <v>318</v>
      </c>
      <c r="F1924" s="117" t="s">
        <v>1483</v>
      </c>
      <c r="G1924" s="117" t="s">
        <v>1484</v>
      </c>
      <c r="H1924" s="117" t="s">
        <v>5607</v>
      </c>
      <c r="I1924" s="117"/>
      <c r="J1924" s="116" t="s">
        <v>1858</v>
      </c>
      <c r="K1924" s="116">
        <v>9.9278700000000004</v>
      </c>
      <c r="L1924" s="116">
        <v>33.662300000000002</v>
      </c>
      <c r="M1924" s="117" t="s">
        <v>1859</v>
      </c>
      <c r="N1924" s="116" t="s">
        <v>159</v>
      </c>
      <c r="O1924" s="116">
        <v>282</v>
      </c>
      <c r="P1924" s="116">
        <v>1414</v>
      </c>
      <c r="Q1924" s="116">
        <v>282</v>
      </c>
      <c r="R1924" s="116">
        <v>1414</v>
      </c>
      <c r="S1924" s="116">
        <v>0</v>
      </c>
      <c r="T1924" s="116">
        <v>0</v>
      </c>
      <c r="U1924" s="116" t="s">
        <v>159</v>
      </c>
      <c r="V1924" s="116">
        <v>82</v>
      </c>
      <c r="W1924" s="116">
        <v>411</v>
      </c>
      <c r="X1924" s="116">
        <v>0</v>
      </c>
      <c r="Y1924" s="116">
        <v>0</v>
      </c>
      <c r="Z1924" s="116">
        <v>82</v>
      </c>
      <c r="AA1924" s="116">
        <v>411</v>
      </c>
      <c r="AB1924" s="116">
        <v>0</v>
      </c>
      <c r="AC1924" s="116">
        <v>0</v>
      </c>
      <c r="AD1924" s="116">
        <v>0</v>
      </c>
      <c r="AE1924" s="116">
        <v>0</v>
      </c>
      <c r="AF1924" s="116" t="s">
        <v>1860</v>
      </c>
      <c r="AG1924" s="117"/>
      <c r="AH1924" s="117" t="s">
        <v>1861</v>
      </c>
    </row>
    <row r="1925" spans="1:34" x14ac:dyDescent="0.25">
      <c r="A1925" s="117" t="s">
        <v>142</v>
      </c>
      <c r="B1925" s="117" t="s">
        <v>143</v>
      </c>
      <c r="C1925" s="117" t="s">
        <v>5608</v>
      </c>
      <c r="D1925" s="117" t="s">
        <v>317</v>
      </c>
      <c r="E1925" s="117" t="s">
        <v>318</v>
      </c>
      <c r="F1925" s="117" t="s">
        <v>1483</v>
      </c>
      <c r="G1925" s="117" t="s">
        <v>1484</v>
      </c>
      <c r="H1925" s="117" t="s">
        <v>5609</v>
      </c>
      <c r="I1925" s="117"/>
      <c r="J1925" s="116" t="s">
        <v>1858</v>
      </c>
      <c r="K1925" s="116">
        <v>9.6625569999999996</v>
      </c>
      <c r="L1925" s="116">
        <v>33.523986000000001</v>
      </c>
      <c r="M1925" s="117" t="s">
        <v>1859</v>
      </c>
      <c r="N1925" s="116" t="s">
        <v>159</v>
      </c>
      <c r="O1925" s="116">
        <v>272</v>
      </c>
      <c r="P1925" s="116">
        <v>1364</v>
      </c>
      <c r="Q1925" s="116">
        <v>272</v>
      </c>
      <c r="R1925" s="116">
        <v>1364</v>
      </c>
      <c r="S1925" s="116">
        <v>0</v>
      </c>
      <c r="T1925" s="116">
        <v>0</v>
      </c>
      <c r="U1925" s="116" t="s">
        <v>159</v>
      </c>
      <c r="V1925" s="116">
        <v>80</v>
      </c>
      <c r="W1925" s="116">
        <v>401</v>
      </c>
      <c r="X1925" s="116">
        <v>0</v>
      </c>
      <c r="Y1925" s="116">
        <v>0</v>
      </c>
      <c r="Z1925" s="116">
        <v>80</v>
      </c>
      <c r="AA1925" s="116">
        <v>401</v>
      </c>
      <c r="AB1925" s="116">
        <v>41</v>
      </c>
      <c r="AC1925" s="116">
        <v>226</v>
      </c>
      <c r="AD1925" s="116">
        <v>0</v>
      </c>
      <c r="AE1925" s="116">
        <v>0</v>
      </c>
      <c r="AF1925" s="116" t="s">
        <v>1860</v>
      </c>
      <c r="AG1925" s="117"/>
      <c r="AH1925" s="117" t="s">
        <v>1861</v>
      </c>
    </row>
    <row r="1926" spans="1:34" x14ac:dyDescent="0.25">
      <c r="A1926" s="117" t="s">
        <v>142</v>
      </c>
      <c r="B1926" s="117" t="s">
        <v>143</v>
      </c>
      <c r="C1926" s="117" t="s">
        <v>5610</v>
      </c>
      <c r="D1926" s="117" t="s">
        <v>317</v>
      </c>
      <c r="E1926" s="117" t="s">
        <v>318</v>
      </c>
      <c r="F1926" s="117" t="s">
        <v>1483</v>
      </c>
      <c r="G1926" s="117" t="s">
        <v>1484</v>
      </c>
      <c r="H1926" s="117" t="s">
        <v>5611</v>
      </c>
      <c r="I1926" s="117"/>
      <c r="J1926" s="116" t="s">
        <v>1858</v>
      </c>
      <c r="K1926" s="116">
        <v>9.9250000000000007</v>
      </c>
      <c r="L1926" s="116">
        <v>33.656388890000002</v>
      </c>
      <c r="M1926" s="117" t="s">
        <v>1859</v>
      </c>
      <c r="N1926" s="116" t="s">
        <v>159</v>
      </c>
      <c r="O1926" s="116">
        <v>427</v>
      </c>
      <c r="P1926" s="116">
        <v>1636</v>
      </c>
      <c r="Q1926" s="116">
        <v>427</v>
      </c>
      <c r="R1926" s="116">
        <v>1636</v>
      </c>
      <c r="S1926" s="116">
        <v>0</v>
      </c>
      <c r="T1926" s="116">
        <v>0</v>
      </c>
      <c r="U1926" s="116" t="s">
        <v>159</v>
      </c>
      <c r="V1926" s="116">
        <v>84</v>
      </c>
      <c r="W1926" s="116">
        <v>433</v>
      </c>
      <c r="X1926" s="116">
        <v>0</v>
      </c>
      <c r="Y1926" s="116">
        <v>0</v>
      </c>
      <c r="Z1926" s="116">
        <v>84</v>
      </c>
      <c r="AA1926" s="116">
        <v>433</v>
      </c>
      <c r="AB1926" s="116">
        <v>0</v>
      </c>
      <c r="AC1926" s="116">
        <v>0</v>
      </c>
      <c r="AD1926" s="116">
        <v>0</v>
      </c>
      <c r="AE1926" s="116">
        <v>0</v>
      </c>
      <c r="AF1926" s="116" t="s">
        <v>1860</v>
      </c>
      <c r="AG1926" s="117"/>
      <c r="AH1926" s="117" t="s">
        <v>1861</v>
      </c>
    </row>
    <row r="1927" spans="1:34" x14ac:dyDescent="0.25">
      <c r="A1927" s="117" t="s">
        <v>142</v>
      </c>
      <c r="B1927" s="117" t="s">
        <v>143</v>
      </c>
      <c r="C1927" s="117" t="s">
        <v>5612</v>
      </c>
      <c r="D1927" s="117" t="s">
        <v>317</v>
      </c>
      <c r="E1927" s="117" t="s">
        <v>318</v>
      </c>
      <c r="F1927" s="117" t="s">
        <v>1483</v>
      </c>
      <c r="G1927" s="117" t="s">
        <v>1484</v>
      </c>
      <c r="H1927" s="117" t="s">
        <v>5613</v>
      </c>
      <c r="I1927" s="117"/>
      <c r="J1927" s="116" t="s">
        <v>1858</v>
      </c>
      <c r="K1927" s="116">
        <v>9.9259380000000004</v>
      </c>
      <c r="L1927" s="116">
        <v>33.661143000000003</v>
      </c>
      <c r="M1927" s="117" t="s">
        <v>1859</v>
      </c>
      <c r="N1927" s="116" t="s">
        <v>159</v>
      </c>
      <c r="O1927" s="116">
        <v>329</v>
      </c>
      <c r="P1927" s="116">
        <v>1646</v>
      </c>
      <c r="Q1927" s="116">
        <v>329</v>
      </c>
      <c r="R1927" s="116">
        <v>1646</v>
      </c>
      <c r="S1927" s="116">
        <v>0</v>
      </c>
      <c r="T1927" s="116">
        <v>0</v>
      </c>
      <c r="U1927" s="116" t="s">
        <v>159</v>
      </c>
      <c r="V1927" s="116">
        <v>74</v>
      </c>
      <c r="W1927" s="116">
        <v>371</v>
      </c>
      <c r="X1927" s="116">
        <v>0</v>
      </c>
      <c r="Y1927" s="116">
        <v>0</v>
      </c>
      <c r="Z1927" s="116">
        <v>74</v>
      </c>
      <c r="AA1927" s="116">
        <v>371</v>
      </c>
      <c r="AB1927" s="116">
        <v>0</v>
      </c>
      <c r="AC1927" s="116">
        <v>0</v>
      </c>
      <c r="AD1927" s="116">
        <v>0</v>
      </c>
      <c r="AE1927" s="116">
        <v>0</v>
      </c>
      <c r="AF1927" s="116" t="s">
        <v>1860</v>
      </c>
      <c r="AG1927" s="117"/>
      <c r="AH1927" s="117" t="s">
        <v>1861</v>
      </c>
    </row>
    <row r="1928" spans="1:34" x14ac:dyDescent="0.25">
      <c r="A1928" s="117" t="s">
        <v>142</v>
      </c>
      <c r="B1928" s="117" t="s">
        <v>143</v>
      </c>
      <c r="C1928" s="117" t="s">
        <v>5614</v>
      </c>
      <c r="D1928" s="117" t="s">
        <v>317</v>
      </c>
      <c r="E1928" s="117" t="s">
        <v>318</v>
      </c>
      <c r="F1928" s="117" t="s">
        <v>1483</v>
      </c>
      <c r="G1928" s="117" t="s">
        <v>1484</v>
      </c>
      <c r="H1928" s="117" t="s">
        <v>5615</v>
      </c>
      <c r="I1928" s="117"/>
      <c r="J1928" s="116" t="s">
        <v>1858</v>
      </c>
      <c r="K1928" s="116">
        <v>9.8672400000000007</v>
      </c>
      <c r="L1928" s="116">
        <v>33.605319999999999</v>
      </c>
      <c r="M1928" s="117" t="s">
        <v>1859</v>
      </c>
      <c r="N1928" s="116" t="s">
        <v>159</v>
      </c>
      <c r="O1928" s="116">
        <v>262</v>
      </c>
      <c r="P1928" s="116">
        <v>1341</v>
      </c>
      <c r="Q1928" s="116">
        <v>262</v>
      </c>
      <c r="R1928" s="116">
        <v>1341</v>
      </c>
      <c r="S1928" s="116">
        <v>0</v>
      </c>
      <c r="T1928" s="116">
        <v>0</v>
      </c>
      <c r="U1928" s="116" t="s">
        <v>159</v>
      </c>
      <c r="V1928" s="116">
        <v>110</v>
      </c>
      <c r="W1928" s="116">
        <v>525</v>
      </c>
      <c r="X1928" s="116">
        <v>0</v>
      </c>
      <c r="Y1928" s="116">
        <v>0</v>
      </c>
      <c r="Z1928" s="116">
        <v>110</v>
      </c>
      <c r="AA1928" s="116">
        <v>525</v>
      </c>
      <c r="AB1928" s="116">
        <v>0</v>
      </c>
      <c r="AC1928" s="116">
        <v>0</v>
      </c>
      <c r="AD1928" s="116">
        <v>0</v>
      </c>
      <c r="AE1928" s="116">
        <v>0</v>
      </c>
      <c r="AF1928" s="116" t="s">
        <v>1860</v>
      </c>
      <c r="AG1928" s="117"/>
      <c r="AH1928" s="117" t="s">
        <v>1861</v>
      </c>
    </row>
    <row r="1929" spans="1:34" x14ac:dyDescent="0.25">
      <c r="A1929" s="117" t="s">
        <v>142</v>
      </c>
      <c r="B1929" s="117" t="s">
        <v>143</v>
      </c>
      <c r="C1929" s="117" t="s">
        <v>5616</v>
      </c>
      <c r="D1929" s="117" t="s">
        <v>317</v>
      </c>
      <c r="E1929" s="117" t="s">
        <v>318</v>
      </c>
      <c r="F1929" s="117" t="s">
        <v>1483</v>
      </c>
      <c r="G1929" s="117" t="s">
        <v>1484</v>
      </c>
      <c r="H1929" s="117" t="s">
        <v>5617</v>
      </c>
      <c r="I1929" s="117"/>
      <c r="J1929" s="116" t="s">
        <v>1858</v>
      </c>
      <c r="K1929" s="116">
        <v>9.8075370829999997</v>
      </c>
      <c r="L1929" s="116">
        <v>33.6053894</v>
      </c>
      <c r="M1929" s="117" t="s">
        <v>1859</v>
      </c>
      <c r="N1929" s="116" t="s">
        <v>159</v>
      </c>
      <c r="O1929" s="116">
        <v>232</v>
      </c>
      <c r="P1929" s="116">
        <v>1163</v>
      </c>
      <c r="Q1929" s="116">
        <v>232</v>
      </c>
      <c r="R1929" s="116">
        <v>1163</v>
      </c>
      <c r="S1929" s="116">
        <v>0</v>
      </c>
      <c r="T1929" s="116">
        <v>0</v>
      </c>
      <c r="U1929" s="116" t="s">
        <v>159</v>
      </c>
      <c r="V1929" s="116">
        <v>72</v>
      </c>
      <c r="W1929" s="116">
        <v>403</v>
      </c>
      <c r="X1929" s="116">
        <v>0</v>
      </c>
      <c r="Y1929" s="116">
        <v>0</v>
      </c>
      <c r="Z1929" s="116">
        <v>72</v>
      </c>
      <c r="AA1929" s="116">
        <v>403</v>
      </c>
      <c r="AB1929" s="116">
        <v>0</v>
      </c>
      <c r="AC1929" s="116">
        <v>0</v>
      </c>
      <c r="AD1929" s="116">
        <v>0</v>
      </c>
      <c r="AE1929" s="116">
        <v>0</v>
      </c>
      <c r="AF1929" s="116" t="s">
        <v>1860</v>
      </c>
      <c r="AG1929" s="117"/>
      <c r="AH1929" s="117" t="s">
        <v>1861</v>
      </c>
    </row>
    <row r="1930" spans="1:34" x14ac:dyDescent="0.25">
      <c r="A1930" s="117" t="s">
        <v>142</v>
      </c>
      <c r="B1930" s="117" t="s">
        <v>143</v>
      </c>
      <c r="C1930" s="117" t="s">
        <v>5618</v>
      </c>
      <c r="D1930" s="117" t="s">
        <v>317</v>
      </c>
      <c r="E1930" s="117" t="s">
        <v>318</v>
      </c>
      <c r="F1930" s="117" t="s">
        <v>1483</v>
      </c>
      <c r="G1930" s="117" t="s">
        <v>1484</v>
      </c>
      <c r="H1930" s="117" t="s">
        <v>5619</v>
      </c>
      <c r="I1930" s="117"/>
      <c r="J1930" s="116" t="s">
        <v>1858</v>
      </c>
      <c r="K1930" s="116">
        <v>9.9514300000000002</v>
      </c>
      <c r="L1930" s="116">
        <v>33.695945000000002</v>
      </c>
      <c r="M1930" s="117" t="s">
        <v>1859</v>
      </c>
      <c r="N1930" s="116" t="s">
        <v>159</v>
      </c>
      <c r="O1930" s="116">
        <v>242</v>
      </c>
      <c r="P1930" s="116">
        <v>1210</v>
      </c>
      <c r="Q1930" s="116">
        <v>242</v>
      </c>
      <c r="R1930" s="116">
        <v>1210</v>
      </c>
      <c r="S1930" s="116">
        <v>0</v>
      </c>
      <c r="T1930" s="116">
        <v>0</v>
      </c>
      <c r="U1930" s="116" t="s">
        <v>159</v>
      </c>
      <c r="V1930" s="116">
        <v>77</v>
      </c>
      <c r="W1930" s="116">
        <v>389</v>
      </c>
      <c r="X1930" s="116">
        <v>0</v>
      </c>
      <c r="Y1930" s="116">
        <v>0</v>
      </c>
      <c r="Z1930" s="116">
        <v>77</v>
      </c>
      <c r="AA1930" s="116">
        <v>389</v>
      </c>
      <c r="AB1930" s="116">
        <v>0</v>
      </c>
      <c r="AC1930" s="116">
        <v>0</v>
      </c>
      <c r="AD1930" s="116">
        <v>0</v>
      </c>
      <c r="AE1930" s="116">
        <v>0</v>
      </c>
      <c r="AF1930" s="116" t="s">
        <v>1860</v>
      </c>
      <c r="AG1930" s="117"/>
      <c r="AH1930" s="117" t="s">
        <v>1861</v>
      </c>
    </row>
    <row r="1931" spans="1:34" x14ac:dyDescent="0.25">
      <c r="A1931" s="117" t="s">
        <v>142</v>
      </c>
      <c r="B1931" s="117" t="s">
        <v>143</v>
      </c>
      <c r="C1931" s="117" t="s">
        <v>5620</v>
      </c>
      <c r="D1931" s="117" t="s">
        <v>317</v>
      </c>
      <c r="E1931" s="117" t="s">
        <v>318</v>
      </c>
      <c r="F1931" s="117" t="s">
        <v>1483</v>
      </c>
      <c r="G1931" s="117" t="s">
        <v>1484</v>
      </c>
      <c r="H1931" s="117" t="s">
        <v>5621</v>
      </c>
      <c r="I1931" s="117"/>
      <c r="J1931" s="116" t="s">
        <v>1858</v>
      </c>
      <c r="K1931" s="116">
        <v>9.8659669999999995</v>
      </c>
      <c r="L1931" s="116">
        <v>33.650604000000001</v>
      </c>
      <c r="M1931" s="117" t="s">
        <v>1859</v>
      </c>
      <c r="N1931" s="116" t="s">
        <v>159</v>
      </c>
      <c r="O1931" s="116">
        <v>198</v>
      </c>
      <c r="P1931" s="116">
        <v>992</v>
      </c>
      <c r="Q1931" s="116">
        <v>198</v>
      </c>
      <c r="R1931" s="116">
        <v>992</v>
      </c>
      <c r="S1931" s="116">
        <v>0</v>
      </c>
      <c r="T1931" s="116">
        <v>0</v>
      </c>
      <c r="U1931" s="116" t="s">
        <v>159</v>
      </c>
      <c r="V1931" s="116">
        <v>86</v>
      </c>
      <c r="W1931" s="116">
        <v>431</v>
      </c>
      <c r="X1931" s="116">
        <v>0</v>
      </c>
      <c r="Y1931" s="116">
        <v>0</v>
      </c>
      <c r="Z1931" s="116">
        <v>86</v>
      </c>
      <c r="AA1931" s="116">
        <v>431</v>
      </c>
      <c r="AB1931" s="116">
        <v>0</v>
      </c>
      <c r="AC1931" s="116">
        <v>0</v>
      </c>
      <c r="AD1931" s="116">
        <v>0</v>
      </c>
      <c r="AE1931" s="116">
        <v>0</v>
      </c>
      <c r="AF1931" s="116" t="s">
        <v>1860</v>
      </c>
      <c r="AG1931" s="117"/>
      <c r="AH1931" s="117" t="s">
        <v>1861</v>
      </c>
    </row>
    <row r="1932" spans="1:34" x14ac:dyDescent="0.25">
      <c r="A1932" s="117" t="s">
        <v>142</v>
      </c>
      <c r="B1932" s="117" t="s">
        <v>143</v>
      </c>
      <c r="C1932" s="117" t="s">
        <v>5622</v>
      </c>
      <c r="D1932" s="117" t="s">
        <v>317</v>
      </c>
      <c r="E1932" s="117" t="s">
        <v>318</v>
      </c>
      <c r="F1932" s="117" t="s">
        <v>1483</v>
      </c>
      <c r="G1932" s="117" t="s">
        <v>1484</v>
      </c>
      <c r="H1932" s="117" t="s">
        <v>5623</v>
      </c>
      <c r="I1932" s="117"/>
      <c r="J1932" s="116" t="s">
        <v>1858</v>
      </c>
      <c r="K1932" s="116">
        <v>9.83</v>
      </c>
      <c r="L1932" s="116">
        <v>33.619999999999997</v>
      </c>
      <c r="M1932" s="117" t="s">
        <v>1859</v>
      </c>
      <c r="N1932" s="116" t="s">
        <v>159</v>
      </c>
      <c r="O1932" s="116">
        <v>287</v>
      </c>
      <c r="P1932" s="116">
        <v>1439</v>
      </c>
      <c r="Q1932" s="116">
        <v>287</v>
      </c>
      <c r="R1932" s="116">
        <v>1439</v>
      </c>
      <c r="S1932" s="116">
        <v>0</v>
      </c>
      <c r="T1932" s="116">
        <v>0</v>
      </c>
      <c r="U1932" s="116" t="s">
        <v>159</v>
      </c>
      <c r="V1932" s="116">
        <v>73</v>
      </c>
      <c r="W1932" s="116">
        <v>411</v>
      </c>
      <c r="X1932" s="116">
        <v>0</v>
      </c>
      <c r="Y1932" s="116">
        <v>0</v>
      </c>
      <c r="Z1932" s="116">
        <v>73</v>
      </c>
      <c r="AA1932" s="116">
        <v>411</v>
      </c>
      <c r="AB1932" s="116">
        <v>0</v>
      </c>
      <c r="AC1932" s="116">
        <v>0</v>
      </c>
      <c r="AD1932" s="116">
        <v>0</v>
      </c>
      <c r="AE1932" s="116">
        <v>0</v>
      </c>
      <c r="AF1932" s="116" t="s">
        <v>1860</v>
      </c>
      <c r="AG1932" s="117"/>
      <c r="AH1932" s="117" t="s">
        <v>1861</v>
      </c>
    </row>
    <row r="1933" spans="1:34" x14ac:dyDescent="0.25">
      <c r="A1933" s="117" t="s">
        <v>142</v>
      </c>
      <c r="B1933" s="117" t="s">
        <v>143</v>
      </c>
      <c r="C1933" s="117" t="s">
        <v>5624</v>
      </c>
      <c r="D1933" s="117" t="s">
        <v>317</v>
      </c>
      <c r="E1933" s="117" t="s">
        <v>318</v>
      </c>
      <c r="F1933" s="117" t="s">
        <v>1483</v>
      </c>
      <c r="G1933" s="117" t="s">
        <v>1484</v>
      </c>
      <c r="H1933" s="117" t="s">
        <v>5625</v>
      </c>
      <c r="I1933" s="117"/>
      <c r="J1933" s="116" t="s">
        <v>1858</v>
      </c>
      <c r="K1933" s="116">
        <v>9.8044899999999995</v>
      </c>
      <c r="L1933" s="116">
        <v>33.564419999999998</v>
      </c>
      <c r="M1933" s="117" t="s">
        <v>1859</v>
      </c>
      <c r="N1933" s="116" t="s">
        <v>159</v>
      </c>
      <c r="O1933" s="116">
        <v>276</v>
      </c>
      <c r="P1933" s="116">
        <v>1381</v>
      </c>
      <c r="Q1933" s="116">
        <v>276</v>
      </c>
      <c r="R1933" s="116">
        <v>1381</v>
      </c>
      <c r="S1933" s="116">
        <v>0</v>
      </c>
      <c r="T1933" s="116">
        <v>0</v>
      </c>
      <c r="U1933" s="116" t="s">
        <v>159</v>
      </c>
      <c r="V1933" s="116">
        <v>71</v>
      </c>
      <c r="W1933" s="116">
        <v>402</v>
      </c>
      <c r="X1933" s="116">
        <v>0</v>
      </c>
      <c r="Y1933" s="116">
        <v>0</v>
      </c>
      <c r="Z1933" s="116">
        <v>71</v>
      </c>
      <c r="AA1933" s="116">
        <v>402</v>
      </c>
      <c r="AB1933" s="116">
        <v>0</v>
      </c>
      <c r="AC1933" s="116">
        <v>0</v>
      </c>
      <c r="AD1933" s="116">
        <v>0</v>
      </c>
      <c r="AE1933" s="116">
        <v>0</v>
      </c>
      <c r="AF1933" s="116" t="s">
        <v>1860</v>
      </c>
      <c r="AG1933" s="117"/>
      <c r="AH1933" s="117" t="s">
        <v>1861</v>
      </c>
    </row>
    <row r="1934" spans="1:34" x14ac:dyDescent="0.25">
      <c r="A1934" s="117" t="s">
        <v>142</v>
      </c>
      <c r="B1934" s="117" t="s">
        <v>143</v>
      </c>
      <c r="C1934" s="117" t="s">
        <v>5626</v>
      </c>
      <c r="D1934" s="117" t="s">
        <v>317</v>
      </c>
      <c r="E1934" s="117" t="s">
        <v>318</v>
      </c>
      <c r="F1934" s="117" t="s">
        <v>1027</v>
      </c>
      <c r="G1934" s="117" t="s">
        <v>1028</v>
      </c>
      <c r="H1934" s="117" t="s">
        <v>5627</v>
      </c>
      <c r="I1934" s="117"/>
      <c r="J1934" s="116" t="s">
        <v>1858</v>
      </c>
      <c r="K1934" s="116">
        <v>9.9742999999999995</v>
      </c>
      <c r="L1934" s="116">
        <v>33.80104</v>
      </c>
      <c r="M1934" s="117" t="s">
        <v>1859</v>
      </c>
      <c r="N1934" s="116" t="s">
        <v>159</v>
      </c>
      <c r="O1934" s="116">
        <v>133</v>
      </c>
      <c r="P1934" s="116">
        <v>669</v>
      </c>
      <c r="Q1934" s="116">
        <v>133</v>
      </c>
      <c r="R1934" s="116">
        <v>669</v>
      </c>
      <c r="S1934" s="116">
        <v>0</v>
      </c>
      <c r="T1934" s="116">
        <v>0</v>
      </c>
      <c r="U1934" s="119" t="s">
        <v>146</v>
      </c>
      <c r="V1934" s="116">
        <v>0</v>
      </c>
      <c r="W1934" s="116">
        <v>0</v>
      </c>
      <c r="X1934" s="116">
        <v>0</v>
      </c>
      <c r="Y1934" s="116">
        <v>0</v>
      </c>
      <c r="Z1934" s="116">
        <v>0</v>
      </c>
      <c r="AA1934" s="116">
        <v>0</v>
      </c>
      <c r="AB1934" s="116">
        <v>172</v>
      </c>
      <c r="AC1934" s="116">
        <v>1032</v>
      </c>
      <c r="AD1934" s="116">
        <v>123</v>
      </c>
      <c r="AE1934" s="116">
        <v>615</v>
      </c>
      <c r="AF1934" s="116" t="s">
        <v>1860</v>
      </c>
      <c r="AG1934" s="117"/>
      <c r="AH1934" s="117" t="s">
        <v>1861</v>
      </c>
    </row>
    <row r="1935" spans="1:34" x14ac:dyDescent="0.25">
      <c r="A1935" s="117" t="s">
        <v>142</v>
      </c>
      <c r="B1935" s="117" t="s">
        <v>143</v>
      </c>
      <c r="C1935" s="117" t="s">
        <v>5628</v>
      </c>
      <c r="D1935" s="117" t="s">
        <v>317</v>
      </c>
      <c r="E1935" s="117" t="s">
        <v>318</v>
      </c>
      <c r="F1935" s="117" t="s">
        <v>1027</v>
      </c>
      <c r="G1935" s="117" t="s">
        <v>1028</v>
      </c>
      <c r="H1935" s="117" t="s">
        <v>5629</v>
      </c>
      <c r="I1935" s="117"/>
      <c r="J1935" s="116" t="s">
        <v>1858</v>
      </c>
      <c r="K1935" s="116">
        <v>9.9743099999999991</v>
      </c>
      <c r="L1935" s="116">
        <v>33.80104</v>
      </c>
      <c r="M1935" s="117" t="s">
        <v>1859</v>
      </c>
      <c r="N1935" s="116" t="s">
        <v>159</v>
      </c>
      <c r="O1935" s="116">
        <v>94</v>
      </c>
      <c r="P1935" s="116">
        <v>472</v>
      </c>
      <c r="Q1935" s="116">
        <v>94</v>
      </c>
      <c r="R1935" s="116">
        <v>472</v>
      </c>
      <c r="S1935" s="116">
        <v>0</v>
      </c>
      <c r="T1935" s="116">
        <v>0</v>
      </c>
      <c r="U1935" s="119" t="s">
        <v>146</v>
      </c>
      <c r="V1935" s="116">
        <v>0</v>
      </c>
      <c r="W1935" s="116">
        <v>0</v>
      </c>
      <c r="X1935" s="116">
        <v>0</v>
      </c>
      <c r="Y1935" s="116">
        <v>0</v>
      </c>
      <c r="Z1935" s="116">
        <v>0</v>
      </c>
      <c r="AA1935" s="116">
        <v>0</v>
      </c>
      <c r="AB1935" s="116">
        <v>0</v>
      </c>
      <c r="AC1935" s="116">
        <v>0</v>
      </c>
      <c r="AD1935" s="116">
        <v>0</v>
      </c>
      <c r="AE1935" s="116">
        <v>0</v>
      </c>
      <c r="AF1935" s="116" t="s">
        <v>1860</v>
      </c>
      <c r="AG1935" s="117"/>
      <c r="AH1935" s="117" t="s">
        <v>1861</v>
      </c>
    </row>
    <row r="1936" spans="1:34" x14ac:dyDescent="0.25">
      <c r="A1936" s="118" t="s">
        <v>142</v>
      </c>
      <c r="B1936" s="118" t="s">
        <v>143</v>
      </c>
      <c r="C1936" s="118" t="s">
        <v>5630</v>
      </c>
      <c r="D1936" s="118" t="s">
        <v>317</v>
      </c>
      <c r="E1936" s="118" t="s">
        <v>318</v>
      </c>
      <c r="F1936" s="118" t="s">
        <v>1027</v>
      </c>
      <c r="G1936" s="118" t="s">
        <v>1028</v>
      </c>
      <c r="H1936" s="118" t="s">
        <v>5631</v>
      </c>
      <c r="I1936" s="118"/>
      <c r="J1936" s="118" t="s">
        <v>1885</v>
      </c>
      <c r="K1936" s="119">
        <v>9.9656800000000008</v>
      </c>
      <c r="L1936" s="119">
        <v>33.809049999999999</v>
      </c>
      <c r="M1936" s="118" t="s">
        <v>1859</v>
      </c>
      <c r="N1936" s="116" t="s">
        <v>159</v>
      </c>
      <c r="O1936" s="119">
        <v>80</v>
      </c>
      <c r="P1936" s="119">
        <v>401</v>
      </c>
      <c r="Q1936" s="119">
        <v>80</v>
      </c>
      <c r="R1936" s="119">
        <v>401</v>
      </c>
      <c r="S1936" s="119">
        <v>0</v>
      </c>
      <c r="T1936" s="119">
        <v>0</v>
      </c>
      <c r="U1936" s="119" t="s">
        <v>146</v>
      </c>
      <c r="V1936" s="119">
        <v>0</v>
      </c>
      <c r="W1936" s="116">
        <v>0</v>
      </c>
      <c r="X1936" s="119">
        <v>0</v>
      </c>
      <c r="Y1936" s="119">
        <v>0</v>
      </c>
      <c r="Z1936" s="119">
        <v>0</v>
      </c>
      <c r="AA1936" s="119">
        <v>0</v>
      </c>
      <c r="AB1936" s="119">
        <v>0</v>
      </c>
      <c r="AC1936" s="119">
        <v>0</v>
      </c>
      <c r="AD1936" s="119">
        <v>0</v>
      </c>
      <c r="AE1936" s="119">
        <v>0</v>
      </c>
      <c r="AF1936" s="116" t="s">
        <v>1860</v>
      </c>
      <c r="AG1936" s="118"/>
      <c r="AH1936" s="117" t="s">
        <v>1861</v>
      </c>
    </row>
    <row r="1937" spans="1:34" x14ac:dyDescent="0.25">
      <c r="A1937" s="117" t="s">
        <v>142</v>
      </c>
      <c r="B1937" s="117" t="s">
        <v>143</v>
      </c>
      <c r="C1937" s="117" t="s">
        <v>5632</v>
      </c>
      <c r="D1937" s="117" t="s">
        <v>317</v>
      </c>
      <c r="E1937" s="117" t="s">
        <v>318</v>
      </c>
      <c r="F1937" s="117" t="s">
        <v>1027</v>
      </c>
      <c r="G1937" s="117" t="s">
        <v>1028</v>
      </c>
      <c r="H1937" s="117" t="s">
        <v>5633</v>
      </c>
      <c r="I1937" s="117"/>
      <c r="J1937" s="116" t="s">
        <v>1858</v>
      </c>
      <c r="K1937" s="116">
        <v>9.4257299999999997</v>
      </c>
      <c r="L1937" s="116">
        <v>33.925199999999997</v>
      </c>
      <c r="M1937" s="117" t="s">
        <v>1859</v>
      </c>
      <c r="N1937" s="116" t="s">
        <v>146</v>
      </c>
      <c r="O1937" s="116">
        <v>0</v>
      </c>
      <c r="P1937" s="116">
        <v>0</v>
      </c>
      <c r="Q1937" s="116">
        <v>0</v>
      </c>
      <c r="R1937" s="116">
        <v>0</v>
      </c>
      <c r="S1937" s="116">
        <v>0</v>
      </c>
      <c r="T1937" s="116">
        <v>0</v>
      </c>
      <c r="U1937" s="116" t="s">
        <v>159</v>
      </c>
      <c r="V1937" s="116">
        <v>338</v>
      </c>
      <c r="W1937" s="116">
        <v>1690</v>
      </c>
      <c r="X1937" s="116">
        <v>338</v>
      </c>
      <c r="Y1937" s="116">
        <v>1690</v>
      </c>
      <c r="Z1937" s="116">
        <v>0</v>
      </c>
      <c r="AA1937" s="116">
        <v>0</v>
      </c>
      <c r="AB1937" s="116">
        <v>0</v>
      </c>
      <c r="AC1937" s="116">
        <v>0</v>
      </c>
      <c r="AD1937" s="116">
        <v>0</v>
      </c>
      <c r="AE1937" s="116">
        <v>0</v>
      </c>
      <c r="AF1937" s="116" t="s">
        <v>1860</v>
      </c>
      <c r="AG1937" s="117"/>
      <c r="AH1937" s="117" t="s">
        <v>1861</v>
      </c>
    </row>
    <row r="1938" spans="1:34" x14ac:dyDescent="0.25">
      <c r="A1938" s="117" t="s">
        <v>142</v>
      </c>
      <c r="B1938" s="117" t="s">
        <v>143</v>
      </c>
      <c r="C1938" s="117" t="s">
        <v>5634</v>
      </c>
      <c r="D1938" s="117" t="s">
        <v>317</v>
      </c>
      <c r="E1938" s="117" t="s">
        <v>318</v>
      </c>
      <c r="F1938" s="117" t="s">
        <v>934</v>
      </c>
      <c r="G1938" s="117" t="s">
        <v>935</v>
      </c>
      <c r="H1938" s="117" t="s">
        <v>935</v>
      </c>
      <c r="I1938" s="117"/>
      <c r="J1938" s="116" t="s">
        <v>1858</v>
      </c>
      <c r="K1938" s="116">
        <v>10.11333333</v>
      </c>
      <c r="L1938" s="116">
        <v>33.460500000000003</v>
      </c>
      <c r="M1938" s="117" t="s">
        <v>1859</v>
      </c>
      <c r="N1938" s="116" t="s">
        <v>159</v>
      </c>
      <c r="O1938" s="116">
        <v>132</v>
      </c>
      <c r="P1938" s="116">
        <v>664</v>
      </c>
      <c r="Q1938" s="116">
        <v>132</v>
      </c>
      <c r="R1938" s="116">
        <v>664</v>
      </c>
      <c r="S1938" s="116">
        <v>0</v>
      </c>
      <c r="T1938" s="116">
        <v>0</v>
      </c>
      <c r="U1938" s="116" t="s">
        <v>159</v>
      </c>
      <c r="V1938" s="116">
        <v>103</v>
      </c>
      <c r="W1938" s="116">
        <v>517</v>
      </c>
      <c r="X1938" s="116">
        <v>103</v>
      </c>
      <c r="Y1938" s="116">
        <v>517</v>
      </c>
      <c r="Z1938" s="116">
        <v>0</v>
      </c>
      <c r="AA1938" s="116">
        <v>0</v>
      </c>
      <c r="AB1938" s="116">
        <v>0</v>
      </c>
      <c r="AC1938" s="116">
        <v>0</v>
      </c>
      <c r="AD1938" s="116">
        <v>0</v>
      </c>
      <c r="AE1938" s="116">
        <v>0</v>
      </c>
      <c r="AF1938" s="116" t="s">
        <v>1860</v>
      </c>
      <c r="AG1938" s="117"/>
      <c r="AH1938" s="117" t="s">
        <v>1861</v>
      </c>
    </row>
    <row r="1939" spans="1:34" x14ac:dyDescent="0.25">
      <c r="A1939" s="118" t="s">
        <v>142</v>
      </c>
      <c r="B1939" s="118" t="s">
        <v>143</v>
      </c>
      <c r="C1939" s="118" t="s">
        <v>5635</v>
      </c>
      <c r="D1939" s="118" t="s">
        <v>317</v>
      </c>
      <c r="E1939" s="118" t="s">
        <v>318</v>
      </c>
      <c r="F1939" s="118" t="s">
        <v>934</v>
      </c>
      <c r="G1939" s="118" t="s">
        <v>935</v>
      </c>
      <c r="H1939" s="118" t="s">
        <v>5636</v>
      </c>
      <c r="I1939" s="118"/>
      <c r="J1939" s="118" t="s">
        <v>1885</v>
      </c>
      <c r="K1939" s="119">
        <v>9.9402291330000008</v>
      </c>
      <c r="L1939" s="119">
        <v>33.516311000000002</v>
      </c>
      <c r="M1939" s="118" t="s">
        <v>2151</v>
      </c>
      <c r="N1939" s="116" t="s">
        <v>146</v>
      </c>
      <c r="O1939" s="119">
        <v>0</v>
      </c>
      <c r="P1939" s="119">
        <v>0</v>
      </c>
      <c r="Q1939" s="119">
        <v>0</v>
      </c>
      <c r="R1939" s="119">
        <v>0</v>
      </c>
      <c r="S1939" s="119">
        <v>0</v>
      </c>
      <c r="T1939" s="119">
        <v>0</v>
      </c>
      <c r="U1939" s="119" t="s">
        <v>146</v>
      </c>
      <c r="V1939" s="119">
        <v>0</v>
      </c>
      <c r="W1939" s="116">
        <v>0</v>
      </c>
      <c r="X1939" s="119">
        <v>0</v>
      </c>
      <c r="Y1939" s="119">
        <v>0</v>
      </c>
      <c r="Z1939" s="119">
        <v>0</v>
      </c>
      <c r="AA1939" s="119">
        <v>0</v>
      </c>
      <c r="AB1939" s="119">
        <v>0</v>
      </c>
      <c r="AC1939" s="119">
        <v>0</v>
      </c>
      <c r="AD1939" s="119">
        <v>0</v>
      </c>
      <c r="AE1939" s="119">
        <v>0</v>
      </c>
      <c r="AF1939" s="116" t="s">
        <v>1860</v>
      </c>
      <c r="AG1939" s="118" t="s">
        <v>2152</v>
      </c>
      <c r="AH1939" s="117" t="s">
        <v>1861</v>
      </c>
    </row>
    <row r="1940" spans="1:34" x14ac:dyDescent="0.25">
      <c r="A1940" s="117" t="s">
        <v>142</v>
      </c>
      <c r="B1940" s="117" t="s">
        <v>143</v>
      </c>
      <c r="C1940" s="117" t="s">
        <v>5637</v>
      </c>
      <c r="D1940" s="117" t="s">
        <v>317</v>
      </c>
      <c r="E1940" s="117" t="s">
        <v>318</v>
      </c>
      <c r="F1940" s="117" t="s">
        <v>934</v>
      </c>
      <c r="G1940" s="117" t="s">
        <v>935</v>
      </c>
      <c r="H1940" s="117" t="s">
        <v>5638</v>
      </c>
      <c r="I1940" s="117"/>
      <c r="J1940" s="116" t="s">
        <v>1858</v>
      </c>
      <c r="K1940" s="116">
        <v>10.050000000000001</v>
      </c>
      <c r="L1940" s="116">
        <v>33.71</v>
      </c>
      <c r="M1940" s="117" t="s">
        <v>1859</v>
      </c>
      <c r="N1940" s="116" t="s">
        <v>146</v>
      </c>
      <c r="O1940" s="116">
        <v>0</v>
      </c>
      <c r="P1940" s="116">
        <v>0</v>
      </c>
      <c r="Q1940" s="116">
        <v>0</v>
      </c>
      <c r="R1940" s="116">
        <v>0</v>
      </c>
      <c r="S1940" s="116">
        <v>0</v>
      </c>
      <c r="T1940" s="116">
        <v>0</v>
      </c>
      <c r="U1940" s="116" t="s">
        <v>159</v>
      </c>
      <c r="V1940" s="116">
        <v>113</v>
      </c>
      <c r="W1940" s="116">
        <v>623</v>
      </c>
      <c r="X1940" s="116">
        <v>113</v>
      </c>
      <c r="Y1940" s="116">
        <v>623</v>
      </c>
      <c r="Z1940" s="116">
        <v>0</v>
      </c>
      <c r="AA1940" s="116">
        <v>0</v>
      </c>
      <c r="AB1940" s="116">
        <v>0</v>
      </c>
      <c r="AC1940" s="116">
        <v>0</v>
      </c>
      <c r="AD1940" s="116">
        <v>0</v>
      </c>
      <c r="AE1940" s="116">
        <v>0</v>
      </c>
      <c r="AF1940" s="116" t="s">
        <v>1860</v>
      </c>
      <c r="AG1940" s="117"/>
      <c r="AH1940" s="117" t="s">
        <v>1861</v>
      </c>
    </row>
    <row r="1941" spans="1:34" x14ac:dyDescent="0.25">
      <c r="A1941" s="118" t="s">
        <v>142</v>
      </c>
      <c r="B1941" s="118" t="s">
        <v>143</v>
      </c>
      <c r="C1941" s="118" t="s">
        <v>5639</v>
      </c>
      <c r="D1941" s="118" t="s">
        <v>317</v>
      </c>
      <c r="E1941" s="118" t="s">
        <v>318</v>
      </c>
      <c r="F1941" s="118" t="s">
        <v>934</v>
      </c>
      <c r="G1941" s="118" t="s">
        <v>935</v>
      </c>
      <c r="H1941" s="118" t="s">
        <v>5640</v>
      </c>
      <c r="I1941" s="118"/>
      <c r="J1941" s="118" t="s">
        <v>1885</v>
      </c>
      <c r="K1941" s="119">
        <v>9.9402291330000008</v>
      </c>
      <c r="L1941" s="119">
        <v>33.516311000000002</v>
      </c>
      <c r="M1941" s="118" t="s">
        <v>1859</v>
      </c>
      <c r="N1941" s="116" t="s">
        <v>159</v>
      </c>
      <c r="O1941" s="119">
        <v>187</v>
      </c>
      <c r="P1941" s="119">
        <v>939</v>
      </c>
      <c r="Q1941" s="119">
        <v>187</v>
      </c>
      <c r="R1941" s="119">
        <v>939</v>
      </c>
      <c r="S1941" s="119">
        <v>0</v>
      </c>
      <c r="T1941" s="119">
        <v>0</v>
      </c>
      <c r="U1941" s="119" t="s">
        <v>146</v>
      </c>
      <c r="V1941" s="119">
        <v>0</v>
      </c>
      <c r="W1941" s="116">
        <v>0</v>
      </c>
      <c r="X1941" s="119">
        <v>0</v>
      </c>
      <c r="Y1941" s="119">
        <v>0</v>
      </c>
      <c r="Z1941" s="119">
        <v>0</v>
      </c>
      <c r="AA1941" s="119">
        <v>0</v>
      </c>
      <c r="AB1941" s="119">
        <v>0</v>
      </c>
      <c r="AC1941" s="119">
        <v>0</v>
      </c>
      <c r="AD1941" s="119">
        <v>0</v>
      </c>
      <c r="AE1941" s="119">
        <v>0</v>
      </c>
      <c r="AF1941" s="116" t="s">
        <v>1860</v>
      </c>
      <c r="AG1941" s="118"/>
      <c r="AH1941" s="117" t="s">
        <v>1861</v>
      </c>
    </row>
    <row r="1942" spans="1:34" x14ac:dyDescent="0.25">
      <c r="A1942" s="118" t="s">
        <v>142</v>
      </c>
      <c r="B1942" s="118" t="s">
        <v>143</v>
      </c>
      <c r="C1942" s="118" t="s">
        <v>5641</v>
      </c>
      <c r="D1942" s="118" t="s">
        <v>317</v>
      </c>
      <c r="E1942" s="118" t="s">
        <v>318</v>
      </c>
      <c r="F1942" s="118" t="s">
        <v>934</v>
      </c>
      <c r="G1942" s="118" t="s">
        <v>935</v>
      </c>
      <c r="H1942" s="118" t="s">
        <v>5642</v>
      </c>
      <c r="I1942" s="118"/>
      <c r="J1942" s="118" t="s">
        <v>1885</v>
      </c>
      <c r="K1942" s="119">
        <v>10.082585999999999</v>
      </c>
      <c r="L1942" s="119">
        <v>33.549554000000001</v>
      </c>
      <c r="M1942" s="118" t="s">
        <v>1859</v>
      </c>
      <c r="N1942" s="116" t="s">
        <v>159</v>
      </c>
      <c r="O1942" s="119">
        <v>227</v>
      </c>
      <c r="P1942" s="119">
        <v>1136</v>
      </c>
      <c r="Q1942" s="119">
        <v>227</v>
      </c>
      <c r="R1942" s="119">
        <v>1136</v>
      </c>
      <c r="S1942" s="119">
        <v>0</v>
      </c>
      <c r="T1942" s="119">
        <v>0</v>
      </c>
      <c r="U1942" s="119" t="s">
        <v>146</v>
      </c>
      <c r="V1942" s="119">
        <v>0</v>
      </c>
      <c r="W1942" s="116">
        <v>0</v>
      </c>
      <c r="X1942" s="119">
        <v>0</v>
      </c>
      <c r="Y1942" s="119">
        <v>0</v>
      </c>
      <c r="Z1942" s="119">
        <v>0</v>
      </c>
      <c r="AA1942" s="119">
        <v>0</v>
      </c>
      <c r="AB1942" s="119">
        <v>0</v>
      </c>
      <c r="AC1942" s="119">
        <v>0</v>
      </c>
      <c r="AD1942" s="119">
        <v>0</v>
      </c>
      <c r="AE1942" s="119">
        <v>0</v>
      </c>
      <c r="AF1942" s="116" t="s">
        <v>1860</v>
      </c>
      <c r="AG1942" s="118"/>
      <c r="AH1942" s="117" t="s">
        <v>1861</v>
      </c>
    </row>
    <row r="1943" spans="1:34" x14ac:dyDescent="0.25">
      <c r="A1943" s="117" t="s">
        <v>142</v>
      </c>
      <c r="B1943" s="117" t="s">
        <v>143</v>
      </c>
      <c r="C1943" s="117" t="s">
        <v>5643</v>
      </c>
      <c r="D1943" s="117" t="s">
        <v>317</v>
      </c>
      <c r="E1943" s="117" t="s">
        <v>318</v>
      </c>
      <c r="F1943" s="117" t="s">
        <v>934</v>
      </c>
      <c r="G1943" s="117" t="s">
        <v>935</v>
      </c>
      <c r="H1943" s="117" t="s">
        <v>5644</v>
      </c>
      <c r="I1943" s="117"/>
      <c r="J1943" s="116" t="s">
        <v>1858</v>
      </c>
      <c r="K1943" s="116">
        <v>10.08262</v>
      </c>
      <c r="L1943" s="116">
        <v>33.55077</v>
      </c>
      <c r="M1943" s="117" t="s">
        <v>1859</v>
      </c>
      <c r="N1943" s="116" t="s">
        <v>146</v>
      </c>
      <c r="O1943" s="116">
        <v>0</v>
      </c>
      <c r="P1943" s="116">
        <v>0</v>
      </c>
      <c r="Q1943" s="116">
        <v>0</v>
      </c>
      <c r="R1943" s="116">
        <v>0</v>
      </c>
      <c r="S1943" s="116">
        <v>0</v>
      </c>
      <c r="T1943" s="116">
        <v>0</v>
      </c>
      <c r="U1943" s="116" t="s">
        <v>159</v>
      </c>
      <c r="V1943" s="116">
        <v>111</v>
      </c>
      <c r="W1943" s="116">
        <v>559</v>
      </c>
      <c r="X1943" s="116">
        <v>111</v>
      </c>
      <c r="Y1943" s="116">
        <v>559</v>
      </c>
      <c r="Z1943" s="116">
        <v>0</v>
      </c>
      <c r="AA1943" s="116">
        <v>0</v>
      </c>
      <c r="AB1943" s="116">
        <v>0</v>
      </c>
      <c r="AC1943" s="116">
        <v>0</v>
      </c>
      <c r="AD1943" s="116">
        <v>0</v>
      </c>
      <c r="AE1943" s="116">
        <v>0</v>
      </c>
      <c r="AF1943" s="116" t="s">
        <v>1860</v>
      </c>
      <c r="AG1943" s="117"/>
      <c r="AH1943" s="117" t="s">
        <v>1861</v>
      </c>
    </row>
    <row r="1944" spans="1:34" x14ac:dyDescent="0.25">
      <c r="A1944" s="117" t="s">
        <v>142</v>
      </c>
      <c r="B1944" s="117" t="s">
        <v>143</v>
      </c>
      <c r="C1944" s="117" t="s">
        <v>5645</v>
      </c>
      <c r="D1944" s="117" t="s">
        <v>317</v>
      </c>
      <c r="E1944" s="117" t="s">
        <v>318</v>
      </c>
      <c r="F1944" s="117" t="s">
        <v>934</v>
      </c>
      <c r="G1944" s="117" t="s">
        <v>935</v>
      </c>
      <c r="H1944" s="117" t="s">
        <v>5646</v>
      </c>
      <c r="I1944" s="117"/>
      <c r="J1944" s="116" t="s">
        <v>1858</v>
      </c>
      <c r="K1944" s="116">
        <v>9.9648400000000006</v>
      </c>
      <c r="L1944" s="116">
        <v>33.712806999999998</v>
      </c>
      <c r="M1944" s="117" t="s">
        <v>1859</v>
      </c>
      <c r="N1944" s="116" t="s">
        <v>159</v>
      </c>
      <c r="O1944" s="116">
        <v>92</v>
      </c>
      <c r="P1944" s="116">
        <v>462</v>
      </c>
      <c r="Q1944" s="116">
        <v>92</v>
      </c>
      <c r="R1944" s="116">
        <v>462</v>
      </c>
      <c r="S1944" s="116">
        <v>0</v>
      </c>
      <c r="T1944" s="116">
        <v>0</v>
      </c>
      <c r="U1944" s="116" t="s">
        <v>159</v>
      </c>
      <c r="V1944" s="116">
        <v>112</v>
      </c>
      <c r="W1944" s="116">
        <v>562</v>
      </c>
      <c r="X1944" s="116">
        <v>112</v>
      </c>
      <c r="Y1944" s="116">
        <v>562</v>
      </c>
      <c r="Z1944" s="116">
        <v>0</v>
      </c>
      <c r="AA1944" s="116">
        <v>0</v>
      </c>
      <c r="AB1944" s="116">
        <v>1</v>
      </c>
      <c r="AC1944" s="116">
        <v>6</v>
      </c>
      <c r="AD1944" s="116">
        <v>0</v>
      </c>
      <c r="AE1944" s="116">
        <v>0</v>
      </c>
      <c r="AF1944" s="116" t="s">
        <v>1860</v>
      </c>
      <c r="AG1944" s="117"/>
      <c r="AH1944" s="117" t="s">
        <v>1861</v>
      </c>
    </row>
    <row r="1945" spans="1:34" x14ac:dyDescent="0.25">
      <c r="A1945" s="117" t="s">
        <v>142</v>
      </c>
      <c r="B1945" s="117" t="s">
        <v>143</v>
      </c>
      <c r="C1945" s="117" t="s">
        <v>5647</v>
      </c>
      <c r="D1945" s="117" t="s">
        <v>317</v>
      </c>
      <c r="E1945" s="117" t="s">
        <v>318</v>
      </c>
      <c r="F1945" s="117" t="s">
        <v>750</v>
      </c>
      <c r="G1945" s="117" t="s">
        <v>751</v>
      </c>
      <c r="H1945" s="117" t="s">
        <v>5648</v>
      </c>
      <c r="I1945" s="117"/>
      <c r="J1945" s="116" t="s">
        <v>1858</v>
      </c>
      <c r="K1945" s="116">
        <v>10.050556</v>
      </c>
      <c r="L1945" s="116">
        <v>32.996667000000002</v>
      </c>
      <c r="M1945" s="117" t="s">
        <v>1859</v>
      </c>
      <c r="N1945" s="116" t="s">
        <v>159</v>
      </c>
      <c r="O1945" s="116">
        <v>399</v>
      </c>
      <c r="P1945" s="116">
        <v>1996</v>
      </c>
      <c r="Q1945" s="116">
        <v>204</v>
      </c>
      <c r="R1945" s="116">
        <v>1018</v>
      </c>
      <c r="S1945" s="116">
        <v>195</v>
      </c>
      <c r="T1945" s="116">
        <v>978</v>
      </c>
      <c r="U1945" s="116" t="s">
        <v>159</v>
      </c>
      <c r="V1945" s="116">
        <v>331</v>
      </c>
      <c r="W1945" s="116">
        <v>1656</v>
      </c>
      <c r="X1945" s="116">
        <v>331</v>
      </c>
      <c r="Y1945" s="116">
        <v>1656</v>
      </c>
      <c r="Z1945" s="116">
        <v>0</v>
      </c>
      <c r="AA1945" s="116">
        <v>0</v>
      </c>
      <c r="AB1945" s="116">
        <v>0</v>
      </c>
      <c r="AC1945" s="116">
        <v>0</v>
      </c>
      <c r="AD1945" s="116">
        <v>129</v>
      </c>
      <c r="AE1945" s="116">
        <v>647</v>
      </c>
      <c r="AF1945" s="116" t="s">
        <v>1860</v>
      </c>
      <c r="AG1945" s="117"/>
      <c r="AH1945" s="117" t="s">
        <v>1861</v>
      </c>
    </row>
    <row r="1946" spans="1:34" x14ac:dyDescent="0.25">
      <c r="A1946" s="117" t="s">
        <v>142</v>
      </c>
      <c r="B1946" s="117" t="s">
        <v>143</v>
      </c>
      <c r="C1946" s="117" t="s">
        <v>5649</v>
      </c>
      <c r="D1946" s="117" t="s">
        <v>317</v>
      </c>
      <c r="E1946" s="117" t="s">
        <v>318</v>
      </c>
      <c r="F1946" s="117" t="s">
        <v>750</v>
      </c>
      <c r="G1946" s="117" t="s">
        <v>751</v>
      </c>
      <c r="H1946" s="117" t="s">
        <v>5650</v>
      </c>
      <c r="I1946" s="117"/>
      <c r="J1946" s="116" t="s">
        <v>1858</v>
      </c>
      <c r="K1946" s="116">
        <v>9.981833</v>
      </c>
      <c r="L1946" s="116">
        <v>33.058608999999997</v>
      </c>
      <c r="M1946" s="117" t="s">
        <v>1859</v>
      </c>
      <c r="N1946" s="116" t="s">
        <v>159</v>
      </c>
      <c r="O1946" s="116">
        <v>333</v>
      </c>
      <c r="P1946" s="116">
        <v>1666</v>
      </c>
      <c r="Q1946" s="116">
        <v>333</v>
      </c>
      <c r="R1946" s="116">
        <v>1666</v>
      </c>
      <c r="S1946" s="116">
        <v>0</v>
      </c>
      <c r="T1946" s="116">
        <v>0</v>
      </c>
      <c r="U1946" s="119" t="s">
        <v>146</v>
      </c>
      <c r="V1946" s="116">
        <v>0</v>
      </c>
      <c r="W1946" s="116">
        <v>0</v>
      </c>
      <c r="X1946" s="116">
        <v>0</v>
      </c>
      <c r="Y1946" s="116">
        <v>0</v>
      </c>
      <c r="Z1946" s="116">
        <v>0</v>
      </c>
      <c r="AA1946" s="116">
        <v>0</v>
      </c>
      <c r="AB1946" s="116">
        <v>0</v>
      </c>
      <c r="AC1946" s="116">
        <v>0</v>
      </c>
      <c r="AD1946" s="116">
        <v>0</v>
      </c>
      <c r="AE1946" s="116">
        <v>0</v>
      </c>
      <c r="AF1946" s="116" t="s">
        <v>1860</v>
      </c>
      <c r="AG1946" s="117"/>
      <c r="AH1946" s="117" t="s">
        <v>1861</v>
      </c>
    </row>
    <row r="1947" spans="1:34" x14ac:dyDescent="0.25">
      <c r="A1947" s="117" t="s">
        <v>142</v>
      </c>
      <c r="B1947" s="117" t="s">
        <v>143</v>
      </c>
      <c r="C1947" s="117" t="s">
        <v>5651</v>
      </c>
      <c r="D1947" s="117" t="s">
        <v>317</v>
      </c>
      <c r="E1947" s="117" t="s">
        <v>318</v>
      </c>
      <c r="F1947" s="117" t="s">
        <v>750</v>
      </c>
      <c r="G1947" s="117" t="s">
        <v>751</v>
      </c>
      <c r="H1947" s="117" t="s">
        <v>751</v>
      </c>
      <c r="I1947" s="117"/>
      <c r="J1947" s="116" t="s">
        <v>1858</v>
      </c>
      <c r="K1947" s="116">
        <v>10.357204184</v>
      </c>
      <c r="L1947" s="116">
        <v>33.231863138999998</v>
      </c>
      <c r="M1947" s="117" t="s">
        <v>1859</v>
      </c>
      <c r="N1947" s="116" t="s">
        <v>159</v>
      </c>
      <c r="O1947" s="116">
        <v>412</v>
      </c>
      <c r="P1947" s="116">
        <v>2063</v>
      </c>
      <c r="Q1947" s="116">
        <v>276</v>
      </c>
      <c r="R1947" s="116">
        <v>1381</v>
      </c>
      <c r="S1947" s="116">
        <v>136</v>
      </c>
      <c r="T1947" s="116">
        <v>682</v>
      </c>
      <c r="U1947" s="116" t="s">
        <v>159</v>
      </c>
      <c r="V1947" s="116">
        <v>213</v>
      </c>
      <c r="W1947" s="116">
        <v>1142</v>
      </c>
      <c r="X1947" s="116">
        <v>122</v>
      </c>
      <c r="Y1947" s="116">
        <v>683</v>
      </c>
      <c r="Z1947" s="116">
        <v>91</v>
      </c>
      <c r="AA1947" s="116">
        <v>459</v>
      </c>
      <c r="AB1947" s="116">
        <v>0</v>
      </c>
      <c r="AC1947" s="116">
        <v>0</v>
      </c>
      <c r="AD1947" s="116">
        <v>189</v>
      </c>
      <c r="AE1947" s="116">
        <v>946</v>
      </c>
      <c r="AF1947" s="116" t="s">
        <v>1860</v>
      </c>
      <c r="AG1947" s="117"/>
      <c r="AH1947" s="117" t="s">
        <v>1861</v>
      </c>
    </row>
    <row r="1948" spans="1:34" x14ac:dyDescent="0.25">
      <c r="A1948" s="117" t="s">
        <v>142</v>
      </c>
      <c r="B1948" s="117" t="s">
        <v>143</v>
      </c>
      <c r="C1948" s="117" t="s">
        <v>5652</v>
      </c>
      <c r="D1948" s="117" t="s">
        <v>317</v>
      </c>
      <c r="E1948" s="117" t="s">
        <v>318</v>
      </c>
      <c r="F1948" s="117" t="s">
        <v>750</v>
      </c>
      <c r="G1948" s="117" t="s">
        <v>751</v>
      </c>
      <c r="H1948" s="117" t="s">
        <v>5653</v>
      </c>
      <c r="I1948" s="117"/>
      <c r="J1948" s="116" t="s">
        <v>1858</v>
      </c>
      <c r="K1948" s="116">
        <v>10.030385000000001</v>
      </c>
      <c r="L1948" s="116">
        <v>33.204332000000001</v>
      </c>
      <c r="M1948" s="117" t="s">
        <v>1859</v>
      </c>
      <c r="N1948" s="116" t="s">
        <v>159</v>
      </c>
      <c r="O1948" s="116">
        <v>356</v>
      </c>
      <c r="P1948" s="116">
        <v>1781</v>
      </c>
      <c r="Q1948" s="116">
        <v>356</v>
      </c>
      <c r="R1948" s="116">
        <v>1781</v>
      </c>
      <c r="S1948" s="116">
        <v>0</v>
      </c>
      <c r="T1948" s="116">
        <v>0</v>
      </c>
      <c r="U1948" s="116" t="s">
        <v>159</v>
      </c>
      <c r="V1948" s="116">
        <v>556</v>
      </c>
      <c r="W1948" s="116">
        <v>2782</v>
      </c>
      <c r="X1948" s="116">
        <v>556</v>
      </c>
      <c r="Y1948" s="116">
        <v>2782</v>
      </c>
      <c r="Z1948" s="116">
        <v>0</v>
      </c>
      <c r="AA1948" s="116">
        <v>0</v>
      </c>
      <c r="AB1948" s="116">
        <v>0</v>
      </c>
      <c r="AC1948" s="116">
        <v>0</v>
      </c>
      <c r="AD1948" s="116">
        <v>94</v>
      </c>
      <c r="AE1948" s="116">
        <v>470</v>
      </c>
      <c r="AF1948" s="116" t="s">
        <v>1860</v>
      </c>
      <c r="AG1948" s="117"/>
      <c r="AH1948" s="117" t="s">
        <v>1861</v>
      </c>
    </row>
    <row r="1949" spans="1:34" x14ac:dyDescent="0.25">
      <c r="A1949" s="117" t="s">
        <v>142</v>
      </c>
      <c r="B1949" s="117" t="s">
        <v>143</v>
      </c>
      <c r="C1949" s="117" t="s">
        <v>5654</v>
      </c>
      <c r="D1949" s="117" t="s">
        <v>317</v>
      </c>
      <c r="E1949" s="117" t="s">
        <v>318</v>
      </c>
      <c r="F1949" s="117" t="s">
        <v>750</v>
      </c>
      <c r="G1949" s="117" t="s">
        <v>751</v>
      </c>
      <c r="H1949" s="117" t="s">
        <v>5655</v>
      </c>
      <c r="I1949" s="117"/>
      <c r="J1949" s="116" t="s">
        <v>1858</v>
      </c>
      <c r="K1949" s="116">
        <v>10.000277779999999</v>
      </c>
      <c r="L1949" s="116">
        <v>32.988333330000003</v>
      </c>
      <c r="M1949" s="117" t="s">
        <v>1859</v>
      </c>
      <c r="N1949" s="116" t="s">
        <v>159</v>
      </c>
      <c r="O1949" s="116">
        <v>173</v>
      </c>
      <c r="P1949" s="116">
        <v>868</v>
      </c>
      <c r="Q1949" s="116">
        <v>173</v>
      </c>
      <c r="R1949" s="116">
        <v>868</v>
      </c>
      <c r="S1949" s="116">
        <v>0</v>
      </c>
      <c r="T1949" s="116">
        <v>0</v>
      </c>
      <c r="U1949" s="116" t="s">
        <v>159</v>
      </c>
      <c r="V1949" s="116">
        <v>552</v>
      </c>
      <c r="W1949" s="116">
        <v>2764</v>
      </c>
      <c r="X1949" s="116">
        <v>552</v>
      </c>
      <c r="Y1949" s="116">
        <v>2764</v>
      </c>
      <c r="Z1949" s="116">
        <v>0</v>
      </c>
      <c r="AA1949" s="116">
        <v>0</v>
      </c>
      <c r="AB1949" s="116">
        <v>0</v>
      </c>
      <c r="AC1949" s="116">
        <v>0</v>
      </c>
      <c r="AD1949" s="116">
        <v>0</v>
      </c>
      <c r="AE1949" s="116">
        <v>0</v>
      </c>
      <c r="AF1949" s="116" t="s">
        <v>1860</v>
      </c>
      <c r="AG1949" s="117"/>
      <c r="AH1949" s="117" t="s">
        <v>1861</v>
      </c>
    </row>
    <row r="1950" spans="1:34" x14ac:dyDescent="0.25">
      <c r="A1950" s="117" t="s">
        <v>142</v>
      </c>
      <c r="B1950" s="117" t="s">
        <v>143</v>
      </c>
      <c r="C1950" s="117" t="s">
        <v>5656</v>
      </c>
      <c r="D1950" s="117" t="s">
        <v>317</v>
      </c>
      <c r="E1950" s="117" t="s">
        <v>318</v>
      </c>
      <c r="F1950" s="117" t="s">
        <v>316</v>
      </c>
      <c r="G1950" s="117" t="s">
        <v>319</v>
      </c>
      <c r="H1950" s="117" t="s">
        <v>5657</v>
      </c>
      <c r="I1950" s="117"/>
      <c r="J1950" s="116" t="s">
        <v>1858</v>
      </c>
      <c r="K1950" s="116">
        <v>10.073202999999999</v>
      </c>
      <c r="L1950" s="116">
        <v>33.799405999999998</v>
      </c>
      <c r="M1950" s="117" t="s">
        <v>1859</v>
      </c>
      <c r="N1950" s="116" t="s">
        <v>159</v>
      </c>
      <c r="O1950" s="116">
        <v>437</v>
      </c>
      <c r="P1950" s="116">
        <v>2189</v>
      </c>
      <c r="Q1950" s="116">
        <v>437</v>
      </c>
      <c r="R1950" s="116">
        <v>2189</v>
      </c>
      <c r="S1950" s="116">
        <v>0</v>
      </c>
      <c r="T1950" s="116">
        <v>0</v>
      </c>
      <c r="U1950" s="116" t="s">
        <v>159</v>
      </c>
      <c r="V1950" s="116">
        <v>170</v>
      </c>
      <c r="W1950" s="116">
        <v>851</v>
      </c>
      <c r="X1950" s="116">
        <v>170</v>
      </c>
      <c r="Y1950" s="116">
        <v>851</v>
      </c>
      <c r="Z1950" s="116">
        <v>0</v>
      </c>
      <c r="AA1950" s="116">
        <v>0</v>
      </c>
      <c r="AB1950" s="116">
        <v>0</v>
      </c>
      <c r="AC1950" s="116">
        <v>0</v>
      </c>
      <c r="AD1950" s="116">
        <v>0</v>
      </c>
      <c r="AE1950" s="116">
        <v>0</v>
      </c>
      <c r="AF1950" s="116" t="s">
        <v>1860</v>
      </c>
      <c r="AG1950" s="117"/>
      <c r="AH1950" s="117" t="s">
        <v>1861</v>
      </c>
    </row>
    <row r="1951" spans="1:34" x14ac:dyDescent="0.25">
      <c r="A1951" s="117" t="s">
        <v>142</v>
      </c>
      <c r="B1951" s="117" t="s">
        <v>143</v>
      </c>
      <c r="C1951" s="117" t="s">
        <v>5658</v>
      </c>
      <c r="D1951" s="117" t="s">
        <v>317</v>
      </c>
      <c r="E1951" s="117" t="s">
        <v>318</v>
      </c>
      <c r="F1951" s="117" t="s">
        <v>316</v>
      </c>
      <c r="G1951" s="117" t="s">
        <v>319</v>
      </c>
      <c r="H1951" s="117" t="s">
        <v>5659</v>
      </c>
      <c r="I1951" s="117"/>
      <c r="J1951" s="116" t="s">
        <v>1858</v>
      </c>
      <c r="K1951" s="116">
        <v>10.206068999999999</v>
      </c>
      <c r="L1951" s="116">
        <v>33.747166</v>
      </c>
      <c r="M1951" s="117" t="s">
        <v>1859</v>
      </c>
      <c r="N1951" s="116" t="s">
        <v>159</v>
      </c>
      <c r="O1951" s="116">
        <v>536</v>
      </c>
      <c r="P1951" s="116">
        <v>2684</v>
      </c>
      <c r="Q1951" s="116">
        <v>536</v>
      </c>
      <c r="R1951" s="116">
        <v>2684</v>
      </c>
      <c r="S1951" s="116">
        <v>0</v>
      </c>
      <c r="T1951" s="116">
        <v>0</v>
      </c>
      <c r="U1951" s="116" t="s">
        <v>159</v>
      </c>
      <c r="V1951" s="116">
        <v>231</v>
      </c>
      <c r="W1951" s="116">
        <v>1292</v>
      </c>
      <c r="X1951" s="116">
        <v>231</v>
      </c>
      <c r="Y1951" s="116">
        <v>1292</v>
      </c>
      <c r="Z1951" s="116">
        <v>0</v>
      </c>
      <c r="AA1951" s="116">
        <v>0</v>
      </c>
      <c r="AB1951" s="116">
        <v>0</v>
      </c>
      <c r="AC1951" s="116">
        <v>0</v>
      </c>
      <c r="AD1951" s="116">
        <v>0</v>
      </c>
      <c r="AE1951" s="116">
        <v>0</v>
      </c>
      <c r="AF1951" s="116" t="s">
        <v>1860</v>
      </c>
      <c r="AG1951" s="117"/>
      <c r="AH1951" s="117" t="s">
        <v>1861</v>
      </c>
    </row>
    <row r="1952" spans="1:34" x14ac:dyDescent="0.25">
      <c r="A1952" s="117" t="s">
        <v>142</v>
      </c>
      <c r="B1952" s="117" t="s">
        <v>143</v>
      </c>
      <c r="C1952" s="117" t="s">
        <v>5660</v>
      </c>
      <c r="D1952" s="117" t="s">
        <v>317</v>
      </c>
      <c r="E1952" s="117" t="s">
        <v>318</v>
      </c>
      <c r="F1952" s="117" t="s">
        <v>316</v>
      </c>
      <c r="G1952" s="117" t="s">
        <v>319</v>
      </c>
      <c r="H1952" s="117" t="s">
        <v>5661</v>
      </c>
      <c r="I1952" s="117"/>
      <c r="J1952" s="116" t="s">
        <v>1858</v>
      </c>
      <c r="K1952" s="116">
        <v>10.066545849000001</v>
      </c>
      <c r="L1952" s="116">
        <v>33.761207783000003</v>
      </c>
      <c r="M1952" s="117" t="s">
        <v>1859</v>
      </c>
      <c r="N1952" s="116" t="s">
        <v>159</v>
      </c>
      <c r="O1952" s="116">
        <v>436</v>
      </c>
      <c r="P1952" s="116">
        <v>2182</v>
      </c>
      <c r="Q1952" s="116">
        <v>436</v>
      </c>
      <c r="R1952" s="116">
        <v>2182</v>
      </c>
      <c r="S1952" s="116">
        <v>0</v>
      </c>
      <c r="T1952" s="116">
        <v>0</v>
      </c>
      <c r="U1952" s="116" t="s">
        <v>159</v>
      </c>
      <c r="V1952" s="116">
        <v>123</v>
      </c>
      <c r="W1952" s="116">
        <v>616</v>
      </c>
      <c r="X1952" s="116">
        <v>123</v>
      </c>
      <c r="Y1952" s="116">
        <v>616</v>
      </c>
      <c r="Z1952" s="116">
        <v>0</v>
      </c>
      <c r="AA1952" s="116">
        <v>0</v>
      </c>
      <c r="AB1952" s="116">
        <v>0</v>
      </c>
      <c r="AC1952" s="116">
        <v>0</v>
      </c>
      <c r="AD1952" s="116">
        <v>0</v>
      </c>
      <c r="AE1952" s="116">
        <v>0</v>
      </c>
      <c r="AF1952" s="116" t="s">
        <v>1860</v>
      </c>
      <c r="AG1952" s="117"/>
      <c r="AH1952" s="117" t="s">
        <v>1861</v>
      </c>
    </row>
    <row r="1953" spans="1:34" x14ac:dyDescent="0.25">
      <c r="A1953" s="117" t="s">
        <v>142</v>
      </c>
      <c r="B1953" s="117" t="s">
        <v>143</v>
      </c>
      <c r="C1953" s="117" t="s">
        <v>5662</v>
      </c>
      <c r="D1953" s="117" t="s">
        <v>317</v>
      </c>
      <c r="E1953" s="117" t="s">
        <v>318</v>
      </c>
      <c r="F1953" s="117" t="s">
        <v>316</v>
      </c>
      <c r="G1953" s="117" t="s">
        <v>319</v>
      </c>
      <c r="H1953" s="117" t="s">
        <v>5663</v>
      </c>
      <c r="I1953" s="117"/>
      <c r="J1953" s="116" t="s">
        <v>1858</v>
      </c>
      <c r="K1953" s="116">
        <v>10.319699999999999</v>
      </c>
      <c r="L1953" s="116">
        <v>33.775799999999997</v>
      </c>
      <c r="M1953" s="117" t="s">
        <v>1859</v>
      </c>
      <c r="N1953" s="116" t="s">
        <v>159</v>
      </c>
      <c r="O1953" s="116">
        <v>489</v>
      </c>
      <c r="P1953" s="116">
        <v>2449</v>
      </c>
      <c r="Q1953" s="116">
        <v>489</v>
      </c>
      <c r="R1953" s="116">
        <v>2449</v>
      </c>
      <c r="S1953" s="116">
        <v>0</v>
      </c>
      <c r="T1953" s="116">
        <v>0</v>
      </c>
      <c r="U1953" s="116" t="s">
        <v>159</v>
      </c>
      <c r="V1953" s="116">
        <v>337</v>
      </c>
      <c r="W1953" s="116">
        <v>1887</v>
      </c>
      <c r="X1953" s="116">
        <v>327</v>
      </c>
      <c r="Y1953" s="116">
        <v>1833</v>
      </c>
      <c r="Z1953" s="116">
        <v>10</v>
      </c>
      <c r="AA1953" s="116">
        <v>54</v>
      </c>
      <c r="AB1953" s="116">
        <v>0</v>
      </c>
      <c r="AC1953" s="116">
        <v>0</v>
      </c>
      <c r="AD1953" s="116">
        <v>0</v>
      </c>
      <c r="AE1953" s="116">
        <v>0</v>
      </c>
      <c r="AF1953" s="116" t="s">
        <v>1860</v>
      </c>
      <c r="AG1953" s="117"/>
      <c r="AH1953" s="117" t="s">
        <v>1861</v>
      </c>
    </row>
    <row r="1954" spans="1:34" x14ac:dyDescent="0.25">
      <c r="A1954" s="117" t="s">
        <v>142</v>
      </c>
      <c r="B1954" s="117" t="s">
        <v>143</v>
      </c>
      <c r="C1954" s="117" t="s">
        <v>5664</v>
      </c>
      <c r="D1954" s="117" t="s">
        <v>317</v>
      </c>
      <c r="E1954" s="117" t="s">
        <v>318</v>
      </c>
      <c r="F1954" s="117" t="s">
        <v>316</v>
      </c>
      <c r="G1954" s="117" t="s">
        <v>319</v>
      </c>
      <c r="H1954" s="117" t="s">
        <v>5665</v>
      </c>
      <c r="I1954" s="117"/>
      <c r="J1954" s="116" t="s">
        <v>1858</v>
      </c>
      <c r="K1954" s="116">
        <v>10.206068999999999</v>
      </c>
      <c r="L1954" s="116">
        <v>33.747166</v>
      </c>
      <c r="M1954" s="117" t="s">
        <v>1859</v>
      </c>
      <c r="N1954" s="116" t="s">
        <v>159</v>
      </c>
      <c r="O1954" s="116">
        <v>526</v>
      </c>
      <c r="P1954" s="116">
        <v>2633</v>
      </c>
      <c r="Q1954" s="116">
        <v>526</v>
      </c>
      <c r="R1954" s="116">
        <v>2633</v>
      </c>
      <c r="S1954" s="116">
        <v>0</v>
      </c>
      <c r="T1954" s="116">
        <v>0</v>
      </c>
      <c r="U1954" s="116" t="s">
        <v>159</v>
      </c>
      <c r="V1954" s="116">
        <v>303</v>
      </c>
      <c r="W1954" s="116">
        <v>1518</v>
      </c>
      <c r="X1954" s="116">
        <v>303</v>
      </c>
      <c r="Y1954" s="116">
        <v>1518</v>
      </c>
      <c r="Z1954" s="116">
        <v>0</v>
      </c>
      <c r="AA1954" s="116">
        <v>0</v>
      </c>
      <c r="AB1954" s="116">
        <v>0</v>
      </c>
      <c r="AC1954" s="116">
        <v>0</v>
      </c>
      <c r="AD1954" s="116">
        <v>0</v>
      </c>
      <c r="AE1954" s="116">
        <v>0</v>
      </c>
      <c r="AF1954" s="116" t="s">
        <v>1860</v>
      </c>
      <c r="AG1954" s="117"/>
      <c r="AH1954" s="117" t="s">
        <v>1861</v>
      </c>
    </row>
    <row r="1955" spans="1:34" x14ac:dyDescent="0.25">
      <c r="A1955" s="117" t="s">
        <v>142</v>
      </c>
      <c r="B1955" s="117" t="s">
        <v>143</v>
      </c>
      <c r="C1955" s="117" t="s">
        <v>5666</v>
      </c>
      <c r="D1955" s="117" t="s">
        <v>317</v>
      </c>
      <c r="E1955" s="117" t="s">
        <v>318</v>
      </c>
      <c r="F1955" s="117" t="s">
        <v>316</v>
      </c>
      <c r="G1955" s="117" t="s">
        <v>319</v>
      </c>
      <c r="H1955" s="117" t="s">
        <v>5667</v>
      </c>
      <c r="I1955" s="117"/>
      <c r="J1955" s="116" t="s">
        <v>1858</v>
      </c>
      <c r="K1955" s="116">
        <v>10.012</v>
      </c>
      <c r="L1955" s="116">
        <v>33.72824</v>
      </c>
      <c r="M1955" s="117" t="s">
        <v>1859</v>
      </c>
      <c r="N1955" s="116" t="s">
        <v>159</v>
      </c>
      <c r="O1955" s="116">
        <v>311</v>
      </c>
      <c r="P1955" s="116">
        <v>1508</v>
      </c>
      <c r="Q1955" s="116">
        <v>311</v>
      </c>
      <c r="R1955" s="116">
        <v>1508</v>
      </c>
      <c r="S1955" s="116">
        <v>0</v>
      </c>
      <c r="T1955" s="116">
        <v>0</v>
      </c>
      <c r="U1955" s="116" t="s">
        <v>159</v>
      </c>
      <c r="V1955" s="116">
        <v>324</v>
      </c>
      <c r="W1955" s="116">
        <v>1624</v>
      </c>
      <c r="X1955" s="116">
        <v>324</v>
      </c>
      <c r="Y1955" s="116">
        <v>1624</v>
      </c>
      <c r="Z1955" s="116">
        <v>0</v>
      </c>
      <c r="AA1955" s="116">
        <v>0</v>
      </c>
      <c r="AB1955" s="116">
        <v>0</v>
      </c>
      <c r="AC1955" s="116">
        <v>0</v>
      </c>
      <c r="AD1955" s="116">
        <v>0</v>
      </c>
      <c r="AE1955" s="116">
        <v>0</v>
      </c>
      <c r="AF1955" s="116" t="s">
        <v>1860</v>
      </c>
      <c r="AG1955" s="117"/>
      <c r="AH1955" s="117" t="s">
        <v>1861</v>
      </c>
    </row>
    <row r="1956" spans="1:34" x14ac:dyDescent="0.25">
      <c r="A1956" s="117" t="s">
        <v>142</v>
      </c>
      <c r="B1956" s="117" t="s">
        <v>143</v>
      </c>
      <c r="C1956" s="117" t="s">
        <v>5668</v>
      </c>
      <c r="D1956" s="117" t="s">
        <v>955</v>
      </c>
      <c r="E1956" s="117" t="s">
        <v>181</v>
      </c>
      <c r="F1956" s="117" t="s">
        <v>1675</v>
      </c>
      <c r="G1956" s="117" t="s">
        <v>1676</v>
      </c>
      <c r="H1956" s="117" t="s">
        <v>5669</v>
      </c>
      <c r="I1956" s="117"/>
      <c r="J1956" s="116" t="s">
        <v>1858</v>
      </c>
      <c r="K1956" s="116">
        <v>8.4469999999999992</v>
      </c>
      <c r="L1956" s="116">
        <v>33.852623999999999</v>
      </c>
      <c r="M1956" s="117" t="s">
        <v>1859</v>
      </c>
      <c r="N1956" s="116" t="s">
        <v>159</v>
      </c>
      <c r="O1956" s="116">
        <v>61</v>
      </c>
      <c r="P1956" s="116">
        <v>366</v>
      </c>
      <c r="Q1956" s="116">
        <v>61</v>
      </c>
      <c r="R1956" s="116">
        <v>366</v>
      </c>
      <c r="S1956" s="116">
        <v>0</v>
      </c>
      <c r="T1956" s="116">
        <v>0</v>
      </c>
      <c r="U1956" s="116" t="s">
        <v>159</v>
      </c>
      <c r="V1956" s="116">
        <v>31</v>
      </c>
      <c r="W1956" s="116">
        <v>186</v>
      </c>
      <c r="X1956" s="116">
        <v>21</v>
      </c>
      <c r="Y1956" s="116">
        <v>126</v>
      </c>
      <c r="Z1956" s="116">
        <v>10</v>
      </c>
      <c r="AA1956" s="116">
        <v>60</v>
      </c>
      <c r="AB1956" s="116">
        <v>1</v>
      </c>
      <c r="AC1956" s="116">
        <v>6</v>
      </c>
      <c r="AD1956" s="116">
        <v>8</v>
      </c>
      <c r="AE1956" s="116">
        <v>48</v>
      </c>
      <c r="AF1956" s="116" t="s">
        <v>1915</v>
      </c>
      <c r="AG1956" s="117" t="s">
        <v>1958</v>
      </c>
      <c r="AH1956" s="117" t="s">
        <v>1861</v>
      </c>
    </row>
    <row r="1957" spans="1:34" x14ac:dyDescent="0.25">
      <c r="A1957" s="117" t="s">
        <v>142</v>
      </c>
      <c r="B1957" s="117" t="s">
        <v>143</v>
      </c>
      <c r="C1957" s="117" t="s">
        <v>5670</v>
      </c>
      <c r="D1957" s="117" t="s">
        <v>955</v>
      </c>
      <c r="E1957" s="117" t="s">
        <v>181</v>
      </c>
      <c r="F1957" s="117" t="s">
        <v>1675</v>
      </c>
      <c r="G1957" s="117" t="s">
        <v>1676</v>
      </c>
      <c r="H1957" s="117" t="s">
        <v>5671</v>
      </c>
      <c r="I1957" s="117"/>
      <c r="J1957" s="116" t="s">
        <v>1858</v>
      </c>
      <c r="K1957" s="116">
        <v>8.3808019999999992</v>
      </c>
      <c r="L1957" s="116">
        <v>33.775174</v>
      </c>
      <c r="M1957" s="117" t="s">
        <v>1859</v>
      </c>
      <c r="N1957" s="116" t="s">
        <v>159</v>
      </c>
      <c r="O1957" s="116">
        <v>64</v>
      </c>
      <c r="P1957" s="116">
        <v>700</v>
      </c>
      <c r="Q1957" s="116">
        <v>24</v>
      </c>
      <c r="R1957" s="116">
        <v>550</v>
      </c>
      <c r="S1957" s="116">
        <v>40</v>
      </c>
      <c r="T1957" s="116">
        <v>150</v>
      </c>
      <c r="U1957" s="116" t="s">
        <v>159</v>
      </c>
      <c r="V1957" s="116">
        <v>90</v>
      </c>
      <c r="W1957" s="116">
        <v>380</v>
      </c>
      <c r="X1957" s="116">
        <v>60</v>
      </c>
      <c r="Y1957" s="116">
        <v>200</v>
      </c>
      <c r="Z1957" s="116">
        <v>30</v>
      </c>
      <c r="AA1957" s="116">
        <v>180</v>
      </c>
      <c r="AB1957" s="116">
        <v>11</v>
      </c>
      <c r="AC1957" s="116">
        <v>130</v>
      </c>
      <c r="AD1957" s="116">
        <v>0</v>
      </c>
      <c r="AE1957" s="116">
        <v>0</v>
      </c>
      <c r="AF1957" s="116" t="s">
        <v>2167</v>
      </c>
      <c r="AG1957" s="117" t="s">
        <v>1958</v>
      </c>
      <c r="AH1957" s="117" t="s">
        <v>1861</v>
      </c>
    </row>
    <row r="1958" spans="1:34" x14ac:dyDescent="0.25">
      <c r="A1958" s="117" t="s">
        <v>142</v>
      </c>
      <c r="B1958" s="117" t="s">
        <v>143</v>
      </c>
      <c r="C1958" s="117" t="s">
        <v>5672</v>
      </c>
      <c r="D1958" s="117" t="s">
        <v>955</v>
      </c>
      <c r="E1958" s="117" t="s">
        <v>181</v>
      </c>
      <c r="F1958" s="117" t="s">
        <v>1675</v>
      </c>
      <c r="G1958" s="117" t="s">
        <v>1676</v>
      </c>
      <c r="H1958" s="117" t="s">
        <v>5673</v>
      </c>
      <c r="I1958" s="117"/>
      <c r="J1958" s="116" t="s">
        <v>1858</v>
      </c>
      <c r="K1958" s="116">
        <v>8.4862059999999992</v>
      </c>
      <c r="L1958" s="116">
        <v>33.850357000000002</v>
      </c>
      <c r="M1958" s="117" t="s">
        <v>1859</v>
      </c>
      <c r="N1958" s="116" t="s">
        <v>159</v>
      </c>
      <c r="O1958" s="116">
        <v>72</v>
      </c>
      <c r="P1958" s="116">
        <v>263</v>
      </c>
      <c r="Q1958" s="116">
        <v>52</v>
      </c>
      <c r="R1958" s="116">
        <v>213</v>
      </c>
      <c r="S1958" s="116">
        <v>20</v>
      </c>
      <c r="T1958" s="116">
        <v>50</v>
      </c>
      <c r="U1958" s="116" t="s">
        <v>159</v>
      </c>
      <c r="V1958" s="116">
        <v>72</v>
      </c>
      <c r="W1958" s="116">
        <v>222</v>
      </c>
      <c r="X1958" s="116">
        <v>65</v>
      </c>
      <c r="Y1958" s="116">
        <v>180</v>
      </c>
      <c r="Z1958" s="116">
        <v>7</v>
      </c>
      <c r="AA1958" s="116">
        <v>42</v>
      </c>
      <c r="AB1958" s="116">
        <v>20</v>
      </c>
      <c r="AC1958" s="116">
        <v>150</v>
      </c>
      <c r="AD1958" s="116">
        <v>3</v>
      </c>
      <c r="AE1958" s="116">
        <v>12</v>
      </c>
      <c r="AF1958" s="116" t="s">
        <v>2167</v>
      </c>
      <c r="AG1958" s="117" t="s">
        <v>1958</v>
      </c>
      <c r="AH1958" s="117" t="s">
        <v>1861</v>
      </c>
    </row>
    <row r="1959" spans="1:34" x14ac:dyDescent="0.25">
      <c r="A1959" s="117" t="s">
        <v>142</v>
      </c>
      <c r="B1959" s="117" t="s">
        <v>143</v>
      </c>
      <c r="C1959" s="117" t="s">
        <v>5674</v>
      </c>
      <c r="D1959" s="117" t="s">
        <v>955</v>
      </c>
      <c r="E1959" s="117" t="s">
        <v>181</v>
      </c>
      <c r="F1959" s="117" t="s">
        <v>1675</v>
      </c>
      <c r="G1959" s="117" t="s">
        <v>1676</v>
      </c>
      <c r="H1959" s="117" t="s">
        <v>5675</v>
      </c>
      <c r="I1959" s="117"/>
      <c r="J1959" s="116" t="s">
        <v>1858</v>
      </c>
      <c r="K1959" s="116">
        <v>8.3808019999999992</v>
      </c>
      <c r="L1959" s="116">
        <v>33.698911000000003</v>
      </c>
      <c r="M1959" s="117" t="s">
        <v>1859</v>
      </c>
      <c r="N1959" s="116" t="s">
        <v>159</v>
      </c>
      <c r="O1959" s="116">
        <v>20</v>
      </c>
      <c r="P1959" s="116">
        <v>120</v>
      </c>
      <c r="Q1959" s="116">
        <v>5</v>
      </c>
      <c r="R1959" s="116">
        <v>30</v>
      </c>
      <c r="S1959" s="116">
        <v>15</v>
      </c>
      <c r="T1959" s="116">
        <v>90</v>
      </c>
      <c r="U1959" s="116" t="s">
        <v>159</v>
      </c>
      <c r="V1959" s="116">
        <v>21</v>
      </c>
      <c r="W1959" s="116">
        <v>117</v>
      </c>
      <c r="X1959" s="116">
        <v>11</v>
      </c>
      <c r="Y1959" s="116">
        <v>57</v>
      </c>
      <c r="Z1959" s="116">
        <v>10</v>
      </c>
      <c r="AA1959" s="116">
        <v>60</v>
      </c>
      <c r="AB1959" s="116">
        <v>30</v>
      </c>
      <c r="AC1959" s="116">
        <v>90</v>
      </c>
      <c r="AD1959" s="116">
        <v>0</v>
      </c>
      <c r="AE1959" s="116">
        <v>0</v>
      </c>
      <c r="AF1959" s="116" t="s">
        <v>1860</v>
      </c>
      <c r="AG1959" s="117"/>
      <c r="AH1959" s="117" t="s">
        <v>1861</v>
      </c>
    </row>
    <row r="1960" spans="1:34" x14ac:dyDescent="0.25">
      <c r="A1960" s="117" t="s">
        <v>142</v>
      </c>
      <c r="B1960" s="117" t="s">
        <v>143</v>
      </c>
      <c r="C1960" s="117" t="s">
        <v>5676</v>
      </c>
      <c r="D1960" s="117" t="s">
        <v>955</v>
      </c>
      <c r="E1960" s="117" t="s">
        <v>181</v>
      </c>
      <c r="F1960" s="117" t="s">
        <v>1675</v>
      </c>
      <c r="G1960" s="117" t="s">
        <v>1676</v>
      </c>
      <c r="H1960" s="117" t="s">
        <v>5677</v>
      </c>
      <c r="I1960" s="117"/>
      <c r="J1960" s="116" t="s">
        <v>1858</v>
      </c>
      <c r="K1960" s="116">
        <v>8.5002589999999998</v>
      </c>
      <c r="L1960" s="116">
        <v>33.891258000000001</v>
      </c>
      <c r="M1960" s="117" t="s">
        <v>1859</v>
      </c>
      <c r="N1960" s="116" t="s">
        <v>159</v>
      </c>
      <c r="O1960" s="116">
        <v>26</v>
      </c>
      <c r="P1960" s="116">
        <v>156</v>
      </c>
      <c r="Q1960" s="116">
        <v>8</v>
      </c>
      <c r="R1960" s="116">
        <v>48</v>
      </c>
      <c r="S1960" s="116">
        <v>18</v>
      </c>
      <c r="T1960" s="116">
        <v>108</v>
      </c>
      <c r="U1960" s="116" t="s">
        <v>159</v>
      </c>
      <c r="V1960" s="116">
        <v>25</v>
      </c>
      <c r="W1960" s="116">
        <v>173</v>
      </c>
      <c r="X1960" s="116">
        <v>20</v>
      </c>
      <c r="Y1960" s="116">
        <v>143</v>
      </c>
      <c r="Z1960" s="116">
        <v>5</v>
      </c>
      <c r="AA1960" s="116">
        <v>30</v>
      </c>
      <c r="AB1960" s="116">
        <v>16</v>
      </c>
      <c r="AC1960" s="116">
        <v>96</v>
      </c>
      <c r="AD1960" s="116">
        <v>0</v>
      </c>
      <c r="AE1960" s="116">
        <v>0</v>
      </c>
      <c r="AF1960" s="116" t="s">
        <v>1860</v>
      </c>
      <c r="AG1960" s="117"/>
      <c r="AH1960" s="117" t="s">
        <v>1861</v>
      </c>
    </row>
    <row r="1961" spans="1:34" x14ac:dyDescent="0.25">
      <c r="A1961" s="117" t="s">
        <v>142</v>
      </c>
      <c r="B1961" s="117" t="s">
        <v>143</v>
      </c>
      <c r="C1961" s="117" t="s">
        <v>5678</v>
      </c>
      <c r="D1961" s="117" t="s">
        <v>955</v>
      </c>
      <c r="E1961" s="117" t="s">
        <v>181</v>
      </c>
      <c r="F1961" s="117" t="s">
        <v>1675</v>
      </c>
      <c r="G1961" s="117" t="s">
        <v>1676</v>
      </c>
      <c r="H1961" s="117" t="s">
        <v>5679</v>
      </c>
      <c r="I1961" s="117"/>
      <c r="J1961" s="116" t="s">
        <v>1858</v>
      </c>
      <c r="K1961" s="116">
        <v>8.4311299999999996</v>
      </c>
      <c r="L1961" s="116">
        <v>33.798099999999998</v>
      </c>
      <c r="M1961" s="117" t="s">
        <v>1859</v>
      </c>
      <c r="N1961" s="116" t="s">
        <v>159</v>
      </c>
      <c r="O1961" s="116">
        <v>24</v>
      </c>
      <c r="P1961" s="116">
        <v>144</v>
      </c>
      <c r="Q1961" s="116">
        <v>12</v>
      </c>
      <c r="R1961" s="116">
        <v>72</v>
      </c>
      <c r="S1961" s="116">
        <v>12</v>
      </c>
      <c r="T1961" s="116">
        <v>72</v>
      </c>
      <c r="U1961" s="116" t="s">
        <v>159</v>
      </c>
      <c r="V1961" s="116">
        <v>34</v>
      </c>
      <c r="W1961" s="116">
        <v>227</v>
      </c>
      <c r="X1961" s="116">
        <v>21</v>
      </c>
      <c r="Y1961" s="116">
        <v>149</v>
      </c>
      <c r="Z1961" s="116">
        <v>13</v>
      </c>
      <c r="AA1961" s="116">
        <v>78</v>
      </c>
      <c r="AB1961" s="116">
        <v>7</v>
      </c>
      <c r="AC1961" s="116">
        <v>42</v>
      </c>
      <c r="AD1961" s="116">
        <v>3</v>
      </c>
      <c r="AE1961" s="116">
        <v>18</v>
      </c>
      <c r="AF1961" s="116" t="s">
        <v>1860</v>
      </c>
      <c r="AG1961" s="117"/>
      <c r="AH1961" s="117" t="s">
        <v>1861</v>
      </c>
    </row>
    <row r="1962" spans="1:34" x14ac:dyDescent="0.25">
      <c r="A1962" s="117" t="s">
        <v>142</v>
      </c>
      <c r="B1962" s="117" t="s">
        <v>143</v>
      </c>
      <c r="C1962" s="117" t="s">
        <v>5680</v>
      </c>
      <c r="D1962" s="117" t="s">
        <v>955</v>
      </c>
      <c r="E1962" s="117" t="s">
        <v>181</v>
      </c>
      <c r="F1962" s="117" t="s">
        <v>1675</v>
      </c>
      <c r="G1962" s="117" t="s">
        <v>1676</v>
      </c>
      <c r="H1962" s="117" t="s">
        <v>5681</v>
      </c>
      <c r="I1962" s="117"/>
      <c r="J1962" s="116" t="s">
        <v>1858</v>
      </c>
      <c r="K1962" s="116">
        <v>8.5263010000000001</v>
      </c>
      <c r="L1962" s="116">
        <v>33.842204000000002</v>
      </c>
      <c r="M1962" s="117" t="s">
        <v>1859</v>
      </c>
      <c r="N1962" s="116" t="s">
        <v>159</v>
      </c>
      <c r="O1962" s="116">
        <v>30</v>
      </c>
      <c r="P1962" s="116">
        <v>180</v>
      </c>
      <c r="Q1962" s="116">
        <v>15</v>
      </c>
      <c r="R1962" s="116">
        <v>90</v>
      </c>
      <c r="S1962" s="116">
        <v>15</v>
      </c>
      <c r="T1962" s="116">
        <v>90</v>
      </c>
      <c r="U1962" s="116" t="s">
        <v>159</v>
      </c>
      <c r="V1962" s="116">
        <v>44</v>
      </c>
      <c r="W1962" s="116">
        <v>227</v>
      </c>
      <c r="X1962" s="116">
        <v>33</v>
      </c>
      <c r="Y1962" s="116">
        <v>161</v>
      </c>
      <c r="Z1962" s="116">
        <v>11</v>
      </c>
      <c r="AA1962" s="116">
        <v>66</v>
      </c>
      <c r="AB1962" s="116">
        <v>4</v>
      </c>
      <c r="AC1962" s="116">
        <v>24</v>
      </c>
      <c r="AD1962" s="116">
        <v>8</v>
      </c>
      <c r="AE1962" s="116">
        <v>48</v>
      </c>
      <c r="AF1962" s="116" t="s">
        <v>1860</v>
      </c>
      <c r="AG1962" s="117"/>
      <c r="AH1962" s="117" t="s">
        <v>1861</v>
      </c>
    </row>
    <row r="1963" spans="1:34" x14ac:dyDescent="0.25">
      <c r="A1963" s="117" t="s">
        <v>142</v>
      </c>
      <c r="B1963" s="117" t="s">
        <v>143</v>
      </c>
      <c r="C1963" s="117" t="s">
        <v>5682</v>
      </c>
      <c r="D1963" s="117" t="s">
        <v>955</v>
      </c>
      <c r="E1963" s="117" t="s">
        <v>181</v>
      </c>
      <c r="F1963" s="117" t="s">
        <v>1675</v>
      </c>
      <c r="G1963" s="117" t="s">
        <v>1676</v>
      </c>
      <c r="H1963" s="117" t="s">
        <v>5683</v>
      </c>
      <c r="I1963" s="117"/>
      <c r="J1963" s="116" t="s">
        <v>1858</v>
      </c>
      <c r="K1963" s="116">
        <v>8.4390800000000006</v>
      </c>
      <c r="L1963" s="116">
        <v>33.781500999999999</v>
      </c>
      <c r="M1963" s="117" t="s">
        <v>1859</v>
      </c>
      <c r="N1963" s="116" t="s">
        <v>159</v>
      </c>
      <c r="O1963" s="116">
        <v>58</v>
      </c>
      <c r="P1963" s="116">
        <v>348</v>
      </c>
      <c r="Q1963" s="116">
        <v>55</v>
      </c>
      <c r="R1963" s="116">
        <v>330</v>
      </c>
      <c r="S1963" s="116">
        <v>3</v>
      </c>
      <c r="T1963" s="116">
        <v>18</v>
      </c>
      <c r="U1963" s="116" t="s">
        <v>159</v>
      </c>
      <c r="V1963" s="116">
        <v>24</v>
      </c>
      <c r="W1963" s="116">
        <v>144</v>
      </c>
      <c r="X1963" s="116">
        <v>13</v>
      </c>
      <c r="Y1963" s="116">
        <v>78</v>
      </c>
      <c r="Z1963" s="116">
        <v>11</v>
      </c>
      <c r="AA1963" s="116">
        <v>66</v>
      </c>
      <c r="AB1963" s="116">
        <v>5</v>
      </c>
      <c r="AC1963" s="116">
        <v>30</v>
      </c>
      <c r="AD1963" s="116">
        <v>10</v>
      </c>
      <c r="AE1963" s="116">
        <v>60</v>
      </c>
      <c r="AF1963" s="116" t="s">
        <v>1915</v>
      </c>
      <c r="AG1963" s="117" t="s">
        <v>1958</v>
      </c>
      <c r="AH1963" s="117" t="s">
        <v>1861</v>
      </c>
    </row>
    <row r="1964" spans="1:34" x14ac:dyDescent="0.25">
      <c r="A1964" s="117" t="s">
        <v>142</v>
      </c>
      <c r="B1964" s="117" t="s">
        <v>143</v>
      </c>
      <c r="C1964" s="117" t="s">
        <v>5684</v>
      </c>
      <c r="D1964" s="117" t="s">
        <v>955</v>
      </c>
      <c r="E1964" s="117" t="s">
        <v>181</v>
      </c>
      <c r="F1964" s="117" t="s">
        <v>1618</v>
      </c>
      <c r="G1964" s="117" t="s">
        <v>1619</v>
      </c>
      <c r="H1964" s="117" t="s">
        <v>5685</v>
      </c>
      <c r="I1964" s="117"/>
      <c r="J1964" s="116" t="s">
        <v>1858</v>
      </c>
      <c r="K1964" s="116">
        <v>8.6792379999999998</v>
      </c>
      <c r="L1964" s="116">
        <v>33.725613000000003</v>
      </c>
      <c r="M1964" s="117" t="s">
        <v>1859</v>
      </c>
      <c r="N1964" s="116" t="s">
        <v>159</v>
      </c>
      <c r="O1964" s="116">
        <v>5</v>
      </c>
      <c r="P1964" s="116">
        <v>30</v>
      </c>
      <c r="Q1964" s="116">
        <v>0</v>
      </c>
      <c r="R1964" s="116">
        <v>5</v>
      </c>
      <c r="S1964" s="116">
        <v>5</v>
      </c>
      <c r="T1964" s="116">
        <v>25</v>
      </c>
      <c r="U1964" s="116" t="s">
        <v>159</v>
      </c>
      <c r="V1964" s="116">
        <v>65</v>
      </c>
      <c r="W1964" s="116">
        <v>290</v>
      </c>
      <c r="X1964" s="116">
        <v>5</v>
      </c>
      <c r="Y1964" s="116">
        <v>30</v>
      </c>
      <c r="Z1964" s="116">
        <v>60</v>
      </c>
      <c r="AA1964" s="116">
        <v>260</v>
      </c>
      <c r="AB1964" s="116">
        <v>35</v>
      </c>
      <c r="AC1964" s="116">
        <v>100</v>
      </c>
      <c r="AD1964" s="116">
        <v>82</v>
      </c>
      <c r="AE1964" s="116">
        <v>267</v>
      </c>
      <c r="AF1964" s="116" t="s">
        <v>2167</v>
      </c>
      <c r="AG1964" s="117" t="s">
        <v>1958</v>
      </c>
      <c r="AH1964" s="117" t="s">
        <v>1861</v>
      </c>
    </row>
    <row r="1965" spans="1:34" x14ac:dyDescent="0.25">
      <c r="A1965" s="117" t="s">
        <v>142</v>
      </c>
      <c r="B1965" s="117" t="s">
        <v>143</v>
      </c>
      <c r="C1965" s="117" t="s">
        <v>5686</v>
      </c>
      <c r="D1965" s="117" t="s">
        <v>955</v>
      </c>
      <c r="E1965" s="117" t="s">
        <v>181</v>
      </c>
      <c r="F1965" s="117" t="s">
        <v>1618</v>
      </c>
      <c r="G1965" s="117" t="s">
        <v>1619</v>
      </c>
      <c r="H1965" s="117" t="s">
        <v>859</v>
      </c>
      <c r="I1965" s="117"/>
      <c r="J1965" s="116" t="s">
        <v>1858</v>
      </c>
      <c r="K1965" s="116">
        <v>8.6733441530000004</v>
      </c>
      <c r="L1965" s="116">
        <v>33.776278937000001</v>
      </c>
      <c r="M1965" s="117" t="s">
        <v>1859</v>
      </c>
      <c r="N1965" s="116" t="s">
        <v>159</v>
      </c>
      <c r="O1965" s="116">
        <v>31</v>
      </c>
      <c r="P1965" s="116">
        <v>186</v>
      </c>
      <c r="Q1965" s="116">
        <v>10</v>
      </c>
      <c r="R1965" s="116">
        <v>60</v>
      </c>
      <c r="S1965" s="116">
        <v>21</v>
      </c>
      <c r="T1965" s="116">
        <v>126</v>
      </c>
      <c r="U1965" s="116" t="s">
        <v>159</v>
      </c>
      <c r="V1965" s="116">
        <v>141</v>
      </c>
      <c r="W1965" s="116">
        <v>821</v>
      </c>
      <c r="X1965" s="116">
        <v>58</v>
      </c>
      <c r="Y1965" s="116">
        <v>406</v>
      </c>
      <c r="Z1965" s="116">
        <v>83</v>
      </c>
      <c r="AA1965" s="116">
        <v>415</v>
      </c>
      <c r="AB1965" s="116">
        <v>53</v>
      </c>
      <c r="AC1965" s="116">
        <v>265</v>
      </c>
      <c r="AD1965" s="116">
        <v>253</v>
      </c>
      <c r="AE1965" s="116">
        <v>550</v>
      </c>
      <c r="AF1965" s="116" t="s">
        <v>1915</v>
      </c>
      <c r="AG1965" s="117" t="s">
        <v>1958</v>
      </c>
      <c r="AH1965" s="117" t="s">
        <v>1861</v>
      </c>
    </row>
    <row r="1966" spans="1:34" x14ac:dyDescent="0.25">
      <c r="A1966" s="117" t="s">
        <v>142</v>
      </c>
      <c r="B1966" s="117" t="s">
        <v>143</v>
      </c>
      <c r="C1966" s="117" t="s">
        <v>5687</v>
      </c>
      <c r="D1966" s="117" t="s">
        <v>955</v>
      </c>
      <c r="E1966" s="117" t="s">
        <v>181</v>
      </c>
      <c r="F1966" s="117" t="s">
        <v>1618</v>
      </c>
      <c r="G1966" s="117" t="s">
        <v>1619</v>
      </c>
      <c r="H1966" s="117" t="s">
        <v>5688</v>
      </c>
      <c r="I1966" s="117"/>
      <c r="J1966" s="116" t="s">
        <v>1858</v>
      </c>
      <c r="K1966" s="116">
        <v>8.6473899999999997</v>
      </c>
      <c r="L1966" s="116">
        <v>33.848509999999997</v>
      </c>
      <c r="M1966" s="117" t="s">
        <v>1859</v>
      </c>
      <c r="N1966" s="116" t="s">
        <v>159</v>
      </c>
      <c r="O1966" s="116">
        <v>23</v>
      </c>
      <c r="P1966" s="116">
        <v>72</v>
      </c>
      <c r="Q1966" s="116">
        <v>15</v>
      </c>
      <c r="R1966" s="116">
        <v>49</v>
      </c>
      <c r="S1966" s="116">
        <v>8</v>
      </c>
      <c r="T1966" s="116">
        <v>23</v>
      </c>
      <c r="U1966" s="116" t="s">
        <v>159</v>
      </c>
      <c r="V1966" s="116">
        <v>117</v>
      </c>
      <c r="W1966" s="116">
        <v>585</v>
      </c>
      <c r="X1966" s="116">
        <v>75</v>
      </c>
      <c r="Y1966" s="116">
        <v>375</v>
      </c>
      <c r="Z1966" s="116">
        <v>42</v>
      </c>
      <c r="AA1966" s="116">
        <v>210</v>
      </c>
      <c r="AB1966" s="116">
        <v>41</v>
      </c>
      <c r="AC1966" s="116">
        <v>205</v>
      </c>
      <c r="AD1966" s="116">
        <v>55</v>
      </c>
      <c r="AE1966" s="116">
        <v>275</v>
      </c>
      <c r="AF1966" s="116" t="s">
        <v>1957</v>
      </c>
      <c r="AG1966" s="117" t="s">
        <v>1958</v>
      </c>
      <c r="AH1966" s="117" t="s">
        <v>1861</v>
      </c>
    </row>
    <row r="1967" spans="1:34" x14ac:dyDescent="0.25">
      <c r="A1967" s="117" t="s">
        <v>142</v>
      </c>
      <c r="B1967" s="117" t="s">
        <v>143</v>
      </c>
      <c r="C1967" s="117" t="s">
        <v>5689</v>
      </c>
      <c r="D1967" s="117" t="s">
        <v>955</v>
      </c>
      <c r="E1967" s="117" t="s">
        <v>181</v>
      </c>
      <c r="F1967" s="117" t="s">
        <v>1618</v>
      </c>
      <c r="G1967" s="117" t="s">
        <v>1619</v>
      </c>
      <c r="H1967" s="117" t="s">
        <v>5690</v>
      </c>
      <c r="I1967" s="117"/>
      <c r="J1967" s="116" t="s">
        <v>1858</v>
      </c>
      <c r="K1967" s="116">
        <v>8.4528700000000008</v>
      </c>
      <c r="L1967" s="116">
        <v>33.678910000000002</v>
      </c>
      <c r="M1967" s="117" t="s">
        <v>1859</v>
      </c>
      <c r="N1967" s="116" t="s">
        <v>159</v>
      </c>
      <c r="O1967" s="116">
        <v>61</v>
      </c>
      <c r="P1967" s="116">
        <v>115</v>
      </c>
      <c r="Q1967" s="116">
        <v>23</v>
      </c>
      <c r="R1967" s="116">
        <v>25</v>
      </c>
      <c r="S1967" s="116">
        <v>38</v>
      </c>
      <c r="T1967" s="116">
        <v>90</v>
      </c>
      <c r="U1967" s="116" t="s">
        <v>159</v>
      </c>
      <c r="V1967" s="116">
        <v>177</v>
      </c>
      <c r="W1967" s="116">
        <v>885</v>
      </c>
      <c r="X1967" s="116">
        <v>95</v>
      </c>
      <c r="Y1967" s="116">
        <v>475</v>
      </c>
      <c r="Z1967" s="116">
        <v>82</v>
      </c>
      <c r="AA1967" s="116">
        <v>410</v>
      </c>
      <c r="AB1967" s="116">
        <v>70</v>
      </c>
      <c r="AC1967" s="116">
        <v>350</v>
      </c>
      <c r="AD1967" s="116">
        <v>84</v>
      </c>
      <c r="AE1967" s="116">
        <v>505</v>
      </c>
      <c r="AF1967" s="116" t="s">
        <v>1957</v>
      </c>
      <c r="AG1967" s="117" t="s">
        <v>1958</v>
      </c>
      <c r="AH1967" s="117" t="s">
        <v>1861</v>
      </c>
    </row>
    <row r="1968" spans="1:34" x14ac:dyDescent="0.25">
      <c r="A1968" s="117" t="s">
        <v>142</v>
      </c>
      <c r="B1968" s="117" t="s">
        <v>143</v>
      </c>
      <c r="C1968" s="117" t="s">
        <v>5691</v>
      </c>
      <c r="D1968" s="117" t="s">
        <v>955</v>
      </c>
      <c r="E1968" s="117" t="s">
        <v>181</v>
      </c>
      <c r="F1968" s="117" t="s">
        <v>1618</v>
      </c>
      <c r="G1968" s="117" t="s">
        <v>1619</v>
      </c>
      <c r="H1968" s="117" t="s">
        <v>5692</v>
      </c>
      <c r="I1968" s="117"/>
      <c r="J1968" s="116" t="s">
        <v>1858</v>
      </c>
      <c r="K1968" s="116">
        <v>8.6450244999999999</v>
      </c>
      <c r="L1968" s="116">
        <v>33.851131700000003</v>
      </c>
      <c r="M1968" s="117" t="s">
        <v>1859</v>
      </c>
      <c r="N1968" s="116" t="s">
        <v>159</v>
      </c>
      <c r="O1968" s="116">
        <v>28</v>
      </c>
      <c r="P1968" s="116">
        <v>168</v>
      </c>
      <c r="Q1968" s="116">
        <v>4</v>
      </c>
      <c r="R1968" s="116">
        <v>24</v>
      </c>
      <c r="S1968" s="116">
        <v>24</v>
      </c>
      <c r="T1968" s="116">
        <v>144</v>
      </c>
      <c r="U1968" s="116" t="s">
        <v>159</v>
      </c>
      <c r="V1968" s="116">
        <v>200</v>
      </c>
      <c r="W1968" s="116">
        <v>1200</v>
      </c>
      <c r="X1968" s="116">
        <v>125</v>
      </c>
      <c r="Y1968" s="116">
        <v>750</v>
      </c>
      <c r="Z1968" s="116">
        <v>75</v>
      </c>
      <c r="AA1968" s="116">
        <v>450</v>
      </c>
      <c r="AB1968" s="116">
        <v>14</v>
      </c>
      <c r="AC1968" s="116">
        <v>73</v>
      </c>
      <c r="AD1968" s="116">
        <v>4</v>
      </c>
      <c r="AE1968" s="116">
        <v>24</v>
      </c>
      <c r="AF1968" s="116" t="s">
        <v>1860</v>
      </c>
      <c r="AG1968" s="117"/>
      <c r="AH1968" s="117" t="s">
        <v>1861</v>
      </c>
    </row>
    <row r="1969" spans="1:34" x14ac:dyDescent="0.25">
      <c r="A1969" s="117" t="s">
        <v>142</v>
      </c>
      <c r="B1969" s="117" t="s">
        <v>143</v>
      </c>
      <c r="C1969" s="117" t="s">
        <v>5693</v>
      </c>
      <c r="D1969" s="117" t="s">
        <v>955</v>
      </c>
      <c r="E1969" s="117" t="s">
        <v>181</v>
      </c>
      <c r="F1969" s="117" t="s">
        <v>1618</v>
      </c>
      <c r="G1969" s="117" t="s">
        <v>1619</v>
      </c>
      <c r="H1969" s="117" t="s">
        <v>3367</v>
      </c>
      <c r="I1969" s="117"/>
      <c r="J1969" s="116" t="s">
        <v>1858</v>
      </c>
      <c r="K1969" s="116">
        <v>8.4063099999999995</v>
      </c>
      <c r="L1969" s="116">
        <v>33.687910000000002</v>
      </c>
      <c r="M1969" s="117" t="s">
        <v>1859</v>
      </c>
      <c r="N1969" s="116" t="s">
        <v>159</v>
      </c>
      <c r="O1969" s="116">
        <v>45</v>
      </c>
      <c r="P1969" s="116">
        <v>270</v>
      </c>
      <c r="Q1969" s="116">
        <v>45</v>
      </c>
      <c r="R1969" s="116">
        <v>270</v>
      </c>
      <c r="S1969" s="116">
        <v>0</v>
      </c>
      <c r="T1969" s="116">
        <v>0</v>
      </c>
      <c r="U1969" s="116" t="s">
        <v>159</v>
      </c>
      <c r="V1969" s="116">
        <v>126</v>
      </c>
      <c r="W1969" s="116">
        <v>756</v>
      </c>
      <c r="X1969" s="116">
        <v>75</v>
      </c>
      <c r="Y1969" s="116">
        <v>450</v>
      </c>
      <c r="Z1969" s="116">
        <v>51</v>
      </c>
      <c r="AA1969" s="116">
        <v>306</v>
      </c>
      <c r="AB1969" s="116">
        <v>4</v>
      </c>
      <c r="AC1969" s="116">
        <v>24</v>
      </c>
      <c r="AD1969" s="116">
        <v>0</v>
      </c>
      <c r="AE1969" s="116">
        <v>0</v>
      </c>
      <c r="AF1969" s="116" t="s">
        <v>1860</v>
      </c>
      <c r="AG1969" s="117"/>
      <c r="AH1969" s="117" t="s">
        <v>1861</v>
      </c>
    </row>
    <row r="1970" spans="1:34" x14ac:dyDescent="0.25">
      <c r="A1970" s="117" t="s">
        <v>142</v>
      </c>
      <c r="B1970" s="117" t="s">
        <v>143</v>
      </c>
      <c r="C1970" s="117" t="s">
        <v>5694</v>
      </c>
      <c r="D1970" s="117" t="s">
        <v>955</v>
      </c>
      <c r="E1970" s="117" t="s">
        <v>181</v>
      </c>
      <c r="F1970" s="117" t="s">
        <v>1618</v>
      </c>
      <c r="G1970" s="117" t="s">
        <v>1619</v>
      </c>
      <c r="H1970" s="117" t="s">
        <v>5101</v>
      </c>
      <c r="I1970" s="117"/>
      <c r="J1970" s="116" t="s">
        <v>1858</v>
      </c>
      <c r="K1970" s="116">
        <v>8.6324576850000003</v>
      </c>
      <c r="L1970" s="116">
        <v>33.827851180000003</v>
      </c>
      <c r="M1970" s="117" t="s">
        <v>1859</v>
      </c>
      <c r="N1970" s="116" t="s">
        <v>159</v>
      </c>
      <c r="O1970" s="116">
        <v>85</v>
      </c>
      <c r="P1970" s="116">
        <v>570</v>
      </c>
      <c r="Q1970" s="116">
        <v>49</v>
      </c>
      <c r="R1970" s="116">
        <v>354</v>
      </c>
      <c r="S1970" s="116">
        <v>36</v>
      </c>
      <c r="T1970" s="116">
        <v>216</v>
      </c>
      <c r="U1970" s="116" t="s">
        <v>159</v>
      </c>
      <c r="V1970" s="116">
        <v>125</v>
      </c>
      <c r="W1970" s="116">
        <v>750</v>
      </c>
      <c r="X1970" s="116">
        <v>80</v>
      </c>
      <c r="Y1970" s="116">
        <v>480</v>
      </c>
      <c r="Z1970" s="116">
        <v>45</v>
      </c>
      <c r="AA1970" s="116">
        <v>270</v>
      </c>
      <c r="AB1970" s="116">
        <v>7</v>
      </c>
      <c r="AC1970" s="116">
        <v>42</v>
      </c>
      <c r="AD1970" s="116">
        <v>9</v>
      </c>
      <c r="AE1970" s="116">
        <v>54</v>
      </c>
      <c r="AF1970" s="116" t="s">
        <v>1860</v>
      </c>
      <c r="AG1970" s="117" t="s">
        <v>1888</v>
      </c>
      <c r="AH1970" s="117" t="s">
        <v>1861</v>
      </c>
    </row>
    <row r="1971" spans="1:34" x14ac:dyDescent="0.25">
      <c r="A1971" s="117" t="s">
        <v>142</v>
      </c>
      <c r="B1971" s="117" t="s">
        <v>143</v>
      </c>
      <c r="C1971" s="117" t="s">
        <v>5695</v>
      </c>
      <c r="D1971" s="117" t="s">
        <v>955</v>
      </c>
      <c r="E1971" s="117" t="s">
        <v>181</v>
      </c>
      <c r="F1971" s="117" t="s">
        <v>1618</v>
      </c>
      <c r="G1971" s="117" t="s">
        <v>1619</v>
      </c>
      <c r="H1971" s="117" t="s">
        <v>5696</v>
      </c>
      <c r="I1971" s="117"/>
      <c r="J1971" s="116" t="s">
        <v>1858</v>
      </c>
      <c r="K1971" s="116">
        <v>8.6360924229999991</v>
      </c>
      <c r="L1971" s="116">
        <v>33.809261096999997</v>
      </c>
      <c r="M1971" s="117" t="s">
        <v>1859</v>
      </c>
      <c r="N1971" s="116" t="s">
        <v>159</v>
      </c>
      <c r="O1971" s="116">
        <v>91</v>
      </c>
      <c r="P1971" s="116">
        <v>500</v>
      </c>
      <c r="Q1971" s="116">
        <v>36</v>
      </c>
      <c r="R1971" s="116">
        <v>200</v>
      </c>
      <c r="S1971" s="116">
        <v>55</v>
      </c>
      <c r="T1971" s="116">
        <v>300</v>
      </c>
      <c r="U1971" s="116" t="s">
        <v>159</v>
      </c>
      <c r="V1971" s="116">
        <v>80</v>
      </c>
      <c r="W1971" s="116">
        <v>700</v>
      </c>
      <c r="X1971" s="116">
        <v>40</v>
      </c>
      <c r="Y1971" s="116">
        <v>300</v>
      </c>
      <c r="Z1971" s="116">
        <v>40</v>
      </c>
      <c r="AA1971" s="116">
        <v>400</v>
      </c>
      <c r="AB1971" s="116">
        <v>6</v>
      </c>
      <c r="AC1971" s="116">
        <v>36</v>
      </c>
      <c r="AD1971" s="116">
        <v>0</v>
      </c>
      <c r="AE1971" s="116">
        <v>0</v>
      </c>
      <c r="AF1971" s="116" t="s">
        <v>1860</v>
      </c>
      <c r="AG1971" s="117"/>
      <c r="AH1971" s="117" t="s">
        <v>1861</v>
      </c>
    </row>
    <row r="1972" spans="1:34" x14ac:dyDescent="0.25">
      <c r="A1972" s="117" t="s">
        <v>142</v>
      </c>
      <c r="B1972" s="117" t="s">
        <v>143</v>
      </c>
      <c r="C1972" s="117" t="s">
        <v>5697</v>
      </c>
      <c r="D1972" s="117" t="s">
        <v>955</v>
      </c>
      <c r="E1972" s="117" t="s">
        <v>181</v>
      </c>
      <c r="F1972" s="117" t="s">
        <v>1618</v>
      </c>
      <c r="G1972" s="117" t="s">
        <v>1619</v>
      </c>
      <c r="H1972" s="117" t="s">
        <v>5698</v>
      </c>
      <c r="I1972" s="117"/>
      <c r="J1972" s="116" t="s">
        <v>1858</v>
      </c>
      <c r="K1972" s="116">
        <v>8.6428200000000004</v>
      </c>
      <c r="L1972" s="116">
        <v>33.842621999999999</v>
      </c>
      <c r="M1972" s="117" t="s">
        <v>1859</v>
      </c>
      <c r="N1972" s="116" t="s">
        <v>159</v>
      </c>
      <c r="O1972" s="116">
        <v>36</v>
      </c>
      <c r="P1972" s="116">
        <v>216</v>
      </c>
      <c r="Q1972" s="116">
        <v>10</v>
      </c>
      <c r="R1972" s="116">
        <v>60</v>
      </c>
      <c r="S1972" s="116">
        <v>26</v>
      </c>
      <c r="T1972" s="116">
        <v>156</v>
      </c>
      <c r="U1972" s="116" t="s">
        <v>159</v>
      </c>
      <c r="V1972" s="116">
        <v>86</v>
      </c>
      <c r="W1972" s="116">
        <v>602</v>
      </c>
      <c r="X1972" s="116">
        <v>49</v>
      </c>
      <c r="Y1972" s="116">
        <v>343</v>
      </c>
      <c r="Z1972" s="116">
        <v>37</v>
      </c>
      <c r="AA1972" s="116">
        <v>259</v>
      </c>
      <c r="AB1972" s="116">
        <v>3</v>
      </c>
      <c r="AC1972" s="116">
        <v>18</v>
      </c>
      <c r="AD1972" s="116">
        <v>5</v>
      </c>
      <c r="AE1972" s="116">
        <v>30</v>
      </c>
      <c r="AF1972" s="116" t="s">
        <v>1915</v>
      </c>
      <c r="AG1972" s="117" t="s">
        <v>1958</v>
      </c>
      <c r="AH1972" s="117" t="s">
        <v>1861</v>
      </c>
    </row>
    <row r="1973" spans="1:34" x14ac:dyDescent="0.25">
      <c r="A1973" s="117" t="s">
        <v>142</v>
      </c>
      <c r="B1973" s="117" t="s">
        <v>143</v>
      </c>
      <c r="C1973" s="117" t="s">
        <v>5699</v>
      </c>
      <c r="D1973" s="117" t="s">
        <v>955</v>
      </c>
      <c r="E1973" s="117" t="s">
        <v>181</v>
      </c>
      <c r="F1973" s="117" t="s">
        <v>1618</v>
      </c>
      <c r="G1973" s="117" t="s">
        <v>1619</v>
      </c>
      <c r="H1973" s="117" t="s">
        <v>5700</v>
      </c>
      <c r="I1973" s="117"/>
      <c r="J1973" s="116" t="s">
        <v>1858</v>
      </c>
      <c r="K1973" s="116">
        <v>8.9062005519999996</v>
      </c>
      <c r="L1973" s="116">
        <v>34.104943564000003</v>
      </c>
      <c r="M1973" s="117" t="s">
        <v>1859</v>
      </c>
      <c r="N1973" s="116" t="s">
        <v>159</v>
      </c>
      <c r="O1973" s="116">
        <v>58</v>
      </c>
      <c r="P1973" s="116">
        <v>284</v>
      </c>
      <c r="Q1973" s="116">
        <v>20</v>
      </c>
      <c r="R1973" s="116">
        <v>70</v>
      </c>
      <c r="S1973" s="116">
        <v>38</v>
      </c>
      <c r="T1973" s="116">
        <v>214</v>
      </c>
      <c r="U1973" s="116" t="s">
        <v>159</v>
      </c>
      <c r="V1973" s="116">
        <v>33</v>
      </c>
      <c r="W1973" s="116">
        <v>134</v>
      </c>
      <c r="X1973" s="116">
        <v>20</v>
      </c>
      <c r="Y1973" s="116">
        <v>60</v>
      </c>
      <c r="Z1973" s="116">
        <v>13</v>
      </c>
      <c r="AA1973" s="116">
        <v>74</v>
      </c>
      <c r="AB1973" s="116">
        <v>0</v>
      </c>
      <c r="AC1973" s="116">
        <v>0</v>
      </c>
      <c r="AD1973" s="116">
        <v>0</v>
      </c>
      <c r="AE1973" s="116">
        <v>0</v>
      </c>
      <c r="AF1973" s="116" t="s">
        <v>1860</v>
      </c>
      <c r="AG1973" s="117"/>
      <c r="AH1973" s="117" t="s">
        <v>1861</v>
      </c>
    </row>
    <row r="1974" spans="1:34" x14ac:dyDescent="0.25">
      <c r="A1974" s="117" t="s">
        <v>142</v>
      </c>
      <c r="B1974" s="117" t="s">
        <v>143</v>
      </c>
      <c r="C1974" s="117" t="s">
        <v>5701</v>
      </c>
      <c r="D1974" s="117" t="s">
        <v>955</v>
      </c>
      <c r="E1974" s="117" t="s">
        <v>181</v>
      </c>
      <c r="F1974" s="117" t="s">
        <v>1618</v>
      </c>
      <c r="G1974" s="117" t="s">
        <v>1619</v>
      </c>
      <c r="H1974" s="117" t="s">
        <v>5702</v>
      </c>
      <c r="I1974" s="117"/>
      <c r="J1974" s="116" t="s">
        <v>1858</v>
      </c>
      <c r="K1974" s="116">
        <v>8.6362819999999996</v>
      </c>
      <c r="L1974" s="116">
        <v>33.833089999999999</v>
      </c>
      <c r="M1974" s="117" t="s">
        <v>1859</v>
      </c>
      <c r="N1974" s="116" t="s">
        <v>159</v>
      </c>
      <c r="O1974" s="116">
        <v>35</v>
      </c>
      <c r="P1974" s="116">
        <v>175</v>
      </c>
      <c r="Q1974" s="116">
        <v>25</v>
      </c>
      <c r="R1974" s="116">
        <v>145</v>
      </c>
      <c r="S1974" s="116">
        <v>10</v>
      </c>
      <c r="T1974" s="116">
        <v>30</v>
      </c>
      <c r="U1974" s="116" t="s">
        <v>159</v>
      </c>
      <c r="V1974" s="116">
        <v>240</v>
      </c>
      <c r="W1974" s="116">
        <v>1200</v>
      </c>
      <c r="X1974" s="116">
        <v>85</v>
      </c>
      <c r="Y1974" s="116">
        <v>425</v>
      </c>
      <c r="Z1974" s="116">
        <v>155</v>
      </c>
      <c r="AA1974" s="116">
        <v>775</v>
      </c>
      <c r="AB1974" s="116">
        <v>51</v>
      </c>
      <c r="AC1974" s="116">
        <v>255</v>
      </c>
      <c r="AD1974" s="116">
        <v>257</v>
      </c>
      <c r="AE1974" s="116">
        <v>1285</v>
      </c>
      <c r="AF1974" s="116" t="s">
        <v>1957</v>
      </c>
      <c r="AG1974" s="117" t="s">
        <v>1958</v>
      </c>
      <c r="AH1974" s="117" t="s">
        <v>1861</v>
      </c>
    </row>
    <row r="1975" spans="1:34" x14ac:dyDescent="0.25">
      <c r="A1975" s="117" t="s">
        <v>142</v>
      </c>
      <c r="B1975" s="117" t="s">
        <v>143</v>
      </c>
      <c r="C1975" s="117" t="s">
        <v>5703</v>
      </c>
      <c r="D1975" s="117" t="s">
        <v>955</v>
      </c>
      <c r="E1975" s="117" t="s">
        <v>181</v>
      </c>
      <c r="F1975" s="117" t="s">
        <v>1618</v>
      </c>
      <c r="G1975" s="117" t="s">
        <v>1619</v>
      </c>
      <c r="H1975" s="117" t="s">
        <v>5704</v>
      </c>
      <c r="I1975" s="117"/>
      <c r="J1975" s="116" t="s">
        <v>1858</v>
      </c>
      <c r="K1975" s="116">
        <v>8.5997299999999992</v>
      </c>
      <c r="L1975" s="116">
        <v>33.833730000000003</v>
      </c>
      <c r="M1975" s="117" t="s">
        <v>1859</v>
      </c>
      <c r="N1975" s="116" t="s">
        <v>159</v>
      </c>
      <c r="O1975" s="116">
        <v>24</v>
      </c>
      <c r="P1975" s="116">
        <v>105</v>
      </c>
      <c r="Q1975" s="116">
        <v>9</v>
      </c>
      <c r="R1975" s="116">
        <v>57</v>
      </c>
      <c r="S1975" s="116">
        <v>15</v>
      </c>
      <c r="T1975" s="116">
        <v>48</v>
      </c>
      <c r="U1975" s="116" t="s">
        <v>159</v>
      </c>
      <c r="V1975" s="116">
        <v>38</v>
      </c>
      <c r="W1975" s="116">
        <v>205</v>
      </c>
      <c r="X1975" s="116">
        <v>24</v>
      </c>
      <c r="Y1975" s="116">
        <v>125</v>
      </c>
      <c r="Z1975" s="116">
        <v>14</v>
      </c>
      <c r="AA1975" s="116">
        <v>80</v>
      </c>
      <c r="AB1975" s="116">
        <v>30</v>
      </c>
      <c r="AC1975" s="116">
        <v>107</v>
      </c>
      <c r="AD1975" s="116">
        <v>12</v>
      </c>
      <c r="AE1975" s="116">
        <v>35</v>
      </c>
      <c r="AF1975" s="116" t="s">
        <v>1957</v>
      </c>
      <c r="AG1975" s="117" t="s">
        <v>1958</v>
      </c>
      <c r="AH1975" s="117" t="s">
        <v>1861</v>
      </c>
    </row>
    <row r="1976" spans="1:34" x14ac:dyDescent="0.25">
      <c r="A1976" s="117" t="s">
        <v>142</v>
      </c>
      <c r="B1976" s="117" t="s">
        <v>143</v>
      </c>
      <c r="C1976" s="117" t="s">
        <v>5705</v>
      </c>
      <c r="D1976" s="117" t="s">
        <v>955</v>
      </c>
      <c r="E1976" s="117" t="s">
        <v>181</v>
      </c>
      <c r="F1976" s="117" t="s">
        <v>1541</v>
      </c>
      <c r="G1976" s="117" t="s">
        <v>181</v>
      </c>
      <c r="H1976" s="117" t="s">
        <v>5706</v>
      </c>
      <c r="I1976" s="117"/>
      <c r="J1976" s="116" t="s">
        <v>1858</v>
      </c>
      <c r="K1976" s="116">
        <v>8.6050550000000001</v>
      </c>
      <c r="L1976" s="116">
        <v>33.922074000000002</v>
      </c>
      <c r="M1976" s="117" t="s">
        <v>1859</v>
      </c>
      <c r="N1976" s="116" t="s">
        <v>159</v>
      </c>
      <c r="O1976" s="116">
        <v>197</v>
      </c>
      <c r="P1976" s="116">
        <v>968</v>
      </c>
      <c r="Q1976" s="116">
        <v>156</v>
      </c>
      <c r="R1976" s="116">
        <v>722</v>
      </c>
      <c r="S1976" s="116">
        <v>41</v>
      </c>
      <c r="T1976" s="116">
        <v>246</v>
      </c>
      <c r="U1976" s="116" t="s">
        <v>159</v>
      </c>
      <c r="V1976" s="116">
        <v>215</v>
      </c>
      <c r="W1976" s="116">
        <v>1290</v>
      </c>
      <c r="X1976" s="116">
        <v>130</v>
      </c>
      <c r="Y1976" s="116">
        <v>780</v>
      </c>
      <c r="Z1976" s="116">
        <v>85</v>
      </c>
      <c r="AA1976" s="116">
        <v>510</v>
      </c>
      <c r="AB1976" s="116">
        <v>6</v>
      </c>
      <c r="AC1976" s="116">
        <v>36</v>
      </c>
      <c r="AD1976" s="116">
        <v>9</v>
      </c>
      <c r="AE1976" s="116">
        <v>54</v>
      </c>
      <c r="AF1976" s="116" t="s">
        <v>1860</v>
      </c>
      <c r="AG1976" s="117"/>
      <c r="AH1976" s="117" t="s">
        <v>1861</v>
      </c>
    </row>
    <row r="1977" spans="1:34" x14ac:dyDescent="0.25">
      <c r="A1977" s="117" t="s">
        <v>142</v>
      </c>
      <c r="B1977" s="117" t="s">
        <v>143</v>
      </c>
      <c r="C1977" s="117" t="s">
        <v>5707</v>
      </c>
      <c r="D1977" s="117" t="s">
        <v>955</v>
      </c>
      <c r="E1977" s="117" t="s">
        <v>181</v>
      </c>
      <c r="F1977" s="117" t="s">
        <v>1541</v>
      </c>
      <c r="G1977" s="117" t="s">
        <v>181</v>
      </c>
      <c r="H1977" s="117" t="s">
        <v>5708</v>
      </c>
      <c r="I1977" s="117" t="s">
        <v>5709</v>
      </c>
      <c r="J1977" s="116" t="s">
        <v>1858</v>
      </c>
      <c r="K1977" s="116">
        <v>8.6050550000000001</v>
      </c>
      <c r="L1977" s="116">
        <v>33.930725000000002</v>
      </c>
      <c r="M1977" s="117" t="s">
        <v>1859</v>
      </c>
      <c r="N1977" s="116" t="s">
        <v>159</v>
      </c>
      <c r="O1977" s="116">
        <v>125</v>
      </c>
      <c r="P1977" s="116">
        <v>750</v>
      </c>
      <c r="Q1977" s="116">
        <v>125</v>
      </c>
      <c r="R1977" s="116">
        <v>750</v>
      </c>
      <c r="S1977" s="116">
        <v>0</v>
      </c>
      <c r="T1977" s="116">
        <v>0</v>
      </c>
      <c r="U1977" s="116" t="s">
        <v>159</v>
      </c>
      <c r="V1977" s="116">
        <v>15</v>
      </c>
      <c r="W1977" s="116">
        <v>200</v>
      </c>
      <c r="X1977" s="116">
        <v>15</v>
      </c>
      <c r="Y1977" s="116">
        <v>200</v>
      </c>
      <c r="Z1977" s="116">
        <v>0</v>
      </c>
      <c r="AA1977" s="116">
        <v>0</v>
      </c>
      <c r="AB1977" s="116">
        <v>0</v>
      </c>
      <c r="AC1977" s="116">
        <v>0</v>
      </c>
      <c r="AD1977" s="116">
        <v>0</v>
      </c>
      <c r="AE1977" s="116">
        <v>0</v>
      </c>
      <c r="AF1977" s="116" t="s">
        <v>2167</v>
      </c>
      <c r="AG1977" s="117" t="s">
        <v>2289</v>
      </c>
      <c r="AH1977" s="117" t="s">
        <v>1861</v>
      </c>
    </row>
    <row r="1978" spans="1:34" x14ac:dyDescent="0.25">
      <c r="A1978" s="117" t="s">
        <v>142</v>
      </c>
      <c r="B1978" s="117" t="s">
        <v>143</v>
      </c>
      <c r="C1978" s="117" t="s">
        <v>5710</v>
      </c>
      <c r="D1978" s="117" t="s">
        <v>955</v>
      </c>
      <c r="E1978" s="117" t="s">
        <v>181</v>
      </c>
      <c r="F1978" s="117" t="s">
        <v>1541</v>
      </c>
      <c r="G1978" s="117" t="s">
        <v>181</v>
      </c>
      <c r="H1978" s="117" t="s">
        <v>5501</v>
      </c>
      <c r="I1978" s="117"/>
      <c r="J1978" s="116" t="s">
        <v>1858</v>
      </c>
      <c r="K1978" s="116">
        <v>8.859064</v>
      </c>
      <c r="L1978" s="116">
        <v>33.967179000000002</v>
      </c>
      <c r="M1978" s="117" t="s">
        <v>1859</v>
      </c>
      <c r="N1978" s="116" t="s">
        <v>159</v>
      </c>
      <c r="O1978" s="116">
        <v>116</v>
      </c>
      <c r="P1978" s="116">
        <v>594</v>
      </c>
      <c r="Q1978" s="116">
        <v>116</v>
      </c>
      <c r="R1978" s="116">
        <v>594</v>
      </c>
      <c r="S1978" s="116">
        <v>0</v>
      </c>
      <c r="T1978" s="116">
        <v>0</v>
      </c>
      <c r="U1978" s="116" t="s">
        <v>159</v>
      </c>
      <c r="V1978" s="116">
        <v>85</v>
      </c>
      <c r="W1978" s="116">
        <v>510</v>
      </c>
      <c r="X1978" s="116">
        <v>65</v>
      </c>
      <c r="Y1978" s="116">
        <v>390</v>
      </c>
      <c r="Z1978" s="116">
        <v>20</v>
      </c>
      <c r="AA1978" s="116">
        <v>120</v>
      </c>
      <c r="AB1978" s="116">
        <v>10</v>
      </c>
      <c r="AC1978" s="116">
        <v>60</v>
      </c>
      <c r="AD1978" s="116">
        <v>20</v>
      </c>
      <c r="AE1978" s="116">
        <v>120</v>
      </c>
      <c r="AF1978" s="116" t="s">
        <v>1915</v>
      </c>
      <c r="AG1978" s="117" t="s">
        <v>2289</v>
      </c>
      <c r="AH1978" s="117" t="s">
        <v>1861</v>
      </c>
    </row>
    <row r="1979" spans="1:34" x14ac:dyDescent="0.25">
      <c r="A1979" s="117" t="s">
        <v>142</v>
      </c>
      <c r="B1979" s="117" t="s">
        <v>143</v>
      </c>
      <c r="C1979" s="117" t="s">
        <v>5711</v>
      </c>
      <c r="D1979" s="117" t="s">
        <v>955</v>
      </c>
      <c r="E1979" s="117" t="s">
        <v>181</v>
      </c>
      <c r="F1979" s="117" t="s">
        <v>1541</v>
      </c>
      <c r="G1979" s="117" t="s">
        <v>181</v>
      </c>
      <c r="H1979" s="117" t="s">
        <v>5712</v>
      </c>
      <c r="I1979" s="117"/>
      <c r="J1979" s="116" t="s">
        <v>1858</v>
      </c>
      <c r="K1979" s="116">
        <v>8.6636439999999997</v>
      </c>
      <c r="L1979" s="116">
        <v>33.965618999999997</v>
      </c>
      <c r="M1979" s="117" t="s">
        <v>1859</v>
      </c>
      <c r="N1979" s="116" t="s">
        <v>159</v>
      </c>
      <c r="O1979" s="116">
        <v>123</v>
      </c>
      <c r="P1979" s="116">
        <v>738</v>
      </c>
      <c r="Q1979" s="116">
        <v>82</v>
      </c>
      <c r="R1979" s="116">
        <v>492</v>
      </c>
      <c r="S1979" s="116">
        <v>41</v>
      </c>
      <c r="T1979" s="116">
        <v>246</v>
      </c>
      <c r="U1979" s="116" t="s">
        <v>159</v>
      </c>
      <c r="V1979" s="116">
        <v>167</v>
      </c>
      <c r="W1979" s="116">
        <v>1002</v>
      </c>
      <c r="X1979" s="116">
        <v>125</v>
      </c>
      <c r="Y1979" s="116">
        <v>750</v>
      </c>
      <c r="Z1979" s="116">
        <v>42</v>
      </c>
      <c r="AA1979" s="116">
        <v>252</v>
      </c>
      <c r="AB1979" s="116">
        <v>3</v>
      </c>
      <c r="AC1979" s="116">
        <v>18</v>
      </c>
      <c r="AD1979" s="116">
        <v>2</v>
      </c>
      <c r="AE1979" s="116">
        <v>12</v>
      </c>
      <c r="AF1979" s="116" t="s">
        <v>1860</v>
      </c>
      <c r="AG1979" s="117"/>
      <c r="AH1979" s="117" t="s">
        <v>1861</v>
      </c>
    </row>
    <row r="1980" spans="1:34" x14ac:dyDescent="0.25">
      <c r="A1980" s="117" t="s">
        <v>142</v>
      </c>
      <c r="B1980" s="117" t="s">
        <v>143</v>
      </c>
      <c r="C1980" s="117" t="s">
        <v>5713</v>
      </c>
      <c r="D1980" s="117" t="s">
        <v>955</v>
      </c>
      <c r="E1980" s="117" t="s">
        <v>181</v>
      </c>
      <c r="F1980" s="117" t="s">
        <v>1541</v>
      </c>
      <c r="G1980" s="117" t="s">
        <v>181</v>
      </c>
      <c r="H1980" s="117" t="s">
        <v>5520</v>
      </c>
      <c r="I1980" s="117"/>
      <c r="J1980" s="116" t="s">
        <v>1858</v>
      </c>
      <c r="K1980" s="116">
        <v>8.8181689999999993</v>
      </c>
      <c r="L1980" s="116">
        <v>33.939973000000002</v>
      </c>
      <c r="M1980" s="117" t="s">
        <v>1859</v>
      </c>
      <c r="N1980" s="116" t="s">
        <v>159</v>
      </c>
      <c r="O1980" s="116">
        <v>115</v>
      </c>
      <c r="P1980" s="116">
        <v>690</v>
      </c>
      <c r="Q1980" s="116">
        <v>63</v>
      </c>
      <c r="R1980" s="116">
        <v>378</v>
      </c>
      <c r="S1980" s="116">
        <v>52</v>
      </c>
      <c r="T1980" s="116">
        <v>312</v>
      </c>
      <c r="U1980" s="116" t="s">
        <v>159</v>
      </c>
      <c r="V1980" s="116">
        <v>186</v>
      </c>
      <c r="W1980" s="116">
        <v>1116</v>
      </c>
      <c r="X1980" s="116">
        <v>85</v>
      </c>
      <c r="Y1980" s="116">
        <v>510</v>
      </c>
      <c r="Z1980" s="116">
        <v>101</v>
      </c>
      <c r="AA1980" s="116">
        <v>606</v>
      </c>
      <c r="AB1980" s="116">
        <v>7</v>
      </c>
      <c r="AC1980" s="116">
        <v>42</v>
      </c>
      <c r="AD1980" s="116">
        <v>5</v>
      </c>
      <c r="AE1980" s="116">
        <v>30</v>
      </c>
      <c r="AF1980" s="116" t="s">
        <v>1860</v>
      </c>
      <c r="AG1980" s="117"/>
      <c r="AH1980" s="117" t="s">
        <v>1861</v>
      </c>
    </row>
    <row r="1981" spans="1:34" x14ac:dyDescent="0.25">
      <c r="A1981" s="117" t="s">
        <v>142</v>
      </c>
      <c r="B1981" s="117" t="s">
        <v>143</v>
      </c>
      <c r="C1981" s="117" t="s">
        <v>5714</v>
      </c>
      <c r="D1981" s="117" t="s">
        <v>955</v>
      </c>
      <c r="E1981" s="117" t="s">
        <v>181</v>
      </c>
      <c r="F1981" s="117" t="s">
        <v>1541</v>
      </c>
      <c r="G1981" s="117" t="s">
        <v>181</v>
      </c>
      <c r="H1981" s="117" t="s">
        <v>5715</v>
      </c>
      <c r="I1981" s="117"/>
      <c r="J1981" s="116" t="s">
        <v>1858</v>
      </c>
      <c r="K1981" s="116">
        <v>8.796386</v>
      </c>
      <c r="L1981" s="116">
        <v>33.991978000000003</v>
      </c>
      <c r="M1981" s="117" t="s">
        <v>1859</v>
      </c>
      <c r="N1981" s="116" t="s">
        <v>159</v>
      </c>
      <c r="O1981" s="116">
        <v>173</v>
      </c>
      <c r="P1981" s="116">
        <v>865</v>
      </c>
      <c r="Q1981" s="116">
        <v>92</v>
      </c>
      <c r="R1981" s="116">
        <v>460</v>
      </c>
      <c r="S1981" s="116">
        <v>81</v>
      </c>
      <c r="T1981" s="116">
        <v>405</v>
      </c>
      <c r="U1981" s="116" t="s">
        <v>159</v>
      </c>
      <c r="V1981" s="116">
        <v>111</v>
      </c>
      <c r="W1981" s="116">
        <v>666</v>
      </c>
      <c r="X1981" s="116">
        <v>79</v>
      </c>
      <c r="Y1981" s="116">
        <v>474</v>
      </c>
      <c r="Z1981" s="116">
        <v>32</v>
      </c>
      <c r="AA1981" s="116">
        <v>192</v>
      </c>
      <c r="AB1981" s="116">
        <v>5</v>
      </c>
      <c r="AC1981" s="116">
        <v>30</v>
      </c>
      <c r="AD1981" s="116">
        <v>0</v>
      </c>
      <c r="AE1981" s="116">
        <v>0</v>
      </c>
      <c r="AF1981" s="116" t="s">
        <v>1860</v>
      </c>
      <c r="AG1981" s="117"/>
      <c r="AH1981" s="117" t="s">
        <v>1861</v>
      </c>
    </row>
    <row r="1982" spans="1:34" x14ac:dyDescent="0.25">
      <c r="A1982" s="117" t="s">
        <v>142</v>
      </c>
      <c r="B1982" s="117" t="s">
        <v>143</v>
      </c>
      <c r="C1982" s="117" t="s">
        <v>5716</v>
      </c>
      <c r="D1982" s="117" t="s">
        <v>955</v>
      </c>
      <c r="E1982" s="117" t="s">
        <v>181</v>
      </c>
      <c r="F1982" s="117" t="s">
        <v>1375</v>
      </c>
      <c r="G1982" s="117" t="s">
        <v>887</v>
      </c>
      <c r="H1982" s="117" t="s">
        <v>4455</v>
      </c>
      <c r="I1982" s="117"/>
      <c r="J1982" s="116" t="s">
        <v>1858</v>
      </c>
      <c r="K1982" s="116">
        <v>9.1333699999999993</v>
      </c>
      <c r="L1982" s="116">
        <v>33.995809999999999</v>
      </c>
      <c r="M1982" s="117" t="s">
        <v>1859</v>
      </c>
      <c r="N1982" s="116" t="s">
        <v>159</v>
      </c>
      <c r="O1982" s="116">
        <v>25</v>
      </c>
      <c r="P1982" s="116">
        <v>125</v>
      </c>
      <c r="Q1982" s="116">
        <v>5</v>
      </c>
      <c r="R1982" s="116">
        <v>25</v>
      </c>
      <c r="S1982" s="116">
        <v>20</v>
      </c>
      <c r="T1982" s="116">
        <v>100</v>
      </c>
      <c r="U1982" s="116" t="s">
        <v>159</v>
      </c>
      <c r="V1982" s="116">
        <v>44</v>
      </c>
      <c r="W1982" s="116">
        <v>220</v>
      </c>
      <c r="X1982" s="116">
        <v>24</v>
      </c>
      <c r="Y1982" s="116">
        <v>120</v>
      </c>
      <c r="Z1982" s="116">
        <v>20</v>
      </c>
      <c r="AA1982" s="116">
        <v>100</v>
      </c>
      <c r="AB1982" s="116">
        <v>4</v>
      </c>
      <c r="AC1982" s="116">
        <v>20</v>
      </c>
      <c r="AD1982" s="116">
        <v>8</v>
      </c>
      <c r="AE1982" s="116">
        <v>40</v>
      </c>
      <c r="AF1982" s="116" t="s">
        <v>1860</v>
      </c>
      <c r="AG1982" s="117"/>
      <c r="AH1982" s="117" t="s">
        <v>1861</v>
      </c>
    </row>
    <row r="1983" spans="1:34" x14ac:dyDescent="0.25">
      <c r="A1983" s="117" t="s">
        <v>142</v>
      </c>
      <c r="B1983" s="117" t="s">
        <v>143</v>
      </c>
      <c r="C1983" s="117" t="s">
        <v>5717</v>
      </c>
      <c r="D1983" s="117" t="s">
        <v>955</v>
      </c>
      <c r="E1983" s="117" t="s">
        <v>181</v>
      </c>
      <c r="F1983" s="117" t="s">
        <v>1375</v>
      </c>
      <c r="G1983" s="117" t="s">
        <v>887</v>
      </c>
      <c r="H1983" s="117" t="s">
        <v>5718</v>
      </c>
      <c r="I1983" s="117"/>
      <c r="J1983" s="116" t="s">
        <v>1858</v>
      </c>
      <c r="K1983" s="116">
        <v>8.6833332999999993</v>
      </c>
      <c r="L1983" s="116">
        <v>34.116666700000003</v>
      </c>
      <c r="M1983" s="117" t="s">
        <v>1859</v>
      </c>
      <c r="N1983" s="116" t="s">
        <v>159</v>
      </c>
      <c r="O1983" s="116">
        <v>26</v>
      </c>
      <c r="P1983" s="116">
        <v>130</v>
      </c>
      <c r="Q1983" s="116">
        <v>7</v>
      </c>
      <c r="R1983" s="116">
        <v>35</v>
      </c>
      <c r="S1983" s="116">
        <v>19</v>
      </c>
      <c r="T1983" s="116">
        <v>95</v>
      </c>
      <c r="U1983" s="119" t="s">
        <v>146</v>
      </c>
      <c r="V1983" s="116">
        <v>0</v>
      </c>
      <c r="W1983" s="116">
        <v>0</v>
      </c>
      <c r="X1983" s="116">
        <v>0</v>
      </c>
      <c r="Y1983" s="116">
        <v>0</v>
      </c>
      <c r="Z1983" s="116">
        <v>0</v>
      </c>
      <c r="AA1983" s="116">
        <v>0</v>
      </c>
      <c r="AB1983" s="116">
        <v>4</v>
      </c>
      <c r="AC1983" s="116">
        <v>25</v>
      </c>
      <c r="AD1983" s="116">
        <v>9</v>
      </c>
      <c r="AE1983" s="116">
        <v>45</v>
      </c>
      <c r="AF1983" s="116" t="s">
        <v>1860</v>
      </c>
      <c r="AG1983" s="117"/>
      <c r="AH1983" s="117" t="s">
        <v>1861</v>
      </c>
    </row>
    <row r="1984" spans="1:34" x14ac:dyDescent="0.25">
      <c r="A1984" s="117" t="s">
        <v>142</v>
      </c>
      <c r="B1984" s="117" t="s">
        <v>143</v>
      </c>
      <c r="C1984" s="117" t="s">
        <v>5719</v>
      </c>
      <c r="D1984" s="117" t="s">
        <v>955</v>
      </c>
      <c r="E1984" s="117" t="s">
        <v>181</v>
      </c>
      <c r="F1984" s="117" t="s">
        <v>1375</v>
      </c>
      <c r="G1984" s="117" t="s">
        <v>887</v>
      </c>
      <c r="H1984" s="117" t="s">
        <v>5720</v>
      </c>
      <c r="I1984" s="117"/>
      <c r="J1984" s="116" t="s">
        <v>1858</v>
      </c>
      <c r="K1984" s="116">
        <v>8.5960251109999994</v>
      </c>
      <c r="L1984" s="116">
        <v>33.962597606999999</v>
      </c>
      <c r="M1984" s="117" t="s">
        <v>1859</v>
      </c>
      <c r="N1984" s="116" t="s">
        <v>159</v>
      </c>
      <c r="O1984" s="116">
        <v>23</v>
      </c>
      <c r="P1984" s="116">
        <v>115</v>
      </c>
      <c r="Q1984" s="116">
        <v>3</v>
      </c>
      <c r="R1984" s="116">
        <v>15</v>
      </c>
      <c r="S1984" s="116">
        <v>20</v>
      </c>
      <c r="T1984" s="116">
        <v>100</v>
      </c>
      <c r="U1984" s="116" t="s">
        <v>159</v>
      </c>
      <c r="V1984" s="116">
        <v>46</v>
      </c>
      <c r="W1984" s="116">
        <v>230</v>
      </c>
      <c r="X1984" s="116">
        <v>23</v>
      </c>
      <c r="Y1984" s="116">
        <v>115</v>
      </c>
      <c r="Z1984" s="116">
        <v>23</v>
      </c>
      <c r="AA1984" s="116">
        <v>115</v>
      </c>
      <c r="AB1984" s="116">
        <v>5</v>
      </c>
      <c r="AC1984" s="116">
        <v>25</v>
      </c>
      <c r="AD1984" s="116">
        <v>7</v>
      </c>
      <c r="AE1984" s="116">
        <v>35</v>
      </c>
      <c r="AF1984" s="116" t="s">
        <v>1860</v>
      </c>
      <c r="AG1984" s="117"/>
      <c r="AH1984" s="117" t="s">
        <v>1861</v>
      </c>
    </row>
    <row r="1985" spans="1:34" x14ac:dyDescent="0.25">
      <c r="A1985" s="117" t="s">
        <v>142</v>
      </c>
      <c r="B1985" s="117" t="s">
        <v>143</v>
      </c>
      <c r="C1985" s="117" t="s">
        <v>5721</v>
      </c>
      <c r="D1985" s="117" t="s">
        <v>955</v>
      </c>
      <c r="E1985" s="117" t="s">
        <v>181</v>
      </c>
      <c r="F1985" s="117" t="s">
        <v>1375</v>
      </c>
      <c r="G1985" s="117" t="s">
        <v>887</v>
      </c>
      <c r="H1985" s="117" t="s">
        <v>5722</v>
      </c>
      <c r="I1985" s="117"/>
      <c r="J1985" s="116" t="s">
        <v>1858</v>
      </c>
      <c r="K1985" s="116">
        <v>8.5096480000000003</v>
      </c>
      <c r="L1985" s="116">
        <v>33.994864</v>
      </c>
      <c r="M1985" s="117" t="s">
        <v>1859</v>
      </c>
      <c r="N1985" s="116" t="s">
        <v>159</v>
      </c>
      <c r="O1985" s="116">
        <v>24</v>
      </c>
      <c r="P1985" s="116">
        <v>120</v>
      </c>
      <c r="Q1985" s="116">
        <v>4</v>
      </c>
      <c r="R1985" s="116">
        <v>20</v>
      </c>
      <c r="S1985" s="116">
        <v>20</v>
      </c>
      <c r="T1985" s="116">
        <v>100</v>
      </c>
      <c r="U1985" s="116" t="s">
        <v>159</v>
      </c>
      <c r="V1985" s="116">
        <v>39</v>
      </c>
      <c r="W1985" s="116">
        <v>195</v>
      </c>
      <c r="X1985" s="116">
        <v>23</v>
      </c>
      <c r="Y1985" s="116">
        <v>115</v>
      </c>
      <c r="Z1985" s="116">
        <v>16</v>
      </c>
      <c r="AA1985" s="116">
        <v>80</v>
      </c>
      <c r="AB1985" s="116">
        <v>5</v>
      </c>
      <c r="AC1985" s="116">
        <v>20</v>
      </c>
      <c r="AD1985" s="116">
        <v>7</v>
      </c>
      <c r="AE1985" s="116">
        <v>35</v>
      </c>
      <c r="AF1985" s="116" t="s">
        <v>1860</v>
      </c>
      <c r="AG1985" s="117"/>
      <c r="AH1985" s="117" t="s">
        <v>1861</v>
      </c>
    </row>
    <row r="1986" spans="1:34" x14ac:dyDescent="0.25">
      <c r="A1986" s="117" t="s">
        <v>142</v>
      </c>
      <c r="B1986" s="117" t="s">
        <v>143</v>
      </c>
      <c r="C1986" s="117" t="s">
        <v>5723</v>
      </c>
      <c r="D1986" s="117" t="s">
        <v>955</v>
      </c>
      <c r="E1986" s="117" t="s">
        <v>181</v>
      </c>
      <c r="F1986" s="117" t="s">
        <v>954</v>
      </c>
      <c r="G1986" s="117" t="s">
        <v>353</v>
      </c>
      <c r="H1986" s="117" t="s">
        <v>353</v>
      </c>
      <c r="I1986" s="117"/>
      <c r="J1986" s="116" t="s">
        <v>1858</v>
      </c>
      <c r="K1986" s="116">
        <v>8.7194400000000005</v>
      </c>
      <c r="L1986" s="116">
        <v>33.733330000000002</v>
      </c>
      <c r="M1986" s="117" t="s">
        <v>1859</v>
      </c>
      <c r="N1986" s="116" t="s">
        <v>159</v>
      </c>
      <c r="O1986" s="116">
        <v>34</v>
      </c>
      <c r="P1986" s="116">
        <v>162</v>
      </c>
      <c r="Q1986" s="116">
        <v>9</v>
      </c>
      <c r="R1986" s="116">
        <v>42</v>
      </c>
      <c r="S1986" s="116">
        <v>25</v>
      </c>
      <c r="T1986" s="116">
        <v>120</v>
      </c>
      <c r="U1986" s="116" t="s">
        <v>159</v>
      </c>
      <c r="V1986" s="116">
        <v>103</v>
      </c>
      <c r="W1986" s="116">
        <v>618</v>
      </c>
      <c r="X1986" s="116">
        <v>25</v>
      </c>
      <c r="Y1986" s="116">
        <v>150</v>
      </c>
      <c r="Z1986" s="116">
        <v>78</v>
      </c>
      <c r="AA1986" s="116">
        <v>468</v>
      </c>
      <c r="AB1986" s="116">
        <v>5</v>
      </c>
      <c r="AC1986" s="116">
        <v>30</v>
      </c>
      <c r="AD1986" s="116">
        <v>21</v>
      </c>
      <c r="AE1986" s="116">
        <v>126</v>
      </c>
      <c r="AF1986" s="116" t="s">
        <v>1860</v>
      </c>
      <c r="AG1986" s="117"/>
      <c r="AH1986" s="117" t="s">
        <v>1861</v>
      </c>
    </row>
    <row r="1987" spans="1:34" x14ac:dyDescent="0.25">
      <c r="A1987" s="117" t="s">
        <v>142</v>
      </c>
      <c r="B1987" s="117" t="s">
        <v>143</v>
      </c>
      <c r="C1987" s="117" t="s">
        <v>5724</v>
      </c>
      <c r="D1987" s="117" t="s">
        <v>955</v>
      </c>
      <c r="E1987" s="117" t="s">
        <v>181</v>
      </c>
      <c r="F1987" s="117" t="s">
        <v>954</v>
      </c>
      <c r="G1987" s="117" t="s">
        <v>353</v>
      </c>
      <c r="H1987" s="117" t="s">
        <v>859</v>
      </c>
      <c r="I1987" s="117"/>
      <c r="J1987" s="116" t="s">
        <v>1858</v>
      </c>
      <c r="K1987" s="116">
        <v>8.6764500000000009</v>
      </c>
      <c r="L1987" s="116">
        <v>33.713839999999998</v>
      </c>
      <c r="M1987" s="117" t="s">
        <v>1859</v>
      </c>
      <c r="N1987" s="116" t="s">
        <v>159</v>
      </c>
      <c r="O1987" s="116">
        <v>52</v>
      </c>
      <c r="P1987" s="116">
        <v>312</v>
      </c>
      <c r="Q1987" s="116">
        <v>31</v>
      </c>
      <c r="R1987" s="116">
        <v>186</v>
      </c>
      <c r="S1987" s="116">
        <v>21</v>
      </c>
      <c r="T1987" s="116">
        <v>126</v>
      </c>
      <c r="U1987" s="116" t="s">
        <v>159</v>
      </c>
      <c r="V1987" s="116">
        <v>94</v>
      </c>
      <c r="W1987" s="116">
        <v>564</v>
      </c>
      <c r="X1987" s="116">
        <v>38</v>
      </c>
      <c r="Y1987" s="116">
        <v>228</v>
      </c>
      <c r="Z1987" s="116">
        <v>56</v>
      </c>
      <c r="AA1987" s="116">
        <v>336</v>
      </c>
      <c r="AB1987" s="116">
        <v>23</v>
      </c>
      <c r="AC1987" s="116">
        <v>138</v>
      </c>
      <c r="AD1987" s="116">
        <v>14</v>
      </c>
      <c r="AE1987" s="116">
        <v>84</v>
      </c>
      <c r="AF1987" s="116" t="s">
        <v>1860</v>
      </c>
      <c r="AG1987" s="117"/>
      <c r="AH1987" s="117" t="s">
        <v>1861</v>
      </c>
    </row>
    <row r="1988" spans="1:34" x14ac:dyDescent="0.25">
      <c r="A1988" s="117" t="s">
        <v>142</v>
      </c>
      <c r="B1988" s="117" t="s">
        <v>143</v>
      </c>
      <c r="C1988" s="117" t="s">
        <v>5725</v>
      </c>
      <c r="D1988" s="117" t="s">
        <v>955</v>
      </c>
      <c r="E1988" s="117" t="s">
        <v>181</v>
      </c>
      <c r="F1988" s="117" t="s">
        <v>954</v>
      </c>
      <c r="G1988" s="117" t="s">
        <v>353</v>
      </c>
      <c r="H1988" s="117" t="s">
        <v>4747</v>
      </c>
      <c r="I1988" s="117"/>
      <c r="J1988" s="116" t="s">
        <v>1858</v>
      </c>
      <c r="K1988" s="116">
        <v>8.5078999999999994</v>
      </c>
      <c r="L1988" s="116">
        <v>33.647500000000001</v>
      </c>
      <c r="M1988" s="117" t="s">
        <v>1859</v>
      </c>
      <c r="N1988" s="116" t="s">
        <v>159</v>
      </c>
      <c r="O1988" s="116">
        <v>37</v>
      </c>
      <c r="P1988" s="116">
        <v>222</v>
      </c>
      <c r="Q1988" s="116">
        <v>22</v>
      </c>
      <c r="R1988" s="116">
        <v>132</v>
      </c>
      <c r="S1988" s="116">
        <v>15</v>
      </c>
      <c r="T1988" s="116">
        <v>90</v>
      </c>
      <c r="U1988" s="116" t="s">
        <v>159</v>
      </c>
      <c r="V1988" s="116">
        <v>127</v>
      </c>
      <c r="W1988" s="116">
        <v>764</v>
      </c>
      <c r="X1988" s="116">
        <v>79</v>
      </c>
      <c r="Y1988" s="116">
        <v>476</v>
      </c>
      <c r="Z1988" s="116">
        <v>48</v>
      </c>
      <c r="AA1988" s="116">
        <v>288</v>
      </c>
      <c r="AB1988" s="116">
        <v>8</v>
      </c>
      <c r="AC1988" s="116">
        <v>48</v>
      </c>
      <c r="AD1988" s="116">
        <v>3</v>
      </c>
      <c r="AE1988" s="116">
        <v>18</v>
      </c>
      <c r="AF1988" s="116" t="s">
        <v>1860</v>
      </c>
      <c r="AG1988" s="117"/>
      <c r="AH1988" s="117" t="s">
        <v>1861</v>
      </c>
    </row>
    <row r="1989" spans="1:34" x14ac:dyDescent="0.25">
      <c r="A1989" s="117" t="s">
        <v>142</v>
      </c>
      <c r="B1989" s="117" t="s">
        <v>143</v>
      </c>
      <c r="C1989" s="117" t="s">
        <v>5726</v>
      </c>
      <c r="D1989" s="117" t="s">
        <v>955</v>
      </c>
      <c r="E1989" s="117" t="s">
        <v>181</v>
      </c>
      <c r="F1989" s="117" t="s">
        <v>954</v>
      </c>
      <c r="G1989" s="117" t="s">
        <v>353</v>
      </c>
      <c r="H1989" s="117" t="s">
        <v>5501</v>
      </c>
      <c r="I1989" s="117"/>
      <c r="J1989" s="116" t="s">
        <v>1858</v>
      </c>
      <c r="K1989" s="116">
        <v>8.6868300000000005</v>
      </c>
      <c r="L1989" s="116">
        <v>33.598019999999998</v>
      </c>
      <c r="M1989" s="117" t="s">
        <v>1859</v>
      </c>
      <c r="N1989" s="116" t="s">
        <v>159</v>
      </c>
      <c r="O1989" s="116">
        <v>100</v>
      </c>
      <c r="P1989" s="116">
        <v>458</v>
      </c>
      <c r="Q1989" s="116">
        <v>40</v>
      </c>
      <c r="R1989" s="116">
        <v>158</v>
      </c>
      <c r="S1989" s="116">
        <v>60</v>
      </c>
      <c r="T1989" s="116">
        <v>300</v>
      </c>
      <c r="U1989" s="116" t="s">
        <v>159</v>
      </c>
      <c r="V1989" s="116">
        <v>124</v>
      </c>
      <c r="W1989" s="116">
        <v>742</v>
      </c>
      <c r="X1989" s="116">
        <v>73</v>
      </c>
      <c r="Y1989" s="116">
        <v>436</v>
      </c>
      <c r="Z1989" s="116">
        <v>51</v>
      </c>
      <c r="AA1989" s="116">
        <v>306</v>
      </c>
      <c r="AB1989" s="116">
        <v>9</v>
      </c>
      <c r="AC1989" s="116">
        <v>54</v>
      </c>
      <c r="AD1989" s="116">
        <v>9</v>
      </c>
      <c r="AE1989" s="116">
        <v>54</v>
      </c>
      <c r="AF1989" s="116" t="s">
        <v>1860</v>
      </c>
      <c r="AG1989" s="117"/>
      <c r="AH1989" s="117" t="s">
        <v>1861</v>
      </c>
    </row>
    <row r="1990" spans="1:34" x14ac:dyDescent="0.25">
      <c r="A1990" s="117" t="s">
        <v>142</v>
      </c>
      <c r="B1990" s="117" t="s">
        <v>143</v>
      </c>
      <c r="C1990" s="117" t="s">
        <v>5727</v>
      </c>
      <c r="D1990" s="117" t="s">
        <v>701</v>
      </c>
      <c r="E1990" s="117" t="s">
        <v>226</v>
      </c>
      <c r="F1990" s="117" t="s">
        <v>1319</v>
      </c>
      <c r="G1990" s="117" t="s">
        <v>1320</v>
      </c>
      <c r="H1990" s="117" t="s">
        <v>1320</v>
      </c>
      <c r="I1990" s="117"/>
      <c r="J1990" s="116" t="s">
        <v>1858</v>
      </c>
      <c r="K1990" s="116">
        <v>9.5218129999999999</v>
      </c>
      <c r="L1990" s="116">
        <v>31.631316000000002</v>
      </c>
      <c r="M1990" s="117" t="s">
        <v>1859</v>
      </c>
      <c r="N1990" s="116" t="s">
        <v>146</v>
      </c>
      <c r="O1990" s="116">
        <v>0</v>
      </c>
      <c r="P1990" s="116">
        <v>0</v>
      </c>
      <c r="Q1990" s="116">
        <v>0</v>
      </c>
      <c r="R1990" s="116">
        <v>0</v>
      </c>
      <c r="S1990" s="116">
        <v>0</v>
      </c>
      <c r="T1990" s="116">
        <v>0</v>
      </c>
      <c r="U1990" s="116" t="s">
        <v>159</v>
      </c>
      <c r="V1990" s="116">
        <v>42</v>
      </c>
      <c r="W1990" s="116">
        <v>289</v>
      </c>
      <c r="X1990" s="116">
        <v>24</v>
      </c>
      <c r="Y1990" s="116">
        <v>159</v>
      </c>
      <c r="Z1990" s="116">
        <v>18</v>
      </c>
      <c r="AA1990" s="116">
        <v>130</v>
      </c>
      <c r="AB1990" s="116">
        <v>0</v>
      </c>
      <c r="AC1990" s="116">
        <v>0</v>
      </c>
      <c r="AD1990" s="116">
        <v>25</v>
      </c>
      <c r="AE1990" s="116">
        <v>133</v>
      </c>
      <c r="AF1990" s="116" t="s">
        <v>1860</v>
      </c>
      <c r="AG1990" s="117"/>
      <c r="AH1990" s="117" t="s">
        <v>1861</v>
      </c>
    </row>
    <row r="1991" spans="1:34" x14ac:dyDescent="0.25">
      <c r="A1991" s="117" t="s">
        <v>142</v>
      </c>
      <c r="B1991" s="117" t="s">
        <v>143</v>
      </c>
      <c r="C1991" s="117" t="s">
        <v>5728</v>
      </c>
      <c r="D1991" s="117" t="s">
        <v>701</v>
      </c>
      <c r="E1991" s="117" t="s">
        <v>226</v>
      </c>
      <c r="F1991" s="117" t="s">
        <v>1319</v>
      </c>
      <c r="G1991" s="117" t="s">
        <v>1320</v>
      </c>
      <c r="H1991" s="117" t="s">
        <v>5729</v>
      </c>
      <c r="I1991" s="117"/>
      <c r="J1991" s="116" t="s">
        <v>1858</v>
      </c>
      <c r="K1991" s="116">
        <v>9.5904429090000001</v>
      </c>
      <c r="L1991" s="116">
        <v>31.6739557</v>
      </c>
      <c r="M1991" s="117" t="s">
        <v>1859</v>
      </c>
      <c r="N1991" s="116" t="s">
        <v>146</v>
      </c>
      <c r="O1991" s="116">
        <v>0</v>
      </c>
      <c r="P1991" s="116">
        <v>0</v>
      </c>
      <c r="Q1991" s="116">
        <v>0</v>
      </c>
      <c r="R1991" s="116">
        <v>0</v>
      </c>
      <c r="S1991" s="116">
        <v>0</v>
      </c>
      <c r="T1991" s="116">
        <v>0</v>
      </c>
      <c r="U1991" s="116" t="s">
        <v>159</v>
      </c>
      <c r="V1991" s="116">
        <v>47</v>
      </c>
      <c r="W1991" s="116">
        <v>379</v>
      </c>
      <c r="X1991" s="116">
        <v>19</v>
      </c>
      <c r="Y1991" s="116">
        <v>217</v>
      </c>
      <c r="Z1991" s="116">
        <v>28</v>
      </c>
      <c r="AA1991" s="116">
        <v>162</v>
      </c>
      <c r="AB1991" s="116">
        <v>0</v>
      </c>
      <c r="AC1991" s="116">
        <v>0</v>
      </c>
      <c r="AD1991" s="116">
        <v>67</v>
      </c>
      <c r="AE1991" s="116">
        <v>370</v>
      </c>
      <c r="AF1991" s="116" t="s">
        <v>1860</v>
      </c>
      <c r="AG1991" s="117"/>
      <c r="AH1991" s="117" t="s">
        <v>1861</v>
      </c>
    </row>
    <row r="1992" spans="1:34" x14ac:dyDescent="0.25">
      <c r="A1992" s="117" t="s">
        <v>142</v>
      </c>
      <c r="B1992" s="117" t="s">
        <v>143</v>
      </c>
      <c r="C1992" s="117" t="s">
        <v>5730</v>
      </c>
      <c r="D1992" s="117" t="s">
        <v>701</v>
      </c>
      <c r="E1992" s="117" t="s">
        <v>226</v>
      </c>
      <c r="F1992" s="117" t="s">
        <v>1319</v>
      </c>
      <c r="G1992" s="117" t="s">
        <v>1320</v>
      </c>
      <c r="H1992" s="117" t="s">
        <v>5731</v>
      </c>
      <c r="I1992" s="117"/>
      <c r="J1992" s="116" t="s">
        <v>1858</v>
      </c>
      <c r="K1992" s="116">
        <v>9.5566041819999992</v>
      </c>
      <c r="L1992" s="116">
        <v>31.615758155999998</v>
      </c>
      <c r="M1992" s="117" t="s">
        <v>1859</v>
      </c>
      <c r="N1992" s="116" t="s">
        <v>146</v>
      </c>
      <c r="O1992" s="116">
        <v>0</v>
      </c>
      <c r="P1992" s="116">
        <v>0</v>
      </c>
      <c r="Q1992" s="116">
        <v>0</v>
      </c>
      <c r="R1992" s="116">
        <v>0</v>
      </c>
      <c r="S1992" s="116">
        <v>0</v>
      </c>
      <c r="T1992" s="116">
        <v>0</v>
      </c>
      <c r="U1992" s="116" t="s">
        <v>159</v>
      </c>
      <c r="V1992" s="116">
        <v>70</v>
      </c>
      <c r="W1992" s="116">
        <v>287</v>
      </c>
      <c r="X1992" s="116">
        <v>52</v>
      </c>
      <c r="Y1992" s="116">
        <v>215</v>
      </c>
      <c r="Z1992" s="116">
        <v>18</v>
      </c>
      <c r="AA1992" s="116">
        <v>72</v>
      </c>
      <c r="AB1992" s="116">
        <v>0</v>
      </c>
      <c r="AC1992" s="116">
        <v>0</v>
      </c>
      <c r="AD1992" s="116">
        <v>35</v>
      </c>
      <c r="AE1992" s="116">
        <v>182</v>
      </c>
      <c r="AF1992" s="116" t="s">
        <v>1860</v>
      </c>
      <c r="AG1992" s="117"/>
      <c r="AH1992" s="117" t="s">
        <v>1861</v>
      </c>
    </row>
    <row r="1993" spans="1:34" x14ac:dyDescent="0.25">
      <c r="A1993" s="117" t="s">
        <v>142</v>
      </c>
      <c r="B1993" s="117" t="s">
        <v>143</v>
      </c>
      <c r="C1993" s="117" t="s">
        <v>5732</v>
      </c>
      <c r="D1993" s="117" t="s">
        <v>701</v>
      </c>
      <c r="E1993" s="117" t="s">
        <v>226</v>
      </c>
      <c r="F1993" s="117" t="s">
        <v>1319</v>
      </c>
      <c r="G1993" s="117" t="s">
        <v>1320</v>
      </c>
      <c r="H1993" s="117" t="s">
        <v>5733</v>
      </c>
      <c r="I1993" s="117"/>
      <c r="J1993" s="116" t="s">
        <v>1858</v>
      </c>
      <c r="K1993" s="116">
        <v>9.5681399999999996</v>
      </c>
      <c r="L1993" s="116">
        <v>31.640999999999998</v>
      </c>
      <c r="M1993" s="117" t="s">
        <v>1859</v>
      </c>
      <c r="N1993" s="116" t="s">
        <v>146</v>
      </c>
      <c r="O1993" s="116">
        <v>0</v>
      </c>
      <c r="P1993" s="116">
        <v>0</v>
      </c>
      <c r="Q1993" s="116">
        <v>0</v>
      </c>
      <c r="R1993" s="116">
        <v>0</v>
      </c>
      <c r="S1993" s="116">
        <v>0</v>
      </c>
      <c r="T1993" s="116">
        <v>0</v>
      </c>
      <c r="U1993" s="116" t="s">
        <v>159</v>
      </c>
      <c r="V1993" s="116">
        <v>147</v>
      </c>
      <c r="W1993" s="116">
        <v>532</v>
      </c>
      <c r="X1993" s="116">
        <v>134</v>
      </c>
      <c r="Y1993" s="116">
        <v>427</v>
      </c>
      <c r="Z1993" s="116">
        <v>13</v>
      </c>
      <c r="AA1993" s="116">
        <v>105</v>
      </c>
      <c r="AB1993" s="116">
        <v>0</v>
      </c>
      <c r="AC1993" s="116">
        <v>0</v>
      </c>
      <c r="AD1993" s="116">
        <v>40</v>
      </c>
      <c r="AE1993" s="116">
        <v>340</v>
      </c>
      <c r="AF1993" s="116" t="s">
        <v>1860</v>
      </c>
      <c r="AG1993" s="117"/>
      <c r="AH1993" s="117" t="s">
        <v>1861</v>
      </c>
    </row>
    <row r="1994" spans="1:34" x14ac:dyDescent="0.25">
      <c r="A1994" s="117" t="s">
        <v>142</v>
      </c>
      <c r="B1994" s="117" t="s">
        <v>143</v>
      </c>
      <c r="C1994" s="117" t="s">
        <v>5734</v>
      </c>
      <c r="D1994" s="117" t="s">
        <v>701</v>
      </c>
      <c r="E1994" s="117" t="s">
        <v>226</v>
      </c>
      <c r="F1994" s="117" t="s">
        <v>1319</v>
      </c>
      <c r="G1994" s="117" t="s">
        <v>1320</v>
      </c>
      <c r="H1994" s="117" t="s">
        <v>5735</v>
      </c>
      <c r="I1994" s="117"/>
      <c r="J1994" s="116" t="s">
        <v>1858</v>
      </c>
      <c r="K1994" s="116">
        <v>9.6033600000000003</v>
      </c>
      <c r="L1994" s="116">
        <v>31.66141</v>
      </c>
      <c r="M1994" s="117" t="s">
        <v>1859</v>
      </c>
      <c r="N1994" s="116" t="s">
        <v>146</v>
      </c>
      <c r="O1994" s="116">
        <v>0</v>
      </c>
      <c r="P1994" s="116">
        <v>0</v>
      </c>
      <c r="Q1994" s="116">
        <v>0</v>
      </c>
      <c r="R1994" s="116">
        <v>0</v>
      </c>
      <c r="S1994" s="116">
        <v>0</v>
      </c>
      <c r="T1994" s="116">
        <v>0</v>
      </c>
      <c r="U1994" s="116" t="s">
        <v>159</v>
      </c>
      <c r="V1994" s="116">
        <v>77</v>
      </c>
      <c r="W1994" s="116">
        <v>581</v>
      </c>
      <c r="X1994" s="116">
        <v>60</v>
      </c>
      <c r="Y1994" s="116">
        <v>446</v>
      </c>
      <c r="Z1994" s="116">
        <v>17</v>
      </c>
      <c r="AA1994" s="116">
        <v>135</v>
      </c>
      <c r="AB1994" s="116">
        <v>0</v>
      </c>
      <c r="AC1994" s="116">
        <v>0</v>
      </c>
      <c r="AD1994" s="116">
        <v>19</v>
      </c>
      <c r="AE1994" s="116">
        <v>200</v>
      </c>
      <c r="AF1994" s="116" t="s">
        <v>1860</v>
      </c>
      <c r="AG1994" s="117"/>
      <c r="AH1994" s="117" t="s">
        <v>1861</v>
      </c>
    </row>
    <row r="1995" spans="1:34" x14ac:dyDescent="0.25">
      <c r="A1995" s="117" t="s">
        <v>142</v>
      </c>
      <c r="B1995" s="117" t="s">
        <v>143</v>
      </c>
      <c r="C1995" s="117" t="s">
        <v>5736</v>
      </c>
      <c r="D1995" s="117" t="s">
        <v>701</v>
      </c>
      <c r="E1995" s="117" t="s">
        <v>226</v>
      </c>
      <c r="F1995" s="117" t="s">
        <v>1319</v>
      </c>
      <c r="G1995" s="117" t="s">
        <v>1320</v>
      </c>
      <c r="H1995" s="117" t="s">
        <v>5737</v>
      </c>
      <c r="I1995" s="117"/>
      <c r="J1995" s="116" t="s">
        <v>1858</v>
      </c>
      <c r="K1995" s="116">
        <v>9.5025099999999991</v>
      </c>
      <c r="L1995" s="116">
        <v>31.636469999999999</v>
      </c>
      <c r="M1995" s="117" t="s">
        <v>1859</v>
      </c>
      <c r="N1995" s="116" t="s">
        <v>146</v>
      </c>
      <c r="O1995" s="116">
        <v>0</v>
      </c>
      <c r="P1995" s="116">
        <v>0</v>
      </c>
      <c r="Q1995" s="116">
        <v>0</v>
      </c>
      <c r="R1995" s="116">
        <v>0</v>
      </c>
      <c r="S1995" s="116">
        <v>0</v>
      </c>
      <c r="T1995" s="116">
        <v>0</v>
      </c>
      <c r="U1995" s="116" t="s">
        <v>159</v>
      </c>
      <c r="V1995" s="116">
        <v>46</v>
      </c>
      <c r="W1995" s="116">
        <v>312</v>
      </c>
      <c r="X1995" s="116">
        <v>31</v>
      </c>
      <c r="Y1995" s="116">
        <v>182</v>
      </c>
      <c r="Z1995" s="116">
        <v>15</v>
      </c>
      <c r="AA1995" s="116">
        <v>130</v>
      </c>
      <c r="AB1995" s="116">
        <v>10</v>
      </c>
      <c r="AC1995" s="116">
        <v>50</v>
      </c>
      <c r="AD1995" s="116">
        <v>59</v>
      </c>
      <c r="AE1995" s="116">
        <v>320</v>
      </c>
      <c r="AF1995" s="116" t="s">
        <v>1860</v>
      </c>
      <c r="AG1995" s="117"/>
      <c r="AH1995" s="117" t="s">
        <v>1861</v>
      </c>
    </row>
    <row r="1996" spans="1:34" x14ac:dyDescent="0.25">
      <c r="A1996" s="117" t="s">
        <v>142</v>
      </c>
      <c r="B1996" s="117" t="s">
        <v>143</v>
      </c>
      <c r="C1996" s="117" t="s">
        <v>5738</v>
      </c>
      <c r="D1996" s="117" t="s">
        <v>701</v>
      </c>
      <c r="E1996" s="117" t="s">
        <v>226</v>
      </c>
      <c r="F1996" s="117" t="s">
        <v>1319</v>
      </c>
      <c r="G1996" s="117" t="s">
        <v>1320</v>
      </c>
      <c r="H1996" s="117" t="s">
        <v>5409</v>
      </c>
      <c r="I1996" s="117"/>
      <c r="J1996" s="116" t="s">
        <v>1858</v>
      </c>
      <c r="K1996" s="116">
        <v>9.6369520000000009</v>
      </c>
      <c r="L1996" s="116">
        <v>31.673189000000001</v>
      </c>
      <c r="M1996" s="117" t="s">
        <v>1859</v>
      </c>
      <c r="N1996" s="116" t="s">
        <v>146</v>
      </c>
      <c r="O1996" s="116">
        <v>0</v>
      </c>
      <c r="P1996" s="116">
        <v>0</v>
      </c>
      <c r="Q1996" s="116">
        <v>0</v>
      </c>
      <c r="R1996" s="116">
        <v>0</v>
      </c>
      <c r="S1996" s="116">
        <v>0</v>
      </c>
      <c r="T1996" s="116">
        <v>0</v>
      </c>
      <c r="U1996" s="116" t="s">
        <v>159</v>
      </c>
      <c r="V1996" s="116">
        <v>43</v>
      </c>
      <c r="W1996" s="116">
        <v>211</v>
      </c>
      <c r="X1996" s="116">
        <v>23</v>
      </c>
      <c r="Y1996" s="116">
        <v>71</v>
      </c>
      <c r="Z1996" s="116">
        <v>20</v>
      </c>
      <c r="AA1996" s="116">
        <v>140</v>
      </c>
      <c r="AB1996" s="116">
        <v>0</v>
      </c>
      <c r="AC1996" s="116">
        <v>0</v>
      </c>
      <c r="AD1996" s="116">
        <v>28</v>
      </c>
      <c r="AE1996" s="116">
        <v>143</v>
      </c>
      <c r="AF1996" s="116" t="s">
        <v>1860</v>
      </c>
      <c r="AG1996" s="117"/>
      <c r="AH1996" s="117" t="s">
        <v>1861</v>
      </c>
    </row>
    <row r="1997" spans="1:34" x14ac:dyDescent="0.25">
      <c r="A1997" s="117" t="s">
        <v>142</v>
      </c>
      <c r="B1997" s="117" t="s">
        <v>143</v>
      </c>
      <c r="C1997" s="117" t="s">
        <v>5739</v>
      </c>
      <c r="D1997" s="117" t="s">
        <v>701</v>
      </c>
      <c r="E1997" s="117" t="s">
        <v>226</v>
      </c>
      <c r="F1997" s="117" t="s">
        <v>1319</v>
      </c>
      <c r="G1997" s="117" t="s">
        <v>1320</v>
      </c>
      <c r="H1997" s="117" t="s">
        <v>5740</v>
      </c>
      <c r="I1997" s="117"/>
      <c r="J1997" s="116" t="s">
        <v>1858</v>
      </c>
      <c r="K1997" s="116">
        <v>9.6229309999999995</v>
      </c>
      <c r="L1997" s="116">
        <v>31.652695999999999</v>
      </c>
      <c r="M1997" s="117" t="s">
        <v>1859</v>
      </c>
      <c r="N1997" s="116" t="s">
        <v>146</v>
      </c>
      <c r="O1997" s="116">
        <v>0</v>
      </c>
      <c r="P1997" s="116">
        <v>0</v>
      </c>
      <c r="Q1997" s="116">
        <v>0</v>
      </c>
      <c r="R1997" s="116">
        <v>0</v>
      </c>
      <c r="S1997" s="116">
        <v>0</v>
      </c>
      <c r="T1997" s="116">
        <v>0</v>
      </c>
      <c r="U1997" s="116" t="s">
        <v>159</v>
      </c>
      <c r="V1997" s="116">
        <v>42</v>
      </c>
      <c r="W1997" s="116">
        <v>237</v>
      </c>
      <c r="X1997" s="116">
        <v>28</v>
      </c>
      <c r="Y1997" s="116">
        <v>165</v>
      </c>
      <c r="Z1997" s="116">
        <v>14</v>
      </c>
      <c r="AA1997" s="116">
        <v>72</v>
      </c>
      <c r="AB1997" s="116">
        <v>0</v>
      </c>
      <c r="AC1997" s="116">
        <v>0</v>
      </c>
      <c r="AD1997" s="116">
        <v>27</v>
      </c>
      <c r="AE1997" s="116">
        <v>173</v>
      </c>
      <c r="AF1997" s="116" t="s">
        <v>1860</v>
      </c>
      <c r="AG1997" s="117"/>
      <c r="AH1997" s="117" t="s">
        <v>1861</v>
      </c>
    </row>
    <row r="1998" spans="1:34" x14ac:dyDescent="0.25">
      <c r="A1998" s="117" t="s">
        <v>142</v>
      </c>
      <c r="B1998" s="117" t="s">
        <v>143</v>
      </c>
      <c r="C1998" s="117" t="s">
        <v>5741</v>
      </c>
      <c r="D1998" s="117" t="s">
        <v>701</v>
      </c>
      <c r="E1998" s="117" t="s">
        <v>226</v>
      </c>
      <c r="F1998" s="117" t="s">
        <v>1319</v>
      </c>
      <c r="G1998" s="117" t="s">
        <v>1320</v>
      </c>
      <c r="H1998" s="117" t="s">
        <v>5742</v>
      </c>
      <c r="I1998" s="117"/>
      <c r="J1998" s="116" t="s">
        <v>1858</v>
      </c>
      <c r="K1998" s="116">
        <v>9.5190680000000008</v>
      </c>
      <c r="L1998" s="116">
        <v>31.633507000000002</v>
      </c>
      <c r="M1998" s="117" t="s">
        <v>1859</v>
      </c>
      <c r="N1998" s="116" t="s">
        <v>146</v>
      </c>
      <c r="O1998" s="116">
        <v>0</v>
      </c>
      <c r="P1998" s="116">
        <v>0</v>
      </c>
      <c r="Q1998" s="116">
        <v>0</v>
      </c>
      <c r="R1998" s="116">
        <v>0</v>
      </c>
      <c r="S1998" s="116">
        <v>0</v>
      </c>
      <c r="T1998" s="116">
        <v>0</v>
      </c>
      <c r="U1998" s="116" t="s">
        <v>159</v>
      </c>
      <c r="V1998" s="116">
        <v>5</v>
      </c>
      <c r="W1998" s="116">
        <v>28</v>
      </c>
      <c r="X1998" s="116">
        <v>2</v>
      </c>
      <c r="Y1998" s="116">
        <v>11</v>
      </c>
      <c r="Z1998" s="116">
        <v>3</v>
      </c>
      <c r="AA1998" s="116">
        <v>17</v>
      </c>
      <c r="AB1998" s="116">
        <v>0</v>
      </c>
      <c r="AC1998" s="116">
        <v>0</v>
      </c>
      <c r="AD1998" s="116">
        <v>50</v>
      </c>
      <c r="AE1998" s="116">
        <v>270</v>
      </c>
      <c r="AF1998" s="116" t="s">
        <v>1860</v>
      </c>
      <c r="AG1998" s="117" t="s">
        <v>1888</v>
      </c>
      <c r="AH1998" s="117" t="s">
        <v>1861</v>
      </c>
    </row>
    <row r="1999" spans="1:34" x14ac:dyDescent="0.25">
      <c r="A1999" s="117" t="s">
        <v>142</v>
      </c>
      <c r="B1999" s="117" t="s">
        <v>143</v>
      </c>
      <c r="C1999" s="117" t="s">
        <v>5743</v>
      </c>
      <c r="D1999" s="117" t="s">
        <v>701</v>
      </c>
      <c r="E1999" s="117" t="s">
        <v>226</v>
      </c>
      <c r="F1999" s="117" t="s">
        <v>1319</v>
      </c>
      <c r="G1999" s="117" t="s">
        <v>1320</v>
      </c>
      <c r="H1999" s="117" t="s">
        <v>5744</v>
      </c>
      <c r="I1999" s="117"/>
      <c r="J1999" s="116" t="s">
        <v>1858</v>
      </c>
      <c r="K1999" s="116">
        <v>9.5189819999999994</v>
      </c>
      <c r="L1999" s="116">
        <v>31.633531000000001</v>
      </c>
      <c r="M1999" s="117" t="s">
        <v>1859</v>
      </c>
      <c r="N1999" s="116" t="s">
        <v>146</v>
      </c>
      <c r="O1999" s="116">
        <v>0</v>
      </c>
      <c r="P1999" s="116">
        <v>0</v>
      </c>
      <c r="Q1999" s="116">
        <v>0</v>
      </c>
      <c r="R1999" s="116">
        <v>0</v>
      </c>
      <c r="S1999" s="116">
        <v>0</v>
      </c>
      <c r="T1999" s="116">
        <v>0</v>
      </c>
      <c r="U1999" s="116" t="s">
        <v>159</v>
      </c>
      <c r="V1999" s="116">
        <v>10</v>
      </c>
      <c r="W1999" s="116">
        <v>55</v>
      </c>
      <c r="X1999" s="116">
        <v>4</v>
      </c>
      <c r="Y1999" s="116">
        <v>22</v>
      </c>
      <c r="Z1999" s="116">
        <v>6</v>
      </c>
      <c r="AA1999" s="116">
        <v>33</v>
      </c>
      <c r="AB1999" s="116">
        <v>0</v>
      </c>
      <c r="AC1999" s="116">
        <v>0</v>
      </c>
      <c r="AD1999" s="116">
        <v>70</v>
      </c>
      <c r="AE1999" s="116">
        <v>350</v>
      </c>
      <c r="AF1999" s="116" t="s">
        <v>1860</v>
      </c>
      <c r="AG1999" s="117" t="s">
        <v>1888</v>
      </c>
      <c r="AH1999" s="117" t="s">
        <v>1861</v>
      </c>
    </row>
    <row r="2000" spans="1:34" x14ac:dyDescent="0.25">
      <c r="A2000" s="117" t="s">
        <v>142</v>
      </c>
      <c r="B2000" s="117" t="s">
        <v>143</v>
      </c>
      <c r="C2000" s="117" t="s">
        <v>5745</v>
      </c>
      <c r="D2000" s="117" t="s">
        <v>701</v>
      </c>
      <c r="E2000" s="117" t="s">
        <v>226</v>
      </c>
      <c r="F2000" s="117" t="s">
        <v>1319</v>
      </c>
      <c r="G2000" s="117" t="s">
        <v>1320</v>
      </c>
      <c r="H2000" s="117" t="s">
        <v>5746</v>
      </c>
      <c r="I2000" s="117"/>
      <c r="J2000" s="116" t="s">
        <v>1858</v>
      </c>
      <c r="K2000" s="116">
        <v>9.5673429999999993</v>
      </c>
      <c r="L2000" s="116">
        <v>31.639927</v>
      </c>
      <c r="M2000" s="117" t="s">
        <v>1859</v>
      </c>
      <c r="N2000" s="116" t="s">
        <v>146</v>
      </c>
      <c r="O2000" s="116">
        <v>0</v>
      </c>
      <c r="P2000" s="116">
        <v>0</v>
      </c>
      <c r="Q2000" s="116">
        <v>0</v>
      </c>
      <c r="R2000" s="116">
        <v>0</v>
      </c>
      <c r="S2000" s="116">
        <v>0</v>
      </c>
      <c r="T2000" s="116">
        <v>0</v>
      </c>
      <c r="U2000" s="116" t="s">
        <v>159</v>
      </c>
      <c r="V2000" s="116">
        <v>5</v>
      </c>
      <c r="W2000" s="116">
        <v>26</v>
      </c>
      <c r="X2000" s="116">
        <v>2</v>
      </c>
      <c r="Y2000" s="116">
        <v>10</v>
      </c>
      <c r="Z2000" s="116">
        <v>3</v>
      </c>
      <c r="AA2000" s="116">
        <v>16</v>
      </c>
      <c r="AB2000" s="116">
        <v>0</v>
      </c>
      <c r="AC2000" s="116">
        <v>0</v>
      </c>
      <c r="AD2000" s="116">
        <v>364</v>
      </c>
      <c r="AE2000" s="116">
        <v>2000</v>
      </c>
      <c r="AF2000" s="116" t="s">
        <v>1860</v>
      </c>
      <c r="AG2000" s="117" t="s">
        <v>1888</v>
      </c>
      <c r="AH2000" s="117" t="s">
        <v>1861</v>
      </c>
    </row>
    <row r="2001" spans="1:34" x14ac:dyDescent="0.25">
      <c r="A2001" s="117" t="s">
        <v>142</v>
      </c>
      <c r="B2001" s="117" t="s">
        <v>143</v>
      </c>
      <c r="C2001" s="117" t="s">
        <v>5747</v>
      </c>
      <c r="D2001" s="117" t="s">
        <v>701</v>
      </c>
      <c r="E2001" s="117" t="s">
        <v>226</v>
      </c>
      <c r="F2001" s="117" t="s">
        <v>1319</v>
      </c>
      <c r="G2001" s="117" t="s">
        <v>1320</v>
      </c>
      <c r="H2001" s="117" t="s">
        <v>5748</v>
      </c>
      <c r="I2001" s="117"/>
      <c r="J2001" s="116" t="s">
        <v>1858</v>
      </c>
      <c r="K2001" s="116">
        <v>9.5791559999999993</v>
      </c>
      <c r="L2001" s="116">
        <v>31.643311000000001</v>
      </c>
      <c r="M2001" s="117" t="s">
        <v>1859</v>
      </c>
      <c r="N2001" s="116" t="s">
        <v>146</v>
      </c>
      <c r="O2001" s="116">
        <v>0</v>
      </c>
      <c r="P2001" s="116">
        <v>0</v>
      </c>
      <c r="Q2001" s="116">
        <v>0</v>
      </c>
      <c r="R2001" s="116">
        <v>0</v>
      </c>
      <c r="S2001" s="116">
        <v>0</v>
      </c>
      <c r="T2001" s="116">
        <v>0</v>
      </c>
      <c r="U2001" s="116" t="s">
        <v>159</v>
      </c>
      <c r="V2001" s="116">
        <v>11</v>
      </c>
      <c r="W2001" s="116">
        <v>66</v>
      </c>
      <c r="X2001" s="116">
        <v>6</v>
      </c>
      <c r="Y2001" s="116">
        <v>37</v>
      </c>
      <c r="Z2001" s="116">
        <v>5</v>
      </c>
      <c r="AA2001" s="116">
        <v>29</v>
      </c>
      <c r="AB2001" s="116">
        <v>0</v>
      </c>
      <c r="AC2001" s="116">
        <v>0</v>
      </c>
      <c r="AD2001" s="116">
        <v>273</v>
      </c>
      <c r="AE2001" s="116">
        <v>1500</v>
      </c>
      <c r="AF2001" s="116" t="s">
        <v>1860</v>
      </c>
      <c r="AG2001" s="117" t="s">
        <v>1888</v>
      </c>
      <c r="AH2001" s="117" t="s">
        <v>1861</v>
      </c>
    </row>
    <row r="2002" spans="1:34" x14ac:dyDescent="0.25">
      <c r="A2002" s="117" t="s">
        <v>142</v>
      </c>
      <c r="B2002" s="117" t="s">
        <v>143</v>
      </c>
      <c r="C2002" s="117" t="s">
        <v>5749</v>
      </c>
      <c r="D2002" s="117" t="s">
        <v>701</v>
      </c>
      <c r="E2002" s="117" t="s">
        <v>226</v>
      </c>
      <c r="F2002" s="117" t="s">
        <v>1319</v>
      </c>
      <c r="G2002" s="117" t="s">
        <v>1320</v>
      </c>
      <c r="H2002" s="117" t="s">
        <v>5750</v>
      </c>
      <c r="I2002" s="117"/>
      <c r="J2002" s="116" t="s">
        <v>1858</v>
      </c>
      <c r="K2002" s="116">
        <v>9.6060280000000002</v>
      </c>
      <c r="L2002" s="116">
        <v>31.662901000000002</v>
      </c>
      <c r="M2002" s="117" t="s">
        <v>1859</v>
      </c>
      <c r="N2002" s="116" t="s">
        <v>146</v>
      </c>
      <c r="O2002" s="116">
        <v>0</v>
      </c>
      <c r="P2002" s="116">
        <v>0</v>
      </c>
      <c r="Q2002" s="116">
        <v>0</v>
      </c>
      <c r="R2002" s="116">
        <v>0</v>
      </c>
      <c r="S2002" s="116">
        <v>0</v>
      </c>
      <c r="T2002" s="116">
        <v>0</v>
      </c>
      <c r="U2002" s="116" t="s">
        <v>159</v>
      </c>
      <c r="V2002" s="116">
        <v>10</v>
      </c>
      <c r="W2002" s="116">
        <v>57</v>
      </c>
      <c r="X2002" s="116">
        <v>5</v>
      </c>
      <c r="Y2002" s="116">
        <v>27</v>
      </c>
      <c r="Z2002" s="116">
        <v>5</v>
      </c>
      <c r="AA2002" s="116">
        <v>30</v>
      </c>
      <c r="AB2002" s="116">
        <v>0</v>
      </c>
      <c r="AC2002" s="116">
        <v>0</v>
      </c>
      <c r="AD2002" s="116">
        <v>454</v>
      </c>
      <c r="AE2002" s="116">
        <v>2500</v>
      </c>
      <c r="AF2002" s="116" t="s">
        <v>1860</v>
      </c>
      <c r="AG2002" s="117" t="s">
        <v>1888</v>
      </c>
      <c r="AH2002" s="117" t="s">
        <v>1861</v>
      </c>
    </row>
    <row r="2003" spans="1:34" x14ac:dyDescent="0.25">
      <c r="A2003" s="117" t="s">
        <v>142</v>
      </c>
      <c r="B2003" s="117" t="s">
        <v>143</v>
      </c>
      <c r="C2003" s="117" t="s">
        <v>5751</v>
      </c>
      <c r="D2003" s="117" t="s">
        <v>701</v>
      </c>
      <c r="E2003" s="117" t="s">
        <v>226</v>
      </c>
      <c r="F2003" s="117" t="s">
        <v>1230</v>
      </c>
      <c r="G2003" s="117" t="s">
        <v>1231</v>
      </c>
      <c r="H2003" s="117" t="s">
        <v>5752</v>
      </c>
      <c r="I2003" s="117"/>
      <c r="J2003" s="116" t="s">
        <v>1858</v>
      </c>
      <c r="K2003" s="116">
        <v>9.53294</v>
      </c>
      <c r="L2003" s="116">
        <v>31.655110000000001</v>
      </c>
      <c r="M2003" s="117" t="s">
        <v>1859</v>
      </c>
      <c r="N2003" s="116" t="s">
        <v>159</v>
      </c>
      <c r="O2003" s="116">
        <v>90</v>
      </c>
      <c r="P2003" s="116">
        <v>421</v>
      </c>
      <c r="Q2003" s="116">
        <v>65</v>
      </c>
      <c r="R2003" s="116">
        <v>313</v>
      </c>
      <c r="S2003" s="116">
        <v>25</v>
      </c>
      <c r="T2003" s="116">
        <v>108</v>
      </c>
      <c r="U2003" s="116" t="s">
        <v>159</v>
      </c>
      <c r="V2003" s="116">
        <v>128</v>
      </c>
      <c r="W2003" s="116">
        <v>540</v>
      </c>
      <c r="X2003" s="116">
        <v>78</v>
      </c>
      <c r="Y2003" s="116">
        <v>278</v>
      </c>
      <c r="Z2003" s="116">
        <v>50</v>
      </c>
      <c r="AA2003" s="116">
        <v>262</v>
      </c>
      <c r="AB2003" s="116">
        <v>47</v>
      </c>
      <c r="AC2003" s="116">
        <v>260</v>
      </c>
      <c r="AD2003" s="116">
        <v>80</v>
      </c>
      <c r="AE2003" s="116">
        <v>445</v>
      </c>
      <c r="AF2003" s="116" t="s">
        <v>1860</v>
      </c>
      <c r="AG2003" s="117"/>
      <c r="AH2003" s="117" t="s">
        <v>1861</v>
      </c>
    </row>
    <row r="2004" spans="1:34" x14ac:dyDescent="0.25">
      <c r="A2004" s="117" t="s">
        <v>142</v>
      </c>
      <c r="B2004" s="117" t="s">
        <v>143</v>
      </c>
      <c r="C2004" s="117" t="s">
        <v>5753</v>
      </c>
      <c r="D2004" s="117" t="s">
        <v>701</v>
      </c>
      <c r="E2004" s="117" t="s">
        <v>226</v>
      </c>
      <c r="F2004" s="117" t="s">
        <v>1230</v>
      </c>
      <c r="G2004" s="117" t="s">
        <v>1231</v>
      </c>
      <c r="H2004" s="117" t="s">
        <v>5754</v>
      </c>
      <c r="I2004" s="117"/>
      <c r="J2004" s="116" t="s">
        <v>1858</v>
      </c>
      <c r="K2004" s="116">
        <v>9.5228900000000003</v>
      </c>
      <c r="L2004" s="116">
        <v>31.65634</v>
      </c>
      <c r="M2004" s="117" t="s">
        <v>1859</v>
      </c>
      <c r="N2004" s="116" t="s">
        <v>159</v>
      </c>
      <c r="O2004" s="116">
        <v>162</v>
      </c>
      <c r="P2004" s="116">
        <v>814</v>
      </c>
      <c r="Q2004" s="116">
        <v>122</v>
      </c>
      <c r="R2004" s="116">
        <v>617</v>
      </c>
      <c r="S2004" s="116">
        <v>40</v>
      </c>
      <c r="T2004" s="116">
        <v>197</v>
      </c>
      <c r="U2004" s="116" t="s">
        <v>159</v>
      </c>
      <c r="V2004" s="116">
        <v>70</v>
      </c>
      <c r="W2004" s="116">
        <v>564</v>
      </c>
      <c r="X2004" s="116">
        <v>42</v>
      </c>
      <c r="Y2004" s="116">
        <v>374</v>
      </c>
      <c r="Z2004" s="116">
        <v>28</v>
      </c>
      <c r="AA2004" s="116">
        <v>190</v>
      </c>
      <c r="AB2004" s="116">
        <v>30</v>
      </c>
      <c r="AC2004" s="116">
        <v>150</v>
      </c>
      <c r="AD2004" s="116">
        <v>155</v>
      </c>
      <c r="AE2004" s="116">
        <v>856</v>
      </c>
      <c r="AF2004" s="116" t="s">
        <v>1860</v>
      </c>
      <c r="AG2004" s="117"/>
      <c r="AH2004" s="117" t="s">
        <v>1861</v>
      </c>
    </row>
    <row r="2005" spans="1:34" x14ac:dyDescent="0.25">
      <c r="A2005" s="117" t="s">
        <v>142</v>
      </c>
      <c r="B2005" s="117" t="s">
        <v>143</v>
      </c>
      <c r="C2005" s="117" t="s">
        <v>5755</v>
      </c>
      <c r="D2005" s="117" t="s">
        <v>701</v>
      </c>
      <c r="E2005" s="117" t="s">
        <v>226</v>
      </c>
      <c r="F2005" s="117" t="s">
        <v>1230</v>
      </c>
      <c r="G2005" s="117" t="s">
        <v>1231</v>
      </c>
      <c r="H2005" s="117" t="s">
        <v>5756</v>
      </c>
      <c r="I2005" s="117"/>
      <c r="J2005" s="116" t="s">
        <v>1858</v>
      </c>
      <c r="K2005" s="116">
        <v>9.5318500000000004</v>
      </c>
      <c r="L2005" s="116">
        <v>31.651199999999999</v>
      </c>
      <c r="M2005" s="117" t="s">
        <v>1859</v>
      </c>
      <c r="N2005" s="116" t="s">
        <v>159</v>
      </c>
      <c r="O2005" s="116">
        <v>81</v>
      </c>
      <c r="P2005" s="116">
        <v>365</v>
      </c>
      <c r="Q2005" s="116">
        <v>0</v>
      </c>
      <c r="R2005" s="116">
        <v>0</v>
      </c>
      <c r="S2005" s="116">
        <v>81</v>
      </c>
      <c r="T2005" s="116">
        <v>365</v>
      </c>
      <c r="U2005" s="116" t="s">
        <v>159</v>
      </c>
      <c r="V2005" s="116">
        <v>171</v>
      </c>
      <c r="W2005" s="116">
        <v>977</v>
      </c>
      <c r="X2005" s="116">
        <v>141</v>
      </c>
      <c r="Y2005" s="116">
        <v>810</v>
      </c>
      <c r="Z2005" s="116">
        <v>30</v>
      </c>
      <c r="AA2005" s="116">
        <v>167</v>
      </c>
      <c r="AB2005" s="116">
        <v>26</v>
      </c>
      <c r="AC2005" s="116">
        <v>130</v>
      </c>
      <c r="AD2005" s="116">
        <v>41</v>
      </c>
      <c r="AE2005" s="116">
        <v>217</v>
      </c>
      <c r="AF2005" s="116" t="s">
        <v>1860</v>
      </c>
      <c r="AG2005" s="117" t="s">
        <v>2049</v>
      </c>
      <c r="AH2005" s="117" t="s">
        <v>1861</v>
      </c>
    </row>
    <row r="2006" spans="1:34" x14ac:dyDescent="0.25">
      <c r="A2006" s="117" t="s">
        <v>142</v>
      </c>
      <c r="B2006" s="117" t="s">
        <v>143</v>
      </c>
      <c r="C2006" s="117" t="s">
        <v>5757</v>
      </c>
      <c r="D2006" s="117" t="s">
        <v>701</v>
      </c>
      <c r="E2006" s="117" t="s">
        <v>226</v>
      </c>
      <c r="F2006" s="117" t="s">
        <v>1230</v>
      </c>
      <c r="G2006" s="117" t="s">
        <v>1231</v>
      </c>
      <c r="H2006" s="117" t="s">
        <v>5758</v>
      </c>
      <c r="I2006" s="117" t="s">
        <v>5758</v>
      </c>
      <c r="J2006" s="116" t="s">
        <v>1858</v>
      </c>
      <c r="K2006" s="116">
        <v>9.5354600000000005</v>
      </c>
      <c r="L2006" s="116">
        <v>31.65802</v>
      </c>
      <c r="M2006" s="117" t="s">
        <v>1859</v>
      </c>
      <c r="N2006" s="116" t="s">
        <v>159</v>
      </c>
      <c r="O2006" s="116">
        <v>140</v>
      </c>
      <c r="P2006" s="116">
        <v>702</v>
      </c>
      <c r="Q2006" s="116">
        <v>83</v>
      </c>
      <c r="R2006" s="116">
        <v>417</v>
      </c>
      <c r="S2006" s="116">
        <v>57</v>
      </c>
      <c r="T2006" s="116">
        <v>285</v>
      </c>
      <c r="U2006" s="116" t="s">
        <v>159</v>
      </c>
      <c r="V2006" s="116">
        <v>91</v>
      </c>
      <c r="W2006" s="116">
        <v>452</v>
      </c>
      <c r="X2006" s="116">
        <v>70</v>
      </c>
      <c r="Y2006" s="116">
        <v>347</v>
      </c>
      <c r="Z2006" s="116">
        <v>21</v>
      </c>
      <c r="AA2006" s="116">
        <v>105</v>
      </c>
      <c r="AB2006" s="116">
        <v>34</v>
      </c>
      <c r="AC2006" s="116">
        <v>170</v>
      </c>
      <c r="AD2006" s="116">
        <v>43</v>
      </c>
      <c r="AE2006" s="116">
        <v>258</v>
      </c>
      <c r="AF2006" s="116" t="s">
        <v>1860</v>
      </c>
      <c r="AG2006" s="117"/>
      <c r="AH2006" s="117" t="s">
        <v>1861</v>
      </c>
    </row>
    <row r="2007" spans="1:34" x14ac:dyDescent="0.25">
      <c r="A2007" s="118" t="s">
        <v>142</v>
      </c>
      <c r="B2007" s="118" t="s">
        <v>143</v>
      </c>
      <c r="C2007" s="118" t="s">
        <v>5759</v>
      </c>
      <c r="D2007" s="118" t="s">
        <v>701</v>
      </c>
      <c r="E2007" s="118" t="s">
        <v>226</v>
      </c>
      <c r="F2007" s="118" t="s">
        <v>1230</v>
      </c>
      <c r="G2007" s="118" t="s">
        <v>1231</v>
      </c>
      <c r="H2007" s="118" t="s">
        <v>5760</v>
      </c>
      <c r="I2007" s="118"/>
      <c r="J2007" s="118" t="s">
        <v>1885</v>
      </c>
      <c r="K2007" s="119">
        <v>9.5340000000000007</v>
      </c>
      <c r="L2007" s="119">
        <v>31.652249999999999</v>
      </c>
      <c r="M2007" s="118" t="s">
        <v>2151</v>
      </c>
      <c r="N2007" s="116" t="s">
        <v>146</v>
      </c>
      <c r="O2007" s="119">
        <v>0</v>
      </c>
      <c r="P2007" s="119">
        <v>0</v>
      </c>
      <c r="Q2007" s="119">
        <v>0</v>
      </c>
      <c r="R2007" s="119">
        <v>0</v>
      </c>
      <c r="S2007" s="119">
        <v>0</v>
      </c>
      <c r="T2007" s="119">
        <v>0</v>
      </c>
      <c r="U2007" s="119" t="s">
        <v>146</v>
      </c>
      <c r="V2007" s="119">
        <v>0</v>
      </c>
      <c r="W2007" s="116">
        <v>0</v>
      </c>
      <c r="X2007" s="119">
        <v>0</v>
      </c>
      <c r="Y2007" s="119">
        <v>0</v>
      </c>
      <c r="Z2007" s="119">
        <v>0</v>
      </c>
      <c r="AA2007" s="119">
        <v>0</v>
      </c>
      <c r="AB2007" s="119">
        <v>0</v>
      </c>
      <c r="AC2007" s="119">
        <v>0</v>
      </c>
      <c r="AD2007" s="119">
        <v>0</v>
      </c>
      <c r="AE2007" s="119">
        <v>0</v>
      </c>
      <c r="AF2007" s="116" t="s">
        <v>1860</v>
      </c>
      <c r="AG2007" s="118" t="s">
        <v>2152</v>
      </c>
      <c r="AH2007" s="117" t="s">
        <v>1861</v>
      </c>
    </row>
    <row r="2008" spans="1:34" x14ac:dyDescent="0.25">
      <c r="A2008" s="118" t="s">
        <v>142</v>
      </c>
      <c r="B2008" s="118" t="s">
        <v>143</v>
      </c>
      <c r="C2008" s="118" t="s">
        <v>5761</v>
      </c>
      <c r="D2008" s="118" t="s">
        <v>701</v>
      </c>
      <c r="E2008" s="118" t="s">
        <v>226</v>
      </c>
      <c r="F2008" s="118" t="s">
        <v>1230</v>
      </c>
      <c r="G2008" s="118" t="s">
        <v>1231</v>
      </c>
      <c r="H2008" s="118" t="s">
        <v>5762</v>
      </c>
      <c r="I2008" s="118"/>
      <c r="J2008" s="118" t="s">
        <v>1885</v>
      </c>
      <c r="K2008" s="119">
        <v>9.5181000000000004</v>
      </c>
      <c r="L2008" s="119">
        <v>31.659189999999999</v>
      </c>
      <c r="M2008" s="118" t="s">
        <v>2151</v>
      </c>
      <c r="N2008" s="116" t="s">
        <v>146</v>
      </c>
      <c r="O2008" s="119">
        <v>0</v>
      </c>
      <c r="P2008" s="119">
        <v>0</v>
      </c>
      <c r="Q2008" s="119">
        <v>0</v>
      </c>
      <c r="R2008" s="119">
        <v>0</v>
      </c>
      <c r="S2008" s="119">
        <v>0</v>
      </c>
      <c r="T2008" s="119">
        <v>0</v>
      </c>
      <c r="U2008" s="119" t="s">
        <v>146</v>
      </c>
      <c r="V2008" s="119">
        <v>0</v>
      </c>
      <c r="W2008" s="116">
        <v>0</v>
      </c>
      <c r="X2008" s="119">
        <v>0</v>
      </c>
      <c r="Y2008" s="119">
        <v>0</v>
      </c>
      <c r="Z2008" s="119">
        <v>0</v>
      </c>
      <c r="AA2008" s="119">
        <v>0</v>
      </c>
      <c r="AB2008" s="119">
        <v>0</v>
      </c>
      <c r="AC2008" s="119">
        <v>0</v>
      </c>
      <c r="AD2008" s="119">
        <v>0</v>
      </c>
      <c r="AE2008" s="119">
        <v>0</v>
      </c>
      <c r="AF2008" s="116" t="s">
        <v>1860</v>
      </c>
      <c r="AG2008" s="118" t="s">
        <v>2152</v>
      </c>
      <c r="AH2008" s="117" t="s">
        <v>1861</v>
      </c>
    </row>
    <row r="2009" spans="1:34" x14ac:dyDescent="0.25">
      <c r="A2009" s="117" t="s">
        <v>142</v>
      </c>
      <c r="B2009" s="117" t="s">
        <v>143</v>
      </c>
      <c r="C2009" s="117" t="s">
        <v>5763</v>
      </c>
      <c r="D2009" s="117" t="s">
        <v>701</v>
      </c>
      <c r="E2009" s="117" t="s">
        <v>226</v>
      </c>
      <c r="F2009" s="117" t="s">
        <v>1317</v>
      </c>
      <c r="G2009" s="117" t="s">
        <v>1318</v>
      </c>
      <c r="H2009" s="117" t="s">
        <v>5764</v>
      </c>
      <c r="I2009" s="117"/>
      <c r="J2009" s="116" t="s">
        <v>1858</v>
      </c>
      <c r="K2009" s="116">
        <v>9.5260999999999996</v>
      </c>
      <c r="L2009" s="116">
        <v>31.664259999999999</v>
      </c>
      <c r="M2009" s="117" t="s">
        <v>1859</v>
      </c>
      <c r="N2009" s="116" t="s">
        <v>159</v>
      </c>
      <c r="O2009" s="116">
        <v>134</v>
      </c>
      <c r="P2009" s="116">
        <v>735</v>
      </c>
      <c r="Q2009" s="116">
        <v>93</v>
      </c>
      <c r="R2009" s="116">
        <v>530</v>
      </c>
      <c r="S2009" s="116">
        <v>41</v>
      </c>
      <c r="T2009" s="116">
        <v>205</v>
      </c>
      <c r="U2009" s="116" t="s">
        <v>159</v>
      </c>
      <c r="V2009" s="116">
        <v>43</v>
      </c>
      <c r="W2009" s="116">
        <v>269</v>
      </c>
      <c r="X2009" s="116">
        <v>27</v>
      </c>
      <c r="Y2009" s="116">
        <v>145</v>
      </c>
      <c r="Z2009" s="116">
        <v>16</v>
      </c>
      <c r="AA2009" s="116">
        <v>124</v>
      </c>
      <c r="AB2009" s="116">
        <v>0</v>
      </c>
      <c r="AC2009" s="116">
        <v>0</v>
      </c>
      <c r="AD2009" s="116">
        <v>35</v>
      </c>
      <c r="AE2009" s="116">
        <v>203</v>
      </c>
      <c r="AF2009" s="116" t="s">
        <v>1860</v>
      </c>
      <c r="AG2009" s="117"/>
      <c r="AH2009" s="117" t="s">
        <v>1861</v>
      </c>
    </row>
    <row r="2010" spans="1:34" x14ac:dyDescent="0.25">
      <c r="A2010" s="117" t="s">
        <v>142</v>
      </c>
      <c r="B2010" s="117" t="s">
        <v>143</v>
      </c>
      <c r="C2010" s="117" t="s">
        <v>5765</v>
      </c>
      <c r="D2010" s="117" t="s">
        <v>701</v>
      </c>
      <c r="E2010" s="117" t="s">
        <v>226</v>
      </c>
      <c r="F2010" s="117" t="s">
        <v>1317</v>
      </c>
      <c r="G2010" s="117" t="s">
        <v>1318</v>
      </c>
      <c r="H2010" s="117" t="s">
        <v>5766</v>
      </c>
      <c r="I2010" s="117"/>
      <c r="J2010" s="116" t="s">
        <v>1858</v>
      </c>
      <c r="K2010" s="116">
        <v>9.5211299999999994</v>
      </c>
      <c r="L2010" s="116">
        <v>31.665199999999999</v>
      </c>
      <c r="M2010" s="117" t="s">
        <v>1859</v>
      </c>
      <c r="N2010" s="116" t="s">
        <v>159</v>
      </c>
      <c r="O2010" s="116">
        <v>120</v>
      </c>
      <c r="P2010" s="116">
        <v>595</v>
      </c>
      <c r="Q2010" s="116">
        <v>90</v>
      </c>
      <c r="R2010" s="116">
        <v>235</v>
      </c>
      <c r="S2010" s="116">
        <v>30</v>
      </c>
      <c r="T2010" s="116">
        <v>360</v>
      </c>
      <c r="U2010" s="116" t="s">
        <v>159</v>
      </c>
      <c r="V2010" s="116">
        <v>106</v>
      </c>
      <c r="W2010" s="116">
        <v>530</v>
      </c>
      <c r="X2010" s="116">
        <v>71</v>
      </c>
      <c r="Y2010" s="116">
        <v>395</v>
      </c>
      <c r="Z2010" s="116">
        <v>35</v>
      </c>
      <c r="AA2010" s="116">
        <v>135</v>
      </c>
      <c r="AB2010" s="116">
        <v>0</v>
      </c>
      <c r="AC2010" s="116">
        <v>0</v>
      </c>
      <c r="AD2010" s="116">
        <v>36</v>
      </c>
      <c r="AE2010" s="116">
        <v>219</v>
      </c>
      <c r="AF2010" s="116" t="s">
        <v>1860</v>
      </c>
      <c r="AG2010" s="117"/>
      <c r="AH2010" s="117" t="s">
        <v>1861</v>
      </c>
    </row>
    <row r="2011" spans="1:34" x14ac:dyDescent="0.25">
      <c r="A2011" s="117" t="s">
        <v>142</v>
      </c>
      <c r="B2011" s="117" t="s">
        <v>143</v>
      </c>
      <c r="C2011" s="117" t="s">
        <v>5767</v>
      </c>
      <c r="D2011" s="117" t="s">
        <v>701</v>
      </c>
      <c r="E2011" s="117" t="s">
        <v>226</v>
      </c>
      <c r="F2011" s="117" t="s">
        <v>1317</v>
      </c>
      <c r="G2011" s="117" t="s">
        <v>1318</v>
      </c>
      <c r="H2011" s="117" t="s">
        <v>5768</v>
      </c>
      <c r="I2011" s="117"/>
      <c r="J2011" s="116" t="s">
        <v>1858</v>
      </c>
      <c r="K2011" s="116">
        <v>9.5312700009999993</v>
      </c>
      <c r="L2011" s="116">
        <v>31.666679999999999</v>
      </c>
      <c r="M2011" s="117" t="s">
        <v>1859</v>
      </c>
      <c r="N2011" s="116" t="s">
        <v>159</v>
      </c>
      <c r="O2011" s="116">
        <v>85</v>
      </c>
      <c r="P2011" s="116">
        <v>607</v>
      </c>
      <c r="Q2011" s="116">
        <v>60</v>
      </c>
      <c r="R2011" s="116">
        <v>471</v>
      </c>
      <c r="S2011" s="116">
        <v>25</v>
      </c>
      <c r="T2011" s="116">
        <v>136</v>
      </c>
      <c r="U2011" s="116" t="s">
        <v>159</v>
      </c>
      <c r="V2011" s="116">
        <v>38</v>
      </c>
      <c r="W2011" s="116">
        <v>313</v>
      </c>
      <c r="X2011" s="116">
        <v>19</v>
      </c>
      <c r="Y2011" s="116">
        <v>165</v>
      </c>
      <c r="Z2011" s="116">
        <v>19</v>
      </c>
      <c r="AA2011" s="116">
        <v>148</v>
      </c>
      <c r="AB2011" s="116">
        <v>0</v>
      </c>
      <c r="AC2011" s="116">
        <v>0</v>
      </c>
      <c r="AD2011" s="116">
        <v>48</v>
      </c>
      <c r="AE2011" s="116">
        <v>288</v>
      </c>
      <c r="AF2011" s="116" t="s">
        <v>1860</v>
      </c>
      <c r="AG2011" s="117"/>
      <c r="AH2011" s="117" t="s">
        <v>1861</v>
      </c>
    </row>
    <row r="2012" spans="1:34" x14ac:dyDescent="0.25">
      <c r="A2012" s="117" t="s">
        <v>142</v>
      </c>
      <c r="B2012" s="117" t="s">
        <v>143</v>
      </c>
      <c r="C2012" s="117" t="s">
        <v>5769</v>
      </c>
      <c r="D2012" s="117" t="s">
        <v>701</v>
      </c>
      <c r="E2012" s="117" t="s">
        <v>226</v>
      </c>
      <c r="F2012" s="117" t="s">
        <v>1317</v>
      </c>
      <c r="G2012" s="117" t="s">
        <v>1318</v>
      </c>
      <c r="H2012" s="117" t="s">
        <v>5770</v>
      </c>
      <c r="I2012" s="117"/>
      <c r="J2012" s="116" t="s">
        <v>1858</v>
      </c>
      <c r="K2012" s="116">
        <v>9.5268119999999996</v>
      </c>
      <c r="L2012" s="116">
        <v>31.668680999999999</v>
      </c>
      <c r="M2012" s="117" t="s">
        <v>1859</v>
      </c>
      <c r="N2012" s="116" t="s">
        <v>159</v>
      </c>
      <c r="O2012" s="116">
        <v>41</v>
      </c>
      <c r="P2012" s="116">
        <v>209</v>
      </c>
      <c r="Q2012" s="116">
        <v>16</v>
      </c>
      <c r="R2012" s="116">
        <v>73</v>
      </c>
      <c r="S2012" s="116">
        <v>25</v>
      </c>
      <c r="T2012" s="116">
        <v>136</v>
      </c>
      <c r="U2012" s="116" t="s">
        <v>159</v>
      </c>
      <c r="V2012" s="116">
        <v>38</v>
      </c>
      <c r="W2012" s="116">
        <v>313</v>
      </c>
      <c r="X2012" s="116">
        <v>19</v>
      </c>
      <c r="Y2012" s="116">
        <v>165</v>
      </c>
      <c r="Z2012" s="116">
        <v>19</v>
      </c>
      <c r="AA2012" s="116">
        <v>148</v>
      </c>
      <c r="AB2012" s="116">
        <v>10</v>
      </c>
      <c r="AC2012" s="116">
        <v>50</v>
      </c>
      <c r="AD2012" s="116">
        <v>24</v>
      </c>
      <c r="AE2012" s="116">
        <v>132</v>
      </c>
      <c r="AF2012" s="116" t="s">
        <v>1860</v>
      </c>
      <c r="AG2012" s="117"/>
      <c r="AH2012" s="117" t="s">
        <v>1861</v>
      </c>
    </row>
    <row r="2013" spans="1:34" x14ac:dyDescent="0.25">
      <c r="A2013" s="117" t="s">
        <v>142</v>
      </c>
      <c r="B2013" s="117" t="s">
        <v>143</v>
      </c>
      <c r="C2013" s="117" t="s">
        <v>5771</v>
      </c>
      <c r="D2013" s="117" t="s">
        <v>701</v>
      </c>
      <c r="E2013" s="117" t="s">
        <v>226</v>
      </c>
      <c r="F2013" s="117" t="s">
        <v>1071</v>
      </c>
      <c r="G2013" s="117" t="s">
        <v>1072</v>
      </c>
      <c r="H2013" s="117" t="s">
        <v>5772</v>
      </c>
      <c r="I2013" s="117"/>
      <c r="J2013" s="116" t="s">
        <v>1858</v>
      </c>
      <c r="K2013" s="116">
        <v>9.5377600010000005</v>
      </c>
      <c r="L2013" s="116">
        <v>31.651160001000001</v>
      </c>
      <c r="M2013" s="117" t="s">
        <v>1859</v>
      </c>
      <c r="N2013" s="116" t="s">
        <v>159</v>
      </c>
      <c r="O2013" s="116">
        <v>100</v>
      </c>
      <c r="P2013" s="116">
        <v>515</v>
      </c>
      <c r="Q2013" s="116">
        <v>49</v>
      </c>
      <c r="R2013" s="116">
        <v>231</v>
      </c>
      <c r="S2013" s="116">
        <v>51</v>
      </c>
      <c r="T2013" s="116">
        <v>284</v>
      </c>
      <c r="U2013" s="116" t="s">
        <v>159</v>
      </c>
      <c r="V2013" s="116">
        <v>78</v>
      </c>
      <c r="W2013" s="116">
        <v>391</v>
      </c>
      <c r="X2013" s="116">
        <v>66</v>
      </c>
      <c r="Y2013" s="116">
        <v>330</v>
      </c>
      <c r="Z2013" s="116">
        <v>12</v>
      </c>
      <c r="AA2013" s="116">
        <v>61</v>
      </c>
      <c r="AB2013" s="116">
        <v>33</v>
      </c>
      <c r="AC2013" s="116">
        <v>168</v>
      </c>
      <c r="AD2013" s="116">
        <v>150</v>
      </c>
      <c r="AE2013" s="116">
        <v>825</v>
      </c>
      <c r="AF2013" s="116" t="s">
        <v>1860</v>
      </c>
      <c r="AG2013" s="117"/>
      <c r="AH2013" s="117" t="s">
        <v>1861</v>
      </c>
    </row>
    <row r="2014" spans="1:34" x14ac:dyDescent="0.25">
      <c r="A2014" s="117" t="s">
        <v>142</v>
      </c>
      <c r="B2014" s="117" t="s">
        <v>143</v>
      </c>
      <c r="C2014" s="117" t="s">
        <v>5773</v>
      </c>
      <c r="D2014" s="117" t="s">
        <v>701</v>
      </c>
      <c r="E2014" s="117" t="s">
        <v>226</v>
      </c>
      <c r="F2014" s="117" t="s">
        <v>1071</v>
      </c>
      <c r="G2014" s="117" t="s">
        <v>1072</v>
      </c>
      <c r="H2014" s="117" t="s">
        <v>5774</v>
      </c>
      <c r="I2014" s="117"/>
      <c r="J2014" s="116" t="s">
        <v>1858</v>
      </c>
      <c r="K2014" s="116">
        <v>9.5280500000000004</v>
      </c>
      <c r="L2014" s="116">
        <v>31.655249999999999</v>
      </c>
      <c r="M2014" s="117" t="s">
        <v>1859</v>
      </c>
      <c r="N2014" s="116" t="s">
        <v>159</v>
      </c>
      <c r="O2014" s="116">
        <v>89</v>
      </c>
      <c r="P2014" s="116">
        <v>407</v>
      </c>
      <c r="Q2014" s="116">
        <v>59</v>
      </c>
      <c r="R2014" s="116">
        <v>237</v>
      </c>
      <c r="S2014" s="116">
        <v>30</v>
      </c>
      <c r="T2014" s="116">
        <v>170</v>
      </c>
      <c r="U2014" s="116" t="s">
        <v>159</v>
      </c>
      <c r="V2014" s="116">
        <v>99</v>
      </c>
      <c r="W2014" s="116">
        <v>565</v>
      </c>
      <c r="X2014" s="116">
        <v>82</v>
      </c>
      <c r="Y2014" s="116">
        <v>469</v>
      </c>
      <c r="Z2014" s="116">
        <v>17</v>
      </c>
      <c r="AA2014" s="116">
        <v>96</v>
      </c>
      <c r="AB2014" s="116">
        <v>22</v>
      </c>
      <c r="AC2014" s="116">
        <v>117</v>
      </c>
      <c r="AD2014" s="116">
        <v>80</v>
      </c>
      <c r="AE2014" s="116">
        <v>480</v>
      </c>
      <c r="AF2014" s="116" t="s">
        <v>1860</v>
      </c>
      <c r="AG2014" s="117"/>
      <c r="AH2014" s="117" t="s">
        <v>1861</v>
      </c>
    </row>
    <row r="2015" spans="1:34" x14ac:dyDescent="0.25">
      <c r="A2015" s="118" t="s">
        <v>142</v>
      </c>
      <c r="B2015" s="118" t="s">
        <v>143</v>
      </c>
      <c r="C2015" s="118" t="s">
        <v>5775</v>
      </c>
      <c r="D2015" s="118" t="s">
        <v>701</v>
      </c>
      <c r="E2015" s="118" t="s">
        <v>226</v>
      </c>
      <c r="F2015" s="118" t="s">
        <v>1071</v>
      </c>
      <c r="G2015" s="118" t="s">
        <v>1072</v>
      </c>
      <c r="H2015" s="118" t="s">
        <v>5776</v>
      </c>
      <c r="I2015" s="118"/>
      <c r="J2015" s="118" t="s">
        <v>1885</v>
      </c>
      <c r="K2015" s="119">
        <v>9.5656700000000008</v>
      </c>
      <c r="L2015" s="119">
        <v>31.680686000000001</v>
      </c>
      <c r="M2015" s="118" t="s">
        <v>1859</v>
      </c>
      <c r="N2015" s="116" t="s">
        <v>159</v>
      </c>
      <c r="O2015" s="119">
        <v>8519</v>
      </c>
      <c r="P2015" s="119">
        <v>27930</v>
      </c>
      <c r="Q2015" s="119">
        <v>8519</v>
      </c>
      <c r="R2015" s="119">
        <v>27930</v>
      </c>
      <c r="S2015" s="119">
        <v>0</v>
      </c>
      <c r="T2015" s="119">
        <v>0</v>
      </c>
      <c r="U2015" s="119" t="s">
        <v>146</v>
      </c>
      <c r="V2015" s="119">
        <v>0</v>
      </c>
      <c r="W2015" s="116">
        <v>0</v>
      </c>
      <c r="X2015" s="119">
        <v>0</v>
      </c>
      <c r="Y2015" s="119">
        <v>0</v>
      </c>
      <c r="Z2015" s="119">
        <v>0</v>
      </c>
      <c r="AA2015" s="119">
        <v>0</v>
      </c>
      <c r="AB2015" s="119">
        <v>0</v>
      </c>
      <c r="AC2015" s="119">
        <v>0</v>
      </c>
      <c r="AD2015" s="119">
        <v>0</v>
      </c>
      <c r="AE2015" s="119">
        <v>0</v>
      </c>
      <c r="AF2015" s="116" t="s">
        <v>1860</v>
      </c>
      <c r="AG2015" s="118"/>
      <c r="AH2015" s="117" t="s">
        <v>1861</v>
      </c>
    </row>
    <row r="2016" spans="1:34" x14ac:dyDescent="0.25">
      <c r="A2016" s="117" t="s">
        <v>142</v>
      </c>
      <c r="B2016" s="117" t="s">
        <v>143</v>
      </c>
      <c r="C2016" s="117" t="s">
        <v>5777</v>
      </c>
      <c r="D2016" s="117" t="s">
        <v>701</v>
      </c>
      <c r="E2016" s="117" t="s">
        <v>226</v>
      </c>
      <c r="F2016" s="117" t="s">
        <v>1071</v>
      </c>
      <c r="G2016" s="117" t="s">
        <v>1072</v>
      </c>
      <c r="H2016" s="117" t="s">
        <v>5778</v>
      </c>
      <c r="I2016" s="117"/>
      <c r="J2016" s="116" t="s">
        <v>1858</v>
      </c>
      <c r="K2016" s="116">
        <v>9.5384399999999996</v>
      </c>
      <c r="L2016" s="116">
        <v>31.646100000000001</v>
      </c>
      <c r="M2016" s="117" t="s">
        <v>1859</v>
      </c>
      <c r="N2016" s="116" t="s">
        <v>159</v>
      </c>
      <c r="O2016" s="116">
        <v>108</v>
      </c>
      <c r="P2016" s="116">
        <v>550</v>
      </c>
      <c r="Q2016" s="116">
        <v>78</v>
      </c>
      <c r="R2016" s="116">
        <v>357</v>
      </c>
      <c r="S2016" s="116">
        <v>30</v>
      </c>
      <c r="T2016" s="116">
        <v>193</v>
      </c>
      <c r="U2016" s="116" t="s">
        <v>159</v>
      </c>
      <c r="V2016" s="116">
        <v>51</v>
      </c>
      <c r="W2016" s="116">
        <v>280</v>
      </c>
      <c r="X2016" s="116">
        <v>37</v>
      </c>
      <c r="Y2016" s="116">
        <v>205</v>
      </c>
      <c r="Z2016" s="116">
        <v>14</v>
      </c>
      <c r="AA2016" s="116">
        <v>75</v>
      </c>
      <c r="AB2016" s="116">
        <v>82</v>
      </c>
      <c r="AC2016" s="116">
        <v>510</v>
      </c>
      <c r="AD2016" s="116">
        <v>250</v>
      </c>
      <c r="AE2016" s="116">
        <v>1375</v>
      </c>
      <c r="AF2016" s="116" t="s">
        <v>1860</v>
      </c>
      <c r="AG2016" s="117"/>
      <c r="AH2016" s="117" t="s">
        <v>1861</v>
      </c>
    </row>
    <row r="2017" spans="1:34" x14ac:dyDescent="0.25">
      <c r="A2017" s="117" t="s">
        <v>142</v>
      </c>
      <c r="B2017" s="117" t="s">
        <v>143</v>
      </c>
      <c r="C2017" s="117" t="s">
        <v>5779</v>
      </c>
      <c r="D2017" s="117" t="s">
        <v>701</v>
      </c>
      <c r="E2017" s="117" t="s">
        <v>226</v>
      </c>
      <c r="F2017" s="117" t="s">
        <v>1071</v>
      </c>
      <c r="G2017" s="117" t="s">
        <v>1072</v>
      </c>
      <c r="H2017" s="117" t="s">
        <v>5780</v>
      </c>
      <c r="I2017" s="117" t="s">
        <v>5781</v>
      </c>
      <c r="J2017" s="116" t="s">
        <v>1858</v>
      </c>
      <c r="K2017" s="116">
        <v>9.5426700009999994</v>
      </c>
      <c r="L2017" s="116">
        <v>31.654990001000002</v>
      </c>
      <c r="M2017" s="117" t="s">
        <v>1859</v>
      </c>
      <c r="N2017" s="116" t="s">
        <v>159</v>
      </c>
      <c r="O2017" s="116">
        <v>57</v>
      </c>
      <c r="P2017" s="116">
        <v>269</v>
      </c>
      <c r="Q2017" s="116">
        <v>49</v>
      </c>
      <c r="R2017" s="116">
        <v>224</v>
      </c>
      <c r="S2017" s="116">
        <v>8</v>
      </c>
      <c r="T2017" s="116">
        <v>45</v>
      </c>
      <c r="U2017" s="116" t="s">
        <v>159</v>
      </c>
      <c r="V2017" s="116">
        <v>6</v>
      </c>
      <c r="W2017" s="116">
        <v>24</v>
      </c>
      <c r="X2017" s="116">
        <v>6</v>
      </c>
      <c r="Y2017" s="116">
        <v>24</v>
      </c>
      <c r="Z2017" s="116">
        <v>0</v>
      </c>
      <c r="AA2017" s="116">
        <v>0</v>
      </c>
      <c r="AB2017" s="116">
        <v>55</v>
      </c>
      <c r="AC2017" s="116">
        <v>275</v>
      </c>
      <c r="AD2017" s="116">
        <v>88</v>
      </c>
      <c r="AE2017" s="116">
        <v>493</v>
      </c>
      <c r="AF2017" s="116" t="s">
        <v>1860</v>
      </c>
      <c r="AG2017" s="117"/>
      <c r="AH2017" s="117" t="s">
        <v>1861</v>
      </c>
    </row>
    <row r="2018" spans="1:34" x14ac:dyDescent="0.25">
      <c r="A2018" s="118" t="s">
        <v>142</v>
      </c>
      <c r="B2018" s="118" t="s">
        <v>143</v>
      </c>
      <c r="C2018" s="118" t="s">
        <v>5782</v>
      </c>
      <c r="D2018" s="118" t="s">
        <v>701</v>
      </c>
      <c r="E2018" s="118" t="s">
        <v>226</v>
      </c>
      <c r="F2018" s="118" t="s">
        <v>1071</v>
      </c>
      <c r="G2018" s="118" t="s">
        <v>1072</v>
      </c>
      <c r="H2018" s="118" t="s">
        <v>5783</v>
      </c>
      <c r="I2018" s="118"/>
      <c r="J2018" s="118" t="s">
        <v>1885</v>
      </c>
      <c r="K2018" s="119">
        <v>9.5493459999999999</v>
      </c>
      <c r="L2018" s="119">
        <v>31.652353000000002</v>
      </c>
      <c r="M2018" s="118" t="s">
        <v>2151</v>
      </c>
      <c r="N2018" s="116" t="s">
        <v>146</v>
      </c>
      <c r="O2018" s="119">
        <v>0</v>
      </c>
      <c r="P2018" s="119">
        <v>0</v>
      </c>
      <c r="Q2018" s="119">
        <v>0</v>
      </c>
      <c r="R2018" s="119">
        <v>0</v>
      </c>
      <c r="S2018" s="119">
        <v>0</v>
      </c>
      <c r="T2018" s="119">
        <v>0</v>
      </c>
      <c r="U2018" s="119" t="s">
        <v>146</v>
      </c>
      <c r="V2018" s="119">
        <v>0</v>
      </c>
      <c r="W2018" s="116">
        <v>0</v>
      </c>
      <c r="X2018" s="119">
        <v>0</v>
      </c>
      <c r="Y2018" s="119">
        <v>0</v>
      </c>
      <c r="Z2018" s="119">
        <v>0</v>
      </c>
      <c r="AA2018" s="119">
        <v>0</v>
      </c>
      <c r="AB2018" s="119">
        <v>0</v>
      </c>
      <c r="AC2018" s="119">
        <v>0</v>
      </c>
      <c r="AD2018" s="119">
        <v>0</v>
      </c>
      <c r="AE2018" s="119">
        <v>0</v>
      </c>
      <c r="AF2018" s="116" t="s">
        <v>1860</v>
      </c>
      <c r="AG2018" s="118" t="s">
        <v>2152</v>
      </c>
      <c r="AH2018" s="117" t="s">
        <v>1861</v>
      </c>
    </row>
    <row r="2019" spans="1:34" x14ac:dyDescent="0.25">
      <c r="A2019" s="117" t="s">
        <v>142</v>
      </c>
      <c r="B2019" s="117" t="s">
        <v>143</v>
      </c>
      <c r="C2019" s="117" t="s">
        <v>5784</v>
      </c>
      <c r="D2019" s="117" t="s">
        <v>701</v>
      </c>
      <c r="E2019" s="117" t="s">
        <v>226</v>
      </c>
      <c r="F2019" s="117" t="s">
        <v>1430</v>
      </c>
      <c r="G2019" s="117" t="s">
        <v>1431</v>
      </c>
      <c r="H2019" s="117" t="s">
        <v>5785</v>
      </c>
      <c r="I2019" s="117"/>
      <c r="J2019" s="116" t="s">
        <v>1858</v>
      </c>
      <c r="K2019" s="116">
        <v>9.5143599999999999</v>
      </c>
      <c r="L2019" s="116">
        <v>31.663979999999999</v>
      </c>
      <c r="M2019" s="117" t="s">
        <v>1859</v>
      </c>
      <c r="N2019" s="116" t="s">
        <v>159</v>
      </c>
      <c r="O2019" s="116">
        <v>238</v>
      </c>
      <c r="P2019" s="116">
        <v>1326</v>
      </c>
      <c r="Q2019" s="116">
        <v>213</v>
      </c>
      <c r="R2019" s="116">
        <v>1201</v>
      </c>
      <c r="S2019" s="116">
        <v>25</v>
      </c>
      <c r="T2019" s="116">
        <v>125</v>
      </c>
      <c r="U2019" s="116" t="s">
        <v>159</v>
      </c>
      <c r="V2019" s="116">
        <v>56</v>
      </c>
      <c r="W2019" s="116">
        <v>388</v>
      </c>
      <c r="X2019" s="116">
        <v>34</v>
      </c>
      <c r="Y2019" s="116">
        <v>213</v>
      </c>
      <c r="Z2019" s="116">
        <v>22</v>
      </c>
      <c r="AA2019" s="116">
        <v>175</v>
      </c>
      <c r="AB2019" s="116">
        <v>43</v>
      </c>
      <c r="AC2019" s="116">
        <v>225</v>
      </c>
      <c r="AD2019" s="116">
        <v>142</v>
      </c>
      <c r="AE2019" s="116">
        <v>781</v>
      </c>
      <c r="AF2019" s="116" t="s">
        <v>1860</v>
      </c>
      <c r="AG2019" s="117"/>
      <c r="AH2019" s="117" t="s">
        <v>1861</v>
      </c>
    </row>
    <row r="2020" spans="1:34" x14ac:dyDescent="0.25">
      <c r="A2020" s="117" t="s">
        <v>142</v>
      </c>
      <c r="B2020" s="117" t="s">
        <v>143</v>
      </c>
      <c r="C2020" s="117" t="s">
        <v>5786</v>
      </c>
      <c r="D2020" s="117" t="s">
        <v>701</v>
      </c>
      <c r="E2020" s="117" t="s">
        <v>226</v>
      </c>
      <c r="F2020" s="117" t="s">
        <v>1430</v>
      </c>
      <c r="G2020" s="117" t="s">
        <v>1431</v>
      </c>
      <c r="H2020" s="117" t="s">
        <v>5787</v>
      </c>
      <c r="I2020" s="117" t="s">
        <v>5787</v>
      </c>
      <c r="J2020" s="116" t="s">
        <v>1858</v>
      </c>
      <c r="K2020" s="116">
        <v>9.5083400000000005</v>
      </c>
      <c r="L2020" s="116">
        <v>31.661919999999999</v>
      </c>
      <c r="M2020" s="117" t="s">
        <v>1859</v>
      </c>
      <c r="N2020" s="116" t="s">
        <v>159</v>
      </c>
      <c r="O2020" s="116">
        <v>176</v>
      </c>
      <c r="P2020" s="116">
        <v>658</v>
      </c>
      <c r="Q2020" s="116">
        <v>143</v>
      </c>
      <c r="R2020" s="116">
        <v>493</v>
      </c>
      <c r="S2020" s="116">
        <v>33</v>
      </c>
      <c r="T2020" s="116">
        <v>165</v>
      </c>
      <c r="U2020" s="116" t="s">
        <v>159</v>
      </c>
      <c r="V2020" s="116">
        <v>120</v>
      </c>
      <c r="W2020" s="116">
        <v>672</v>
      </c>
      <c r="X2020" s="116">
        <v>46</v>
      </c>
      <c r="Y2020" s="116">
        <v>437</v>
      </c>
      <c r="Z2020" s="116">
        <v>74</v>
      </c>
      <c r="AA2020" s="116">
        <v>235</v>
      </c>
      <c r="AB2020" s="116">
        <v>60</v>
      </c>
      <c r="AC2020" s="116">
        <v>300</v>
      </c>
      <c r="AD2020" s="116">
        <v>163</v>
      </c>
      <c r="AE2020" s="116">
        <v>848</v>
      </c>
      <c r="AF2020" s="116" t="s">
        <v>1860</v>
      </c>
      <c r="AG2020" s="117"/>
      <c r="AH2020" s="117" t="s">
        <v>1861</v>
      </c>
    </row>
    <row r="2021" spans="1:34" x14ac:dyDescent="0.25">
      <c r="A2021" s="118" t="s">
        <v>142</v>
      </c>
      <c r="B2021" s="118" t="s">
        <v>143</v>
      </c>
      <c r="C2021" s="118" t="s">
        <v>5788</v>
      </c>
      <c r="D2021" s="118" t="s">
        <v>701</v>
      </c>
      <c r="E2021" s="118" t="s">
        <v>226</v>
      </c>
      <c r="F2021" s="118" t="s">
        <v>1430</v>
      </c>
      <c r="G2021" s="118" t="s">
        <v>1431</v>
      </c>
      <c r="H2021" s="118" t="s">
        <v>5789</v>
      </c>
      <c r="I2021" s="118"/>
      <c r="J2021" s="118" t="s">
        <v>1885</v>
      </c>
      <c r="K2021" s="119">
        <v>9.5123599999999993</v>
      </c>
      <c r="L2021" s="119">
        <v>31.663720000000001</v>
      </c>
      <c r="M2021" s="118" t="s">
        <v>2151</v>
      </c>
      <c r="N2021" s="116" t="s">
        <v>146</v>
      </c>
      <c r="O2021" s="119">
        <v>0</v>
      </c>
      <c r="P2021" s="119">
        <v>0</v>
      </c>
      <c r="Q2021" s="119">
        <v>0</v>
      </c>
      <c r="R2021" s="119">
        <v>0</v>
      </c>
      <c r="S2021" s="119">
        <v>0</v>
      </c>
      <c r="T2021" s="119">
        <v>0</v>
      </c>
      <c r="U2021" s="119" t="s">
        <v>146</v>
      </c>
      <c r="V2021" s="119">
        <v>0</v>
      </c>
      <c r="W2021" s="116">
        <v>0</v>
      </c>
      <c r="X2021" s="119">
        <v>0</v>
      </c>
      <c r="Y2021" s="119">
        <v>0</v>
      </c>
      <c r="Z2021" s="119">
        <v>0</v>
      </c>
      <c r="AA2021" s="119">
        <v>0</v>
      </c>
      <c r="AB2021" s="119">
        <v>0</v>
      </c>
      <c r="AC2021" s="119">
        <v>0</v>
      </c>
      <c r="AD2021" s="119">
        <v>0</v>
      </c>
      <c r="AE2021" s="119">
        <v>0</v>
      </c>
      <c r="AF2021" s="116" t="s">
        <v>1860</v>
      </c>
      <c r="AG2021" s="118" t="s">
        <v>2152</v>
      </c>
      <c r="AH2021" s="117" t="s">
        <v>1861</v>
      </c>
    </row>
    <row r="2022" spans="1:34" x14ac:dyDescent="0.25">
      <c r="A2022" s="117" t="s">
        <v>142</v>
      </c>
      <c r="B2022" s="117" t="s">
        <v>143</v>
      </c>
      <c r="C2022" s="117" t="s">
        <v>5790</v>
      </c>
      <c r="D2022" s="117" t="s">
        <v>701</v>
      </c>
      <c r="E2022" s="117" t="s">
        <v>226</v>
      </c>
      <c r="F2022" s="117" t="s">
        <v>1430</v>
      </c>
      <c r="G2022" s="117" t="s">
        <v>1431</v>
      </c>
      <c r="H2022" s="117" t="s">
        <v>5791</v>
      </c>
      <c r="I2022" s="117"/>
      <c r="J2022" s="116" t="s">
        <v>1858</v>
      </c>
      <c r="K2022" s="116">
        <v>9.5089400000000008</v>
      </c>
      <c r="L2022" s="116">
        <v>31.664819999999999</v>
      </c>
      <c r="M2022" s="117" t="s">
        <v>1859</v>
      </c>
      <c r="N2022" s="116" t="s">
        <v>159</v>
      </c>
      <c r="O2022" s="116">
        <v>22</v>
      </c>
      <c r="P2022" s="116">
        <v>136</v>
      </c>
      <c r="Q2022" s="116">
        <v>6</v>
      </c>
      <c r="R2022" s="116">
        <v>64</v>
      </c>
      <c r="S2022" s="116">
        <v>16</v>
      </c>
      <c r="T2022" s="116">
        <v>72</v>
      </c>
      <c r="U2022" s="116" t="s">
        <v>159</v>
      </c>
      <c r="V2022" s="116">
        <v>31</v>
      </c>
      <c r="W2022" s="116">
        <v>147</v>
      </c>
      <c r="X2022" s="116">
        <v>27</v>
      </c>
      <c r="Y2022" s="116">
        <v>132</v>
      </c>
      <c r="Z2022" s="116">
        <v>4</v>
      </c>
      <c r="AA2022" s="116">
        <v>15</v>
      </c>
      <c r="AB2022" s="116">
        <v>30</v>
      </c>
      <c r="AC2022" s="116">
        <v>105</v>
      </c>
      <c r="AD2022" s="116">
        <v>35</v>
      </c>
      <c r="AE2022" s="116">
        <v>182</v>
      </c>
      <c r="AF2022" s="116" t="s">
        <v>1860</v>
      </c>
      <c r="AG2022" s="117"/>
      <c r="AH2022" s="117" t="s">
        <v>1861</v>
      </c>
    </row>
    <row r="2023" spans="1:34" x14ac:dyDescent="0.25">
      <c r="A2023" s="118" t="s">
        <v>142</v>
      </c>
      <c r="B2023" s="118" t="s">
        <v>143</v>
      </c>
      <c r="C2023" s="118" t="s">
        <v>5792</v>
      </c>
      <c r="D2023" s="118" t="s">
        <v>701</v>
      </c>
      <c r="E2023" s="118" t="s">
        <v>226</v>
      </c>
      <c r="F2023" s="118" t="s">
        <v>700</v>
      </c>
      <c r="G2023" s="118" t="s">
        <v>702</v>
      </c>
      <c r="H2023" s="118" t="s">
        <v>5793</v>
      </c>
      <c r="I2023" s="118"/>
      <c r="J2023" s="118" t="s">
        <v>1885</v>
      </c>
      <c r="K2023" s="119">
        <v>9.6623364309999999</v>
      </c>
      <c r="L2023" s="119">
        <v>31.749950259999999</v>
      </c>
      <c r="M2023" s="118" t="s">
        <v>1859</v>
      </c>
      <c r="N2023" s="116" t="s">
        <v>159</v>
      </c>
      <c r="O2023" s="119">
        <v>109</v>
      </c>
      <c r="P2023" s="119">
        <v>600</v>
      </c>
      <c r="Q2023" s="119">
        <v>53</v>
      </c>
      <c r="R2023" s="119">
        <v>293</v>
      </c>
      <c r="S2023" s="119">
        <v>56</v>
      </c>
      <c r="T2023" s="119">
        <v>307</v>
      </c>
      <c r="U2023" s="119" t="s">
        <v>146</v>
      </c>
      <c r="V2023" s="119">
        <v>0</v>
      </c>
      <c r="W2023" s="116">
        <v>0</v>
      </c>
      <c r="X2023" s="119">
        <v>0</v>
      </c>
      <c r="Y2023" s="119">
        <v>0</v>
      </c>
      <c r="Z2023" s="119">
        <v>0</v>
      </c>
      <c r="AA2023" s="119">
        <v>0</v>
      </c>
      <c r="AB2023" s="119">
        <v>0</v>
      </c>
      <c r="AC2023" s="119">
        <v>0</v>
      </c>
      <c r="AD2023" s="119">
        <v>0</v>
      </c>
      <c r="AE2023" s="119">
        <v>0</v>
      </c>
      <c r="AF2023" s="116" t="s">
        <v>1860</v>
      </c>
      <c r="AG2023" s="118"/>
      <c r="AH2023" s="117" t="s">
        <v>1861</v>
      </c>
    </row>
    <row r="2024" spans="1:34" x14ac:dyDescent="0.25">
      <c r="A2024" s="117" t="s">
        <v>142</v>
      </c>
      <c r="B2024" s="117" t="s">
        <v>143</v>
      </c>
      <c r="C2024" s="117" t="s">
        <v>5794</v>
      </c>
      <c r="D2024" s="117" t="s">
        <v>701</v>
      </c>
      <c r="E2024" s="117" t="s">
        <v>226</v>
      </c>
      <c r="F2024" s="117" t="s">
        <v>700</v>
      </c>
      <c r="G2024" s="117" t="s">
        <v>702</v>
      </c>
      <c r="H2024" s="117" t="s">
        <v>5795</v>
      </c>
      <c r="I2024" s="117"/>
      <c r="J2024" s="116" t="s">
        <v>1858</v>
      </c>
      <c r="K2024" s="116">
        <v>9.6775500000000001</v>
      </c>
      <c r="L2024" s="116">
        <v>31.768820000000002</v>
      </c>
      <c r="M2024" s="117" t="s">
        <v>1859</v>
      </c>
      <c r="N2024" s="116" t="s">
        <v>159</v>
      </c>
      <c r="O2024" s="116">
        <v>67</v>
      </c>
      <c r="P2024" s="116">
        <v>370</v>
      </c>
      <c r="Q2024" s="116">
        <v>40</v>
      </c>
      <c r="R2024" s="116">
        <v>219</v>
      </c>
      <c r="S2024" s="116">
        <v>27</v>
      </c>
      <c r="T2024" s="116">
        <v>151</v>
      </c>
      <c r="U2024" s="116" t="s">
        <v>159</v>
      </c>
      <c r="V2024" s="116">
        <v>81</v>
      </c>
      <c r="W2024" s="116">
        <v>445</v>
      </c>
      <c r="X2024" s="116">
        <v>77</v>
      </c>
      <c r="Y2024" s="116">
        <v>425</v>
      </c>
      <c r="Z2024" s="116">
        <v>4</v>
      </c>
      <c r="AA2024" s="116">
        <v>20</v>
      </c>
      <c r="AB2024" s="116">
        <v>0</v>
      </c>
      <c r="AC2024" s="116">
        <v>0</v>
      </c>
      <c r="AD2024" s="116">
        <v>0</v>
      </c>
      <c r="AE2024" s="116">
        <v>0</v>
      </c>
      <c r="AF2024" s="116" t="s">
        <v>1860</v>
      </c>
      <c r="AG2024" s="117"/>
      <c r="AH2024" s="117" t="s">
        <v>1861</v>
      </c>
    </row>
    <row r="2025" spans="1:34" x14ac:dyDescent="0.25">
      <c r="A2025" s="117" t="s">
        <v>142</v>
      </c>
      <c r="B2025" s="117" t="s">
        <v>143</v>
      </c>
      <c r="C2025" s="117" t="s">
        <v>5796</v>
      </c>
      <c r="D2025" s="117" t="s">
        <v>701</v>
      </c>
      <c r="E2025" s="117" t="s">
        <v>226</v>
      </c>
      <c r="F2025" s="117" t="s">
        <v>700</v>
      </c>
      <c r="G2025" s="117" t="s">
        <v>702</v>
      </c>
      <c r="H2025" s="117" t="s">
        <v>5797</v>
      </c>
      <c r="I2025" s="117"/>
      <c r="J2025" s="116" t="s">
        <v>1858</v>
      </c>
      <c r="K2025" s="116">
        <v>9.6435139999999997</v>
      </c>
      <c r="L2025" s="116">
        <v>31.682784000000002</v>
      </c>
      <c r="M2025" s="117" t="s">
        <v>1859</v>
      </c>
      <c r="N2025" s="116" t="s">
        <v>146</v>
      </c>
      <c r="O2025" s="116">
        <v>0</v>
      </c>
      <c r="P2025" s="116">
        <v>0</v>
      </c>
      <c r="Q2025" s="116">
        <v>0</v>
      </c>
      <c r="R2025" s="116">
        <v>0</v>
      </c>
      <c r="S2025" s="116">
        <v>0</v>
      </c>
      <c r="T2025" s="116">
        <v>0</v>
      </c>
      <c r="U2025" s="116" t="s">
        <v>159</v>
      </c>
      <c r="V2025" s="116">
        <v>11</v>
      </c>
      <c r="W2025" s="116">
        <v>51</v>
      </c>
      <c r="X2025" s="116">
        <v>7</v>
      </c>
      <c r="Y2025" s="116">
        <v>31</v>
      </c>
      <c r="Z2025" s="116">
        <v>4</v>
      </c>
      <c r="AA2025" s="116">
        <v>20</v>
      </c>
      <c r="AB2025" s="116">
        <v>0</v>
      </c>
      <c r="AC2025" s="116">
        <v>0</v>
      </c>
      <c r="AD2025" s="116">
        <v>0</v>
      </c>
      <c r="AE2025" s="116">
        <v>0</v>
      </c>
      <c r="AF2025" s="116" t="s">
        <v>1860</v>
      </c>
      <c r="AG2025" s="117"/>
      <c r="AH2025" s="117" t="s">
        <v>1861</v>
      </c>
    </row>
    <row r="2026" spans="1:34" x14ac:dyDescent="0.25">
      <c r="A2026" s="117" t="s">
        <v>142</v>
      </c>
      <c r="B2026" s="117" t="s">
        <v>143</v>
      </c>
      <c r="C2026" s="117" t="s">
        <v>5798</v>
      </c>
      <c r="D2026" s="117" t="s">
        <v>701</v>
      </c>
      <c r="E2026" s="117" t="s">
        <v>226</v>
      </c>
      <c r="F2026" s="117" t="s">
        <v>700</v>
      </c>
      <c r="G2026" s="117" t="s">
        <v>702</v>
      </c>
      <c r="H2026" s="117" t="s">
        <v>5799</v>
      </c>
      <c r="I2026" s="117"/>
      <c r="J2026" s="116" t="s">
        <v>1858</v>
      </c>
      <c r="K2026" s="116">
        <v>9.6641300000000001</v>
      </c>
      <c r="L2026" s="116">
        <v>31.742916999999998</v>
      </c>
      <c r="M2026" s="117" t="s">
        <v>1859</v>
      </c>
      <c r="N2026" s="116" t="s">
        <v>159</v>
      </c>
      <c r="O2026" s="116">
        <v>27</v>
      </c>
      <c r="P2026" s="116">
        <v>130</v>
      </c>
      <c r="Q2026" s="116">
        <v>14</v>
      </c>
      <c r="R2026" s="116">
        <v>85</v>
      </c>
      <c r="S2026" s="116">
        <v>13</v>
      </c>
      <c r="T2026" s="116">
        <v>45</v>
      </c>
      <c r="U2026" s="116" t="s">
        <v>159</v>
      </c>
      <c r="V2026" s="116">
        <v>43</v>
      </c>
      <c r="W2026" s="116">
        <v>203</v>
      </c>
      <c r="X2026" s="116">
        <v>23</v>
      </c>
      <c r="Y2026" s="116">
        <v>127</v>
      </c>
      <c r="Z2026" s="116">
        <v>20</v>
      </c>
      <c r="AA2026" s="116">
        <v>76</v>
      </c>
      <c r="AB2026" s="116">
        <v>0</v>
      </c>
      <c r="AC2026" s="116">
        <v>0</v>
      </c>
      <c r="AD2026" s="116">
        <v>108</v>
      </c>
      <c r="AE2026" s="116">
        <v>644</v>
      </c>
      <c r="AF2026" s="116" t="s">
        <v>1860</v>
      </c>
      <c r="AG2026" s="117"/>
      <c r="AH2026" s="117" t="s">
        <v>1861</v>
      </c>
    </row>
    <row r="2027" spans="1:34" x14ac:dyDescent="0.25">
      <c r="A2027" s="117" t="s">
        <v>142</v>
      </c>
      <c r="B2027" s="117" t="s">
        <v>143</v>
      </c>
      <c r="C2027" s="117" t="s">
        <v>5800</v>
      </c>
      <c r="D2027" s="117" t="s">
        <v>701</v>
      </c>
      <c r="E2027" s="117" t="s">
        <v>226</v>
      </c>
      <c r="F2027" s="117" t="s">
        <v>700</v>
      </c>
      <c r="G2027" s="117" t="s">
        <v>702</v>
      </c>
      <c r="H2027" s="117" t="s">
        <v>5801</v>
      </c>
      <c r="I2027" s="117"/>
      <c r="J2027" s="116" t="s">
        <v>1858</v>
      </c>
      <c r="K2027" s="116">
        <v>9.6516699999999993</v>
      </c>
      <c r="L2027" s="116">
        <v>31.708192</v>
      </c>
      <c r="M2027" s="117" t="s">
        <v>1859</v>
      </c>
      <c r="N2027" s="116" t="s">
        <v>146</v>
      </c>
      <c r="O2027" s="116">
        <v>0</v>
      </c>
      <c r="P2027" s="116">
        <v>0</v>
      </c>
      <c r="Q2027" s="116">
        <v>0</v>
      </c>
      <c r="R2027" s="116">
        <v>0</v>
      </c>
      <c r="S2027" s="116">
        <v>0</v>
      </c>
      <c r="T2027" s="116">
        <v>0</v>
      </c>
      <c r="U2027" s="116" t="s">
        <v>159</v>
      </c>
      <c r="V2027" s="116">
        <v>8</v>
      </c>
      <c r="W2027" s="116">
        <v>41</v>
      </c>
      <c r="X2027" s="116">
        <v>5</v>
      </c>
      <c r="Y2027" s="116">
        <v>25</v>
      </c>
      <c r="Z2027" s="116">
        <v>3</v>
      </c>
      <c r="AA2027" s="116">
        <v>16</v>
      </c>
      <c r="AB2027" s="116">
        <v>0</v>
      </c>
      <c r="AC2027" s="116">
        <v>0</v>
      </c>
      <c r="AD2027" s="116">
        <v>0</v>
      </c>
      <c r="AE2027" s="116">
        <v>0</v>
      </c>
      <c r="AF2027" s="116" t="s">
        <v>1860</v>
      </c>
      <c r="AG2027" s="117"/>
      <c r="AH2027" s="117" t="s">
        <v>1861</v>
      </c>
    </row>
    <row r="2028" spans="1:34" x14ac:dyDescent="0.25">
      <c r="A2028" s="117" t="s">
        <v>142</v>
      </c>
      <c r="B2028" s="117" t="s">
        <v>143</v>
      </c>
      <c r="C2028" s="117" t="s">
        <v>5802</v>
      </c>
      <c r="D2028" s="117" t="s">
        <v>701</v>
      </c>
      <c r="E2028" s="117" t="s">
        <v>226</v>
      </c>
      <c r="F2028" s="117" t="s">
        <v>700</v>
      </c>
      <c r="G2028" s="117" t="s">
        <v>702</v>
      </c>
      <c r="H2028" s="117" t="s">
        <v>5803</v>
      </c>
      <c r="I2028" s="117"/>
      <c r="J2028" s="116" t="s">
        <v>1858</v>
      </c>
      <c r="K2028" s="116">
        <v>9.660971</v>
      </c>
      <c r="L2028" s="116">
        <v>31.744603999999999</v>
      </c>
      <c r="M2028" s="117" t="s">
        <v>1859</v>
      </c>
      <c r="N2028" s="116" t="s">
        <v>159</v>
      </c>
      <c r="O2028" s="116">
        <v>30</v>
      </c>
      <c r="P2028" s="116">
        <v>146</v>
      </c>
      <c r="Q2028" s="116">
        <v>20</v>
      </c>
      <c r="R2028" s="116">
        <v>116</v>
      </c>
      <c r="S2028" s="116">
        <v>10</v>
      </c>
      <c r="T2028" s="116">
        <v>30</v>
      </c>
      <c r="U2028" s="116" t="s">
        <v>159</v>
      </c>
      <c r="V2028" s="116">
        <v>37</v>
      </c>
      <c r="W2028" s="116">
        <v>144</v>
      </c>
      <c r="X2028" s="116">
        <v>27</v>
      </c>
      <c r="Y2028" s="116">
        <v>83</v>
      </c>
      <c r="Z2028" s="116">
        <v>10</v>
      </c>
      <c r="AA2028" s="116">
        <v>61</v>
      </c>
      <c r="AB2028" s="116">
        <v>0</v>
      </c>
      <c r="AC2028" s="116">
        <v>0</v>
      </c>
      <c r="AD2028" s="116">
        <v>146</v>
      </c>
      <c r="AE2028" s="116">
        <v>876</v>
      </c>
      <c r="AF2028" s="116" t="s">
        <v>1860</v>
      </c>
      <c r="AG2028" s="117"/>
      <c r="AH2028" s="117" t="s">
        <v>1861</v>
      </c>
    </row>
    <row r="2029" spans="1:34" x14ac:dyDescent="0.25">
      <c r="A2029" s="117" t="s">
        <v>142</v>
      </c>
      <c r="B2029" s="117" t="s">
        <v>143</v>
      </c>
      <c r="C2029" s="117" t="s">
        <v>5804</v>
      </c>
      <c r="D2029" s="117" t="s">
        <v>701</v>
      </c>
      <c r="E2029" s="117" t="s">
        <v>226</v>
      </c>
      <c r="F2029" s="117" t="s">
        <v>700</v>
      </c>
      <c r="G2029" s="117" t="s">
        <v>702</v>
      </c>
      <c r="H2029" s="117" t="s">
        <v>5805</v>
      </c>
      <c r="I2029" s="117"/>
      <c r="J2029" s="116" t="s">
        <v>1858</v>
      </c>
      <c r="K2029" s="116">
        <v>9.6205639999999999</v>
      </c>
      <c r="L2029" s="116">
        <v>31.711095</v>
      </c>
      <c r="M2029" s="117" t="s">
        <v>1859</v>
      </c>
      <c r="N2029" s="116" t="s">
        <v>159</v>
      </c>
      <c r="O2029" s="116">
        <v>49</v>
      </c>
      <c r="P2029" s="116">
        <v>257</v>
      </c>
      <c r="Q2029" s="116">
        <v>34</v>
      </c>
      <c r="R2029" s="116">
        <v>137</v>
      </c>
      <c r="S2029" s="116">
        <v>15</v>
      </c>
      <c r="T2029" s="116">
        <v>120</v>
      </c>
      <c r="U2029" s="116" t="s">
        <v>159</v>
      </c>
      <c r="V2029" s="116">
        <v>17</v>
      </c>
      <c r="W2029" s="116">
        <v>79</v>
      </c>
      <c r="X2029" s="116">
        <v>9</v>
      </c>
      <c r="Y2029" s="116">
        <v>22</v>
      </c>
      <c r="Z2029" s="116">
        <v>8</v>
      </c>
      <c r="AA2029" s="116">
        <v>57</v>
      </c>
      <c r="AB2029" s="116">
        <v>0</v>
      </c>
      <c r="AC2029" s="116">
        <v>0</v>
      </c>
      <c r="AD2029" s="116">
        <v>115</v>
      </c>
      <c r="AE2029" s="116">
        <v>598</v>
      </c>
      <c r="AF2029" s="116" t="s">
        <v>1860</v>
      </c>
      <c r="AG2029" s="117"/>
      <c r="AH2029" s="117" t="s">
        <v>1861</v>
      </c>
    </row>
    <row r="2030" spans="1:34" x14ac:dyDescent="0.25">
      <c r="A2030" s="117" t="s">
        <v>142</v>
      </c>
      <c r="B2030" s="117" t="s">
        <v>143</v>
      </c>
      <c r="C2030" s="117" t="s">
        <v>5806</v>
      </c>
      <c r="D2030" s="117" t="s">
        <v>701</v>
      </c>
      <c r="E2030" s="117" t="s">
        <v>226</v>
      </c>
      <c r="F2030" s="117" t="s">
        <v>700</v>
      </c>
      <c r="G2030" s="117" t="s">
        <v>702</v>
      </c>
      <c r="H2030" s="117" t="s">
        <v>5807</v>
      </c>
      <c r="I2030" s="117"/>
      <c r="J2030" s="116" t="s">
        <v>1858</v>
      </c>
      <c r="K2030" s="116">
        <v>9.6115630000000003</v>
      </c>
      <c r="L2030" s="116">
        <v>31.792947999999999</v>
      </c>
      <c r="M2030" s="117" t="s">
        <v>1859</v>
      </c>
      <c r="N2030" s="116" t="s">
        <v>159</v>
      </c>
      <c r="O2030" s="116">
        <v>49</v>
      </c>
      <c r="P2030" s="116">
        <v>262</v>
      </c>
      <c r="Q2030" s="116">
        <v>28</v>
      </c>
      <c r="R2030" s="116">
        <v>136</v>
      </c>
      <c r="S2030" s="116">
        <v>21</v>
      </c>
      <c r="T2030" s="116">
        <v>126</v>
      </c>
      <c r="U2030" s="116" t="s">
        <v>159</v>
      </c>
      <c r="V2030" s="116">
        <v>22</v>
      </c>
      <c r="W2030" s="116">
        <v>118</v>
      </c>
      <c r="X2030" s="116">
        <v>10</v>
      </c>
      <c r="Y2030" s="116">
        <v>53</v>
      </c>
      <c r="Z2030" s="116">
        <v>12</v>
      </c>
      <c r="AA2030" s="116">
        <v>65</v>
      </c>
      <c r="AB2030" s="116">
        <v>0</v>
      </c>
      <c r="AC2030" s="116">
        <v>0</v>
      </c>
      <c r="AD2030" s="116">
        <v>36</v>
      </c>
      <c r="AE2030" s="116">
        <v>200</v>
      </c>
      <c r="AF2030" s="116" t="s">
        <v>1860</v>
      </c>
      <c r="AG2030" s="117"/>
      <c r="AH2030" s="117" t="s">
        <v>1861</v>
      </c>
    </row>
    <row r="2031" spans="1:34" x14ac:dyDescent="0.25">
      <c r="A2031" s="117" t="s">
        <v>142</v>
      </c>
      <c r="B2031" s="117" t="s">
        <v>143</v>
      </c>
      <c r="C2031" s="117" t="s">
        <v>5808</v>
      </c>
      <c r="D2031" s="117" t="s">
        <v>701</v>
      </c>
      <c r="E2031" s="117" t="s">
        <v>226</v>
      </c>
      <c r="F2031" s="117" t="s">
        <v>700</v>
      </c>
      <c r="G2031" s="117" t="s">
        <v>702</v>
      </c>
      <c r="H2031" s="117" t="s">
        <v>5809</v>
      </c>
      <c r="I2031" s="117"/>
      <c r="J2031" s="116" t="s">
        <v>1858</v>
      </c>
      <c r="K2031" s="116">
        <v>9.6164249999999996</v>
      </c>
      <c r="L2031" s="116">
        <v>31.699469000000001</v>
      </c>
      <c r="M2031" s="117" t="s">
        <v>1859</v>
      </c>
      <c r="N2031" s="116" t="s">
        <v>146</v>
      </c>
      <c r="O2031" s="116">
        <v>0</v>
      </c>
      <c r="P2031" s="116">
        <v>0</v>
      </c>
      <c r="Q2031" s="116">
        <v>0</v>
      </c>
      <c r="R2031" s="116">
        <v>0</v>
      </c>
      <c r="S2031" s="116">
        <v>0</v>
      </c>
      <c r="T2031" s="116">
        <v>0</v>
      </c>
      <c r="U2031" s="116" t="s">
        <v>159</v>
      </c>
      <c r="V2031" s="116">
        <v>13</v>
      </c>
      <c r="W2031" s="116">
        <v>54</v>
      </c>
      <c r="X2031" s="116">
        <v>6</v>
      </c>
      <c r="Y2031" s="116">
        <v>24</v>
      </c>
      <c r="Z2031" s="116">
        <v>7</v>
      </c>
      <c r="AA2031" s="116">
        <v>30</v>
      </c>
      <c r="AB2031" s="116">
        <v>0</v>
      </c>
      <c r="AC2031" s="116">
        <v>0</v>
      </c>
      <c r="AD2031" s="116">
        <v>0</v>
      </c>
      <c r="AE2031" s="116">
        <v>0</v>
      </c>
      <c r="AF2031" s="116" t="s">
        <v>1860</v>
      </c>
      <c r="AG2031" s="117"/>
      <c r="AH2031" s="117" t="s">
        <v>1861</v>
      </c>
    </row>
    <row r="2032" spans="1:34" x14ac:dyDescent="0.25">
      <c r="A2032" s="117" t="s">
        <v>142</v>
      </c>
      <c r="B2032" s="117" t="s">
        <v>143</v>
      </c>
      <c r="C2032" s="117" t="s">
        <v>5810</v>
      </c>
      <c r="D2032" s="117" t="s">
        <v>701</v>
      </c>
      <c r="E2032" s="117" t="s">
        <v>226</v>
      </c>
      <c r="F2032" s="117" t="s">
        <v>700</v>
      </c>
      <c r="G2032" s="117" t="s">
        <v>702</v>
      </c>
      <c r="H2032" s="117" t="s">
        <v>5811</v>
      </c>
      <c r="I2032" s="117"/>
      <c r="J2032" s="116" t="s">
        <v>1858</v>
      </c>
      <c r="K2032" s="116">
        <v>9.6559980000000003</v>
      </c>
      <c r="L2032" s="116">
        <v>31.722897</v>
      </c>
      <c r="M2032" s="117" t="s">
        <v>1859</v>
      </c>
      <c r="N2032" s="116" t="s">
        <v>159</v>
      </c>
      <c r="O2032" s="116">
        <v>34</v>
      </c>
      <c r="P2032" s="116">
        <v>170</v>
      </c>
      <c r="Q2032" s="116">
        <v>7</v>
      </c>
      <c r="R2032" s="116">
        <v>33</v>
      </c>
      <c r="S2032" s="116">
        <v>27</v>
      </c>
      <c r="T2032" s="116">
        <v>137</v>
      </c>
      <c r="U2032" s="116" t="s">
        <v>159</v>
      </c>
      <c r="V2032" s="116">
        <v>43</v>
      </c>
      <c r="W2032" s="116">
        <v>192</v>
      </c>
      <c r="X2032" s="116">
        <v>28</v>
      </c>
      <c r="Y2032" s="116">
        <v>97</v>
      </c>
      <c r="Z2032" s="116">
        <v>15</v>
      </c>
      <c r="AA2032" s="116">
        <v>95</v>
      </c>
      <c r="AB2032" s="116">
        <v>0</v>
      </c>
      <c r="AC2032" s="116">
        <v>0</v>
      </c>
      <c r="AD2032" s="116">
        <v>47</v>
      </c>
      <c r="AE2032" s="116">
        <v>260</v>
      </c>
      <c r="AF2032" s="116" t="s">
        <v>1860</v>
      </c>
      <c r="AG2032" s="117"/>
      <c r="AH2032" s="117" t="s">
        <v>1861</v>
      </c>
    </row>
    <row r="2033" spans="1:34" x14ac:dyDescent="0.25">
      <c r="A2033" s="117" t="s">
        <v>142</v>
      </c>
      <c r="B2033" s="117" t="s">
        <v>143</v>
      </c>
      <c r="C2033" s="117" t="s">
        <v>5812</v>
      </c>
      <c r="D2033" s="117" t="s">
        <v>701</v>
      </c>
      <c r="E2033" s="117" t="s">
        <v>226</v>
      </c>
      <c r="F2033" s="117" t="s">
        <v>700</v>
      </c>
      <c r="G2033" s="117" t="s">
        <v>702</v>
      </c>
      <c r="H2033" s="117" t="s">
        <v>5813</v>
      </c>
      <c r="I2033" s="117"/>
      <c r="J2033" s="116" t="s">
        <v>1858</v>
      </c>
      <c r="K2033" s="116">
        <v>9.6576799999999992</v>
      </c>
      <c r="L2033" s="116">
        <v>31.725339999999999</v>
      </c>
      <c r="M2033" s="117" t="s">
        <v>1859</v>
      </c>
      <c r="N2033" s="116" t="s">
        <v>146</v>
      </c>
      <c r="O2033" s="116">
        <v>0</v>
      </c>
      <c r="P2033" s="116">
        <v>0</v>
      </c>
      <c r="Q2033" s="116">
        <v>0</v>
      </c>
      <c r="R2033" s="116">
        <v>0</v>
      </c>
      <c r="S2033" s="116">
        <v>0</v>
      </c>
      <c r="T2033" s="116">
        <v>0</v>
      </c>
      <c r="U2033" s="116" t="s">
        <v>159</v>
      </c>
      <c r="V2033" s="116">
        <v>21</v>
      </c>
      <c r="W2033" s="116">
        <v>105</v>
      </c>
      <c r="X2033" s="116">
        <v>13</v>
      </c>
      <c r="Y2033" s="116">
        <v>65</v>
      </c>
      <c r="Z2033" s="116">
        <v>8</v>
      </c>
      <c r="AA2033" s="116">
        <v>40</v>
      </c>
      <c r="AB2033" s="116">
        <v>0</v>
      </c>
      <c r="AC2033" s="116">
        <v>0</v>
      </c>
      <c r="AD2033" s="116">
        <v>83</v>
      </c>
      <c r="AE2033" s="116">
        <v>415</v>
      </c>
      <c r="AF2033" s="116" t="s">
        <v>1860</v>
      </c>
      <c r="AG2033" s="117" t="s">
        <v>1888</v>
      </c>
      <c r="AH2033" s="117" t="s">
        <v>1861</v>
      </c>
    </row>
    <row r="2034" spans="1:34" x14ac:dyDescent="0.25">
      <c r="A2034" s="117" t="s">
        <v>142</v>
      </c>
      <c r="B2034" s="117" t="s">
        <v>143</v>
      </c>
      <c r="C2034" s="117" t="s">
        <v>5814</v>
      </c>
      <c r="D2034" s="117" t="s">
        <v>701</v>
      </c>
      <c r="E2034" s="117" t="s">
        <v>226</v>
      </c>
      <c r="F2034" s="117" t="s">
        <v>700</v>
      </c>
      <c r="G2034" s="117" t="s">
        <v>702</v>
      </c>
      <c r="H2034" s="117" t="s">
        <v>5815</v>
      </c>
      <c r="I2034" s="117"/>
      <c r="J2034" s="116" t="s">
        <v>1858</v>
      </c>
      <c r="K2034" s="116">
        <v>9.652863</v>
      </c>
      <c r="L2034" s="116">
        <v>31.711504999999999</v>
      </c>
      <c r="M2034" s="117" t="s">
        <v>1859</v>
      </c>
      <c r="N2034" s="116" t="s">
        <v>146</v>
      </c>
      <c r="O2034" s="116">
        <v>0</v>
      </c>
      <c r="P2034" s="116">
        <v>0</v>
      </c>
      <c r="Q2034" s="116">
        <v>0</v>
      </c>
      <c r="R2034" s="116">
        <v>0</v>
      </c>
      <c r="S2034" s="116">
        <v>0</v>
      </c>
      <c r="T2034" s="116">
        <v>0</v>
      </c>
      <c r="U2034" s="116" t="s">
        <v>159</v>
      </c>
      <c r="V2034" s="116">
        <v>19</v>
      </c>
      <c r="W2034" s="116">
        <v>95</v>
      </c>
      <c r="X2034" s="116">
        <v>12</v>
      </c>
      <c r="Y2034" s="116">
        <v>60</v>
      </c>
      <c r="Z2034" s="116">
        <v>7</v>
      </c>
      <c r="AA2034" s="116">
        <v>35</v>
      </c>
      <c r="AB2034" s="116">
        <v>0</v>
      </c>
      <c r="AC2034" s="116">
        <v>0</v>
      </c>
      <c r="AD2034" s="116">
        <v>56</v>
      </c>
      <c r="AE2034" s="116">
        <v>280</v>
      </c>
      <c r="AF2034" s="116" t="s">
        <v>1860</v>
      </c>
      <c r="AG2034" s="117" t="s">
        <v>1888</v>
      </c>
      <c r="AH2034" s="117" t="s">
        <v>1861</v>
      </c>
    </row>
    <row r="2035" spans="1:34" x14ac:dyDescent="0.25">
      <c r="A2035" s="117" t="s">
        <v>142</v>
      </c>
      <c r="B2035" s="117" t="s">
        <v>143</v>
      </c>
      <c r="C2035" s="117" t="s">
        <v>5816</v>
      </c>
      <c r="D2035" s="117" t="s">
        <v>701</v>
      </c>
      <c r="E2035" s="117" t="s">
        <v>226</v>
      </c>
      <c r="F2035" s="117" t="s">
        <v>700</v>
      </c>
      <c r="G2035" s="117" t="s">
        <v>702</v>
      </c>
      <c r="H2035" s="117" t="s">
        <v>5817</v>
      </c>
      <c r="I2035" s="117"/>
      <c r="J2035" s="116" t="s">
        <v>1858</v>
      </c>
      <c r="K2035" s="116">
        <v>9.6501180000000009</v>
      </c>
      <c r="L2035" s="116">
        <v>31.702638</v>
      </c>
      <c r="M2035" s="117" t="s">
        <v>1859</v>
      </c>
      <c r="N2035" s="116" t="s">
        <v>146</v>
      </c>
      <c r="O2035" s="116">
        <v>0</v>
      </c>
      <c r="P2035" s="116">
        <v>0</v>
      </c>
      <c r="Q2035" s="116">
        <v>0</v>
      </c>
      <c r="R2035" s="116">
        <v>0</v>
      </c>
      <c r="S2035" s="116">
        <v>0</v>
      </c>
      <c r="T2035" s="116">
        <v>0</v>
      </c>
      <c r="U2035" s="116" t="s">
        <v>159</v>
      </c>
      <c r="V2035" s="116">
        <v>20</v>
      </c>
      <c r="W2035" s="116">
        <v>100</v>
      </c>
      <c r="X2035" s="116">
        <v>14</v>
      </c>
      <c r="Y2035" s="116">
        <v>70</v>
      </c>
      <c r="Z2035" s="116">
        <v>6</v>
      </c>
      <c r="AA2035" s="116">
        <v>30</v>
      </c>
      <c r="AB2035" s="116">
        <v>0</v>
      </c>
      <c r="AC2035" s="116">
        <v>0</v>
      </c>
      <c r="AD2035" s="116">
        <v>44</v>
      </c>
      <c r="AE2035" s="116">
        <v>220</v>
      </c>
      <c r="AF2035" s="116" t="s">
        <v>1860</v>
      </c>
      <c r="AG2035" s="117" t="s">
        <v>1888</v>
      </c>
      <c r="AH2035" s="117" t="s">
        <v>1861</v>
      </c>
    </row>
    <row r="2036" spans="1:34" x14ac:dyDescent="0.25">
      <c r="A2036" s="117" t="s">
        <v>142</v>
      </c>
      <c r="B2036" s="117" t="s">
        <v>143</v>
      </c>
      <c r="C2036" s="117" t="s">
        <v>5818</v>
      </c>
      <c r="D2036" s="117" t="s">
        <v>701</v>
      </c>
      <c r="E2036" s="117" t="s">
        <v>226</v>
      </c>
      <c r="F2036" s="117" t="s">
        <v>700</v>
      </c>
      <c r="G2036" s="117" t="s">
        <v>702</v>
      </c>
      <c r="H2036" s="117" t="s">
        <v>5819</v>
      </c>
      <c r="I2036" s="117"/>
      <c r="J2036" s="116" t="s">
        <v>1858</v>
      </c>
      <c r="K2036" s="116">
        <v>9.6501420000000007</v>
      </c>
      <c r="L2036" s="116">
        <v>31.702947000000002</v>
      </c>
      <c r="M2036" s="117" t="s">
        <v>1859</v>
      </c>
      <c r="N2036" s="116" t="s">
        <v>146</v>
      </c>
      <c r="O2036" s="116">
        <v>0</v>
      </c>
      <c r="P2036" s="116">
        <v>0</v>
      </c>
      <c r="Q2036" s="116">
        <v>0</v>
      </c>
      <c r="R2036" s="116">
        <v>0</v>
      </c>
      <c r="S2036" s="116">
        <v>0</v>
      </c>
      <c r="T2036" s="116">
        <v>0</v>
      </c>
      <c r="U2036" s="116" t="s">
        <v>159</v>
      </c>
      <c r="V2036" s="116">
        <v>21</v>
      </c>
      <c r="W2036" s="116">
        <v>105</v>
      </c>
      <c r="X2036" s="116">
        <v>12</v>
      </c>
      <c r="Y2036" s="116">
        <v>60</v>
      </c>
      <c r="Z2036" s="116">
        <v>9</v>
      </c>
      <c r="AA2036" s="116">
        <v>45</v>
      </c>
      <c r="AB2036" s="116">
        <v>0</v>
      </c>
      <c r="AC2036" s="116">
        <v>0</v>
      </c>
      <c r="AD2036" s="116">
        <v>75</v>
      </c>
      <c r="AE2036" s="116">
        <v>375</v>
      </c>
      <c r="AF2036" s="116" t="s">
        <v>1860</v>
      </c>
      <c r="AG2036" s="117" t="s">
        <v>1888</v>
      </c>
      <c r="AH2036" s="117" t="s">
        <v>1861</v>
      </c>
    </row>
    <row r="2037" spans="1:34" x14ac:dyDescent="0.25">
      <c r="A2037" s="117" t="s">
        <v>142</v>
      </c>
      <c r="B2037" s="117" t="s">
        <v>143</v>
      </c>
      <c r="C2037" s="117" t="s">
        <v>5820</v>
      </c>
      <c r="D2037" s="117" t="s">
        <v>701</v>
      </c>
      <c r="E2037" s="117" t="s">
        <v>226</v>
      </c>
      <c r="F2037" s="117" t="s">
        <v>700</v>
      </c>
      <c r="G2037" s="117" t="s">
        <v>702</v>
      </c>
      <c r="H2037" s="117" t="s">
        <v>5821</v>
      </c>
      <c r="I2037" s="117"/>
      <c r="J2037" s="116" t="s">
        <v>1858</v>
      </c>
      <c r="K2037" s="116">
        <v>9.6744810000000001</v>
      </c>
      <c r="L2037" s="116">
        <v>31.763238000000001</v>
      </c>
      <c r="M2037" s="117" t="s">
        <v>1859</v>
      </c>
      <c r="N2037" s="116" t="s">
        <v>146</v>
      </c>
      <c r="O2037" s="116">
        <v>0</v>
      </c>
      <c r="P2037" s="116">
        <v>0</v>
      </c>
      <c r="Q2037" s="116">
        <v>0</v>
      </c>
      <c r="R2037" s="116">
        <v>0</v>
      </c>
      <c r="S2037" s="116">
        <v>0</v>
      </c>
      <c r="T2037" s="116">
        <v>0</v>
      </c>
      <c r="U2037" s="116" t="s">
        <v>159</v>
      </c>
      <c r="V2037" s="116">
        <v>6</v>
      </c>
      <c r="W2037" s="116">
        <v>33</v>
      </c>
      <c r="X2037" s="116">
        <v>3</v>
      </c>
      <c r="Y2037" s="116">
        <v>15</v>
      </c>
      <c r="Z2037" s="116">
        <v>3</v>
      </c>
      <c r="AA2037" s="116">
        <v>18</v>
      </c>
      <c r="AB2037" s="116">
        <v>0</v>
      </c>
      <c r="AC2037" s="116">
        <v>0</v>
      </c>
      <c r="AD2037" s="116">
        <v>45</v>
      </c>
      <c r="AE2037" s="116">
        <v>225</v>
      </c>
      <c r="AF2037" s="116" t="s">
        <v>1860</v>
      </c>
      <c r="AG2037" s="117" t="s">
        <v>1888</v>
      </c>
      <c r="AH2037" s="117" t="s">
        <v>1861</v>
      </c>
    </row>
    <row r="2038" spans="1:34" x14ac:dyDescent="0.25">
      <c r="A2038" s="117" t="s">
        <v>142</v>
      </c>
      <c r="B2038" s="117" t="s">
        <v>143</v>
      </c>
      <c r="C2038" s="117" t="s">
        <v>5822</v>
      </c>
      <c r="D2038" s="117" t="s">
        <v>701</v>
      </c>
      <c r="E2038" s="117" t="s">
        <v>226</v>
      </c>
      <c r="F2038" s="117" t="s">
        <v>700</v>
      </c>
      <c r="G2038" s="117" t="s">
        <v>702</v>
      </c>
      <c r="H2038" s="117" t="s">
        <v>5823</v>
      </c>
      <c r="I2038" s="117"/>
      <c r="J2038" s="116" t="s">
        <v>1858</v>
      </c>
      <c r="K2038" s="116">
        <v>9.674213</v>
      </c>
      <c r="L2038" s="116">
        <v>31.761201</v>
      </c>
      <c r="M2038" s="117" t="s">
        <v>1859</v>
      </c>
      <c r="N2038" s="116" t="s">
        <v>146</v>
      </c>
      <c r="O2038" s="116">
        <v>0</v>
      </c>
      <c r="P2038" s="116">
        <v>0</v>
      </c>
      <c r="Q2038" s="116">
        <v>0</v>
      </c>
      <c r="R2038" s="116">
        <v>0</v>
      </c>
      <c r="S2038" s="116">
        <v>0</v>
      </c>
      <c r="T2038" s="116">
        <v>0</v>
      </c>
      <c r="U2038" s="116" t="s">
        <v>159</v>
      </c>
      <c r="V2038" s="116">
        <v>13</v>
      </c>
      <c r="W2038" s="116">
        <v>65</v>
      </c>
      <c r="X2038" s="116">
        <v>6</v>
      </c>
      <c r="Y2038" s="116">
        <v>30</v>
      </c>
      <c r="Z2038" s="116">
        <v>7</v>
      </c>
      <c r="AA2038" s="116">
        <v>35</v>
      </c>
      <c r="AB2038" s="116">
        <v>0</v>
      </c>
      <c r="AC2038" s="116">
        <v>0</v>
      </c>
      <c r="AD2038" s="116">
        <v>90</v>
      </c>
      <c r="AE2038" s="116">
        <v>450</v>
      </c>
      <c r="AF2038" s="116" t="s">
        <v>1860</v>
      </c>
      <c r="AG2038" s="117" t="s">
        <v>1888</v>
      </c>
      <c r="AH2038" s="117" t="s">
        <v>1861</v>
      </c>
    </row>
    <row r="2039" spans="1:34" x14ac:dyDescent="0.25">
      <c r="A2039" s="117" t="s">
        <v>142</v>
      </c>
      <c r="B2039" s="117" t="s">
        <v>143</v>
      </c>
      <c r="C2039" s="117" t="s">
        <v>5824</v>
      </c>
      <c r="D2039" s="117" t="s">
        <v>701</v>
      </c>
      <c r="E2039" s="117" t="s">
        <v>226</v>
      </c>
      <c r="F2039" s="117" t="s">
        <v>700</v>
      </c>
      <c r="G2039" s="117" t="s">
        <v>702</v>
      </c>
      <c r="H2039" s="117" t="s">
        <v>5825</v>
      </c>
      <c r="I2039" s="117"/>
      <c r="J2039" s="116" t="s">
        <v>1858</v>
      </c>
      <c r="K2039" s="116">
        <v>9.6638110000000008</v>
      </c>
      <c r="L2039" s="116">
        <v>31.754715000000001</v>
      </c>
      <c r="M2039" s="117" t="s">
        <v>1859</v>
      </c>
      <c r="N2039" s="116" t="s">
        <v>146</v>
      </c>
      <c r="O2039" s="116">
        <v>0</v>
      </c>
      <c r="P2039" s="116">
        <v>0</v>
      </c>
      <c r="Q2039" s="116">
        <v>0</v>
      </c>
      <c r="R2039" s="116">
        <v>0</v>
      </c>
      <c r="S2039" s="116">
        <v>0</v>
      </c>
      <c r="T2039" s="116">
        <v>0</v>
      </c>
      <c r="U2039" s="116" t="s">
        <v>159</v>
      </c>
      <c r="V2039" s="116">
        <v>31</v>
      </c>
      <c r="W2039" s="116">
        <v>155</v>
      </c>
      <c r="X2039" s="116">
        <v>17</v>
      </c>
      <c r="Y2039" s="116">
        <v>85</v>
      </c>
      <c r="Z2039" s="116">
        <v>14</v>
      </c>
      <c r="AA2039" s="116">
        <v>70</v>
      </c>
      <c r="AB2039" s="116">
        <v>0</v>
      </c>
      <c r="AC2039" s="116">
        <v>0</v>
      </c>
      <c r="AD2039" s="116">
        <v>260</v>
      </c>
      <c r="AE2039" s="116">
        <v>1300</v>
      </c>
      <c r="AF2039" s="116" t="s">
        <v>1860</v>
      </c>
      <c r="AG2039" s="117" t="s">
        <v>1888</v>
      </c>
      <c r="AH2039" s="117" t="s">
        <v>1861</v>
      </c>
    </row>
    <row r="2040" spans="1:34" x14ac:dyDescent="0.25">
      <c r="A2040" s="117" t="s">
        <v>142</v>
      </c>
      <c r="B2040" s="117" t="s">
        <v>143</v>
      </c>
      <c r="C2040" s="117" t="s">
        <v>5826</v>
      </c>
      <c r="D2040" s="117" t="s">
        <v>701</v>
      </c>
      <c r="E2040" s="117" t="s">
        <v>226</v>
      </c>
      <c r="F2040" s="117" t="s">
        <v>700</v>
      </c>
      <c r="G2040" s="117" t="s">
        <v>702</v>
      </c>
      <c r="H2040" s="117" t="s">
        <v>5827</v>
      </c>
      <c r="I2040" s="117"/>
      <c r="J2040" s="116" t="s">
        <v>1858</v>
      </c>
      <c r="K2040" s="116">
        <v>9.659046</v>
      </c>
      <c r="L2040" s="116">
        <v>31.740299</v>
      </c>
      <c r="M2040" s="117" t="s">
        <v>1859</v>
      </c>
      <c r="N2040" s="116" t="s">
        <v>146</v>
      </c>
      <c r="O2040" s="116">
        <v>0</v>
      </c>
      <c r="P2040" s="116">
        <v>0</v>
      </c>
      <c r="Q2040" s="116">
        <v>0</v>
      </c>
      <c r="R2040" s="116">
        <v>0</v>
      </c>
      <c r="S2040" s="116">
        <v>0</v>
      </c>
      <c r="T2040" s="116">
        <v>0</v>
      </c>
      <c r="U2040" s="116" t="s">
        <v>159</v>
      </c>
      <c r="V2040" s="116">
        <v>28</v>
      </c>
      <c r="W2040" s="116">
        <v>140</v>
      </c>
      <c r="X2040" s="116">
        <v>15</v>
      </c>
      <c r="Y2040" s="116">
        <v>75</v>
      </c>
      <c r="Z2040" s="116">
        <v>13</v>
      </c>
      <c r="AA2040" s="116">
        <v>65</v>
      </c>
      <c r="AB2040" s="116">
        <v>0</v>
      </c>
      <c r="AC2040" s="116">
        <v>0</v>
      </c>
      <c r="AD2040" s="116">
        <v>310</v>
      </c>
      <c r="AE2040" s="116">
        <v>1500</v>
      </c>
      <c r="AF2040" s="116" t="s">
        <v>1860</v>
      </c>
      <c r="AG2040" s="117" t="s">
        <v>1888</v>
      </c>
      <c r="AH2040" s="117" t="s">
        <v>1861</v>
      </c>
    </row>
    <row r="2041" spans="1:34" x14ac:dyDescent="0.25">
      <c r="A2041" s="117" t="s">
        <v>142</v>
      </c>
      <c r="B2041" s="117" t="s">
        <v>143</v>
      </c>
      <c r="C2041" s="117" t="s">
        <v>5828</v>
      </c>
      <c r="D2041" s="117" t="s">
        <v>606</v>
      </c>
      <c r="E2041" s="117" t="s">
        <v>409</v>
      </c>
      <c r="F2041" s="117" t="s">
        <v>831</v>
      </c>
      <c r="G2041" s="117" t="s">
        <v>832</v>
      </c>
      <c r="H2041" s="117" t="s">
        <v>5829</v>
      </c>
      <c r="I2041" s="117"/>
      <c r="J2041" s="116" t="s">
        <v>1858</v>
      </c>
      <c r="K2041" s="116">
        <v>10.268940654</v>
      </c>
      <c r="L2041" s="116">
        <v>32.230445920000001</v>
      </c>
      <c r="M2041" s="117" t="s">
        <v>1859</v>
      </c>
      <c r="N2041" s="116" t="s">
        <v>159</v>
      </c>
      <c r="O2041" s="116">
        <v>73</v>
      </c>
      <c r="P2041" s="116">
        <v>379</v>
      </c>
      <c r="Q2041" s="116">
        <v>73</v>
      </c>
      <c r="R2041" s="116">
        <v>379</v>
      </c>
      <c r="S2041" s="116">
        <v>0</v>
      </c>
      <c r="T2041" s="116">
        <v>0</v>
      </c>
      <c r="U2041" s="116" t="s">
        <v>159</v>
      </c>
      <c r="V2041" s="116">
        <v>95</v>
      </c>
      <c r="W2041" s="116">
        <v>499</v>
      </c>
      <c r="X2041" s="116">
        <v>39</v>
      </c>
      <c r="Y2041" s="116">
        <v>198</v>
      </c>
      <c r="Z2041" s="116">
        <v>56</v>
      </c>
      <c r="AA2041" s="116">
        <v>301</v>
      </c>
      <c r="AB2041" s="116">
        <v>0</v>
      </c>
      <c r="AC2041" s="116">
        <v>0</v>
      </c>
      <c r="AD2041" s="116">
        <v>113</v>
      </c>
      <c r="AE2041" s="116">
        <v>551</v>
      </c>
      <c r="AF2041" s="116" t="s">
        <v>1860</v>
      </c>
      <c r="AG2041" s="117"/>
      <c r="AH2041" s="117" t="s">
        <v>1861</v>
      </c>
    </row>
    <row r="2042" spans="1:34" x14ac:dyDescent="0.25">
      <c r="A2042" s="117" t="s">
        <v>142</v>
      </c>
      <c r="B2042" s="117" t="s">
        <v>143</v>
      </c>
      <c r="C2042" s="117" t="s">
        <v>5830</v>
      </c>
      <c r="D2042" s="117" t="s">
        <v>606</v>
      </c>
      <c r="E2042" s="117" t="s">
        <v>409</v>
      </c>
      <c r="F2042" s="117" t="s">
        <v>831</v>
      </c>
      <c r="G2042" s="117" t="s">
        <v>832</v>
      </c>
      <c r="H2042" s="117" t="s">
        <v>5831</v>
      </c>
      <c r="I2042" s="117"/>
      <c r="J2042" s="116" t="s">
        <v>1858</v>
      </c>
      <c r="K2042" s="116">
        <v>10.397518539</v>
      </c>
      <c r="L2042" s="116">
        <v>32.213022641000002</v>
      </c>
      <c r="M2042" s="117" t="s">
        <v>1859</v>
      </c>
      <c r="N2042" s="116" t="s">
        <v>159</v>
      </c>
      <c r="O2042" s="116">
        <v>142</v>
      </c>
      <c r="P2042" s="116">
        <v>711</v>
      </c>
      <c r="Q2042" s="116">
        <v>142</v>
      </c>
      <c r="R2042" s="116">
        <v>711</v>
      </c>
      <c r="S2042" s="116">
        <v>0</v>
      </c>
      <c r="T2042" s="116">
        <v>0</v>
      </c>
      <c r="U2042" s="116" t="s">
        <v>159</v>
      </c>
      <c r="V2042" s="116">
        <v>285</v>
      </c>
      <c r="W2042" s="116">
        <v>1426</v>
      </c>
      <c r="X2042" s="116">
        <v>0</v>
      </c>
      <c r="Y2042" s="116">
        <v>0</v>
      </c>
      <c r="Z2042" s="116">
        <v>285</v>
      </c>
      <c r="AA2042" s="116">
        <v>1426</v>
      </c>
      <c r="AB2042" s="116">
        <v>0</v>
      </c>
      <c r="AC2042" s="116">
        <v>0</v>
      </c>
      <c r="AD2042" s="116">
        <v>0</v>
      </c>
      <c r="AE2042" s="116">
        <v>0</v>
      </c>
      <c r="AF2042" s="116" t="s">
        <v>1860</v>
      </c>
      <c r="AG2042" s="117"/>
      <c r="AH2042" s="117" t="s">
        <v>1861</v>
      </c>
    </row>
    <row r="2043" spans="1:34" x14ac:dyDescent="0.25">
      <c r="A2043" s="117" t="s">
        <v>142</v>
      </c>
      <c r="B2043" s="117" t="s">
        <v>143</v>
      </c>
      <c r="C2043" s="117" t="s">
        <v>5832</v>
      </c>
      <c r="D2043" s="117" t="s">
        <v>606</v>
      </c>
      <c r="E2043" s="117" t="s">
        <v>409</v>
      </c>
      <c r="F2043" s="117" t="s">
        <v>831</v>
      </c>
      <c r="G2043" s="117" t="s">
        <v>832</v>
      </c>
      <c r="H2043" s="117" t="s">
        <v>5833</v>
      </c>
      <c r="I2043" s="117"/>
      <c r="J2043" s="116" t="s">
        <v>1858</v>
      </c>
      <c r="K2043" s="116">
        <v>10.210000000000001</v>
      </c>
      <c r="L2043" s="116">
        <v>32.25</v>
      </c>
      <c r="M2043" s="117" t="s">
        <v>1859</v>
      </c>
      <c r="N2043" s="116" t="s">
        <v>159</v>
      </c>
      <c r="O2043" s="116">
        <v>117</v>
      </c>
      <c r="P2043" s="116">
        <v>585</v>
      </c>
      <c r="Q2043" s="116">
        <v>117</v>
      </c>
      <c r="R2043" s="116">
        <v>585</v>
      </c>
      <c r="S2043" s="116">
        <v>0</v>
      </c>
      <c r="T2043" s="116">
        <v>0</v>
      </c>
      <c r="U2043" s="116" t="s">
        <v>159</v>
      </c>
      <c r="V2043" s="116">
        <v>305</v>
      </c>
      <c r="W2043" s="116">
        <v>1711</v>
      </c>
      <c r="X2043" s="116">
        <v>0</v>
      </c>
      <c r="Y2043" s="116">
        <v>0</v>
      </c>
      <c r="Z2043" s="116">
        <v>305</v>
      </c>
      <c r="AA2043" s="116">
        <v>1711</v>
      </c>
      <c r="AB2043" s="116">
        <v>0</v>
      </c>
      <c r="AC2043" s="116">
        <v>0</v>
      </c>
      <c r="AD2043" s="116">
        <v>38</v>
      </c>
      <c r="AE2043" s="116">
        <v>194</v>
      </c>
      <c r="AF2043" s="116" t="s">
        <v>1860</v>
      </c>
      <c r="AG2043" s="117"/>
      <c r="AH2043" s="117" t="s">
        <v>1861</v>
      </c>
    </row>
    <row r="2044" spans="1:34" x14ac:dyDescent="0.25">
      <c r="A2044" s="117" t="s">
        <v>142</v>
      </c>
      <c r="B2044" s="117" t="s">
        <v>143</v>
      </c>
      <c r="C2044" s="117" t="s">
        <v>5834</v>
      </c>
      <c r="D2044" s="117" t="s">
        <v>606</v>
      </c>
      <c r="E2044" s="117" t="s">
        <v>409</v>
      </c>
      <c r="F2044" s="117" t="s">
        <v>1598</v>
      </c>
      <c r="G2044" s="117" t="s">
        <v>1599</v>
      </c>
      <c r="H2044" s="117" t="s">
        <v>5835</v>
      </c>
      <c r="I2044" s="117"/>
      <c r="J2044" s="116" t="s">
        <v>1858</v>
      </c>
      <c r="K2044" s="116">
        <v>10.548769999999999</v>
      </c>
      <c r="L2044" s="116">
        <v>32.104489999999998</v>
      </c>
      <c r="M2044" s="117" t="s">
        <v>1859</v>
      </c>
      <c r="N2044" s="116" t="s">
        <v>159</v>
      </c>
      <c r="O2044" s="116">
        <v>152</v>
      </c>
      <c r="P2044" s="116">
        <v>761</v>
      </c>
      <c r="Q2044" s="116">
        <v>152</v>
      </c>
      <c r="R2044" s="116">
        <v>761</v>
      </c>
      <c r="S2044" s="116">
        <v>0</v>
      </c>
      <c r="T2044" s="116">
        <v>0</v>
      </c>
      <c r="U2044" s="116" t="s">
        <v>159</v>
      </c>
      <c r="V2044" s="116">
        <v>104</v>
      </c>
      <c r="W2044" s="116">
        <v>520</v>
      </c>
      <c r="X2044" s="116">
        <v>33</v>
      </c>
      <c r="Y2044" s="116">
        <v>165</v>
      </c>
      <c r="Z2044" s="116">
        <v>71</v>
      </c>
      <c r="AA2044" s="116">
        <v>355</v>
      </c>
      <c r="AB2044" s="116">
        <v>0</v>
      </c>
      <c r="AC2044" s="116">
        <v>0</v>
      </c>
      <c r="AD2044" s="116">
        <v>158</v>
      </c>
      <c r="AE2044" s="116">
        <v>775</v>
      </c>
      <c r="AF2044" s="116" t="s">
        <v>1860</v>
      </c>
      <c r="AG2044" s="117"/>
      <c r="AH2044" s="117" t="s">
        <v>1861</v>
      </c>
    </row>
    <row r="2045" spans="1:34" x14ac:dyDescent="0.25">
      <c r="A2045" s="117" t="s">
        <v>142</v>
      </c>
      <c r="B2045" s="117" t="s">
        <v>143</v>
      </c>
      <c r="C2045" s="117" t="s">
        <v>5836</v>
      </c>
      <c r="D2045" s="117" t="s">
        <v>606</v>
      </c>
      <c r="E2045" s="117" t="s">
        <v>409</v>
      </c>
      <c r="F2045" s="117" t="s">
        <v>1598</v>
      </c>
      <c r="G2045" s="117" t="s">
        <v>1599</v>
      </c>
      <c r="H2045" s="117" t="s">
        <v>1599</v>
      </c>
      <c r="I2045" s="117"/>
      <c r="J2045" s="116" t="s">
        <v>1858</v>
      </c>
      <c r="K2045" s="116">
        <v>10.576949076</v>
      </c>
      <c r="L2045" s="116">
        <v>32.152748735000003</v>
      </c>
      <c r="M2045" s="117" t="s">
        <v>1859</v>
      </c>
      <c r="N2045" s="116" t="s">
        <v>159</v>
      </c>
      <c r="O2045" s="116">
        <v>146</v>
      </c>
      <c r="P2045" s="116">
        <v>734</v>
      </c>
      <c r="Q2045" s="116">
        <v>146</v>
      </c>
      <c r="R2045" s="116">
        <v>734</v>
      </c>
      <c r="S2045" s="116">
        <v>0</v>
      </c>
      <c r="T2045" s="116">
        <v>0</v>
      </c>
      <c r="U2045" s="116" t="s">
        <v>159</v>
      </c>
      <c r="V2045" s="116">
        <v>166</v>
      </c>
      <c r="W2045" s="116">
        <v>836</v>
      </c>
      <c r="X2045" s="116">
        <v>77</v>
      </c>
      <c r="Y2045" s="116">
        <v>387</v>
      </c>
      <c r="Z2045" s="116">
        <v>89</v>
      </c>
      <c r="AA2045" s="116">
        <v>449</v>
      </c>
      <c r="AB2045" s="116">
        <v>0</v>
      </c>
      <c r="AC2045" s="116">
        <v>0</v>
      </c>
      <c r="AD2045" s="116">
        <v>160</v>
      </c>
      <c r="AE2045" s="116">
        <v>802</v>
      </c>
      <c r="AF2045" s="116" t="s">
        <v>1860</v>
      </c>
      <c r="AG2045" s="117"/>
      <c r="AH2045" s="117" t="s">
        <v>1861</v>
      </c>
    </row>
    <row r="2046" spans="1:34" x14ac:dyDescent="0.25">
      <c r="A2046" s="117" t="s">
        <v>142</v>
      </c>
      <c r="B2046" s="117" t="s">
        <v>143</v>
      </c>
      <c r="C2046" s="117" t="s">
        <v>5837</v>
      </c>
      <c r="D2046" s="117" t="s">
        <v>606</v>
      </c>
      <c r="E2046" s="117" t="s">
        <v>409</v>
      </c>
      <c r="F2046" s="117" t="s">
        <v>1598</v>
      </c>
      <c r="G2046" s="117" t="s">
        <v>1599</v>
      </c>
      <c r="H2046" s="117" t="s">
        <v>177</v>
      </c>
      <c r="I2046" s="117"/>
      <c r="J2046" s="116" t="s">
        <v>1858</v>
      </c>
      <c r="K2046" s="116">
        <v>10.74019</v>
      </c>
      <c r="L2046" s="116">
        <v>32.240093000000002</v>
      </c>
      <c r="M2046" s="117" t="s">
        <v>1859</v>
      </c>
      <c r="N2046" s="116" t="s">
        <v>159</v>
      </c>
      <c r="O2046" s="116">
        <v>165</v>
      </c>
      <c r="P2046" s="116">
        <v>927</v>
      </c>
      <c r="Q2046" s="116">
        <v>165</v>
      </c>
      <c r="R2046" s="116">
        <v>927</v>
      </c>
      <c r="S2046" s="116">
        <v>0</v>
      </c>
      <c r="T2046" s="116">
        <v>0</v>
      </c>
      <c r="U2046" s="116" t="s">
        <v>159</v>
      </c>
      <c r="V2046" s="116">
        <v>256</v>
      </c>
      <c r="W2046" s="116">
        <v>1440</v>
      </c>
      <c r="X2046" s="116">
        <v>3</v>
      </c>
      <c r="Y2046" s="116">
        <v>19</v>
      </c>
      <c r="Z2046" s="116">
        <v>253</v>
      </c>
      <c r="AA2046" s="116">
        <v>1421</v>
      </c>
      <c r="AB2046" s="116">
        <v>0</v>
      </c>
      <c r="AC2046" s="116">
        <v>0</v>
      </c>
      <c r="AD2046" s="116">
        <v>37</v>
      </c>
      <c r="AE2046" s="116">
        <v>211</v>
      </c>
      <c r="AF2046" s="116" t="s">
        <v>1915</v>
      </c>
      <c r="AG2046" s="117" t="s">
        <v>1916</v>
      </c>
      <c r="AH2046" s="117" t="s">
        <v>1861</v>
      </c>
    </row>
    <row r="2047" spans="1:34" x14ac:dyDescent="0.25">
      <c r="A2047" s="117" t="s">
        <v>142</v>
      </c>
      <c r="B2047" s="117" t="s">
        <v>143</v>
      </c>
      <c r="C2047" s="117" t="s">
        <v>5838</v>
      </c>
      <c r="D2047" s="117" t="s">
        <v>606</v>
      </c>
      <c r="E2047" s="117" t="s">
        <v>409</v>
      </c>
      <c r="F2047" s="117" t="s">
        <v>1598</v>
      </c>
      <c r="G2047" s="117" t="s">
        <v>1599</v>
      </c>
      <c r="H2047" s="117" t="s">
        <v>5839</v>
      </c>
      <c r="I2047" s="117"/>
      <c r="J2047" s="116" t="s">
        <v>1858</v>
      </c>
      <c r="K2047" s="116">
        <v>10.508929999999999</v>
      </c>
      <c r="L2047" s="116">
        <v>32.096110000000003</v>
      </c>
      <c r="M2047" s="117" t="s">
        <v>1859</v>
      </c>
      <c r="N2047" s="116" t="s">
        <v>159</v>
      </c>
      <c r="O2047" s="116">
        <v>77</v>
      </c>
      <c r="P2047" s="116">
        <v>389</v>
      </c>
      <c r="Q2047" s="116">
        <v>77</v>
      </c>
      <c r="R2047" s="116">
        <v>389</v>
      </c>
      <c r="S2047" s="116">
        <v>0</v>
      </c>
      <c r="T2047" s="116">
        <v>0</v>
      </c>
      <c r="U2047" s="116" t="s">
        <v>159</v>
      </c>
      <c r="V2047" s="116">
        <v>115</v>
      </c>
      <c r="W2047" s="116">
        <v>578</v>
      </c>
      <c r="X2047" s="116">
        <v>57</v>
      </c>
      <c r="Y2047" s="116">
        <v>285</v>
      </c>
      <c r="Z2047" s="116">
        <v>58</v>
      </c>
      <c r="AA2047" s="116">
        <v>293</v>
      </c>
      <c r="AB2047" s="116">
        <v>0</v>
      </c>
      <c r="AC2047" s="116">
        <v>0</v>
      </c>
      <c r="AD2047" s="116">
        <v>42</v>
      </c>
      <c r="AE2047" s="116">
        <v>211</v>
      </c>
      <c r="AF2047" s="116" t="s">
        <v>1860</v>
      </c>
      <c r="AG2047" s="117"/>
      <c r="AH2047" s="117" t="s">
        <v>1861</v>
      </c>
    </row>
    <row r="2048" spans="1:34" x14ac:dyDescent="0.25">
      <c r="A2048" s="117" t="s">
        <v>142</v>
      </c>
      <c r="B2048" s="117" t="s">
        <v>143</v>
      </c>
      <c r="C2048" s="117" t="s">
        <v>5840</v>
      </c>
      <c r="D2048" s="117" t="s">
        <v>606</v>
      </c>
      <c r="E2048" s="117" t="s">
        <v>409</v>
      </c>
      <c r="F2048" s="117" t="s">
        <v>1598</v>
      </c>
      <c r="G2048" s="117" t="s">
        <v>1599</v>
      </c>
      <c r="H2048" s="117" t="s">
        <v>5841</v>
      </c>
      <c r="I2048" s="117"/>
      <c r="J2048" s="116" t="s">
        <v>1858</v>
      </c>
      <c r="K2048" s="116">
        <v>10.583024</v>
      </c>
      <c r="L2048" s="116">
        <v>32.062978000000001</v>
      </c>
      <c r="M2048" s="117" t="s">
        <v>1859</v>
      </c>
      <c r="N2048" s="116" t="s">
        <v>159</v>
      </c>
      <c r="O2048" s="116">
        <v>82</v>
      </c>
      <c r="P2048" s="116">
        <v>413</v>
      </c>
      <c r="Q2048" s="116">
        <v>82</v>
      </c>
      <c r="R2048" s="116">
        <v>413</v>
      </c>
      <c r="S2048" s="116">
        <v>0</v>
      </c>
      <c r="T2048" s="116">
        <v>0</v>
      </c>
      <c r="U2048" s="116" t="s">
        <v>159</v>
      </c>
      <c r="V2048" s="116">
        <v>45</v>
      </c>
      <c r="W2048" s="116">
        <v>229</v>
      </c>
      <c r="X2048" s="116">
        <v>36</v>
      </c>
      <c r="Y2048" s="116">
        <v>182</v>
      </c>
      <c r="Z2048" s="116">
        <v>9</v>
      </c>
      <c r="AA2048" s="116">
        <v>47</v>
      </c>
      <c r="AB2048" s="116">
        <v>0</v>
      </c>
      <c r="AC2048" s="116">
        <v>0</v>
      </c>
      <c r="AD2048" s="116">
        <v>89</v>
      </c>
      <c r="AE2048" s="116">
        <v>435</v>
      </c>
      <c r="AF2048" s="116" t="s">
        <v>1860</v>
      </c>
      <c r="AG2048" s="117"/>
      <c r="AH2048" s="117" t="s">
        <v>1861</v>
      </c>
    </row>
    <row r="2049" spans="1:34" x14ac:dyDescent="0.25">
      <c r="A2049" s="117" t="s">
        <v>142</v>
      </c>
      <c r="B2049" s="117" t="s">
        <v>143</v>
      </c>
      <c r="C2049" s="117" t="s">
        <v>5842</v>
      </c>
      <c r="D2049" s="117" t="s">
        <v>606</v>
      </c>
      <c r="E2049" s="117" t="s">
        <v>409</v>
      </c>
      <c r="F2049" s="117" t="s">
        <v>605</v>
      </c>
      <c r="G2049" s="117" t="s">
        <v>607</v>
      </c>
      <c r="H2049" s="117" t="s">
        <v>5843</v>
      </c>
      <c r="I2049" s="117"/>
      <c r="J2049" s="116" t="s">
        <v>1858</v>
      </c>
      <c r="K2049" s="116">
        <v>11.680099999999999</v>
      </c>
      <c r="L2049" s="116">
        <v>32.768500000000003</v>
      </c>
      <c r="M2049" s="117" t="s">
        <v>1859</v>
      </c>
      <c r="N2049" s="116" t="s">
        <v>159</v>
      </c>
      <c r="O2049" s="116">
        <v>6</v>
      </c>
      <c r="P2049" s="116">
        <v>39</v>
      </c>
      <c r="Q2049" s="116">
        <v>6</v>
      </c>
      <c r="R2049" s="116">
        <v>39</v>
      </c>
      <c r="S2049" s="116">
        <v>0</v>
      </c>
      <c r="T2049" s="116">
        <v>0</v>
      </c>
      <c r="U2049" s="116" t="s">
        <v>159</v>
      </c>
      <c r="V2049" s="116">
        <v>9</v>
      </c>
      <c r="W2049" s="116">
        <v>51</v>
      </c>
      <c r="X2049" s="116">
        <v>5</v>
      </c>
      <c r="Y2049" s="116">
        <v>28</v>
      </c>
      <c r="Z2049" s="116">
        <v>4</v>
      </c>
      <c r="AA2049" s="116">
        <v>23</v>
      </c>
      <c r="AB2049" s="116">
        <v>0</v>
      </c>
      <c r="AC2049" s="116">
        <v>0</v>
      </c>
      <c r="AD2049" s="116">
        <v>49</v>
      </c>
      <c r="AE2049" s="116">
        <v>387</v>
      </c>
      <c r="AF2049" s="116" t="s">
        <v>1860</v>
      </c>
      <c r="AG2049" s="117"/>
      <c r="AH2049" s="117" t="s">
        <v>1861</v>
      </c>
    </row>
    <row r="2050" spans="1:34" x14ac:dyDescent="0.25">
      <c r="A2050" s="117" t="s">
        <v>142</v>
      </c>
      <c r="B2050" s="117" t="s">
        <v>143</v>
      </c>
      <c r="C2050" s="117" t="s">
        <v>5844</v>
      </c>
      <c r="D2050" s="117" t="s">
        <v>606</v>
      </c>
      <c r="E2050" s="117" t="s">
        <v>409</v>
      </c>
      <c r="F2050" s="117" t="s">
        <v>605</v>
      </c>
      <c r="G2050" s="117" t="s">
        <v>607</v>
      </c>
      <c r="H2050" s="117" t="s">
        <v>5845</v>
      </c>
      <c r="I2050" s="117"/>
      <c r="J2050" s="116" t="s">
        <v>1858</v>
      </c>
      <c r="K2050" s="116">
        <v>11.725199999999999</v>
      </c>
      <c r="L2050" s="116">
        <v>32.782299999999999</v>
      </c>
      <c r="M2050" s="117" t="s">
        <v>1859</v>
      </c>
      <c r="N2050" s="116" t="s">
        <v>159</v>
      </c>
      <c r="O2050" s="116">
        <v>53</v>
      </c>
      <c r="P2050" s="116">
        <v>217</v>
      </c>
      <c r="Q2050" s="116">
        <v>53</v>
      </c>
      <c r="R2050" s="116">
        <v>217</v>
      </c>
      <c r="S2050" s="116">
        <v>0</v>
      </c>
      <c r="T2050" s="116">
        <v>0</v>
      </c>
      <c r="U2050" s="116" t="s">
        <v>159</v>
      </c>
      <c r="V2050" s="116">
        <v>78</v>
      </c>
      <c r="W2050" s="116">
        <v>404</v>
      </c>
      <c r="X2050" s="116">
        <v>41</v>
      </c>
      <c r="Y2050" s="116">
        <v>217</v>
      </c>
      <c r="Z2050" s="116">
        <v>37</v>
      </c>
      <c r="AA2050" s="116">
        <v>187</v>
      </c>
      <c r="AB2050" s="116">
        <v>0</v>
      </c>
      <c r="AC2050" s="116">
        <v>0</v>
      </c>
      <c r="AD2050" s="116">
        <v>121</v>
      </c>
      <c r="AE2050" s="116">
        <v>726</v>
      </c>
      <c r="AF2050" s="116" t="s">
        <v>1860</v>
      </c>
      <c r="AG2050" s="117"/>
      <c r="AH2050" s="117" t="s">
        <v>1861</v>
      </c>
    </row>
    <row r="2051" spans="1:34" x14ac:dyDescent="0.25">
      <c r="A2051" s="117" t="s">
        <v>142</v>
      </c>
      <c r="B2051" s="117" t="s">
        <v>143</v>
      </c>
      <c r="C2051" s="117" t="s">
        <v>5846</v>
      </c>
      <c r="D2051" s="117" t="s">
        <v>606</v>
      </c>
      <c r="E2051" s="117" t="s">
        <v>409</v>
      </c>
      <c r="F2051" s="117" t="s">
        <v>605</v>
      </c>
      <c r="G2051" s="117" t="s">
        <v>607</v>
      </c>
      <c r="H2051" s="117" t="s">
        <v>607</v>
      </c>
      <c r="I2051" s="117"/>
      <c r="J2051" s="116" t="s">
        <v>1858</v>
      </c>
      <c r="K2051" s="116">
        <v>11.60859</v>
      </c>
      <c r="L2051" s="116">
        <v>32.725476999999998</v>
      </c>
      <c r="M2051" s="117" t="s">
        <v>1859</v>
      </c>
      <c r="N2051" s="116" t="s">
        <v>159</v>
      </c>
      <c r="O2051" s="116">
        <v>248</v>
      </c>
      <c r="P2051" s="116">
        <v>1597</v>
      </c>
      <c r="Q2051" s="116">
        <v>248</v>
      </c>
      <c r="R2051" s="116">
        <v>1597</v>
      </c>
      <c r="S2051" s="116">
        <v>0</v>
      </c>
      <c r="T2051" s="116">
        <v>0</v>
      </c>
      <c r="U2051" s="116" t="s">
        <v>159</v>
      </c>
      <c r="V2051" s="116">
        <v>155</v>
      </c>
      <c r="W2051" s="116">
        <v>778</v>
      </c>
      <c r="X2051" s="116">
        <v>53</v>
      </c>
      <c r="Y2051" s="116">
        <v>265</v>
      </c>
      <c r="Z2051" s="116">
        <v>102</v>
      </c>
      <c r="AA2051" s="116">
        <v>513</v>
      </c>
      <c r="AB2051" s="116">
        <v>0</v>
      </c>
      <c r="AC2051" s="116">
        <v>0</v>
      </c>
      <c r="AD2051" s="116">
        <v>185</v>
      </c>
      <c r="AE2051" s="116">
        <v>975</v>
      </c>
      <c r="AF2051" s="116" t="s">
        <v>1860</v>
      </c>
      <c r="AG2051" s="117"/>
      <c r="AH2051" s="117" t="s">
        <v>1861</v>
      </c>
    </row>
    <row r="2052" spans="1:34" x14ac:dyDescent="0.25">
      <c r="A2052" s="117" t="s">
        <v>142</v>
      </c>
      <c r="B2052" s="117" t="s">
        <v>143</v>
      </c>
      <c r="C2052" s="117" t="s">
        <v>5847</v>
      </c>
      <c r="D2052" s="117" t="s">
        <v>606</v>
      </c>
      <c r="E2052" s="117" t="s">
        <v>409</v>
      </c>
      <c r="F2052" s="117" t="s">
        <v>605</v>
      </c>
      <c r="G2052" s="117" t="s">
        <v>607</v>
      </c>
      <c r="H2052" s="117" t="s">
        <v>5848</v>
      </c>
      <c r="I2052" s="117"/>
      <c r="J2052" s="116" t="s">
        <v>1858</v>
      </c>
      <c r="K2052" s="116">
        <v>11.296167799999999</v>
      </c>
      <c r="L2052" s="116">
        <v>32.620750899999997</v>
      </c>
      <c r="M2052" s="117" t="s">
        <v>1859</v>
      </c>
      <c r="N2052" s="116" t="s">
        <v>146</v>
      </c>
      <c r="O2052" s="116">
        <v>0</v>
      </c>
      <c r="P2052" s="116">
        <v>0</v>
      </c>
      <c r="Q2052" s="116">
        <v>0</v>
      </c>
      <c r="R2052" s="116">
        <v>0</v>
      </c>
      <c r="S2052" s="116">
        <v>0</v>
      </c>
      <c r="T2052" s="116">
        <v>0</v>
      </c>
      <c r="U2052" s="116" t="s">
        <v>159</v>
      </c>
      <c r="V2052" s="116">
        <v>83</v>
      </c>
      <c r="W2052" s="116">
        <v>421</v>
      </c>
      <c r="X2052" s="116">
        <v>59</v>
      </c>
      <c r="Y2052" s="116">
        <v>299</v>
      </c>
      <c r="Z2052" s="116">
        <v>24</v>
      </c>
      <c r="AA2052" s="116">
        <v>122</v>
      </c>
      <c r="AB2052" s="116">
        <v>0</v>
      </c>
      <c r="AC2052" s="116">
        <v>0</v>
      </c>
      <c r="AD2052" s="116">
        <v>95</v>
      </c>
      <c r="AE2052" s="116">
        <v>611</v>
      </c>
      <c r="AF2052" s="116" t="s">
        <v>1860</v>
      </c>
      <c r="AG2052" s="117"/>
      <c r="AH2052" s="117" t="s">
        <v>1861</v>
      </c>
    </row>
    <row r="2053" spans="1:34" x14ac:dyDescent="0.25">
      <c r="A2053" s="117" t="s">
        <v>142</v>
      </c>
      <c r="B2053" s="117" t="s">
        <v>143</v>
      </c>
      <c r="C2053" s="117" t="s">
        <v>5849</v>
      </c>
      <c r="D2053" s="117" t="s">
        <v>606</v>
      </c>
      <c r="E2053" s="117" t="s">
        <v>409</v>
      </c>
      <c r="F2053" s="117" t="s">
        <v>605</v>
      </c>
      <c r="G2053" s="117" t="s">
        <v>607</v>
      </c>
      <c r="H2053" s="117" t="s">
        <v>5850</v>
      </c>
      <c r="I2053" s="117"/>
      <c r="J2053" s="116" t="s">
        <v>1858</v>
      </c>
      <c r="K2053" s="116">
        <v>11.6009788</v>
      </c>
      <c r="L2053" s="116">
        <v>32.722602799999997</v>
      </c>
      <c r="M2053" s="117" t="s">
        <v>1859</v>
      </c>
      <c r="N2053" s="116" t="s">
        <v>146</v>
      </c>
      <c r="O2053" s="116">
        <v>0</v>
      </c>
      <c r="P2053" s="116">
        <v>0</v>
      </c>
      <c r="Q2053" s="116">
        <v>0</v>
      </c>
      <c r="R2053" s="116">
        <v>0</v>
      </c>
      <c r="S2053" s="116">
        <v>0</v>
      </c>
      <c r="T2053" s="116">
        <v>0</v>
      </c>
      <c r="U2053" s="116" t="s">
        <v>159</v>
      </c>
      <c r="V2053" s="116">
        <v>13</v>
      </c>
      <c r="W2053" s="116">
        <v>60</v>
      </c>
      <c r="X2053" s="116">
        <v>4</v>
      </c>
      <c r="Y2053" s="116">
        <v>14</v>
      </c>
      <c r="Z2053" s="116">
        <v>9</v>
      </c>
      <c r="AA2053" s="116">
        <v>46</v>
      </c>
      <c r="AB2053" s="116">
        <v>0</v>
      </c>
      <c r="AC2053" s="116">
        <v>0</v>
      </c>
      <c r="AD2053" s="116">
        <v>9</v>
      </c>
      <c r="AE2053" s="116">
        <v>54</v>
      </c>
      <c r="AF2053" s="116" t="s">
        <v>1860</v>
      </c>
      <c r="AG2053" s="117" t="s">
        <v>1888</v>
      </c>
      <c r="AH2053" s="117" t="s">
        <v>1861</v>
      </c>
    </row>
    <row r="2054" spans="1:34" x14ac:dyDescent="0.25">
      <c r="A2054" s="117" t="s">
        <v>142</v>
      </c>
      <c r="B2054" s="117" t="s">
        <v>143</v>
      </c>
      <c r="C2054" s="117" t="s">
        <v>5851</v>
      </c>
      <c r="D2054" s="117" t="s">
        <v>654</v>
      </c>
      <c r="E2054" s="117" t="s">
        <v>352</v>
      </c>
      <c r="F2054" s="117" t="s">
        <v>658</v>
      </c>
      <c r="G2054" s="117" t="s">
        <v>659</v>
      </c>
      <c r="H2054" s="117" t="s">
        <v>659</v>
      </c>
      <c r="I2054" s="117"/>
      <c r="J2054" s="116" t="s">
        <v>1858</v>
      </c>
      <c r="K2054" s="116">
        <v>10.55762</v>
      </c>
      <c r="L2054" s="116">
        <v>32.551600000000001</v>
      </c>
      <c r="M2054" s="117" t="s">
        <v>1859</v>
      </c>
      <c r="N2054" s="116" t="s">
        <v>146</v>
      </c>
      <c r="O2054" s="116">
        <v>0</v>
      </c>
      <c r="P2054" s="116">
        <v>0</v>
      </c>
      <c r="Q2054" s="116">
        <v>0</v>
      </c>
      <c r="R2054" s="116">
        <v>0</v>
      </c>
      <c r="S2054" s="116">
        <v>0</v>
      </c>
      <c r="T2054" s="116">
        <v>0</v>
      </c>
      <c r="U2054" s="116" t="s">
        <v>159</v>
      </c>
      <c r="V2054" s="116">
        <v>63</v>
      </c>
      <c r="W2054" s="116">
        <v>346</v>
      </c>
      <c r="X2054" s="116">
        <v>25</v>
      </c>
      <c r="Y2054" s="116">
        <v>137</v>
      </c>
      <c r="Z2054" s="116">
        <v>38</v>
      </c>
      <c r="AA2054" s="116">
        <v>209</v>
      </c>
      <c r="AB2054" s="116">
        <v>0</v>
      </c>
      <c r="AC2054" s="116">
        <v>0</v>
      </c>
      <c r="AD2054" s="116">
        <v>18</v>
      </c>
      <c r="AE2054" s="116">
        <v>99</v>
      </c>
      <c r="AF2054" s="116" t="s">
        <v>1860</v>
      </c>
      <c r="AG2054" s="117"/>
      <c r="AH2054" s="117" t="s">
        <v>1861</v>
      </c>
    </row>
    <row r="2055" spans="1:34" x14ac:dyDescent="0.25">
      <c r="A2055" s="118" t="s">
        <v>142</v>
      </c>
      <c r="B2055" s="118" t="s">
        <v>143</v>
      </c>
      <c r="C2055" s="118" t="s">
        <v>5852</v>
      </c>
      <c r="D2055" s="118" t="s">
        <v>654</v>
      </c>
      <c r="E2055" s="118" t="s">
        <v>352</v>
      </c>
      <c r="F2055" s="118" t="s">
        <v>658</v>
      </c>
      <c r="G2055" s="118" t="s">
        <v>659</v>
      </c>
      <c r="H2055" s="118" t="s">
        <v>5853</v>
      </c>
      <c r="I2055" s="118"/>
      <c r="J2055" s="118" t="s">
        <v>1885</v>
      </c>
      <c r="K2055" s="119">
        <v>10.520027616</v>
      </c>
      <c r="L2055" s="119">
        <v>32.415897319999999</v>
      </c>
      <c r="M2055" s="118" t="s">
        <v>1859</v>
      </c>
      <c r="N2055" s="116" t="s">
        <v>159</v>
      </c>
      <c r="O2055" s="119">
        <v>906</v>
      </c>
      <c r="P2055" s="119">
        <v>5519</v>
      </c>
      <c r="Q2055" s="119">
        <v>826</v>
      </c>
      <c r="R2055" s="119">
        <v>5119</v>
      </c>
      <c r="S2055" s="119">
        <v>80</v>
      </c>
      <c r="T2055" s="119">
        <v>400</v>
      </c>
      <c r="U2055" s="119" t="s">
        <v>146</v>
      </c>
      <c r="V2055" s="119">
        <v>0</v>
      </c>
      <c r="W2055" s="116">
        <v>0</v>
      </c>
      <c r="X2055" s="119">
        <v>0</v>
      </c>
      <c r="Y2055" s="119">
        <v>0</v>
      </c>
      <c r="Z2055" s="119">
        <v>0</v>
      </c>
      <c r="AA2055" s="119">
        <v>0</v>
      </c>
      <c r="AB2055" s="119">
        <v>0</v>
      </c>
      <c r="AC2055" s="119">
        <v>0</v>
      </c>
      <c r="AD2055" s="119">
        <v>0</v>
      </c>
      <c r="AE2055" s="119">
        <v>0</v>
      </c>
      <c r="AF2055" s="116" t="s">
        <v>1860</v>
      </c>
      <c r="AG2055" s="118"/>
      <c r="AH2055" s="117" t="s">
        <v>1861</v>
      </c>
    </row>
    <row r="2056" spans="1:34" x14ac:dyDescent="0.25">
      <c r="A2056" s="117" t="s">
        <v>142</v>
      </c>
      <c r="B2056" s="117" t="s">
        <v>143</v>
      </c>
      <c r="C2056" s="117" t="s">
        <v>5854</v>
      </c>
      <c r="D2056" s="117" t="s">
        <v>654</v>
      </c>
      <c r="E2056" s="117" t="s">
        <v>352</v>
      </c>
      <c r="F2056" s="117" t="s">
        <v>653</v>
      </c>
      <c r="G2056" s="117" t="s">
        <v>655</v>
      </c>
      <c r="H2056" s="117" t="s">
        <v>5855</v>
      </c>
      <c r="I2056" s="117"/>
      <c r="J2056" s="116" t="s">
        <v>1858</v>
      </c>
      <c r="K2056" s="116">
        <v>10.26576</v>
      </c>
      <c r="L2056" s="116">
        <v>32.453699999999998</v>
      </c>
      <c r="M2056" s="117" t="s">
        <v>1859</v>
      </c>
      <c r="N2056" s="116" t="s">
        <v>146</v>
      </c>
      <c r="O2056" s="116">
        <v>0</v>
      </c>
      <c r="P2056" s="116">
        <v>0</v>
      </c>
      <c r="Q2056" s="116">
        <v>0</v>
      </c>
      <c r="R2056" s="116">
        <v>0</v>
      </c>
      <c r="S2056" s="116">
        <v>0</v>
      </c>
      <c r="T2056" s="116">
        <v>0</v>
      </c>
      <c r="U2056" s="116" t="s">
        <v>159</v>
      </c>
      <c r="V2056" s="116">
        <v>364</v>
      </c>
      <c r="W2056" s="116">
        <v>2004</v>
      </c>
      <c r="X2056" s="116">
        <v>10</v>
      </c>
      <c r="Y2056" s="116">
        <v>54</v>
      </c>
      <c r="Z2056" s="116">
        <v>354</v>
      </c>
      <c r="AA2056" s="116">
        <v>1950</v>
      </c>
      <c r="AB2056" s="116">
        <v>0</v>
      </c>
      <c r="AC2056" s="116">
        <v>0</v>
      </c>
      <c r="AD2056" s="116">
        <v>56</v>
      </c>
      <c r="AE2056" s="116">
        <v>308</v>
      </c>
      <c r="AF2056" s="116" t="s">
        <v>1860</v>
      </c>
      <c r="AG2056" s="117"/>
      <c r="AH2056" s="117" t="s">
        <v>1861</v>
      </c>
    </row>
    <row r="2057" spans="1:34" x14ac:dyDescent="0.25">
      <c r="A2057" s="118" t="s">
        <v>142</v>
      </c>
      <c r="B2057" s="118" t="s">
        <v>143</v>
      </c>
      <c r="C2057" s="118" t="s">
        <v>5856</v>
      </c>
      <c r="D2057" s="118" t="s">
        <v>654</v>
      </c>
      <c r="E2057" s="118" t="s">
        <v>352</v>
      </c>
      <c r="F2057" s="118" t="s">
        <v>653</v>
      </c>
      <c r="G2057" s="118" t="s">
        <v>655</v>
      </c>
      <c r="H2057" s="118" t="s">
        <v>5857</v>
      </c>
      <c r="I2057" s="118"/>
      <c r="J2057" s="118" t="s">
        <v>1885</v>
      </c>
      <c r="K2057" s="119">
        <v>10.27277778</v>
      </c>
      <c r="L2057" s="119">
        <v>32.459166670000002</v>
      </c>
      <c r="M2057" s="118" t="s">
        <v>1859</v>
      </c>
      <c r="N2057" s="116" t="s">
        <v>159</v>
      </c>
      <c r="O2057" s="119">
        <v>1306</v>
      </c>
      <c r="P2057" s="119">
        <v>4311</v>
      </c>
      <c r="Q2057" s="119">
        <v>1306</v>
      </c>
      <c r="R2057" s="119">
        <v>4311</v>
      </c>
      <c r="S2057" s="119">
        <v>0</v>
      </c>
      <c r="T2057" s="119">
        <v>0</v>
      </c>
      <c r="U2057" s="119" t="s">
        <v>146</v>
      </c>
      <c r="V2057" s="119">
        <v>0</v>
      </c>
      <c r="W2057" s="116">
        <v>0</v>
      </c>
      <c r="X2057" s="119">
        <v>0</v>
      </c>
      <c r="Y2057" s="119">
        <v>0</v>
      </c>
      <c r="Z2057" s="119">
        <v>0</v>
      </c>
      <c r="AA2057" s="119">
        <v>0</v>
      </c>
      <c r="AB2057" s="119">
        <v>0</v>
      </c>
      <c r="AC2057" s="119">
        <v>0</v>
      </c>
      <c r="AD2057" s="119">
        <v>0</v>
      </c>
      <c r="AE2057" s="119">
        <v>0</v>
      </c>
      <c r="AF2057" s="116" t="s">
        <v>1860</v>
      </c>
      <c r="AG2057" s="118"/>
      <c r="AH2057" s="117" t="s">
        <v>1861</v>
      </c>
    </row>
    <row r="2058" spans="1:34" x14ac:dyDescent="0.25">
      <c r="A2058" s="117" t="s">
        <v>142</v>
      </c>
      <c r="B2058" s="117" t="s">
        <v>143</v>
      </c>
      <c r="C2058" s="117" t="s">
        <v>5858</v>
      </c>
      <c r="D2058" s="117" t="s">
        <v>654</v>
      </c>
      <c r="E2058" s="117" t="s">
        <v>352</v>
      </c>
      <c r="F2058" s="117" t="s">
        <v>653</v>
      </c>
      <c r="G2058" s="117" t="s">
        <v>655</v>
      </c>
      <c r="H2058" s="117" t="s">
        <v>859</v>
      </c>
      <c r="I2058" s="117"/>
      <c r="J2058" s="116" t="s">
        <v>1858</v>
      </c>
      <c r="K2058" s="116">
        <v>10.382099999999999</v>
      </c>
      <c r="L2058" s="116">
        <v>32.495800000000003</v>
      </c>
      <c r="M2058" s="117" t="s">
        <v>1859</v>
      </c>
      <c r="N2058" s="116" t="s">
        <v>159</v>
      </c>
      <c r="O2058" s="116">
        <v>58</v>
      </c>
      <c r="P2058" s="116">
        <v>291</v>
      </c>
      <c r="Q2058" s="116">
        <v>58</v>
      </c>
      <c r="R2058" s="116">
        <v>291</v>
      </c>
      <c r="S2058" s="116">
        <v>0</v>
      </c>
      <c r="T2058" s="116">
        <v>0</v>
      </c>
      <c r="U2058" s="116" t="s">
        <v>159</v>
      </c>
      <c r="V2058" s="116">
        <v>11</v>
      </c>
      <c r="W2058" s="116">
        <v>57</v>
      </c>
      <c r="X2058" s="116">
        <v>11</v>
      </c>
      <c r="Y2058" s="116">
        <v>57</v>
      </c>
      <c r="Z2058" s="116">
        <v>0</v>
      </c>
      <c r="AA2058" s="116">
        <v>0</v>
      </c>
      <c r="AB2058" s="116">
        <v>0</v>
      </c>
      <c r="AC2058" s="116">
        <v>0</v>
      </c>
      <c r="AD2058" s="116">
        <v>0</v>
      </c>
      <c r="AE2058" s="116">
        <v>0</v>
      </c>
      <c r="AF2058" s="116" t="s">
        <v>1860</v>
      </c>
      <c r="AG2058" s="117"/>
      <c r="AH2058" s="117" t="s">
        <v>1861</v>
      </c>
    </row>
    <row r="2059" spans="1:34" x14ac:dyDescent="0.25">
      <c r="A2059" s="118" t="s">
        <v>142</v>
      </c>
      <c r="B2059" s="118" t="s">
        <v>143</v>
      </c>
      <c r="C2059" s="118" t="s">
        <v>5859</v>
      </c>
      <c r="D2059" s="118" t="s">
        <v>654</v>
      </c>
      <c r="E2059" s="118" t="s">
        <v>352</v>
      </c>
      <c r="F2059" s="118" t="s">
        <v>653</v>
      </c>
      <c r="G2059" s="118" t="s">
        <v>655</v>
      </c>
      <c r="H2059" s="118" t="s">
        <v>5860</v>
      </c>
      <c r="I2059" s="118"/>
      <c r="J2059" s="118" t="s">
        <v>1885</v>
      </c>
      <c r="K2059" s="119">
        <v>10.382192088</v>
      </c>
      <c r="L2059" s="119">
        <v>32.496395816000003</v>
      </c>
      <c r="M2059" s="118" t="s">
        <v>1859</v>
      </c>
      <c r="N2059" s="116" t="s">
        <v>159</v>
      </c>
      <c r="O2059" s="119">
        <v>88</v>
      </c>
      <c r="P2059" s="119">
        <v>442</v>
      </c>
      <c r="Q2059" s="119">
        <v>88</v>
      </c>
      <c r="R2059" s="119">
        <v>442</v>
      </c>
      <c r="S2059" s="119">
        <v>0</v>
      </c>
      <c r="T2059" s="119">
        <v>0</v>
      </c>
      <c r="U2059" s="119" t="s">
        <v>146</v>
      </c>
      <c r="V2059" s="119">
        <v>0</v>
      </c>
      <c r="W2059" s="116">
        <v>0</v>
      </c>
      <c r="X2059" s="119">
        <v>0</v>
      </c>
      <c r="Y2059" s="119">
        <v>0</v>
      </c>
      <c r="Z2059" s="119">
        <v>0</v>
      </c>
      <c r="AA2059" s="119">
        <v>0</v>
      </c>
      <c r="AB2059" s="119">
        <v>0</v>
      </c>
      <c r="AC2059" s="119">
        <v>0</v>
      </c>
      <c r="AD2059" s="119">
        <v>0</v>
      </c>
      <c r="AE2059" s="119">
        <v>0</v>
      </c>
      <c r="AF2059" s="116" t="s">
        <v>1860</v>
      </c>
      <c r="AG2059" s="118"/>
      <c r="AH2059" s="117" t="s">
        <v>1861</v>
      </c>
    </row>
    <row r="2060" spans="1:34" x14ac:dyDescent="0.25">
      <c r="A2060" s="118" t="s">
        <v>142</v>
      </c>
      <c r="B2060" s="118" t="s">
        <v>143</v>
      </c>
      <c r="C2060" s="118" t="s">
        <v>5861</v>
      </c>
      <c r="D2060" s="118" t="s">
        <v>654</v>
      </c>
      <c r="E2060" s="118" t="s">
        <v>352</v>
      </c>
      <c r="F2060" s="118" t="s">
        <v>660</v>
      </c>
      <c r="G2060" s="118" t="s">
        <v>352</v>
      </c>
      <c r="H2060" s="118" t="s">
        <v>5862</v>
      </c>
      <c r="I2060" s="118"/>
      <c r="J2060" s="118" t="s">
        <v>1885</v>
      </c>
      <c r="K2060" s="119">
        <v>10.43244</v>
      </c>
      <c r="L2060" s="119">
        <v>32.249690000000001</v>
      </c>
      <c r="M2060" s="118" t="s">
        <v>1859</v>
      </c>
      <c r="N2060" s="116" t="s">
        <v>159</v>
      </c>
      <c r="O2060" s="119">
        <v>2896</v>
      </c>
      <c r="P2060" s="119">
        <v>10521</v>
      </c>
      <c r="Q2060" s="119">
        <v>2896</v>
      </c>
      <c r="R2060" s="119">
        <v>10521</v>
      </c>
      <c r="S2060" s="119">
        <v>0</v>
      </c>
      <c r="T2060" s="119">
        <v>0</v>
      </c>
      <c r="U2060" s="119" t="s">
        <v>146</v>
      </c>
      <c r="V2060" s="119">
        <v>0</v>
      </c>
      <c r="W2060" s="116">
        <v>0</v>
      </c>
      <c r="X2060" s="119">
        <v>0</v>
      </c>
      <c r="Y2060" s="119">
        <v>0</v>
      </c>
      <c r="Z2060" s="119">
        <v>0</v>
      </c>
      <c r="AA2060" s="119">
        <v>0</v>
      </c>
      <c r="AB2060" s="119">
        <v>0</v>
      </c>
      <c r="AC2060" s="119">
        <v>0</v>
      </c>
      <c r="AD2060" s="119">
        <v>0</v>
      </c>
      <c r="AE2060" s="119">
        <v>0</v>
      </c>
      <c r="AF2060" s="116" t="s">
        <v>1860</v>
      </c>
      <c r="AG2060" s="118"/>
      <c r="AH2060" s="117" t="s">
        <v>1861</v>
      </c>
    </row>
    <row r="2061" spans="1:34" x14ac:dyDescent="0.25">
      <c r="A2061" s="118" t="s">
        <v>142</v>
      </c>
      <c r="B2061" s="118" t="s">
        <v>143</v>
      </c>
      <c r="C2061" s="118" t="s">
        <v>5863</v>
      </c>
      <c r="D2061" s="118" t="s">
        <v>654</v>
      </c>
      <c r="E2061" s="118" t="s">
        <v>352</v>
      </c>
      <c r="F2061" s="118" t="s">
        <v>660</v>
      </c>
      <c r="G2061" s="118" t="s">
        <v>352</v>
      </c>
      <c r="H2061" s="118" t="s">
        <v>5864</v>
      </c>
      <c r="I2061" s="118"/>
      <c r="J2061" s="118" t="s">
        <v>1885</v>
      </c>
      <c r="K2061" s="119">
        <v>10.42109</v>
      </c>
      <c r="L2061" s="119">
        <v>32.258150000000001</v>
      </c>
      <c r="M2061" s="118" t="s">
        <v>1859</v>
      </c>
      <c r="N2061" s="116" t="s">
        <v>159</v>
      </c>
      <c r="O2061" s="119">
        <v>1469</v>
      </c>
      <c r="P2061" s="119">
        <v>5551</v>
      </c>
      <c r="Q2061" s="119">
        <v>1469</v>
      </c>
      <c r="R2061" s="119">
        <v>5551</v>
      </c>
      <c r="S2061" s="119">
        <v>0</v>
      </c>
      <c r="T2061" s="119">
        <v>0</v>
      </c>
      <c r="U2061" s="119" t="s">
        <v>146</v>
      </c>
      <c r="V2061" s="119">
        <v>0</v>
      </c>
      <c r="W2061" s="116">
        <v>0</v>
      </c>
      <c r="X2061" s="119">
        <v>0</v>
      </c>
      <c r="Y2061" s="119">
        <v>0</v>
      </c>
      <c r="Z2061" s="119">
        <v>0</v>
      </c>
      <c r="AA2061" s="119">
        <v>0</v>
      </c>
      <c r="AB2061" s="119">
        <v>0</v>
      </c>
      <c r="AC2061" s="119">
        <v>0</v>
      </c>
      <c r="AD2061" s="119">
        <v>0</v>
      </c>
      <c r="AE2061" s="119">
        <v>0</v>
      </c>
      <c r="AF2061" s="116" t="s">
        <v>1860</v>
      </c>
      <c r="AG2061" s="118"/>
      <c r="AH2061" s="117" t="s">
        <v>1861</v>
      </c>
    </row>
    <row r="2062" spans="1:34" x14ac:dyDescent="0.25">
      <c r="A2062" s="117" t="s">
        <v>142</v>
      </c>
      <c r="B2062" s="117" t="s">
        <v>143</v>
      </c>
      <c r="C2062" s="117" t="s">
        <v>5865</v>
      </c>
      <c r="D2062" s="117" t="s">
        <v>654</v>
      </c>
      <c r="E2062" s="117" t="s">
        <v>352</v>
      </c>
      <c r="F2062" s="117" t="s">
        <v>660</v>
      </c>
      <c r="G2062" s="117" t="s">
        <v>352</v>
      </c>
      <c r="H2062" s="117" t="s">
        <v>352</v>
      </c>
      <c r="I2062" s="117"/>
      <c r="J2062" s="116" t="s">
        <v>1858</v>
      </c>
      <c r="K2062" s="116">
        <v>10.44689</v>
      </c>
      <c r="L2062" s="116">
        <v>32.208759999999998</v>
      </c>
      <c r="M2062" s="117" t="s">
        <v>1859</v>
      </c>
      <c r="N2062" s="116" t="s">
        <v>146</v>
      </c>
      <c r="O2062" s="116">
        <v>0</v>
      </c>
      <c r="P2062" s="116">
        <v>0</v>
      </c>
      <c r="Q2062" s="116">
        <v>0</v>
      </c>
      <c r="R2062" s="116">
        <v>0</v>
      </c>
      <c r="S2062" s="116">
        <v>0</v>
      </c>
      <c r="T2062" s="116">
        <v>0</v>
      </c>
      <c r="U2062" s="116" t="s">
        <v>159</v>
      </c>
      <c r="V2062" s="116">
        <v>535</v>
      </c>
      <c r="W2062" s="116">
        <v>4119</v>
      </c>
      <c r="X2062" s="116">
        <v>0</v>
      </c>
      <c r="Y2062" s="116">
        <v>0</v>
      </c>
      <c r="Z2062" s="116">
        <v>535</v>
      </c>
      <c r="AA2062" s="116">
        <v>4119</v>
      </c>
      <c r="AB2062" s="116">
        <v>0</v>
      </c>
      <c r="AC2062" s="116">
        <v>0</v>
      </c>
      <c r="AD2062" s="116">
        <v>47</v>
      </c>
      <c r="AE2062" s="116">
        <v>258</v>
      </c>
      <c r="AF2062" s="116" t="s">
        <v>1860</v>
      </c>
      <c r="AG2062" s="117"/>
      <c r="AH2062" s="117" t="s">
        <v>1861</v>
      </c>
    </row>
    <row r="2063" spans="1:34" x14ac:dyDescent="0.25">
      <c r="A2063" s="117" t="s">
        <v>142</v>
      </c>
      <c r="B2063" s="117" t="s">
        <v>143</v>
      </c>
      <c r="C2063" s="117" t="s">
        <v>5866</v>
      </c>
      <c r="D2063" s="117" t="s">
        <v>654</v>
      </c>
      <c r="E2063" s="117" t="s">
        <v>352</v>
      </c>
      <c r="F2063" s="117" t="s">
        <v>1209</v>
      </c>
      <c r="G2063" s="117" t="s">
        <v>1210</v>
      </c>
      <c r="H2063" s="117" t="s">
        <v>5867</v>
      </c>
      <c r="I2063" s="117"/>
      <c r="J2063" s="116" t="s">
        <v>1858</v>
      </c>
      <c r="K2063" s="116">
        <v>10.38663</v>
      </c>
      <c r="L2063" s="116">
        <v>32.547910000000002</v>
      </c>
      <c r="M2063" s="117" t="s">
        <v>1859</v>
      </c>
      <c r="N2063" s="116" t="s">
        <v>159</v>
      </c>
      <c r="O2063" s="116">
        <v>74</v>
      </c>
      <c r="P2063" s="116">
        <v>371</v>
      </c>
      <c r="Q2063" s="116">
        <v>74</v>
      </c>
      <c r="R2063" s="116">
        <v>371</v>
      </c>
      <c r="S2063" s="116">
        <v>0</v>
      </c>
      <c r="T2063" s="116">
        <v>0</v>
      </c>
      <c r="U2063" s="116" t="s">
        <v>159</v>
      </c>
      <c r="V2063" s="116">
        <v>431</v>
      </c>
      <c r="W2063" s="116">
        <v>2405</v>
      </c>
      <c r="X2063" s="116">
        <v>409</v>
      </c>
      <c r="Y2063" s="116">
        <v>2291</v>
      </c>
      <c r="Z2063" s="116">
        <v>22</v>
      </c>
      <c r="AA2063" s="116">
        <v>114</v>
      </c>
      <c r="AB2063" s="116">
        <v>14</v>
      </c>
      <c r="AC2063" s="116">
        <v>73</v>
      </c>
      <c r="AD2063" s="116">
        <v>0</v>
      </c>
      <c r="AE2063" s="116">
        <v>0</v>
      </c>
      <c r="AF2063" s="116" t="s">
        <v>1860</v>
      </c>
      <c r="AG2063" s="117"/>
      <c r="AH2063" s="117" t="s">
        <v>1861</v>
      </c>
    </row>
    <row r="2064" spans="1:34" x14ac:dyDescent="0.25">
      <c r="A2064" s="117" t="s">
        <v>142</v>
      </c>
      <c r="B2064" s="117" t="s">
        <v>143</v>
      </c>
      <c r="C2064" s="117" t="s">
        <v>5868</v>
      </c>
      <c r="D2064" s="117" t="s">
        <v>654</v>
      </c>
      <c r="E2064" s="117" t="s">
        <v>352</v>
      </c>
      <c r="F2064" s="117" t="s">
        <v>1209</v>
      </c>
      <c r="G2064" s="117" t="s">
        <v>1210</v>
      </c>
      <c r="H2064" s="117" t="s">
        <v>5869</v>
      </c>
      <c r="I2064" s="117"/>
      <c r="J2064" s="116" t="s">
        <v>1858</v>
      </c>
      <c r="K2064" s="116">
        <v>10.46208</v>
      </c>
      <c r="L2064" s="116">
        <v>32.548645</v>
      </c>
      <c r="M2064" s="117" t="s">
        <v>1859</v>
      </c>
      <c r="N2064" s="116" t="s">
        <v>159</v>
      </c>
      <c r="O2064" s="116">
        <v>30</v>
      </c>
      <c r="P2064" s="116">
        <v>152</v>
      </c>
      <c r="Q2064" s="116">
        <v>30</v>
      </c>
      <c r="R2064" s="116">
        <v>152</v>
      </c>
      <c r="S2064" s="116">
        <v>0</v>
      </c>
      <c r="T2064" s="116">
        <v>0</v>
      </c>
      <c r="U2064" s="119" t="s">
        <v>146</v>
      </c>
      <c r="V2064" s="116">
        <v>0</v>
      </c>
      <c r="W2064" s="116">
        <v>0</v>
      </c>
      <c r="X2064" s="116">
        <v>0</v>
      </c>
      <c r="Y2064" s="116">
        <v>0</v>
      </c>
      <c r="Z2064" s="116">
        <v>0</v>
      </c>
      <c r="AA2064" s="116">
        <v>0</v>
      </c>
      <c r="AB2064" s="116">
        <v>0</v>
      </c>
      <c r="AC2064" s="116">
        <v>0</v>
      </c>
      <c r="AD2064" s="116">
        <v>0</v>
      </c>
      <c r="AE2064" s="116">
        <v>0</v>
      </c>
      <c r="AF2064" s="116" t="s">
        <v>1860</v>
      </c>
      <c r="AG2064" s="117"/>
      <c r="AH2064" s="117" t="s">
        <v>1861</v>
      </c>
    </row>
    <row r="2065" spans="1:34" x14ac:dyDescent="0.25">
      <c r="A2065" s="117" t="s">
        <v>142</v>
      </c>
      <c r="B2065" s="117" t="s">
        <v>143</v>
      </c>
      <c r="C2065" s="117" t="s">
        <v>5870</v>
      </c>
      <c r="D2065" s="117" t="s">
        <v>654</v>
      </c>
      <c r="E2065" s="117" t="s">
        <v>352</v>
      </c>
      <c r="F2065" s="117" t="s">
        <v>1209</v>
      </c>
      <c r="G2065" s="117" t="s">
        <v>1210</v>
      </c>
      <c r="H2065" s="117" t="s">
        <v>1210</v>
      </c>
      <c r="I2065" s="117"/>
      <c r="J2065" s="116" t="s">
        <v>1858</v>
      </c>
      <c r="K2065" s="116">
        <v>10.45919</v>
      </c>
      <c r="L2065" s="116">
        <v>32.540170000000003</v>
      </c>
      <c r="M2065" s="117" t="s">
        <v>1859</v>
      </c>
      <c r="N2065" s="116" t="s">
        <v>146</v>
      </c>
      <c r="O2065" s="116">
        <v>0</v>
      </c>
      <c r="P2065" s="116">
        <v>0</v>
      </c>
      <c r="Q2065" s="116">
        <v>0</v>
      </c>
      <c r="R2065" s="116">
        <v>0</v>
      </c>
      <c r="S2065" s="116">
        <v>0</v>
      </c>
      <c r="T2065" s="116">
        <v>0</v>
      </c>
      <c r="U2065" s="116" t="s">
        <v>159</v>
      </c>
      <c r="V2065" s="116">
        <v>398</v>
      </c>
      <c r="W2065" s="116">
        <v>1995</v>
      </c>
      <c r="X2065" s="116">
        <v>356</v>
      </c>
      <c r="Y2065" s="116">
        <v>1764</v>
      </c>
      <c r="Z2065" s="116">
        <v>42</v>
      </c>
      <c r="AA2065" s="116">
        <v>231</v>
      </c>
      <c r="AB2065" s="116">
        <v>0</v>
      </c>
      <c r="AC2065" s="116">
        <v>0</v>
      </c>
      <c r="AD2065" s="116">
        <v>8</v>
      </c>
      <c r="AE2065" s="116">
        <v>42</v>
      </c>
      <c r="AF2065" s="116" t="s">
        <v>1860</v>
      </c>
      <c r="AG2065" s="117"/>
      <c r="AH2065" s="117" t="s">
        <v>1861</v>
      </c>
    </row>
    <row r="2066" spans="1:34" x14ac:dyDescent="0.25">
      <c r="A2066" s="117" t="s">
        <v>142</v>
      </c>
      <c r="B2066" s="117" t="s">
        <v>143</v>
      </c>
      <c r="C2066" s="117" t="s">
        <v>5871</v>
      </c>
      <c r="D2066" s="117" t="s">
        <v>654</v>
      </c>
      <c r="E2066" s="117" t="s">
        <v>352</v>
      </c>
      <c r="F2066" s="117" t="s">
        <v>1178</v>
      </c>
      <c r="G2066" s="117" t="s">
        <v>1179</v>
      </c>
      <c r="H2066" s="117" t="s">
        <v>5872</v>
      </c>
      <c r="I2066" s="117"/>
      <c r="J2066" s="116" t="s">
        <v>1858</v>
      </c>
      <c r="K2066" s="116">
        <v>10.31472222</v>
      </c>
      <c r="L2066" s="116">
        <v>32.652222219999999</v>
      </c>
      <c r="M2066" s="117" t="s">
        <v>1859</v>
      </c>
      <c r="N2066" s="116" t="s">
        <v>159</v>
      </c>
      <c r="O2066" s="116">
        <v>109</v>
      </c>
      <c r="P2066" s="116">
        <v>545</v>
      </c>
      <c r="Q2066" s="116">
        <v>27</v>
      </c>
      <c r="R2066" s="116">
        <v>131</v>
      </c>
      <c r="S2066" s="116">
        <v>82</v>
      </c>
      <c r="T2066" s="116">
        <v>414</v>
      </c>
      <c r="U2066" s="116" t="s">
        <v>159</v>
      </c>
      <c r="V2066" s="116">
        <v>656</v>
      </c>
      <c r="W2066" s="116">
        <v>3611</v>
      </c>
      <c r="X2066" s="116">
        <v>0</v>
      </c>
      <c r="Y2066" s="116">
        <v>0</v>
      </c>
      <c r="Z2066" s="116">
        <v>656</v>
      </c>
      <c r="AA2066" s="116">
        <v>3611</v>
      </c>
      <c r="AB2066" s="116">
        <v>6</v>
      </c>
      <c r="AC2066" s="116">
        <v>32</v>
      </c>
      <c r="AD2066" s="116">
        <v>40</v>
      </c>
      <c r="AE2066" s="116">
        <v>202</v>
      </c>
      <c r="AF2066" s="116" t="s">
        <v>1860</v>
      </c>
      <c r="AG2066" s="117"/>
      <c r="AH2066" s="117" t="s">
        <v>1861</v>
      </c>
    </row>
    <row r="2067" spans="1:34" x14ac:dyDescent="0.25">
      <c r="A2067" s="117" t="s">
        <v>142</v>
      </c>
      <c r="B2067" s="117" t="s">
        <v>143</v>
      </c>
      <c r="C2067" s="117" t="s">
        <v>5873</v>
      </c>
      <c r="D2067" s="117" t="s">
        <v>406</v>
      </c>
      <c r="E2067" s="117" t="s">
        <v>407</v>
      </c>
      <c r="F2067" s="117" t="s">
        <v>405</v>
      </c>
      <c r="G2067" s="117" t="s">
        <v>408</v>
      </c>
      <c r="H2067" s="117" t="s">
        <v>5874</v>
      </c>
      <c r="I2067" s="117"/>
      <c r="J2067" s="116" t="s">
        <v>1858</v>
      </c>
      <c r="K2067" s="116">
        <v>9.4235299999999995</v>
      </c>
      <c r="L2067" s="116">
        <v>31.56944</v>
      </c>
      <c r="M2067" s="117" t="s">
        <v>1859</v>
      </c>
      <c r="N2067" s="116" t="s">
        <v>159</v>
      </c>
      <c r="O2067" s="116">
        <v>56</v>
      </c>
      <c r="P2067" s="116">
        <v>316</v>
      </c>
      <c r="Q2067" s="116">
        <v>56</v>
      </c>
      <c r="R2067" s="116">
        <v>316</v>
      </c>
      <c r="S2067" s="116">
        <v>0</v>
      </c>
      <c r="T2067" s="116">
        <v>0</v>
      </c>
      <c r="U2067" s="119" t="s">
        <v>146</v>
      </c>
      <c r="V2067" s="116">
        <v>0</v>
      </c>
      <c r="W2067" s="116">
        <v>0</v>
      </c>
      <c r="X2067" s="116">
        <v>0</v>
      </c>
      <c r="Y2067" s="116">
        <v>0</v>
      </c>
      <c r="Z2067" s="116">
        <v>0</v>
      </c>
      <c r="AA2067" s="116">
        <v>0</v>
      </c>
      <c r="AB2067" s="116">
        <v>0</v>
      </c>
      <c r="AC2067" s="116">
        <v>0</v>
      </c>
      <c r="AD2067" s="116">
        <v>0</v>
      </c>
      <c r="AE2067" s="116">
        <v>0</v>
      </c>
      <c r="AF2067" s="116" t="s">
        <v>1860</v>
      </c>
      <c r="AG2067" s="117"/>
      <c r="AH2067" s="117" t="s">
        <v>1861</v>
      </c>
    </row>
    <row r="2068" spans="1:34" x14ac:dyDescent="0.25">
      <c r="A2068" s="117" t="s">
        <v>142</v>
      </c>
      <c r="B2068" s="117" t="s">
        <v>143</v>
      </c>
      <c r="C2068" s="117" t="s">
        <v>5875</v>
      </c>
      <c r="D2068" s="117" t="s">
        <v>406</v>
      </c>
      <c r="E2068" s="117" t="s">
        <v>407</v>
      </c>
      <c r="F2068" s="117" t="s">
        <v>405</v>
      </c>
      <c r="G2068" s="117" t="s">
        <v>408</v>
      </c>
      <c r="H2068" s="117" t="s">
        <v>5876</v>
      </c>
      <c r="I2068" s="117"/>
      <c r="J2068" s="116" t="s">
        <v>1858</v>
      </c>
      <c r="K2068" s="116">
        <v>9.4546700000000001</v>
      </c>
      <c r="L2068" s="116">
        <v>31.59862</v>
      </c>
      <c r="M2068" s="117" t="s">
        <v>1859</v>
      </c>
      <c r="N2068" s="116" t="s">
        <v>146</v>
      </c>
      <c r="O2068" s="116">
        <v>0</v>
      </c>
      <c r="P2068" s="116">
        <v>0</v>
      </c>
      <c r="Q2068" s="116">
        <v>0</v>
      </c>
      <c r="R2068" s="116">
        <v>0</v>
      </c>
      <c r="S2068" s="116">
        <v>0</v>
      </c>
      <c r="T2068" s="116">
        <v>0</v>
      </c>
      <c r="U2068" s="116" t="s">
        <v>159</v>
      </c>
      <c r="V2068" s="116">
        <v>42</v>
      </c>
      <c r="W2068" s="116">
        <v>257</v>
      </c>
      <c r="X2068" s="116">
        <v>42</v>
      </c>
      <c r="Y2068" s="116">
        <v>257</v>
      </c>
      <c r="Z2068" s="116">
        <v>0</v>
      </c>
      <c r="AA2068" s="116">
        <v>0</v>
      </c>
      <c r="AB2068" s="116">
        <v>0</v>
      </c>
      <c r="AC2068" s="116">
        <v>0</v>
      </c>
      <c r="AD2068" s="116">
        <v>0</v>
      </c>
      <c r="AE2068" s="116">
        <v>0</v>
      </c>
      <c r="AF2068" s="116" t="s">
        <v>1860</v>
      </c>
      <c r="AG2068" s="117"/>
      <c r="AH2068" s="117" t="s">
        <v>1861</v>
      </c>
    </row>
    <row r="2069" spans="1:34" x14ac:dyDescent="0.25">
      <c r="A2069" s="117" t="s">
        <v>142</v>
      </c>
      <c r="B2069" s="117" t="s">
        <v>143</v>
      </c>
      <c r="C2069" s="117" t="s">
        <v>5877</v>
      </c>
      <c r="D2069" s="117" t="s">
        <v>406</v>
      </c>
      <c r="E2069" s="117" t="s">
        <v>407</v>
      </c>
      <c r="F2069" s="117" t="s">
        <v>405</v>
      </c>
      <c r="G2069" s="117" t="s">
        <v>408</v>
      </c>
      <c r="H2069" s="117" t="s">
        <v>5878</v>
      </c>
      <c r="I2069" s="117"/>
      <c r="J2069" s="116" t="s">
        <v>1858</v>
      </c>
      <c r="K2069" s="116">
        <v>9.4235299999999995</v>
      </c>
      <c r="L2069" s="116">
        <v>31.56944</v>
      </c>
      <c r="M2069" s="117" t="s">
        <v>1859</v>
      </c>
      <c r="N2069" s="116" t="s">
        <v>146</v>
      </c>
      <c r="O2069" s="116">
        <v>0</v>
      </c>
      <c r="P2069" s="116">
        <v>0</v>
      </c>
      <c r="Q2069" s="116">
        <v>0</v>
      </c>
      <c r="R2069" s="116">
        <v>0</v>
      </c>
      <c r="S2069" s="116">
        <v>0</v>
      </c>
      <c r="T2069" s="116">
        <v>0</v>
      </c>
      <c r="U2069" s="116" t="s">
        <v>159</v>
      </c>
      <c r="V2069" s="116">
        <v>72</v>
      </c>
      <c r="W2069" s="116">
        <v>386</v>
      </c>
      <c r="X2069" s="116">
        <v>72</v>
      </c>
      <c r="Y2069" s="116">
        <v>386</v>
      </c>
      <c r="Z2069" s="116">
        <v>0</v>
      </c>
      <c r="AA2069" s="116">
        <v>0</v>
      </c>
      <c r="AB2069" s="116">
        <v>0</v>
      </c>
      <c r="AC2069" s="116">
        <v>0</v>
      </c>
      <c r="AD2069" s="116">
        <v>0</v>
      </c>
      <c r="AE2069" s="116">
        <v>0</v>
      </c>
      <c r="AF2069" s="116" t="s">
        <v>1860</v>
      </c>
      <c r="AG2069" s="117"/>
      <c r="AH2069" s="117" t="s">
        <v>1861</v>
      </c>
    </row>
    <row r="2070" spans="1:34" x14ac:dyDescent="0.25">
      <c r="A2070" s="117" t="s">
        <v>142</v>
      </c>
      <c r="B2070" s="117" t="s">
        <v>143</v>
      </c>
      <c r="C2070" s="117" t="s">
        <v>5879</v>
      </c>
      <c r="D2070" s="117" t="s">
        <v>406</v>
      </c>
      <c r="E2070" s="117" t="s">
        <v>407</v>
      </c>
      <c r="F2070" s="117" t="s">
        <v>405</v>
      </c>
      <c r="G2070" s="117" t="s">
        <v>408</v>
      </c>
      <c r="H2070" s="117" t="s">
        <v>5880</v>
      </c>
      <c r="I2070" s="117"/>
      <c r="J2070" s="116" t="s">
        <v>1858</v>
      </c>
      <c r="K2070" s="116">
        <v>9.4346399999999999</v>
      </c>
      <c r="L2070" s="116">
        <v>31.578199999999999</v>
      </c>
      <c r="M2070" s="117" t="s">
        <v>1859</v>
      </c>
      <c r="N2070" s="116" t="s">
        <v>159</v>
      </c>
      <c r="O2070" s="116">
        <v>65</v>
      </c>
      <c r="P2070" s="116">
        <v>286</v>
      </c>
      <c r="Q2070" s="116">
        <v>65</v>
      </c>
      <c r="R2070" s="116">
        <v>286</v>
      </c>
      <c r="S2070" s="116">
        <v>0</v>
      </c>
      <c r="T2070" s="116">
        <v>0</v>
      </c>
      <c r="U2070" s="119" t="s">
        <v>146</v>
      </c>
      <c r="V2070" s="116">
        <v>0</v>
      </c>
      <c r="W2070" s="116">
        <v>0</v>
      </c>
      <c r="X2070" s="116">
        <v>0</v>
      </c>
      <c r="Y2070" s="116">
        <v>0</v>
      </c>
      <c r="Z2070" s="116">
        <v>0</v>
      </c>
      <c r="AA2070" s="116">
        <v>0</v>
      </c>
      <c r="AB2070" s="116">
        <v>0</v>
      </c>
      <c r="AC2070" s="116">
        <v>0</v>
      </c>
      <c r="AD2070" s="116">
        <v>0</v>
      </c>
      <c r="AE2070" s="116">
        <v>0</v>
      </c>
      <c r="AF2070" s="116" t="s">
        <v>1860</v>
      </c>
      <c r="AG2070" s="117"/>
      <c r="AH2070" s="117" t="s">
        <v>1861</v>
      </c>
    </row>
    <row r="2071" spans="1:34" x14ac:dyDescent="0.25">
      <c r="A2071" s="117" t="s">
        <v>142</v>
      </c>
      <c r="B2071" s="117" t="s">
        <v>143</v>
      </c>
      <c r="C2071" s="117" t="s">
        <v>5881</v>
      </c>
      <c r="D2071" s="117" t="s">
        <v>406</v>
      </c>
      <c r="E2071" s="117" t="s">
        <v>407</v>
      </c>
      <c r="F2071" s="117" t="s">
        <v>405</v>
      </c>
      <c r="G2071" s="117" t="s">
        <v>408</v>
      </c>
      <c r="H2071" s="117" t="s">
        <v>5882</v>
      </c>
      <c r="I2071" s="117"/>
      <c r="J2071" s="116" t="s">
        <v>1858</v>
      </c>
      <c r="K2071" s="116">
        <v>9.39480191</v>
      </c>
      <c r="L2071" s="116">
        <v>31.605001345000002</v>
      </c>
      <c r="M2071" s="117" t="s">
        <v>1859</v>
      </c>
      <c r="N2071" s="116" t="s">
        <v>146</v>
      </c>
      <c r="O2071" s="116">
        <v>0</v>
      </c>
      <c r="P2071" s="116">
        <v>0</v>
      </c>
      <c r="Q2071" s="116">
        <v>0</v>
      </c>
      <c r="R2071" s="116">
        <v>0</v>
      </c>
      <c r="S2071" s="116">
        <v>0</v>
      </c>
      <c r="T2071" s="116">
        <v>0</v>
      </c>
      <c r="U2071" s="116" t="s">
        <v>159</v>
      </c>
      <c r="V2071" s="116">
        <v>109</v>
      </c>
      <c r="W2071" s="116">
        <v>460</v>
      </c>
      <c r="X2071" s="116">
        <v>78</v>
      </c>
      <c r="Y2071" s="116">
        <v>315</v>
      </c>
      <c r="Z2071" s="116">
        <v>31</v>
      </c>
      <c r="AA2071" s="116">
        <v>145</v>
      </c>
      <c r="AB2071" s="116">
        <v>0</v>
      </c>
      <c r="AC2071" s="116">
        <v>0</v>
      </c>
      <c r="AD2071" s="116">
        <v>0</v>
      </c>
      <c r="AE2071" s="116">
        <v>0</v>
      </c>
      <c r="AF2071" s="116" t="s">
        <v>1860</v>
      </c>
      <c r="AG2071" s="117"/>
      <c r="AH2071" s="117" t="s">
        <v>1861</v>
      </c>
    </row>
    <row r="2072" spans="1:34" x14ac:dyDescent="0.25">
      <c r="A2072" s="118" t="s">
        <v>142</v>
      </c>
      <c r="B2072" s="118" t="s">
        <v>143</v>
      </c>
      <c r="C2072" s="118" t="s">
        <v>5883</v>
      </c>
      <c r="D2072" s="118" t="s">
        <v>406</v>
      </c>
      <c r="E2072" s="118" t="s">
        <v>407</v>
      </c>
      <c r="F2072" s="118" t="s">
        <v>405</v>
      </c>
      <c r="G2072" s="118" t="s">
        <v>408</v>
      </c>
      <c r="H2072" s="118" t="s">
        <v>5884</v>
      </c>
      <c r="I2072" s="118"/>
      <c r="J2072" s="118" t="s">
        <v>1885</v>
      </c>
      <c r="K2072" s="119">
        <v>9.4046934929999999</v>
      </c>
      <c r="L2072" s="119">
        <v>31.609834409000001</v>
      </c>
      <c r="M2072" s="118" t="s">
        <v>1859</v>
      </c>
      <c r="N2072" s="116" t="s">
        <v>159</v>
      </c>
      <c r="O2072" s="119">
        <v>46</v>
      </c>
      <c r="P2072" s="119">
        <v>314</v>
      </c>
      <c r="Q2072" s="119">
        <v>46</v>
      </c>
      <c r="R2072" s="119">
        <v>314</v>
      </c>
      <c r="S2072" s="119">
        <v>0</v>
      </c>
      <c r="T2072" s="119">
        <v>0</v>
      </c>
      <c r="U2072" s="119" t="s">
        <v>146</v>
      </c>
      <c r="V2072" s="119">
        <v>0</v>
      </c>
      <c r="W2072" s="116">
        <v>0</v>
      </c>
      <c r="X2072" s="119">
        <v>0</v>
      </c>
      <c r="Y2072" s="119">
        <v>0</v>
      </c>
      <c r="Z2072" s="119">
        <v>0</v>
      </c>
      <c r="AA2072" s="119">
        <v>0</v>
      </c>
      <c r="AB2072" s="119">
        <v>0</v>
      </c>
      <c r="AC2072" s="119">
        <v>0</v>
      </c>
      <c r="AD2072" s="119">
        <v>0</v>
      </c>
      <c r="AE2072" s="119">
        <v>0</v>
      </c>
      <c r="AF2072" s="116" t="s">
        <v>1860</v>
      </c>
      <c r="AG2072" s="118"/>
      <c r="AH2072" s="117" t="s">
        <v>1861</v>
      </c>
    </row>
    <row r="2073" spans="1:34" x14ac:dyDescent="0.25">
      <c r="A2073" s="118" t="s">
        <v>142</v>
      </c>
      <c r="B2073" s="118" t="s">
        <v>143</v>
      </c>
      <c r="C2073" s="118" t="s">
        <v>5885</v>
      </c>
      <c r="D2073" s="118" t="s">
        <v>406</v>
      </c>
      <c r="E2073" s="118" t="s">
        <v>407</v>
      </c>
      <c r="F2073" s="118" t="s">
        <v>405</v>
      </c>
      <c r="G2073" s="118" t="s">
        <v>408</v>
      </c>
      <c r="H2073" s="118" t="s">
        <v>5886</v>
      </c>
      <c r="I2073" s="118"/>
      <c r="J2073" s="118" t="s">
        <v>1885</v>
      </c>
      <c r="K2073" s="119">
        <v>9.4432749670000007</v>
      </c>
      <c r="L2073" s="119">
        <v>31.640800110000001</v>
      </c>
      <c r="M2073" s="118" t="s">
        <v>1859</v>
      </c>
      <c r="N2073" s="116" t="s">
        <v>159</v>
      </c>
      <c r="O2073" s="119">
        <v>51</v>
      </c>
      <c r="P2073" s="119">
        <v>300</v>
      </c>
      <c r="Q2073" s="119">
        <v>51</v>
      </c>
      <c r="R2073" s="119">
        <v>300</v>
      </c>
      <c r="S2073" s="119">
        <v>0</v>
      </c>
      <c r="T2073" s="119">
        <v>0</v>
      </c>
      <c r="U2073" s="119" t="s">
        <v>146</v>
      </c>
      <c r="V2073" s="119">
        <v>0</v>
      </c>
      <c r="W2073" s="116">
        <v>0</v>
      </c>
      <c r="X2073" s="119">
        <v>0</v>
      </c>
      <c r="Y2073" s="119">
        <v>0</v>
      </c>
      <c r="Z2073" s="119">
        <v>0</v>
      </c>
      <c r="AA2073" s="119">
        <v>0</v>
      </c>
      <c r="AB2073" s="119">
        <v>0</v>
      </c>
      <c r="AC2073" s="119">
        <v>0</v>
      </c>
      <c r="AD2073" s="119">
        <v>0</v>
      </c>
      <c r="AE2073" s="119">
        <v>0</v>
      </c>
      <c r="AF2073" s="116" t="s">
        <v>1860</v>
      </c>
      <c r="AG2073" s="118"/>
      <c r="AH2073" s="117" t="s">
        <v>1861</v>
      </c>
    </row>
    <row r="2074" spans="1:34" x14ac:dyDescent="0.25">
      <c r="A2074" s="117" t="s">
        <v>142</v>
      </c>
      <c r="B2074" s="117" t="s">
        <v>143</v>
      </c>
      <c r="C2074" s="117" t="s">
        <v>5887</v>
      </c>
      <c r="D2074" s="117" t="s">
        <v>406</v>
      </c>
      <c r="E2074" s="117" t="s">
        <v>407</v>
      </c>
      <c r="F2074" s="117" t="s">
        <v>1513</v>
      </c>
      <c r="G2074" s="117" t="s">
        <v>1514</v>
      </c>
      <c r="H2074" s="117" t="s">
        <v>5888</v>
      </c>
      <c r="I2074" s="117"/>
      <c r="J2074" s="116" t="s">
        <v>1858</v>
      </c>
      <c r="K2074" s="116">
        <v>9.3641400000000008</v>
      </c>
      <c r="L2074" s="116">
        <v>31.480229999999999</v>
      </c>
      <c r="M2074" s="117" t="s">
        <v>1859</v>
      </c>
      <c r="N2074" s="116" t="s">
        <v>146</v>
      </c>
      <c r="O2074" s="116">
        <v>0</v>
      </c>
      <c r="P2074" s="116">
        <v>0</v>
      </c>
      <c r="Q2074" s="116">
        <v>0</v>
      </c>
      <c r="R2074" s="116">
        <v>0</v>
      </c>
      <c r="S2074" s="116">
        <v>0</v>
      </c>
      <c r="T2074" s="116">
        <v>0</v>
      </c>
      <c r="U2074" s="116" t="s">
        <v>159</v>
      </c>
      <c r="V2074" s="116">
        <v>27</v>
      </c>
      <c r="W2074" s="116">
        <v>199</v>
      </c>
      <c r="X2074" s="116">
        <v>22</v>
      </c>
      <c r="Y2074" s="116">
        <v>180</v>
      </c>
      <c r="Z2074" s="116">
        <v>5</v>
      </c>
      <c r="AA2074" s="116">
        <v>19</v>
      </c>
      <c r="AB2074" s="116">
        <v>5</v>
      </c>
      <c r="AC2074" s="116">
        <v>10</v>
      </c>
      <c r="AD2074" s="116">
        <v>150</v>
      </c>
      <c r="AE2074" s="116">
        <v>1002</v>
      </c>
      <c r="AF2074" s="116" t="s">
        <v>1860</v>
      </c>
      <c r="AG2074" s="117"/>
      <c r="AH2074" s="117" t="s">
        <v>1861</v>
      </c>
    </row>
    <row r="2075" spans="1:34" x14ac:dyDescent="0.25">
      <c r="A2075" s="117" t="s">
        <v>142</v>
      </c>
      <c r="B2075" s="117" t="s">
        <v>143</v>
      </c>
      <c r="C2075" s="117" t="s">
        <v>5889</v>
      </c>
      <c r="D2075" s="117" t="s">
        <v>406</v>
      </c>
      <c r="E2075" s="117" t="s">
        <v>407</v>
      </c>
      <c r="F2075" s="117" t="s">
        <v>1513</v>
      </c>
      <c r="G2075" s="117" t="s">
        <v>1514</v>
      </c>
      <c r="H2075" s="117" t="s">
        <v>5890</v>
      </c>
      <c r="I2075" s="117"/>
      <c r="J2075" s="116" t="s">
        <v>1858</v>
      </c>
      <c r="K2075" s="116">
        <v>9.3672199999999997</v>
      </c>
      <c r="L2075" s="116">
        <v>31.462039999999998</v>
      </c>
      <c r="M2075" s="117" t="s">
        <v>1859</v>
      </c>
      <c r="N2075" s="116" t="s">
        <v>146</v>
      </c>
      <c r="O2075" s="116">
        <v>0</v>
      </c>
      <c r="P2075" s="116">
        <v>0</v>
      </c>
      <c r="Q2075" s="116">
        <v>0</v>
      </c>
      <c r="R2075" s="116">
        <v>0</v>
      </c>
      <c r="S2075" s="116">
        <v>0</v>
      </c>
      <c r="T2075" s="116">
        <v>0</v>
      </c>
      <c r="U2075" s="116" t="s">
        <v>159</v>
      </c>
      <c r="V2075" s="116">
        <v>45</v>
      </c>
      <c r="W2075" s="116">
        <v>215</v>
      </c>
      <c r="X2075" s="116">
        <v>38</v>
      </c>
      <c r="Y2075" s="116">
        <v>176</v>
      </c>
      <c r="Z2075" s="116">
        <v>7</v>
      </c>
      <c r="AA2075" s="116">
        <v>39</v>
      </c>
      <c r="AB2075" s="116">
        <v>0</v>
      </c>
      <c r="AC2075" s="116">
        <v>0</v>
      </c>
      <c r="AD2075" s="116">
        <v>50</v>
      </c>
      <c r="AE2075" s="116">
        <v>500</v>
      </c>
      <c r="AF2075" s="116" t="s">
        <v>1860</v>
      </c>
      <c r="AG2075" s="117"/>
      <c r="AH2075" s="117" t="s">
        <v>1861</v>
      </c>
    </row>
    <row r="2076" spans="1:34" x14ac:dyDescent="0.25">
      <c r="A2076" s="117" t="s">
        <v>142</v>
      </c>
      <c r="B2076" s="117" t="s">
        <v>143</v>
      </c>
      <c r="C2076" s="117" t="s">
        <v>5891</v>
      </c>
      <c r="D2076" s="117" t="s">
        <v>406</v>
      </c>
      <c r="E2076" s="117" t="s">
        <v>407</v>
      </c>
      <c r="F2076" s="117" t="s">
        <v>1513</v>
      </c>
      <c r="G2076" s="117" t="s">
        <v>1514</v>
      </c>
      <c r="H2076" s="117" t="s">
        <v>5892</v>
      </c>
      <c r="I2076" s="117"/>
      <c r="J2076" s="116" t="s">
        <v>1858</v>
      </c>
      <c r="K2076" s="116">
        <v>9.3651199999999992</v>
      </c>
      <c r="L2076" s="116">
        <v>31.43404</v>
      </c>
      <c r="M2076" s="117" t="s">
        <v>1859</v>
      </c>
      <c r="N2076" s="116" t="s">
        <v>146</v>
      </c>
      <c r="O2076" s="116">
        <v>0</v>
      </c>
      <c r="P2076" s="116">
        <v>0</v>
      </c>
      <c r="Q2076" s="116">
        <v>0</v>
      </c>
      <c r="R2076" s="116">
        <v>0</v>
      </c>
      <c r="S2076" s="116">
        <v>0</v>
      </c>
      <c r="T2076" s="116">
        <v>0</v>
      </c>
      <c r="U2076" s="116" t="s">
        <v>159</v>
      </c>
      <c r="V2076" s="116">
        <v>46</v>
      </c>
      <c r="W2076" s="116">
        <v>248</v>
      </c>
      <c r="X2076" s="116">
        <v>37</v>
      </c>
      <c r="Y2076" s="116">
        <v>218</v>
      </c>
      <c r="Z2076" s="116">
        <v>9</v>
      </c>
      <c r="AA2076" s="116">
        <v>30</v>
      </c>
      <c r="AB2076" s="116">
        <v>0</v>
      </c>
      <c r="AC2076" s="116">
        <v>0</v>
      </c>
      <c r="AD2076" s="116">
        <v>112</v>
      </c>
      <c r="AE2076" s="116">
        <v>620</v>
      </c>
      <c r="AF2076" s="116" t="s">
        <v>1860</v>
      </c>
      <c r="AG2076" s="117"/>
      <c r="AH2076" s="117" t="s">
        <v>1861</v>
      </c>
    </row>
    <row r="2077" spans="1:34" x14ac:dyDescent="0.25">
      <c r="A2077" s="117" t="s">
        <v>142</v>
      </c>
      <c r="B2077" s="117" t="s">
        <v>143</v>
      </c>
      <c r="C2077" s="117" t="s">
        <v>5893</v>
      </c>
      <c r="D2077" s="117" t="s">
        <v>406</v>
      </c>
      <c r="E2077" s="117" t="s">
        <v>407</v>
      </c>
      <c r="F2077" s="117" t="s">
        <v>1513</v>
      </c>
      <c r="G2077" s="117" t="s">
        <v>1514</v>
      </c>
      <c r="H2077" s="117" t="s">
        <v>5894</v>
      </c>
      <c r="I2077" s="117"/>
      <c r="J2077" s="116" t="s">
        <v>1858</v>
      </c>
      <c r="K2077" s="116">
        <v>9.3697099999999995</v>
      </c>
      <c r="L2077" s="116">
        <v>31.468299999999999</v>
      </c>
      <c r="M2077" s="117" t="s">
        <v>1859</v>
      </c>
      <c r="N2077" s="116" t="s">
        <v>146</v>
      </c>
      <c r="O2077" s="116">
        <v>0</v>
      </c>
      <c r="P2077" s="116">
        <v>0</v>
      </c>
      <c r="Q2077" s="116">
        <v>0</v>
      </c>
      <c r="R2077" s="116">
        <v>0</v>
      </c>
      <c r="S2077" s="116">
        <v>0</v>
      </c>
      <c r="T2077" s="116">
        <v>0</v>
      </c>
      <c r="U2077" s="116" t="s">
        <v>159</v>
      </c>
      <c r="V2077" s="116">
        <v>51</v>
      </c>
      <c r="W2077" s="116">
        <v>224</v>
      </c>
      <c r="X2077" s="116">
        <v>30</v>
      </c>
      <c r="Y2077" s="116">
        <v>99</v>
      </c>
      <c r="Z2077" s="116">
        <v>21</v>
      </c>
      <c r="AA2077" s="116">
        <v>125</v>
      </c>
      <c r="AB2077" s="116">
        <v>0</v>
      </c>
      <c r="AC2077" s="116">
        <v>0</v>
      </c>
      <c r="AD2077" s="116">
        <v>127</v>
      </c>
      <c r="AE2077" s="116">
        <v>700</v>
      </c>
      <c r="AF2077" s="116" t="s">
        <v>1860</v>
      </c>
      <c r="AG2077" s="117"/>
      <c r="AH2077" s="117" t="s">
        <v>1861</v>
      </c>
    </row>
    <row r="2078" spans="1:34" x14ac:dyDescent="0.25">
      <c r="A2078" s="117" t="s">
        <v>142</v>
      </c>
      <c r="B2078" s="117" t="s">
        <v>143</v>
      </c>
      <c r="C2078" s="117" t="s">
        <v>5895</v>
      </c>
      <c r="D2078" s="117" t="s">
        <v>406</v>
      </c>
      <c r="E2078" s="117" t="s">
        <v>407</v>
      </c>
      <c r="F2078" s="117" t="s">
        <v>1513</v>
      </c>
      <c r="G2078" s="117" t="s">
        <v>1514</v>
      </c>
      <c r="H2078" s="117" t="s">
        <v>5896</v>
      </c>
      <c r="I2078" s="117"/>
      <c r="J2078" s="116" t="s">
        <v>1858</v>
      </c>
      <c r="K2078" s="116">
        <v>9.3623399999999997</v>
      </c>
      <c r="L2078" s="116">
        <v>31.453520000000001</v>
      </c>
      <c r="M2078" s="117" t="s">
        <v>1859</v>
      </c>
      <c r="N2078" s="116" t="s">
        <v>146</v>
      </c>
      <c r="O2078" s="116">
        <v>0</v>
      </c>
      <c r="P2078" s="116">
        <v>0</v>
      </c>
      <c r="Q2078" s="116">
        <v>0</v>
      </c>
      <c r="R2078" s="116">
        <v>0</v>
      </c>
      <c r="S2078" s="116">
        <v>0</v>
      </c>
      <c r="T2078" s="116">
        <v>0</v>
      </c>
      <c r="U2078" s="116" t="s">
        <v>159</v>
      </c>
      <c r="V2078" s="116">
        <v>57</v>
      </c>
      <c r="W2078" s="116">
        <v>329</v>
      </c>
      <c r="X2078" s="116">
        <v>37</v>
      </c>
      <c r="Y2078" s="116">
        <v>251</v>
      </c>
      <c r="Z2078" s="116">
        <v>20</v>
      </c>
      <c r="AA2078" s="116">
        <v>78</v>
      </c>
      <c r="AB2078" s="116">
        <v>0</v>
      </c>
      <c r="AC2078" s="116">
        <v>0</v>
      </c>
      <c r="AD2078" s="116">
        <v>150</v>
      </c>
      <c r="AE2078" s="116">
        <v>500</v>
      </c>
      <c r="AF2078" s="116" t="s">
        <v>1860</v>
      </c>
      <c r="AG2078" s="117"/>
      <c r="AH2078" s="117" t="s">
        <v>1861</v>
      </c>
    </row>
    <row r="2079" spans="1:34" x14ac:dyDescent="0.25">
      <c r="A2079" s="117" t="s">
        <v>142</v>
      </c>
      <c r="B2079" s="117" t="s">
        <v>143</v>
      </c>
      <c r="C2079" s="117" t="s">
        <v>5897</v>
      </c>
      <c r="D2079" s="117" t="s">
        <v>406</v>
      </c>
      <c r="E2079" s="117" t="s">
        <v>407</v>
      </c>
      <c r="F2079" s="117" t="s">
        <v>1513</v>
      </c>
      <c r="G2079" s="117" t="s">
        <v>1514</v>
      </c>
      <c r="H2079" s="117" t="s">
        <v>5898</v>
      </c>
      <c r="I2079" s="117"/>
      <c r="J2079" s="116" t="s">
        <v>1858</v>
      </c>
      <c r="K2079" s="116">
        <v>9.3880599999999994</v>
      </c>
      <c r="L2079" s="116">
        <v>31.515409999999999</v>
      </c>
      <c r="M2079" s="117" t="s">
        <v>1859</v>
      </c>
      <c r="N2079" s="116" t="s">
        <v>146</v>
      </c>
      <c r="O2079" s="116">
        <v>0</v>
      </c>
      <c r="P2079" s="116">
        <v>0</v>
      </c>
      <c r="Q2079" s="116">
        <v>0</v>
      </c>
      <c r="R2079" s="116">
        <v>0</v>
      </c>
      <c r="S2079" s="116">
        <v>0</v>
      </c>
      <c r="T2079" s="116">
        <v>0</v>
      </c>
      <c r="U2079" s="116" t="s">
        <v>159</v>
      </c>
      <c r="V2079" s="116">
        <v>60</v>
      </c>
      <c r="W2079" s="116">
        <v>274</v>
      </c>
      <c r="X2079" s="116">
        <v>45</v>
      </c>
      <c r="Y2079" s="116">
        <v>186</v>
      </c>
      <c r="Z2079" s="116">
        <v>15</v>
      </c>
      <c r="AA2079" s="116">
        <v>88</v>
      </c>
      <c r="AB2079" s="116">
        <v>8</v>
      </c>
      <c r="AC2079" s="116">
        <v>18</v>
      </c>
      <c r="AD2079" s="116">
        <v>143</v>
      </c>
      <c r="AE2079" s="116">
        <v>858</v>
      </c>
      <c r="AF2079" s="116" t="s">
        <v>1860</v>
      </c>
      <c r="AG2079" s="117"/>
      <c r="AH2079" s="117" t="s">
        <v>1861</v>
      </c>
    </row>
    <row r="2080" spans="1:34" x14ac:dyDescent="0.25">
      <c r="A2080" s="117" t="s">
        <v>142</v>
      </c>
      <c r="B2080" s="117" t="s">
        <v>143</v>
      </c>
      <c r="C2080" s="117" t="s">
        <v>5899</v>
      </c>
      <c r="D2080" s="117" t="s">
        <v>406</v>
      </c>
      <c r="E2080" s="117" t="s">
        <v>407</v>
      </c>
      <c r="F2080" s="117" t="s">
        <v>1513</v>
      </c>
      <c r="G2080" s="117" t="s">
        <v>1514</v>
      </c>
      <c r="H2080" s="117" t="s">
        <v>5900</v>
      </c>
      <c r="I2080" s="117"/>
      <c r="J2080" s="116" t="s">
        <v>1858</v>
      </c>
      <c r="K2080" s="116">
        <v>9.3685799999999997</v>
      </c>
      <c r="L2080" s="116">
        <v>31.492460000000001</v>
      </c>
      <c r="M2080" s="117" t="s">
        <v>1859</v>
      </c>
      <c r="N2080" s="116" t="s">
        <v>146</v>
      </c>
      <c r="O2080" s="116">
        <v>0</v>
      </c>
      <c r="P2080" s="116">
        <v>0</v>
      </c>
      <c r="Q2080" s="116">
        <v>0</v>
      </c>
      <c r="R2080" s="116">
        <v>0</v>
      </c>
      <c r="S2080" s="116">
        <v>0</v>
      </c>
      <c r="T2080" s="116">
        <v>0</v>
      </c>
      <c r="U2080" s="116" t="s">
        <v>159</v>
      </c>
      <c r="V2080" s="116">
        <v>54</v>
      </c>
      <c r="W2080" s="116">
        <v>312</v>
      </c>
      <c r="X2080" s="116">
        <v>36</v>
      </c>
      <c r="Y2080" s="116">
        <v>215</v>
      </c>
      <c r="Z2080" s="116">
        <v>18</v>
      </c>
      <c r="AA2080" s="116">
        <v>97</v>
      </c>
      <c r="AB2080" s="116">
        <v>4</v>
      </c>
      <c r="AC2080" s="116">
        <v>12</v>
      </c>
      <c r="AD2080" s="116">
        <v>177</v>
      </c>
      <c r="AE2080" s="116">
        <v>885</v>
      </c>
      <c r="AF2080" s="116" t="s">
        <v>1860</v>
      </c>
      <c r="AG2080" s="117"/>
      <c r="AH2080" s="117" t="s">
        <v>1861</v>
      </c>
    </row>
    <row r="2081" spans="1:34" x14ac:dyDescent="0.25">
      <c r="A2081" s="117" t="s">
        <v>142</v>
      </c>
      <c r="B2081" s="117" t="s">
        <v>143</v>
      </c>
      <c r="C2081" s="117" t="s">
        <v>5901</v>
      </c>
      <c r="D2081" s="117" t="s">
        <v>406</v>
      </c>
      <c r="E2081" s="117" t="s">
        <v>407</v>
      </c>
      <c r="F2081" s="117" t="s">
        <v>1513</v>
      </c>
      <c r="G2081" s="117" t="s">
        <v>1514</v>
      </c>
      <c r="H2081" s="117" t="s">
        <v>5902</v>
      </c>
      <c r="I2081" s="117"/>
      <c r="J2081" s="116" t="s">
        <v>1858</v>
      </c>
      <c r="K2081" s="116">
        <v>9.3634599999999999</v>
      </c>
      <c r="L2081" s="116">
        <v>31.464580000000002</v>
      </c>
      <c r="M2081" s="117" t="s">
        <v>1859</v>
      </c>
      <c r="N2081" s="116" t="s">
        <v>146</v>
      </c>
      <c r="O2081" s="116">
        <v>0</v>
      </c>
      <c r="P2081" s="116">
        <v>0</v>
      </c>
      <c r="Q2081" s="116">
        <v>0</v>
      </c>
      <c r="R2081" s="116">
        <v>0</v>
      </c>
      <c r="S2081" s="116">
        <v>0</v>
      </c>
      <c r="T2081" s="116">
        <v>0</v>
      </c>
      <c r="U2081" s="116" t="s">
        <v>159</v>
      </c>
      <c r="V2081" s="116">
        <v>36</v>
      </c>
      <c r="W2081" s="116">
        <v>151</v>
      </c>
      <c r="X2081" s="116">
        <v>21</v>
      </c>
      <c r="Y2081" s="116">
        <v>115</v>
      </c>
      <c r="Z2081" s="116">
        <v>15</v>
      </c>
      <c r="AA2081" s="116">
        <v>36</v>
      </c>
      <c r="AB2081" s="116">
        <v>0</v>
      </c>
      <c r="AC2081" s="116">
        <v>0</v>
      </c>
      <c r="AD2081" s="116">
        <v>150</v>
      </c>
      <c r="AE2081" s="116">
        <v>996</v>
      </c>
      <c r="AF2081" s="116" t="s">
        <v>1860</v>
      </c>
      <c r="AG2081" s="117"/>
      <c r="AH2081" s="117" t="s">
        <v>1861</v>
      </c>
    </row>
    <row r="2082" spans="1:34" x14ac:dyDescent="0.25">
      <c r="A2082" s="117" t="s">
        <v>142</v>
      </c>
      <c r="B2082" s="117" t="s">
        <v>143</v>
      </c>
      <c r="C2082" s="117" t="s">
        <v>5903</v>
      </c>
      <c r="D2082" s="117" t="s">
        <v>406</v>
      </c>
      <c r="E2082" s="117" t="s">
        <v>407</v>
      </c>
      <c r="F2082" s="117" t="s">
        <v>731</v>
      </c>
      <c r="G2082" s="117" t="s">
        <v>732</v>
      </c>
      <c r="H2082" s="117" t="s">
        <v>5904</v>
      </c>
      <c r="I2082" s="117"/>
      <c r="J2082" s="116" t="s">
        <v>1858</v>
      </c>
      <c r="K2082" s="116">
        <v>9.3662638170000001</v>
      </c>
      <c r="L2082" s="116">
        <v>31.590305950000001</v>
      </c>
      <c r="M2082" s="117" t="s">
        <v>1859</v>
      </c>
      <c r="N2082" s="116" t="s">
        <v>159</v>
      </c>
      <c r="O2082" s="116">
        <v>224</v>
      </c>
      <c r="P2082" s="116">
        <v>1281</v>
      </c>
      <c r="Q2082" s="116">
        <v>224</v>
      </c>
      <c r="R2082" s="116">
        <v>1281</v>
      </c>
      <c r="S2082" s="116">
        <v>0</v>
      </c>
      <c r="T2082" s="116">
        <v>0</v>
      </c>
      <c r="U2082" s="116" t="s">
        <v>159</v>
      </c>
      <c r="V2082" s="116">
        <v>125</v>
      </c>
      <c r="W2082" s="116">
        <v>627</v>
      </c>
      <c r="X2082" s="116">
        <v>125</v>
      </c>
      <c r="Y2082" s="116">
        <v>627</v>
      </c>
      <c r="Z2082" s="116">
        <v>0</v>
      </c>
      <c r="AA2082" s="116">
        <v>0</v>
      </c>
      <c r="AB2082" s="116">
        <v>0</v>
      </c>
      <c r="AC2082" s="116">
        <v>0</v>
      </c>
      <c r="AD2082" s="116">
        <v>0</v>
      </c>
      <c r="AE2082" s="116">
        <v>0</v>
      </c>
      <c r="AF2082" s="116" t="s">
        <v>1860</v>
      </c>
      <c r="AG2082" s="117"/>
      <c r="AH2082" s="117" t="s">
        <v>1861</v>
      </c>
    </row>
    <row r="2083" spans="1:34" x14ac:dyDescent="0.25">
      <c r="A2083" s="117" t="s">
        <v>142</v>
      </c>
      <c r="B2083" s="117" t="s">
        <v>143</v>
      </c>
      <c r="C2083" s="117" t="s">
        <v>5905</v>
      </c>
      <c r="D2083" s="117" t="s">
        <v>406</v>
      </c>
      <c r="E2083" s="117" t="s">
        <v>407</v>
      </c>
      <c r="F2083" s="117" t="s">
        <v>731</v>
      </c>
      <c r="G2083" s="117" t="s">
        <v>732</v>
      </c>
      <c r="H2083" s="117" t="s">
        <v>3082</v>
      </c>
      <c r="I2083" s="117" t="s">
        <v>5906</v>
      </c>
      <c r="J2083" s="116" t="s">
        <v>1858</v>
      </c>
      <c r="K2083" s="116">
        <v>9.3994</v>
      </c>
      <c r="L2083" s="116">
        <v>31.548480000000001</v>
      </c>
      <c r="M2083" s="117" t="s">
        <v>1859</v>
      </c>
      <c r="N2083" s="116" t="s">
        <v>146</v>
      </c>
      <c r="O2083" s="116">
        <v>0</v>
      </c>
      <c r="P2083" s="116">
        <v>0</v>
      </c>
      <c r="Q2083" s="116">
        <v>0</v>
      </c>
      <c r="R2083" s="116">
        <v>0</v>
      </c>
      <c r="S2083" s="116">
        <v>0</v>
      </c>
      <c r="T2083" s="116">
        <v>0</v>
      </c>
      <c r="U2083" s="116" t="s">
        <v>159</v>
      </c>
      <c r="V2083" s="116">
        <v>54</v>
      </c>
      <c r="W2083" s="116">
        <v>287</v>
      </c>
      <c r="X2083" s="116">
        <v>37</v>
      </c>
      <c r="Y2083" s="116">
        <v>187</v>
      </c>
      <c r="Z2083" s="116">
        <v>17</v>
      </c>
      <c r="AA2083" s="116">
        <v>100</v>
      </c>
      <c r="AB2083" s="116">
        <v>0</v>
      </c>
      <c r="AC2083" s="116">
        <v>0</v>
      </c>
      <c r="AD2083" s="116">
        <v>150</v>
      </c>
      <c r="AE2083" s="116">
        <v>780</v>
      </c>
      <c r="AF2083" s="116" t="s">
        <v>1860</v>
      </c>
      <c r="AG2083" s="117"/>
      <c r="AH2083" s="117" t="s">
        <v>1861</v>
      </c>
    </row>
    <row r="2084" spans="1:34" x14ac:dyDescent="0.25">
      <c r="A2084" s="118" t="s">
        <v>142</v>
      </c>
      <c r="B2084" s="118" t="s">
        <v>143</v>
      </c>
      <c r="C2084" s="118" t="s">
        <v>5907</v>
      </c>
      <c r="D2084" s="118" t="s">
        <v>406</v>
      </c>
      <c r="E2084" s="118" t="s">
        <v>407</v>
      </c>
      <c r="F2084" s="118" t="s">
        <v>731</v>
      </c>
      <c r="G2084" s="118" t="s">
        <v>732</v>
      </c>
      <c r="H2084" s="118" t="s">
        <v>5908</v>
      </c>
      <c r="I2084" s="118"/>
      <c r="J2084" s="118" t="s">
        <v>1885</v>
      </c>
      <c r="K2084" s="119">
        <v>9.4029662219999999</v>
      </c>
      <c r="L2084" s="119">
        <v>31.544846659000001</v>
      </c>
      <c r="M2084" s="118" t="s">
        <v>1859</v>
      </c>
      <c r="N2084" s="116" t="s">
        <v>159</v>
      </c>
      <c r="O2084" s="119">
        <v>67</v>
      </c>
      <c r="P2084" s="119">
        <v>270</v>
      </c>
      <c r="Q2084" s="119">
        <v>67</v>
      </c>
      <c r="R2084" s="119">
        <v>270</v>
      </c>
      <c r="S2084" s="119">
        <v>0</v>
      </c>
      <c r="T2084" s="119">
        <v>0</v>
      </c>
      <c r="U2084" s="119" t="s">
        <v>146</v>
      </c>
      <c r="V2084" s="119">
        <v>0</v>
      </c>
      <c r="W2084" s="116">
        <v>0</v>
      </c>
      <c r="X2084" s="119">
        <v>0</v>
      </c>
      <c r="Y2084" s="119">
        <v>0</v>
      </c>
      <c r="Z2084" s="119">
        <v>0</v>
      </c>
      <c r="AA2084" s="119">
        <v>0</v>
      </c>
      <c r="AB2084" s="119">
        <v>0</v>
      </c>
      <c r="AC2084" s="119">
        <v>0</v>
      </c>
      <c r="AD2084" s="119">
        <v>0</v>
      </c>
      <c r="AE2084" s="119">
        <v>0</v>
      </c>
      <c r="AF2084" s="116" t="s">
        <v>1860</v>
      </c>
      <c r="AG2084" s="118"/>
      <c r="AH2084" s="117" t="s">
        <v>1861</v>
      </c>
    </row>
    <row r="2085" spans="1:34" x14ac:dyDescent="0.25">
      <c r="A2085" s="118" t="s">
        <v>142</v>
      </c>
      <c r="B2085" s="118" t="s">
        <v>143</v>
      </c>
      <c r="C2085" s="118" t="s">
        <v>5909</v>
      </c>
      <c r="D2085" s="118" t="s">
        <v>406</v>
      </c>
      <c r="E2085" s="118" t="s">
        <v>407</v>
      </c>
      <c r="F2085" s="118" t="s">
        <v>731</v>
      </c>
      <c r="G2085" s="118" t="s">
        <v>732</v>
      </c>
      <c r="H2085" s="118" t="s">
        <v>5910</v>
      </c>
      <c r="I2085" s="118"/>
      <c r="J2085" s="118" t="s">
        <v>1885</v>
      </c>
      <c r="K2085" s="119">
        <v>9.4029662219999999</v>
      </c>
      <c r="L2085" s="119">
        <v>31.544846659000001</v>
      </c>
      <c r="M2085" s="118" t="s">
        <v>1859</v>
      </c>
      <c r="N2085" s="116" t="s">
        <v>159</v>
      </c>
      <c r="O2085" s="119">
        <v>74</v>
      </c>
      <c r="P2085" s="119">
        <v>323</v>
      </c>
      <c r="Q2085" s="119">
        <v>74</v>
      </c>
      <c r="R2085" s="119">
        <v>323</v>
      </c>
      <c r="S2085" s="119">
        <v>0</v>
      </c>
      <c r="T2085" s="119">
        <v>0</v>
      </c>
      <c r="U2085" s="119" t="s">
        <v>146</v>
      </c>
      <c r="V2085" s="119">
        <v>0</v>
      </c>
      <c r="W2085" s="116">
        <v>0</v>
      </c>
      <c r="X2085" s="119">
        <v>0</v>
      </c>
      <c r="Y2085" s="119">
        <v>0</v>
      </c>
      <c r="Z2085" s="119">
        <v>0</v>
      </c>
      <c r="AA2085" s="119">
        <v>0</v>
      </c>
      <c r="AB2085" s="119">
        <v>0</v>
      </c>
      <c r="AC2085" s="119">
        <v>0</v>
      </c>
      <c r="AD2085" s="119">
        <v>0</v>
      </c>
      <c r="AE2085" s="119">
        <v>0</v>
      </c>
      <c r="AF2085" s="116" t="s">
        <v>1860</v>
      </c>
      <c r="AG2085" s="118"/>
      <c r="AH2085" s="117" t="s">
        <v>1861</v>
      </c>
    </row>
    <row r="2086" spans="1:34" x14ac:dyDescent="0.25">
      <c r="A2086" s="117" t="s">
        <v>142</v>
      </c>
      <c r="B2086" s="117" t="s">
        <v>143</v>
      </c>
      <c r="C2086" s="117" t="s">
        <v>5911</v>
      </c>
      <c r="D2086" s="117" t="s">
        <v>406</v>
      </c>
      <c r="E2086" s="117" t="s">
        <v>407</v>
      </c>
      <c r="F2086" s="117" t="s">
        <v>731</v>
      </c>
      <c r="G2086" s="117" t="s">
        <v>732</v>
      </c>
      <c r="H2086" s="117" t="s">
        <v>5912</v>
      </c>
      <c r="I2086" s="117"/>
      <c r="J2086" s="116" t="s">
        <v>1858</v>
      </c>
      <c r="K2086" s="116">
        <v>9.3960699999999999</v>
      </c>
      <c r="L2086" s="116">
        <v>31.538260000000001</v>
      </c>
      <c r="M2086" s="118" t="s">
        <v>2151</v>
      </c>
      <c r="N2086" s="116" t="s">
        <v>146</v>
      </c>
      <c r="O2086" s="116">
        <v>0</v>
      </c>
      <c r="P2086" s="116">
        <v>0</v>
      </c>
      <c r="Q2086" s="116">
        <v>0</v>
      </c>
      <c r="R2086" s="116">
        <v>0</v>
      </c>
      <c r="S2086" s="116">
        <v>0</v>
      </c>
      <c r="T2086" s="116">
        <v>0</v>
      </c>
      <c r="U2086" s="119" t="s">
        <v>146</v>
      </c>
      <c r="V2086" s="116">
        <v>0</v>
      </c>
      <c r="W2086" s="116">
        <v>0</v>
      </c>
      <c r="X2086" s="116">
        <v>0</v>
      </c>
      <c r="Y2086" s="116">
        <v>0</v>
      </c>
      <c r="Z2086" s="116">
        <v>0</v>
      </c>
      <c r="AA2086" s="116">
        <v>0</v>
      </c>
      <c r="AB2086" s="116">
        <v>0</v>
      </c>
      <c r="AC2086" s="116">
        <v>0</v>
      </c>
      <c r="AD2086" s="116">
        <v>0</v>
      </c>
      <c r="AE2086" s="116">
        <v>0</v>
      </c>
      <c r="AF2086" s="116" t="s">
        <v>1860</v>
      </c>
      <c r="AG2086" s="117" t="s">
        <v>2049</v>
      </c>
      <c r="AH2086" s="117" t="s">
        <v>1861</v>
      </c>
    </row>
    <row r="2087" spans="1:34" x14ac:dyDescent="0.25">
      <c r="A2087" s="117" t="s">
        <v>142</v>
      </c>
      <c r="B2087" s="117" t="s">
        <v>143</v>
      </c>
      <c r="C2087" s="117" t="s">
        <v>5913</v>
      </c>
      <c r="D2087" s="117" t="s">
        <v>406</v>
      </c>
      <c r="E2087" s="117" t="s">
        <v>407</v>
      </c>
      <c r="F2087" s="117" t="s">
        <v>731</v>
      </c>
      <c r="G2087" s="117" t="s">
        <v>732</v>
      </c>
      <c r="H2087" s="117" t="s">
        <v>5914</v>
      </c>
      <c r="I2087" s="117"/>
      <c r="J2087" s="116" t="s">
        <v>1858</v>
      </c>
      <c r="K2087" s="116">
        <v>9.4047900000000002</v>
      </c>
      <c r="L2087" s="116">
        <v>31.545544</v>
      </c>
      <c r="M2087" s="117" t="s">
        <v>1859</v>
      </c>
      <c r="N2087" s="116" t="s">
        <v>146</v>
      </c>
      <c r="O2087" s="116">
        <v>0</v>
      </c>
      <c r="P2087" s="116">
        <v>0</v>
      </c>
      <c r="Q2087" s="116">
        <v>0</v>
      </c>
      <c r="R2087" s="116">
        <v>0</v>
      </c>
      <c r="S2087" s="116">
        <v>0</v>
      </c>
      <c r="T2087" s="116">
        <v>0</v>
      </c>
      <c r="U2087" s="116" t="s">
        <v>159</v>
      </c>
      <c r="V2087" s="116">
        <v>108</v>
      </c>
      <c r="W2087" s="116">
        <v>602</v>
      </c>
      <c r="X2087" s="116">
        <v>83</v>
      </c>
      <c r="Y2087" s="116">
        <v>350</v>
      </c>
      <c r="Z2087" s="116">
        <v>25</v>
      </c>
      <c r="AA2087" s="116">
        <v>252</v>
      </c>
      <c r="AB2087" s="116">
        <v>0</v>
      </c>
      <c r="AC2087" s="116">
        <v>0</v>
      </c>
      <c r="AD2087" s="116">
        <v>200</v>
      </c>
      <c r="AE2087" s="116">
        <v>1000</v>
      </c>
      <c r="AF2087" s="116" t="s">
        <v>1860</v>
      </c>
      <c r="AG2087" s="117"/>
      <c r="AH2087" s="117" t="s">
        <v>1861</v>
      </c>
    </row>
    <row r="2088" spans="1:34" x14ac:dyDescent="0.25">
      <c r="A2088" s="117" t="s">
        <v>142</v>
      </c>
      <c r="B2088" s="117" t="s">
        <v>143</v>
      </c>
      <c r="C2088" s="117" t="s">
        <v>5915</v>
      </c>
      <c r="D2088" s="117" t="s">
        <v>406</v>
      </c>
      <c r="E2088" s="117" t="s">
        <v>407</v>
      </c>
      <c r="F2088" s="117" t="s">
        <v>731</v>
      </c>
      <c r="G2088" s="117" t="s">
        <v>732</v>
      </c>
      <c r="H2088" s="117" t="s">
        <v>5916</v>
      </c>
      <c r="I2088" s="117"/>
      <c r="J2088" s="116" t="s">
        <v>1858</v>
      </c>
      <c r="K2088" s="116">
        <v>9.4103080000000006</v>
      </c>
      <c r="L2088" s="116">
        <v>31.559467999999999</v>
      </c>
      <c r="M2088" s="118" t="s">
        <v>2151</v>
      </c>
      <c r="N2088" s="116" t="s">
        <v>146</v>
      </c>
      <c r="O2088" s="116">
        <v>0</v>
      </c>
      <c r="P2088" s="116">
        <v>0</v>
      </c>
      <c r="Q2088" s="116">
        <v>0</v>
      </c>
      <c r="R2088" s="116">
        <v>0</v>
      </c>
      <c r="S2088" s="116">
        <v>0</v>
      </c>
      <c r="T2088" s="116">
        <v>0</v>
      </c>
      <c r="U2088" s="119" t="s">
        <v>146</v>
      </c>
      <c r="V2088" s="116">
        <v>0</v>
      </c>
      <c r="W2088" s="116">
        <v>0</v>
      </c>
      <c r="X2088" s="116">
        <v>0</v>
      </c>
      <c r="Y2088" s="116">
        <v>0</v>
      </c>
      <c r="Z2088" s="116">
        <v>0</v>
      </c>
      <c r="AA2088" s="116">
        <v>0</v>
      </c>
      <c r="AB2088" s="116">
        <v>0</v>
      </c>
      <c r="AC2088" s="116">
        <v>0</v>
      </c>
      <c r="AD2088" s="116">
        <v>0</v>
      </c>
      <c r="AE2088" s="116">
        <v>0</v>
      </c>
      <c r="AF2088" s="116" t="s">
        <v>1860</v>
      </c>
      <c r="AG2088" s="117" t="s">
        <v>2049</v>
      </c>
      <c r="AH2088" s="117" t="s">
        <v>1861</v>
      </c>
    </row>
    <row r="2089" spans="1:34" x14ac:dyDescent="0.25">
      <c r="A2089" s="117" t="s">
        <v>142</v>
      </c>
      <c r="B2089" s="117" t="s">
        <v>143</v>
      </c>
      <c r="C2089" s="117" t="s">
        <v>5917</v>
      </c>
      <c r="D2089" s="117" t="s">
        <v>406</v>
      </c>
      <c r="E2089" s="117" t="s">
        <v>407</v>
      </c>
      <c r="F2089" s="117" t="s">
        <v>1287</v>
      </c>
      <c r="G2089" s="117" t="s">
        <v>407</v>
      </c>
      <c r="H2089" s="117" t="s">
        <v>5918</v>
      </c>
      <c r="I2089" s="117"/>
      <c r="J2089" s="116" t="s">
        <v>1858</v>
      </c>
      <c r="K2089" s="116">
        <v>9.3720359999999996</v>
      </c>
      <c r="L2089" s="116">
        <v>31.401385000000001</v>
      </c>
      <c r="M2089" s="117" t="s">
        <v>1859</v>
      </c>
      <c r="N2089" s="116" t="s">
        <v>159</v>
      </c>
      <c r="O2089" s="116">
        <v>67</v>
      </c>
      <c r="P2089" s="116">
        <v>497</v>
      </c>
      <c r="Q2089" s="116">
        <v>30</v>
      </c>
      <c r="R2089" s="116">
        <v>266</v>
      </c>
      <c r="S2089" s="116">
        <v>37</v>
      </c>
      <c r="T2089" s="116">
        <v>231</v>
      </c>
      <c r="U2089" s="116" t="s">
        <v>159</v>
      </c>
      <c r="V2089" s="116">
        <v>64</v>
      </c>
      <c r="W2089" s="116">
        <v>445</v>
      </c>
      <c r="X2089" s="116">
        <v>26</v>
      </c>
      <c r="Y2089" s="116">
        <v>193</v>
      </c>
      <c r="Z2089" s="116">
        <v>38</v>
      </c>
      <c r="AA2089" s="116">
        <v>252</v>
      </c>
      <c r="AB2089" s="116">
        <v>0</v>
      </c>
      <c r="AC2089" s="116">
        <v>0</v>
      </c>
      <c r="AD2089" s="116">
        <v>50</v>
      </c>
      <c r="AE2089" s="116">
        <v>350</v>
      </c>
      <c r="AF2089" s="116" t="s">
        <v>1860</v>
      </c>
      <c r="AG2089" s="117"/>
      <c r="AH2089" s="117" t="s">
        <v>1861</v>
      </c>
    </row>
    <row r="2090" spans="1:34" x14ac:dyDescent="0.25">
      <c r="A2090" s="117" t="s">
        <v>142</v>
      </c>
      <c r="B2090" s="117" t="s">
        <v>143</v>
      </c>
      <c r="C2090" s="117" t="s">
        <v>5919</v>
      </c>
      <c r="D2090" s="117" t="s">
        <v>406</v>
      </c>
      <c r="E2090" s="117" t="s">
        <v>407</v>
      </c>
      <c r="F2090" s="117" t="s">
        <v>1287</v>
      </c>
      <c r="G2090" s="117" t="s">
        <v>407</v>
      </c>
      <c r="H2090" s="117" t="s">
        <v>5920</v>
      </c>
      <c r="I2090" s="117"/>
      <c r="J2090" s="116" t="s">
        <v>1858</v>
      </c>
      <c r="K2090" s="116">
        <v>9.3861650000000001</v>
      </c>
      <c r="L2090" s="116">
        <v>31.363053000000001</v>
      </c>
      <c r="M2090" s="117" t="s">
        <v>1859</v>
      </c>
      <c r="N2090" s="116" t="s">
        <v>159</v>
      </c>
      <c r="O2090" s="116">
        <v>32</v>
      </c>
      <c r="P2090" s="116">
        <v>249</v>
      </c>
      <c r="Q2090" s="116">
        <v>15</v>
      </c>
      <c r="R2090" s="116">
        <v>145</v>
      </c>
      <c r="S2090" s="116">
        <v>17</v>
      </c>
      <c r="T2090" s="116">
        <v>104</v>
      </c>
      <c r="U2090" s="116" t="s">
        <v>159</v>
      </c>
      <c r="V2090" s="116">
        <v>35</v>
      </c>
      <c r="W2090" s="116">
        <v>221</v>
      </c>
      <c r="X2090" s="116">
        <v>10</v>
      </c>
      <c r="Y2090" s="116">
        <v>78</v>
      </c>
      <c r="Z2090" s="116">
        <v>25</v>
      </c>
      <c r="AA2090" s="116">
        <v>143</v>
      </c>
      <c r="AB2090" s="116">
        <v>0</v>
      </c>
      <c r="AC2090" s="116">
        <v>0</v>
      </c>
      <c r="AD2090" s="116">
        <v>180</v>
      </c>
      <c r="AE2090" s="116">
        <v>920</v>
      </c>
      <c r="AF2090" s="116" t="s">
        <v>1860</v>
      </c>
      <c r="AG2090" s="117"/>
      <c r="AH2090" s="117" t="s">
        <v>1861</v>
      </c>
    </row>
    <row r="2091" spans="1:34" x14ac:dyDescent="0.25">
      <c r="A2091" s="117" t="s">
        <v>142</v>
      </c>
      <c r="B2091" s="117" t="s">
        <v>143</v>
      </c>
      <c r="C2091" s="117" t="s">
        <v>5921</v>
      </c>
      <c r="D2091" s="117" t="s">
        <v>406</v>
      </c>
      <c r="E2091" s="117" t="s">
        <v>407</v>
      </c>
      <c r="F2091" s="117" t="s">
        <v>1287</v>
      </c>
      <c r="G2091" s="117" t="s">
        <v>407</v>
      </c>
      <c r="H2091" s="117" t="s">
        <v>5922</v>
      </c>
      <c r="I2091" s="117"/>
      <c r="J2091" s="116" t="s">
        <v>1858</v>
      </c>
      <c r="K2091" s="116">
        <v>9.3915740000000003</v>
      </c>
      <c r="L2091" s="116">
        <v>31.354527000000001</v>
      </c>
      <c r="M2091" s="117" t="s">
        <v>1859</v>
      </c>
      <c r="N2091" s="116" t="s">
        <v>159</v>
      </c>
      <c r="O2091" s="116">
        <v>21</v>
      </c>
      <c r="P2091" s="116">
        <v>160</v>
      </c>
      <c r="Q2091" s="116">
        <v>14</v>
      </c>
      <c r="R2091" s="116">
        <v>140</v>
      </c>
      <c r="S2091" s="116">
        <v>7</v>
      </c>
      <c r="T2091" s="116">
        <v>20</v>
      </c>
      <c r="U2091" s="116" t="s">
        <v>159</v>
      </c>
      <c r="V2091" s="116">
        <v>27</v>
      </c>
      <c r="W2091" s="116">
        <v>183</v>
      </c>
      <c r="X2091" s="116">
        <v>0</v>
      </c>
      <c r="Y2091" s="116">
        <v>0</v>
      </c>
      <c r="Z2091" s="116">
        <v>27</v>
      </c>
      <c r="AA2091" s="116">
        <v>183</v>
      </c>
      <c r="AB2091" s="116">
        <v>2</v>
      </c>
      <c r="AC2091" s="116">
        <v>10</v>
      </c>
      <c r="AD2091" s="116">
        <v>198</v>
      </c>
      <c r="AE2091" s="116">
        <v>980</v>
      </c>
      <c r="AF2091" s="116" t="s">
        <v>1860</v>
      </c>
      <c r="AG2091" s="117"/>
      <c r="AH2091" s="117" t="s">
        <v>1861</v>
      </c>
    </row>
    <row r="2092" spans="1:34" x14ac:dyDescent="0.25">
      <c r="A2092" s="117" t="s">
        <v>142</v>
      </c>
      <c r="B2092" s="117" t="s">
        <v>143</v>
      </c>
      <c r="C2092" s="117" t="s">
        <v>5923</v>
      </c>
      <c r="D2092" s="117" t="s">
        <v>406</v>
      </c>
      <c r="E2092" s="117" t="s">
        <v>407</v>
      </c>
      <c r="F2092" s="117" t="s">
        <v>1287</v>
      </c>
      <c r="G2092" s="117" t="s">
        <v>407</v>
      </c>
      <c r="H2092" s="117" t="s">
        <v>5924</v>
      </c>
      <c r="I2092" s="117"/>
      <c r="J2092" s="116" t="s">
        <v>1858</v>
      </c>
      <c r="K2092" s="116">
        <v>9.3758820000000007</v>
      </c>
      <c r="L2092" s="116">
        <v>31.363719</v>
      </c>
      <c r="M2092" s="117" t="s">
        <v>1859</v>
      </c>
      <c r="N2092" s="116" t="s">
        <v>159</v>
      </c>
      <c r="O2092" s="116">
        <v>26</v>
      </c>
      <c r="P2092" s="116">
        <v>210</v>
      </c>
      <c r="Q2092" s="116">
        <v>15</v>
      </c>
      <c r="R2092" s="116">
        <v>124</v>
      </c>
      <c r="S2092" s="116">
        <v>11</v>
      </c>
      <c r="T2092" s="116">
        <v>86</v>
      </c>
      <c r="U2092" s="116" t="s">
        <v>159</v>
      </c>
      <c r="V2092" s="116">
        <v>57</v>
      </c>
      <c r="W2092" s="116">
        <v>371</v>
      </c>
      <c r="X2092" s="116">
        <v>0</v>
      </c>
      <c r="Y2092" s="116">
        <v>0</v>
      </c>
      <c r="Z2092" s="116">
        <v>57</v>
      </c>
      <c r="AA2092" s="116">
        <v>371</v>
      </c>
      <c r="AB2092" s="116">
        <v>5</v>
      </c>
      <c r="AC2092" s="116">
        <v>28</v>
      </c>
      <c r="AD2092" s="116">
        <v>109</v>
      </c>
      <c r="AE2092" s="116">
        <v>600</v>
      </c>
      <c r="AF2092" s="116" t="s">
        <v>1860</v>
      </c>
      <c r="AG2092" s="117"/>
      <c r="AH2092" s="117" t="s">
        <v>1861</v>
      </c>
    </row>
    <row r="2093" spans="1:34" x14ac:dyDescent="0.25">
      <c r="A2093" s="117" t="s">
        <v>142</v>
      </c>
      <c r="B2093" s="117" t="s">
        <v>143</v>
      </c>
      <c r="C2093" s="117" t="s">
        <v>5925</v>
      </c>
      <c r="D2093" s="117" t="s">
        <v>406</v>
      </c>
      <c r="E2093" s="117" t="s">
        <v>407</v>
      </c>
      <c r="F2093" s="117" t="s">
        <v>1287</v>
      </c>
      <c r="G2093" s="117" t="s">
        <v>407</v>
      </c>
      <c r="H2093" s="117" t="s">
        <v>1582</v>
      </c>
      <c r="I2093" s="117"/>
      <c r="J2093" s="116" t="s">
        <v>1858</v>
      </c>
      <c r="K2093" s="116">
        <v>9.4098290000000002</v>
      </c>
      <c r="L2093" s="116">
        <v>31.314926</v>
      </c>
      <c r="M2093" s="117" t="s">
        <v>1859</v>
      </c>
      <c r="N2093" s="116" t="s">
        <v>159</v>
      </c>
      <c r="O2093" s="116">
        <v>20</v>
      </c>
      <c r="P2093" s="116">
        <v>157</v>
      </c>
      <c r="Q2093" s="116">
        <v>18</v>
      </c>
      <c r="R2093" s="116">
        <v>148</v>
      </c>
      <c r="S2093" s="116">
        <v>2</v>
      </c>
      <c r="T2093" s="116">
        <v>9</v>
      </c>
      <c r="U2093" s="116" t="s">
        <v>159</v>
      </c>
      <c r="V2093" s="116">
        <v>38</v>
      </c>
      <c r="W2093" s="116">
        <v>259</v>
      </c>
      <c r="X2093" s="116">
        <v>0</v>
      </c>
      <c r="Y2093" s="116">
        <v>0</v>
      </c>
      <c r="Z2093" s="116">
        <v>38</v>
      </c>
      <c r="AA2093" s="116">
        <v>259</v>
      </c>
      <c r="AB2093" s="116">
        <v>0</v>
      </c>
      <c r="AC2093" s="116">
        <v>0</v>
      </c>
      <c r="AD2093" s="116">
        <v>176</v>
      </c>
      <c r="AE2093" s="116">
        <v>760</v>
      </c>
      <c r="AF2093" s="116" t="s">
        <v>1860</v>
      </c>
      <c r="AG2093" s="117"/>
      <c r="AH2093" s="117" t="s">
        <v>1861</v>
      </c>
    </row>
    <row r="2094" spans="1:34" x14ac:dyDescent="0.25">
      <c r="A2094" s="117" t="s">
        <v>142</v>
      </c>
      <c r="B2094" s="117" t="s">
        <v>143</v>
      </c>
      <c r="C2094" s="117" t="s">
        <v>5926</v>
      </c>
      <c r="D2094" s="117" t="s">
        <v>406</v>
      </c>
      <c r="E2094" s="117" t="s">
        <v>407</v>
      </c>
      <c r="F2094" s="117" t="s">
        <v>1287</v>
      </c>
      <c r="G2094" s="117" t="s">
        <v>407</v>
      </c>
      <c r="H2094" s="117" t="s">
        <v>5927</v>
      </c>
      <c r="I2094" s="117"/>
      <c r="J2094" s="116" t="s">
        <v>1858</v>
      </c>
      <c r="K2094" s="116">
        <v>9.4252389999999995</v>
      </c>
      <c r="L2094" s="116">
        <v>31.259613000000002</v>
      </c>
      <c r="M2094" s="117" t="s">
        <v>1859</v>
      </c>
      <c r="N2094" s="116" t="s">
        <v>159</v>
      </c>
      <c r="O2094" s="116">
        <v>30</v>
      </c>
      <c r="P2094" s="116">
        <v>194</v>
      </c>
      <c r="Q2094" s="116">
        <v>30</v>
      </c>
      <c r="R2094" s="116">
        <v>194</v>
      </c>
      <c r="S2094" s="116">
        <v>0</v>
      </c>
      <c r="T2094" s="116">
        <v>0</v>
      </c>
      <c r="U2094" s="116" t="s">
        <v>159</v>
      </c>
      <c r="V2094" s="116">
        <v>63</v>
      </c>
      <c r="W2094" s="116">
        <v>404</v>
      </c>
      <c r="X2094" s="116">
        <v>7</v>
      </c>
      <c r="Y2094" s="116">
        <v>48</v>
      </c>
      <c r="Z2094" s="116">
        <v>56</v>
      </c>
      <c r="AA2094" s="116">
        <v>356</v>
      </c>
      <c r="AB2094" s="116">
        <v>0</v>
      </c>
      <c r="AC2094" s="116">
        <v>0</v>
      </c>
      <c r="AD2094" s="116">
        <v>172</v>
      </c>
      <c r="AE2094" s="116">
        <v>860</v>
      </c>
      <c r="AF2094" s="116" t="s">
        <v>1860</v>
      </c>
      <c r="AG2094" s="117"/>
      <c r="AH2094" s="117" t="s">
        <v>1861</v>
      </c>
    </row>
    <row r="2095" spans="1:34" x14ac:dyDescent="0.25">
      <c r="A2095" s="117" t="s">
        <v>142</v>
      </c>
      <c r="B2095" s="117" t="s">
        <v>143</v>
      </c>
      <c r="C2095" s="117" t="s">
        <v>5928</v>
      </c>
      <c r="D2095" s="117" t="s">
        <v>406</v>
      </c>
      <c r="E2095" s="117" t="s">
        <v>407</v>
      </c>
      <c r="F2095" s="117" t="s">
        <v>1287</v>
      </c>
      <c r="G2095" s="117" t="s">
        <v>407</v>
      </c>
      <c r="H2095" s="117" t="s">
        <v>4212</v>
      </c>
      <c r="I2095" s="117"/>
      <c r="J2095" s="116" t="s">
        <v>1858</v>
      </c>
      <c r="K2095" s="116">
        <v>9.4145749999999992</v>
      </c>
      <c r="L2095" s="116">
        <v>31.260878999999999</v>
      </c>
      <c r="M2095" s="117" t="s">
        <v>1859</v>
      </c>
      <c r="N2095" s="116" t="s">
        <v>159</v>
      </c>
      <c r="O2095" s="116">
        <v>13</v>
      </c>
      <c r="P2095" s="116">
        <v>37</v>
      </c>
      <c r="Q2095" s="116">
        <v>13</v>
      </c>
      <c r="R2095" s="116">
        <v>37</v>
      </c>
      <c r="S2095" s="116">
        <v>0</v>
      </c>
      <c r="T2095" s="116">
        <v>0</v>
      </c>
      <c r="U2095" s="116" t="s">
        <v>159</v>
      </c>
      <c r="V2095" s="116">
        <v>62</v>
      </c>
      <c r="W2095" s="116">
        <v>424</v>
      </c>
      <c r="X2095" s="116">
        <v>0</v>
      </c>
      <c r="Y2095" s="116">
        <v>0</v>
      </c>
      <c r="Z2095" s="116">
        <v>62</v>
      </c>
      <c r="AA2095" s="116">
        <v>424</v>
      </c>
      <c r="AB2095" s="116">
        <v>0</v>
      </c>
      <c r="AC2095" s="116">
        <v>0</v>
      </c>
      <c r="AD2095" s="116">
        <v>186</v>
      </c>
      <c r="AE2095" s="116">
        <v>930</v>
      </c>
      <c r="AF2095" s="116" t="s">
        <v>1860</v>
      </c>
      <c r="AG2095" s="117"/>
      <c r="AH2095" s="117" t="s">
        <v>1861</v>
      </c>
    </row>
    <row r="2096" spans="1:34" x14ac:dyDescent="0.25">
      <c r="A2096" s="117" t="s">
        <v>142</v>
      </c>
      <c r="B2096" s="117" t="s">
        <v>143</v>
      </c>
      <c r="C2096" s="117" t="s">
        <v>5929</v>
      </c>
      <c r="D2096" s="117" t="s">
        <v>406</v>
      </c>
      <c r="E2096" s="117" t="s">
        <v>407</v>
      </c>
      <c r="F2096" s="117" t="s">
        <v>1287</v>
      </c>
      <c r="G2096" s="117" t="s">
        <v>407</v>
      </c>
      <c r="H2096" s="117" t="s">
        <v>5930</v>
      </c>
      <c r="I2096" s="117"/>
      <c r="J2096" s="116" t="s">
        <v>1858</v>
      </c>
      <c r="K2096" s="116">
        <v>9.4185409999999994</v>
      </c>
      <c r="L2096" s="116">
        <v>31.27251</v>
      </c>
      <c r="M2096" s="117" t="s">
        <v>1859</v>
      </c>
      <c r="N2096" s="116" t="s">
        <v>159</v>
      </c>
      <c r="O2096" s="116">
        <v>5</v>
      </c>
      <c r="P2096" s="116">
        <v>26</v>
      </c>
      <c r="Q2096" s="116">
        <v>4</v>
      </c>
      <c r="R2096" s="116">
        <v>19</v>
      </c>
      <c r="S2096" s="116">
        <v>1</v>
      </c>
      <c r="T2096" s="116">
        <v>7</v>
      </c>
      <c r="U2096" s="116" t="s">
        <v>159</v>
      </c>
      <c r="V2096" s="116">
        <v>13</v>
      </c>
      <c r="W2096" s="116">
        <v>80</v>
      </c>
      <c r="X2096" s="116">
        <v>6</v>
      </c>
      <c r="Y2096" s="116">
        <v>38</v>
      </c>
      <c r="Z2096" s="116">
        <v>7</v>
      </c>
      <c r="AA2096" s="116">
        <v>42</v>
      </c>
      <c r="AB2096" s="116">
        <v>5</v>
      </c>
      <c r="AC2096" s="116">
        <v>30</v>
      </c>
      <c r="AD2096" s="116">
        <v>170</v>
      </c>
      <c r="AE2096" s="116">
        <v>850</v>
      </c>
      <c r="AF2096" s="116" t="s">
        <v>1860</v>
      </c>
      <c r="AG2096" s="117"/>
      <c r="AH2096" s="117" t="s">
        <v>1861</v>
      </c>
    </row>
    <row r="2097" spans="1:34" x14ac:dyDescent="0.25">
      <c r="A2097" s="117" t="s">
        <v>142</v>
      </c>
      <c r="B2097" s="117" t="s">
        <v>143</v>
      </c>
      <c r="C2097" s="117" t="s">
        <v>5931</v>
      </c>
      <c r="D2097" s="117" t="s">
        <v>406</v>
      </c>
      <c r="E2097" s="117" t="s">
        <v>407</v>
      </c>
      <c r="F2097" s="117" t="s">
        <v>1287</v>
      </c>
      <c r="G2097" s="117" t="s">
        <v>407</v>
      </c>
      <c r="H2097" s="117" t="s">
        <v>5932</v>
      </c>
      <c r="I2097" s="117"/>
      <c r="J2097" s="116" t="s">
        <v>1858</v>
      </c>
      <c r="K2097" s="116">
        <v>9.4189139999999991</v>
      </c>
      <c r="L2097" s="116">
        <v>31.291187999999998</v>
      </c>
      <c r="M2097" s="117" t="s">
        <v>1859</v>
      </c>
      <c r="N2097" s="116" t="s">
        <v>159</v>
      </c>
      <c r="O2097" s="116">
        <v>14</v>
      </c>
      <c r="P2097" s="116">
        <v>97</v>
      </c>
      <c r="Q2097" s="116">
        <v>9</v>
      </c>
      <c r="R2097" s="116">
        <v>73</v>
      </c>
      <c r="S2097" s="116">
        <v>5</v>
      </c>
      <c r="T2097" s="116">
        <v>24</v>
      </c>
      <c r="U2097" s="116" t="s">
        <v>159</v>
      </c>
      <c r="V2097" s="116">
        <v>24</v>
      </c>
      <c r="W2097" s="116">
        <v>166</v>
      </c>
      <c r="X2097" s="116">
        <v>8</v>
      </c>
      <c r="Y2097" s="116">
        <v>71</v>
      </c>
      <c r="Z2097" s="116">
        <v>16</v>
      </c>
      <c r="AA2097" s="116">
        <v>95</v>
      </c>
      <c r="AB2097" s="116">
        <v>8</v>
      </c>
      <c r="AC2097" s="116">
        <v>30</v>
      </c>
      <c r="AD2097" s="116">
        <v>142</v>
      </c>
      <c r="AE2097" s="116">
        <v>710</v>
      </c>
      <c r="AF2097" s="116" t="s">
        <v>1860</v>
      </c>
      <c r="AG2097" s="117"/>
      <c r="AH2097" s="117" t="s">
        <v>1861</v>
      </c>
    </row>
    <row r="2098" spans="1:34" x14ac:dyDescent="0.25">
      <c r="A2098" s="117" t="s">
        <v>142</v>
      </c>
      <c r="B2098" s="117" t="s">
        <v>143</v>
      </c>
      <c r="C2098" s="117" t="s">
        <v>5933</v>
      </c>
      <c r="D2098" s="117" t="s">
        <v>406</v>
      </c>
      <c r="E2098" s="117" t="s">
        <v>407</v>
      </c>
      <c r="F2098" s="117" t="s">
        <v>1287</v>
      </c>
      <c r="G2098" s="117" t="s">
        <v>407</v>
      </c>
      <c r="H2098" s="117" t="s">
        <v>5934</v>
      </c>
      <c r="I2098" s="117"/>
      <c r="J2098" s="116" t="s">
        <v>1858</v>
      </c>
      <c r="K2098" s="116">
        <v>9.4300040000000003</v>
      </c>
      <c r="L2098" s="116">
        <v>31.365008</v>
      </c>
      <c r="M2098" s="118" t="s">
        <v>2151</v>
      </c>
      <c r="N2098" s="116" t="s">
        <v>146</v>
      </c>
      <c r="O2098" s="116">
        <v>0</v>
      </c>
      <c r="P2098" s="116">
        <v>0</v>
      </c>
      <c r="Q2098" s="116">
        <v>0</v>
      </c>
      <c r="R2098" s="116">
        <v>0</v>
      </c>
      <c r="S2098" s="116">
        <v>0</v>
      </c>
      <c r="T2098" s="116">
        <v>0</v>
      </c>
      <c r="U2098" s="119" t="s">
        <v>146</v>
      </c>
      <c r="V2098" s="116">
        <v>0</v>
      </c>
      <c r="W2098" s="116">
        <v>0</v>
      </c>
      <c r="X2098" s="116">
        <v>0</v>
      </c>
      <c r="Y2098" s="116">
        <v>0</v>
      </c>
      <c r="Z2098" s="116">
        <v>0</v>
      </c>
      <c r="AA2098" s="116">
        <v>0</v>
      </c>
      <c r="AB2098" s="116">
        <v>0</v>
      </c>
      <c r="AC2098" s="116">
        <v>0</v>
      </c>
      <c r="AD2098" s="116">
        <v>0</v>
      </c>
      <c r="AE2098" s="116">
        <v>0</v>
      </c>
      <c r="AF2098" s="116" t="s">
        <v>1860</v>
      </c>
      <c r="AG2098" s="117" t="s">
        <v>2049</v>
      </c>
      <c r="AH2098" s="117" t="s">
        <v>1861</v>
      </c>
    </row>
    <row r="2099" spans="1:34" x14ac:dyDescent="0.25">
      <c r="A2099" s="117" t="s">
        <v>142</v>
      </c>
      <c r="B2099" s="117" t="s">
        <v>143</v>
      </c>
      <c r="C2099" s="117" t="s">
        <v>5935</v>
      </c>
      <c r="D2099" s="117" t="s">
        <v>406</v>
      </c>
      <c r="E2099" s="117" t="s">
        <v>407</v>
      </c>
      <c r="F2099" s="117" t="s">
        <v>1287</v>
      </c>
      <c r="G2099" s="117" t="s">
        <v>407</v>
      </c>
      <c r="H2099" s="117" t="s">
        <v>5936</v>
      </c>
      <c r="I2099" s="117"/>
      <c r="J2099" s="116" t="s">
        <v>1858</v>
      </c>
      <c r="K2099" s="116">
        <v>9.4297179999999994</v>
      </c>
      <c r="L2099" s="116">
        <v>31.348151000000001</v>
      </c>
      <c r="M2099" s="117" t="s">
        <v>1859</v>
      </c>
      <c r="N2099" s="116" t="s">
        <v>159</v>
      </c>
      <c r="O2099" s="116">
        <v>12</v>
      </c>
      <c r="P2099" s="116">
        <v>86</v>
      </c>
      <c r="Q2099" s="116">
        <v>8</v>
      </c>
      <c r="R2099" s="116">
        <v>57</v>
      </c>
      <c r="S2099" s="116">
        <v>4</v>
      </c>
      <c r="T2099" s="116">
        <v>29</v>
      </c>
      <c r="U2099" s="116" t="s">
        <v>159</v>
      </c>
      <c r="V2099" s="116">
        <v>15</v>
      </c>
      <c r="W2099" s="116">
        <v>92</v>
      </c>
      <c r="X2099" s="116">
        <v>9</v>
      </c>
      <c r="Y2099" s="116">
        <v>56</v>
      </c>
      <c r="Z2099" s="116">
        <v>6</v>
      </c>
      <c r="AA2099" s="116">
        <v>36</v>
      </c>
      <c r="AB2099" s="116">
        <v>3</v>
      </c>
      <c r="AC2099" s="116">
        <v>18</v>
      </c>
      <c r="AD2099" s="116">
        <v>196</v>
      </c>
      <c r="AE2099" s="116">
        <v>960</v>
      </c>
      <c r="AF2099" s="116" t="s">
        <v>1860</v>
      </c>
      <c r="AG2099" s="117"/>
      <c r="AH2099" s="117" t="s">
        <v>1861</v>
      </c>
    </row>
    <row r="2100" spans="1:34" x14ac:dyDescent="0.25">
      <c r="A2100" s="117" t="s">
        <v>142</v>
      </c>
      <c r="B2100" s="117" t="s">
        <v>143</v>
      </c>
      <c r="C2100" s="117" t="s">
        <v>5937</v>
      </c>
      <c r="D2100" s="117" t="s">
        <v>406</v>
      </c>
      <c r="E2100" s="117" t="s">
        <v>407</v>
      </c>
      <c r="F2100" s="117" t="s">
        <v>1287</v>
      </c>
      <c r="G2100" s="117" t="s">
        <v>407</v>
      </c>
      <c r="H2100" s="117" t="s">
        <v>5938</v>
      </c>
      <c r="I2100" s="117"/>
      <c r="J2100" s="116" t="s">
        <v>1858</v>
      </c>
      <c r="K2100" s="116">
        <v>9.4273989999999994</v>
      </c>
      <c r="L2100" s="116">
        <v>31.246065999999999</v>
      </c>
      <c r="M2100" s="117" t="s">
        <v>1859</v>
      </c>
      <c r="N2100" s="116" t="s">
        <v>159</v>
      </c>
      <c r="O2100" s="116">
        <v>13</v>
      </c>
      <c r="P2100" s="116">
        <v>39</v>
      </c>
      <c r="Q2100" s="116">
        <v>4</v>
      </c>
      <c r="R2100" s="116">
        <v>15</v>
      </c>
      <c r="S2100" s="116">
        <v>9</v>
      </c>
      <c r="T2100" s="116">
        <v>24</v>
      </c>
      <c r="U2100" s="116" t="s">
        <v>159</v>
      </c>
      <c r="V2100" s="116">
        <v>20</v>
      </c>
      <c r="W2100" s="116">
        <v>128</v>
      </c>
      <c r="X2100" s="116">
        <v>0</v>
      </c>
      <c r="Y2100" s="116">
        <v>0</v>
      </c>
      <c r="Z2100" s="116">
        <v>20</v>
      </c>
      <c r="AA2100" s="116">
        <v>128</v>
      </c>
      <c r="AB2100" s="116">
        <v>0</v>
      </c>
      <c r="AC2100" s="116">
        <v>0</v>
      </c>
      <c r="AD2100" s="116">
        <v>190</v>
      </c>
      <c r="AE2100" s="116">
        <v>950</v>
      </c>
      <c r="AF2100" s="116" t="s">
        <v>1860</v>
      </c>
      <c r="AG2100" s="117"/>
      <c r="AH2100" s="117" t="s">
        <v>1861</v>
      </c>
    </row>
    <row r="2101" spans="1:34" x14ac:dyDescent="0.25">
      <c r="A2101" s="117" t="s">
        <v>142</v>
      </c>
      <c r="B2101" s="117" t="s">
        <v>143</v>
      </c>
      <c r="C2101" s="117" t="s">
        <v>5939</v>
      </c>
      <c r="D2101" s="117" t="s">
        <v>406</v>
      </c>
      <c r="E2101" s="117" t="s">
        <v>407</v>
      </c>
      <c r="F2101" s="117" t="s">
        <v>1287</v>
      </c>
      <c r="G2101" s="117" t="s">
        <v>407</v>
      </c>
      <c r="H2101" s="117" t="s">
        <v>5940</v>
      </c>
      <c r="I2101" s="117"/>
      <c r="J2101" s="116" t="s">
        <v>1858</v>
      </c>
      <c r="K2101" s="116">
        <v>9.4320430000000002</v>
      </c>
      <c r="L2101" s="116">
        <v>31.22082</v>
      </c>
      <c r="M2101" s="118" t="s">
        <v>2151</v>
      </c>
      <c r="N2101" s="116" t="s">
        <v>146</v>
      </c>
      <c r="O2101" s="116">
        <v>0</v>
      </c>
      <c r="P2101" s="116">
        <v>0</v>
      </c>
      <c r="Q2101" s="116">
        <v>0</v>
      </c>
      <c r="R2101" s="116">
        <v>0</v>
      </c>
      <c r="S2101" s="116">
        <v>0</v>
      </c>
      <c r="T2101" s="116">
        <v>0</v>
      </c>
      <c r="U2101" s="119" t="s">
        <v>146</v>
      </c>
      <c r="V2101" s="116">
        <v>0</v>
      </c>
      <c r="W2101" s="116">
        <v>0</v>
      </c>
      <c r="X2101" s="116">
        <v>0</v>
      </c>
      <c r="Y2101" s="116">
        <v>0</v>
      </c>
      <c r="Z2101" s="116">
        <v>0</v>
      </c>
      <c r="AA2101" s="116">
        <v>0</v>
      </c>
      <c r="AB2101" s="116">
        <v>0</v>
      </c>
      <c r="AC2101" s="116">
        <v>0</v>
      </c>
      <c r="AD2101" s="116">
        <v>0</v>
      </c>
      <c r="AE2101" s="116">
        <v>0</v>
      </c>
      <c r="AF2101" s="116" t="s">
        <v>1860</v>
      </c>
      <c r="AG2101" s="117" t="s">
        <v>2049</v>
      </c>
      <c r="AH2101" s="117" t="s">
        <v>1861</v>
      </c>
    </row>
    <row r="2102" spans="1:34" x14ac:dyDescent="0.25">
      <c r="A2102" s="117" t="s">
        <v>142</v>
      </c>
      <c r="B2102" s="117" t="s">
        <v>143</v>
      </c>
      <c r="C2102" s="117" t="s">
        <v>5941</v>
      </c>
      <c r="D2102" s="117" t="s">
        <v>406</v>
      </c>
      <c r="E2102" s="117" t="s">
        <v>407</v>
      </c>
      <c r="F2102" s="117" t="s">
        <v>741</v>
      </c>
      <c r="G2102" s="117" t="s">
        <v>742</v>
      </c>
      <c r="H2102" s="117" t="s">
        <v>5942</v>
      </c>
      <c r="I2102" s="117"/>
      <c r="J2102" s="116" t="s">
        <v>1858</v>
      </c>
      <c r="K2102" s="116">
        <v>9.4828960000000002</v>
      </c>
      <c r="L2102" s="116">
        <v>31.047832</v>
      </c>
      <c r="M2102" s="117" t="s">
        <v>1859</v>
      </c>
      <c r="N2102" s="116" t="s">
        <v>159</v>
      </c>
      <c r="O2102" s="116">
        <v>38</v>
      </c>
      <c r="P2102" s="116">
        <v>175</v>
      </c>
      <c r="Q2102" s="116">
        <v>3</v>
      </c>
      <c r="R2102" s="116">
        <v>13</v>
      </c>
      <c r="S2102" s="116">
        <v>35</v>
      </c>
      <c r="T2102" s="116">
        <v>162</v>
      </c>
      <c r="U2102" s="116" t="s">
        <v>159</v>
      </c>
      <c r="V2102" s="116">
        <v>63</v>
      </c>
      <c r="W2102" s="116">
        <v>366</v>
      </c>
      <c r="X2102" s="116">
        <v>0</v>
      </c>
      <c r="Y2102" s="116">
        <v>0</v>
      </c>
      <c r="Z2102" s="116">
        <v>63</v>
      </c>
      <c r="AA2102" s="116">
        <v>366</v>
      </c>
      <c r="AB2102" s="116">
        <v>0</v>
      </c>
      <c r="AC2102" s="116">
        <v>0</v>
      </c>
      <c r="AD2102" s="116">
        <v>200</v>
      </c>
      <c r="AE2102" s="116">
        <v>1000</v>
      </c>
      <c r="AF2102" s="116" t="s">
        <v>1860</v>
      </c>
      <c r="AG2102" s="117"/>
      <c r="AH2102" s="117" t="s">
        <v>1861</v>
      </c>
    </row>
    <row r="2103" spans="1:34" x14ac:dyDescent="0.25">
      <c r="A2103" s="117" t="s">
        <v>142</v>
      </c>
      <c r="B2103" s="117" t="s">
        <v>143</v>
      </c>
      <c r="C2103" s="117" t="s">
        <v>5943</v>
      </c>
      <c r="D2103" s="117" t="s">
        <v>406</v>
      </c>
      <c r="E2103" s="117" t="s">
        <v>407</v>
      </c>
      <c r="F2103" s="117" t="s">
        <v>741</v>
      </c>
      <c r="G2103" s="117" t="s">
        <v>742</v>
      </c>
      <c r="H2103" s="117" t="s">
        <v>5944</v>
      </c>
      <c r="I2103" s="117"/>
      <c r="J2103" s="116" t="s">
        <v>1858</v>
      </c>
      <c r="K2103" s="116">
        <v>9.4907419999999991</v>
      </c>
      <c r="L2103" s="116">
        <v>30.995255</v>
      </c>
      <c r="M2103" s="117" t="s">
        <v>1859</v>
      </c>
      <c r="N2103" s="116" t="s">
        <v>159</v>
      </c>
      <c r="O2103" s="116">
        <v>133</v>
      </c>
      <c r="P2103" s="116">
        <v>560</v>
      </c>
      <c r="Q2103" s="116">
        <v>103</v>
      </c>
      <c r="R2103" s="116">
        <v>358</v>
      </c>
      <c r="S2103" s="116">
        <v>30</v>
      </c>
      <c r="T2103" s="116">
        <v>202</v>
      </c>
      <c r="U2103" s="116" t="s">
        <v>159</v>
      </c>
      <c r="V2103" s="116">
        <v>76</v>
      </c>
      <c r="W2103" s="116">
        <v>439</v>
      </c>
      <c r="X2103" s="116">
        <v>0</v>
      </c>
      <c r="Y2103" s="116">
        <v>0</v>
      </c>
      <c r="Z2103" s="116">
        <v>76</v>
      </c>
      <c r="AA2103" s="116">
        <v>439</v>
      </c>
      <c r="AB2103" s="116">
        <v>0</v>
      </c>
      <c r="AC2103" s="116">
        <v>0</v>
      </c>
      <c r="AD2103" s="116">
        <v>144</v>
      </c>
      <c r="AE2103" s="116">
        <v>724</v>
      </c>
      <c r="AF2103" s="116" t="s">
        <v>1860</v>
      </c>
      <c r="AG2103" s="117"/>
      <c r="AH2103" s="117" t="s">
        <v>1861</v>
      </c>
    </row>
    <row r="2104" spans="1:34" x14ac:dyDescent="0.25">
      <c r="A2104" s="117" t="s">
        <v>142</v>
      </c>
      <c r="B2104" s="117" t="s">
        <v>143</v>
      </c>
      <c r="C2104" s="117" t="s">
        <v>5945</v>
      </c>
      <c r="D2104" s="117" t="s">
        <v>406</v>
      </c>
      <c r="E2104" s="117" t="s">
        <v>407</v>
      </c>
      <c r="F2104" s="117" t="s">
        <v>741</v>
      </c>
      <c r="G2104" s="117" t="s">
        <v>742</v>
      </c>
      <c r="H2104" s="117" t="s">
        <v>5946</v>
      </c>
      <c r="I2104" s="117"/>
      <c r="J2104" s="116" t="s">
        <v>1858</v>
      </c>
      <c r="K2104" s="116">
        <v>9.5868669999999998</v>
      </c>
      <c r="L2104" s="116">
        <v>30.949452999999998</v>
      </c>
      <c r="M2104" s="117" t="s">
        <v>1859</v>
      </c>
      <c r="N2104" s="116" t="s">
        <v>159</v>
      </c>
      <c r="O2104" s="116">
        <v>22</v>
      </c>
      <c r="P2104" s="116">
        <v>139</v>
      </c>
      <c r="Q2104" s="116">
        <v>12</v>
      </c>
      <c r="R2104" s="116">
        <v>52</v>
      </c>
      <c r="S2104" s="116">
        <v>10</v>
      </c>
      <c r="T2104" s="116">
        <v>87</v>
      </c>
      <c r="U2104" s="116" t="s">
        <v>159</v>
      </c>
      <c r="V2104" s="116">
        <v>103</v>
      </c>
      <c r="W2104" s="116">
        <v>493</v>
      </c>
      <c r="X2104" s="116">
        <v>0</v>
      </c>
      <c r="Y2104" s="116">
        <v>0</v>
      </c>
      <c r="Z2104" s="116">
        <v>103</v>
      </c>
      <c r="AA2104" s="116">
        <v>493</v>
      </c>
      <c r="AB2104" s="116">
        <v>0</v>
      </c>
      <c r="AC2104" s="116">
        <v>0</v>
      </c>
      <c r="AD2104" s="116">
        <v>160</v>
      </c>
      <c r="AE2104" s="116">
        <v>800</v>
      </c>
      <c r="AF2104" s="116" t="s">
        <v>1860</v>
      </c>
      <c r="AG2104" s="117"/>
      <c r="AH2104" s="117" t="s">
        <v>1861</v>
      </c>
    </row>
    <row r="2105" spans="1:34" x14ac:dyDescent="0.25">
      <c r="A2105" s="117" t="s">
        <v>142</v>
      </c>
      <c r="B2105" s="117" t="s">
        <v>143</v>
      </c>
      <c r="C2105" s="117" t="s">
        <v>5947</v>
      </c>
      <c r="D2105" s="117" t="s">
        <v>406</v>
      </c>
      <c r="E2105" s="117" t="s">
        <v>407</v>
      </c>
      <c r="F2105" s="117" t="s">
        <v>741</v>
      </c>
      <c r="G2105" s="117" t="s">
        <v>742</v>
      </c>
      <c r="H2105" s="117" t="s">
        <v>5894</v>
      </c>
      <c r="I2105" s="117"/>
      <c r="J2105" s="116" t="s">
        <v>1858</v>
      </c>
      <c r="K2105" s="116">
        <v>9.6429837630000002</v>
      </c>
      <c r="L2105" s="116">
        <v>30.904353445999998</v>
      </c>
      <c r="M2105" s="117" t="s">
        <v>1859</v>
      </c>
      <c r="N2105" s="116" t="s">
        <v>159</v>
      </c>
      <c r="O2105" s="116">
        <v>15</v>
      </c>
      <c r="P2105" s="116">
        <v>73</v>
      </c>
      <c r="Q2105" s="116">
        <v>8</v>
      </c>
      <c r="R2105" s="116">
        <v>42</v>
      </c>
      <c r="S2105" s="116">
        <v>7</v>
      </c>
      <c r="T2105" s="116">
        <v>31</v>
      </c>
      <c r="U2105" s="116" t="s">
        <v>159</v>
      </c>
      <c r="V2105" s="116">
        <v>28</v>
      </c>
      <c r="W2105" s="116">
        <v>125</v>
      </c>
      <c r="X2105" s="116">
        <v>16</v>
      </c>
      <c r="Y2105" s="116">
        <v>69</v>
      </c>
      <c r="Z2105" s="116">
        <v>12</v>
      </c>
      <c r="AA2105" s="116">
        <v>56</v>
      </c>
      <c r="AB2105" s="116">
        <v>0</v>
      </c>
      <c r="AC2105" s="116">
        <v>0</v>
      </c>
      <c r="AD2105" s="116">
        <v>120</v>
      </c>
      <c r="AE2105" s="116">
        <v>600</v>
      </c>
      <c r="AF2105" s="116" t="s">
        <v>1860</v>
      </c>
      <c r="AG2105" s="117"/>
      <c r="AH2105" s="117" t="s">
        <v>1861</v>
      </c>
    </row>
    <row r="2106" spans="1:34" x14ac:dyDescent="0.25">
      <c r="A2106" s="117" t="s">
        <v>142</v>
      </c>
      <c r="B2106" s="117" t="s">
        <v>143</v>
      </c>
      <c r="C2106" s="117" t="s">
        <v>5948</v>
      </c>
      <c r="D2106" s="117" t="s">
        <v>406</v>
      </c>
      <c r="E2106" s="117" t="s">
        <v>407</v>
      </c>
      <c r="F2106" s="117" t="s">
        <v>741</v>
      </c>
      <c r="G2106" s="117" t="s">
        <v>742</v>
      </c>
      <c r="H2106" s="117" t="s">
        <v>5949</v>
      </c>
      <c r="I2106" s="117"/>
      <c r="J2106" s="116" t="s">
        <v>1858</v>
      </c>
      <c r="K2106" s="116">
        <v>9.6845499999999998</v>
      </c>
      <c r="L2106" s="116">
        <v>30.847398999999999</v>
      </c>
      <c r="M2106" s="117" t="s">
        <v>1859</v>
      </c>
      <c r="N2106" s="116" t="s">
        <v>159</v>
      </c>
      <c r="O2106" s="116">
        <v>52</v>
      </c>
      <c r="P2106" s="116">
        <v>306</v>
      </c>
      <c r="Q2106" s="116">
        <v>52</v>
      </c>
      <c r="R2106" s="116">
        <v>306</v>
      </c>
      <c r="S2106" s="116">
        <v>0</v>
      </c>
      <c r="T2106" s="116">
        <v>0</v>
      </c>
      <c r="U2106" s="116" t="s">
        <v>159</v>
      </c>
      <c r="V2106" s="116">
        <v>100</v>
      </c>
      <c r="W2106" s="116">
        <v>745</v>
      </c>
      <c r="X2106" s="116">
        <v>0</v>
      </c>
      <c r="Y2106" s="116">
        <v>0</v>
      </c>
      <c r="Z2106" s="116">
        <v>100</v>
      </c>
      <c r="AA2106" s="116">
        <v>745</v>
      </c>
      <c r="AB2106" s="116">
        <v>0</v>
      </c>
      <c r="AC2106" s="116">
        <v>0</v>
      </c>
      <c r="AD2106" s="116">
        <v>120</v>
      </c>
      <c r="AE2106" s="116">
        <v>600</v>
      </c>
      <c r="AF2106" s="116" t="s">
        <v>1860</v>
      </c>
      <c r="AG2106" s="117"/>
      <c r="AH2106" s="117" t="s">
        <v>1861</v>
      </c>
    </row>
    <row r="2107" spans="1:34" x14ac:dyDescent="0.25">
      <c r="A2107" s="117" t="s">
        <v>142</v>
      </c>
      <c r="B2107" s="117" t="s">
        <v>143</v>
      </c>
      <c r="C2107" s="117" t="s">
        <v>5950</v>
      </c>
      <c r="D2107" s="117" t="s">
        <v>406</v>
      </c>
      <c r="E2107" s="117" t="s">
        <v>407</v>
      </c>
      <c r="F2107" s="117" t="s">
        <v>741</v>
      </c>
      <c r="G2107" s="117" t="s">
        <v>742</v>
      </c>
      <c r="H2107" s="117" t="s">
        <v>5951</v>
      </c>
      <c r="I2107" s="117"/>
      <c r="J2107" s="116" t="s">
        <v>1858</v>
      </c>
      <c r="K2107" s="116">
        <v>9.5820749999999997</v>
      </c>
      <c r="L2107" s="116">
        <v>30.807727</v>
      </c>
      <c r="M2107" s="117" t="s">
        <v>1859</v>
      </c>
      <c r="N2107" s="116" t="s">
        <v>159</v>
      </c>
      <c r="O2107" s="116">
        <v>64</v>
      </c>
      <c r="P2107" s="116">
        <v>315</v>
      </c>
      <c r="Q2107" s="116">
        <v>17</v>
      </c>
      <c r="R2107" s="116">
        <v>38</v>
      </c>
      <c r="S2107" s="116">
        <v>47</v>
      </c>
      <c r="T2107" s="116">
        <v>277</v>
      </c>
      <c r="U2107" s="116" t="s">
        <v>159</v>
      </c>
      <c r="V2107" s="116">
        <v>196</v>
      </c>
      <c r="W2107" s="116">
        <v>1629</v>
      </c>
      <c r="X2107" s="116">
        <v>0</v>
      </c>
      <c r="Y2107" s="116">
        <v>0</v>
      </c>
      <c r="Z2107" s="116">
        <v>196</v>
      </c>
      <c r="AA2107" s="116">
        <v>1629</v>
      </c>
      <c r="AB2107" s="116">
        <v>0</v>
      </c>
      <c r="AC2107" s="116">
        <v>0</v>
      </c>
      <c r="AD2107" s="116">
        <v>150</v>
      </c>
      <c r="AE2107" s="116">
        <v>750</v>
      </c>
      <c r="AF2107" s="116" t="s">
        <v>1860</v>
      </c>
      <c r="AG2107" s="117"/>
      <c r="AH2107" s="117" t="s">
        <v>1861</v>
      </c>
    </row>
    <row r="2108" spans="1:34" x14ac:dyDescent="0.25">
      <c r="A2108" s="117" t="s">
        <v>142</v>
      </c>
      <c r="B2108" s="117" t="s">
        <v>143</v>
      </c>
      <c r="C2108" s="117" t="s">
        <v>5952</v>
      </c>
      <c r="D2108" s="117" t="s">
        <v>406</v>
      </c>
      <c r="E2108" s="117" t="s">
        <v>407</v>
      </c>
      <c r="F2108" s="117" t="s">
        <v>741</v>
      </c>
      <c r="G2108" s="117" t="s">
        <v>742</v>
      </c>
      <c r="H2108" s="117" t="s">
        <v>5953</v>
      </c>
      <c r="I2108" s="117"/>
      <c r="J2108" s="116" t="s">
        <v>1858</v>
      </c>
      <c r="K2108" s="116">
        <v>9.7120787039999996</v>
      </c>
      <c r="L2108" s="116">
        <v>30.832934717000001</v>
      </c>
      <c r="M2108" s="117" t="s">
        <v>1859</v>
      </c>
      <c r="N2108" s="116" t="s">
        <v>159</v>
      </c>
      <c r="O2108" s="116">
        <v>20</v>
      </c>
      <c r="P2108" s="116">
        <v>65</v>
      </c>
      <c r="Q2108" s="116">
        <v>5</v>
      </c>
      <c r="R2108" s="116">
        <v>22</v>
      </c>
      <c r="S2108" s="116">
        <v>15</v>
      </c>
      <c r="T2108" s="116">
        <v>43</v>
      </c>
      <c r="U2108" s="116" t="s">
        <v>159</v>
      </c>
      <c r="V2108" s="116">
        <v>90</v>
      </c>
      <c r="W2108" s="116">
        <v>399</v>
      </c>
      <c r="X2108" s="116">
        <v>0</v>
      </c>
      <c r="Y2108" s="116">
        <v>0</v>
      </c>
      <c r="Z2108" s="116">
        <v>90</v>
      </c>
      <c r="AA2108" s="116">
        <v>399</v>
      </c>
      <c r="AB2108" s="116">
        <v>0</v>
      </c>
      <c r="AC2108" s="116">
        <v>0</v>
      </c>
      <c r="AD2108" s="116">
        <v>200</v>
      </c>
      <c r="AE2108" s="116">
        <v>1000</v>
      </c>
      <c r="AF2108" s="116" t="s">
        <v>1860</v>
      </c>
      <c r="AG2108" s="117"/>
      <c r="AH2108" s="117" t="s">
        <v>1861</v>
      </c>
    </row>
    <row r="2109" spans="1:34" x14ac:dyDescent="0.25">
      <c r="A2109" s="117" t="s">
        <v>142</v>
      </c>
      <c r="B2109" s="117" t="s">
        <v>143</v>
      </c>
      <c r="C2109" s="117" t="s">
        <v>5954</v>
      </c>
      <c r="D2109" s="117" t="s">
        <v>406</v>
      </c>
      <c r="E2109" s="117" t="s">
        <v>407</v>
      </c>
      <c r="F2109" s="117" t="s">
        <v>741</v>
      </c>
      <c r="G2109" s="117" t="s">
        <v>742</v>
      </c>
      <c r="H2109" s="117" t="s">
        <v>5955</v>
      </c>
      <c r="I2109" s="117"/>
      <c r="J2109" s="116" t="s">
        <v>1858</v>
      </c>
      <c r="K2109" s="116">
        <v>9.5538171869999999</v>
      </c>
      <c r="L2109" s="116">
        <v>30.902387613999998</v>
      </c>
      <c r="M2109" s="117" t="s">
        <v>1859</v>
      </c>
      <c r="N2109" s="116" t="s">
        <v>159</v>
      </c>
      <c r="O2109" s="116">
        <v>5</v>
      </c>
      <c r="P2109" s="116">
        <v>20</v>
      </c>
      <c r="Q2109" s="116">
        <v>5</v>
      </c>
      <c r="R2109" s="116">
        <v>20</v>
      </c>
      <c r="S2109" s="116">
        <v>0</v>
      </c>
      <c r="T2109" s="116">
        <v>0</v>
      </c>
      <c r="U2109" s="116" t="s">
        <v>159</v>
      </c>
      <c r="V2109" s="116">
        <v>49</v>
      </c>
      <c r="W2109" s="116">
        <v>399</v>
      </c>
      <c r="X2109" s="116">
        <v>0</v>
      </c>
      <c r="Y2109" s="116">
        <v>0</v>
      </c>
      <c r="Z2109" s="116">
        <v>49</v>
      </c>
      <c r="AA2109" s="116">
        <v>399</v>
      </c>
      <c r="AB2109" s="116">
        <v>0</v>
      </c>
      <c r="AC2109" s="116">
        <v>0</v>
      </c>
      <c r="AD2109" s="116">
        <v>140</v>
      </c>
      <c r="AE2109" s="116">
        <v>728</v>
      </c>
      <c r="AF2109" s="116" t="s">
        <v>1860</v>
      </c>
      <c r="AG2109" s="117"/>
      <c r="AH2109" s="117" t="s">
        <v>1861</v>
      </c>
    </row>
    <row r="2110" spans="1:34" x14ac:dyDescent="0.25">
      <c r="A2110" s="117" t="s">
        <v>142</v>
      </c>
      <c r="B2110" s="117" t="s">
        <v>143</v>
      </c>
      <c r="C2110" s="117" t="s">
        <v>5956</v>
      </c>
      <c r="D2110" s="117" t="s">
        <v>635</v>
      </c>
      <c r="E2110" s="117" t="s">
        <v>410</v>
      </c>
      <c r="F2110" s="117" t="s">
        <v>1400</v>
      </c>
      <c r="G2110" s="117" t="s">
        <v>1401</v>
      </c>
      <c r="H2110" s="117" t="s">
        <v>1401</v>
      </c>
      <c r="I2110" s="117"/>
      <c r="J2110" s="116" t="s">
        <v>1858</v>
      </c>
      <c r="K2110" s="116">
        <v>12.072279999999999</v>
      </c>
      <c r="L2110" s="116">
        <v>32.780119999999997</v>
      </c>
      <c r="M2110" s="117" t="s">
        <v>1859</v>
      </c>
      <c r="N2110" s="116" t="s">
        <v>159</v>
      </c>
      <c r="O2110" s="116">
        <v>299</v>
      </c>
      <c r="P2110" s="116">
        <v>1497</v>
      </c>
      <c r="Q2110" s="116">
        <v>299</v>
      </c>
      <c r="R2110" s="116">
        <v>1497</v>
      </c>
      <c r="S2110" s="116">
        <v>0</v>
      </c>
      <c r="T2110" s="116">
        <v>0</v>
      </c>
      <c r="U2110" s="116" t="s">
        <v>159</v>
      </c>
      <c r="V2110" s="116">
        <v>5132</v>
      </c>
      <c r="W2110" s="116">
        <v>25658</v>
      </c>
      <c r="X2110" s="116">
        <v>1800</v>
      </c>
      <c r="Y2110" s="116">
        <v>9000</v>
      </c>
      <c r="Z2110" s="116">
        <v>3332</v>
      </c>
      <c r="AA2110" s="116">
        <v>16658</v>
      </c>
      <c r="AB2110" s="116">
        <v>1390</v>
      </c>
      <c r="AC2110" s="116">
        <v>6948</v>
      </c>
      <c r="AD2110" s="116">
        <v>1191</v>
      </c>
      <c r="AE2110" s="116">
        <v>5955</v>
      </c>
      <c r="AF2110" s="116" t="s">
        <v>1860</v>
      </c>
      <c r="AG2110" s="117"/>
      <c r="AH2110" s="117" t="s">
        <v>1861</v>
      </c>
    </row>
    <row r="2111" spans="1:34" x14ac:dyDescent="0.25">
      <c r="A2111" s="117" t="s">
        <v>142</v>
      </c>
      <c r="B2111" s="117" t="s">
        <v>143</v>
      </c>
      <c r="C2111" s="117" t="s">
        <v>5957</v>
      </c>
      <c r="D2111" s="117" t="s">
        <v>635</v>
      </c>
      <c r="E2111" s="117" t="s">
        <v>410</v>
      </c>
      <c r="F2111" s="117" t="s">
        <v>1400</v>
      </c>
      <c r="G2111" s="117" t="s">
        <v>1401</v>
      </c>
      <c r="H2111" s="117" t="s">
        <v>5958</v>
      </c>
      <c r="I2111" s="117"/>
      <c r="J2111" s="116" t="s">
        <v>1858</v>
      </c>
      <c r="K2111" s="116">
        <v>12.167759999999999</v>
      </c>
      <c r="L2111" s="116">
        <v>32.784759999999999</v>
      </c>
      <c r="M2111" s="117" t="s">
        <v>1859</v>
      </c>
      <c r="N2111" s="116" t="s">
        <v>146</v>
      </c>
      <c r="O2111" s="116">
        <v>0</v>
      </c>
      <c r="P2111" s="116">
        <v>0</v>
      </c>
      <c r="Q2111" s="116">
        <v>0</v>
      </c>
      <c r="R2111" s="116">
        <v>0</v>
      </c>
      <c r="S2111" s="116">
        <v>0</v>
      </c>
      <c r="T2111" s="116">
        <v>0</v>
      </c>
      <c r="U2111" s="116" t="s">
        <v>159</v>
      </c>
      <c r="V2111" s="116">
        <v>458</v>
      </c>
      <c r="W2111" s="116">
        <v>2791</v>
      </c>
      <c r="X2111" s="116">
        <v>169</v>
      </c>
      <c r="Y2111" s="116">
        <v>1343</v>
      </c>
      <c r="Z2111" s="116">
        <v>289</v>
      </c>
      <c r="AA2111" s="116">
        <v>1448</v>
      </c>
      <c r="AB2111" s="116">
        <v>0</v>
      </c>
      <c r="AC2111" s="116">
        <v>0</v>
      </c>
      <c r="AD2111" s="116">
        <v>0</v>
      </c>
      <c r="AE2111" s="116">
        <v>0</v>
      </c>
      <c r="AF2111" s="116" t="s">
        <v>1860</v>
      </c>
      <c r="AG2111" s="117"/>
      <c r="AH2111" s="117" t="s">
        <v>1861</v>
      </c>
    </row>
    <row r="2112" spans="1:34" x14ac:dyDescent="0.25">
      <c r="A2112" s="118" t="s">
        <v>142</v>
      </c>
      <c r="B2112" s="118" t="s">
        <v>143</v>
      </c>
      <c r="C2112" s="118" t="s">
        <v>5959</v>
      </c>
      <c r="D2112" s="118" t="s">
        <v>635</v>
      </c>
      <c r="E2112" s="118" t="s">
        <v>410</v>
      </c>
      <c r="F2112" s="118" t="s">
        <v>1400</v>
      </c>
      <c r="G2112" s="118" t="s">
        <v>1401</v>
      </c>
      <c r="H2112" s="118" t="s">
        <v>5960</v>
      </c>
      <c r="I2112" s="118"/>
      <c r="J2112" s="118" t="s">
        <v>1885</v>
      </c>
      <c r="K2112" s="119">
        <v>12.175306000000001</v>
      </c>
      <c r="L2112" s="119">
        <v>32.786901999999998</v>
      </c>
      <c r="M2112" s="118" t="s">
        <v>1859</v>
      </c>
      <c r="N2112" s="116" t="s">
        <v>159</v>
      </c>
      <c r="O2112" s="119">
        <v>196</v>
      </c>
      <c r="P2112" s="119">
        <v>984</v>
      </c>
      <c r="Q2112" s="119">
        <v>196</v>
      </c>
      <c r="R2112" s="119">
        <v>984</v>
      </c>
      <c r="S2112" s="119">
        <v>0</v>
      </c>
      <c r="T2112" s="119">
        <v>0</v>
      </c>
      <c r="U2112" s="119" t="s">
        <v>146</v>
      </c>
      <c r="V2112" s="119">
        <v>0</v>
      </c>
      <c r="W2112" s="116">
        <v>0</v>
      </c>
      <c r="X2112" s="119">
        <v>0</v>
      </c>
      <c r="Y2112" s="119">
        <v>0</v>
      </c>
      <c r="Z2112" s="119">
        <v>0</v>
      </c>
      <c r="AA2112" s="119">
        <v>0</v>
      </c>
      <c r="AB2112" s="119">
        <v>0</v>
      </c>
      <c r="AC2112" s="119">
        <v>0</v>
      </c>
      <c r="AD2112" s="119">
        <v>0</v>
      </c>
      <c r="AE2112" s="119">
        <v>0</v>
      </c>
      <c r="AF2112" s="116" t="s">
        <v>1860</v>
      </c>
      <c r="AG2112" s="118"/>
      <c r="AH2112" s="117" t="s">
        <v>1861</v>
      </c>
    </row>
    <row r="2113" spans="1:34" x14ac:dyDescent="0.25">
      <c r="A2113" s="117" t="s">
        <v>142</v>
      </c>
      <c r="B2113" s="117" t="s">
        <v>143</v>
      </c>
      <c r="C2113" s="117" t="s">
        <v>5961</v>
      </c>
      <c r="D2113" s="117" t="s">
        <v>635</v>
      </c>
      <c r="E2113" s="117" t="s">
        <v>410</v>
      </c>
      <c r="F2113" s="117" t="s">
        <v>1400</v>
      </c>
      <c r="G2113" s="117" t="s">
        <v>1401</v>
      </c>
      <c r="H2113" s="117" t="s">
        <v>5962</v>
      </c>
      <c r="I2113" s="117"/>
      <c r="J2113" s="116" t="s">
        <v>1858</v>
      </c>
      <c r="K2113" s="116">
        <v>12.072279999999999</v>
      </c>
      <c r="L2113" s="116">
        <v>32.780119999999997</v>
      </c>
      <c r="M2113" s="117" t="s">
        <v>1859</v>
      </c>
      <c r="N2113" s="116" t="s">
        <v>146</v>
      </c>
      <c r="O2113" s="116">
        <v>0</v>
      </c>
      <c r="P2113" s="116">
        <v>0</v>
      </c>
      <c r="Q2113" s="116">
        <v>0</v>
      </c>
      <c r="R2113" s="116">
        <v>0</v>
      </c>
      <c r="S2113" s="116">
        <v>0</v>
      </c>
      <c r="T2113" s="116">
        <v>0</v>
      </c>
      <c r="U2113" s="116" t="s">
        <v>159</v>
      </c>
      <c r="V2113" s="116">
        <v>168</v>
      </c>
      <c r="W2113" s="116">
        <v>1140</v>
      </c>
      <c r="X2113" s="116">
        <v>113</v>
      </c>
      <c r="Y2113" s="116">
        <v>864</v>
      </c>
      <c r="Z2113" s="116">
        <v>55</v>
      </c>
      <c r="AA2113" s="116">
        <v>276</v>
      </c>
      <c r="AB2113" s="116">
        <v>0</v>
      </c>
      <c r="AC2113" s="116">
        <v>0</v>
      </c>
      <c r="AD2113" s="116">
        <v>0</v>
      </c>
      <c r="AE2113" s="116">
        <v>0</v>
      </c>
      <c r="AF2113" s="116" t="s">
        <v>1860</v>
      </c>
      <c r="AG2113" s="117"/>
      <c r="AH2113" s="117" t="s">
        <v>1861</v>
      </c>
    </row>
    <row r="2114" spans="1:34" x14ac:dyDescent="0.25">
      <c r="A2114" s="117" t="s">
        <v>142</v>
      </c>
      <c r="B2114" s="117" t="s">
        <v>143</v>
      </c>
      <c r="C2114" s="117" t="s">
        <v>5963</v>
      </c>
      <c r="D2114" s="117" t="s">
        <v>635</v>
      </c>
      <c r="E2114" s="117" t="s">
        <v>410</v>
      </c>
      <c r="F2114" s="117" t="s">
        <v>1400</v>
      </c>
      <c r="G2114" s="117" t="s">
        <v>1401</v>
      </c>
      <c r="H2114" s="117" t="s">
        <v>5964</v>
      </c>
      <c r="I2114" s="117"/>
      <c r="J2114" s="116" t="s">
        <v>1858</v>
      </c>
      <c r="K2114" s="116">
        <v>12.14387</v>
      </c>
      <c r="L2114" s="116">
        <v>32.786380000000001</v>
      </c>
      <c r="M2114" s="117" t="s">
        <v>1859</v>
      </c>
      <c r="N2114" s="116" t="s">
        <v>159</v>
      </c>
      <c r="O2114" s="116">
        <v>18</v>
      </c>
      <c r="P2114" s="116">
        <v>92</v>
      </c>
      <c r="Q2114" s="116">
        <v>18</v>
      </c>
      <c r="R2114" s="116">
        <v>92</v>
      </c>
      <c r="S2114" s="116">
        <v>0</v>
      </c>
      <c r="T2114" s="116">
        <v>0</v>
      </c>
      <c r="U2114" s="116" t="s">
        <v>159</v>
      </c>
      <c r="V2114" s="116">
        <v>39</v>
      </c>
      <c r="W2114" s="116">
        <v>198</v>
      </c>
      <c r="X2114" s="116">
        <v>31</v>
      </c>
      <c r="Y2114" s="116">
        <v>156</v>
      </c>
      <c r="Z2114" s="116">
        <v>8</v>
      </c>
      <c r="AA2114" s="116">
        <v>42</v>
      </c>
      <c r="AB2114" s="116">
        <v>0</v>
      </c>
      <c r="AC2114" s="116">
        <v>0</v>
      </c>
      <c r="AD2114" s="116">
        <v>0</v>
      </c>
      <c r="AE2114" s="116">
        <v>0</v>
      </c>
      <c r="AF2114" s="116" t="s">
        <v>1860</v>
      </c>
      <c r="AG2114" s="117"/>
      <c r="AH2114" s="117" t="s">
        <v>1861</v>
      </c>
    </row>
    <row r="2115" spans="1:34" x14ac:dyDescent="0.25">
      <c r="A2115" s="117" t="s">
        <v>142</v>
      </c>
      <c r="B2115" s="117" t="s">
        <v>143</v>
      </c>
      <c r="C2115" s="117" t="s">
        <v>5965</v>
      </c>
      <c r="D2115" s="117" t="s">
        <v>635</v>
      </c>
      <c r="E2115" s="117" t="s">
        <v>410</v>
      </c>
      <c r="F2115" s="117" t="s">
        <v>1400</v>
      </c>
      <c r="G2115" s="117" t="s">
        <v>1401</v>
      </c>
      <c r="H2115" s="117" t="s">
        <v>5966</v>
      </c>
      <c r="I2115" s="117"/>
      <c r="J2115" s="116" t="s">
        <v>1858</v>
      </c>
      <c r="K2115" s="116">
        <v>11.92109</v>
      </c>
      <c r="L2115" s="116">
        <v>32.873840000000001</v>
      </c>
      <c r="M2115" s="117" t="s">
        <v>1859</v>
      </c>
      <c r="N2115" s="116" t="s">
        <v>146</v>
      </c>
      <c r="O2115" s="116">
        <v>0</v>
      </c>
      <c r="P2115" s="116">
        <v>0</v>
      </c>
      <c r="Q2115" s="116">
        <v>0</v>
      </c>
      <c r="R2115" s="116">
        <v>0</v>
      </c>
      <c r="S2115" s="116">
        <v>0</v>
      </c>
      <c r="T2115" s="116">
        <v>0</v>
      </c>
      <c r="U2115" s="116" t="s">
        <v>159</v>
      </c>
      <c r="V2115" s="116">
        <v>581</v>
      </c>
      <c r="W2115" s="116">
        <v>2906</v>
      </c>
      <c r="X2115" s="116">
        <v>357</v>
      </c>
      <c r="Y2115" s="116">
        <v>1783</v>
      </c>
      <c r="Z2115" s="116">
        <v>224</v>
      </c>
      <c r="AA2115" s="116">
        <v>1123</v>
      </c>
      <c r="AB2115" s="116">
        <v>0</v>
      </c>
      <c r="AC2115" s="116">
        <v>0</v>
      </c>
      <c r="AD2115" s="116">
        <v>0</v>
      </c>
      <c r="AE2115" s="116">
        <v>0</v>
      </c>
      <c r="AF2115" s="116" t="s">
        <v>1860</v>
      </c>
      <c r="AG2115" s="117"/>
      <c r="AH2115" s="117" t="s">
        <v>1861</v>
      </c>
    </row>
    <row r="2116" spans="1:34" x14ac:dyDescent="0.25">
      <c r="A2116" s="117" t="s">
        <v>142</v>
      </c>
      <c r="B2116" s="117" t="s">
        <v>143</v>
      </c>
      <c r="C2116" s="117" t="s">
        <v>5967</v>
      </c>
      <c r="D2116" s="117" t="s">
        <v>635</v>
      </c>
      <c r="E2116" s="117" t="s">
        <v>410</v>
      </c>
      <c r="F2116" s="117" t="s">
        <v>1400</v>
      </c>
      <c r="G2116" s="117" t="s">
        <v>1401</v>
      </c>
      <c r="H2116" s="117" t="s">
        <v>5968</v>
      </c>
      <c r="I2116" s="117"/>
      <c r="J2116" s="116" t="s">
        <v>1858</v>
      </c>
      <c r="K2116" s="116">
        <v>12.03927</v>
      </c>
      <c r="L2116" s="116">
        <v>33.032330000000002</v>
      </c>
      <c r="M2116" s="117" t="s">
        <v>1859</v>
      </c>
      <c r="N2116" s="116" t="s">
        <v>146</v>
      </c>
      <c r="O2116" s="116">
        <v>0</v>
      </c>
      <c r="P2116" s="116">
        <v>0</v>
      </c>
      <c r="Q2116" s="116">
        <v>0</v>
      </c>
      <c r="R2116" s="116">
        <v>0</v>
      </c>
      <c r="S2116" s="116">
        <v>0</v>
      </c>
      <c r="T2116" s="116">
        <v>0</v>
      </c>
      <c r="U2116" s="116" t="s">
        <v>159</v>
      </c>
      <c r="V2116" s="116">
        <v>797</v>
      </c>
      <c r="W2116" s="116">
        <v>3986</v>
      </c>
      <c r="X2116" s="116">
        <v>598</v>
      </c>
      <c r="Y2116" s="116">
        <v>2992</v>
      </c>
      <c r="Z2116" s="116">
        <v>199</v>
      </c>
      <c r="AA2116" s="116">
        <v>994</v>
      </c>
      <c r="AB2116" s="116">
        <v>0</v>
      </c>
      <c r="AC2116" s="116">
        <v>0</v>
      </c>
      <c r="AD2116" s="116">
        <v>0</v>
      </c>
      <c r="AE2116" s="116">
        <v>0</v>
      </c>
      <c r="AF2116" s="116" t="s">
        <v>1860</v>
      </c>
      <c r="AG2116" s="117"/>
      <c r="AH2116" s="117" t="s">
        <v>1861</v>
      </c>
    </row>
    <row r="2117" spans="1:34" x14ac:dyDescent="0.25">
      <c r="A2117" s="117" t="s">
        <v>142</v>
      </c>
      <c r="B2117" s="117" t="s">
        <v>143</v>
      </c>
      <c r="C2117" s="117" t="s">
        <v>5969</v>
      </c>
      <c r="D2117" s="117" t="s">
        <v>635</v>
      </c>
      <c r="E2117" s="117" t="s">
        <v>410</v>
      </c>
      <c r="F2117" s="117" t="s">
        <v>1400</v>
      </c>
      <c r="G2117" s="117" t="s">
        <v>1401</v>
      </c>
      <c r="H2117" s="117" t="s">
        <v>5970</v>
      </c>
      <c r="I2117" s="117"/>
      <c r="J2117" s="116" t="s">
        <v>1858</v>
      </c>
      <c r="K2117" s="116">
        <v>12.038220000000001</v>
      </c>
      <c r="L2117" s="116">
        <v>33.001235999999999</v>
      </c>
      <c r="M2117" s="117" t="s">
        <v>1859</v>
      </c>
      <c r="N2117" s="116" t="s">
        <v>146</v>
      </c>
      <c r="O2117" s="116">
        <v>0</v>
      </c>
      <c r="P2117" s="116">
        <v>0</v>
      </c>
      <c r="Q2117" s="116">
        <v>0</v>
      </c>
      <c r="R2117" s="116">
        <v>0</v>
      </c>
      <c r="S2117" s="116">
        <v>0</v>
      </c>
      <c r="T2117" s="116">
        <v>0</v>
      </c>
      <c r="U2117" s="116" t="s">
        <v>159</v>
      </c>
      <c r="V2117" s="116">
        <v>134</v>
      </c>
      <c r="W2117" s="116">
        <v>670</v>
      </c>
      <c r="X2117" s="116">
        <v>102</v>
      </c>
      <c r="Y2117" s="116">
        <v>511</v>
      </c>
      <c r="Z2117" s="116">
        <v>32</v>
      </c>
      <c r="AA2117" s="116">
        <v>159</v>
      </c>
      <c r="AB2117" s="116">
        <v>0</v>
      </c>
      <c r="AC2117" s="116">
        <v>0</v>
      </c>
      <c r="AD2117" s="116">
        <v>0</v>
      </c>
      <c r="AE2117" s="116">
        <v>0</v>
      </c>
      <c r="AF2117" s="116" t="s">
        <v>1860</v>
      </c>
      <c r="AG2117" s="117"/>
      <c r="AH2117" s="117" t="s">
        <v>1861</v>
      </c>
    </row>
    <row r="2118" spans="1:34" x14ac:dyDescent="0.25">
      <c r="A2118" s="117" t="s">
        <v>142</v>
      </c>
      <c r="B2118" s="134" t="s">
        <v>143</v>
      </c>
      <c r="C2118" s="117" t="s">
        <v>5971</v>
      </c>
      <c r="D2118" s="117" t="s">
        <v>635</v>
      </c>
      <c r="E2118" s="134" t="s">
        <v>410</v>
      </c>
      <c r="F2118" s="117" t="s">
        <v>1400</v>
      </c>
      <c r="G2118" s="134" t="s">
        <v>1401</v>
      </c>
      <c r="H2118" s="134" t="s">
        <v>5972</v>
      </c>
      <c r="I2118" s="117"/>
      <c r="J2118" s="116" t="s">
        <v>1858</v>
      </c>
      <c r="K2118" s="116">
        <v>11.996589999999999</v>
      </c>
      <c r="L2118" s="116">
        <v>32.983669999999996</v>
      </c>
      <c r="M2118" s="117" t="s">
        <v>1859</v>
      </c>
      <c r="N2118" s="116" t="s">
        <v>146</v>
      </c>
      <c r="O2118" s="116">
        <v>0</v>
      </c>
      <c r="P2118" s="116">
        <v>0</v>
      </c>
      <c r="Q2118" s="116">
        <v>0</v>
      </c>
      <c r="R2118" s="116">
        <v>0</v>
      </c>
      <c r="S2118" s="116">
        <v>0</v>
      </c>
      <c r="T2118" s="116">
        <v>0</v>
      </c>
      <c r="U2118" s="116" t="s">
        <v>159</v>
      </c>
      <c r="V2118" s="116">
        <v>85</v>
      </c>
      <c r="W2118" s="116">
        <v>424</v>
      </c>
      <c r="X2118" s="116">
        <v>65</v>
      </c>
      <c r="Y2118" s="116">
        <v>325</v>
      </c>
      <c r="Z2118" s="116">
        <v>20</v>
      </c>
      <c r="AA2118" s="116">
        <v>99</v>
      </c>
      <c r="AB2118" s="116">
        <v>0</v>
      </c>
      <c r="AC2118" s="116">
        <v>0</v>
      </c>
      <c r="AD2118" s="116">
        <v>0</v>
      </c>
      <c r="AE2118" s="116">
        <v>0</v>
      </c>
      <c r="AF2118" s="116" t="s">
        <v>1860</v>
      </c>
      <c r="AG2118" s="117"/>
      <c r="AH2118" s="117" t="s">
        <v>1861</v>
      </c>
    </row>
    <row r="2119" spans="1:34" x14ac:dyDescent="0.25">
      <c r="A2119" s="117" t="s">
        <v>142</v>
      </c>
      <c r="B2119" s="117" t="s">
        <v>143</v>
      </c>
      <c r="C2119" s="117" t="s">
        <v>5973</v>
      </c>
      <c r="D2119" s="117" t="s">
        <v>635</v>
      </c>
      <c r="E2119" s="117" t="s">
        <v>410</v>
      </c>
      <c r="F2119" s="117" t="s">
        <v>1400</v>
      </c>
      <c r="G2119" s="117" t="s">
        <v>1401</v>
      </c>
      <c r="H2119" s="117" t="s">
        <v>5974</v>
      </c>
      <c r="I2119" s="117"/>
      <c r="J2119" s="116" t="s">
        <v>1858</v>
      </c>
      <c r="K2119" s="116">
        <v>12.109349999999999</v>
      </c>
      <c r="L2119" s="116">
        <v>32.784689999999998</v>
      </c>
      <c r="M2119" s="117" t="s">
        <v>1859</v>
      </c>
      <c r="N2119" s="116" t="s">
        <v>159</v>
      </c>
      <c r="O2119" s="116">
        <v>25</v>
      </c>
      <c r="P2119" s="116">
        <v>126</v>
      </c>
      <c r="Q2119" s="116">
        <v>25</v>
      </c>
      <c r="R2119" s="116">
        <v>126</v>
      </c>
      <c r="S2119" s="116">
        <v>0</v>
      </c>
      <c r="T2119" s="116">
        <v>0</v>
      </c>
      <c r="U2119" s="116" t="s">
        <v>159</v>
      </c>
      <c r="V2119" s="116">
        <v>130</v>
      </c>
      <c r="W2119" s="116">
        <v>650</v>
      </c>
      <c r="X2119" s="116">
        <v>103</v>
      </c>
      <c r="Y2119" s="116">
        <v>515</v>
      </c>
      <c r="Z2119" s="116">
        <v>27</v>
      </c>
      <c r="AA2119" s="116">
        <v>135</v>
      </c>
      <c r="AB2119" s="116">
        <v>0</v>
      </c>
      <c r="AC2119" s="116">
        <v>0</v>
      </c>
      <c r="AD2119" s="116">
        <v>0</v>
      </c>
      <c r="AE2119" s="116">
        <v>0</v>
      </c>
      <c r="AF2119" s="116" t="s">
        <v>1860</v>
      </c>
      <c r="AG2119" s="117"/>
      <c r="AH2119" s="117" t="s">
        <v>1861</v>
      </c>
    </row>
    <row r="2120" spans="1:34" x14ac:dyDescent="0.25">
      <c r="A2120" s="117" t="s">
        <v>142</v>
      </c>
      <c r="B2120" s="117" t="s">
        <v>143</v>
      </c>
      <c r="C2120" s="117" t="s">
        <v>5975</v>
      </c>
      <c r="D2120" s="117" t="s">
        <v>635</v>
      </c>
      <c r="E2120" s="117" t="s">
        <v>410</v>
      </c>
      <c r="F2120" s="117" t="s">
        <v>1245</v>
      </c>
      <c r="G2120" s="117" t="s">
        <v>1246</v>
      </c>
      <c r="H2120" s="117" t="s">
        <v>5976</v>
      </c>
      <c r="I2120" s="117"/>
      <c r="J2120" s="116" t="s">
        <v>1858</v>
      </c>
      <c r="K2120" s="116">
        <v>11.1541</v>
      </c>
      <c r="L2120" s="116">
        <v>32.681100000000001</v>
      </c>
      <c r="M2120" s="117" t="s">
        <v>1859</v>
      </c>
      <c r="N2120" s="116" t="s">
        <v>159</v>
      </c>
      <c r="O2120" s="116">
        <v>8</v>
      </c>
      <c r="P2120" s="116">
        <v>45</v>
      </c>
      <c r="Q2120" s="116">
        <v>8</v>
      </c>
      <c r="R2120" s="116">
        <v>45</v>
      </c>
      <c r="S2120" s="116">
        <v>0</v>
      </c>
      <c r="T2120" s="116">
        <v>0</v>
      </c>
      <c r="U2120" s="116" t="s">
        <v>159</v>
      </c>
      <c r="V2120" s="116">
        <v>189</v>
      </c>
      <c r="W2120" s="116">
        <v>1133</v>
      </c>
      <c r="X2120" s="116">
        <v>142</v>
      </c>
      <c r="Y2120" s="116">
        <v>851</v>
      </c>
      <c r="Z2120" s="116">
        <v>47</v>
      </c>
      <c r="AA2120" s="116">
        <v>282</v>
      </c>
      <c r="AB2120" s="116">
        <v>0</v>
      </c>
      <c r="AC2120" s="116">
        <v>0</v>
      </c>
      <c r="AD2120" s="116">
        <v>6</v>
      </c>
      <c r="AE2120" s="116">
        <v>38</v>
      </c>
      <c r="AF2120" s="116" t="s">
        <v>1860</v>
      </c>
      <c r="AG2120" s="117"/>
      <c r="AH2120" s="117" t="s">
        <v>1861</v>
      </c>
    </row>
    <row r="2121" spans="1:34" x14ac:dyDescent="0.25">
      <c r="A2121" s="117" t="s">
        <v>142</v>
      </c>
      <c r="B2121" s="117" t="s">
        <v>143</v>
      </c>
      <c r="C2121" s="117" t="s">
        <v>5977</v>
      </c>
      <c r="D2121" s="117" t="s">
        <v>635</v>
      </c>
      <c r="E2121" s="117" t="s">
        <v>410</v>
      </c>
      <c r="F2121" s="117" t="s">
        <v>1245</v>
      </c>
      <c r="G2121" s="117" t="s">
        <v>1246</v>
      </c>
      <c r="H2121" s="117" t="s">
        <v>1246</v>
      </c>
      <c r="I2121" s="117"/>
      <c r="J2121" s="116" t="s">
        <v>1858</v>
      </c>
      <c r="K2121" s="116">
        <v>11.0426</v>
      </c>
      <c r="L2121" s="116">
        <v>32.694299999999998</v>
      </c>
      <c r="M2121" s="117" t="s">
        <v>1859</v>
      </c>
      <c r="N2121" s="116" t="s">
        <v>159</v>
      </c>
      <c r="O2121" s="116">
        <v>825</v>
      </c>
      <c r="P2121" s="116">
        <v>4948</v>
      </c>
      <c r="Q2121" s="116">
        <v>825</v>
      </c>
      <c r="R2121" s="116">
        <v>4948</v>
      </c>
      <c r="S2121" s="116">
        <v>0</v>
      </c>
      <c r="T2121" s="116">
        <v>0</v>
      </c>
      <c r="U2121" s="116" t="s">
        <v>159</v>
      </c>
      <c r="V2121" s="116">
        <v>2530</v>
      </c>
      <c r="W2121" s="116">
        <v>12652</v>
      </c>
      <c r="X2121" s="116">
        <v>2045</v>
      </c>
      <c r="Y2121" s="116">
        <v>10226</v>
      </c>
      <c r="Z2121" s="116">
        <v>485</v>
      </c>
      <c r="AA2121" s="116">
        <v>2426</v>
      </c>
      <c r="AB2121" s="116">
        <v>292</v>
      </c>
      <c r="AC2121" s="116">
        <v>1504</v>
      </c>
      <c r="AD2121" s="116">
        <v>300</v>
      </c>
      <c r="AE2121" s="116">
        <v>1501</v>
      </c>
      <c r="AF2121" s="116" t="s">
        <v>1860</v>
      </c>
      <c r="AG2121" s="117"/>
      <c r="AH2121" s="117" t="s">
        <v>1861</v>
      </c>
    </row>
    <row r="2122" spans="1:34" x14ac:dyDescent="0.25">
      <c r="A2122" s="117" t="s">
        <v>142</v>
      </c>
      <c r="B2122" s="118" t="s">
        <v>143</v>
      </c>
      <c r="C2122" s="117" t="s">
        <v>5978</v>
      </c>
      <c r="D2122" s="117" t="s">
        <v>635</v>
      </c>
      <c r="E2122" s="118" t="s">
        <v>410</v>
      </c>
      <c r="F2122" s="117" t="s">
        <v>1245</v>
      </c>
      <c r="G2122" s="118" t="s">
        <v>1246</v>
      </c>
      <c r="H2122" s="118" t="s">
        <v>5979</v>
      </c>
      <c r="I2122" s="117"/>
      <c r="J2122" s="116" t="s">
        <v>1858</v>
      </c>
      <c r="K2122" s="116">
        <v>11.025598159999999</v>
      </c>
      <c r="L2122" s="116">
        <v>32.945792990000001</v>
      </c>
      <c r="M2122" s="117" t="s">
        <v>1859</v>
      </c>
      <c r="N2122" s="116" t="s">
        <v>146</v>
      </c>
      <c r="O2122" s="116">
        <v>0</v>
      </c>
      <c r="P2122" s="116">
        <v>0</v>
      </c>
      <c r="Q2122" s="116">
        <v>0</v>
      </c>
      <c r="R2122" s="116">
        <v>0</v>
      </c>
      <c r="S2122" s="116">
        <v>0</v>
      </c>
      <c r="T2122" s="116">
        <v>0</v>
      </c>
      <c r="U2122" s="116" t="s">
        <v>159</v>
      </c>
      <c r="V2122" s="116">
        <v>23</v>
      </c>
      <c r="W2122" s="116">
        <v>136</v>
      </c>
      <c r="X2122" s="116">
        <v>19</v>
      </c>
      <c r="Y2122" s="116">
        <v>112</v>
      </c>
      <c r="Z2122" s="116">
        <v>4</v>
      </c>
      <c r="AA2122" s="116">
        <v>24</v>
      </c>
      <c r="AB2122" s="116">
        <v>0</v>
      </c>
      <c r="AC2122" s="116">
        <v>0</v>
      </c>
      <c r="AD2122" s="116">
        <v>0</v>
      </c>
      <c r="AE2122" s="116">
        <v>0</v>
      </c>
      <c r="AF2122" s="116" t="s">
        <v>1860</v>
      </c>
      <c r="AG2122" s="117"/>
      <c r="AH2122" s="117" t="s">
        <v>1861</v>
      </c>
    </row>
    <row r="2123" spans="1:34" x14ac:dyDescent="0.25">
      <c r="A2123" s="117" t="s">
        <v>142</v>
      </c>
      <c r="B2123" s="117" t="s">
        <v>143</v>
      </c>
      <c r="C2123" s="117" t="s">
        <v>5980</v>
      </c>
      <c r="D2123" s="117" t="s">
        <v>635</v>
      </c>
      <c r="E2123" s="117" t="s">
        <v>410</v>
      </c>
      <c r="F2123" s="117" t="s">
        <v>1245</v>
      </c>
      <c r="G2123" s="117" t="s">
        <v>1246</v>
      </c>
      <c r="H2123" s="117" t="s">
        <v>5981</v>
      </c>
      <c r="I2123" s="117"/>
      <c r="J2123" s="116" t="s">
        <v>1858</v>
      </c>
      <c r="K2123" s="116">
        <v>11.238725000000001</v>
      </c>
      <c r="L2123" s="116">
        <v>32.669404999999998</v>
      </c>
      <c r="M2123" s="117" t="s">
        <v>1859</v>
      </c>
      <c r="N2123" s="116" t="s">
        <v>146</v>
      </c>
      <c r="O2123" s="116">
        <v>0</v>
      </c>
      <c r="P2123" s="116">
        <v>0</v>
      </c>
      <c r="Q2123" s="116">
        <v>0</v>
      </c>
      <c r="R2123" s="116">
        <v>0</v>
      </c>
      <c r="S2123" s="116">
        <v>0</v>
      </c>
      <c r="T2123" s="116">
        <v>0</v>
      </c>
      <c r="U2123" s="116" t="s">
        <v>159</v>
      </c>
      <c r="V2123" s="116">
        <v>166</v>
      </c>
      <c r="W2123" s="116">
        <v>996</v>
      </c>
      <c r="X2123" s="116">
        <v>136</v>
      </c>
      <c r="Y2123" s="116">
        <v>814</v>
      </c>
      <c r="Z2123" s="116">
        <v>30</v>
      </c>
      <c r="AA2123" s="116">
        <v>182</v>
      </c>
      <c r="AB2123" s="116">
        <v>0</v>
      </c>
      <c r="AC2123" s="116">
        <v>0</v>
      </c>
      <c r="AD2123" s="116">
        <v>0</v>
      </c>
      <c r="AE2123" s="116">
        <v>0</v>
      </c>
      <c r="AF2123" s="116" t="s">
        <v>1860</v>
      </c>
      <c r="AG2123" s="117"/>
      <c r="AH2123" s="117" t="s">
        <v>1861</v>
      </c>
    </row>
    <row r="2124" spans="1:34" x14ac:dyDescent="0.25">
      <c r="A2124" s="117" t="s">
        <v>142</v>
      </c>
      <c r="B2124" s="117" t="s">
        <v>143</v>
      </c>
      <c r="C2124" s="117" t="s">
        <v>5982</v>
      </c>
      <c r="D2124" s="117" t="s">
        <v>635</v>
      </c>
      <c r="E2124" s="117" t="s">
        <v>410</v>
      </c>
      <c r="F2124" s="117" t="s">
        <v>1245</v>
      </c>
      <c r="G2124" s="117" t="s">
        <v>1246</v>
      </c>
      <c r="H2124" s="117" t="s">
        <v>5983</v>
      </c>
      <c r="I2124" s="117"/>
      <c r="J2124" s="116" t="s">
        <v>1858</v>
      </c>
      <c r="K2124" s="116">
        <v>11.300980000999999</v>
      </c>
      <c r="L2124" s="116">
        <v>32.687759999999997</v>
      </c>
      <c r="M2124" s="117" t="s">
        <v>1859</v>
      </c>
      <c r="N2124" s="116" t="s">
        <v>146</v>
      </c>
      <c r="O2124" s="116">
        <v>0</v>
      </c>
      <c r="P2124" s="116">
        <v>0</v>
      </c>
      <c r="Q2124" s="116">
        <v>0</v>
      </c>
      <c r="R2124" s="116">
        <v>0</v>
      </c>
      <c r="S2124" s="116">
        <v>0</v>
      </c>
      <c r="T2124" s="116">
        <v>0</v>
      </c>
      <c r="U2124" s="116" t="s">
        <v>159</v>
      </c>
      <c r="V2124" s="116">
        <v>113</v>
      </c>
      <c r="W2124" s="116">
        <v>677</v>
      </c>
      <c r="X2124" s="116">
        <v>91</v>
      </c>
      <c r="Y2124" s="116">
        <v>545</v>
      </c>
      <c r="Z2124" s="116">
        <v>22</v>
      </c>
      <c r="AA2124" s="116">
        <v>132</v>
      </c>
      <c r="AB2124" s="116">
        <v>0</v>
      </c>
      <c r="AC2124" s="116">
        <v>0</v>
      </c>
      <c r="AD2124" s="116">
        <v>0</v>
      </c>
      <c r="AE2124" s="116">
        <v>0</v>
      </c>
      <c r="AF2124" s="116" t="s">
        <v>1860</v>
      </c>
      <c r="AG2124" s="117"/>
      <c r="AH2124" s="117" t="s">
        <v>1861</v>
      </c>
    </row>
    <row r="2125" spans="1:34" x14ac:dyDescent="0.25">
      <c r="A2125" s="117" t="s">
        <v>142</v>
      </c>
      <c r="B2125" s="117" t="s">
        <v>143</v>
      </c>
      <c r="C2125" s="117" t="s">
        <v>5984</v>
      </c>
      <c r="D2125" s="117" t="s">
        <v>635</v>
      </c>
      <c r="E2125" s="117" t="s">
        <v>410</v>
      </c>
      <c r="F2125" s="117" t="s">
        <v>1245</v>
      </c>
      <c r="G2125" s="117" t="s">
        <v>1246</v>
      </c>
      <c r="H2125" s="117" t="s">
        <v>3316</v>
      </c>
      <c r="I2125" s="117"/>
      <c r="J2125" s="116" t="s">
        <v>1858</v>
      </c>
      <c r="K2125" s="116">
        <v>10.90286</v>
      </c>
      <c r="L2125" s="116">
        <v>32.825949999999999</v>
      </c>
      <c r="M2125" s="117" t="s">
        <v>1859</v>
      </c>
      <c r="N2125" s="116" t="s">
        <v>146</v>
      </c>
      <c r="O2125" s="116">
        <v>0</v>
      </c>
      <c r="P2125" s="116">
        <v>0</v>
      </c>
      <c r="Q2125" s="116">
        <v>0</v>
      </c>
      <c r="R2125" s="116">
        <v>0</v>
      </c>
      <c r="S2125" s="116">
        <v>0</v>
      </c>
      <c r="T2125" s="116">
        <v>0</v>
      </c>
      <c r="U2125" s="116" t="s">
        <v>159</v>
      </c>
      <c r="V2125" s="116">
        <v>105</v>
      </c>
      <c r="W2125" s="116">
        <v>626</v>
      </c>
      <c r="X2125" s="116">
        <v>80</v>
      </c>
      <c r="Y2125" s="116">
        <v>479</v>
      </c>
      <c r="Z2125" s="116">
        <v>25</v>
      </c>
      <c r="AA2125" s="116">
        <v>147</v>
      </c>
      <c r="AB2125" s="116">
        <v>0</v>
      </c>
      <c r="AC2125" s="116">
        <v>0</v>
      </c>
      <c r="AD2125" s="116">
        <v>0</v>
      </c>
      <c r="AE2125" s="116">
        <v>0</v>
      </c>
      <c r="AF2125" s="116" t="s">
        <v>1860</v>
      </c>
      <c r="AG2125" s="117"/>
      <c r="AH2125" s="117" t="s">
        <v>1861</v>
      </c>
    </row>
    <row r="2126" spans="1:34" x14ac:dyDescent="0.25">
      <c r="A2126" s="117" t="s">
        <v>142</v>
      </c>
      <c r="B2126" s="117" t="s">
        <v>143</v>
      </c>
      <c r="C2126" s="117" t="s">
        <v>5985</v>
      </c>
      <c r="D2126" s="117" t="s">
        <v>635</v>
      </c>
      <c r="E2126" s="117" t="s">
        <v>410</v>
      </c>
      <c r="F2126" s="117" t="s">
        <v>1245</v>
      </c>
      <c r="G2126" s="117" t="s">
        <v>1246</v>
      </c>
      <c r="H2126" s="117" t="s">
        <v>3982</v>
      </c>
      <c r="I2126" s="117"/>
      <c r="J2126" s="116" t="s">
        <v>1858</v>
      </c>
      <c r="K2126" s="116">
        <v>11.4084</v>
      </c>
      <c r="L2126" s="116">
        <v>32.719200000000001</v>
      </c>
      <c r="M2126" s="117" t="s">
        <v>1859</v>
      </c>
      <c r="N2126" s="116" t="s">
        <v>146</v>
      </c>
      <c r="O2126" s="116">
        <v>0</v>
      </c>
      <c r="P2126" s="116">
        <v>0</v>
      </c>
      <c r="Q2126" s="116">
        <v>0</v>
      </c>
      <c r="R2126" s="116">
        <v>0</v>
      </c>
      <c r="S2126" s="116">
        <v>0</v>
      </c>
      <c r="T2126" s="116">
        <v>0</v>
      </c>
      <c r="U2126" s="116" t="s">
        <v>159</v>
      </c>
      <c r="V2126" s="116">
        <v>397</v>
      </c>
      <c r="W2126" s="116">
        <v>2382</v>
      </c>
      <c r="X2126" s="116">
        <v>292</v>
      </c>
      <c r="Y2126" s="116">
        <v>1751</v>
      </c>
      <c r="Z2126" s="116">
        <v>105</v>
      </c>
      <c r="AA2126" s="116">
        <v>631</v>
      </c>
      <c r="AB2126" s="116">
        <v>0</v>
      </c>
      <c r="AC2126" s="116">
        <v>0</v>
      </c>
      <c r="AD2126" s="116">
        <v>179</v>
      </c>
      <c r="AE2126" s="116">
        <v>896</v>
      </c>
      <c r="AF2126" s="116" t="s">
        <v>1860</v>
      </c>
      <c r="AG2126" s="117"/>
      <c r="AH2126" s="117" t="s">
        <v>1861</v>
      </c>
    </row>
    <row r="2127" spans="1:34" x14ac:dyDescent="0.25">
      <c r="A2127" s="117" t="s">
        <v>142</v>
      </c>
      <c r="B2127" s="117" t="s">
        <v>143</v>
      </c>
      <c r="C2127" s="117" t="s">
        <v>5986</v>
      </c>
      <c r="D2127" s="117" t="s">
        <v>635</v>
      </c>
      <c r="E2127" s="117" t="s">
        <v>410</v>
      </c>
      <c r="F2127" s="117" t="s">
        <v>1245</v>
      </c>
      <c r="G2127" s="117" t="s">
        <v>1246</v>
      </c>
      <c r="H2127" s="117" t="s">
        <v>5987</v>
      </c>
      <c r="I2127" s="117"/>
      <c r="J2127" s="116" t="s">
        <v>1858</v>
      </c>
      <c r="K2127" s="116">
        <v>11.051909999999999</v>
      </c>
      <c r="L2127" s="116">
        <v>32.694769999999998</v>
      </c>
      <c r="M2127" s="117" t="s">
        <v>1859</v>
      </c>
      <c r="N2127" s="116" t="s">
        <v>146</v>
      </c>
      <c r="O2127" s="116">
        <v>0</v>
      </c>
      <c r="P2127" s="116">
        <v>0</v>
      </c>
      <c r="Q2127" s="116">
        <v>0</v>
      </c>
      <c r="R2127" s="116">
        <v>0</v>
      </c>
      <c r="S2127" s="116">
        <v>0</v>
      </c>
      <c r="T2127" s="116">
        <v>0</v>
      </c>
      <c r="U2127" s="116" t="s">
        <v>159</v>
      </c>
      <c r="V2127" s="116">
        <v>120</v>
      </c>
      <c r="W2127" s="116">
        <v>714</v>
      </c>
      <c r="X2127" s="116">
        <v>87</v>
      </c>
      <c r="Y2127" s="116">
        <v>519</v>
      </c>
      <c r="Z2127" s="116">
        <v>33</v>
      </c>
      <c r="AA2127" s="116">
        <v>195</v>
      </c>
      <c r="AB2127" s="116">
        <v>0</v>
      </c>
      <c r="AC2127" s="116">
        <v>0</v>
      </c>
      <c r="AD2127" s="116">
        <v>0</v>
      </c>
      <c r="AE2127" s="116">
        <v>0</v>
      </c>
      <c r="AF2127" s="116" t="s">
        <v>1860</v>
      </c>
      <c r="AG2127" s="117"/>
      <c r="AH2127" s="117" t="s">
        <v>1861</v>
      </c>
    </row>
    <row r="2128" spans="1:34" x14ac:dyDescent="0.25">
      <c r="A2128" s="117" t="s">
        <v>142</v>
      </c>
      <c r="B2128" s="117" t="s">
        <v>143</v>
      </c>
      <c r="C2128" s="117" t="s">
        <v>5988</v>
      </c>
      <c r="D2128" s="117" t="s">
        <v>635</v>
      </c>
      <c r="E2128" s="117" t="s">
        <v>410</v>
      </c>
      <c r="F2128" s="117" t="s">
        <v>1245</v>
      </c>
      <c r="G2128" s="117" t="s">
        <v>1246</v>
      </c>
      <c r="H2128" s="117" t="s">
        <v>5989</v>
      </c>
      <c r="I2128" s="117"/>
      <c r="J2128" s="116" t="s">
        <v>1858</v>
      </c>
      <c r="K2128" s="116">
        <v>11.37331</v>
      </c>
      <c r="L2128" s="116">
        <v>32.712859999999999</v>
      </c>
      <c r="M2128" s="117" t="s">
        <v>1859</v>
      </c>
      <c r="N2128" s="116" t="s">
        <v>146</v>
      </c>
      <c r="O2128" s="116">
        <v>0</v>
      </c>
      <c r="P2128" s="116">
        <v>0</v>
      </c>
      <c r="Q2128" s="116">
        <v>0</v>
      </c>
      <c r="R2128" s="116">
        <v>0</v>
      </c>
      <c r="S2128" s="116">
        <v>0</v>
      </c>
      <c r="T2128" s="116">
        <v>0</v>
      </c>
      <c r="U2128" s="116" t="s">
        <v>159</v>
      </c>
      <c r="V2128" s="116">
        <v>78</v>
      </c>
      <c r="W2128" s="116">
        <v>468</v>
      </c>
      <c r="X2128" s="116">
        <v>64</v>
      </c>
      <c r="Y2128" s="116">
        <v>383</v>
      </c>
      <c r="Z2128" s="116">
        <v>14</v>
      </c>
      <c r="AA2128" s="116">
        <v>85</v>
      </c>
      <c r="AB2128" s="116">
        <v>0</v>
      </c>
      <c r="AC2128" s="116">
        <v>0</v>
      </c>
      <c r="AD2128" s="116">
        <v>0</v>
      </c>
      <c r="AE2128" s="116">
        <v>0</v>
      </c>
      <c r="AF2128" s="116" t="s">
        <v>1860</v>
      </c>
      <c r="AG2128" s="117"/>
      <c r="AH2128" s="117" t="s">
        <v>1861</v>
      </c>
    </row>
    <row r="2129" spans="1:34" x14ac:dyDescent="0.25">
      <c r="A2129" s="117" t="s">
        <v>142</v>
      </c>
      <c r="B2129" s="117" t="s">
        <v>143</v>
      </c>
      <c r="C2129" s="117" t="s">
        <v>5990</v>
      </c>
      <c r="D2129" s="117" t="s">
        <v>635</v>
      </c>
      <c r="E2129" s="117" t="s">
        <v>410</v>
      </c>
      <c r="F2129" s="117" t="s">
        <v>1245</v>
      </c>
      <c r="G2129" s="117" t="s">
        <v>1246</v>
      </c>
      <c r="H2129" s="117" t="s">
        <v>5991</v>
      </c>
      <c r="I2129" s="117"/>
      <c r="J2129" s="116" t="s">
        <v>1858</v>
      </c>
      <c r="K2129" s="116">
        <v>11.255708</v>
      </c>
      <c r="L2129" s="116">
        <v>32.664391000000002</v>
      </c>
      <c r="M2129" s="117" t="s">
        <v>1859</v>
      </c>
      <c r="N2129" s="116" t="s">
        <v>146</v>
      </c>
      <c r="O2129" s="116">
        <v>0</v>
      </c>
      <c r="P2129" s="116">
        <v>0</v>
      </c>
      <c r="Q2129" s="116">
        <v>0</v>
      </c>
      <c r="R2129" s="116">
        <v>0</v>
      </c>
      <c r="S2129" s="116">
        <v>0</v>
      </c>
      <c r="T2129" s="116">
        <v>0</v>
      </c>
      <c r="U2129" s="116" t="s">
        <v>159</v>
      </c>
      <c r="V2129" s="116">
        <v>83</v>
      </c>
      <c r="W2129" s="116">
        <v>494</v>
      </c>
      <c r="X2129" s="116">
        <v>68</v>
      </c>
      <c r="Y2129" s="116">
        <v>407</v>
      </c>
      <c r="Z2129" s="116">
        <v>15</v>
      </c>
      <c r="AA2129" s="116">
        <v>87</v>
      </c>
      <c r="AB2129" s="116">
        <v>0</v>
      </c>
      <c r="AC2129" s="116">
        <v>0</v>
      </c>
      <c r="AD2129" s="116">
        <v>0</v>
      </c>
      <c r="AE2129" s="116">
        <v>0</v>
      </c>
      <c r="AF2129" s="116" t="s">
        <v>1860</v>
      </c>
      <c r="AG2129" s="117"/>
      <c r="AH2129" s="117" t="s">
        <v>1861</v>
      </c>
    </row>
    <row r="2130" spans="1:34" x14ac:dyDescent="0.25">
      <c r="A2130" s="117" t="s">
        <v>142</v>
      </c>
      <c r="B2130" s="117" t="s">
        <v>143</v>
      </c>
      <c r="C2130" s="117" t="s">
        <v>5992</v>
      </c>
      <c r="D2130" s="117" t="s">
        <v>635</v>
      </c>
      <c r="E2130" s="117" t="s">
        <v>410</v>
      </c>
      <c r="F2130" s="117" t="s">
        <v>1245</v>
      </c>
      <c r="G2130" s="117" t="s">
        <v>1246</v>
      </c>
      <c r="H2130" s="117" t="s">
        <v>5993</v>
      </c>
      <c r="I2130" s="117"/>
      <c r="J2130" s="116" t="s">
        <v>1858</v>
      </c>
      <c r="K2130" s="116">
        <v>10.852912999999999</v>
      </c>
      <c r="L2130" s="116">
        <v>32.483454000000002</v>
      </c>
      <c r="M2130" s="117" t="s">
        <v>1859</v>
      </c>
      <c r="N2130" s="116" t="s">
        <v>146</v>
      </c>
      <c r="O2130" s="116">
        <v>0</v>
      </c>
      <c r="P2130" s="116">
        <v>0</v>
      </c>
      <c r="Q2130" s="116">
        <v>0</v>
      </c>
      <c r="R2130" s="116">
        <v>0</v>
      </c>
      <c r="S2130" s="116">
        <v>0</v>
      </c>
      <c r="T2130" s="116">
        <v>0</v>
      </c>
      <c r="U2130" s="116" t="s">
        <v>159</v>
      </c>
      <c r="V2130" s="116">
        <v>35</v>
      </c>
      <c r="W2130" s="116">
        <v>211</v>
      </c>
      <c r="X2130" s="116">
        <v>28</v>
      </c>
      <c r="Y2130" s="116">
        <v>169</v>
      </c>
      <c r="Z2130" s="116">
        <v>7</v>
      </c>
      <c r="AA2130" s="116">
        <v>42</v>
      </c>
      <c r="AB2130" s="116">
        <v>0</v>
      </c>
      <c r="AC2130" s="116">
        <v>0</v>
      </c>
      <c r="AD2130" s="116">
        <v>0</v>
      </c>
      <c r="AE2130" s="116">
        <v>0</v>
      </c>
      <c r="AF2130" s="116" t="s">
        <v>1860</v>
      </c>
      <c r="AG2130" s="117"/>
      <c r="AH2130" s="117" t="s">
        <v>1861</v>
      </c>
    </row>
    <row r="2131" spans="1:34" x14ac:dyDescent="0.25">
      <c r="A2131" s="118" t="s">
        <v>142</v>
      </c>
      <c r="B2131" s="118" t="s">
        <v>143</v>
      </c>
      <c r="C2131" s="118" t="s">
        <v>5994</v>
      </c>
      <c r="D2131" s="118" t="s">
        <v>635</v>
      </c>
      <c r="E2131" s="118" t="s">
        <v>410</v>
      </c>
      <c r="F2131" s="118" t="s">
        <v>1245</v>
      </c>
      <c r="G2131" s="118" t="s">
        <v>1246</v>
      </c>
      <c r="H2131" s="118" t="s">
        <v>5995</v>
      </c>
      <c r="I2131" s="118"/>
      <c r="J2131" s="118" t="s">
        <v>1885</v>
      </c>
      <c r="K2131" s="119">
        <v>11.046545</v>
      </c>
      <c r="L2131" s="119">
        <v>32.695937999999998</v>
      </c>
      <c r="M2131" s="118" t="s">
        <v>1859</v>
      </c>
      <c r="N2131" s="116" t="s">
        <v>159</v>
      </c>
      <c r="O2131" s="119">
        <v>82</v>
      </c>
      <c r="P2131" s="119">
        <v>492</v>
      </c>
      <c r="Q2131" s="119">
        <v>82</v>
      </c>
      <c r="R2131" s="119">
        <v>492</v>
      </c>
      <c r="S2131" s="119">
        <v>0</v>
      </c>
      <c r="T2131" s="119">
        <v>0</v>
      </c>
      <c r="U2131" s="119" t="s">
        <v>146</v>
      </c>
      <c r="V2131" s="119">
        <v>0</v>
      </c>
      <c r="W2131" s="116">
        <v>0</v>
      </c>
      <c r="X2131" s="119">
        <v>0</v>
      </c>
      <c r="Y2131" s="119">
        <v>0</v>
      </c>
      <c r="Z2131" s="119">
        <v>0</v>
      </c>
      <c r="AA2131" s="119">
        <v>0</v>
      </c>
      <c r="AB2131" s="119">
        <v>0</v>
      </c>
      <c r="AC2131" s="119">
        <v>0</v>
      </c>
      <c r="AD2131" s="119">
        <v>0</v>
      </c>
      <c r="AE2131" s="119">
        <v>0</v>
      </c>
      <c r="AF2131" s="116" t="s">
        <v>1860</v>
      </c>
      <c r="AG2131" s="118"/>
      <c r="AH2131" s="117" t="s">
        <v>1861</v>
      </c>
    </row>
    <row r="2132" spans="1:34" x14ac:dyDescent="0.25">
      <c r="A2132" s="117" t="s">
        <v>142</v>
      </c>
      <c r="B2132" s="117" t="s">
        <v>143</v>
      </c>
      <c r="C2132" s="117" t="s">
        <v>5996</v>
      </c>
      <c r="D2132" s="117" t="s">
        <v>635</v>
      </c>
      <c r="E2132" s="117" t="s">
        <v>410</v>
      </c>
      <c r="F2132" s="117" t="s">
        <v>634</v>
      </c>
      <c r="G2132" s="117" t="s">
        <v>636</v>
      </c>
      <c r="H2132" s="117" t="s">
        <v>5997</v>
      </c>
      <c r="I2132" s="117" t="s">
        <v>5997</v>
      </c>
      <c r="J2132" s="116" t="s">
        <v>1858</v>
      </c>
      <c r="K2132" s="116">
        <v>11.75587</v>
      </c>
      <c r="L2132" s="116">
        <v>32.810040000000001</v>
      </c>
      <c r="M2132" s="117" t="s">
        <v>1859</v>
      </c>
      <c r="N2132" s="116" t="s">
        <v>159</v>
      </c>
      <c r="O2132" s="116">
        <v>216</v>
      </c>
      <c r="P2132" s="116">
        <v>1294</v>
      </c>
      <c r="Q2132" s="116">
        <v>216</v>
      </c>
      <c r="R2132" s="116">
        <v>1294</v>
      </c>
      <c r="S2132" s="116">
        <v>0</v>
      </c>
      <c r="T2132" s="116">
        <v>0</v>
      </c>
      <c r="U2132" s="116" t="s">
        <v>159</v>
      </c>
      <c r="V2132" s="116">
        <v>1417</v>
      </c>
      <c r="W2132" s="116">
        <v>6822</v>
      </c>
      <c r="X2132" s="116">
        <v>276</v>
      </c>
      <c r="Y2132" s="116">
        <v>1114</v>
      </c>
      <c r="Z2132" s="116">
        <v>1141</v>
      </c>
      <c r="AA2132" s="116">
        <v>5708</v>
      </c>
      <c r="AB2132" s="116">
        <v>0</v>
      </c>
      <c r="AC2132" s="116">
        <v>0</v>
      </c>
      <c r="AD2132" s="116">
        <v>178</v>
      </c>
      <c r="AE2132" s="116">
        <v>994</v>
      </c>
      <c r="AF2132" s="116" t="s">
        <v>1860</v>
      </c>
      <c r="AG2132" s="117"/>
      <c r="AH2132" s="117" t="s">
        <v>1861</v>
      </c>
    </row>
    <row r="2133" spans="1:34" x14ac:dyDescent="0.25">
      <c r="A2133" s="117" t="s">
        <v>142</v>
      </c>
      <c r="B2133" s="117" t="s">
        <v>143</v>
      </c>
      <c r="C2133" s="117" t="s">
        <v>5998</v>
      </c>
      <c r="D2133" s="117" t="s">
        <v>635</v>
      </c>
      <c r="E2133" s="117" t="s">
        <v>410</v>
      </c>
      <c r="F2133" s="117" t="s">
        <v>634</v>
      </c>
      <c r="G2133" s="117" t="s">
        <v>636</v>
      </c>
      <c r="H2133" s="117" t="s">
        <v>5999</v>
      </c>
      <c r="I2133" s="117" t="s">
        <v>6000</v>
      </c>
      <c r="J2133" s="116" t="s">
        <v>1858</v>
      </c>
      <c r="K2133" s="116">
        <v>11.83193</v>
      </c>
      <c r="L2133" s="116">
        <v>32.797110000000004</v>
      </c>
      <c r="M2133" s="117" t="s">
        <v>1859</v>
      </c>
      <c r="N2133" s="116" t="s">
        <v>146</v>
      </c>
      <c r="O2133" s="116">
        <v>0</v>
      </c>
      <c r="P2133" s="116">
        <v>0</v>
      </c>
      <c r="Q2133" s="116">
        <v>0</v>
      </c>
      <c r="R2133" s="116">
        <v>0</v>
      </c>
      <c r="S2133" s="116">
        <v>0</v>
      </c>
      <c r="T2133" s="116">
        <v>0</v>
      </c>
      <c r="U2133" s="116" t="s">
        <v>159</v>
      </c>
      <c r="V2133" s="116">
        <v>280</v>
      </c>
      <c r="W2133" s="116">
        <v>1478</v>
      </c>
      <c r="X2133" s="116">
        <v>205</v>
      </c>
      <c r="Y2133" s="116">
        <v>1026</v>
      </c>
      <c r="Z2133" s="116">
        <v>75</v>
      </c>
      <c r="AA2133" s="116">
        <v>452</v>
      </c>
      <c r="AB2133" s="116">
        <v>0</v>
      </c>
      <c r="AC2133" s="116">
        <v>0</v>
      </c>
      <c r="AD2133" s="116">
        <v>0</v>
      </c>
      <c r="AE2133" s="116">
        <v>0</v>
      </c>
      <c r="AF2133" s="116" t="s">
        <v>1860</v>
      </c>
      <c r="AG2133" s="117"/>
      <c r="AH2133" s="117" t="s">
        <v>1861</v>
      </c>
    </row>
    <row r="2134" spans="1:34" x14ac:dyDescent="0.25">
      <c r="A2134" s="117" t="s">
        <v>142</v>
      </c>
      <c r="B2134" s="117" t="s">
        <v>143</v>
      </c>
      <c r="C2134" s="117" t="s">
        <v>6001</v>
      </c>
      <c r="D2134" s="117" t="s">
        <v>635</v>
      </c>
      <c r="E2134" s="117" t="s">
        <v>410</v>
      </c>
      <c r="F2134" s="117" t="s">
        <v>1294</v>
      </c>
      <c r="G2134" s="117" t="s">
        <v>1295</v>
      </c>
      <c r="H2134" s="117" t="s">
        <v>6002</v>
      </c>
      <c r="I2134" s="117" t="s">
        <v>6003</v>
      </c>
      <c r="J2134" s="116" t="s">
        <v>1858</v>
      </c>
      <c r="K2134" s="116">
        <v>11.645901</v>
      </c>
      <c r="L2134" s="116">
        <v>32.920093999999999</v>
      </c>
      <c r="M2134" s="117" t="s">
        <v>1859</v>
      </c>
      <c r="N2134" s="116" t="s">
        <v>159</v>
      </c>
      <c r="O2134" s="116">
        <v>255</v>
      </c>
      <c r="P2134" s="116">
        <v>1529</v>
      </c>
      <c r="Q2134" s="116">
        <v>255</v>
      </c>
      <c r="R2134" s="116">
        <v>1529</v>
      </c>
      <c r="S2134" s="116">
        <v>0</v>
      </c>
      <c r="T2134" s="116">
        <v>0</v>
      </c>
      <c r="U2134" s="116" t="s">
        <v>159</v>
      </c>
      <c r="V2134" s="116">
        <v>718</v>
      </c>
      <c r="W2134" s="116">
        <v>3567</v>
      </c>
      <c r="X2134" s="116">
        <v>691</v>
      </c>
      <c r="Y2134" s="116">
        <v>3459</v>
      </c>
      <c r="Z2134" s="116">
        <v>27</v>
      </c>
      <c r="AA2134" s="116">
        <v>108</v>
      </c>
      <c r="AB2134" s="116">
        <v>0</v>
      </c>
      <c r="AC2134" s="116">
        <v>0</v>
      </c>
      <c r="AD2134" s="116">
        <v>22</v>
      </c>
      <c r="AE2134" s="116">
        <v>125</v>
      </c>
      <c r="AF2134" s="116" t="s">
        <v>1860</v>
      </c>
      <c r="AG2134" s="117"/>
      <c r="AH2134" s="117" t="s">
        <v>1861</v>
      </c>
    </row>
    <row r="2135" spans="1:34" x14ac:dyDescent="0.25">
      <c r="A2135" s="117" t="s">
        <v>142</v>
      </c>
      <c r="B2135" s="117" t="s">
        <v>143</v>
      </c>
      <c r="C2135" s="117" t="s">
        <v>6004</v>
      </c>
      <c r="D2135" s="117" t="s">
        <v>635</v>
      </c>
      <c r="E2135" s="117" t="s">
        <v>410</v>
      </c>
      <c r="F2135" s="117" t="s">
        <v>1294</v>
      </c>
      <c r="G2135" s="117" t="s">
        <v>1295</v>
      </c>
      <c r="H2135" s="117" t="s">
        <v>6005</v>
      </c>
      <c r="I2135" s="117"/>
      <c r="J2135" s="116" t="s">
        <v>1858</v>
      </c>
      <c r="K2135" s="116">
        <v>11.493835000000001</v>
      </c>
      <c r="L2135" s="116">
        <v>32.976585</v>
      </c>
      <c r="M2135" s="117" t="s">
        <v>1859</v>
      </c>
      <c r="N2135" s="116" t="s">
        <v>146</v>
      </c>
      <c r="O2135" s="116">
        <v>0</v>
      </c>
      <c r="P2135" s="116">
        <v>0</v>
      </c>
      <c r="Q2135" s="116">
        <v>0</v>
      </c>
      <c r="R2135" s="116">
        <v>0</v>
      </c>
      <c r="S2135" s="116">
        <v>0</v>
      </c>
      <c r="T2135" s="116">
        <v>0</v>
      </c>
      <c r="U2135" s="116" t="s">
        <v>159</v>
      </c>
      <c r="V2135" s="116">
        <v>34</v>
      </c>
      <c r="W2135" s="116">
        <v>203</v>
      </c>
      <c r="X2135" s="116">
        <v>28</v>
      </c>
      <c r="Y2135" s="116">
        <v>168</v>
      </c>
      <c r="Z2135" s="116">
        <v>6</v>
      </c>
      <c r="AA2135" s="116">
        <v>35</v>
      </c>
      <c r="AB2135" s="116">
        <v>0</v>
      </c>
      <c r="AC2135" s="116">
        <v>0</v>
      </c>
      <c r="AD2135" s="116">
        <v>5</v>
      </c>
      <c r="AE2135" s="116">
        <v>31</v>
      </c>
      <c r="AF2135" s="116" t="s">
        <v>1860</v>
      </c>
      <c r="AG2135" s="117"/>
      <c r="AH2135" s="117" t="s">
        <v>1861</v>
      </c>
    </row>
    <row r="2136" spans="1:34" x14ac:dyDescent="0.25">
      <c r="A2136" s="117" t="s">
        <v>142</v>
      </c>
      <c r="B2136" s="117" t="s">
        <v>143</v>
      </c>
      <c r="C2136" s="117" t="s">
        <v>6006</v>
      </c>
      <c r="D2136" s="117" t="s">
        <v>635</v>
      </c>
      <c r="E2136" s="117" t="s">
        <v>410</v>
      </c>
      <c r="F2136" s="117" t="s">
        <v>1294</v>
      </c>
      <c r="G2136" s="117" t="s">
        <v>1295</v>
      </c>
      <c r="H2136" s="117" t="s">
        <v>6007</v>
      </c>
      <c r="I2136" s="117"/>
      <c r="J2136" s="116" t="s">
        <v>1858</v>
      </c>
      <c r="K2136" s="116">
        <v>11.493835000000001</v>
      </c>
      <c r="L2136" s="116">
        <v>32.757021000000002</v>
      </c>
      <c r="M2136" s="117" t="s">
        <v>1859</v>
      </c>
      <c r="N2136" s="116" t="s">
        <v>146</v>
      </c>
      <c r="O2136" s="116">
        <v>0</v>
      </c>
      <c r="P2136" s="116">
        <v>0</v>
      </c>
      <c r="Q2136" s="116">
        <v>0</v>
      </c>
      <c r="R2136" s="116">
        <v>0</v>
      </c>
      <c r="S2136" s="116">
        <v>0</v>
      </c>
      <c r="T2136" s="116">
        <v>0</v>
      </c>
      <c r="U2136" s="116" t="s">
        <v>159</v>
      </c>
      <c r="V2136" s="116">
        <v>55</v>
      </c>
      <c r="W2136" s="116">
        <v>276</v>
      </c>
      <c r="X2136" s="116">
        <v>44</v>
      </c>
      <c r="Y2136" s="116">
        <v>221</v>
      </c>
      <c r="Z2136" s="116">
        <v>11</v>
      </c>
      <c r="AA2136" s="116">
        <v>55</v>
      </c>
      <c r="AB2136" s="116">
        <v>0</v>
      </c>
      <c r="AC2136" s="116">
        <v>0</v>
      </c>
      <c r="AD2136" s="116">
        <v>6</v>
      </c>
      <c r="AE2136" s="116">
        <v>36</v>
      </c>
      <c r="AF2136" s="116" t="s">
        <v>1860</v>
      </c>
      <c r="AG2136" s="117"/>
      <c r="AH2136" s="117" t="s">
        <v>1861</v>
      </c>
    </row>
    <row r="2137" spans="1:34" x14ac:dyDescent="0.25">
      <c r="A2137" s="117" t="s">
        <v>142</v>
      </c>
      <c r="B2137" s="117" t="s">
        <v>143</v>
      </c>
      <c r="C2137" s="117" t="s">
        <v>6008</v>
      </c>
      <c r="D2137" s="117" t="s">
        <v>635</v>
      </c>
      <c r="E2137" s="117" t="s">
        <v>410</v>
      </c>
      <c r="F2137" s="117" t="s">
        <v>1294</v>
      </c>
      <c r="G2137" s="117" t="s">
        <v>1295</v>
      </c>
      <c r="H2137" s="117" t="s">
        <v>6009</v>
      </c>
      <c r="I2137" s="117"/>
      <c r="J2137" s="116" t="s">
        <v>1858</v>
      </c>
      <c r="K2137" s="116">
        <v>11.513693999999999</v>
      </c>
      <c r="L2137" s="116">
        <v>32.966941900000002</v>
      </c>
      <c r="M2137" s="117" t="s">
        <v>1859</v>
      </c>
      <c r="N2137" s="116" t="s">
        <v>159</v>
      </c>
      <c r="O2137" s="116">
        <v>318</v>
      </c>
      <c r="P2137" s="116">
        <v>1906</v>
      </c>
      <c r="Q2137" s="116">
        <v>318</v>
      </c>
      <c r="R2137" s="116">
        <v>1906</v>
      </c>
      <c r="S2137" s="116">
        <v>0</v>
      </c>
      <c r="T2137" s="116">
        <v>0</v>
      </c>
      <c r="U2137" s="116" t="s">
        <v>159</v>
      </c>
      <c r="V2137" s="116">
        <v>1979</v>
      </c>
      <c r="W2137" s="116">
        <v>9896</v>
      </c>
      <c r="X2137" s="116">
        <v>1584</v>
      </c>
      <c r="Y2137" s="116">
        <v>7921</v>
      </c>
      <c r="Z2137" s="116">
        <v>395</v>
      </c>
      <c r="AA2137" s="116">
        <v>1975</v>
      </c>
      <c r="AB2137" s="116">
        <v>558</v>
      </c>
      <c r="AC2137" s="116">
        <v>2791</v>
      </c>
      <c r="AD2137" s="116">
        <v>378</v>
      </c>
      <c r="AE2137" s="116">
        <v>2268</v>
      </c>
      <c r="AF2137" s="116" t="s">
        <v>1860</v>
      </c>
      <c r="AG2137" s="117"/>
      <c r="AH2137" s="117" t="s">
        <v>1861</v>
      </c>
    </row>
    <row r="2138" spans="1:34" x14ac:dyDescent="0.25">
      <c r="A2138" s="117" t="s">
        <v>142</v>
      </c>
      <c r="B2138" s="117" t="s">
        <v>143</v>
      </c>
      <c r="C2138" s="117" t="s">
        <v>6010</v>
      </c>
      <c r="D2138" s="117" t="s">
        <v>635</v>
      </c>
      <c r="E2138" s="117" t="s">
        <v>410</v>
      </c>
      <c r="F2138" s="117" t="s">
        <v>1294</v>
      </c>
      <c r="G2138" s="117" t="s">
        <v>1295</v>
      </c>
      <c r="H2138" s="117" t="s">
        <v>6011</v>
      </c>
      <c r="I2138" s="117"/>
      <c r="J2138" s="116" t="s">
        <v>1858</v>
      </c>
      <c r="K2138" s="116">
        <v>11.493835000000001</v>
      </c>
      <c r="L2138" s="116">
        <v>32.966942000000003</v>
      </c>
      <c r="M2138" s="117" t="s">
        <v>1859</v>
      </c>
      <c r="N2138" s="116" t="s">
        <v>159</v>
      </c>
      <c r="O2138" s="116">
        <v>35</v>
      </c>
      <c r="P2138" s="116">
        <v>207</v>
      </c>
      <c r="Q2138" s="116">
        <v>35</v>
      </c>
      <c r="R2138" s="116">
        <v>207</v>
      </c>
      <c r="S2138" s="116">
        <v>0</v>
      </c>
      <c r="T2138" s="116">
        <v>0</v>
      </c>
      <c r="U2138" s="116" t="s">
        <v>159</v>
      </c>
      <c r="V2138" s="116">
        <v>126</v>
      </c>
      <c r="W2138" s="116">
        <v>755</v>
      </c>
      <c r="X2138" s="116">
        <v>96</v>
      </c>
      <c r="Y2138" s="116">
        <v>573</v>
      </c>
      <c r="Z2138" s="116">
        <v>30</v>
      </c>
      <c r="AA2138" s="116">
        <v>182</v>
      </c>
      <c r="AB2138" s="116">
        <v>0</v>
      </c>
      <c r="AC2138" s="116">
        <v>0</v>
      </c>
      <c r="AD2138" s="116">
        <v>33</v>
      </c>
      <c r="AE2138" s="116">
        <v>183</v>
      </c>
      <c r="AF2138" s="116" t="s">
        <v>1860</v>
      </c>
      <c r="AG2138" s="117"/>
      <c r="AH2138" s="117" t="s">
        <v>1861</v>
      </c>
    </row>
    <row r="2139" spans="1:34" x14ac:dyDescent="0.25">
      <c r="A2139" s="117" t="s">
        <v>142</v>
      </c>
      <c r="B2139" s="117" t="s">
        <v>143</v>
      </c>
      <c r="C2139" s="117" t="s">
        <v>6012</v>
      </c>
      <c r="D2139" s="117" t="s">
        <v>635</v>
      </c>
      <c r="E2139" s="117" t="s">
        <v>410</v>
      </c>
      <c r="F2139" s="117" t="s">
        <v>1294</v>
      </c>
      <c r="G2139" s="117" t="s">
        <v>1295</v>
      </c>
      <c r="H2139" s="117" t="s">
        <v>6013</v>
      </c>
      <c r="I2139" s="117"/>
      <c r="J2139" s="116" t="s">
        <v>1858</v>
      </c>
      <c r="K2139" s="116">
        <v>11.689723000000001</v>
      </c>
      <c r="L2139" s="116">
        <v>32.897677999999999</v>
      </c>
      <c r="M2139" s="117" t="s">
        <v>1859</v>
      </c>
      <c r="N2139" s="116" t="s">
        <v>146</v>
      </c>
      <c r="O2139" s="116">
        <v>0</v>
      </c>
      <c r="P2139" s="116">
        <v>0</v>
      </c>
      <c r="Q2139" s="116">
        <v>0</v>
      </c>
      <c r="R2139" s="116">
        <v>0</v>
      </c>
      <c r="S2139" s="116">
        <v>0</v>
      </c>
      <c r="T2139" s="116">
        <v>0</v>
      </c>
      <c r="U2139" s="116" t="s">
        <v>159</v>
      </c>
      <c r="V2139" s="116">
        <v>39</v>
      </c>
      <c r="W2139" s="116">
        <v>233</v>
      </c>
      <c r="X2139" s="116">
        <v>31</v>
      </c>
      <c r="Y2139" s="116">
        <v>183</v>
      </c>
      <c r="Z2139" s="116">
        <v>8</v>
      </c>
      <c r="AA2139" s="116">
        <v>50</v>
      </c>
      <c r="AB2139" s="116">
        <v>0</v>
      </c>
      <c r="AC2139" s="116">
        <v>0</v>
      </c>
      <c r="AD2139" s="116">
        <v>9</v>
      </c>
      <c r="AE2139" s="116">
        <v>50</v>
      </c>
      <c r="AF2139" s="116" t="s">
        <v>1860</v>
      </c>
      <c r="AG2139" s="117"/>
      <c r="AH2139" s="117" t="s">
        <v>1861</v>
      </c>
    </row>
    <row r="2140" spans="1:34" x14ac:dyDescent="0.25">
      <c r="A2140" s="117" t="s">
        <v>142</v>
      </c>
      <c r="B2140" s="117" t="s">
        <v>143</v>
      </c>
      <c r="C2140" s="117" t="s">
        <v>6014</v>
      </c>
      <c r="D2140" s="117" t="s">
        <v>635</v>
      </c>
      <c r="E2140" s="117" t="s">
        <v>410</v>
      </c>
      <c r="F2140" s="117" t="s">
        <v>1294</v>
      </c>
      <c r="G2140" s="117" t="s">
        <v>1295</v>
      </c>
      <c r="H2140" s="117" t="s">
        <v>6015</v>
      </c>
      <c r="I2140" s="117"/>
      <c r="J2140" s="116" t="s">
        <v>1858</v>
      </c>
      <c r="K2140" s="116">
        <v>11.700516</v>
      </c>
      <c r="L2140" s="116">
        <v>32.876168</v>
      </c>
      <c r="M2140" s="117" t="s">
        <v>1859</v>
      </c>
      <c r="N2140" s="116" t="s">
        <v>146</v>
      </c>
      <c r="O2140" s="116">
        <v>0</v>
      </c>
      <c r="P2140" s="116">
        <v>0</v>
      </c>
      <c r="Q2140" s="116">
        <v>0</v>
      </c>
      <c r="R2140" s="116">
        <v>0</v>
      </c>
      <c r="S2140" s="116">
        <v>0</v>
      </c>
      <c r="T2140" s="116">
        <v>0</v>
      </c>
      <c r="U2140" s="116" t="s">
        <v>159</v>
      </c>
      <c r="V2140" s="116">
        <v>44</v>
      </c>
      <c r="W2140" s="116">
        <v>260</v>
      </c>
      <c r="X2140" s="116">
        <v>37</v>
      </c>
      <c r="Y2140" s="116">
        <v>219</v>
      </c>
      <c r="Z2140" s="116">
        <v>7</v>
      </c>
      <c r="AA2140" s="116">
        <v>41</v>
      </c>
      <c r="AB2140" s="116">
        <v>0</v>
      </c>
      <c r="AC2140" s="116">
        <v>0</v>
      </c>
      <c r="AD2140" s="116">
        <v>11</v>
      </c>
      <c r="AE2140" s="116">
        <v>63</v>
      </c>
      <c r="AF2140" s="116" t="s">
        <v>1860</v>
      </c>
      <c r="AG2140" s="117"/>
      <c r="AH2140" s="117" t="s">
        <v>1861</v>
      </c>
    </row>
    <row r="2141" spans="1:34" x14ac:dyDescent="0.25">
      <c r="A2141" s="117" t="s">
        <v>142</v>
      </c>
      <c r="B2141" s="117" t="s">
        <v>143</v>
      </c>
      <c r="C2141" s="117" t="s">
        <v>6016</v>
      </c>
      <c r="D2141" s="117" t="s">
        <v>635</v>
      </c>
      <c r="E2141" s="117" t="s">
        <v>410</v>
      </c>
      <c r="F2141" s="117" t="s">
        <v>1294</v>
      </c>
      <c r="G2141" s="117" t="s">
        <v>1295</v>
      </c>
      <c r="H2141" s="117" t="s">
        <v>6017</v>
      </c>
      <c r="I2141" s="117"/>
      <c r="J2141" s="116" t="s">
        <v>1858</v>
      </c>
      <c r="K2141" s="116">
        <v>11.684448</v>
      </c>
      <c r="L2141" s="116">
        <v>32.868222000000003</v>
      </c>
      <c r="M2141" s="117" t="s">
        <v>1859</v>
      </c>
      <c r="N2141" s="116" t="s">
        <v>159</v>
      </c>
      <c r="O2141" s="116">
        <v>20</v>
      </c>
      <c r="P2141" s="116">
        <v>117</v>
      </c>
      <c r="Q2141" s="116">
        <v>20</v>
      </c>
      <c r="R2141" s="116">
        <v>117</v>
      </c>
      <c r="S2141" s="116">
        <v>0</v>
      </c>
      <c r="T2141" s="116">
        <v>0</v>
      </c>
      <c r="U2141" s="116" t="s">
        <v>159</v>
      </c>
      <c r="V2141" s="116">
        <v>30</v>
      </c>
      <c r="W2141" s="116">
        <v>184</v>
      </c>
      <c r="X2141" s="116">
        <v>25</v>
      </c>
      <c r="Y2141" s="116">
        <v>152</v>
      </c>
      <c r="Z2141" s="116">
        <v>5</v>
      </c>
      <c r="AA2141" s="116">
        <v>32</v>
      </c>
      <c r="AB2141" s="116">
        <v>0</v>
      </c>
      <c r="AC2141" s="116">
        <v>0</v>
      </c>
      <c r="AD2141" s="116">
        <v>129</v>
      </c>
      <c r="AE2141" s="116">
        <v>642</v>
      </c>
      <c r="AF2141" s="116" t="s">
        <v>1860</v>
      </c>
      <c r="AG2141" s="117"/>
      <c r="AH2141" s="117" t="s">
        <v>1861</v>
      </c>
    </row>
    <row r="2142" spans="1:34" x14ac:dyDescent="0.25">
      <c r="A2142" s="117" t="s">
        <v>142</v>
      </c>
      <c r="B2142" s="117" t="s">
        <v>143</v>
      </c>
      <c r="C2142" s="117" t="s">
        <v>6018</v>
      </c>
      <c r="D2142" s="117" t="s">
        <v>635</v>
      </c>
      <c r="E2142" s="117" t="s">
        <v>410</v>
      </c>
      <c r="F2142" s="117" t="s">
        <v>1294</v>
      </c>
      <c r="G2142" s="117" t="s">
        <v>1295</v>
      </c>
      <c r="H2142" s="117" t="s">
        <v>6019</v>
      </c>
      <c r="I2142" s="117"/>
      <c r="J2142" s="116" t="s">
        <v>1858</v>
      </c>
      <c r="K2142" s="116">
        <v>11.493835000000001</v>
      </c>
      <c r="L2142" s="116">
        <v>32.805174999999998</v>
      </c>
      <c r="M2142" s="117" t="s">
        <v>1859</v>
      </c>
      <c r="N2142" s="116" t="s">
        <v>159</v>
      </c>
      <c r="O2142" s="116">
        <v>8</v>
      </c>
      <c r="P2142" s="116">
        <v>47</v>
      </c>
      <c r="Q2142" s="116">
        <v>8</v>
      </c>
      <c r="R2142" s="116">
        <v>47</v>
      </c>
      <c r="S2142" s="116">
        <v>0</v>
      </c>
      <c r="T2142" s="116">
        <v>0</v>
      </c>
      <c r="U2142" s="116" t="s">
        <v>159</v>
      </c>
      <c r="V2142" s="116">
        <v>45</v>
      </c>
      <c r="W2142" s="116">
        <v>238</v>
      </c>
      <c r="X2142" s="116">
        <v>36</v>
      </c>
      <c r="Y2142" s="116">
        <v>183</v>
      </c>
      <c r="Z2142" s="116">
        <v>9</v>
      </c>
      <c r="AA2142" s="116">
        <v>55</v>
      </c>
      <c r="AB2142" s="116">
        <v>0</v>
      </c>
      <c r="AC2142" s="116">
        <v>0</v>
      </c>
      <c r="AD2142" s="116">
        <v>4</v>
      </c>
      <c r="AE2142" s="116">
        <v>24</v>
      </c>
      <c r="AF2142" s="116" t="s">
        <v>1860</v>
      </c>
      <c r="AG2142" s="117"/>
      <c r="AH2142" s="117" t="s">
        <v>1861</v>
      </c>
    </row>
    <row r="2143" spans="1:34" x14ac:dyDescent="0.25">
      <c r="A2143" s="117" t="s">
        <v>142</v>
      </c>
      <c r="B2143" s="117" t="s">
        <v>143</v>
      </c>
      <c r="C2143" s="117" t="s">
        <v>6020</v>
      </c>
      <c r="D2143" s="117" t="s">
        <v>635</v>
      </c>
      <c r="E2143" s="117" t="s">
        <v>410</v>
      </c>
      <c r="F2143" s="117" t="s">
        <v>1294</v>
      </c>
      <c r="G2143" s="117" t="s">
        <v>1295</v>
      </c>
      <c r="H2143" s="117" t="s">
        <v>1064</v>
      </c>
      <c r="I2143" s="117"/>
      <c r="J2143" s="116" t="s">
        <v>1858</v>
      </c>
      <c r="K2143" s="116">
        <v>11.485759219</v>
      </c>
      <c r="L2143" s="116">
        <v>32.939275821000003</v>
      </c>
      <c r="M2143" s="117" t="s">
        <v>1859</v>
      </c>
      <c r="N2143" s="116" t="s">
        <v>146</v>
      </c>
      <c r="O2143" s="116">
        <v>0</v>
      </c>
      <c r="P2143" s="116">
        <v>0</v>
      </c>
      <c r="Q2143" s="116">
        <v>0</v>
      </c>
      <c r="R2143" s="116">
        <v>0</v>
      </c>
      <c r="S2143" s="116">
        <v>0</v>
      </c>
      <c r="T2143" s="116">
        <v>0</v>
      </c>
      <c r="U2143" s="116" t="s">
        <v>159</v>
      </c>
      <c r="V2143" s="116">
        <v>86</v>
      </c>
      <c r="W2143" s="116">
        <v>516</v>
      </c>
      <c r="X2143" s="116">
        <v>67</v>
      </c>
      <c r="Y2143" s="116">
        <v>402</v>
      </c>
      <c r="Z2143" s="116">
        <v>19</v>
      </c>
      <c r="AA2143" s="116">
        <v>114</v>
      </c>
      <c r="AB2143" s="116">
        <v>0</v>
      </c>
      <c r="AC2143" s="116">
        <v>0</v>
      </c>
      <c r="AD2143" s="116">
        <v>8</v>
      </c>
      <c r="AE2143" s="116">
        <v>45</v>
      </c>
      <c r="AF2143" s="116" t="s">
        <v>1860</v>
      </c>
      <c r="AG2143" s="117"/>
      <c r="AH2143" s="117" t="s">
        <v>1861</v>
      </c>
    </row>
    <row r="2144" spans="1:34" x14ac:dyDescent="0.25">
      <c r="A2144" s="117" t="s">
        <v>142</v>
      </c>
      <c r="B2144" s="117" t="s">
        <v>143</v>
      </c>
      <c r="C2144" s="117" t="s">
        <v>6021</v>
      </c>
      <c r="D2144" s="117" t="s">
        <v>635</v>
      </c>
      <c r="E2144" s="117" t="s">
        <v>410</v>
      </c>
      <c r="F2144" s="117" t="s">
        <v>1294</v>
      </c>
      <c r="G2144" s="117" t="s">
        <v>1295</v>
      </c>
      <c r="H2144" s="117" t="s">
        <v>6022</v>
      </c>
      <c r="I2144" s="117"/>
      <c r="J2144" s="116" t="s">
        <v>1858</v>
      </c>
      <c r="K2144" s="116">
        <v>11.45635489</v>
      </c>
      <c r="L2144" s="116">
        <v>32.888369574999999</v>
      </c>
      <c r="M2144" s="117" t="s">
        <v>1859</v>
      </c>
      <c r="N2144" s="116" t="s">
        <v>159</v>
      </c>
      <c r="O2144" s="116">
        <v>49</v>
      </c>
      <c r="P2144" s="116">
        <v>296</v>
      </c>
      <c r="Q2144" s="116">
        <v>49</v>
      </c>
      <c r="R2144" s="116">
        <v>296</v>
      </c>
      <c r="S2144" s="116">
        <v>0</v>
      </c>
      <c r="T2144" s="116">
        <v>0</v>
      </c>
      <c r="U2144" s="116" t="s">
        <v>159</v>
      </c>
      <c r="V2144" s="116">
        <v>20</v>
      </c>
      <c r="W2144" s="116">
        <v>117</v>
      </c>
      <c r="X2144" s="116">
        <v>12</v>
      </c>
      <c r="Y2144" s="116">
        <v>72</v>
      </c>
      <c r="Z2144" s="116">
        <v>8</v>
      </c>
      <c r="AA2144" s="116">
        <v>45</v>
      </c>
      <c r="AB2144" s="116">
        <v>0</v>
      </c>
      <c r="AC2144" s="116">
        <v>0</v>
      </c>
      <c r="AD2144" s="116">
        <v>125</v>
      </c>
      <c r="AE2144" s="116">
        <v>624</v>
      </c>
      <c r="AF2144" s="116" t="s">
        <v>1860</v>
      </c>
      <c r="AG2144" s="117"/>
      <c r="AH2144" s="117" t="s">
        <v>1861</v>
      </c>
    </row>
    <row r="2145" spans="1:34" x14ac:dyDescent="0.25">
      <c r="A2145" s="118" t="s">
        <v>142</v>
      </c>
      <c r="B2145" s="118" t="s">
        <v>143</v>
      </c>
      <c r="C2145" s="118" t="s">
        <v>6023</v>
      </c>
      <c r="D2145" s="118" t="s">
        <v>635</v>
      </c>
      <c r="E2145" s="118" t="s">
        <v>410</v>
      </c>
      <c r="F2145" s="118" t="s">
        <v>1346</v>
      </c>
      <c r="G2145" s="118" t="s">
        <v>1347</v>
      </c>
      <c r="H2145" s="118" t="s">
        <v>6024</v>
      </c>
      <c r="I2145" s="118"/>
      <c r="J2145" s="118" t="s">
        <v>1885</v>
      </c>
      <c r="K2145" s="119">
        <v>11.692460000000001</v>
      </c>
      <c r="L2145" s="119">
        <v>32.894010000000002</v>
      </c>
      <c r="M2145" s="118" t="s">
        <v>1859</v>
      </c>
      <c r="N2145" s="116" t="s">
        <v>159</v>
      </c>
      <c r="O2145" s="119">
        <v>196</v>
      </c>
      <c r="P2145" s="119">
        <v>1098</v>
      </c>
      <c r="Q2145" s="119">
        <v>196</v>
      </c>
      <c r="R2145" s="119">
        <v>1098</v>
      </c>
      <c r="S2145" s="119">
        <v>0</v>
      </c>
      <c r="T2145" s="119">
        <v>0</v>
      </c>
      <c r="U2145" s="119" t="s">
        <v>146</v>
      </c>
      <c r="V2145" s="119">
        <v>0</v>
      </c>
      <c r="W2145" s="116">
        <v>0</v>
      </c>
      <c r="X2145" s="119">
        <v>0</v>
      </c>
      <c r="Y2145" s="119">
        <v>0</v>
      </c>
      <c r="Z2145" s="119">
        <v>0</v>
      </c>
      <c r="AA2145" s="119">
        <v>0</v>
      </c>
      <c r="AB2145" s="119">
        <v>0</v>
      </c>
      <c r="AC2145" s="119">
        <v>0</v>
      </c>
      <c r="AD2145" s="119">
        <v>0</v>
      </c>
      <c r="AE2145" s="119">
        <v>0</v>
      </c>
      <c r="AF2145" s="116" t="s">
        <v>1860</v>
      </c>
      <c r="AG2145" s="118"/>
      <c r="AH2145" s="117" t="s">
        <v>1861</v>
      </c>
    </row>
    <row r="2146" spans="1:34" x14ac:dyDescent="0.25">
      <c r="A2146" s="117" t="s">
        <v>142</v>
      </c>
      <c r="B2146" s="117" t="s">
        <v>143</v>
      </c>
      <c r="C2146" s="117" t="s">
        <v>6025</v>
      </c>
      <c r="D2146" s="117" t="s">
        <v>635</v>
      </c>
      <c r="E2146" s="117" t="s">
        <v>410</v>
      </c>
      <c r="F2146" s="117" t="s">
        <v>1346</v>
      </c>
      <c r="G2146" s="117" t="s">
        <v>1347</v>
      </c>
      <c r="H2146" s="117" t="s">
        <v>5262</v>
      </c>
      <c r="I2146" s="117"/>
      <c r="J2146" s="116" t="s">
        <v>1858</v>
      </c>
      <c r="K2146" s="116">
        <v>11.7225</v>
      </c>
      <c r="L2146" s="116">
        <v>32.8187</v>
      </c>
      <c r="M2146" s="117" t="s">
        <v>1859</v>
      </c>
      <c r="N2146" s="116" t="s">
        <v>159</v>
      </c>
      <c r="O2146" s="116">
        <v>12</v>
      </c>
      <c r="P2146" s="116">
        <v>69</v>
      </c>
      <c r="Q2146" s="116">
        <v>12</v>
      </c>
      <c r="R2146" s="116">
        <v>69</v>
      </c>
      <c r="S2146" s="116">
        <v>0</v>
      </c>
      <c r="T2146" s="116">
        <v>0</v>
      </c>
      <c r="U2146" s="116" t="s">
        <v>159</v>
      </c>
      <c r="V2146" s="116">
        <v>445</v>
      </c>
      <c r="W2146" s="116">
        <v>2199</v>
      </c>
      <c r="X2146" s="116">
        <v>289</v>
      </c>
      <c r="Y2146" s="116">
        <v>1417</v>
      </c>
      <c r="Z2146" s="116">
        <v>156</v>
      </c>
      <c r="AA2146" s="116">
        <v>782</v>
      </c>
      <c r="AB2146" s="116">
        <v>49</v>
      </c>
      <c r="AC2146" s="116">
        <v>245</v>
      </c>
      <c r="AD2146" s="116">
        <v>136</v>
      </c>
      <c r="AE2146" s="116">
        <v>680</v>
      </c>
      <c r="AF2146" s="116" t="s">
        <v>1860</v>
      </c>
      <c r="AG2146" s="117"/>
      <c r="AH2146" s="117" t="s">
        <v>1861</v>
      </c>
    </row>
    <row r="2147" spans="1:34" x14ac:dyDescent="0.25">
      <c r="A2147" s="118" t="s">
        <v>142</v>
      </c>
      <c r="B2147" s="118" t="s">
        <v>143</v>
      </c>
      <c r="C2147" s="118" t="s">
        <v>6026</v>
      </c>
      <c r="D2147" s="118" t="s">
        <v>635</v>
      </c>
      <c r="E2147" s="118" t="s">
        <v>410</v>
      </c>
      <c r="F2147" s="118" t="s">
        <v>1346</v>
      </c>
      <c r="G2147" s="118" t="s">
        <v>1347</v>
      </c>
      <c r="H2147" s="118" t="s">
        <v>6027</v>
      </c>
      <c r="I2147" s="118"/>
      <c r="J2147" s="118" t="s">
        <v>1885</v>
      </c>
      <c r="K2147" s="119">
        <v>11.69222222</v>
      </c>
      <c r="L2147" s="119">
        <v>32.802500000000002</v>
      </c>
      <c r="M2147" s="118" t="s">
        <v>1859</v>
      </c>
      <c r="N2147" s="116" t="s">
        <v>159</v>
      </c>
      <c r="O2147" s="119">
        <v>233</v>
      </c>
      <c r="P2147" s="119">
        <v>1305</v>
      </c>
      <c r="Q2147" s="119">
        <v>65</v>
      </c>
      <c r="R2147" s="119">
        <v>461</v>
      </c>
      <c r="S2147" s="119">
        <v>168</v>
      </c>
      <c r="T2147" s="119">
        <v>844</v>
      </c>
      <c r="U2147" s="119" t="s">
        <v>146</v>
      </c>
      <c r="V2147" s="119">
        <v>0</v>
      </c>
      <c r="W2147" s="116">
        <v>0</v>
      </c>
      <c r="X2147" s="119">
        <v>0</v>
      </c>
      <c r="Y2147" s="119">
        <v>0</v>
      </c>
      <c r="Z2147" s="119">
        <v>0</v>
      </c>
      <c r="AA2147" s="119">
        <v>0</v>
      </c>
      <c r="AB2147" s="119">
        <v>0</v>
      </c>
      <c r="AC2147" s="119">
        <v>0</v>
      </c>
      <c r="AD2147" s="119">
        <v>0</v>
      </c>
      <c r="AE2147" s="119">
        <v>0</v>
      </c>
      <c r="AF2147" s="116" t="s">
        <v>1860</v>
      </c>
      <c r="AG2147" s="118"/>
      <c r="AH2147" s="117" t="s">
        <v>1861</v>
      </c>
    </row>
    <row r="2148" spans="1:34" x14ac:dyDescent="0.25">
      <c r="A2148" s="117" t="s">
        <v>142</v>
      </c>
      <c r="B2148" s="117" t="s">
        <v>143</v>
      </c>
      <c r="C2148" s="117" t="s">
        <v>6028</v>
      </c>
      <c r="D2148" s="117" t="s">
        <v>953</v>
      </c>
      <c r="E2148" s="117" t="s">
        <v>353</v>
      </c>
      <c r="F2148" s="117" t="s">
        <v>977</v>
      </c>
      <c r="G2148" s="117" t="s">
        <v>978</v>
      </c>
      <c r="H2148" s="117" t="s">
        <v>6029</v>
      </c>
      <c r="I2148" s="117"/>
      <c r="J2148" s="116" t="s">
        <v>1858</v>
      </c>
      <c r="K2148" s="116">
        <v>8.8817245239999991</v>
      </c>
      <c r="L2148" s="116">
        <v>32.645999541000002</v>
      </c>
      <c r="M2148" s="117" t="s">
        <v>1859</v>
      </c>
      <c r="N2148" s="116" t="s">
        <v>159</v>
      </c>
      <c r="O2148" s="116">
        <v>100</v>
      </c>
      <c r="P2148" s="116">
        <v>600</v>
      </c>
      <c r="Q2148" s="116">
        <v>86</v>
      </c>
      <c r="R2148" s="116">
        <v>516</v>
      </c>
      <c r="S2148" s="116">
        <v>14</v>
      </c>
      <c r="T2148" s="116">
        <v>84</v>
      </c>
      <c r="U2148" s="116" t="s">
        <v>159</v>
      </c>
      <c r="V2148" s="116">
        <v>128</v>
      </c>
      <c r="W2148" s="116">
        <v>787</v>
      </c>
      <c r="X2148" s="116">
        <v>63</v>
      </c>
      <c r="Y2148" s="116">
        <v>378</v>
      </c>
      <c r="Z2148" s="116">
        <v>65</v>
      </c>
      <c r="AA2148" s="116">
        <v>409</v>
      </c>
      <c r="AB2148" s="116">
        <v>0</v>
      </c>
      <c r="AC2148" s="116">
        <v>0</v>
      </c>
      <c r="AD2148" s="116">
        <v>0</v>
      </c>
      <c r="AE2148" s="116">
        <v>0</v>
      </c>
      <c r="AF2148" s="116" t="s">
        <v>1860</v>
      </c>
      <c r="AG2148" s="117"/>
      <c r="AH2148" s="117" t="s">
        <v>1861</v>
      </c>
    </row>
    <row r="2149" spans="1:34" x14ac:dyDescent="0.25">
      <c r="A2149" s="117" t="s">
        <v>142</v>
      </c>
      <c r="B2149" s="117" t="s">
        <v>143</v>
      </c>
      <c r="C2149" s="117" t="s">
        <v>6030</v>
      </c>
      <c r="D2149" s="117" t="s">
        <v>953</v>
      </c>
      <c r="E2149" s="117" t="s">
        <v>353</v>
      </c>
      <c r="F2149" s="117" t="s">
        <v>977</v>
      </c>
      <c r="G2149" s="117" t="s">
        <v>978</v>
      </c>
      <c r="H2149" s="117" t="s">
        <v>258</v>
      </c>
      <c r="I2149" s="117"/>
      <c r="J2149" s="116" t="s">
        <v>1858</v>
      </c>
      <c r="K2149" s="116">
        <v>8.8803000000000001</v>
      </c>
      <c r="L2149" s="116">
        <v>32.571899999999999</v>
      </c>
      <c r="M2149" s="117" t="s">
        <v>1859</v>
      </c>
      <c r="N2149" s="116" t="s">
        <v>159</v>
      </c>
      <c r="O2149" s="116">
        <v>21</v>
      </c>
      <c r="P2149" s="116">
        <v>126</v>
      </c>
      <c r="Q2149" s="116">
        <v>21</v>
      </c>
      <c r="R2149" s="116">
        <v>126</v>
      </c>
      <c r="S2149" s="116">
        <v>0</v>
      </c>
      <c r="T2149" s="116">
        <v>0</v>
      </c>
      <c r="U2149" s="116" t="s">
        <v>159</v>
      </c>
      <c r="V2149" s="116">
        <v>80</v>
      </c>
      <c r="W2149" s="116">
        <v>480</v>
      </c>
      <c r="X2149" s="116">
        <v>50</v>
      </c>
      <c r="Y2149" s="116">
        <v>300</v>
      </c>
      <c r="Z2149" s="116">
        <v>30</v>
      </c>
      <c r="AA2149" s="116">
        <v>180</v>
      </c>
      <c r="AB2149" s="116">
        <v>8</v>
      </c>
      <c r="AC2149" s="116">
        <v>48</v>
      </c>
      <c r="AD2149" s="116">
        <v>6</v>
      </c>
      <c r="AE2149" s="116">
        <v>36</v>
      </c>
      <c r="AF2149" s="116" t="s">
        <v>1860</v>
      </c>
      <c r="AG2149" s="117"/>
      <c r="AH2149" s="117" t="s">
        <v>1861</v>
      </c>
    </row>
    <row r="2150" spans="1:34" x14ac:dyDescent="0.25">
      <c r="A2150" s="117" t="s">
        <v>142</v>
      </c>
      <c r="B2150" s="117" t="s">
        <v>143</v>
      </c>
      <c r="C2150" s="117" t="s">
        <v>6031</v>
      </c>
      <c r="D2150" s="117" t="s">
        <v>953</v>
      </c>
      <c r="E2150" s="117" t="s">
        <v>353</v>
      </c>
      <c r="F2150" s="117" t="s">
        <v>977</v>
      </c>
      <c r="G2150" s="117" t="s">
        <v>978</v>
      </c>
      <c r="H2150" s="117" t="s">
        <v>6032</v>
      </c>
      <c r="I2150" s="117"/>
      <c r="J2150" s="116" t="s">
        <v>1858</v>
      </c>
      <c r="K2150" s="116">
        <v>8.9417956059999995</v>
      </c>
      <c r="L2150" s="116">
        <v>32.476134770000002</v>
      </c>
      <c r="M2150" s="117" t="s">
        <v>1859</v>
      </c>
      <c r="N2150" s="116" t="s">
        <v>159</v>
      </c>
      <c r="O2150" s="116">
        <v>114</v>
      </c>
      <c r="P2150" s="116">
        <v>684</v>
      </c>
      <c r="Q2150" s="116">
        <v>108</v>
      </c>
      <c r="R2150" s="116">
        <v>648</v>
      </c>
      <c r="S2150" s="116">
        <v>6</v>
      </c>
      <c r="T2150" s="116">
        <v>36</v>
      </c>
      <c r="U2150" s="116" t="s">
        <v>159</v>
      </c>
      <c r="V2150" s="116">
        <v>63</v>
      </c>
      <c r="W2150" s="116">
        <v>378</v>
      </c>
      <c r="X2150" s="116">
        <v>41</v>
      </c>
      <c r="Y2150" s="116">
        <v>246</v>
      </c>
      <c r="Z2150" s="116">
        <v>22</v>
      </c>
      <c r="AA2150" s="116">
        <v>132</v>
      </c>
      <c r="AB2150" s="116">
        <v>3</v>
      </c>
      <c r="AC2150" s="116">
        <v>18</v>
      </c>
      <c r="AD2150" s="116">
        <v>4</v>
      </c>
      <c r="AE2150" s="116">
        <v>24</v>
      </c>
      <c r="AF2150" s="116" t="s">
        <v>1860</v>
      </c>
      <c r="AG2150" s="117"/>
      <c r="AH2150" s="117" t="s">
        <v>1861</v>
      </c>
    </row>
    <row r="2151" spans="1:34" x14ac:dyDescent="0.25">
      <c r="A2151" s="117" t="s">
        <v>142</v>
      </c>
      <c r="B2151" s="117" t="s">
        <v>143</v>
      </c>
      <c r="C2151" s="117" t="s">
        <v>6033</v>
      </c>
      <c r="D2151" s="117" t="s">
        <v>953</v>
      </c>
      <c r="E2151" s="117" t="s">
        <v>353</v>
      </c>
      <c r="F2151" s="117" t="s">
        <v>977</v>
      </c>
      <c r="G2151" s="117" t="s">
        <v>978</v>
      </c>
      <c r="H2151" s="117" t="s">
        <v>3367</v>
      </c>
      <c r="I2151" s="117"/>
      <c r="J2151" s="116" t="s">
        <v>1858</v>
      </c>
      <c r="K2151" s="116">
        <v>9.0924999999999994</v>
      </c>
      <c r="L2151" s="116">
        <v>32.745669999999997</v>
      </c>
      <c r="M2151" s="117" t="s">
        <v>1859</v>
      </c>
      <c r="N2151" s="116" t="s">
        <v>159</v>
      </c>
      <c r="O2151" s="116">
        <v>49</v>
      </c>
      <c r="P2151" s="116">
        <v>312</v>
      </c>
      <c r="Q2151" s="116">
        <v>4</v>
      </c>
      <c r="R2151" s="116">
        <v>42</v>
      </c>
      <c r="S2151" s="116">
        <v>45</v>
      </c>
      <c r="T2151" s="116">
        <v>270</v>
      </c>
      <c r="U2151" s="116" t="s">
        <v>159</v>
      </c>
      <c r="V2151" s="116">
        <v>602</v>
      </c>
      <c r="W2151" s="116">
        <v>3369</v>
      </c>
      <c r="X2151" s="116">
        <v>125</v>
      </c>
      <c r="Y2151" s="116">
        <v>750</v>
      </c>
      <c r="Z2151" s="116">
        <v>477</v>
      </c>
      <c r="AA2151" s="116">
        <v>2619</v>
      </c>
      <c r="AB2151" s="116">
        <v>5</v>
      </c>
      <c r="AC2151" s="116">
        <v>30</v>
      </c>
      <c r="AD2151" s="116">
        <v>0</v>
      </c>
      <c r="AE2151" s="116">
        <v>0</v>
      </c>
      <c r="AF2151" s="116" t="s">
        <v>1860</v>
      </c>
      <c r="AG2151" s="117"/>
      <c r="AH2151" s="117" t="s">
        <v>1861</v>
      </c>
    </row>
    <row r="2152" spans="1:34" x14ac:dyDescent="0.25">
      <c r="A2152" s="117" t="s">
        <v>142</v>
      </c>
      <c r="B2152" s="117" t="s">
        <v>143</v>
      </c>
      <c r="C2152" s="117" t="s">
        <v>6034</v>
      </c>
      <c r="D2152" s="117" t="s">
        <v>953</v>
      </c>
      <c r="E2152" s="117" t="s">
        <v>353</v>
      </c>
      <c r="F2152" s="117" t="s">
        <v>977</v>
      </c>
      <c r="G2152" s="117" t="s">
        <v>978</v>
      </c>
      <c r="H2152" s="117" t="s">
        <v>6035</v>
      </c>
      <c r="I2152" s="117"/>
      <c r="J2152" s="116" t="s">
        <v>1858</v>
      </c>
      <c r="K2152" s="116">
        <v>8.9359705129999991</v>
      </c>
      <c r="L2152" s="116">
        <v>32.516387219999999</v>
      </c>
      <c r="M2152" s="117" t="s">
        <v>1859</v>
      </c>
      <c r="N2152" s="116" t="s">
        <v>159</v>
      </c>
      <c r="O2152" s="116">
        <v>125</v>
      </c>
      <c r="P2152" s="116">
        <v>750</v>
      </c>
      <c r="Q2152" s="116">
        <v>104</v>
      </c>
      <c r="R2152" s="116">
        <v>624</v>
      </c>
      <c r="S2152" s="116">
        <v>21</v>
      </c>
      <c r="T2152" s="116">
        <v>126</v>
      </c>
      <c r="U2152" s="116" t="s">
        <v>159</v>
      </c>
      <c r="V2152" s="116">
        <v>146</v>
      </c>
      <c r="W2152" s="116">
        <v>876</v>
      </c>
      <c r="X2152" s="116">
        <v>25</v>
      </c>
      <c r="Y2152" s="116">
        <v>150</v>
      </c>
      <c r="Z2152" s="116">
        <v>121</v>
      </c>
      <c r="AA2152" s="116">
        <v>726</v>
      </c>
      <c r="AB2152" s="116">
        <v>0</v>
      </c>
      <c r="AC2152" s="116">
        <v>0</v>
      </c>
      <c r="AD2152" s="116">
        <v>0</v>
      </c>
      <c r="AE2152" s="116">
        <v>0</v>
      </c>
      <c r="AF2152" s="116" t="s">
        <v>1860</v>
      </c>
      <c r="AG2152" s="117"/>
      <c r="AH2152" s="117" t="s">
        <v>1861</v>
      </c>
    </row>
    <row r="2153" spans="1:34" x14ac:dyDescent="0.25">
      <c r="A2153" s="117" t="s">
        <v>142</v>
      </c>
      <c r="B2153" s="117" t="s">
        <v>143</v>
      </c>
      <c r="C2153" s="117" t="s">
        <v>6036</v>
      </c>
      <c r="D2153" s="117" t="s">
        <v>953</v>
      </c>
      <c r="E2153" s="117" t="s">
        <v>353</v>
      </c>
      <c r="F2153" s="117" t="s">
        <v>977</v>
      </c>
      <c r="G2153" s="117" t="s">
        <v>978</v>
      </c>
      <c r="H2153" s="117" t="s">
        <v>6037</v>
      </c>
      <c r="I2153" s="117"/>
      <c r="J2153" s="116" t="s">
        <v>1858</v>
      </c>
      <c r="K2153" s="116">
        <v>8.9359663000000005</v>
      </c>
      <c r="L2153" s="116">
        <v>32.681407200000002</v>
      </c>
      <c r="M2153" s="117" t="s">
        <v>1859</v>
      </c>
      <c r="N2153" s="116" t="s">
        <v>159</v>
      </c>
      <c r="O2153" s="116">
        <v>50</v>
      </c>
      <c r="P2153" s="116">
        <v>300</v>
      </c>
      <c r="Q2153" s="116">
        <v>19</v>
      </c>
      <c r="R2153" s="116">
        <v>114</v>
      </c>
      <c r="S2153" s="116">
        <v>31</v>
      </c>
      <c r="T2153" s="116">
        <v>186</v>
      </c>
      <c r="U2153" s="116" t="s">
        <v>159</v>
      </c>
      <c r="V2153" s="116">
        <v>224</v>
      </c>
      <c r="W2153" s="116">
        <v>1344</v>
      </c>
      <c r="X2153" s="116">
        <v>180</v>
      </c>
      <c r="Y2153" s="116">
        <v>1080</v>
      </c>
      <c r="Z2153" s="116">
        <v>44</v>
      </c>
      <c r="AA2153" s="116">
        <v>264</v>
      </c>
      <c r="AB2153" s="116">
        <v>0</v>
      </c>
      <c r="AC2153" s="116">
        <v>0</v>
      </c>
      <c r="AD2153" s="116">
        <v>20</v>
      </c>
      <c r="AE2153" s="116">
        <v>120</v>
      </c>
      <c r="AF2153" s="116" t="s">
        <v>1860</v>
      </c>
      <c r="AG2153" s="117"/>
      <c r="AH2153" s="117" t="s">
        <v>1861</v>
      </c>
    </row>
    <row r="2154" spans="1:34" x14ac:dyDescent="0.25">
      <c r="A2154" s="117" t="s">
        <v>142</v>
      </c>
      <c r="B2154" s="117" t="s">
        <v>143</v>
      </c>
      <c r="C2154" s="117" t="s">
        <v>6038</v>
      </c>
      <c r="D2154" s="117" t="s">
        <v>953</v>
      </c>
      <c r="E2154" s="117" t="s">
        <v>353</v>
      </c>
      <c r="F2154" s="117" t="s">
        <v>977</v>
      </c>
      <c r="G2154" s="117" t="s">
        <v>978</v>
      </c>
      <c r="H2154" s="117" t="s">
        <v>6039</v>
      </c>
      <c r="I2154" s="117"/>
      <c r="J2154" s="116" t="s">
        <v>1858</v>
      </c>
      <c r="K2154" s="116">
        <v>9.0181799999999992</v>
      </c>
      <c r="L2154" s="116">
        <v>32.589089999999999</v>
      </c>
      <c r="M2154" s="117" t="s">
        <v>1859</v>
      </c>
      <c r="N2154" s="116" t="s">
        <v>159</v>
      </c>
      <c r="O2154" s="116">
        <v>139</v>
      </c>
      <c r="P2154" s="116">
        <v>834</v>
      </c>
      <c r="Q2154" s="116">
        <v>108</v>
      </c>
      <c r="R2154" s="116">
        <v>648</v>
      </c>
      <c r="S2154" s="116">
        <v>31</v>
      </c>
      <c r="T2154" s="116">
        <v>186</v>
      </c>
      <c r="U2154" s="116" t="s">
        <v>159</v>
      </c>
      <c r="V2154" s="116">
        <v>82</v>
      </c>
      <c r="W2154" s="116">
        <v>492</v>
      </c>
      <c r="X2154" s="116">
        <v>57</v>
      </c>
      <c r="Y2154" s="116">
        <v>342</v>
      </c>
      <c r="Z2154" s="116">
        <v>25</v>
      </c>
      <c r="AA2154" s="116">
        <v>150</v>
      </c>
      <c r="AB2154" s="116">
        <v>12</v>
      </c>
      <c r="AC2154" s="116">
        <v>72</v>
      </c>
      <c r="AD2154" s="116">
        <v>0</v>
      </c>
      <c r="AE2154" s="116">
        <v>0</v>
      </c>
      <c r="AF2154" s="116" t="s">
        <v>1860</v>
      </c>
      <c r="AG2154" s="117" t="s">
        <v>1888</v>
      </c>
      <c r="AH2154" s="117" t="s">
        <v>1861</v>
      </c>
    </row>
    <row r="2155" spans="1:34" x14ac:dyDescent="0.25">
      <c r="A2155" s="117" t="s">
        <v>142</v>
      </c>
      <c r="B2155" s="117" t="s">
        <v>143</v>
      </c>
      <c r="C2155" s="117" t="s">
        <v>6040</v>
      </c>
      <c r="D2155" s="117" t="s">
        <v>953</v>
      </c>
      <c r="E2155" s="117" t="s">
        <v>353</v>
      </c>
      <c r="F2155" s="117" t="s">
        <v>1009</v>
      </c>
      <c r="G2155" s="117" t="s">
        <v>1010</v>
      </c>
      <c r="H2155" s="117" t="s">
        <v>6041</v>
      </c>
      <c r="I2155" s="117"/>
      <c r="J2155" s="116" t="s">
        <v>1858</v>
      </c>
      <c r="K2155" s="116">
        <v>8.2429199999999998</v>
      </c>
      <c r="L2155" s="116">
        <v>33.112099999999998</v>
      </c>
      <c r="M2155" s="117" t="s">
        <v>1859</v>
      </c>
      <c r="N2155" s="116" t="s">
        <v>159</v>
      </c>
      <c r="O2155" s="116">
        <v>42</v>
      </c>
      <c r="P2155" s="116">
        <v>252</v>
      </c>
      <c r="Q2155" s="116">
        <v>12</v>
      </c>
      <c r="R2155" s="116">
        <v>72</v>
      </c>
      <c r="S2155" s="116">
        <v>30</v>
      </c>
      <c r="T2155" s="116">
        <v>180</v>
      </c>
      <c r="U2155" s="116" t="s">
        <v>159</v>
      </c>
      <c r="V2155" s="116">
        <v>397</v>
      </c>
      <c r="W2155" s="116">
        <v>2114</v>
      </c>
      <c r="X2155" s="116">
        <v>168</v>
      </c>
      <c r="Y2155" s="116">
        <v>940</v>
      </c>
      <c r="Z2155" s="116">
        <v>229</v>
      </c>
      <c r="AA2155" s="116">
        <v>1174</v>
      </c>
      <c r="AB2155" s="116">
        <v>7</v>
      </c>
      <c r="AC2155" s="116">
        <v>42</v>
      </c>
      <c r="AD2155" s="116">
        <v>13</v>
      </c>
      <c r="AE2155" s="116">
        <v>78</v>
      </c>
      <c r="AF2155" s="116" t="s">
        <v>1860</v>
      </c>
      <c r="AG2155" s="117"/>
      <c r="AH2155" s="117" t="s">
        <v>1861</v>
      </c>
    </row>
    <row r="2156" spans="1:34" x14ac:dyDescent="0.25">
      <c r="A2156" s="117" t="s">
        <v>142</v>
      </c>
      <c r="B2156" s="117" t="s">
        <v>143</v>
      </c>
      <c r="C2156" s="117" t="s">
        <v>6042</v>
      </c>
      <c r="D2156" s="117" t="s">
        <v>953</v>
      </c>
      <c r="E2156" s="117" t="s">
        <v>353</v>
      </c>
      <c r="F2156" s="117" t="s">
        <v>1009</v>
      </c>
      <c r="G2156" s="117" t="s">
        <v>1010</v>
      </c>
      <c r="H2156" s="117" t="s">
        <v>6043</v>
      </c>
      <c r="I2156" s="117"/>
      <c r="J2156" s="116" t="s">
        <v>1858</v>
      </c>
      <c r="K2156" s="116">
        <v>8.3835829999999998</v>
      </c>
      <c r="L2156" s="116">
        <v>32.843766000000002</v>
      </c>
      <c r="M2156" s="117" t="s">
        <v>1859</v>
      </c>
      <c r="N2156" s="116" t="s">
        <v>159</v>
      </c>
      <c r="O2156" s="116">
        <v>46</v>
      </c>
      <c r="P2156" s="116">
        <v>276</v>
      </c>
      <c r="Q2156" s="116">
        <v>15</v>
      </c>
      <c r="R2156" s="116">
        <v>90</v>
      </c>
      <c r="S2156" s="116">
        <v>31</v>
      </c>
      <c r="T2156" s="116">
        <v>186</v>
      </c>
      <c r="U2156" s="116" t="s">
        <v>159</v>
      </c>
      <c r="V2156" s="116">
        <v>683</v>
      </c>
      <c r="W2156" s="116">
        <v>3627</v>
      </c>
      <c r="X2156" s="116">
        <v>331</v>
      </c>
      <c r="Y2156" s="116">
        <v>1695</v>
      </c>
      <c r="Z2156" s="116">
        <v>352</v>
      </c>
      <c r="AA2156" s="116">
        <v>1932</v>
      </c>
      <c r="AB2156" s="116">
        <v>13</v>
      </c>
      <c r="AC2156" s="116">
        <v>78</v>
      </c>
      <c r="AD2156" s="116">
        <v>20</v>
      </c>
      <c r="AE2156" s="116">
        <v>120</v>
      </c>
      <c r="AF2156" s="116" t="s">
        <v>1860</v>
      </c>
      <c r="AG2156" s="117"/>
      <c r="AH2156" s="117" t="s">
        <v>1861</v>
      </c>
    </row>
    <row r="2157" spans="1:34" x14ac:dyDescent="0.25">
      <c r="A2157" s="117" t="s">
        <v>142</v>
      </c>
      <c r="B2157" s="117" t="s">
        <v>143</v>
      </c>
      <c r="C2157" s="117" t="s">
        <v>6044</v>
      </c>
      <c r="D2157" s="117" t="s">
        <v>953</v>
      </c>
      <c r="E2157" s="117" t="s">
        <v>353</v>
      </c>
      <c r="F2157" s="117" t="s">
        <v>1009</v>
      </c>
      <c r="G2157" s="117" t="s">
        <v>1010</v>
      </c>
      <c r="H2157" s="117" t="s">
        <v>6045</v>
      </c>
      <c r="I2157" s="117"/>
      <c r="J2157" s="116" t="s">
        <v>1858</v>
      </c>
      <c r="K2157" s="116">
        <v>8.5983199999999993</v>
      </c>
      <c r="L2157" s="116">
        <v>32.884450000000001</v>
      </c>
      <c r="M2157" s="117" t="s">
        <v>1859</v>
      </c>
      <c r="N2157" s="116" t="s">
        <v>159</v>
      </c>
      <c r="O2157" s="116">
        <v>30</v>
      </c>
      <c r="P2157" s="116">
        <v>180</v>
      </c>
      <c r="Q2157" s="116">
        <v>4</v>
      </c>
      <c r="R2157" s="116">
        <v>24</v>
      </c>
      <c r="S2157" s="116">
        <v>26</v>
      </c>
      <c r="T2157" s="116">
        <v>156</v>
      </c>
      <c r="U2157" s="116" t="s">
        <v>159</v>
      </c>
      <c r="V2157" s="116">
        <v>86</v>
      </c>
      <c r="W2157" s="116">
        <v>566</v>
      </c>
      <c r="X2157" s="116">
        <v>24</v>
      </c>
      <c r="Y2157" s="116">
        <v>144</v>
      </c>
      <c r="Z2157" s="116">
        <v>62</v>
      </c>
      <c r="AA2157" s="116">
        <v>422</v>
      </c>
      <c r="AB2157" s="116">
        <v>0</v>
      </c>
      <c r="AC2157" s="116">
        <v>0</v>
      </c>
      <c r="AD2157" s="116">
        <v>8</v>
      </c>
      <c r="AE2157" s="116">
        <v>48</v>
      </c>
      <c r="AF2157" s="116" t="s">
        <v>1860</v>
      </c>
      <c r="AG2157" s="117"/>
      <c r="AH2157" s="117" t="s">
        <v>1861</v>
      </c>
    </row>
    <row r="2158" spans="1:34" x14ac:dyDescent="0.25">
      <c r="A2158" s="117" t="s">
        <v>142</v>
      </c>
      <c r="B2158" s="117" t="s">
        <v>143</v>
      </c>
      <c r="C2158" s="117" t="s">
        <v>6046</v>
      </c>
      <c r="D2158" s="117" t="s">
        <v>953</v>
      </c>
      <c r="E2158" s="117" t="s">
        <v>353</v>
      </c>
      <c r="F2158" s="117" t="s">
        <v>1009</v>
      </c>
      <c r="G2158" s="117" t="s">
        <v>1010</v>
      </c>
      <c r="H2158" s="117" t="s">
        <v>6047</v>
      </c>
      <c r="I2158" s="117"/>
      <c r="J2158" s="116" t="s">
        <v>1858</v>
      </c>
      <c r="K2158" s="116">
        <v>8.4367000000000001</v>
      </c>
      <c r="L2158" s="116">
        <v>33.158520000000003</v>
      </c>
      <c r="M2158" s="117" t="s">
        <v>1859</v>
      </c>
      <c r="N2158" s="116" t="s">
        <v>159</v>
      </c>
      <c r="O2158" s="116">
        <v>28</v>
      </c>
      <c r="P2158" s="116">
        <v>168</v>
      </c>
      <c r="Q2158" s="116">
        <v>4</v>
      </c>
      <c r="R2158" s="116">
        <v>24</v>
      </c>
      <c r="S2158" s="116">
        <v>24</v>
      </c>
      <c r="T2158" s="116">
        <v>144</v>
      </c>
      <c r="U2158" s="116" t="s">
        <v>159</v>
      </c>
      <c r="V2158" s="116">
        <v>44</v>
      </c>
      <c r="W2158" s="116">
        <v>264</v>
      </c>
      <c r="X2158" s="116">
        <v>20</v>
      </c>
      <c r="Y2158" s="116">
        <v>120</v>
      </c>
      <c r="Z2158" s="116">
        <v>24</v>
      </c>
      <c r="AA2158" s="116">
        <v>144</v>
      </c>
      <c r="AB2158" s="116">
        <v>0</v>
      </c>
      <c r="AC2158" s="116">
        <v>0</v>
      </c>
      <c r="AD2158" s="116">
        <v>10</v>
      </c>
      <c r="AE2158" s="116">
        <v>60</v>
      </c>
      <c r="AF2158" s="116" t="s">
        <v>1860</v>
      </c>
      <c r="AG2158" s="117"/>
      <c r="AH2158" s="117" t="s">
        <v>1861</v>
      </c>
    </row>
    <row r="2159" spans="1:34" x14ac:dyDescent="0.25">
      <c r="A2159" s="117" t="s">
        <v>142</v>
      </c>
      <c r="B2159" s="117" t="s">
        <v>143</v>
      </c>
      <c r="C2159" s="117" t="s">
        <v>6048</v>
      </c>
      <c r="D2159" s="117" t="s">
        <v>953</v>
      </c>
      <c r="E2159" s="117" t="s">
        <v>353</v>
      </c>
      <c r="F2159" s="117" t="s">
        <v>1009</v>
      </c>
      <c r="G2159" s="117" t="s">
        <v>1010</v>
      </c>
      <c r="H2159" s="117" t="s">
        <v>6049</v>
      </c>
      <c r="I2159" s="117"/>
      <c r="J2159" s="116" t="s">
        <v>1858</v>
      </c>
      <c r="K2159" s="116">
        <v>8.6</v>
      </c>
      <c r="L2159" s="116">
        <v>32.9</v>
      </c>
      <c r="M2159" s="117" t="s">
        <v>1859</v>
      </c>
      <c r="N2159" s="116" t="s">
        <v>159</v>
      </c>
      <c r="O2159" s="116">
        <v>24</v>
      </c>
      <c r="P2159" s="116">
        <v>144</v>
      </c>
      <c r="Q2159" s="116">
        <v>4</v>
      </c>
      <c r="R2159" s="116">
        <v>24</v>
      </c>
      <c r="S2159" s="116">
        <v>20</v>
      </c>
      <c r="T2159" s="116">
        <v>120</v>
      </c>
      <c r="U2159" s="116" t="s">
        <v>159</v>
      </c>
      <c r="V2159" s="116">
        <v>26</v>
      </c>
      <c r="W2159" s="116">
        <v>156</v>
      </c>
      <c r="X2159" s="116">
        <v>15</v>
      </c>
      <c r="Y2159" s="116">
        <v>90</v>
      </c>
      <c r="Z2159" s="116">
        <v>11</v>
      </c>
      <c r="AA2159" s="116">
        <v>66</v>
      </c>
      <c r="AB2159" s="116">
        <v>0</v>
      </c>
      <c r="AC2159" s="116">
        <v>0</v>
      </c>
      <c r="AD2159" s="116">
        <v>0</v>
      </c>
      <c r="AE2159" s="116">
        <v>0</v>
      </c>
      <c r="AF2159" s="116" t="s">
        <v>1860</v>
      </c>
      <c r="AG2159" s="117"/>
      <c r="AH2159" s="117" t="s">
        <v>1861</v>
      </c>
    </row>
    <row r="2160" spans="1:34" x14ac:dyDescent="0.25">
      <c r="A2160" s="117" t="s">
        <v>142</v>
      </c>
      <c r="B2160" s="117" t="s">
        <v>143</v>
      </c>
      <c r="C2160" s="117" t="s">
        <v>6050</v>
      </c>
      <c r="D2160" s="117" t="s">
        <v>953</v>
      </c>
      <c r="E2160" s="117" t="s">
        <v>353</v>
      </c>
      <c r="F2160" s="117" t="s">
        <v>1009</v>
      </c>
      <c r="G2160" s="117" t="s">
        <v>1010</v>
      </c>
      <c r="H2160" s="117" t="s">
        <v>6051</v>
      </c>
      <c r="I2160" s="117"/>
      <c r="J2160" s="116" t="s">
        <v>1858</v>
      </c>
      <c r="K2160" s="116">
        <v>8.4226900750000002</v>
      </c>
      <c r="L2160" s="116">
        <v>33.089357360000001</v>
      </c>
      <c r="M2160" s="117" t="s">
        <v>1859</v>
      </c>
      <c r="N2160" s="116" t="s">
        <v>159</v>
      </c>
      <c r="O2160" s="116">
        <v>26</v>
      </c>
      <c r="P2160" s="116">
        <v>156</v>
      </c>
      <c r="Q2160" s="116">
        <v>4</v>
      </c>
      <c r="R2160" s="116">
        <v>24</v>
      </c>
      <c r="S2160" s="116">
        <v>22</v>
      </c>
      <c r="T2160" s="116">
        <v>132</v>
      </c>
      <c r="U2160" s="116" t="s">
        <v>159</v>
      </c>
      <c r="V2160" s="116">
        <v>38</v>
      </c>
      <c r="W2160" s="116">
        <v>228</v>
      </c>
      <c r="X2160" s="116">
        <v>18</v>
      </c>
      <c r="Y2160" s="116">
        <v>108</v>
      </c>
      <c r="Z2160" s="116">
        <v>20</v>
      </c>
      <c r="AA2160" s="116">
        <v>120</v>
      </c>
      <c r="AB2160" s="116">
        <v>0</v>
      </c>
      <c r="AC2160" s="116">
        <v>0</v>
      </c>
      <c r="AD2160" s="116">
        <v>7</v>
      </c>
      <c r="AE2160" s="116">
        <v>42</v>
      </c>
      <c r="AF2160" s="116" t="s">
        <v>1860</v>
      </c>
      <c r="AG2160" s="117"/>
      <c r="AH2160" s="117" t="s">
        <v>1861</v>
      </c>
    </row>
    <row r="2161" spans="1:34" x14ac:dyDescent="0.25">
      <c r="A2161" s="117" t="s">
        <v>142</v>
      </c>
      <c r="B2161" s="117" t="s">
        <v>143</v>
      </c>
      <c r="C2161" s="117" t="s">
        <v>6052</v>
      </c>
      <c r="D2161" s="117" t="s">
        <v>953</v>
      </c>
      <c r="E2161" s="117" t="s">
        <v>353</v>
      </c>
      <c r="F2161" s="117" t="s">
        <v>980</v>
      </c>
      <c r="G2161" s="117" t="s">
        <v>981</v>
      </c>
      <c r="H2161" s="117" t="s">
        <v>6053</v>
      </c>
      <c r="I2161" s="117"/>
      <c r="J2161" s="116" t="s">
        <v>1858</v>
      </c>
      <c r="K2161" s="116">
        <v>8.3531600000000008</v>
      </c>
      <c r="L2161" s="116">
        <v>33.188800000000001</v>
      </c>
      <c r="M2161" s="117" t="s">
        <v>1859</v>
      </c>
      <c r="N2161" s="116" t="s">
        <v>159</v>
      </c>
      <c r="O2161" s="116">
        <v>38</v>
      </c>
      <c r="P2161" s="116">
        <v>228</v>
      </c>
      <c r="Q2161" s="116">
        <v>10</v>
      </c>
      <c r="R2161" s="116">
        <v>60</v>
      </c>
      <c r="S2161" s="116">
        <v>28</v>
      </c>
      <c r="T2161" s="116">
        <v>168</v>
      </c>
      <c r="U2161" s="116" t="s">
        <v>159</v>
      </c>
      <c r="V2161" s="116">
        <v>548</v>
      </c>
      <c r="W2161" s="116">
        <v>2973</v>
      </c>
      <c r="X2161" s="116">
        <v>175</v>
      </c>
      <c r="Y2161" s="116">
        <v>980</v>
      </c>
      <c r="Z2161" s="116">
        <v>373</v>
      </c>
      <c r="AA2161" s="116">
        <v>1993</v>
      </c>
      <c r="AB2161" s="116">
        <v>9</v>
      </c>
      <c r="AC2161" s="116">
        <v>54</v>
      </c>
      <c r="AD2161" s="116">
        <v>15</v>
      </c>
      <c r="AE2161" s="116">
        <v>90</v>
      </c>
      <c r="AF2161" s="116" t="s">
        <v>1860</v>
      </c>
      <c r="AG2161" s="117"/>
      <c r="AH2161" s="117" t="s">
        <v>1861</v>
      </c>
    </row>
    <row r="2162" spans="1:34" x14ac:dyDescent="0.25">
      <c r="A2162" s="117" t="s">
        <v>142</v>
      </c>
      <c r="B2162" s="117" t="s">
        <v>143</v>
      </c>
      <c r="C2162" s="117" t="s">
        <v>6054</v>
      </c>
      <c r="D2162" s="117" t="s">
        <v>953</v>
      </c>
      <c r="E2162" s="117" t="s">
        <v>353</v>
      </c>
      <c r="F2162" s="117" t="s">
        <v>980</v>
      </c>
      <c r="G2162" s="117" t="s">
        <v>981</v>
      </c>
      <c r="H2162" s="117" t="s">
        <v>6055</v>
      </c>
      <c r="I2162" s="117"/>
      <c r="J2162" s="116" t="s">
        <v>1858</v>
      </c>
      <c r="K2162" s="116">
        <v>8.606180621</v>
      </c>
      <c r="L2162" s="116">
        <v>32.897767109999997</v>
      </c>
      <c r="M2162" s="117" t="s">
        <v>1859</v>
      </c>
      <c r="N2162" s="116" t="s">
        <v>159</v>
      </c>
      <c r="O2162" s="116">
        <v>35</v>
      </c>
      <c r="P2162" s="116">
        <v>210</v>
      </c>
      <c r="Q2162" s="116">
        <v>9</v>
      </c>
      <c r="R2162" s="116">
        <v>54</v>
      </c>
      <c r="S2162" s="116">
        <v>26</v>
      </c>
      <c r="T2162" s="116">
        <v>156</v>
      </c>
      <c r="U2162" s="116" t="s">
        <v>159</v>
      </c>
      <c r="V2162" s="116">
        <v>43</v>
      </c>
      <c r="W2162" s="116">
        <v>258</v>
      </c>
      <c r="X2162" s="116">
        <v>20</v>
      </c>
      <c r="Y2162" s="116">
        <v>120</v>
      </c>
      <c r="Z2162" s="116">
        <v>23</v>
      </c>
      <c r="AA2162" s="116">
        <v>138</v>
      </c>
      <c r="AB2162" s="116">
        <v>6</v>
      </c>
      <c r="AC2162" s="116">
        <v>36</v>
      </c>
      <c r="AD2162" s="116">
        <v>0</v>
      </c>
      <c r="AE2162" s="116">
        <v>0</v>
      </c>
      <c r="AF2162" s="116" t="s">
        <v>1860</v>
      </c>
      <c r="AG2162" s="117"/>
      <c r="AH2162" s="117" t="s">
        <v>1861</v>
      </c>
    </row>
    <row r="2163" spans="1:34" x14ac:dyDescent="0.25">
      <c r="A2163" s="117" t="s">
        <v>142</v>
      </c>
      <c r="B2163" s="117" t="s">
        <v>143</v>
      </c>
      <c r="C2163" s="117" t="s">
        <v>6056</v>
      </c>
      <c r="D2163" s="117" t="s">
        <v>953</v>
      </c>
      <c r="E2163" s="117" t="s">
        <v>353</v>
      </c>
      <c r="F2163" s="117" t="s">
        <v>980</v>
      </c>
      <c r="G2163" s="117" t="s">
        <v>981</v>
      </c>
      <c r="H2163" s="117" t="s">
        <v>6057</v>
      </c>
      <c r="I2163" s="117"/>
      <c r="J2163" s="116" t="s">
        <v>1858</v>
      </c>
      <c r="K2163" s="116">
        <v>8.6197364800000003</v>
      </c>
      <c r="L2163" s="116">
        <v>32.97136063</v>
      </c>
      <c r="M2163" s="117" t="s">
        <v>1859</v>
      </c>
      <c r="N2163" s="116" t="s">
        <v>159</v>
      </c>
      <c r="O2163" s="116">
        <v>34</v>
      </c>
      <c r="P2163" s="116">
        <v>204</v>
      </c>
      <c r="Q2163" s="116">
        <v>10</v>
      </c>
      <c r="R2163" s="116">
        <v>60</v>
      </c>
      <c r="S2163" s="116">
        <v>24</v>
      </c>
      <c r="T2163" s="116">
        <v>144</v>
      </c>
      <c r="U2163" s="116" t="s">
        <v>159</v>
      </c>
      <c r="V2163" s="116">
        <v>41</v>
      </c>
      <c r="W2163" s="116">
        <v>246</v>
      </c>
      <c r="X2163" s="116">
        <v>19</v>
      </c>
      <c r="Y2163" s="116">
        <v>114</v>
      </c>
      <c r="Z2163" s="116">
        <v>22</v>
      </c>
      <c r="AA2163" s="116">
        <v>132</v>
      </c>
      <c r="AB2163" s="116">
        <v>0</v>
      </c>
      <c r="AC2163" s="116">
        <v>0</v>
      </c>
      <c r="AD2163" s="116">
        <v>7</v>
      </c>
      <c r="AE2163" s="116">
        <v>42</v>
      </c>
      <c r="AF2163" s="116" t="s">
        <v>1860</v>
      </c>
      <c r="AG2163" s="117"/>
      <c r="AH2163" s="117" t="s">
        <v>1861</v>
      </c>
    </row>
    <row r="2164" spans="1:34" x14ac:dyDescent="0.25">
      <c r="A2164" s="117" t="s">
        <v>142</v>
      </c>
      <c r="B2164" s="117" t="s">
        <v>143</v>
      </c>
      <c r="C2164" s="117" t="s">
        <v>6058</v>
      </c>
      <c r="D2164" s="117" t="s">
        <v>953</v>
      </c>
      <c r="E2164" s="117" t="s">
        <v>353</v>
      </c>
      <c r="F2164" s="117" t="s">
        <v>980</v>
      </c>
      <c r="G2164" s="117" t="s">
        <v>981</v>
      </c>
      <c r="H2164" s="117" t="s">
        <v>6059</v>
      </c>
      <c r="I2164" s="117"/>
      <c r="J2164" s="116" t="s">
        <v>1858</v>
      </c>
      <c r="K2164" s="116">
        <v>8.4018700000000006</v>
      </c>
      <c r="L2164" s="116">
        <v>33.097320000000003</v>
      </c>
      <c r="M2164" s="117" t="s">
        <v>1859</v>
      </c>
      <c r="N2164" s="116" t="s">
        <v>159</v>
      </c>
      <c r="O2164" s="116">
        <v>25</v>
      </c>
      <c r="P2164" s="116">
        <v>150</v>
      </c>
      <c r="Q2164" s="116">
        <v>3</v>
      </c>
      <c r="R2164" s="116">
        <v>18</v>
      </c>
      <c r="S2164" s="116">
        <v>22</v>
      </c>
      <c r="T2164" s="116">
        <v>132</v>
      </c>
      <c r="U2164" s="116" t="s">
        <v>159</v>
      </c>
      <c r="V2164" s="116">
        <v>35</v>
      </c>
      <c r="W2164" s="116">
        <v>210</v>
      </c>
      <c r="X2164" s="116">
        <v>15</v>
      </c>
      <c r="Y2164" s="116">
        <v>90</v>
      </c>
      <c r="Z2164" s="116">
        <v>20</v>
      </c>
      <c r="AA2164" s="116">
        <v>120</v>
      </c>
      <c r="AB2164" s="116">
        <v>8</v>
      </c>
      <c r="AC2164" s="116">
        <v>48</v>
      </c>
      <c r="AD2164" s="116">
        <v>0</v>
      </c>
      <c r="AE2164" s="116">
        <v>0</v>
      </c>
      <c r="AF2164" s="116" t="s">
        <v>1860</v>
      </c>
      <c r="AG2164" s="117"/>
      <c r="AH2164" s="117" t="s">
        <v>1861</v>
      </c>
    </row>
    <row r="2165" spans="1:34" x14ac:dyDescent="0.25">
      <c r="A2165" s="117" t="s">
        <v>142</v>
      </c>
      <c r="B2165" s="117" t="s">
        <v>143</v>
      </c>
      <c r="C2165" s="117" t="s">
        <v>6060</v>
      </c>
      <c r="D2165" s="117" t="s">
        <v>953</v>
      </c>
      <c r="E2165" s="117" t="s">
        <v>353</v>
      </c>
      <c r="F2165" s="117" t="s">
        <v>980</v>
      </c>
      <c r="G2165" s="117" t="s">
        <v>981</v>
      </c>
      <c r="H2165" s="117" t="s">
        <v>6061</v>
      </c>
      <c r="I2165" s="117"/>
      <c r="J2165" s="116" t="s">
        <v>1858</v>
      </c>
      <c r="K2165" s="116">
        <v>8.5685809959999997</v>
      </c>
      <c r="L2165" s="116">
        <v>32.96362989</v>
      </c>
      <c r="M2165" s="117" t="s">
        <v>1859</v>
      </c>
      <c r="N2165" s="116" t="s">
        <v>159</v>
      </c>
      <c r="O2165" s="116">
        <v>36</v>
      </c>
      <c r="P2165" s="116">
        <v>216</v>
      </c>
      <c r="Q2165" s="116">
        <v>9</v>
      </c>
      <c r="R2165" s="116">
        <v>54</v>
      </c>
      <c r="S2165" s="116">
        <v>27</v>
      </c>
      <c r="T2165" s="116">
        <v>162</v>
      </c>
      <c r="U2165" s="116" t="s">
        <v>159</v>
      </c>
      <c r="V2165" s="116">
        <v>48</v>
      </c>
      <c r="W2165" s="116">
        <v>288</v>
      </c>
      <c r="X2165" s="116">
        <v>23</v>
      </c>
      <c r="Y2165" s="116">
        <v>138</v>
      </c>
      <c r="Z2165" s="116">
        <v>25</v>
      </c>
      <c r="AA2165" s="116">
        <v>150</v>
      </c>
      <c r="AB2165" s="116">
        <v>7</v>
      </c>
      <c r="AC2165" s="116">
        <v>42</v>
      </c>
      <c r="AD2165" s="116">
        <v>13</v>
      </c>
      <c r="AE2165" s="116">
        <v>78</v>
      </c>
      <c r="AF2165" s="116" t="s">
        <v>1860</v>
      </c>
      <c r="AG2165" s="117"/>
      <c r="AH2165" s="117" t="s">
        <v>1861</v>
      </c>
    </row>
    <row r="2166" spans="1:34" x14ac:dyDescent="0.25">
      <c r="A2166" s="117" t="s">
        <v>142</v>
      </c>
      <c r="B2166" s="117" t="s">
        <v>143</v>
      </c>
      <c r="C2166" s="117" t="s">
        <v>6062</v>
      </c>
      <c r="D2166" s="117" t="s">
        <v>953</v>
      </c>
      <c r="E2166" s="117" t="s">
        <v>353</v>
      </c>
      <c r="F2166" s="117" t="s">
        <v>980</v>
      </c>
      <c r="G2166" s="117" t="s">
        <v>981</v>
      </c>
      <c r="H2166" s="117" t="s">
        <v>5551</v>
      </c>
      <c r="I2166" s="117"/>
      <c r="J2166" s="116" t="s">
        <v>1858</v>
      </c>
      <c r="K2166" s="116">
        <v>8.5821114999999999</v>
      </c>
      <c r="L2166" s="116">
        <v>32.999490199999997</v>
      </c>
      <c r="M2166" s="117" t="s">
        <v>1859</v>
      </c>
      <c r="N2166" s="116" t="s">
        <v>159</v>
      </c>
      <c r="O2166" s="116">
        <v>32</v>
      </c>
      <c r="P2166" s="116">
        <v>192</v>
      </c>
      <c r="Q2166" s="116">
        <v>9</v>
      </c>
      <c r="R2166" s="116">
        <v>54</v>
      </c>
      <c r="S2166" s="116">
        <v>23</v>
      </c>
      <c r="T2166" s="116">
        <v>138</v>
      </c>
      <c r="U2166" s="116" t="s">
        <v>159</v>
      </c>
      <c r="V2166" s="116">
        <v>40</v>
      </c>
      <c r="W2166" s="116">
        <v>240</v>
      </c>
      <c r="X2166" s="116">
        <v>18</v>
      </c>
      <c r="Y2166" s="116">
        <v>108</v>
      </c>
      <c r="Z2166" s="116">
        <v>22</v>
      </c>
      <c r="AA2166" s="116">
        <v>132</v>
      </c>
      <c r="AB2166" s="116">
        <v>0</v>
      </c>
      <c r="AC2166" s="116">
        <v>0</v>
      </c>
      <c r="AD2166" s="116">
        <v>9</v>
      </c>
      <c r="AE2166" s="116">
        <v>54</v>
      </c>
      <c r="AF2166" s="116" t="s">
        <v>1860</v>
      </c>
      <c r="AG2166" s="117"/>
      <c r="AH2166" s="117" t="s">
        <v>1861</v>
      </c>
    </row>
    <row r="2167" spans="1:34" x14ac:dyDescent="0.25">
      <c r="A2167" s="117" t="s">
        <v>142</v>
      </c>
      <c r="B2167" s="117" t="s">
        <v>143</v>
      </c>
      <c r="C2167" s="117" t="s">
        <v>6063</v>
      </c>
      <c r="D2167" s="117" t="s">
        <v>953</v>
      </c>
      <c r="E2167" s="117" t="s">
        <v>353</v>
      </c>
      <c r="F2167" s="117" t="s">
        <v>1671</v>
      </c>
      <c r="G2167" s="117" t="s">
        <v>1672</v>
      </c>
      <c r="H2167" s="117" t="s">
        <v>1672</v>
      </c>
      <c r="I2167" s="117"/>
      <c r="J2167" s="116" t="s">
        <v>1858</v>
      </c>
      <c r="K2167" s="116">
        <v>8.6511519920000008</v>
      </c>
      <c r="L2167" s="116">
        <v>32.71632915</v>
      </c>
      <c r="M2167" s="117" t="s">
        <v>1859</v>
      </c>
      <c r="N2167" s="116" t="s">
        <v>159</v>
      </c>
      <c r="O2167" s="116">
        <v>1090</v>
      </c>
      <c r="P2167" s="116">
        <v>6000</v>
      </c>
      <c r="Q2167" s="116">
        <v>1090</v>
      </c>
      <c r="R2167" s="116">
        <v>6000</v>
      </c>
      <c r="S2167" s="116">
        <v>0</v>
      </c>
      <c r="T2167" s="116">
        <v>0</v>
      </c>
      <c r="U2167" s="116" t="s">
        <v>159</v>
      </c>
      <c r="V2167" s="116">
        <v>1473</v>
      </c>
      <c r="W2167" s="116">
        <v>6088</v>
      </c>
      <c r="X2167" s="116">
        <v>1473</v>
      </c>
      <c r="Y2167" s="116">
        <v>6088</v>
      </c>
      <c r="Z2167" s="116">
        <v>0</v>
      </c>
      <c r="AA2167" s="116">
        <v>0</v>
      </c>
      <c r="AB2167" s="116">
        <v>0</v>
      </c>
      <c r="AC2167" s="116">
        <v>0</v>
      </c>
      <c r="AD2167" s="116">
        <v>0</v>
      </c>
      <c r="AE2167" s="116">
        <v>0</v>
      </c>
      <c r="AF2167" s="116" t="s">
        <v>2167</v>
      </c>
      <c r="AG2167" s="117" t="s">
        <v>2289</v>
      </c>
      <c r="AH2167" s="117" t="s">
        <v>1861</v>
      </c>
    </row>
    <row r="2168" spans="1:34" x14ac:dyDescent="0.25">
      <c r="A2168" s="117" t="s">
        <v>142</v>
      </c>
      <c r="B2168" s="117" t="s">
        <v>143</v>
      </c>
      <c r="C2168" s="117" t="s">
        <v>6064</v>
      </c>
      <c r="D2168" s="117" t="s">
        <v>953</v>
      </c>
      <c r="E2168" s="117" t="s">
        <v>353</v>
      </c>
      <c r="F2168" s="117" t="s">
        <v>1671</v>
      </c>
      <c r="G2168" s="117" t="s">
        <v>1672</v>
      </c>
      <c r="H2168" s="117" t="s">
        <v>6065</v>
      </c>
      <c r="I2168" s="117"/>
      <c r="J2168" s="116" t="s">
        <v>1858</v>
      </c>
      <c r="K2168" s="116">
        <v>8.5183873170000002</v>
      </c>
      <c r="L2168" s="116">
        <v>32.704214180000001</v>
      </c>
      <c r="M2168" s="117" t="s">
        <v>1859</v>
      </c>
      <c r="N2168" s="116" t="s">
        <v>159</v>
      </c>
      <c r="O2168" s="116">
        <v>117</v>
      </c>
      <c r="P2168" s="116">
        <v>702</v>
      </c>
      <c r="Q2168" s="116">
        <v>68</v>
      </c>
      <c r="R2168" s="116">
        <v>408</v>
      </c>
      <c r="S2168" s="116">
        <v>49</v>
      </c>
      <c r="T2168" s="116">
        <v>294</v>
      </c>
      <c r="U2168" s="116" t="s">
        <v>159</v>
      </c>
      <c r="V2168" s="116">
        <v>118</v>
      </c>
      <c r="W2168" s="116">
        <v>583</v>
      </c>
      <c r="X2168" s="116">
        <v>79</v>
      </c>
      <c r="Y2168" s="116">
        <v>349</v>
      </c>
      <c r="Z2168" s="116">
        <v>39</v>
      </c>
      <c r="AA2168" s="116">
        <v>234</v>
      </c>
      <c r="AB2168" s="116">
        <v>0</v>
      </c>
      <c r="AC2168" s="116">
        <v>0</v>
      </c>
      <c r="AD2168" s="116">
        <v>13</v>
      </c>
      <c r="AE2168" s="116">
        <v>144</v>
      </c>
      <c r="AF2168" s="116" t="s">
        <v>1915</v>
      </c>
      <c r="AG2168" s="117" t="s">
        <v>2289</v>
      </c>
      <c r="AH2168" s="117" t="s">
        <v>1861</v>
      </c>
    </row>
    <row r="2169" spans="1:34" x14ac:dyDescent="0.25">
      <c r="A2169" s="117" t="s">
        <v>142</v>
      </c>
      <c r="B2169" s="117" t="s">
        <v>143</v>
      </c>
      <c r="C2169" s="117" t="s">
        <v>6066</v>
      </c>
      <c r="D2169" s="117" t="s">
        <v>953</v>
      </c>
      <c r="E2169" s="117" t="s">
        <v>353</v>
      </c>
      <c r="F2169" s="117" t="s">
        <v>1671</v>
      </c>
      <c r="G2169" s="117" t="s">
        <v>1672</v>
      </c>
      <c r="H2169" s="117" t="s">
        <v>4622</v>
      </c>
      <c r="I2169" s="117"/>
      <c r="J2169" s="116" t="s">
        <v>1858</v>
      </c>
      <c r="K2169" s="116">
        <v>8.5784149109999994</v>
      </c>
      <c r="L2169" s="116">
        <v>32.651666249999998</v>
      </c>
      <c r="M2169" s="117" t="s">
        <v>1859</v>
      </c>
      <c r="N2169" s="116" t="s">
        <v>159</v>
      </c>
      <c r="O2169" s="116">
        <v>53</v>
      </c>
      <c r="P2169" s="116">
        <v>318</v>
      </c>
      <c r="Q2169" s="116">
        <v>19</v>
      </c>
      <c r="R2169" s="116">
        <v>114</v>
      </c>
      <c r="S2169" s="116">
        <v>34</v>
      </c>
      <c r="T2169" s="116">
        <v>204</v>
      </c>
      <c r="U2169" s="116" t="s">
        <v>159</v>
      </c>
      <c r="V2169" s="116">
        <v>87</v>
      </c>
      <c r="W2169" s="116">
        <v>553</v>
      </c>
      <c r="X2169" s="116">
        <v>50</v>
      </c>
      <c r="Y2169" s="116">
        <v>331</v>
      </c>
      <c r="Z2169" s="116">
        <v>37</v>
      </c>
      <c r="AA2169" s="116">
        <v>222</v>
      </c>
      <c r="AB2169" s="116">
        <v>0</v>
      </c>
      <c r="AC2169" s="116">
        <v>0</v>
      </c>
      <c r="AD2169" s="116">
        <v>12</v>
      </c>
      <c r="AE2169" s="116">
        <v>141</v>
      </c>
      <c r="AF2169" s="116" t="s">
        <v>1915</v>
      </c>
      <c r="AG2169" s="117" t="s">
        <v>2289</v>
      </c>
      <c r="AH2169" s="117" t="s">
        <v>1861</v>
      </c>
    </row>
    <row r="2170" spans="1:34" x14ac:dyDescent="0.25">
      <c r="A2170" s="117" t="s">
        <v>142</v>
      </c>
      <c r="B2170" s="117" t="s">
        <v>143</v>
      </c>
      <c r="C2170" s="117" t="s">
        <v>6067</v>
      </c>
      <c r="D2170" s="117" t="s">
        <v>953</v>
      </c>
      <c r="E2170" s="117" t="s">
        <v>353</v>
      </c>
      <c r="F2170" s="117" t="s">
        <v>1671</v>
      </c>
      <c r="G2170" s="117" t="s">
        <v>1672</v>
      </c>
      <c r="H2170" s="117" t="s">
        <v>6068</v>
      </c>
      <c r="I2170" s="117"/>
      <c r="J2170" s="116" t="s">
        <v>1858</v>
      </c>
      <c r="K2170" s="116">
        <v>8.8002409769999996</v>
      </c>
      <c r="L2170" s="116">
        <v>32.655817829999997</v>
      </c>
      <c r="M2170" s="117" t="s">
        <v>1859</v>
      </c>
      <c r="N2170" s="116" t="s">
        <v>159</v>
      </c>
      <c r="O2170" s="116">
        <v>26</v>
      </c>
      <c r="P2170" s="116">
        <v>156</v>
      </c>
      <c r="Q2170" s="116">
        <v>9</v>
      </c>
      <c r="R2170" s="116">
        <v>54</v>
      </c>
      <c r="S2170" s="116">
        <v>17</v>
      </c>
      <c r="T2170" s="116">
        <v>102</v>
      </c>
      <c r="U2170" s="116" t="s">
        <v>159</v>
      </c>
      <c r="V2170" s="116">
        <v>71</v>
      </c>
      <c r="W2170" s="116">
        <v>457</v>
      </c>
      <c r="X2170" s="116">
        <v>44</v>
      </c>
      <c r="Y2170" s="116">
        <v>295</v>
      </c>
      <c r="Z2170" s="116">
        <v>27</v>
      </c>
      <c r="AA2170" s="116">
        <v>162</v>
      </c>
      <c r="AB2170" s="116">
        <v>0</v>
      </c>
      <c r="AC2170" s="116">
        <v>0</v>
      </c>
      <c r="AD2170" s="116">
        <v>21</v>
      </c>
      <c r="AE2170" s="116">
        <v>75</v>
      </c>
      <c r="AF2170" s="116" t="s">
        <v>1915</v>
      </c>
      <c r="AG2170" s="117" t="s">
        <v>2289</v>
      </c>
      <c r="AH2170" s="117" t="s">
        <v>1861</v>
      </c>
    </row>
    <row r="2171" spans="1:34" x14ac:dyDescent="0.25">
      <c r="A2171" s="117" t="s">
        <v>142</v>
      </c>
      <c r="B2171" s="117" t="s">
        <v>143</v>
      </c>
      <c r="C2171" s="117" t="s">
        <v>6069</v>
      </c>
      <c r="D2171" s="117" t="s">
        <v>953</v>
      </c>
      <c r="E2171" s="117" t="s">
        <v>353</v>
      </c>
      <c r="F2171" s="117" t="s">
        <v>1671</v>
      </c>
      <c r="G2171" s="117" t="s">
        <v>1672</v>
      </c>
      <c r="H2171" s="117" t="s">
        <v>6070</v>
      </c>
      <c r="I2171" s="117"/>
      <c r="J2171" s="116" t="s">
        <v>1858</v>
      </c>
      <c r="K2171" s="116">
        <v>8.8214075160000007</v>
      </c>
      <c r="L2171" s="116">
        <v>32.679050158999999</v>
      </c>
      <c r="M2171" s="117" t="s">
        <v>1859</v>
      </c>
      <c r="N2171" s="116" t="s">
        <v>159</v>
      </c>
      <c r="O2171" s="116">
        <v>67</v>
      </c>
      <c r="P2171" s="116">
        <v>402</v>
      </c>
      <c r="Q2171" s="116">
        <v>51</v>
      </c>
      <c r="R2171" s="116">
        <v>306</v>
      </c>
      <c r="S2171" s="116">
        <v>16</v>
      </c>
      <c r="T2171" s="116">
        <v>96</v>
      </c>
      <c r="U2171" s="116" t="s">
        <v>159</v>
      </c>
      <c r="V2171" s="116">
        <v>68</v>
      </c>
      <c r="W2171" s="116">
        <v>439</v>
      </c>
      <c r="X2171" s="116">
        <v>43</v>
      </c>
      <c r="Y2171" s="116">
        <v>289</v>
      </c>
      <c r="Z2171" s="116">
        <v>25</v>
      </c>
      <c r="AA2171" s="116">
        <v>150</v>
      </c>
      <c r="AB2171" s="116">
        <v>0</v>
      </c>
      <c r="AC2171" s="116">
        <v>0</v>
      </c>
      <c r="AD2171" s="116">
        <v>16</v>
      </c>
      <c r="AE2171" s="116">
        <v>63</v>
      </c>
      <c r="AF2171" s="116" t="s">
        <v>1915</v>
      </c>
      <c r="AG2171" s="117" t="s">
        <v>2289</v>
      </c>
      <c r="AH2171" s="117" t="s">
        <v>1861</v>
      </c>
    </row>
    <row r="2172" spans="1:34" x14ac:dyDescent="0.25">
      <c r="A2172" s="117" t="s">
        <v>142</v>
      </c>
      <c r="B2172" s="117" t="s">
        <v>143</v>
      </c>
      <c r="C2172" s="117" t="s">
        <v>6071</v>
      </c>
      <c r="D2172" s="117" t="s">
        <v>953</v>
      </c>
      <c r="E2172" s="117" t="s">
        <v>353</v>
      </c>
      <c r="F2172" s="117" t="s">
        <v>1671</v>
      </c>
      <c r="G2172" s="117" t="s">
        <v>1672</v>
      </c>
      <c r="H2172" s="117" t="s">
        <v>6072</v>
      </c>
      <c r="I2172" s="117"/>
      <c r="J2172" s="116" t="s">
        <v>1858</v>
      </c>
      <c r="K2172" s="116">
        <v>8.5881699999999999</v>
      </c>
      <c r="L2172" s="116">
        <v>32.653829999999999</v>
      </c>
      <c r="M2172" s="117" t="s">
        <v>1859</v>
      </c>
      <c r="N2172" s="116" t="s">
        <v>159</v>
      </c>
      <c r="O2172" s="116">
        <v>56</v>
      </c>
      <c r="P2172" s="116">
        <v>336</v>
      </c>
      <c r="Q2172" s="116">
        <v>41</v>
      </c>
      <c r="R2172" s="116">
        <v>246</v>
      </c>
      <c r="S2172" s="116">
        <v>15</v>
      </c>
      <c r="T2172" s="116">
        <v>90</v>
      </c>
      <c r="U2172" s="116" t="s">
        <v>159</v>
      </c>
      <c r="V2172" s="116">
        <v>63</v>
      </c>
      <c r="W2172" s="116">
        <v>410</v>
      </c>
      <c r="X2172" s="116">
        <v>40</v>
      </c>
      <c r="Y2172" s="116">
        <v>272</v>
      </c>
      <c r="Z2172" s="116">
        <v>23</v>
      </c>
      <c r="AA2172" s="116">
        <v>138</v>
      </c>
      <c r="AB2172" s="116">
        <v>0</v>
      </c>
      <c r="AC2172" s="116">
        <v>0</v>
      </c>
      <c r="AD2172" s="116">
        <v>13</v>
      </c>
      <c r="AE2172" s="116">
        <v>27</v>
      </c>
      <c r="AF2172" s="116" t="s">
        <v>1915</v>
      </c>
      <c r="AG2172" s="117" t="s">
        <v>2289</v>
      </c>
      <c r="AH2172" s="117" t="s">
        <v>1861</v>
      </c>
    </row>
    <row r="2173" spans="1:34" x14ac:dyDescent="0.25">
      <c r="A2173" s="117" t="s">
        <v>142</v>
      </c>
      <c r="B2173" s="117" t="s">
        <v>143</v>
      </c>
      <c r="C2173" s="117" t="s">
        <v>6073</v>
      </c>
      <c r="D2173" s="117" t="s">
        <v>953</v>
      </c>
      <c r="E2173" s="117" t="s">
        <v>353</v>
      </c>
      <c r="F2173" s="117" t="s">
        <v>952</v>
      </c>
      <c r="G2173" s="117" t="s">
        <v>353</v>
      </c>
      <c r="H2173" s="117" t="s">
        <v>6074</v>
      </c>
      <c r="I2173" s="117"/>
      <c r="J2173" s="116" t="s">
        <v>1858</v>
      </c>
      <c r="K2173" s="116">
        <v>8.7519107419999997</v>
      </c>
      <c r="L2173" s="116">
        <v>32.760627380000003</v>
      </c>
      <c r="M2173" s="117" t="s">
        <v>1859</v>
      </c>
      <c r="N2173" s="116" t="s">
        <v>159</v>
      </c>
      <c r="O2173" s="116">
        <v>123</v>
      </c>
      <c r="P2173" s="116">
        <v>738</v>
      </c>
      <c r="Q2173" s="116">
        <v>78</v>
      </c>
      <c r="R2173" s="116">
        <v>468</v>
      </c>
      <c r="S2173" s="116">
        <v>45</v>
      </c>
      <c r="T2173" s="116">
        <v>270</v>
      </c>
      <c r="U2173" s="116" t="s">
        <v>159</v>
      </c>
      <c r="V2173" s="116">
        <v>355</v>
      </c>
      <c r="W2173" s="116">
        <v>2130</v>
      </c>
      <c r="X2173" s="116">
        <v>125</v>
      </c>
      <c r="Y2173" s="116">
        <v>750</v>
      </c>
      <c r="Z2173" s="116">
        <v>230</v>
      </c>
      <c r="AA2173" s="116">
        <v>1380</v>
      </c>
      <c r="AB2173" s="116">
        <v>12</v>
      </c>
      <c r="AC2173" s="116">
        <v>72</v>
      </c>
      <c r="AD2173" s="116">
        <v>4</v>
      </c>
      <c r="AE2173" s="116">
        <v>24</v>
      </c>
      <c r="AF2173" s="116" t="s">
        <v>1860</v>
      </c>
      <c r="AG2173" s="117"/>
      <c r="AH2173" s="117" t="s">
        <v>1861</v>
      </c>
    </row>
    <row r="2174" spans="1:34" x14ac:dyDescent="0.25">
      <c r="A2174" s="117" t="s">
        <v>142</v>
      </c>
      <c r="B2174" s="117" t="s">
        <v>143</v>
      </c>
      <c r="C2174" s="117" t="s">
        <v>6075</v>
      </c>
      <c r="D2174" s="117" t="s">
        <v>953</v>
      </c>
      <c r="E2174" s="117" t="s">
        <v>353</v>
      </c>
      <c r="F2174" s="117" t="s">
        <v>952</v>
      </c>
      <c r="G2174" s="117" t="s">
        <v>353</v>
      </c>
      <c r="H2174" s="117" t="s">
        <v>6076</v>
      </c>
      <c r="I2174" s="117"/>
      <c r="J2174" s="116" t="s">
        <v>1858</v>
      </c>
      <c r="K2174" s="116">
        <v>8.6694511619999997</v>
      </c>
      <c r="L2174" s="116">
        <v>32.739707950000003</v>
      </c>
      <c r="M2174" s="117" t="s">
        <v>1859</v>
      </c>
      <c r="N2174" s="116" t="s">
        <v>159</v>
      </c>
      <c r="O2174" s="116">
        <v>105</v>
      </c>
      <c r="P2174" s="116">
        <v>630</v>
      </c>
      <c r="Q2174" s="116">
        <v>82</v>
      </c>
      <c r="R2174" s="116">
        <v>492</v>
      </c>
      <c r="S2174" s="116">
        <v>23</v>
      </c>
      <c r="T2174" s="116">
        <v>138</v>
      </c>
      <c r="U2174" s="116" t="s">
        <v>159</v>
      </c>
      <c r="V2174" s="116">
        <v>208</v>
      </c>
      <c r="W2174" s="116">
        <v>1264</v>
      </c>
      <c r="X2174" s="116">
        <v>155</v>
      </c>
      <c r="Y2174" s="116">
        <v>930</v>
      </c>
      <c r="Z2174" s="116">
        <v>53</v>
      </c>
      <c r="AA2174" s="116">
        <v>334</v>
      </c>
      <c r="AB2174" s="116">
        <v>17</v>
      </c>
      <c r="AC2174" s="116">
        <v>102</v>
      </c>
      <c r="AD2174" s="116">
        <v>5</v>
      </c>
      <c r="AE2174" s="116">
        <v>30</v>
      </c>
      <c r="AF2174" s="116" t="s">
        <v>1860</v>
      </c>
      <c r="AG2174" s="117"/>
      <c r="AH2174" s="117" t="s">
        <v>1861</v>
      </c>
    </row>
    <row r="2175" spans="1:34" x14ac:dyDescent="0.25">
      <c r="A2175" s="117" t="s">
        <v>142</v>
      </c>
      <c r="B2175" s="117" t="s">
        <v>143</v>
      </c>
      <c r="C2175" s="117" t="s">
        <v>6077</v>
      </c>
      <c r="D2175" s="117" t="s">
        <v>953</v>
      </c>
      <c r="E2175" s="117" t="s">
        <v>353</v>
      </c>
      <c r="F2175" s="117" t="s">
        <v>952</v>
      </c>
      <c r="G2175" s="117" t="s">
        <v>353</v>
      </c>
      <c r="H2175" s="117" t="s">
        <v>6078</v>
      </c>
      <c r="I2175" s="117"/>
      <c r="J2175" s="116" t="s">
        <v>1858</v>
      </c>
      <c r="K2175" s="116">
        <v>8.7250118140000001</v>
      </c>
      <c r="L2175" s="116">
        <v>32.691977987000001</v>
      </c>
      <c r="M2175" s="117" t="s">
        <v>1859</v>
      </c>
      <c r="N2175" s="116" t="s">
        <v>159</v>
      </c>
      <c r="O2175" s="116">
        <v>36</v>
      </c>
      <c r="P2175" s="116">
        <v>216</v>
      </c>
      <c r="Q2175" s="116">
        <v>6</v>
      </c>
      <c r="R2175" s="116">
        <v>36</v>
      </c>
      <c r="S2175" s="116">
        <v>30</v>
      </c>
      <c r="T2175" s="116">
        <v>180</v>
      </c>
      <c r="U2175" s="116" t="s">
        <v>159</v>
      </c>
      <c r="V2175" s="116">
        <v>169</v>
      </c>
      <c r="W2175" s="116">
        <v>1014</v>
      </c>
      <c r="X2175" s="116">
        <v>48</v>
      </c>
      <c r="Y2175" s="116">
        <v>288</v>
      </c>
      <c r="Z2175" s="116">
        <v>121</v>
      </c>
      <c r="AA2175" s="116">
        <v>726</v>
      </c>
      <c r="AB2175" s="116">
        <v>3</v>
      </c>
      <c r="AC2175" s="116">
        <v>18</v>
      </c>
      <c r="AD2175" s="116">
        <v>0</v>
      </c>
      <c r="AE2175" s="116">
        <v>0</v>
      </c>
      <c r="AF2175" s="116" t="s">
        <v>1860</v>
      </c>
      <c r="AG2175" s="117"/>
      <c r="AH2175" s="117" t="s">
        <v>1861</v>
      </c>
    </row>
    <row r="2176" spans="1:34" x14ac:dyDescent="0.25">
      <c r="A2176" s="117" t="s">
        <v>142</v>
      </c>
      <c r="B2176" s="117" t="s">
        <v>143</v>
      </c>
      <c r="C2176" s="117" t="s">
        <v>6079</v>
      </c>
      <c r="D2176" s="117" t="s">
        <v>953</v>
      </c>
      <c r="E2176" s="117" t="s">
        <v>353</v>
      </c>
      <c r="F2176" s="117" t="s">
        <v>952</v>
      </c>
      <c r="G2176" s="117" t="s">
        <v>353</v>
      </c>
      <c r="H2176" s="117" t="s">
        <v>6080</v>
      </c>
      <c r="I2176" s="117"/>
      <c r="J2176" s="116" t="s">
        <v>1858</v>
      </c>
      <c r="K2176" s="116">
        <v>8.8279999999999994</v>
      </c>
      <c r="L2176" s="116">
        <v>32.609000000000002</v>
      </c>
      <c r="M2176" s="117" t="s">
        <v>1859</v>
      </c>
      <c r="N2176" s="116" t="s">
        <v>159</v>
      </c>
      <c r="O2176" s="116">
        <v>91</v>
      </c>
      <c r="P2176" s="116">
        <v>546</v>
      </c>
      <c r="Q2176" s="116">
        <v>46</v>
      </c>
      <c r="R2176" s="116">
        <v>276</v>
      </c>
      <c r="S2176" s="116">
        <v>45</v>
      </c>
      <c r="T2176" s="116">
        <v>270</v>
      </c>
      <c r="U2176" s="116" t="s">
        <v>159</v>
      </c>
      <c r="V2176" s="116">
        <v>129</v>
      </c>
      <c r="W2176" s="116">
        <v>774</v>
      </c>
      <c r="X2176" s="116">
        <v>88</v>
      </c>
      <c r="Y2176" s="116">
        <v>528</v>
      </c>
      <c r="Z2176" s="116">
        <v>41</v>
      </c>
      <c r="AA2176" s="116">
        <v>246</v>
      </c>
      <c r="AB2176" s="116">
        <v>9</v>
      </c>
      <c r="AC2176" s="116">
        <v>54</v>
      </c>
      <c r="AD2176" s="116">
        <v>0</v>
      </c>
      <c r="AE2176" s="116">
        <v>0</v>
      </c>
      <c r="AF2176" s="116" t="s">
        <v>1860</v>
      </c>
      <c r="AG2176" s="117"/>
      <c r="AH2176" s="117" t="s">
        <v>1861</v>
      </c>
    </row>
    <row r="2177" spans="1:34" x14ac:dyDescent="0.25">
      <c r="A2177" s="117" t="s">
        <v>142</v>
      </c>
      <c r="B2177" s="117" t="s">
        <v>143</v>
      </c>
      <c r="C2177" s="117" t="s">
        <v>6081</v>
      </c>
      <c r="D2177" s="117" t="s">
        <v>953</v>
      </c>
      <c r="E2177" s="117" t="s">
        <v>353</v>
      </c>
      <c r="F2177" s="117" t="s">
        <v>1570</v>
      </c>
      <c r="G2177" s="117" t="s">
        <v>1571</v>
      </c>
      <c r="H2177" s="117" t="s">
        <v>6082</v>
      </c>
      <c r="I2177" s="117"/>
      <c r="J2177" s="116" t="s">
        <v>1858</v>
      </c>
      <c r="K2177" s="116">
        <v>8.802479774</v>
      </c>
      <c r="L2177" s="116">
        <v>32.683145490000001</v>
      </c>
      <c r="M2177" s="117" t="s">
        <v>1859</v>
      </c>
      <c r="N2177" s="116" t="s">
        <v>159</v>
      </c>
      <c r="O2177" s="116">
        <v>141</v>
      </c>
      <c r="P2177" s="116">
        <v>780</v>
      </c>
      <c r="Q2177" s="116">
        <v>83</v>
      </c>
      <c r="R2177" s="116">
        <v>460</v>
      </c>
      <c r="S2177" s="116">
        <v>58</v>
      </c>
      <c r="T2177" s="116">
        <v>320</v>
      </c>
      <c r="U2177" s="116" t="s">
        <v>159</v>
      </c>
      <c r="V2177" s="116">
        <v>187</v>
      </c>
      <c r="W2177" s="116">
        <v>1362</v>
      </c>
      <c r="X2177" s="116">
        <v>120</v>
      </c>
      <c r="Y2177" s="116">
        <v>662</v>
      </c>
      <c r="Z2177" s="116">
        <v>67</v>
      </c>
      <c r="AA2177" s="116">
        <v>700</v>
      </c>
      <c r="AB2177" s="116">
        <v>4</v>
      </c>
      <c r="AC2177" s="116">
        <v>24</v>
      </c>
      <c r="AD2177" s="116">
        <v>111</v>
      </c>
      <c r="AE2177" s="116">
        <v>666</v>
      </c>
      <c r="AF2177" s="116" t="s">
        <v>1915</v>
      </c>
      <c r="AG2177" s="117" t="s">
        <v>2289</v>
      </c>
      <c r="AH2177" s="117" t="s">
        <v>1861</v>
      </c>
    </row>
    <row r="2178" spans="1:34" x14ac:dyDescent="0.25">
      <c r="A2178" s="117" t="s">
        <v>142</v>
      </c>
      <c r="B2178" s="117" t="s">
        <v>143</v>
      </c>
      <c r="C2178" s="117" t="s">
        <v>6083</v>
      </c>
      <c r="D2178" s="117" t="s">
        <v>953</v>
      </c>
      <c r="E2178" s="117" t="s">
        <v>353</v>
      </c>
      <c r="F2178" s="117" t="s">
        <v>1570</v>
      </c>
      <c r="G2178" s="117" t="s">
        <v>1571</v>
      </c>
      <c r="H2178" s="117" t="s">
        <v>6084</v>
      </c>
      <c r="I2178" s="117"/>
      <c r="J2178" s="116" t="s">
        <v>1858</v>
      </c>
      <c r="K2178" s="116">
        <v>8.8019308990000003</v>
      </c>
      <c r="L2178" s="116">
        <v>32.651876659999999</v>
      </c>
      <c r="M2178" s="117" t="s">
        <v>1859</v>
      </c>
      <c r="N2178" s="116" t="s">
        <v>159</v>
      </c>
      <c r="O2178" s="116">
        <v>64</v>
      </c>
      <c r="P2178" s="116">
        <v>384</v>
      </c>
      <c r="Q2178" s="116">
        <v>49</v>
      </c>
      <c r="R2178" s="116">
        <v>294</v>
      </c>
      <c r="S2178" s="116">
        <v>15</v>
      </c>
      <c r="T2178" s="116">
        <v>90</v>
      </c>
      <c r="U2178" s="116" t="s">
        <v>159</v>
      </c>
      <c r="V2178" s="116">
        <v>298</v>
      </c>
      <c r="W2178" s="116">
        <v>1643</v>
      </c>
      <c r="X2178" s="116">
        <v>174</v>
      </c>
      <c r="Y2178" s="116">
        <v>960</v>
      </c>
      <c r="Z2178" s="116">
        <v>124</v>
      </c>
      <c r="AA2178" s="116">
        <v>683</v>
      </c>
      <c r="AB2178" s="116">
        <v>0</v>
      </c>
      <c r="AC2178" s="116">
        <v>0</v>
      </c>
      <c r="AD2178" s="116">
        <v>120</v>
      </c>
      <c r="AE2178" s="116">
        <v>727</v>
      </c>
      <c r="AF2178" s="116" t="s">
        <v>1915</v>
      </c>
      <c r="AG2178" s="117" t="s">
        <v>2289</v>
      </c>
      <c r="AH2178" s="117" t="s">
        <v>1861</v>
      </c>
    </row>
    <row r="2179" spans="1:34" x14ac:dyDescent="0.25">
      <c r="A2179" s="117" t="s">
        <v>142</v>
      </c>
      <c r="B2179" s="117" t="s">
        <v>143</v>
      </c>
      <c r="C2179" s="117" t="s">
        <v>6085</v>
      </c>
      <c r="D2179" s="117" t="s">
        <v>953</v>
      </c>
      <c r="E2179" s="117" t="s">
        <v>353</v>
      </c>
      <c r="F2179" s="117" t="s">
        <v>1570</v>
      </c>
      <c r="G2179" s="117" t="s">
        <v>1571</v>
      </c>
      <c r="H2179" s="117" t="s">
        <v>6086</v>
      </c>
      <c r="I2179" s="117"/>
      <c r="J2179" s="116" t="s">
        <v>1858</v>
      </c>
      <c r="K2179" s="116">
        <v>8.7174871530000004</v>
      </c>
      <c r="L2179" s="116">
        <v>32.725755829999997</v>
      </c>
      <c r="M2179" s="117" t="s">
        <v>1859</v>
      </c>
      <c r="N2179" s="116" t="s">
        <v>159</v>
      </c>
      <c r="O2179" s="116">
        <v>91</v>
      </c>
      <c r="P2179" s="116">
        <v>852</v>
      </c>
      <c r="Q2179" s="116">
        <v>40</v>
      </c>
      <c r="R2179" s="116">
        <v>307</v>
      </c>
      <c r="S2179" s="116">
        <v>51</v>
      </c>
      <c r="T2179" s="116">
        <v>545</v>
      </c>
      <c r="U2179" s="116" t="s">
        <v>159</v>
      </c>
      <c r="V2179" s="116">
        <v>70</v>
      </c>
      <c r="W2179" s="116">
        <v>420</v>
      </c>
      <c r="X2179" s="116">
        <v>40</v>
      </c>
      <c r="Y2179" s="116">
        <v>240</v>
      </c>
      <c r="Z2179" s="116">
        <v>30</v>
      </c>
      <c r="AA2179" s="116">
        <v>180</v>
      </c>
      <c r="AB2179" s="116">
        <v>0</v>
      </c>
      <c r="AC2179" s="116">
        <v>0</v>
      </c>
      <c r="AD2179" s="116">
        <v>43</v>
      </c>
      <c r="AE2179" s="116">
        <v>258</v>
      </c>
      <c r="AF2179" s="116" t="s">
        <v>1915</v>
      </c>
      <c r="AG2179" s="117" t="s">
        <v>2289</v>
      </c>
      <c r="AH2179" s="117" t="s">
        <v>1861</v>
      </c>
    </row>
    <row r="2180" spans="1:34" x14ac:dyDescent="0.25">
      <c r="A2180" s="117" t="s">
        <v>142</v>
      </c>
      <c r="B2180" s="117" t="s">
        <v>143</v>
      </c>
      <c r="C2180" s="117" t="s">
        <v>6087</v>
      </c>
      <c r="D2180" s="117" t="s">
        <v>953</v>
      </c>
      <c r="E2180" s="117" t="s">
        <v>353</v>
      </c>
      <c r="F2180" s="117" t="s">
        <v>1570</v>
      </c>
      <c r="G2180" s="117" t="s">
        <v>1571</v>
      </c>
      <c r="H2180" s="117" t="s">
        <v>6088</v>
      </c>
      <c r="I2180" s="117"/>
      <c r="J2180" s="116" t="s">
        <v>1858</v>
      </c>
      <c r="K2180" s="116">
        <v>8.8559192000000007</v>
      </c>
      <c r="L2180" s="116">
        <v>32.788354300000002</v>
      </c>
      <c r="M2180" s="117" t="s">
        <v>1859</v>
      </c>
      <c r="N2180" s="116" t="s">
        <v>159</v>
      </c>
      <c r="O2180" s="116">
        <v>80</v>
      </c>
      <c r="P2180" s="116">
        <v>480</v>
      </c>
      <c r="Q2180" s="116">
        <v>35</v>
      </c>
      <c r="R2180" s="116">
        <v>210</v>
      </c>
      <c r="S2180" s="116">
        <v>45</v>
      </c>
      <c r="T2180" s="116">
        <v>270</v>
      </c>
      <c r="U2180" s="116" t="s">
        <v>159</v>
      </c>
      <c r="V2180" s="116">
        <v>61</v>
      </c>
      <c r="W2180" s="116">
        <v>366</v>
      </c>
      <c r="X2180" s="116">
        <v>32</v>
      </c>
      <c r="Y2180" s="116">
        <v>192</v>
      </c>
      <c r="Z2180" s="116">
        <v>29</v>
      </c>
      <c r="AA2180" s="116">
        <v>174</v>
      </c>
      <c r="AB2180" s="116">
        <v>5</v>
      </c>
      <c r="AC2180" s="116">
        <v>30</v>
      </c>
      <c r="AD2180" s="116">
        <v>39</v>
      </c>
      <c r="AE2180" s="116">
        <v>234</v>
      </c>
      <c r="AF2180" s="116" t="s">
        <v>1915</v>
      </c>
      <c r="AG2180" s="117" t="s">
        <v>2289</v>
      </c>
      <c r="AH2180" s="117" t="s">
        <v>1861</v>
      </c>
    </row>
    <row r="2181" spans="1:34" x14ac:dyDescent="0.25">
      <c r="A2181" s="117" t="s">
        <v>142</v>
      </c>
      <c r="B2181" s="117" t="s">
        <v>143</v>
      </c>
      <c r="C2181" s="117" t="s">
        <v>6089</v>
      </c>
      <c r="D2181" s="117" t="s">
        <v>953</v>
      </c>
      <c r="E2181" s="117" t="s">
        <v>353</v>
      </c>
      <c r="F2181" s="117" t="s">
        <v>1570</v>
      </c>
      <c r="G2181" s="117" t="s">
        <v>1571</v>
      </c>
      <c r="H2181" s="117" t="s">
        <v>6090</v>
      </c>
      <c r="I2181" s="117"/>
      <c r="J2181" s="116" t="s">
        <v>1858</v>
      </c>
      <c r="K2181" s="116">
        <v>8.6944484840000005</v>
      </c>
      <c r="L2181" s="116">
        <v>32.783400366000002</v>
      </c>
      <c r="M2181" s="117" t="s">
        <v>1859</v>
      </c>
      <c r="N2181" s="116" t="s">
        <v>159</v>
      </c>
      <c r="O2181" s="116">
        <v>60</v>
      </c>
      <c r="P2181" s="116">
        <v>360</v>
      </c>
      <c r="Q2181" s="116">
        <v>25</v>
      </c>
      <c r="R2181" s="116">
        <v>150</v>
      </c>
      <c r="S2181" s="116">
        <v>35</v>
      </c>
      <c r="T2181" s="116">
        <v>210</v>
      </c>
      <c r="U2181" s="116" t="s">
        <v>159</v>
      </c>
      <c r="V2181" s="116">
        <v>64</v>
      </c>
      <c r="W2181" s="116">
        <v>384</v>
      </c>
      <c r="X2181" s="116">
        <v>30</v>
      </c>
      <c r="Y2181" s="116">
        <v>180</v>
      </c>
      <c r="Z2181" s="116">
        <v>34</v>
      </c>
      <c r="AA2181" s="116">
        <v>204</v>
      </c>
      <c r="AB2181" s="116">
        <v>0</v>
      </c>
      <c r="AC2181" s="116">
        <v>0</v>
      </c>
      <c r="AD2181" s="116">
        <v>68</v>
      </c>
      <c r="AE2181" s="116">
        <v>408</v>
      </c>
      <c r="AF2181" s="116" t="s">
        <v>1915</v>
      </c>
      <c r="AG2181" s="117" t="s">
        <v>2289</v>
      </c>
      <c r="AH2181" s="117" t="s">
        <v>1861</v>
      </c>
    </row>
    <row r="2182" spans="1:34" x14ac:dyDescent="0.25">
      <c r="A2182" s="117" t="s">
        <v>142</v>
      </c>
      <c r="B2182" s="117" t="s">
        <v>143</v>
      </c>
      <c r="C2182" s="117" t="s">
        <v>6091</v>
      </c>
      <c r="D2182" s="117" t="s">
        <v>953</v>
      </c>
      <c r="E2182" s="117" t="s">
        <v>353</v>
      </c>
      <c r="F2182" s="117" t="s">
        <v>1586</v>
      </c>
      <c r="G2182" s="117" t="s">
        <v>1587</v>
      </c>
      <c r="H2182" s="117" t="s">
        <v>6092</v>
      </c>
      <c r="I2182" s="117"/>
      <c r="J2182" s="116" t="s">
        <v>1858</v>
      </c>
      <c r="K2182" s="116">
        <v>8.5862719999999992</v>
      </c>
      <c r="L2182" s="116">
        <v>32.737313999999998</v>
      </c>
      <c r="M2182" s="117" t="s">
        <v>1859</v>
      </c>
      <c r="N2182" s="116" t="s">
        <v>159</v>
      </c>
      <c r="O2182" s="116">
        <v>13</v>
      </c>
      <c r="P2182" s="116">
        <v>100</v>
      </c>
      <c r="Q2182" s="116">
        <v>0</v>
      </c>
      <c r="R2182" s="116">
        <v>0</v>
      </c>
      <c r="S2182" s="116">
        <v>13</v>
      </c>
      <c r="T2182" s="116">
        <v>100</v>
      </c>
      <c r="U2182" s="116" t="s">
        <v>159</v>
      </c>
      <c r="V2182" s="116">
        <v>50</v>
      </c>
      <c r="W2182" s="116">
        <v>184</v>
      </c>
      <c r="X2182" s="116">
        <v>30</v>
      </c>
      <c r="Y2182" s="116">
        <v>84</v>
      </c>
      <c r="Z2182" s="116">
        <v>20</v>
      </c>
      <c r="AA2182" s="116">
        <v>100</v>
      </c>
      <c r="AB2182" s="116">
        <v>0</v>
      </c>
      <c r="AC2182" s="116">
        <v>0</v>
      </c>
      <c r="AD2182" s="116">
        <v>0</v>
      </c>
      <c r="AE2182" s="116">
        <v>0</v>
      </c>
      <c r="AF2182" s="116" t="s">
        <v>1860</v>
      </c>
      <c r="AG2182" s="117" t="s">
        <v>1888</v>
      </c>
      <c r="AH2182" s="117" t="s">
        <v>1861</v>
      </c>
    </row>
    <row r="2183" spans="1:34" x14ac:dyDescent="0.25">
      <c r="A2183" s="117" t="s">
        <v>142</v>
      </c>
      <c r="B2183" s="117" t="s">
        <v>143</v>
      </c>
      <c r="C2183" s="117" t="s">
        <v>6093</v>
      </c>
      <c r="D2183" s="117" t="s">
        <v>953</v>
      </c>
      <c r="E2183" s="117" t="s">
        <v>353</v>
      </c>
      <c r="F2183" s="117" t="s">
        <v>1586</v>
      </c>
      <c r="G2183" s="117" t="s">
        <v>1587</v>
      </c>
      <c r="H2183" s="117" t="s">
        <v>1587</v>
      </c>
      <c r="I2183" s="117"/>
      <c r="J2183" s="116" t="s">
        <v>1858</v>
      </c>
      <c r="K2183" s="116">
        <v>8.6332780000000007</v>
      </c>
      <c r="L2183" s="116">
        <v>32.852521000000003</v>
      </c>
      <c r="M2183" s="117" t="s">
        <v>1859</v>
      </c>
      <c r="N2183" s="116" t="s">
        <v>159</v>
      </c>
      <c r="O2183" s="116">
        <v>235</v>
      </c>
      <c r="P2183" s="116">
        <v>1330</v>
      </c>
      <c r="Q2183" s="116">
        <v>97</v>
      </c>
      <c r="R2183" s="116">
        <v>431</v>
      </c>
      <c r="S2183" s="116">
        <v>138</v>
      </c>
      <c r="T2183" s="116">
        <v>899</v>
      </c>
      <c r="U2183" s="116" t="s">
        <v>159</v>
      </c>
      <c r="V2183" s="116">
        <v>387</v>
      </c>
      <c r="W2183" s="116">
        <v>2594</v>
      </c>
      <c r="X2183" s="116">
        <v>242</v>
      </c>
      <c r="Y2183" s="116">
        <v>1724</v>
      </c>
      <c r="Z2183" s="116">
        <v>145</v>
      </c>
      <c r="AA2183" s="116">
        <v>870</v>
      </c>
      <c r="AB2183" s="116">
        <v>8</v>
      </c>
      <c r="AC2183" s="116">
        <v>48</v>
      </c>
      <c r="AD2183" s="116">
        <v>3</v>
      </c>
      <c r="AE2183" s="116">
        <v>18</v>
      </c>
      <c r="AF2183" s="116" t="s">
        <v>1860</v>
      </c>
      <c r="AG2183" s="117"/>
      <c r="AH2183" s="117" t="s">
        <v>1861</v>
      </c>
    </row>
    <row r="2184" spans="1:34" x14ac:dyDescent="0.25">
      <c r="A2184" s="117" t="s">
        <v>142</v>
      </c>
      <c r="B2184" s="117" t="s">
        <v>143</v>
      </c>
      <c r="C2184" s="117" t="s">
        <v>6094</v>
      </c>
      <c r="D2184" s="117" t="s">
        <v>953</v>
      </c>
      <c r="E2184" s="117" t="s">
        <v>353</v>
      </c>
      <c r="F2184" s="117" t="s">
        <v>1586</v>
      </c>
      <c r="G2184" s="117" t="s">
        <v>1587</v>
      </c>
      <c r="H2184" s="117" t="s">
        <v>6095</v>
      </c>
      <c r="I2184" s="117"/>
      <c r="J2184" s="116" t="s">
        <v>1858</v>
      </c>
      <c r="K2184" s="116">
        <v>8.5901010000000007</v>
      </c>
      <c r="L2184" s="116">
        <v>32.949984000000001</v>
      </c>
      <c r="M2184" s="117" t="s">
        <v>1859</v>
      </c>
      <c r="N2184" s="116" t="s">
        <v>159</v>
      </c>
      <c r="O2184" s="116">
        <v>138</v>
      </c>
      <c r="P2184" s="116">
        <v>972</v>
      </c>
      <c r="Q2184" s="116">
        <v>61</v>
      </c>
      <c r="R2184" s="116">
        <v>471</v>
      </c>
      <c r="S2184" s="116">
        <v>77</v>
      </c>
      <c r="T2184" s="116">
        <v>501</v>
      </c>
      <c r="U2184" s="116" t="s">
        <v>159</v>
      </c>
      <c r="V2184" s="116">
        <v>384</v>
      </c>
      <c r="W2184" s="116">
        <v>2158</v>
      </c>
      <c r="X2184" s="116">
        <v>334</v>
      </c>
      <c r="Y2184" s="116">
        <v>1838</v>
      </c>
      <c r="Z2184" s="116">
        <v>50</v>
      </c>
      <c r="AA2184" s="116">
        <v>320</v>
      </c>
      <c r="AB2184" s="116">
        <v>6</v>
      </c>
      <c r="AC2184" s="116">
        <v>36</v>
      </c>
      <c r="AD2184" s="116">
        <v>1</v>
      </c>
      <c r="AE2184" s="116">
        <v>6</v>
      </c>
      <c r="AF2184" s="116" t="s">
        <v>1860</v>
      </c>
      <c r="AG2184" s="117"/>
      <c r="AH2184" s="117" t="s">
        <v>1861</v>
      </c>
    </row>
    <row r="2185" spans="1:34" x14ac:dyDescent="0.25">
      <c r="A2185" s="117" t="s">
        <v>142</v>
      </c>
      <c r="B2185" s="117" t="s">
        <v>143</v>
      </c>
      <c r="C2185" s="117" t="s">
        <v>6096</v>
      </c>
      <c r="D2185" s="117" t="s">
        <v>953</v>
      </c>
      <c r="E2185" s="117" t="s">
        <v>353</v>
      </c>
      <c r="F2185" s="117" t="s">
        <v>1586</v>
      </c>
      <c r="G2185" s="117" t="s">
        <v>1587</v>
      </c>
      <c r="H2185" s="117" t="s">
        <v>6097</v>
      </c>
      <c r="I2185" s="117"/>
      <c r="J2185" s="116" t="s">
        <v>1858</v>
      </c>
      <c r="K2185" s="116">
        <v>8.6168673380000005</v>
      </c>
      <c r="L2185" s="116">
        <v>32.808164599999998</v>
      </c>
      <c r="M2185" s="117" t="s">
        <v>1859</v>
      </c>
      <c r="N2185" s="116" t="s">
        <v>159</v>
      </c>
      <c r="O2185" s="116">
        <v>84</v>
      </c>
      <c r="P2185" s="116">
        <v>504</v>
      </c>
      <c r="Q2185" s="116">
        <v>69</v>
      </c>
      <c r="R2185" s="116">
        <v>414</v>
      </c>
      <c r="S2185" s="116">
        <v>15</v>
      </c>
      <c r="T2185" s="116">
        <v>90</v>
      </c>
      <c r="U2185" s="116" t="s">
        <v>159</v>
      </c>
      <c r="V2185" s="116">
        <v>562</v>
      </c>
      <c r="W2185" s="116">
        <v>3088</v>
      </c>
      <c r="X2185" s="116">
        <v>131</v>
      </c>
      <c r="Y2185" s="116">
        <v>716</v>
      </c>
      <c r="Z2185" s="116">
        <v>431</v>
      </c>
      <c r="AA2185" s="116">
        <v>2372</v>
      </c>
      <c r="AB2185" s="116">
        <v>3</v>
      </c>
      <c r="AC2185" s="116">
        <v>18</v>
      </c>
      <c r="AD2185" s="116">
        <v>4</v>
      </c>
      <c r="AE2185" s="116">
        <v>24</v>
      </c>
      <c r="AF2185" s="116" t="s">
        <v>1860</v>
      </c>
      <c r="AG2185" s="117"/>
      <c r="AH2185" s="117" t="s">
        <v>1861</v>
      </c>
    </row>
    <row r="2186" spans="1:34" x14ac:dyDescent="0.25">
      <c r="A2186" s="117" t="s">
        <v>142</v>
      </c>
      <c r="B2186" s="117" t="s">
        <v>143</v>
      </c>
      <c r="C2186" s="117" t="s">
        <v>6098</v>
      </c>
      <c r="D2186" s="117" t="s">
        <v>953</v>
      </c>
      <c r="E2186" s="117" t="s">
        <v>353</v>
      </c>
      <c r="F2186" s="117" t="s">
        <v>1586</v>
      </c>
      <c r="G2186" s="117" t="s">
        <v>1587</v>
      </c>
      <c r="H2186" s="117" t="s">
        <v>6099</v>
      </c>
      <c r="I2186" s="117"/>
      <c r="J2186" s="116" t="s">
        <v>1858</v>
      </c>
      <c r="K2186" s="116">
        <v>8.5429999999999993</v>
      </c>
      <c r="L2186" s="116">
        <v>32.688000000000002</v>
      </c>
      <c r="M2186" s="117" t="s">
        <v>1859</v>
      </c>
      <c r="N2186" s="116" t="s">
        <v>159</v>
      </c>
      <c r="O2186" s="116">
        <v>188</v>
      </c>
      <c r="P2186" s="116">
        <v>1128</v>
      </c>
      <c r="Q2186" s="116">
        <v>131</v>
      </c>
      <c r="R2186" s="116">
        <v>786</v>
      </c>
      <c r="S2186" s="116">
        <v>57</v>
      </c>
      <c r="T2186" s="116">
        <v>342</v>
      </c>
      <c r="U2186" s="116" t="s">
        <v>159</v>
      </c>
      <c r="V2186" s="116">
        <v>195</v>
      </c>
      <c r="W2186" s="116">
        <v>1170</v>
      </c>
      <c r="X2186" s="116">
        <v>127</v>
      </c>
      <c r="Y2186" s="116">
        <v>762</v>
      </c>
      <c r="Z2186" s="116">
        <v>68</v>
      </c>
      <c r="AA2186" s="116">
        <v>408</v>
      </c>
      <c r="AB2186" s="116">
        <v>0</v>
      </c>
      <c r="AC2186" s="116">
        <v>0</v>
      </c>
      <c r="AD2186" s="116">
        <v>98</v>
      </c>
      <c r="AE2186" s="116">
        <v>588</v>
      </c>
      <c r="AF2186" s="116" t="s">
        <v>1915</v>
      </c>
      <c r="AG2186" s="117" t="s">
        <v>2289</v>
      </c>
      <c r="AH2186" s="117" t="s">
        <v>1861</v>
      </c>
    </row>
    <row r="2187" spans="1:34" x14ac:dyDescent="0.25">
      <c r="A2187" s="117" t="s">
        <v>142</v>
      </c>
      <c r="B2187" s="117" t="s">
        <v>143</v>
      </c>
      <c r="C2187" s="117" t="s">
        <v>6100</v>
      </c>
      <c r="D2187" s="117" t="s">
        <v>953</v>
      </c>
      <c r="E2187" s="117" t="s">
        <v>353</v>
      </c>
      <c r="F2187" s="117" t="s">
        <v>1586</v>
      </c>
      <c r="G2187" s="117" t="s">
        <v>1587</v>
      </c>
      <c r="H2187" s="117" t="s">
        <v>6101</v>
      </c>
      <c r="I2187" s="117"/>
      <c r="J2187" s="116" t="s">
        <v>1858</v>
      </c>
      <c r="K2187" s="116">
        <v>8.6215759999999992</v>
      </c>
      <c r="L2187" s="116">
        <v>32.780951999999999</v>
      </c>
      <c r="M2187" s="117" t="s">
        <v>1859</v>
      </c>
      <c r="N2187" s="116" t="s">
        <v>159</v>
      </c>
      <c r="O2187" s="116">
        <v>302</v>
      </c>
      <c r="P2187" s="116">
        <v>1812</v>
      </c>
      <c r="Q2187" s="116">
        <v>232</v>
      </c>
      <c r="R2187" s="116">
        <v>1392</v>
      </c>
      <c r="S2187" s="116">
        <v>70</v>
      </c>
      <c r="T2187" s="116">
        <v>420</v>
      </c>
      <c r="U2187" s="116" t="s">
        <v>159</v>
      </c>
      <c r="V2187" s="116">
        <v>494</v>
      </c>
      <c r="W2187" s="116">
        <v>2964</v>
      </c>
      <c r="X2187" s="116">
        <v>305</v>
      </c>
      <c r="Y2187" s="116">
        <v>1830</v>
      </c>
      <c r="Z2187" s="116">
        <v>189</v>
      </c>
      <c r="AA2187" s="116">
        <v>1134</v>
      </c>
      <c r="AB2187" s="116">
        <v>0</v>
      </c>
      <c r="AC2187" s="116">
        <v>0</v>
      </c>
      <c r="AD2187" s="116">
        <v>273</v>
      </c>
      <c r="AE2187" s="116">
        <v>1638</v>
      </c>
      <c r="AF2187" s="116" t="s">
        <v>1915</v>
      </c>
      <c r="AG2187" s="117" t="s">
        <v>2289</v>
      </c>
      <c r="AH2187" s="117" t="s">
        <v>1861</v>
      </c>
    </row>
    <row r="2188" spans="1:34" x14ac:dyDescent="0.25">
      <c r="A2188" s="117" t="s">
        <v>171</v>
      </c>
      <c r="B2188" s="117" t="s">
        <v>172</v>
      </c>
      <c r="C2188" s="117" t="s">
        <v>6102</v>
      </c>
      <c r="D2188" s="117" t="s">
        <v>1067</v>
      </c>
      <c r="E2188" s="117" t="s">
        <v>774</v>
      </c>
      <c r="F2188" s="117" t="s">
        <v>1508</v>
      </c>
      <c r="G2188" s="117" t="s">
        <v>1509</v>
      </c>
      <c r="H2188" s="117" t="s">
        <v>3977</v>
      </c>
      <c r="I2188" s="117"/>
      <c r="J2188" s="116" t="s">
        <v>1858</v>
      </c>
      <c r="K2188" s="116">
        <v>8.589601365</v>
      </c>
      <c r="L2188" s="116">
        <v>28.594317559</v>
      </c>
      <c r="M2188" s="117" t="s">
        <v>1859</v>
      </c>
      <c r="N2188" s="116" t="s">
        <v>159</v>
      </c>
      <c r="O2188" s="116">
        <v>41</v>
      </c>
      <c r="P2188" s="116">
        <v>86</v>
      </c>
      <c r="Q2188" s="116">
        <v>41</v>
      </c>
      <c r="R2188" s="116">
        <v>86</v>
      </c>
      <c r="S2188" s="116">
        <v>0</v>
      </c>
      <c r="T2188" s="116">
        <v>0</v>
      </c>
      <c r="U2188" s="116" t="s">
        <v>159</v>
      </c>
      <c r="V2188" s="116">
        <v>258</v>
      </c>
      <c r="W2188" s="116">
        <v>1366</v>
      </c>
      <c r="X2188" s="116">
        <v>258</v>
      </c>
      <c r="Y2188" s="116">
        <v>1366</v>
      </c>
      <c r="Z2188" s="116">
        <v>0</v>
      </c>
      <c r="AA2188" s="116">
        <v>0</v>
      </c>
      <c r="AB2188" s="116">
        <v>4</v>
      </c>
      <c r="AC2188" s="116">
        <v>26</v>
      </c>
      <c r="AD2188" s="116">
        <v>15</v>
      </c>
      <c r="AE2188" s="116">
        <v>75</v>
      </c>
      <c r="AF2188" s="116" t="s">
        <v>1860</v>
      </c>
      <c r="AG2188" s="117"/>
      <c r="AH2188" s="117" t="s">
        <v>1861</v>
      </c>
    </row>
    <row r="2189" spans="1:34" x14ac:dyDescent="0.25">
      <c r="A2189" s="117" t="s">
        <v>171</v>
      </c>
      <c r="B2189" s="117" t="s">
        <v>172</v>
      </c>
      <c r="C2189" s="117" t="s">
        <v>6103</v>
      </c>
      <c r="D2189" s="117" t="s">
        <v>1067</v>
      </c>
      <c r="E2189" s="117" t="s">
        <v>774</v>
      </c>
      <c r="F2189" s="117" t="s">
        <v>1508</v>
      </c>
      <c r="G2189" s="117" t="s">
        <v>1509</v>
      </c>
      <c r="H2189" s="117" t="s">
        <v>6104</v>
      </c>
      <c r="I2189" s="117"/>
      <c r="J2189" s="116" t="s">
        <v>1858</v>
      </c>
      <c r="K2189" s="116">
        <v>8.5899699999999992</v>
      </c>
      <c r="L2189" s="116">
        <v>28.609895999999999</v>
      </c>
      <c r="M2189" s="117" t="s">
        <v>1859</v>
      </c>
      <c r="N2189" s="116" t="s">
        <v>159</v>
      </c>
      <c r="O2189" s="116">
        <v>25</v>
      </c>
      <c r="P2189" s="116">
        <v>54</v>
      </c>
      <c r="Q2189" s="116">
        <v>25</v>
      </c>
      <c r="R2189" s="116">
        <v>54</v>
      </c>
      <c r="S2189" s="116">
        <v>0</v>
      </c>
      <c r="T2189" s="116">
        <v>0</v>
      </c>
      <c r="U2189" s="116" t="s">
        <v>159</v>
      </c>
      <c r="V2189" s="116">
        <v>194</v>
      </c>
      <c r="W2189" s="116">
        <v>987</v>
      </c>
      <c r="X2189" s="116">
        <v>194</v>
      </c>
      <c r="Y2189" s="116">
        <v>987</v>
      </c>
      <c r="Z2189" s="116">
        <v>0</v>
      </c>
      <c r="AA2189" s="116">
        <v>0</v>
      </c>
      <c r="AB2189" s="116">
        <v>0</v>
      </c>
      <c r="AC2189" s="116">
        <v>0</v>
      </c>
      <c r="AD2189" s="116">
        <v>0</v>
      </c>
      <c r="AE2189" s="116">
        <v>0</v>
      </c>
      <c r="AF2189" s="116" t="s">
        <v>1860</v>
      </c>
      <c r="AG2189" s="117"/>
      <c r="AH2189" s="117" t="s">
        <v>1861</v>
      </c>
    </row>
    <row r="2190" spans="1:34" x14ac:dyDescent="0.25">
      <c r="A2190" s="117" t="s">
        <v>171</v>
      </c>
      <c r="B2190" s="117" t="s">
        <v>172</v>
      </c>
      <c r="C2190" s="117" t="s">
        <v>6105</v>
      </c>
      <c r="D2190" s="117" t="s">
        <v>1067</v>
      </c>
      <c r="E2190" s="117" t="s">
        <v>774</v>
      </c>
      <c r="F2190" s="117" t="s">
        <v>1508</v>
      </c>
      <c r="G2190" s="117" t="s">
        <v>1509</v>
      </c>
      <c r="H2190" s="117" t="s">
        <v>1509</v>
      </c>
      <c r="I2190" s="117"/>
      <c r="J2190" s="116" t="s">
        <v>1858</v>
      </c>
      <c r="K2190" s="116">
        <v>8.59</v>
      </c>
      <c r="L2190" s="116">
        <v>28.61</v>
      </c>
      <c r="M2190" s="117" t="s">
        <v>1859</v>
      </c>
      <c r="N2190" s="116" t="s">
        <v>159</v>
      </c>
      <c r="O2190" s="116">
        <v>216</v>
      </c>
      <c r="P2190" s="116">
        <v>1128</v>
      </c>
      <c r="Q2190" s="116">
        <v>216</v>
      </c>
      <c r="R2190" s="116">
        <v>1128</v>
      </c>
      <c r="S2190" s="116">
        <v>0</v>
      </c>
      <c r="T2190" s="116">
        <v>0</v>
      </c>
      <c r="U2190" s="119" t="s">
        <v>146</v>
      </c>
      <c r="V2190" s="116">
        <v>0</v>
      </c>
      <c r="W2190" s="116">
        <v>0</v>
      </c>
      <c r="X2190" s="116">
        <v>0</v>
      </c>
      <c r="Y2190" s="116">
        <v>0</v>
      </c>
      <c r="Z2190" s="116">
        <v>0</v>
      </c>
      <c r="AA2190" s="116">
        <v>0</v>
      </c>
      <c r="AB2190" s="116">
        <v>0</v>
      </c>
      <c r="AC2190" s="116">
        <v>0</v>
      </c>
      <c r="AD2190" s="116">
        <v>21</v>
      </c>
      <c r="AE2190" s="116">
        <v>105</v>
      </c>
      <c r="AF2190" s="116" t="s">
        <v>1860</v>
      </c>
      <c r="AG2190" s="117"/>
      <c r="AH2190" s="117" t="s">
        <v>1861</v>
      </c>
    </row>
    <row r="2191" spans="1:34" x14ac:dyDescent="0.25">
      <c r="A2191" s="117" t="s">
        <v>171</v>
      </c>
      <c r="B2191" s="117" t="s">
        <v>172</v>
      </c>
      <c r="C2191" s="117" t="s">
        <v>6106</v>
      </c>
      <c r="D2191" s="117" t="s">
        <v>1067</v>
      </c>
      <c r="E2191" s="117" t="s">
        <v>774</v>
      </c>
      <c r="F2191" s="117" t="s">
        <v>1508</v>
      </c>
      <c r="G2191" s="117" t="s">
        <v>1509</v>
      </c>
      <c r="H2191" s="117" t="s">
        <v>6107</v>
      </c>
      <c r="I2191" s="117"/>
      <c r="J2191" s="116" t="s">
        <v>1858</v>
      </c>
      <c r="K2191" s="116">
        <v>8.583202</v>
      </c>
      <c r="L2191" s="116">
        <v>28.611758999999999</v>
      </c>
      <c r="M2191" s="117" t="s">
        <v>1859</v>
      </c>
      <c r="N2191" s="116" t="s">
        <v>159</v>
      </c>
      <c r="O2191" s="116">
        <v>97</v>
      </c>
      <c r="P2191" s="116">
        <v>274</v>
      </c>
      <c r="Q2191" s="116">
        <v>97</v>
      </c>
      <c r="R2191" s="116">
        <v>274</v>
      </c>
      <c r="S2191" s="116">
        <v>0</v>
      </c>
      <c r="T2191" s="116">
        <v>0</v>
      </c>
      <c r="U2191" s="116" t="s">
        <v>159</v>
      </c>
      <c r="V2191" s="116">
        <v>165</v>
      </c>
      <c r="W2191" s="116">
        <v>872</v>
      </c>
      <c r="X2191" s="116">
        <v>165</v>
      </c>
      <c r="Y2191" s="116">
        <v>872</v>
      </c>
      <c r="Z2191" s="116">
        <v>0</v>
      </c>
      <c r="AA2191" s="116">
        <v>0</v>
      </c>
      <c r="AB2191" s="116">
        <v>26</v>
      </c>
      <c r="AC2191" s="116">
        <v>57</v>
      </c>
      <c r="AD2191" s="116">
        <v>0</v>
      </c>
      <c r="AE2191" s="116">
        <v>0</v>
      </c>
      <c r="AF2191" s="116" t="s">
        <v>1860</v>
      </c>
      <c r="AG2191" s="117"/>
      <c r="AH2191" s="117" t="s">
        <v>1861</v>
      </c>
    </row>
    <row r="2192" spans="1:34" x14ac:dyDescent="0.25">
      <c r="A2192" s="117" t="s">
        <v>171</v>
      </c>
      <c r="B2192" s="117" t="s">
        <v>172</v>
      </c>
      <c r="C2192" s="117" t="s">
        <v>6108</v>
      </c>
      <c r="D2192" s="117" t="s">
        <v>1067</v>
      </c>
      <c r="E2192" s="117" t="s">
        <v>774</v>
      </c>
      <c r="F2192" s="117" t="s">
        <v>1508</v>
      </c>
      <c r="G2192" s="117" t="s">
        <v>1509</v>
      </c>
      <c r="H2192" s="117" t="s">
        <v>6109</v>
      </c>
      <c r="I2192" s="117"/>
      <c r="J2192" s="116" t="s">
        <v>1858</v>
      </c>
      <c r="K2192" s="116">
        <v>8.583202</v>
      </c>
      <c r="L2192" s="116">
        <v>28.611758999999999</v>
      </c>
      <c r="M2192" s="117" t="s">
        <v>1859</v>
      </c>
      <c r="N2192" s="116" t="s">
        <v>159</v>
      </c>
      <c r="O2192" s="116">
        <v>108</v>
      </c>
      <c r="P2192" s="116">
        <v>769</v>
      </c>
      <c r="Q2192" s="116">
        <v>108</v>
      </c>
      <c r="R2192" s="116">
        <v>769</v>
      </c>
      <c r="S2192" s="116">
        <v>0</v>
      </c>
      <c r="T2192" s="116">
        <v>0</v>
      </c>
      <c r="U2192" s="116" t="s">
        <v>159</v>
      </c>
      <c r="V2192" s="116">
        <v>68</v>
      </c>
      <c r="W2192" s="116">
        <v>351</v>
      </c>
      <c r="X2192" s="116">
        <v>68</v>
      </c>
      <c r="Y2192" s="116">
        <v>351</v>
      </c>
      <c r="Z2192" s="116">
        <v>0</v>
      </c>
      <c r="AA2192" s="116">
        <v>0</v>
      </c>
      <c r="AB2192" s="116">
        <v>0</v>
      </c>
      <c r="AC2192" s="116">
        <v>0</v>
      </c>
      <c r="AD2192" s="116">
        <v>0</v>
      </c>
      <c r="AE2192" s="116">
        <v>0</v>
      </c>
      <c r="AF2192" s="116" t="s">
        <v>1860</v>
      </c>
      <c r="AG2192" s="117"/>
      <c r="AH2192" s="117" t="s">
        <v>1861</v>
      </c>
    </row>
    <row r="2193" spans="1:34" x14ac:dyDescent="0.25">
      <c r="A2193" s="117" t="s">
        <v>171</v>
      </c>
      <c r="B2193" s="117" t="s">
        <v>172</v>
      </c>
      <c r="C2193" s="117" t="s">
        <v>6110</v>
      </c>
      <c r="D2193" s="117" t="s">
        <v>1067</v>
      </c>
      <c r="E2193" s="117" t="s">
        <v>774</v>
      </c>
      <c r="F2193" s="117" t="s">
        <v>1066</v>
      </c>
      <c r="G2193" s="117" t="s">
        <v>1068</v>
      </c>
      <c r="H2193" s="117" t="s">
        <v>6111</v>
      </c>
      <c r="I2193" s="117"/>
      <c r="J2193" s="116" t="s">
        <v>1858</v>
      </c>
      <c r="K2193" s="116">
        <v>8.4552209999999999</v>
      </c>
      <c r="L2193" s="116">
        <v>28.444057999999998</v>
      </c>
      <c r="M2193" s="117" t="s">
        <v>1859</v>
      </c>
      <c r="N2193" s="116" t="s">
        <v>159</v>
      </c>
      <c r="O2193" s="116">
        <v>257</v>
      </c>
      <c r="P2193" s="116">
        <v>1023</v>
      </c>
      <c r="Q2193" s="116">
        <v>257</v>
      </c>
      <c r="R2193" s="116">
        <v>1023</v>
      </c>
      <c r="S2193" s="116">
        <v>0</v>
      </c>
      <c r="T2193" s="116">
        <v>0</v>
      </c>
      <c r="U2193" s="116" t="s">
        <v>159</v>
      </c>
      <c r="V2193" s="116">
        <v>114</v>
      </c>
      <c r="W2193" s="116">
        <v>592</v>
      </c>
      <c r="X2193" s="116">
        <v>114</v>
      </c>
      <c r="Y2193" s="116">
        <v>592</v>
      </c>
      <c r="Z2193" s="116">
        <v>0</v>
      </c>
      <c r="AA2193" s="116">
        <v>0</v>
      </c>
      <c r="AB2193" s="116">
        <v>3</v>
      </c>
      <c r="AC2193" s="116">
        <v>17</v>
      </c>
      <c r="AD2193" s="116">
        <v>0</v>
      </c>
      <c r="AE2193" s="116">
        <v>0</v>
      </c>
      <c r="AF2193" s="116" t="s">
        <v>1860</v>
      </c>
      <c r="AG2193" s="117"/>
      <c r="AH2193" s="117" t="s">
        <v>1861</v>
      </c>
    </row>
    <row r="2194" spans="1:34" x14ac:dyDescent="0.25">
      <c r="A2194" s="117" t="s">
        <v>171</v>
      </c>
      <c r="B2194" s="117" t="s">
        <v>172</v>
      </c>
      <c r="C2194" s="117" t="s">
        <v>6112</v>
      </c>
      <c r="D2194" s="117" t="s">
        <v>1067</v>
      </c>
      <c r="E2194" s="117" t="s">
        <v>774</v>
      </c>
      <c r="F2194" s="117" t="s">
        <v>1066</v>
      </c>
      <c r="G2194" s="117" t="s">
        <v>1068</v>
      </c>
      <c r="H2194" s="117" t="s">
        <v>6113</v>
      </c>
      <c r="I2194" s="117"/>
      <c r="J2194" s="116" t="s">
        <v>1858</v>
      </c>
      <c r="K2194" s="116">
        <v>8.2652359999999998</v>
      </c>
      <c r="L2194" s="116">
        <v>28.495353000000001</v>
      </c>
      <c r="M2194" s="117" t="s">
        <v>1859</v>
      </c>
      <c r="N2194" s="116" t="s">
        <v>159</v>
      </c>
      <c r="O2194" s="116">
        <v>282</v>
      </c>
      <c r="P2194" s="116">
        <v>972</v>
      </c>
      <c r="Q2194" s="116">
        <v>282</v>
      </c>
      <c r="R2194" s="116">
        <v>972</v>
      </c>
      <c r="S2194" s="116">
        <v>0</v>
      </c>
      <c r="T2194" s="116">
        <v>0</v>
      </c>
      <c r="U2194" s="116" t="s">
        <v>159</v>
      </c>
      <c r="V2194" s="116">
        <v>82</v>
      </c>
      <c r="W2194" s="116">
        <v>431</v>
      </c>
      <c r="X2194" s="116">
        <v>82</v>
      </c>
      <c r="Y2194" s="116">
        <v>431</v>
      </c>
      <c r="Z2194" s="116">
        <v>0</v>
      </c>
      <c r="AA2194" s="116">
        <v>0</v>
      </c>
      <c r="AB2194" s="116">
        <v>0</v>
      </c>
      <c r="AC2194" s="116">
        <v>0</v>
      </c>
      <c r="AD2194" s="116">
        <v>41</v>
      </c>
      <c r="AE2194" s="116">
        <v>205</v>
      </c>
      <c r="AF2194" s="116" t="s">
        <v>1860</v>
      </c>
      <c r="AG2194" s="117"/>
      <c r="AH2194" s="117" t="s">
        <v>1861</v>
      </c>
    </row>
    <row r="2195" spans="1:34" x14ac:dyDescent="0.25">
      <c r="A2195" s="117" t="s">
        <v>171</v>
      </c>
      <c r="B2195" s="117" t="s">
        <v>172</v>
      </c>
      <c r="C2195" s="117" t="s">
        <v>6114</v>
      </c>
      <c r="D2195" s="117" t="s">
        <v>1067</v>
      </c>
      <c r="E2195" s="117" t="s">
        <v>774</v>
      </c>
      <c r="F2195" s="117" t="s">
        <v>1066</v>
      </c>
      <c r="G2195" s="117" t="s">
        <v>1068</v>
      </c>
      <c r="H2195" s="117" t="s">
        <v>6115</v>
      </c>
      <c r="I2195" s="117"/>
      <c r="J2195" s="116" t="s">
        <v>1858</v>
      </c>
      <c r="K2195" s="116">
        <v>8.2243099999999991</v>
      </c>
      <c r="L2195" s="116">
        <v>28.536716999999999</v>
      </c>
      <c r="M2195" s="117" t="s">
        <v>1859</v>
      </c>
      <c r="N2195" s="116" t="s">
        <v>159</v>
      </c>
      <c r="O2195" s="116">
        <v>242</v>
      </c>
      <c r="P2195" s="116">
        <v>1211</v>
      </c>
      <c r="Q2195" s="116">
        <v>242</v>
      </c>
      <c r="R2195" s="116">
        <v>1211</v>
      </c>
      <c r="S2195" s="116">
        <v>0</v>
      </c>
      <c r="T2195" s="116">
        <v>0</v>
      </c>
      <c r="U2195" s="116" t="s">
        <v>159</v>
      </c>
      <c r="V2195" s="116">
        <v>73</v>
      </c>
      <c r="W2195" s="116">
        <v>395</v>
      </c>
      <c r="X2195" s="116">
        <v>73</v>
      </c>
      <c r="Y2195" s="116">
        <v>395</v>
      </c>
      <c r="Z2195" s="116">
        <v>0</v>
      </c>
      <c r="AA2195" s="116">
        <v>0</v>
      </c>
      <c r="AB2195" s="116">
        <v>0</v>
      </c>
      <c r="AC2195" s="116">
        <v>0</v>
      </c>
      <c r="AD2195" s="116">
        <v>30</v>
      </c>
      <c r="AE2195" s="116">
        <v>153</v>
      </c>
      <c r="AF2195" s="116" t="s">
        <v>1860</v>
      </c>
      <c r="AG2195" s="117"/>
      <c r="AH2195" s="117" t="s">
        <v>1861</v>
      </c>
    </row>
    <row r="2196" spans="1:34" x14ac:dyDescent="0.25">
      <c r="A2196" s="117" t="s">
        <v>171</v>
      </c>
      <c r="B2196" s="117" t="s">
        <v>172</v>
      </c>
      <c r="C2196" s="117" t="s">
        <v>6116</v>
      </c>
      <c r="D2196" s="117" t="s">
        <v>1067</v>
      </c>
      <c r="E2196" s="117" t="s">
        <v>774</v>
      </c>
      <c r="F2196" s="117" t="s">
        <v>1066</v>
      </c>
      <c r="G2196" s="117" t="s">
        <v>1068</v>
      </c>
      <c r="H2196" s="117" t="s">
        <v>6117</v>
      </c>
      <c r="I2196" s="117"/>
      <c r="J2196" s="116" t="s">
        <v>1858</v>
      </c>
      <c r="K2196" s="116">
        <v>8.2243099999999991</v>
      </c>
      <c r="L2196" s="116">
        <v>28.536716999999999</v>
      </c>
      <c r="M2196" s="117" t="s">
        <v>1859</v>
      </c>
      <c r="N2196" s="116" t="s">
        <v>159</v>
      </c>
      <c r="O2196" s="116">
        <v>261</v>
      </c>
      <c r="P2196" s="116">
        <v>1384</v>
      </c>
      <c r="Q2196" s="116">
        <v>261</v>
      </c>
      <c r="R2196" s="116">
        <v>1384</v>
      </c>
      <c r="S2196" s="116">
        <v>0</v>
      </c>
      <c r="T2196" s="116">
        <v>0</v>
      </c>
      <c r="U2196" s="116" t="s">
        <v>159</v>
      </c>
      <c r="V2196" s="116">
        <v>113</v>
      </c>
      <c r="W2196" s="116">
        <v>611</v>
      </c>
      <c r="X2196" s="116">
        <v>113</v>
      </c>
      <c r="Y2196" s="116">
        <v>611</v>
      </c>
      <c r="Z2196" s="116">
        <v>0</v>
      </c>
      <c r="AA2196" s="116">
        <v>0</v>
      </c>
      <c r="AB2196" s="116">
        <v>0</v>
      </c>
      <c r="AC2196" s="116">
        <v>0</v>
      </c>
      <c r="AD2196" s="116">
        <v>1</v>
      </c>
      <c r="AE2196" s="116">
        <v>5</v>
      </c>
      <c r="AF2196" s="116" t="s">
        <v>1860</v>
      </c>
      <c r="AG2196" s="117"/>
      <c r="AH2196" s="117" t="s">
        <v>1861</v>
      </c>
    </row>
    <row r="2197" spans="1:34" x14ac:dyDescent="0.25">
      <c r="A2197" s="117" t="s">
        <v>171</v>
      </c>
      <c r="B2197" s="117" t="s">
        <v>172</v>
      </c>
      <c r="C2197" s="117" t="s">
        <v>6118</v>
      </c>
      <c r="D2197" s="117" t="s">
        <v>1067</v>
      </c>
      <c r="E2197" s="117" t="s">
        <v>774</v>
      </c>
      <c r="F2197" s="117" t="s">
        <v>1066</v>
      </c>
      <c r="G2197" s="117" t="s">
        <v>1068</v>
      </c>
      <c r="H2197" s="117" t="s">
        <v>1227</v>
      </c>
      <c r="I2197" s="117"/>
      <c r="J2197" s="116" t="s">
        <v>1858</v>
      </c>
      <c r="K2197" s="116">
        <v>8.2723390000000006</v>
      </c>
      <c r="L2197" s="116">
        <v>28.533031999999999</v>
      </c>
      <c r="M2197" s="117" t="s">
        <v>1859</v>
      </c>
      <c r="N2197" s="116" t="s">
        <v>159</v>
      </c>
      <c r="O2197" s="116">
        <v>293</v>
      </c>
      <c r="P2197" s="116">
        <v>1557</v>
      </c>
      <c r="Q2197" s="116">
        <v>293</v>
      </c>
      <c r="R2197" s="116">
        <v>1557</v>
      </c>
      <c r="S2197" s="116">
        <v>0</v>
      </c>
      <c r="T2197" s="116">
        <v>0</v>
      </c>
      <c r="U2197" s="116" t="s">
        <v>159</v>
      </c>
      <c r="V2197" s="116">
        <v>75</v>
      </c>
      <c r="W2197" s="116">
        <v>427</v>
      </c>
      <c r="X2197" s="116">
        <v>75</v>
      </c>
      <c r="Y2197" s="116">
        <v>427</v>
      </c>
      <c r="Z2197" s="116">
        <v>0</v>
      </c>
      <c r="AA2197" s="116">
        <v>0</v>
      </c>
      <c r="AB2197" s="116">
        <v>0</v>
      </c>
      <c r="AC2197" s="116">
        <v>0</v>
      </c>
      <c r="AD2197" s="116">
        <v>39</v>
      </c>
      <c r="AE2197" s="116">
        <v>195</v>
      </c>
      <c r="AF2197" s="116" t="s">
        <v>1860</v>
      </c>
      <c r="AG2197" s="117"/>
      <c r="AH2197" s="117" t="s">
        <v>1861</v>
      </c>
    </row>
    <row r="2198" spans="1:34" x14ac:dyDescent="0.25">
      <c r="A2198" s="117" t="s">
        <v>171</v>
      </c>
      <c r="B2198" s="117" t="s">
        <v>172</v>
      </c>
      <c r="C2198" s="117" t="s">
        <v>6119</v>
      </c>
      <c r="D2198" s="117" t="s">
        <v>1067</v>
      </c>
      <c r="E2198" s="117" t="s">
        <v>774</v>
      </c>
      <c r="F2198" s="117" t="s">
        <v>1066</v>
      </c>
      <c r="G2198" s="117" t="s">
        <v>1068</v>
      </c>
      <c r="H2198" s="117" t="s">
        <v>6120</v>
      </c>
      <c r="I2198" s="117"/>
      <c r="J2198" s="116" t="s">
        <v>1858</v>
      </c>
      <c r="K2198" s="116">
        <v>8.2443059999999999</v>
      </c>
      <c r="L2198" s="116">
        <v>28.463878999999999</v>
      </c>
      <c r="M2198" s="117" t="s">
        <v>1859</v>
      </c>
      <c r="N2198" s="116" t="s">
        <v>159</v>
      </c>
      <c r="O2198" s="116">
        <v>386</v>
      </c>
      <c r="P2198" s="116">
        <v>2046</v>
      </c>
      <c r="Q2198" s="116">
        <v>386</v>
      </c>
      <c r="R2198" s="116">
        <v>2046</v>
      </c>
      <c r="S2198" s="116">
        <v>0</v>
      </c>
      <c r="T2198" s="116">
        <v>0</v>
      </c>
      <c r="U2198" s="116" t="s">
        <v>159</v>
      </c>
      <c r="V2198" s="116">
        <v>139</v>
      </c>
      <c r="W2198" s="116">
        <v>723</v>
      </c>
      <c r="X2198" s="116">
        <v>139</v>
      </c>
      <c r="Y2198" s="116">
        <v>723</v>
      </c>
      <c r="Z2198" s="116">
        <v>0</v>
      </c>
      <c r="AA2198" s="116">
        <v>0</v>
      </c>
      <c r="AB2198" s="116">
        <v>2</v>
      </c>
      <c r="AC2198" s="116">
        <v>11</v>
      </c>
      <c r="AD2198" s="116">
        <v>26</v>
      </c>
      <c r="AE2198" s="116">
        <v>130</v>
      </c>
      <c r="AF2198" s="116" t="s">
        <v>1860</v>
      </c>
      <c r="AG2198" s="117"/>
      <c r="AH2198" s="117" t="s">
        <v>1861</v>
      </c>
    </row>
    <row r="2199" spans="1:34" x14ac:dyDescent="0.25">
      <c r="A2199" s="117" t="s">
        <v>171</v>
      </c>
      <c r="B2199" s="117" t="s">
        <v>172</v>
      </c>
      <c r="C2199" s="117" t="s">
        <v>6121</v>
      </c>
      <c r="D2199" s="117" t="s">
        <v>1067</v>
      </c>
      <c r="E2199" s="117" t="s">
        <v>774</v>
      </c>
      <c r="F2199" s="117" t="s">
        <v>1264</v>
      </c>
      <c r="G2199" s="117" t="s">
        <v>1265</v>
      </c>
      <c r="H2199" s="117" t="s">
        <v>6122</v>
      </c>
      <c r="I2199" s="117"/>
      <c r="J2199" s="116" t="s">
        <v>1858</v>
      </c>
      <c r="K2199" s="116">
        <v>8.1354679999999995</v>
      </c>
      <c r="L2199" s="116">
        <v>28.231071</v>
      </c>
      <c r="M2199" s="117" t="s">
        <v>1859</v>
      </c>
      <c r="N2199" s="116" t="s">
        <v>159</v>
      </c>
      <c r="O2199" s="116">
        <v>64</v>
      </c>
      <c r="P2199" s="116">
        <v>307</v>
      </c>
      <c r="Q2199" s="116">
        <v>64</v>
      </c>
      <c r="R2199" s="116">
        <v>307</v>
      </c>
      <c r="S2199" s="116">
        <v>0</v>
      </c>
      <c r="T2199" s="116">
        <v>0</v>
      </c>
      <c r="U2199" s="116" t="s">
        <v>159</v>
      </c>
      <c r="V2199" s="116">
        <v>36</v>
      </c>
      <c r="W2199" s="116">
        <v>197</v>
      </c>
      <c r="X2199" s="116">
        <v>29</v>
      </c>
      <c r="Y2199" s="116">
        <v>162</v>
      </c>
      <c r="Z2199" s="116">
        <v>7</v>
      </c>
      <c r="AA2199" s="116">
        <v>35</v>
      </c>
      <c r="AB2199" s="116">
        <v>0</v>
      </c>
      <c r="AC2199" s="116">
        <v>0</v>
      </c>
      <c r="AD2199" s="116">
        <v>0</v>
      </c>
      <c r="AE2199" s="116">
        <v>0</v>
      </c>
      <c r="AF2199" s="116" t="s">
        <v>1860</v>
      </c>
      <c r="AG2199" s="117"/>
      <c r="AH2199" s="117" t="s">
        <v>1861</v>
      </c>
    </row>
    <row r="2200" spans="1:34" x14ac:dyDescent="0.25">
      <c r="A2200" s="117" t="s">
        <v>171</v>
      </c>
      <c r="B2200" s="117" t="s">
        <v>172</v>
      </c>
      <c r="C2200" s="117" t="s">
        <v>6123</v>
      </c>
      <c r="D2200" s="117" t="s">
        <v>1067</v>
      </c>
      <c r="E2200" s="117" t="s">
        <v>774</v>
      </c>
      <c r="F2200" s="117" t="s">
        <v>1264</v>
      </c>
      <c r="G2200" s="117" t="s">
        <v>1265</v>
      </c>
      <c r="H2200" s="117" t="s">
        <v>6124</v>
      </c>
      <c r="I2200" s="117"/>
      <c r="J2200" s="116" t="s">
        <v>1858</v>
      </c>
      <c r="K2200" s="116">
        <v>8.1697425300000006</v>
      </c>
      <c r="L2200" s="116">
        <v>28.301319450000001</v>
      </c>
      <c r="M2200" s="117" t="s">
        <v>1859</v>
      </c>
      <c r="N2200" s="116" t="s">
        <v>159</v>
      </c>
      <c r="O2200" s="116">
        <v>51</v>
      </c>
      <c r="P2200" s="116">
        <v>242</v>
      </c>
      <c r="Q2200" s="116">
        <v>51</v>
      </c>
      <c r="R2200" s="116">
        <v>242</v>
      </c>
      <c r="S2200" s="116">
        <v>0</v>
      </c>
      <c r="T2200" s="116">
        <v>0</v>
      </c>
      <c r="U2200" s="116" t="s">
        <v>159</v>
      </c>
      <c r="V2200" s="116">
        <v>48</v>
      </c>
      <c r="W2200" s="116">
        <v>263</v>
      </c>
      <c r="X2200" s="116">
        <v>48</v>
      </c>
      <c r="Y2200" s="116">
        <v>263</v>
      </c>
      <c r="Z2200" s="116">
        <v>0</v>
      </c>
      <c r="AA2200" s="116">
        <v>0</v>
      </c>
      <c r="AB2200" s="116">
        <v>0</v>
      </c>
      <c r="AC2200" s="116">
        <v>0</v>
      </c>
      <c r="AD2200" s="116">
        <v>11</v>
      </c>
      <c r="AE2200" s="116">
        <v>56</v>
      </c>
      <c r="AF2200" s="116" t="s">
        <v>1860</v>
      </c>
      <c r="AG2200" s="117"/>
      <c r="AH2200" s="117" t="s">
        <v>1861</v>
      </c>
    </row>
    <row r="2201" spans="1:34" x14ac:dyDescent="0.25">
      <c r="A2201" s="117" t="s">
        <v>171</v>
      </c>
      <c r="B2201" s="117" t="s">
        <v>172</v>
      </c>
      <c r="C2201" s="117" t="s">
        <v>6125</v>
      </c>
      <c r="D2201" s="117" t="s">
        <v>1067</v>
      </c>
      <c r="E2201" s="117" t="s">
        <v>774</v>
      </c>
      <c r="F2201" s="117" t="s">
        <v>1264</v>
      </c>
      <c r="G2201" s="117" t="s">
        <v>1265</v>
      </c>
      <c r="H2201" s="117" t="s">
        <v>6126</v>
      </c>
      <c r="I2201" s="117"/>
      <c r="J2201" s="116" t="s">
        <v>1858</v>
      </c>
      <c r="K2201" s="116">
        <v>8.07738142</v>
      </c>
      <c r="L2201" s="116">
        <v>28.22144587</v>
      </c>
      <c r="M2201" s="117" t="s">
        <v>1859</v>
      </c>
      <c r="N2201" s="116" t="s">
        <v>159</v>
      </c>
      <c r="O2201" s="116">
        <v>35</v>
      </c>
      <c r="P2201" s="116">
        <v>157</v>
      </c>
      <c r="Q2201" s="116">
        <v>35</v>
      </c>
      <c r="R2201" s="116">
        <v>157</v>
      </c>
      <c r="S2201" s="116">
        <v>0</v>
      </c>
      <c r="T2201" s="116">
        <v>0</v>
      </c>
      <c r="U2201" s="116" t="s">
        <v>159</v>
      </c>
      <c r="V2201" s="116">
        <v>66</v>
      </c>
      <c r="W2201" s="116">
        <v>353</v>
      </c>
      <c r="X2201" s="116">
        <v>66</v>
      </c>
      <c r="Y2201" s="116">
        <v>353</v>
      </c>
      <c r="Z2201" s="116">
        <v>0</v>
      </c>
      <c r="AA2201" s="116">
        <v>0</v>
      </c>
      <c r="AB2201" s="116">
        <v>21</v>
      </c>
      <c r="AC2201" s="116">
        <v>107</v>
      </c>
      <c r="AD2201" s="116">
        <v>0</v>
      </c>
      <c r="AE2201" s="116">
        <v>0</v>
      </c>
      <c r="AF2201" s="116" t="s">
        <v>1860</v>
      </c>
      <c r="AG2201" s="117"/>
      <c r="AH2201" s="117" t="s">
        <v>1861</v>
      </c>
    </row>
    <row r="2202" spans="1:34" x14ac:dyDescent="0.25">
      <c r="A2202" s="117" t="s">
        <v>171</v>
      </c>
      <c r="B2202" s="117" t="s">
        <v>172</v>
      </c>
      <c r="C2202" s="117" t="s">
        <v>6127</v>
      </c>
      <c r="D2202" s="117" t="s">
        <v>1067</v>
      </c>
      <c r="E2202" s="117" t="s">
        <v>774</v>
      </c>
      <c r="F2202" s="117" t="s">
        <v>1264</v>
      </c>
      <c r="G2202" s="117" t="s">
        <v>1265</v>
      </c>
      <c r="H2202" s="117" t="s">
        <v>6128</v>
      </c>
      <c r="I2202" s="117"/>
      <c r="J2202" s="116" t="s">
        <v>1858</v>
      </c>
      <c r="K2202" s="116">
        <v>7.9960310000000003</v>
      </c>
      <c r="L2202" s="116">
        <v>28.172681999999998</v>
      </c>
      <c r="M2202" s="117" t="s">
        <v>1859</v>
      </c>
      <c r="N2202" s="116" t="s">
        <v>159</v>
      </c>
      <c r="O2202" s="116">
        <v>9</v>
      </c>
      <c r="P2202" s="116">
        <v>23</v>
      </c>
      <c r="Q2202" s="116">
        <v>9</v>
      </c>
      <c r="R2202" s="116">
        <v>23</v>
      </c>
      <c r="S2202" s="116">
        <v>0</v>
      </c>
      <c r="T2202" s="116">
        <v>0</v>
      </c>
      <c r="U2202" s="116" t="s">
        <v>159</v>
      </c>
      <c r="V2202" s="116">
        <v>13</v>
      </c>
      <c r="W2202" s="116">
        <v>75</v>
      </c>
      <c r="X2202" s="116">
        <v>13</v>
      </c>
      <c r="Y2202" s="116">
        <v>75</v>
      </c>
      <c r="Z2202" s="116">
        <v>0</v>
      </c>
      <c r="AA2202" s="116">
        <v>0</v>
      </c>
      <c r="AB2202" s="116">
        <v>0</v>
      </c>
      <c r="AC2202" s="116">
        <v>0</v>
      </c>
      <c r="AD2202" s="116">
        <v>0</v>
      </c>
      <c r="AE2202" s="116">
        <v>0</v>
      </c>
      <c r="AF2202" s="116" t="s">
        <v>1860</v>
      </c>
      <c r="AG2202" s="117"/>
      <c r="AH2202" s="117" t="s">
        <v>1861</v>
      </c>
    </row>
    <row r="2203" spans="1:34" x14ac:dyDescent="0.25">
      <c r="A2203" s="117" t="s">
        <v>171</v>
      </c>
      <c r="B2203" s="117" t="s">
        <v>172</v>
      </c>
      <c r="C2203" s="117" t="s">
        <v>6129</v>
      </c>
      <c r="D2203" s="117" t="s">
        <v>1067</v>
      </c>
      <c r="E2203" s="117" t="s">
        <v>774</v>
      </c>
      <c r="F2203" s="117" t="s">
        <v>1264</v>
      </c>
      <c r="G2203" s="117" t="s">
        <v>1265</v>
      </c>
      <c r="H2203" s="117" t="s">
        <v>6130</v>
      </c>
      <c r="I2203" s="117"/>
      <c r="J2203" s="116" t="s">
        <v>1858</v>
      </c>
      <c r="K2203" s="116">
        <v>8.07738142</v>
      </c>
      <c r="L2203" s="116">
        <v>28.22144587</v>
      </c>
      <c r="M2203" s="117" t="s">
        <v>1859</v>
      </c>
      <c r="N2203" s="116" t="s">
        <v>159</v>
      </c>
      <c r="O2203" s="116">
        <v>67</v>
      </c>
      <c r="P2203" s="116">
        <v>321</v>
      </c>
      <c r="Q2203" s="116">
        <v>67</v>
      </c>
      <c r="R2203" s="116">
        <v>321</v>
      </c>
      <c r="S2203" s="116">
        <v>0</v>
      </c>
      <c r="T2203" s="116">
        <v>0</v>
      </c>
      <c r="U2203" s="116" t="s">
        <v>159</v>
      </c>
      <c r="V2203" s="116">
        <v>30</v>
      </c>
      <c r="W2203" s="116">
        <v>153</v>
      </c>
      <c r="X2203" s="116">
        <v>30</v>
      </c>
      <c r="Y2203" s="116">
        <v>153</v>
      </c>
      <c r="Z2203" s="116">
        <v>0</v>
      </c>
      <c r="AA2203" s="116">
        <v>0</v>
      </c>
      <c r="AB2203" s="116">
        <v>10</v>
      </c>
      <c r="AC2203" s="116">
        <v>51</v>
      </c>
      <c r="AD2203" s="116">
        <v>0</v>
      </c>
      <c r="AE2203" s="116">
        <v>0</v>
      </c>
      <c r="AF2203" s="116" t="s">
        <v>1860</v>
      </c>
      <c r="AG2203" s="117"/>
      <c r="AH2203" s="117" t="s">
        <v>1861</v>
      </c>
    </row>
    <row r="2204" spans="1:34" x14ac:dyDescent="0.25">
      <c r="A2204" s="117" t="s">
        <v>171</v>
      </c>
      <c r="B2204" s="117" t="s">
        <v>172</v>
      </c>
      <c r="C2204" s="117" t="s">
        <v>6131</v>
      </c>
      <c r="D2204" s="117" t="s">
        <v>1067</v>
      </c>
      <c r="E2204" s="117" t="s">
        <v>774</v>
      </c>
      <c r="F2204" s="117" t="s">
        <v>1264</v>
      </c>
      <c r="G2204" s="117" t="s">
        <v>1265</v>
      </c>
      <c r="H2204" s="117" t="s">
        <v>6132</v>
      </c>
      <c r="I2204" s="117"/>
      <c r="J2204" s="116" t="s">
        <v>1858</v>
      </c>
      <c r="K2204" s="116">
        <v>8.2039510969999991</v>
      </c>
      <c r="L2204" s="116">
        <v>28.435315939999999</v>
      </c>
      <c r="M2204" s="117" t="s">
        <v>1859</v>
      </c>
      <c r="N2204" s="116" t="s">
        <v>159</v>
      </c>
      <c r="O2204" s="116">
        <v>51</v>
      </c>
      <c r="P2204" s="116">
        <v>237</v>
      </c>
      <c r="Q2204" s="116">
        <v>51</v>
      </c>
      <c r="R2204" s="116">
        <v>237</v>
      </c>
      <c r="S2204" s="116">
        <v>0</v>
      </c>
      <c r="T2204" s="116">
        <v>0</v>
      </c>
      <c r="U2204" s="116" t="s">
        <v>159</v>
      </c>
      <c r="V2204" s="116">
        <v>120</v>
      </c>
      <c r="W2204" s="116">
        <v>627</v>
      </c>
      <c r="X2204" s="116">
        <v>120</v>
      </c>
      <c r="Y2204" s="116">
        <v>627</v>
      </c>
      <c r="Z2204" s="116">
        <v>0</v>
      </c>
      <c r="AA2204" s="116">
        <v>0</v>
      </c>
      <c r="AB2204" s="116">
        <v>0</v>
      </c>
      <c r="AC2204" s="116">
        <v>0</v>
      </c>
      <c r="AD2204" s="116">
        <v>0</v>
      </c>
      <c r="AE2204" s="116">
        <v>0</v>
      </c>
      <c r="AF2204" s="116" t="s">
        <v>1860</v>
      </c>
      <c r="AG2204" s="117"/>
      <c r="AH2204" s="117" t="s">
        <v>1861</v>
      </c>
    </row>
    <row r="2205" spans="1:34" x14ac:dyDescent="0.25">
      <c r="A2205" s="117" t="s">
        <v>171</v>
      </c>
      <c r="B2205" s="117" t="s">
        <v>172</v>
      </c>
      <c r="C2205" s="117" t="s">
        <v>6133</v>
      </c>
      <c r="D2205" s="117" t="s">
        <v>1067</v>
      </c>
      <c r="E2205" s="117" t="s">
        <v>774</v>
      </c>
      <c r="F2205" s="117" t="s">
        <v>1264</v>
      </c>
      <c r="G2205" s="117" t="s">
        <v>1265</v>
      </c>
      <c r="H2205" s="117" t="s">
        <v>997</v>
      </c>
      <c r="I2205" s="117"/>
      <c r="J2205" s="116" t="s">
        <v>1858</v>
      </c>
      <c r="K2205" s="116">
        <v>8.2697000000000003</v>
      </c>
      <c r="L2205" s="116">
        <v>28.212599999999998</v>
      </c>
      <c r="M2205" s="117" t="s">
        <v>1859</v>
      </c>
      <c r="N2205" s="116" t="s">
        <v>159</v>
      </c>
      <c r="O2205" s="116">
        <v>40</v>
      </c>
      <c r="P2205" s="116">
        <v>210</v>
      </c>
      <c r="Q2205" s="116">
        <v>40</v>
      </c>
      <c r="R2205" s="116">
        <v>210</v>
      </c>
      <c r="S2205" s="116">
        <v>0</v>
      </c>
      <c r="T2205" s="116">
        <v>0</v>
      </c>
      <c r="U2205" s="116" t="s">
        <v>159</v>
      </c>
      <c r="V2205" s="116">
        <v>6</v>
      </c>
      <c r="W2205" s="116">
        <v>38</v>
      </c>
      <c r="X2205" s="116">
        <v>6</v>
      </c>
      <c r="Y2205" s="116">
        <v>38</v>
      </c>
      <c r="Z2205" s="116">
        <v>0</v>
      </c>
      <c r="AA2205" s="116">
        <v>0</v>
      </c>
      <c r="AB2205" s="116">
        <v>0</v>
      </c>
      <c r="AC2205" s="116">
        <v>0</v>
      </c>
      <c r="AD2205" s="116">
        <v>0</v>
      </c>
      <c r="AE2205" s="116">
        <v>0</v>
      </c>
      <c r="AF2205" s="116" t="s">
        <v>1860</v>
      </c>
      <c r="AG2205" s="117"/>
      <c r="AH2205" s="117" t="s">
        <v>1861</v>
      </c>
    </row>
    <row r="2206" spans="1:34" x14ac:dyDescent="0.25">
      <c r="A2206" s="117" t="s">
        <v>171</v>
      </c>
      <c r="B2206" s="117" t="s">
        <v>172</v>
      </c>
      <c r="C2206" s="117" t="s">
        <v>6134</v>
      </c>
      <c r="D2206" s="117" t="s">
        <v>1067</v>
      </c>
      <c r="E2206" s="117" t="s">
        <v>774</v>
      </c>
      <c r="F2206" s="117" t="s">
        <v>1264</v>
      </c>
      <c r="G2206" s="117" t="s">
        <v>1265</v>
      </c>
      <c r="H2206" s="117" t="s">
        <v>6135</v>
      </c>
      <c r="I2206" s="117"/>
      <c r="J2206" s="116" t="s">
        <v>1858</v>
      </c>
      <c r="K2206" s="116">
        <v>8.2022300000000001</v>
      </c>
      <c r="L2206" s="116">
        <v>28.332999999999998</v>
      </c>
      <c r="M2206" s="117" t="s">
        <v>1859</v>
      </c>
      <c r="N2206" s="116" t="s">
        <v>159</v>
      </c>
      <c r="O2206" s="116">
        <v>21</v>
      </c>
      <c r="P2206" s="116">
        <v>111</v>
      </c>
      <c r="Q2206" s="116">
        <v>21</v>
      </c>
      <c r="R2206" s="116">
        <v>111</v>
      </c>
      <c r="S2206" s="116">
        <v>0</v>
      </c>
      <c r="T2206" s="116">
        <v>0</v>
      </c>
      <c r="U2206" s="119" t="s">
        <v>146</v>
      </c>
      <c r="V2206" s="116">
        <v>0</v>
      </c>
      <c r="W2206" s="116">
        <v>0</v>
      </c>
      <c r="X2206" s="116">
        <v>0</v>
      </c>
      <c r="Y2206" s="116">
        <v>0</v>
      </c>
      <c r="Z2206" s="116">
        <v>0</v>
      </c>
      <c r="AA2206" s="116">
        <v>0</v>
      </c>
      <c r="AB2206" s="116">
        <v>0</v>
      </c>
      <c r="AC2206" s="116">
        <v>0</v>
      </c>
      <c r="AD2206" s="116">
        <v>6</v>
      </c>
      <c r="AE2206" s="116">
        <v>34</v>
      </c>
      <c r="AF2206" s="116" t="s">
        <v>1860</v>
      </c>
      <c r="AG2206" s="117"/>
      <c r="AH2206" s="117" t="s">
        <v>1861</v>
      </c>
    </row>
    <row r="2207" spans="1:34" x14ac:dyDescent="0.25">
      <c r="A2207" s="117" t="s">
        <v>171</v>
      </c>
      <c r="B2207" s="117" t="s">
        <v>172</v>
      </c>
      <c r="C2207" s="117" t="s">
        <v>6136</v>
      </c>
      <c r="D2207" s="117" t="s">
        <v>1067</v>
      </c>
      <c r="E2207" s="117" t="s">
        <v>774</v>
      </c>
      <c r="F2207" s="117" t="s">
        <v>1216</v>
      </c>
      <c r="G2207" s="117" t="s">
        <v>1217</v>
      </c>
      <c r="H2207" s="117" t="s">
        <v>6137</v>
      </c>
      <c r="I2207" s="117"/>
      <c r="J2207" s="116" t="s">
        <v>1858</v>
      </c>
      <c r="K2207" s="116">
        <v>8.93</v>
      </c>
      <c r="L2207" s="116">
        <v>28.74</v>
      </c>
      <c r="M2207" s="117" t="s">
        <v>1859</v>
      </c>
      <c r="N2207" s="116" t="s">
        <v>159</v>
      </c>
      <c r="O2207" s="116">
        <v>53</v>
      </c>
      <c r="P2207" s="116">
        <v>247</v>
      </c>
      <c r="Q2207" s="116">
        <v>53</v>
      </c>
      <c r="R2207" s="116">
        <v>247</v>
      </c>
      <c r="S2207" s="116">
        <v>0</v>
      </c>
      <c r="T2207" s="116">
        <v>0</v>
      </c>
      <c r="U2207" s="116" t="s">
        <v>159</v>
      </c>
      <c r="V2207" s="116">
        <v>43</v>
      </c>
      <c r="W2207" s="116">
        <v>234</v>
      </c>
      <c r="X2207" s="116">
        <v>43</v>
      </c>
      <c r="Y2207" s="116">
        <v>234</v>
      </c>
      <c r="Z2207" s="116">
        <v>0</v>
      </c>
      <c r="AA2207" s="116">
        <v>0</v>
      </c>
      <c r="AB2207" s="116">
        <v>0</v>
      </c>
      <c r="AC2207" s="116">
        <v>0</v>
      </c>
      <c r="AD2207" s="116">
        <v>21</v>
      </c>
      <c r="AE2207" s="116">
        <v>115</v>
      </c>
      <c r="AF2207" s="116" t="s">
        <v>1860</v>
      </c>
      <c r="AG2207" s="117"/>
      <c r="AH2207" s="117" t="s">
        <v>1861</v>
      </c>
    </row>
    <row r="2208" spans="1:34" x14ac:dyDescent="0.25">
      <c r="A2208" s="117" t="s">
        <v>171</v>
      </c>
      <c r="B2208" s="117" t="s">
        <v>172</v>
      </c>
      <c r="C2208" s="117" t="s">
        <v>6138</v>
      </c>
      <c r="D2208" s="117" t="s">
        <v>1067</v>
      </c>
      <c r="E2208" s="117" t="s">
        <v>774</v>
      </c>
      <c r="F2208" s="117" t="s">
        <v>1216</v>
      </c>
      <c r="G2208" s="117" t="s">
        <v>1217</v>
      </c>
      <c r="H2208" s="117" t="s">
        <v>6139</v>
      </c>
      <c r="I2208" s="117"/>
      <c r="J2208" s="116" t="s">
        <v>1858</v>
      </c>
      <c r="K2208" s="116">
        <v>8.3720800000000004</v>
      </c>
      <c r="L2208" s="116">
        <v>28.515149999999998</v>
      </c>
      <c r="M2208" s="117" t="s">
        <v>1859</v>
      </c>
      <c r="N2208" s="116" t="s">
        <v>159</v>
      </c>
      <c r="O2208" s="116">
        <v>43</v>
      </c>
      <c r="P2208" s="116">
        <v>202</v>
      </c>
      <c r="Q2208" s="116">
        <v>43</v>
      </c>
      <c r="R2208" s="116">
        <v>202</v>
      </c>
      <c r="S2208" s="116">
        <v>0</v>
      </c>
      <c r="T2208" s="116">
        <v>0</v>
      </c>
      <c r="U2208" s="116" t="s">
        <v>159</v>
      </c>
      <c r="V2208" s="116">
        <v>27</v>
      </c>
      <c r="W2208" s="116">
        <v>155</v>
      </c>
      <c r="X2208" s="116">
        <v>27</v>
      </c>
      <c r="Y2208" s="116">
        <v>155</v>
      </c>
      <c r="Z2208" s="116">
        <v>0</v>
      </c>
      <c r="AA2208" s="116">
        <v>0</v>
      </c>
      <c r="AB2208" s="116">
        <v>10</v>
      </c>
      <c r="AC2208" s="116">
        <v>51</v>
      </c>
      <c r="AD2208" s="116">
        <v>0</v>
      </c>
      <c r="AE2208" s="116">
        <v>0</v>
      </c>
      <c r="AF2208" s="116" t="s">
        <v>1860</v>
      </c>
      <c r="AG2208" s="117"/>
      <c r="AH2208" s="117" t="s">
        <v>1861</v>
      </c>
    </row>
    <row r="2209" spans="1:34" x14ac:dyDescent="0.25">
      <c r="A2209" s="117" t="s">
        <v>171</v>
      </c>
      <c r="B2209" s="117" t="s">
        <v>172</v>
      </c>
      <c r="C2209" s="117" t="s">
        <v>6140</v>
      </c>
      <c r="D2209" s="117" t="s">
        <v>1067</v>
      </c>
      <c r="E2209" s="117" t="s">
        <v>774</v>
      </c>
      <c r="F2209" s="117" t="s">
        <v>1216</v>
      </c>
      <c r="G2209" s="117" t="s">
        <v>1217</v>
      </c>
      <c r="H2209" s="117" t="s">
        <v>6141</v>
      </c>
      <c r="I2209" s="117"/>
      <c r="J2209" s="116" t="s">
        <v>1858</v>
      </c>
      <c r="K2209" s="116">
        <v>8.6000370000000004</v>
      </c>
      <c r="L2209" s="116">
        <v>28.490020000000001</v>
      </c>
      <c r="M2209" s="117" t="s">
        <v>1859</v>
      </c>
      <c r="N2209" s="116" t="s">
        <v>159</v>
      </c>
      <c r="O2209" s="116">
        <v>21</v>
      </c>
      <c r="P2209" s="116">
        <v>92</v>
      </c>
      <c r="Q2209" s="116">
        <v>21</v>
      </c>
      <c r="R2209" s="116">
        <v>92</v>
      </c>
      <c r="S2209" s="116">
        <v>0</v>
      </c>
      <c r="T2209" s="116">
        <v>0</v>
      </c>
      <c r="U2209" s="116" t="s">
        <v>159</v>
      </c>
      <c r="V2209" s="116">
        <v>17</v>
      </c>
      <c r="W2209" s="116">
        <v>116</v>
      </c>
      <c r="X2209" s="116">
        <v>17</v>
      </c>
      <c r="Y2209" s="116">
        <v>116</v>
      </c>
      <c r="Z2209" s="116">
        <v>0</v>
      </c>
      <c r="AA2209" s="116">
        <v>0</v>
      </c>
      <c r="AB2209" s="116">
        <v>0</v>
      </c>
      <c r="AC2209" s="116">
        <v>0</v>
      </c>
      <c r="AD2209" s="116">
        <v>100</v>
      </c>
      <c r="AE2209" s="116">
        <v>502</v>
      </c>
      <c r="AF2209" s="116" t="s">
        <v>1860</v>
      </c>
      <c r="AG2209" s="117"/>
      <c r="AH2209" s="117" t="s">
        <v>1861</v>
      </c>
    </row>
    <row r="2210" spans="1:34" x14ac:dyDescent="0.25">
      <c r="A2210" s="117" t="s">
        <v>171</v>
      </c>
      <c r="B2210" s="117" t="s">
        <v>172</v>
      </c>
      <c r="C2210" s="117" t="s">
        <v>6142</v>
      </c>
      <c r="D2210" s="117" t="s">
        <v>1067</v>
      </c>
      <c r="E2210" s="117" t="s">
        <v>774</v>
      </c>
      <c r="F2210" s="117" t="s">
        <v>1216</v>
      </c>
      <c r="G2210" s="117" t="s">
        <v>1217</v>
      </c>
      <c r="H2210" s="117" t="s">
        <v>6143</v>
      </c>
      <c r="I2210" s="117"/>
      <c r="J2210" s="116" t="s">
        <v>1858</v>
      </c>
      <c r="K2210" s="116">
        <v>8.3720800000000004</v>
      </c>
      <c r="L2210" s="116">
        <v>28.515149999999998</v>
      </c>
      <c r="M2210" s="117" t="s">
        <v>1859</v>
      </c>
      <c r="N2210" s="116" t="s">
        <v>159</v>
      </c>
      <c r="O2210" s="116">
        <v>23</v>
      </c>
      <c r="P2210" s="116">
        <v>97</v>
      </c>
      <c r="Q2210" s="116">
        <v>23</v>
      </c>
      <c r="R2210" s="116">
        <v>97</v>
      </c>
      <c r="S2210" s="116">
        <v>0</v>
      </c>
      <c r="T2210" s="116">
        <v>0</v>
      </c>
      <c r="U2210" s="116" t="s">
        <v>159</v>
      </c>
      <c r="V2210" s="116">
        <v>30</v>
      </c>
      <c r="W2210" s="116">
        <v>176</v>
      </c>
      <c r="X2210" s="116">
        <v>30</v>
      </c>
      <c r="Y2210" s="116">
        <v>176</v>
      </c>
      <c r="Z2210" s="116">
        <v>0</v>
      </c>
      <c r="AA2210" s="116">
        <v>0</v>
      </c>
      <c r="AB2210" s="116">
        <v>20</v>
      </c>
      <c r="AC2210" s="116">
        <v>105</v>
      </c>
      <c r="AD2210" s="116">
        <v>0</v>
      </c>
      <c r="AE2210" s="116">
        <v>0</v>
      </c>
      <c r="AF2210" s="116" t="s">
        <v>1860</v>
      </c>
      <c r="AG2210" s="117"/>
      <c r="AH2210" s="117" t="s">
        <v>1861</v>
      </c>
    </row>
    <row r="2211" spans="1:34" x14ac:dyDescent="0.25">
      <c r="A2211" s="117" t="s">
        <v>171</v>
      </c>
      <c r="B2211" s="117" t="s">
        <v>172</v>
      </c>
      <c r="C2211" s="117" t="s">
        <v>6144</v>
      </c>
      <c r="D2211" s="117" t="s">
        <v>1067</v>
      </c>
      <c r="E2211" s="117" t="s">
        <v>774</v>
      </c>
      <c r="F2211" s="117" t="s">
        <v>1216</v>
      </c>
      <c r="G2211" s="117" t="s">
        <v>1217</v>
      </c>
      <c r="H2211" s="117" t="s">
        <v>6145</v>
      </c>
      <c r="I2211" s="117"/>
      <c r="J2211" s="116" t="s">
        <v>1858</v>
      </c>
      <c r="K2211" s="116">
        <v>8.6089300000000009</v>
      </c>
      <c r="L2211" s="116">
        <v>28.574200000000001</v>
      </c>
      <c r="M2211" s="117" t="s">
        <v>1859</v>
      </c>
      <c r="N2211" s="116" t="s">
        <v>159</v>
      </c>
      <c r="O2211" s="116">
        <v>84</v>
      </c>
      <c r="P2211" s="116">
        <v>399</v>
      </c>
      <c r="Q2211" s="116">
        <v>84</v>
      </c>
      <c r="R2211" s="116">
        <v>399</v>
      </c>
      <c r="S2211" s="116">
        <v>0</v>
      </c>
      <c r="T2211" s="116">
        <v>0</v>
      </c>
      <c r="U2211" s="116" t="s">
        <v>159</v>
      </c>
      <c r="V2211" s="116">
        <v>224</v>
      </c>
      <c r="W2211" s="116">
        <v>1157</v>
      </c>
      <c r="X2211" s="116">
        <v>224</v>
      </c>
      <c r="Y2211" s="116">
        <v>1157</v>
      </c>
      <c r="Z2211" s="116">
        <v>0</v>
      </c>
      <c r="AA2211" s="116">
        <v>0</v>
      </c>
      <c r="AB2211" s="116">
        <v>0</v>
      </c>
      <c r="AC2211" s="116">
        <v>0</v>
      </c>
      <c r="AD2211" s="116">
        <v>0</v>
      </c>
      <c r="AE2211" s="116">
        <v>0</v>
      </c>
      <c r="AF2211" s="116" t="s">
        <v>1860</v>
      </c>
      <c r="AG2211" s="117"/>
      <c r="AH2211" s="117" t="s">
        <v>1861</v>
      </c>
    </row>
    <row r="2212" spans="1:34" x14ac:dyDescent="0.25">
      <c r="A2212" s="117" t="s">
        <v>171</v>
      </c>
      <c r="B2212" s="117" t="s">
        <v>172</v>
      </c>
      <c r="C2212" s="117" t="s">
        <v>6146</v>
      </c>
      <c r="D2212" s="117" t="s">
        <v>1067</v>
      </c>
      <c r="E2212" s="117" t="s">
        <v>774</v>
      </c>
      <c r="F2212" s="117" t="s">
        <v>1077</v>
      </c>
      <c r="G2212" s="117" t="s">
        <v>1078</v>
      </c>
      <c r="H2212" s="117" t="s">
        <v>6147</v>
      </c>
      <c r="I2212" s="117"/>
      <c r="J2212" s="116" t="s">
        <v>1858</v>
      </c>
      <c r="K2212" s="116">
        <v>8.3745200000000004</v>
      </c>
      <c r="L2212" s="116">
        <v>28.399751999999999</v>
      </c>
      <c r="M2212" s="117" t="s">
        <v>1859</v>
      </c>
      <c r="N2212" s="116" t="s">
        <v>159</v>
      </c>
      <c r="O2212" s="116">
        <v>98</v>
      </c>
      <c r="P2212" s="116">
        <v>439</v>
      </c>
      <c r="Q2212" s="116">
        <v>98</v>
      </c>
      <c r="R2212" s="116">
        <v>439</v>
      </c>
      <c r="S2212" s="116">
        <v>0</v>
      </c>
      <c r="T2212" s="116">
        <v>0</v>
      </c>
      <c r="U2212" s="116" t="s">
        <v>159</v>
      </c>
      <c r="V2212" s="116">
        <v>92</v>
      </c>
      <c r="W2212" s="116">
        <v>516</v>
      </c>
      <c r="X2212" s="116">
        <v>92</v>
      </c>
      <c r="Y2212" s="116">
        <v>516</v>
      </c>
      <c r="Z2212" s="116">
        <v>0</v>
      </c>
      <c r="AA2212" s="116">
        <v>0</v>
      </c>
      <c r="AB2212" s="116">
        <v>0</v>
      </c>
      <c r="AC2212" s="116">
        <v>0</v>
      </c>
      <c r="AD2212" s="116">
        <v>11</v>
      </c>
      <c r="AE2212" s="116">
        <v>52</v>
      </c>
      <c r="AF2212" s="116" t="s">
        <v>1860</v>
      </c>
      <c r="AG2212" s="117"/>
      <c r="AH2212" s="117" t="s">
        <v>1861</v>
      </c>
    </row>
    <row r="2213" spans="1:34" x14ac:dyDescent="0.25">
      <c r="A2213" s="117" t="s">
        <v>171</v>
      </c>
      <c r="B2213" s="117" t="s">
        <v>172</v>
      </c>
      <c r="C2213" s="117" t="s">
        <v>6148</v>
      </c>
      <c r="D2213" s="117" t="s">
        <v>1067</v>
      </c>
      <c r="E2213" s="117" t="s">
        <v>774</v>
      </c>
      <c r="F2213" s="117" t="s">
        <v>1077</v>
      </c>
      <c r="G2213" s="117" t="s">
        <v>1078</v>
      </c>
      <c r="H2213" s="117" t="s">
        <v>6149</v>
      </c>
      <c r="I2213" s="117"/>
      <c r="J2213" s="116" t="s">
        <v>1858</v>
      </c>
      <c r="K2213" s="116">
        <v>8.7230000000000008</v>
      </c>
      <c r="L2213" s="116">
        <v>28.456</v>
      </c>
      <c r="M2213" s="117" t="s">
        <v>1859</v>
      </c>
      <c r="N2213" s="116" t="s">
        <v>159</v>
      </c>
      <c r="O2213" s="116">
        <v>64</v>
      </c>
      <c r="P2213" s="116">
        <v>258</v>
      </c>
      <c r="Q2213" s="116">
        <v>64</v>
      </c>
      <c r="R2213" s="116">
        <v>258</v>
      </c>
      <c r="S2213" s="116">
        <v>0</v>
      </c>
      <c r="T2213" s="116">
        <v>0</v>
      </c>
      <c r="U2213" s="116" t="s">
        <v>159</v>
      </c>
      <c r="V2213" s="116">
        <v>65</v>
      </c>
      <c r="W2213" s="116">
        <v>468</v>
      </c>
      <c r="X2213" s="116">
        <v>65</v>
      </c>
      <c r="Y2213" s="116">
        <v>468</v>
      </c>
      <c r="Z2213" s="116">
        <v>0</v>
      </c>
      <c r="AA2213" s="116">
        <v>0</v>
      </c>
      <c r="AB2213" s="116">
        <v>0</v>
      </c>
      <c r="AC2213" s="116">
        <v>0</v>
      </c>
      <c r="AD2213" s="116">
        <v>0</v>
      </c>
      <c r="AE2213" s="116">
        <v>0</v>
      </c>
      <c r="AF2213" s="116" t="s">
        <v>1860</v>
      </c>
      <c r="AG2213" s="117"/>
      <c r="AH2213" s="117" t="s">
        <v>1861</v>
      </c>
    </row>
    <row r="2214" spans="1:34" x14ac:dyDescent="0.25">
      <c r="A2214" s="117" t="s">
        <v>171</v>
      </c>
      <c r="B2214" s="117" t="s">
        <v>172</v>
      </c>
      <c r="C2214" s="117" t="s">
        <v>6150</v>
      </c>
      <c r="D2214" s="117" t="s">
        <v>1067</v>
      </c>
      <c r="E2214" s="117" t="s">
        <v>774</v>
      </c>
      <c r="F2214" s="117" t="s">
        <v>1077</v>
      </c>
      <c r="G2214" s="117" t="s">
        <v>1078</v>
      </c>
      <c r="H2214" s="117" t="s">
        <v>6151</v>
      </c>
      <c r="I2214" s="117"/>
      <c r="J2214" s="116" t="s">
        <v>1858</v>
      </c>
      <c r="K2214" s="116">
        <v>8.3407409999999995</v>
      </c>
      <c r="L2214" s="116">
        <v>28.395018</v>
      </c>
      <c r="M2214" s="117" t="s">
        <v>1859</v>
      </c>
      <c r="N2214" s="116" t="s">
        <v>159</v>
      </c>
      <c r="O2214" s="116">
        <v>60</v>
      </c>
      <c r="P2214" s="116">
        <v>295</v>
      </c>
      <c r="Q2214" s="116">
        <v>60</v>
      </c>
      <c r="R2214" s="116">
        <v>295</v>
      </c>
      <c r="S2214" s="116">
        <v>0</v>
      </c>
      <c r="T2214" s="116">
        <v>0</v>
      </c>
      <c r="U2214" s="116" t="s">
        <v>159</v>
      </c>
      <c r="V2214" s="116">
        <v>67</v>
      </c>
      <c r="W2214" s="116">
        <v>353</v>
      </c>
      <c r="X2214" s="116">
        <v>67</v>
      </c>
      <c r="Y2214" s="116">
        <v>353</v>
      </c>
      <c r="Z2214" s="116">
        <v>0</v>
      </c>
      <c r="AA2214" s="116">
        <v>0</v>
      </c>
      <c r="AB2214" s="116">
        <v>0</v>
      </c>
      <c r="AC2214" s="116">
        <v>0</v>
      </c>
      <c r="AD2214" s="116">
        <v>0</v>
      </c>
      <c r="AE2214" s="116">
        <v>0</v>
      </c>
      <c r="AF2214" s="116" t="s">
        <v>1860</v>
      </c>
      <c r="AG2214" s="117"/>
      <c r="AH2214" s="117" t="s">
        <v>1861</v>
      </c>
    </row>
    <row r="2215" spans="1:34" x14ac:dyDescent="0.25">
      <c r="A2215" s="117" t="s">
        <v>171</v>
      </c>
      <c r="B2215" s="117" t="s">
        <v>172</v>
      </c>
      <c r="C2215" s="117" t="s">
        <v>6152</v>
      </c>
      <c r="D2215" s="117" t="s">
        <v>1067</v>
      </c>
      <c r="E2215" s="117" t="s">
        <v>774</v>
      </c>
      <c r="F2215" s="117" t="s">
        <v>1077</v>
      </c>
      <c r="G2215" s="117" t="s">
        <v>1078</v>
      </c>
      <c r="H2215" s="117" t="s">
        <v>6153</v>
      </c>
      <c r="I2215" s="117"/>
      <c r="J2215" s="116" t="s">
        <v>1858</v>
      </c>
      <c r="K2215" s="116">
        <v>8.3496839999999999</v>
      </c>
      <c r="L2215" s="116">
        <v>28.417038999999999</v>
      </c>
      <c r="M2215" s="117" t="s">
        <v>1859</v>
      </c>
      <c r="N2215" s="116" t="s">
        <v>159</v>
      </c>
      <c r="O2215" s="116">
        <v>60</v>
      </c>
      <c r="P2215" s="116">
        <v>283</v>
      </c>
      <c r="Q2215" s="116">
        <v>60</v>
      </c>
      <c r="R2215" s="116">
        <v>283</v>
      </c>
      <c r="S2215" s="116">
        <v>0</v>
      </c>
      <c r="T2215" s="116">
        <v>0</v>
      </c>
      <c r="U2215" s="116" t="s">
        <v>159</v>
      </c>
      <c r="V2215" s="116">
        <v>52</v>
      </c>
      <c r="W2215" s="116">
        <v>275</v>
      </c>
      <c r="X2215" s="116">
        <v>52</v>
      </c>
      <c r="Y2215" s="116">
        <v>275</v>
      </c>
      <c r="Z2215" s="116">
        <v>0</v>
      </c>
      <c r="AA2215" s="116">
        <v>0</v>
      </c>
      <c r="AB2215" s="116">
        <v>13</v>
      </c>
      <c r="AC2215" s="116">
        <v>75</v>
      </c>
      <c r="AD2215" s="116">
        <v>0</v>
      </c>
      <c r="AE2215" s="116">
        <v>0</v>
      </c>
      <c r="AF2215" s="116" t="s">
        <v>1860</v>
      </c>
      <c r="AG2215" s="117"/>
      <c r="AH2215" s="117" t="s">
        <v>1861</v>
      </c>
    </row>
    <row r="2216" spans="1:34" x14ac:dyDescent="0.25">
      <c r="A2216" s="117" t="s">
        <v>171</v>
      </c>
      <c r="B2216" s="117" t="s">
        <v>172</v>
      </c>
      <c r="C2216" s="117" t="s">
        <v>6154</v>
      </c>
      <c r="D2216" s="117" t="s">
        <v>1067</v>
      </c>
      <c r="E2216" s="117" t="s">
        <v>774</v>
      </c>
      <c r="F2216" s="117" t="s">
        <v>1077</v>
      </c>
      <c r="G2216" s="117" t="s">
        <v>1078</v>
      </c>
      <c r="H2216" s="117" t="s">
        <v>6155</v>
      </c>
      <c r="I2216" s="117"/>
      <c r="J2216" s="116" t="s">
        <v>1858</v>
      </c>
      <c r="K2216" s="116">
        <v>8.5546310000000005</v>
      </c>
      <c r="L2216" s="116">
        <v>28.408114999999999</v>
      </c>
      <c r="M2216" s="117" t="s">
        <v>1859</v>
      </c>
      <c r="N2216" s="116" t="s">
        <v>159</v>
      </c>
      <c r="O2216" s="116">
        <v>85</v>
      </c>
      <c r="P2216" s="116">
        <v>401</v>
      </c>
      <c r="Q2216" s="116">
        <v>85</v>
      </c>
      <c r="R2216" s="116">
        <v>401</v>
      </c>
      <c r="S2216" s="116">
        <v>0</v>
      </c>
      <c r="T2216" s="116">
        <v>0</v>
      </c>
      <c r="U2216" s="116" t="s">
        <v>159</v>
      </c>
      <c r="V2216" s="116">
        <v>55</v>
      </c>
      <c r="W2216" s="116">
        <v>312</v>
      </c>
      <c r="X2216" s="116">
        <v>55</v>
      </c>
      <c r="Y2216" s="116">
        <v>312</v>
      </c>
      <c r="Z2216" s="116">
        <v>0</v>
      </c>
      <c r="AA2216" s="116">
        <v>0</v>
      </c>
      <c r="AB2216" s="116">
        <v>0</v>
      </c>
      <c r="AC2216" s="116">
        <v>0</v>
      </c>
      <c r="AD2216" s="116">
        <v>0</v>
      </c>
      <c r="AE2216" s="116">
        <v>0</v>
      </c>
      <c r="AF2216" s="116" t="s">
        <v>1860</v>
      </c>
      <c r="AG2216" s="117"/>
      <c r="AH2216" s="117" t="s">
        <v>1861</v>
      </c>
    </row>
    <row r="2217" spans="1:34" x14ac:dyDescent="0.25">
      <c r="A2217" s="117" t="s">
        <v>171</v>
      </c>
      <c r="B2217" s="117" t="s">
        <v>172</v>
      </c>
      <c r="C2217" s="117" t="s">
        <v>6156</v>
      </c>
      <c r="D2217" s="117" t="s">
        <v>1067</v>
      </c>
      <c r="E2217" s="117" t="s">
        <v>774</v>
      </c>
      <c r="F2217" s="117" t="s">
        <v>1077</v>
      </c>
      <c r="G2217" s="117" t="s">
        <v>1078</v>
      </c>
      <c r="H2217" s="117" t="s">
        <v>6157</v>
      </c>
      <c r="I2217" s="117"/>
      <c r="J2217" s="116" t="s">
        <v>1858</v>
      </c>
      <c r="K2217" s="116">
        <v>8.3638379999999994</v>
      </c>
      <c r="L2217" s="116">
        <v>28.376615000000001</v>
      </c>
      <c r="M2217" s="117" t="s">
        <v>1859</v>
      </c>
      <c r="N2217" s="116" t="s">
        <v>159</v>
      </c>
      <c r="O2217" s="116">
        <v>57</v>
      </c>
      <c r="P2217" s="116">
        <v>264</v>
      </c>
      <c r="Q2217" s="116">
        <v>57</v>
      </c>
      <c r="R2217" s="116">
        <v>264</v>
      </c>
      <c r="S2217" s="116">
        <v>0</v>
      </c>
      <c r="T2217" s="116">
        <v>0</v>
      </c>
      <c r="U2217" s="116" t="s">
        <v>159</v>
      </c>
      <c r="V2217" s="116">
        <v>46</v>
      </c>
      <c r="W2217" s="116">
        <v>246</v>
      </c>
      <c r="X2217" s="116">
        <v>46</v>
      </c>
      <c r="Y2217" s="116">
        <v>246</v>
      </c>
      <c r="Z2217" s="116">
        <v>0</v>
      </c>
      <c r="AA2217" s="116">
        <v>0</v>
      </c>
      <c r="AB2217" s="116">
        <v>0</v>
      </c>
      <c r="AC2217" s="116">
        <v>0</v>
      </c>
      <c r="AD2217" s="116">
        <v>4</v>
      </c>
      <c r="AE2217" s="116">
        <v>26</v>
      </c>
      <c r="AF2217" s="116" t="s">
        <v>1860</v>
      </c>
      <c r="AG2217" s="117"/>
      <c r="AH2217" s="117" t="s">
        <v>1861</v>
      </c>
    </row>
    <row r="2218" spans="1:34" x14ac:dyDescent="0.25">
      <c r="A2218" s="117" t="s">
        <v>171</v>
      </c>
      <c r="B2218" s="117" t="s">
        <v>172</v>
      </c>
      <c r="C2218" s="117" t="s">
        <v>6158</v>
      </c>
      <c r="D2218" s="117" t="s">
        <v>1067</v>
      </c>
      <c r="E2218" s="117" t="s">
        <v>774</v>
      </c>
      <c r="F2218" s="117" t="s">
        <v>1077</v>
      </c>
      <c r="G2218" s="117" t="s">
        <v>1078</v>
      </c>
      <c r="H2218" s="117" t="s">
        <v>6159</v>
      </c>
      <c r="I2218" s="117"/>
      <c r="J2218" s="116" t="s">
        <v>1858</v>
      </c>
      <c r="K2218" s="116">
        <v>8.4870719999999995</v>
      </c>
      <c r="L2218" s="116">
        <v>28.389714999999999</v>
      </c>
      <c r="M2218" s="117" t="s">
        <v>1859</v>
      </c>
      <c r="N2218" s="116" t="s">
        <v>159</v>
      </c>
      <c r="O2218" s="116">
        <v>57</v>
      </c>
      <c r="P2218" s="116">
        <v>293</v>
      </c>
      <c r="Q2218" s="116">
        <v>57</v>
      </c>
      <c r="R2218" s="116">
        <v>293</v>
      </c>
      <c r="S2218" s="116">
        <v>0</v>
      </c>
      <c r="T2218" s="116">
        <v>0</v>
      </c>
      <c r="U2218" s="116" t="s">
        <v>159</v>
      </c>
      <c r="V2218" s="116">
        <v>64</v>
      </c>
      <c r="W2218" s="116">
        <v>342</v>
      </c>
      <c r="X2218" s="116">
        <v>64</v>
      </c>
      <c r="Y2218" s="116">
        <v>342</v>
      </c>
      <c r="Z2218" s="116">
        <v>0</v>
      </c>
      <c r="AA2218" s="116">
        <v>0</v>
      </c>
      <c r="AB2218" s="116">
        <v>0</v>
      </c>
      <c r="AC2218" s="116">
        <v>0</v>
      </c>
      <c r="AD2218" s="116">
        <v>0</v>
      </c>
      <c r="AE2218" s="116">
        <v>0</v>
      </c>
      <c r="AF2218" s="116" t="s">
        <v>1860</v>
      </c>
      <c r="AG2218" s="117"/>
      <c r="AH2218" s="117" t="s">
        <v>1861</v>
      </c>
    </row>
    <row r="2219" spans="1:34" x14ac:dyDescent="0.25">
      <c r="A2219" s="117" t="s">
        <v>171</v>
      </c>
      <c r="B2219" s="117" t="s">
        <v>172</v>
      </c>
      <c r="C2219" s="117" t="s">
        <v>6160</v>
      </c>
      <c r="D2219" s="117" t="s">
        <v>1067</v>
      </c>
      <c r="E2219" s="117" t="s">
        <v>774</v>
      </c>
      <c r="F2219" s="117" t="s">
        <v>1077</v>
      </c>
      <c r="G2219" s="117" t="s">
        <v>1078</v>
      </c>
      <c r="H2219" s="117" t="s">
        <v>6161</v>
      </c>
      <c r="I2219" s="117"/>
      <c r="J2219" s="116" t="s">
        <v>1858</v>
      </c>
      <c r="K2219" s="116">
        <v>8.4112799999999996</v>
      </c>
      <c r="L2219" s="116">
        <v>28.402799000000002</v>
      </c>
      <c r="M2219" s="117" t="s">
        <v>1859</v>
      </c>
      <c r="N2219" s="116" t="s">
        <v>159</v>
      </c>
      <c r="O2219" s="116">
        <v>55</v>
      </c>
      <c r="P2219" s="116">
        <v>257</v>
      </c>
      <c r="Q2219" s="116">
        <v>55</v>
      </c>
      <c r="R2219" s="116">
        <v>257</v>
      </c>
      <c r="S2219" s="116">
        <v>0</v>
      </c>
      <c r="T2219" s="116">
        <v>0</v>
      </c>
      <c r="U2219" s="116" t="s">
        <v>159</v>
      </c>
      <c r="V2219" s="116">
        <v>55</v>
      </c>
      <c r="W2219" s="116">
        <v>294</v>
      </c>
      <c r="X2219" s="116">
        <v>55</v>
      </c>
      <c r="Y2219" s="116">
        <v>294</v>
      </c>
      <c r="Z2219" s="116">
        <v>0</v>
      </c>
      <c r="AA2219" s="116">
        <v>0</v>
      </c>
      <c r="AB2219" s="116">
        <v>0</v>
      </c>
      <c r="AC2219" s="116">
        <v>0</v>
      </c>
      <c r="AD2219" s="116">
        <v>26</v>
      </c>
      <c r="AE2219" s="116">
        <v>115</v>
      </c>
      <c r="AF2219" s="116" t="s">
        <v>1860</v>
      </c>
      <c r="AG2219" s="117"/>
      <c r="AH2219" s="117" t="s">
        <v>1861</v>
      </c>
    </row>
    <row r="2220" spans="1:34" x14ac:dyDescent="0.25">
      <c r="A2220" s="117" t="s">
        <v>171</v>
      </c>
      <c r="B2220" s="117" t="s">
        <v>172</v>
      </c>
      <c r="C2220" s="117" t="s">
        <v>6162</v>
      </c>
      <c r="D2220" s="117" t="s">
        <v>1067</v>
      </c>
      <c r="E2220" s="117" t="s">
        <v>774</v>
      </c>
      <c r="F2220" s="117" t="s">
        <v>1077</v>
      </c>
      <c r="G2220" s="117" t="s">
        <v>1078</v>
      </c>
      <c r="H2220" s="117" t="s">
        <v>6163</v>
      </c>
      <c r="I2220" s="117"/>
      <c r="J2220" s="116" t="s">
        <v>1858</v>
      </c>
      <c r="K2220" s="116">
        <v>8.3788450000000001</v>
      </c>
      <c r="L2220" s="116">
        <v>28.396332000000001</v>
      </c>
      <c r="M2220" s="117" t="s">
        <v>1859</v>
      </c>
      <c r="N2220" s="116" t="s">
        <v>159</v>
      </c>
      <c r="O2220" s="116">
        <v>51</v>
      </c>
      <c r="P2220" s="116">
        <v>241</v>
      </c>
      <c r="Q2220" s="116">
        <v>51</v>
      </c>
      <c r="R2220" s="116">
        <v>241</v>
      </c>
      <c r="S2220" s="116">
        <v>0</v>
      </c>
      <c r="T2220" s="116">
        <v>0</v>
      </c>
      <c r="U2220" s="116" t="s">
        <v>159</v>
      </c>
      <c r="V2220" s="116">
        <v>54</v>
      </c>
      <c r="W2220" s="116">
        <v>293</v>
      </c>
      <c r="X2220" s="116">
        <v>54</v>
      </c>
      <c r="Y2220" s="116">
        <v>293</v>
      </c>
      <c r="Z2220" s="116">
        <v>0</v>
      </c>
      <c r="AA2220" s="116">
        <v>0</v>
      </c>
      <c r="AB2220" s="116">
        <v>10</v>
      </c>
      <c r="AC2220" s="116">
        <v>53</v>
      </c>
      <c r="AD2220" s="116">
        <v>0</v>
      </c>
      <c r="AE2220" s="116">
        <v>0</v>
      </c>
      <c r="AF2220" s="116" t="s">
        <v>1860</v>
      </c>
      <c r="AG2220" s="117"/>
      <c r="AH2220" s="117" t="s">
        <v>1861</v>
      </c>
    </row>
    <row r="2221" spans="1:34" x14ac:dyDescent="0.25">
      <c r="A2221" s="117" t="s">
        <v>171</v>
      </c>
      <c r="B2221" s="117" t="s">
        <v>172</v>
      </c>
      <c r="C2221" s="117" t="s">
        <v>6164</v>
      </c>
      <c r="D2221" s="117" t="s">
        <v>1067</v>
      </c>
      <c r="E2221" s="117" t="s">
        <v>774</v>
      </c>
      <c r="F2221" s="117" t="s">
        <v>1077</v>
      </c>
      <c r="G2221" s="117" t="s">
        <v>1078</v>
      </c>
      <c r="H2221" s="117" t="s">
        <v>6165</v>
      </c>
      <c r="I2221" s="117"/>
      <c r="J2221" s="116" t="s">
        <v>1858</v>
      </c>
      <c r="K2221" s="116">
        <v>8.455527</v>
      </c>
      <c r="L2221" s="116">
        <v>28.403907</v>
      </c>
      <c r="M2221" s="117" t="s">
        <v>1859</v>
      </c>
      <c r="N2221" s="116" t="s">
        <v>159</v>
      </c>
      <c r="O2221" s="116">
        <v>61</v>
      </c>
      <c r="P2221" s="116">
        <v>289</v>
      </c>
      <c r="Q2221" s="116">
        <v>61</v>
      </c>
      <c r="R2221" s="116">
        <v>289</v>
      </c>
      <c r="S2221" s="116">
        <v>0</v>
      </c>
      <c r="T2221" s="116">
        <v>0</v>
      </c>
      <c r="U2221" s="116" t="s">
        <v>159</v>
      </c>
      <c r="V2221" s="116">
        <v>43</v>
      </c>
      <c r="W2221" s="116">
        <v>233</v>
      </c>
      <c r="X2221" s="116">
        <v>43</v>
      </c>
      <c r="Y2221" s="116">
        <v>233</v>
      </c>
      <c r="Z2221" s="116">
        <v>0</v>
      </c>
      <c r="AA2221" s="116">
        <v>0</v>
      </c>
      <c r="AB2221" s="116">
        <v>0</v>
      </c>
      <c r="AC2221" s="116">
        <v>0</v>
      </c>
      <c r="AD2221" s="116">
        <v>0</v>
      </c>
      <c r="AE2221" s="116">
        <v>0</v>
      </c>
      <c r="AF2221" s="116" t="s">
        <v>1860</v>
      </c>
      <c r="AG2221" s="117"/>
      <c r="AH2221" s="117" t="s">
        <v>1861</v>
      </c>
    </row>
    <row r="2222" spans="1:34" x14ac:dyDescent="0.25">
      <c r="A2222" s="117" t="s">
        <v>171</v>
      </c>
      <c r="B2222" s="117" t="s">
        <v>172</v>
      </c>
      <c r="C2222" s="117" t="s">
        <v>6166</v>
      </c>
      <c r="D2222" s="117" t="s">
        <v>1067</v>
      </c>
      <c r="E2222" s="117" t="s">
        <v>774</v>
      </c>
      <c r="F2222" s="117" t="s">
        <v>1460</v>
      </c>
      <c r="G2222" s="117" t="s">
        <v>1461</v>
      </c>
      <c r="H2222" s="117" t="s">
        <v>6167</v>
      </c>
      <c r="I2222" s="117"/>
      <c r="J2222" s="116" t="s">
        <v>1858</v>
      </c>
      <c r="K2222" s="116">
        <v>8.4372729999999994</v>
      </c>
      <c r="L2222" s="116">
        <v>28.273320999999999</v>
      </c>
      <c r="M2222" s="117" t="s">
        <v>1859</v>
      </c>
      <c r="N2222" s="116" t="s">
        <v>159</v>
      </c>
      <c r="O2222" s="116">
        <v>238</v>
      </c>
      <c r="P2222" s="116">
        <v>1213</v>
      </c>
      <c r="Q2222" s="116">
        <v>238</v>
      </c>
      <c r="R2222" s="116">
        <v>1213</v>
      </c>
      <c r="S2222" s="116">
        <v>0</v>
      </c>
      <c r="T2222" s="116">
        <v>0</v>
      </c>
      <c r="U2222" s="116" t="s">
        <v>159</v>
      </c>
      <c r="V2222" s="116">
        <v>66</v>
      </c>
      <c r="W2222" s="116">
        <v>356</v>
      </c>
      <c r="X2222" s="116">
        <v>66</v>
      </c>
      <c r="Y2222" s="116">
        <v>356</v>
      </c>
      <c r="Z2222" s="116">
        <v>0</v>
      </c>
      <c r="AA2222" s="116">
        <v>0</v>
      </c>
      <c r="AB2222" s="116">
        <v>0</v>
      </c>
      <c r="AC2222" s="116">
        <v>0</v>
      </c>
      <c r="AD2222" s="116">
        <v>45</v>
      </c>
      <c r="AE2222" s="116">
        <v>230</v>
      </c>
      <c r="AF2222" s="116" t="s">
        <v>1860</v>
      </c>
      <c r="AG2222" s="117"/>
      <c r="AH2222" s="117" t="s">
        <v>1861</v>
      </c>
    </row>
    <row r="2223" spans="1:34" x14ac:dyDescent="0.25">
      <c r="A2223" s="117" t="s">
        <v>171</v>
      </c>
      <c r="B2223" s="117" t="s">
        <v>172</v>
      </c>
      <c r="C2223" s="117" t="s">
        <v>6168</v>
      </c>
      <c r="D2223" s="117" t="s">
        <v>1067</v>
      </c>
      <c r="E2223" s="117" t="s">
        <v>774</v>
      </c>
      <c r="F2223" s="117" t="s">
        <v>1460</v>
      </c>
      <c r="G2223" s="117" t="s">
        <v>1461</v>
      </c>
      <c r="H2223" s="117" t="s">
        <v>6169</v>
      </c>
      <c r="I2223" s="117"/>
      <c r="J2223" s="116" t="s">
        <v>1858</v>
      </c>
      <c r="K2223" s="116">
        <v>8.4489400000000003</v>
      </c>
      <c r="L2223" s="116">
        <v>28.298010000000001</v>
      </c>
      <c r="M2223" s="117" t="s">
        <v>1859</v>
      </c>
      <c r="N2223" s="116" t="s">
        <v>159</v>
      </c>
      <c r="O2223" s="116">
        <v>346</v>
      </c>
      <c r="P2223" s="116">
        <v>1801</v>
      </c>
      <c r="Q2223" s="116">
        <v>346</v>
      </c>
      <c r="R2223" s="116">
        <v>1801</v>
      </c>
      <c r="S2223" s="116">
        <v>0</v>
      </c>
      <c r="T2223" s="116">
        <v>0</v>
      </c>
      <c r="U2223" s="116" t="s">
        <v>159</v>
      </c>
      <c r="V2223" s="116">
        <v>47</v>
      </c>
      <c r="W2223" s="116">
        <v>253</v>
      </c>
      <c r="X2223" s="116">
        <v>47</v>
      </c>
      <c r="Y2223" s="116">
        <v>253</v>
      </c>
      <c r="Z2223" s="116">
        <v>0</v>
      </c>
      <c r="AA2223" s="116">
        <v>0</v>
      </c>
      <c r="AB2223" s="116">
        <v>0</v>
      </c>
      <c r="AC2223" s="116">
        <v>0</v>
      </c>
      <c r="AD2223" s="116">
        <v>0</v>
      </c>
      <c r="AE2223" s="116">
        <v>0</v>
      </c>
      <c r="AF2223" s="116" t="s">
        <v>1860</v>
      </c>
      <c r="AG2223" s="117"/>
      <c r="AH2223" s="117" t="s">
        <v>1861</v>
      </c>
    </row>
    <row r="2224" spans="1:34" x14ac:dyDescent="0.25">
      <c r="A2224" s="117" t="s">
        <v>171</v>
      </c>
      <c r="B2224" s="117" t="s">
        <v>172</v>
      </c>
      <c r="C2224" s="117" t="s">
        <v>6170</v>
      </c>
      <c r="D2224" s="117" t="s">
        <v>1067</v>
      </c>
      <c r="E2224" s="117" t="s">
        <v>774</v>
      </c>
      <c r="F2224" s="117" t="s">
        <v>1460</v>
      </c>
      <c r="G2224" s="117" t="s">
        <v>1461</v>
      </c>
      <c r="H2224" s="117" t="s">
        <v>1237</v>
      </c>
      <c r="I2224" s="117"/>
      <c r="J2224" s="116" t="s">
        <v>1858</v>
      </c>
      <c r="K2224" s="116">
        <v>8.4169830000000001</v>
      </c>
      <c r="L2224" s="116">
        <v>28.344355</v>
      </c>
      <c r="M2224" s="117" t="s">
        <v>1859</v>
      </c>
      <c r="N2224" s="116" t="s">
        <v>159</v>
      </c>
      <c r="O2224" s="116">
        <v>275</v>
      </c>
      <c r="P2224" s="116">
        <v>1359</v>
      </c>
      <c r="Q2224" s="116">
        <v>275</v>
      </c>
      <c r="R2224" s="116">
        <v>1359</v>
      </c>
      <c r="S2224" s="116">
        <v>0</v>
      </c>
      <c r="T2224" s="116">
        <v>0</v>
      </c>
      <c r="U2224" s="116" t="s">
        <v>159</v>
      </c>
      <c r="V2224" s="116">
        <v>59</v>
      </c>
      <c r="W2224" s="116">
        <v>324</v>
      </c>
      <c r="X2224" s="116">
        <v>59</v>
      </c>
      <c r="Y2224" s="116">
        <v>324</v>
      </c>
      <c r="Z2224" s="116">
        <v>0</v>
      </c>
      <c r="AA2224" s="116">
        <v>0</v>
      </c>
      <c r="AB2224" s="116">
        <v>23</v>
      </c>
      <c r="AC2224" s="116">
        <v>100</v>
      </c>
      <c r="AD2224" s="116">
        <v>0</v>
      </c>
      <c r="AE2224" s="116">
        <v>0</v>
      </c>
      <c r="AF2224" s="116" t="s">
        <v>1860</v>
      </c>
      <c r="AG2224" s="117"/>
      <c r="AH2224" s="117" t="s">
        <v>1861</v>
      </c>
    </row>
    <row r="2225" spans="1:34" x14ac:dyDescent="0.25">
      <c r="A2225" s="117" t="s">
        <v>171</v>
      </c>
      <c r="B2225" s="117" t="s">
        <v>172</v>
      </c>
      <c r="C2225" s="117" t="s">
        <v>6171</v>
      </c>
      <c r="D2225" s="117" t="s">
        <v>1067</v>
      </c>
      <c r="E2225" s="117" t="s">
        <v>774</v>
      </c>
      <c r="F2225" s="117" t="s">
        <v>1460</v>
      </c>
      <c r="G2225" s="117" t="s">
        <v>1461</v>
      </c>
      <c r="H2225" s="117" t="s">
        <v>6172</v>
      </c>
      <c r="I2225" s="117"/>
      <c r="J2225" s="116" t="s">
        <v>1858</v>
      </c>
      <c r="K2225" s="116">
        <v>8.43</v>
      </c>
      <c r="L2225" s="116">
        <v>28.378</v>
      </c>
      <c r="M2225" s="117" t="s">
        <v>1859</v>
      </c>
      <c r="N2225" s="116" t="s">
        <v>159</v>
      </c>
      <c r="O2225" s="116">
        <v>60</v>
      </c>
      <c r="P2225" s="116">
        <v>275</v>
      </c>
      <c r="Q2225" s="116">
        <v>60</v>
      </c>
      <c r="R2225" s="116">
        <v>275</v>
      </c>
      <c r="S2225" s="116">
        <v>0</v>
      </c>
      <c r="T2225" s="116">
        <v>0</v>
      </c>
      <c r="U2225" s="116" t="s">
        <v>159</v>
      </c>
      <c r="V2225" s="116">
        <v>23</v>
      </c>
      <c r="W2225" s="116">
        <v>137</v>
      </c>
      <c r="X2225" s="116">
        <v>23</v>
      </c>
      <c r="Y2225" s="116">
        <v>137</v>
      </c>
      <c r="Z2225" s="116">
        <v>0</v>
      </c>
      <c r="AA2225" s="116">
        <v>0</v>
      </c>
      <c r="AB2225" s="116">
        <v>0</v>
      </c>
      <c r="AC2225" s="116">
        <v>0</v>
      </c>
      <c r="AD2225" s="116">
        <v>50</v>
      </c>
      <c r="AE2225" s="116">
        <v>245</v>
      </c>
      <c r="AF2225" s="116" t="s">
        <v>1860</v>
      </c>
      <c r="AG2225" s="117"/>
      <c r="AH2225" s="117" t="s">
        <v>1861</v>
      </c>
    </row>
    <row r="2226" spans="1:34" x14ac:dyDescent="0.25">
      <c r="A2226" s="117" t="s">
        <v>171</v>
      </c>
      <c r="B2226" s="117" t="s">
        <v>172</v>
      </c>
      <c r="C2226" s="117" t="s">
        <v>6173</v>
      </c>
      <c r="D2226" s="117" t="s">
        <v>1067</v>
      </c>
      <c r="E2226" s="117" t="s">
        <v>774</v>
      </c>
      <c r="F2226" s="117" t="s">
        <v>1460</v>
      </c>
      <c r="G2226" s="117" t="s">
        <v>1461</v>
      </c>
      <c r="H2226" s="117" t="s">
        <v>6174</v>
      </c>
      <c r="I2226" s="117"/>
      <c r="J2226" s="116" t="s">
        <v>1858</v>
      </c>
      <c r="K2226" s="116">
        <v>8.61</v>
      </c>
      <c r="L2226" s="116">
        <v>28.36</v>
      </c>
      <c r="M2226" s="117" t="s">
        <v>1859</v>
      </c>
      <c r="N2226" s="116" t="s">
        <v>159</v>
      </c>
      <c r="O2226" s="116">
        <v>24</v>
      </c>
      <c r="P2226" s="116">
        <v>98</v>
      </c>
      <c r="Q2226" s="116">
        <v>24</v>
      </c>
      <c r="R2226" s="116">
        <v>98</v>
      </c>
      <c r="S2226" s="116">
        <v>0</v>
      </c>
      <c r="T2226" s="116">
        <v>0</v>
      </c>
      <c r="U2226" s="116" t="s">
        <v>159</v>
      </c>
      <c r="V2226" s="116">
        <v>53</v>
      </c>
      <c r="W2226" s="116">
        <v>289</v>
      </c>
      <c r="X2226" s="116">
        <v>53</v>
      </c>
      <c r="Y2226" s="116">
        <v>289</v>
      </c>
      <c r="Z2226" s="116">
        <v>0</v>
      </c>
      <c r="AA2226" s="116">
        <v>0</v>
      </c>
      <c r="AB2226" s="116">
        <v>0</v>
      </c>
      <c r="AC2226" s="116">
        <v>0</v>
      </c>
      <c r="AD2226" s="116">
        <v>0</v>
      </c>
      <c r="AE2226" s="116">
        <v>0</v>
      </c>
      <c r="AF2226" s="116" t="s">
        <v>1860</v>
      </c>
      <c r="AG2226" s="117"/>
      <c r="AH2226" s="117" t="s">
        <v>1861</v>
      </c>
    </row>
    <row r="2227" spans="1:34" x14ac:dyDescent="0.25">
      <c r="A2227" s="117" t="s">
        <v>171</v>
      </c>
      <c r="B2227" s="117" t="s">
        <v>172</v>
      </c>
      <c r="C2227" s="117" t="s">
        <v>6175</v>
      </c>
      <c r="D2227" s="117" t="s">
        <v>690</v>
      </c>
      <c r="E2227" s="117" t="s">
        <v>691</v>
      </c>
      <c r="F2227" s="117" t="s">
        <v>1160</v>
      </c>
      <c r="G2227" s="117" t="s">
        <v>1161</v>
      </c>
      <c r="H2227" s="117" t="s">
        <v>6176</v>
      </c>
      <c r="I2227" s="117"/>
      <c r="J2227" s="116" t="s">
        <v>1858</v>
      </c>
      <c r="K2227" s="116">
        <v>8.8800000000000008</v>
      </c>
      <c r="L2227" s="116">
        <v>27.98</v>
      </c>
      <c r="M2227" s="117" t="s">
        <v>1859</v>
      </c>
      <c r="N2227" s="116" t="s">
        <v>159</v>
      </c>
      <c r="O2227" s="116">
        <v>185</v>
      </c>
      <c r="P2227" s="116">
        <v>927</v>
      </c>
      <c r="Q2227" s="116">
        <v>185</v>
      </c>
      <c r="R2227" s="116">
        <v>927</v>
      </c>
      <c r="S2227" s="116">
        <v>0</v>
      </c>
      <c r="T2227" s="116">
        <v>0</v>
      </c>
      <c r="U2227" s="116" t="s">
        <v>159</v>
      </c>
      <c r="V2227" s="116">
        <v>79</v>
      </c>
      <c r="W2227" s="116">
        <v>431</v>
      </c>
      <c r="X2227" s="116">
        <v>45</v>
      </c>
      <c r="Y2227" s="116">
        <v>245</v>
      </c>
      <c r="Z2227" s="116">
        <v>34</v>
      </c>
      <c r="AA2227" s="116">
        <v>186</v>
      </c>
      <c r="AB2227" s="116">
        <v>0</v>
      </c>
      <c r="AC2227" s="116">
        <v>0</v>
      </c>
      <c r="AD2227" s="116">
        <v>4</v>
      </c>
      <c r="AE2227" s="116">
        <v>27</v>
      </c>
      <c r="AF2227" s="116" t="s">
        <v>1860</v>
      </c>
      <c r="AG2227" s="117"/>
      <c r="AH2227" s="117" t="s">
        <v>1861</v>
      </c>
    </row>
    <row r="2228" spans="1:34" x14ac:dyDescent="0.25">
      <c r="A2228" s="117" t="s">
        <v>171</v>
      </c>
      <c r="B2228" s="117" t="s">
        <v>172</v>
      </c>
      <c r="C2228" s="117" t="s">
        <v>6177</v>
      </c>
      <c r="D2228" s="117" t="s">
        <v>690</v>
      </c>
      <c r="E2228" s="117" t="s">
        <v>691</v>
      </c>
      <c r="F2228" s="117" t="s">
        <v>1160</v>
      </c>
      <c r="G2228" s="117" t="s">
        <v>1161</v>
      </c>
      <c r="H2228" s="117" t="s">
        <v>6178</v>
      </c>
      <c r="I2228" s="117"/>
      <c r="J2228" s="116" t="s">
        <v>1858</v>
      </c>
      <c r="K2228" s="116">
        <v>8.9592200000000002</v>
      </c>
      <c r="L2228" s="116">
        <v>28.030163000000002</v>
      </c>
      <c r="M2228" s="117" t="s">
        <v>1859</v>
      </c>
      <c r="N2228" s="116" t="s">
        <v>159</v>
      </c>
      <c r="O2228" s="116">
        <v>145</v>
      </c>
      <c r="P2228" s="116">
        <v>740</v>
      </c>
      <c r="Q2228" s="116">
        <v>145</v>
      </c>
      <c r="R2228" s="116">
        <v>740</v>
      </c>
      <c r="S2228" s="116">
        <v>0</v>
      </c>
      <c r="T2228" s="116">
        <v>0</v>
      </c>
      <c r="U2228" s="116" t="s">
        <v>159</v>
      </c>
      <c r="V2228" s="116">
        <v>109</v>
      </c>
      <c r="W2228" s="116">
        <v>553</v>
      </c>
      <c r="X2228" s="116">
        <v>52</v>
      </c>
      <c r="Y2228" s="116">
        <v>271</v>
      </c>
      <c r="Z2228" s="116">
        <v>57</v>
      </c>
      <c r="AA2228" s="116">
        <v>282</v>
      </c>
      <c r="AB2228" s="116">
        <v>10</v>
      </c>
      <c r="AC2228" s="116">
        <v>52</v>
      </c>
      <c r="AD2228" s="116">
        <v>0</v>
      </c>
      <c r="AE2228" s="116">
        <v>0</v>
      </c>
      <c r="AF2228" s="116" t="s">
        <v>1860</v>
      </c>
      <c r="AG2228" s="117"/>
      <c r="AH2228" s="117" t="s">
        <v>1861</v>
      </c>
    </row>
    <row r="2229" spans="1:34" x14ac:dyDescent="0.25">
      <c r="A2229" s="117" t="s">
        <v>171</v>
      </c>
      <c r="B2229" s="117" t="s">
        <v>172</v>
      </c>
      <c r="C2229" s="117" t="s">
        <v>6179</v>
      </c>
      <c r="D2229" s="117" t="s">
        <v>690</v>
      </c>
      <c r="E2229" s="117" t="s">
        <v>691</v>
      </c>
      <c r="F2229" s="117" t="s">
        <v>1160</v>
      </c>
      <c r="G2229" s="117" t="s">
        <v>1161</v>
      </c>
      <c r="H2229" s="117" t="s">
        <v>6180</v>
      </c>
      <c r="I2229" s="117"/>
      <c r="J2229" s="116" t="s">
        <v>1858</v>
      </c>
      <c r="K2229" s="116">
        <v>8.9</v>
      </c>
      <c r="L2229" s="116">
        <v>27.97</v>
      </c>
      <c r="M2229" s="117" t="s">
        <v>1859</v>
      </c>
      <c r="N2229" s="116" t="s">
        <v>159</v>
      </c>
      <c r="O2229" s="116">
        <v>215</v>
      </c>
      <c r="P2229" s="116">
        <v>1063</v>
      </c>
      <c r="Q2229" s="116">
        <v>215</v>
      </c>
      <c r="R2229" s="116">
        <v>1063</v>
      </c>
      <c r="S2229" s="116">
        <v>0</v>
      </c>
      <c r="T2229" s="116">
        <v>0</v>
      </c>
      <c r="U2229" s="116" t="s">
        <v>159</v>
      </c>
      <c r="V2229" s="116">
        <v>100</v>
      </c>
      <c r="W2229" s="116">
        <v>511</v>
      </c>
      <c r="X2229" s="116">
        <v>47</v>
      </c>
      <c r="Y2229" s="116">
        <v>293</v>
      </c>
      <c r="Z2229" s="116">
        <v>53</v>
      </c>
      <c r="AA2229" s="116">
        <v>218</v>
      </c>
      <c r="AB2229" s="116">
        <v>52</v>
      </c>
      <c r="AC2229" s="116">
        <v>271</v>
      </c>
      <c r="AD2229" s="116">
        <v>0</v>
      </c>
      <c r="AE2229" s="116">
        <v>0</v>
      </c>
      <c r="AF2229" s="116" t="s">
        <v>1860</v>
      </c>
      <c r="AG2229" s="117"/>
      <c r="AH2229" s="117" t="s">
        <v>1861</v>
      </c>
    </row>
    <row r="2230" spans="1:34" x14ac:dyDescent="0.25">
      <c r="A2230" s="117" t="s">
        <v>171</v>
      </c>
      <c r="B2230" s="117" t="s">
        <v>172</v>
      </c>
      <c r="C2230" s="117" t="s">
        <v>6181</v>
      </c>
      <c r="D2230" s="117" t="s">
        <v>690</v>
      </c>
      <c r="E2230" s="117" t="s">
        <v>691</v>
      </c>
      <c r="F2230" s="117" t="s">
        <v>1160</v>
      </c>
      <c r="G2230" s="117" t="s">
        <v>1161</v>
      </c>
      <c r="H2230" s="117" t="s">
        <v>6182</v>
      </c>
      <c r="I2230" s="117"/>
      <c r="J2230" s="116" t="s">
        <v>1858</v>
      </c>
      <c r="K2230" s="116">
        <v>8.9753139999999991</v>
      </c>
      <c r="L2230" s="116">
        <v>28.023578000000001</v>
      </c>
      <c r="M2230" s="117" t="s">
        <v>1859</v>
      </c>
      <c r="N2230" s="116" t="s">
        <v>159</v>
      </c>
      <c r="O2230" s="116">
        <v>163</v>
      </c>
      <c r="P2230" s="116">
        <v>819</v>
      </c>
      <c r="Q2230" s="116">
        <v>163</v>
      </c>
      <c r="R2230" s="116">
        <v>819</v>
      </c>
      <c r="S2230" s="116">
        <v>0</v>
      </c>
      <c r="T2230" s="116">
        <v>0</v>
      </c>
      <c r="U2230" s="116" t="s">
        <v>159</v>
      </c>
      <c r="V2230" s="116">
        <v>103</v>
      </c>
      <c r="W2230" s="116">
        <v>578</v>
      </c>
      <c r="X2230" s="116">
        <v>65</v>
      </c>
      <c r="Y2230" s="116">
        <v>369</v>
      </c>
      <c r="Z2230" s="116">
        <v>38</v>
      </c>
      <c r="AA2230" s="116">
        <v>209</v>
      </c>
      <c r="AB2230" s="116">
        <v>0</v>
      </c>
      <c r="AC2230" s="116">
        <v>0</v>
      </c>
      <c r="AD2230" s="116">
        <v>0</v>
      </c>
      <c r="AE2230" s="116">
        <v>0</v>
      </c>
      <c r="AF2230" s="116" t="s">
        <v>1860</v>
      </c>
      <c r="AG2230" s="117"/>
      <c r="AH2230" s="117" t="s">
        <v>1861</v>
      </c>
    </row>
    <row r="2231" spans="1:34" x14ac:dyDescent="0.25">
      <c r="A2231" s="117" t="s">
        <v>171</v>
      </c>
      <c r="B2231" s="117" t="s">
        <v>172</v>
      </c>
      <c r="C2231" s="117" t="s">
        <v>6183</v>
      </c>
      <c r="D2231" s="117" t="s">
        <v>690</v>
      </c>
      <c r="E2231" s="117" t="s">
        <v>691</v>
      </c>
      <c r="F2231" s="117" t="s">
        <v>1160</v>
      </c>
      <c r="G2231" s="117" t="s">
        <v>1161</v>
      </c>
      <c r="H2231" s="117" t="s">
        <v>6184</v>
      </c>
      <c r="I2231" s="117"/>
      <c r="J2231" s="116" t="s">
        <v>1858</v>
      </c>
      <c r="K2231" s="116">
        <v>8.94</v>
      </c>
      <c r="L2231" s="116">
        <v>27.98</v>
      </c>
      <c r="M2231" s="117" t="s">
        <v>1859</v>
      </c>
      <c r="N2231" s="116" t="s">
        <v>159</v>
      </c>
      <c r="O2231" s="116">
        <v>79</v>
      </c>
      <c r="P2231" s="116">
        <v>439</v>
      </c>
      <c r="Q2231" s="116">
        <v>79</v>
      </c>
      <c r="R2231" s="116">
        <v>439</v>
      </c>
      <c r="S2231" s="116">
        <v>0</v>
      </c>
      <c r="T2231" s="116">
        <v>0</v>
      </c>
      <c r="U2231" s="116" t="s">
        <v>159</v>
      </c>
      <c r="V2231" s="116">
        <v>62</v>
      </c>
      <c r="W2231" s="116">
        <v>424</v>
      </c>
      <c r="X2231" s="116">
        <v>26</v>
      </c>
      <c r="Y2231" s="116">
        <v>240</v>
      </c>
      <c r="Z2231" s="116">
        <v>36</v>
      </c>
      <c r="AA2231" s="116">
        <v>184</v>
      </c>
      <c r="AB2231" s="116">
        <v>0</v>
      </c>
      <c r="AC2231" s="116">
        <v>0</v>
      </c>
      <c r="AD2231" s="116">
        <v>0</v>
      </c>
      <c r="AE2231" s="116">
        <v>0</v>
      </c>
      <c r="AF2231" s="116" t="s">
        <v>1860</v>
      </c>
      <c r="AG2231" s="117"/>
      <c r="AH2231" s="117" t="s">
        <v>1861</v>
      </c>
    </row>
    <row r="2232" spans="1:34" x14ac:dyDescent="0.25">
      <c r="A2232" s="117" t="s">
        <v>171</v>
      </c>
      <c r="B2232" s="117" t="s">
        <v>172</v>
      </c>
      <c r="C2232" s="117" t="s">
        <v>6185</v>
      </c>
      <c r="D2232" s="117" t="s">
        <v>690</v>
      </c>
      <c r="E2232" s="117" t="s">
        <v>691</v>
      </c>
      <c r="F2232" s="117" t="s">
        <v>1160</v>
      </c>
      <c r="G2232" s="117" t="s">
        <v>1161</v>
      </c>
      <c r="H2232" s="117" t="s">
        <v>6186</v>
      </c>
      <c r="I2232" s="117" t="s">
        <v>6187</v>
      </c>
      <c r="J2232" s="116" t="s">
        <v>1858</v>
      </c>
      <c r="K2232" s="116">
        <v>8.9070680000000007</v>
      </c>
      <c r="L2232" s="116">
        <v>27.933298000000001</v>
      </c>
      <c r="M2232" s="117" t="s">
        <v>1859</v>
      </c>
      <c r="N2232" s="116" t="s">
        <v>159</v>
      </c>
      <c r="O2232" s="116">
        <v>79</v>
      </c>
      <c r="P2232" s="116">
        <v>442</v>
      </c>
      <c r="Q2232" s="116">
        <v>79</v>
      </c>
      <c r="R2232" s="116">
        <v>442</v>
      </c>
      <c r="S2232" s="116">
        <v>0</v>
      </c>
      <c r="T2232" s="116">
        <v>0</v>
      </c>
      <c r="U2232" s="116" t="s">
        <v>159</v>
      </c>
      <c r="V2232" s="116">
        <v>107</v>
      </c>
      <c r="W2232" s="116">
        <v>585</v>
      </c>
      <c r="X2232" s="116">
        <v>64</v>
      </c>
      <c r="Y2232" s="116">
        <v>369</v>
      </c>
      <c r="Z2232" s="116">
        <v>43</v>
      </c>
      <c r="AA2232" s="116">
        <v>216</v>
      </c>
      <c r="AB2232" s="116">
        <v>0</v>
      </c>
      <c r="AC2232" s="116">
        <v>0</v>
      </c>
      <c r="AD2232" s="116">
        <v>0</v>
      </c>
      <c r="AE2232" s="116">
        <v>0</v>
      </c>
      <c r="AF2232" s="116" t="s">
        <v>1860</v>
      </c>
      <c r="AG2232" s="117"/>
      <c r="AH2232" s="117" t="s">
        <v>1861</v>
      </c>
    </row>
    <row r="2233" spans="1:34" x14ac:dyDescent="0.25">
      <c r="A2233" s="117" t="s">
        <v>171</v>
      </c>
      <c r="B2233" s="117" t="s">
        <v>172</v>
      </c>
      <c r="C2233" s="117" t="s">
        <v>6188</v>
      </c>
      <c r="D2233" s="117" t="s">
        <v>690</v>
      </c>
      <c r="E2233" s="117" t="s">
        <v>691</v>
      </c>
      <c r="F2233" s="117" t="s">
        <v>1160</v>
      </c>
      <c r="G2233" s="117" t="s">
        <v>1161</v>
      </c>
      <c r="H2233" s="117" t="s">
        <v>6189</v>
      </c>
      <c r="I2233" s="117"/>
      <c r="J2233" s="116" t="s">
        <v>1858</v>
      </c>
      <c r="K2233" s="116">
        <v>8.9089690000000008</v>
      </c>
      <c r="L2233" s="116">
        <v>27.940795000000001</v>
      </c>
      <c r="M2233" s="117" t="s">
        <v>1859</v>
      </c>
      <c r="N2233" s="116" t="s">
        <v>159</v>
      </c>
      <c r="O2233" s="116">
        <v>50</v>
      </c>
      <c r="P2233" s="116">
        <v>248</v>
      </c>
      <c r="Q2233" s="116">
        <v>50</v>
      </c>
      <c r="R2233" s="116">
        <v>248</v>
      </c>
      <c r="S2233" s="116">
        <v>0</v>
      </c>
      <c r="T2233" s="116">
        <v>0</v>
      </c>
      <c r="U2233" s="116" t="s">
        <v>159</v>
      </c>
      <c r="V2233" s="116">
        <v>44</v>
      </c>
      <c r="W2233" s="116">
        <v>257</v>
      </c>
      <c r="X2233" s="116">
        <v>23</v>
      </c>
      <c r="Y2233" s="116">
        <v>132</v>
      </c>
      <c r="Z2233" s="116">
        <v>21</v>
      </c>
      <c r="AA2233" s="116">
        <v>125</v>
      </c>
      <c r="AB2233" s="116">
        <v>0</v>
      </c>
      <c r="AC2233" s="116">
        <v>0</v>
      </c>
      <c r="AD2233" s="116">
        <v>26</v>
      </c>
      <c r="AE2233" s="116">
        <v>241</v>
      </c>
      <c r="AF2233" s="116" t="s">
        <v>1860</v>
      </c>
      <c r="AG2233" s="117"/>
      <c r="AH2233" s="117" t="s">
        <v>1861</v>
      </c>
    </row>
    <row r="2234" spans="1:34" x14ac:dyDescent="0.25">
      <c r="A2234" s="117" t="s">
        <v>171</v>
      </c>
      <c r="B2234" s="117" t="s">
        <v>172</v>
      </c>
      <c r="C2234" s="117" t="s">
        <v>6190</v>
      </c>
      <c r="D2234" s="117" t="s">
        <v>690</v>
      </c>
      <c r="E2234" s="117" t="s">
        <v>691</v>
      </c>
      <c r="F2234" s="117" t="s">
        <v>1160</v>
      </c>
      <c r="G2234" s="117" t="s">
        <v>1161</v>
      </c>
      <c r="H2234" s="117" t="s">
        <v>1338</v>
      </c>
      <c r="I2234" s="117"/>
      <c r="J2234" s="116" t="s">
        <v>1858</v>
      </c>
      <c r="K2234" s="116">
        <v>8.8527539999999991</v>
      </c>
      <c r="L2234" s="116">
        <v>28.012</v>
      </c>
      <c r="M2234" s="117" t="s">
        <v>1859</v>
      </c>
      <c r="N2234" s="116" t="s">
        <v>159</v>
      </c>
      <c r="O2234" s="116">
        <v>94</v>
      </c>
      <c r="P2234" s="116">
        <v>479</v>
      </c>
      <c r="Q2234" s="116">
        <v>94</v>
      </c>
      <c r="R2234" s="116">
        <v>479</v>
      </c>
      <c r="S2234" s="116">
        <v>0</v>
      </c>
      <c r="T2234" s="116">
        <v>0</v>
      </c>
      <c r="U2234" s="116" t="s">
        <v>159</v>
      </c>
      <c r="V2234" s="116">
        <v>100</v>
      </c>
      <c r="W2234" s="116">
        <v>540</v>
      </c>
      <c r="X2234" s="116">
        <v>63</v>
      </c>
      <c r="Y2234" s="116">
        <v>337</v>
      </c>
      <c r="Z2234" s="116">
        <v>37</v>
      </c>
      <c r="AA2234" s="116">
        <v>203</v>
      </c>
      <c r="AB2234" s="116">
        <v>23</v>
      </c>
      <c r="AC2234" s="116">
        <v>133</v>
      </c>
      <c r="AD2234" s="116">
        <v>0</v>
      </c>
      <c r="AE2234" s="116">
        <v>0</v>
      </c>
      <c r="AF2234" s="116" t="s">
        <v>1860</v>
      </c>
      <c r="AG2234" s="117"/>
      <c r="AH2234" s="117" t="s">
        <v>1861</v>
      </c>
    </row>
    <row r="2235" spans="1:34" x14ac:dyDescent="0.25">
      <c r="A2235" s="117" t="s">
        <v>171</v>
      </c>
      <c r="B2235" s="117" t="s">
        <v>172</v>
      </c>
      <c r="C2235" s="117" t="s">
        <v>6191</v>
      </c>
      <c r="D2235" s="117" t="s">
        <v>690</v>
      </c>
      <c r="E2235" s="117" t="s">
        <v>691</v>
      </c>
      <c r="F2235" s="117" t="s">
        <v>1467</v>
      </c>
      <c r="G2235" s="117" t="s">
        <v>1468</v>
      </c>
      <c r="H2235" s="117" t="s">
        <v>6192</v>
      </c>
      <c r="I2235" s="117"/>
      <c r="J2235" s="116" t="s">
        <v>1858</v>
      </c>
      <c r="K2235" s="116">
        <v>9.1006280000000004</v>
      </c>
      <c r="L2235" s="116">
        <v>27.931688000000001</v>
      </c>
      <c r="M2235" s="117" t="s">
        <v>1859</v>
      </c>
      <c r="N2235" s="116" t="s">
        <v>159</v>
      </c>
      <c r="O2235" s="116">
        <v>115</v>
      </c>
      <c r="P2235" s="116">
        <v>589</v>
      </c>
      <c r="Q2235" s="116">
        <v>115</v>
      </c>
      <c r="R2235" s="116">
        <v>589</v>
      </c>
      <c r="S2235" s="116">
        <v>0</v>
      </c>
      <c r="T2235" s="116">
        <v>0</v>
      </c>
      <c r="U2235" s="116" t="s">
        <v>159</v>
      </c>
      <c r="V2235" s="116">
        <v>59</v>
      </c>
      <c r="W2235" s="116">
        <v>314</v>
      </c>
      <c r="X2235" s="116">
        <v>59</v>
      </c>
      <c r="Y2235" s="116">
        <v>314</v>
      </c>
      <c r="Z2235" s="116">
        <v>0</v>
      </c>
      <c r="AA2235" s="116">
        <v>0</v>
      </c>
      <c r="AB2235" s="116">
        <v>7</v>
      </c>
      <c r="AC2235" s="116">
        <v>38</v>
      </c>
      <c r="AD2235" s="116">
        <v>0</v>
      </c>
      <c r="AE2235" s="116">
        <v>0</v>
      </c>
      <c r="AF2235" s="116" t="s">
        <v>1860</v>
      </c>
      <c r="AG2235" s="117"/>
      <c r="AH2235" s="117" t="s">
        <v>1861</v>
      </c>
    </row>
    <row r="2236" spans="1:34" x14ac:dyDescent="0.25">
      <c r="A2236" s="117" t="s">
        <v>171</v>
      </c>
      <c r="B2236" s="117" t="s">
        <v>172</v>
      </c>
      <c r="C2236" s="117" t="s">
        <v>6193</v>
      </c>
      <c r="D2236" s="117" t="s">
        <v>690</v>
      </c>
      <c r="E2236" s="117" t="s">
        <v>691</v>
      </c>
      <c r="F2236" s="117" t="s">
        <v>1467</v>
      </c>
      <c r="G2236" s="117" t="s">
        <v>1468</v>
      </c>
      <c r="H2236" s="117" t="s">
        <v>6194</v>
      </c>
      <c r="I2236" s="117"/>
      <c r="J2236" s="116" t="s">
        <v>1858</v>
      </c>
      <c r="K2236" s="116">
        <v>9.0047350000000002</v>
      </c>
      <c r="L2236" s="116">
        <v>27.895872000000001</v>
      </c>
      <c r="M2236" s="117" t="s">
        <v>1859</v>
      </c>
      <c r="N2236" s="116" t="s">
        <v>159</v>
      </c>
      <c r="O2236" s="116">
        <v>80</v>
      </c>
      <c r="P2236" s="116">
        <v>407</v>
      </c>
      <c r="Q2236" s="116">
        <v>80</v>
      </c>
      <c r="R2236" s="116">
        <v>407</v>
      </c>
      <c r="S2236" s="116">
        <v>0</v>
      </c>
      <c r="T2236" s="116">
        <v>0</v>
      </c>
      <c r="U2236" s="116" t="s">
        <v>159</v>
      </c>
      <c r="V2236" s="116">
        <v>64</v>
      </c>
      <c r="W2236" s="116">
        <v>332</v>
      </c>
      <c r="X2236" s="116">
        <v>64</v>
      </c>
      <c r="Y2236" s="116">
        <v>332</v>
      </c>
      <c r="Z2236" s="116">
        <v>0</v>
      </c>
      <c r="AA2236" s="116">
        <v>0</v>
      </c>
      <c r="AB2236" s="116">
        <v>42</v>
      </c>
      <c r="AC2236" s="116">
        <v>157</v>
      </c>
      <c r="AD2236" s="116">
        <v>0</v>
      </c>
      <c r="AE2236" s="116">
        <v>0</v>
      </c>
      <c r="AF2236" s="116" t="s">
        <v>1860</v>
      </c>
      <c r="AG2236" s="117"/>
      <c r="AH2236" s="117" t="s">
        <v>1861</v>
      </c>
    </row>
    <row r="2237" spans="1:34" x14ac:dyDescent="0.25">
      <c r="A2237" s="117" t="s">
        <v>171</v>
      </c>
      <c r="B2237" s="117" t="s">
        <v>172</v>
      </c>
      <c r="C2237" s="117" t="s">
        <v>6195</v>
      </c>
      <c r="D2237" s="117" t="s">
        <v>690</v>
      </c>
      <c r="E2237" s="117" t="s">
        <v>691</v>
      </c>
      <c r="F2237" s="117" t="s">
        <v>1467</v>
      </c>
      <c r="G2237" s="117" t="s">
        <v>1468</v>
      </c>
      <c r="H2237" s="117" t="s">
        <v>4747</v>
      </c>
      <c r="I2237" s="117"/>
      <c r="J2237" s="116" t="s">
        <v>1858</v>
      </c>
      <c r="K2237" s="116">
        <v>9.0162289999999992</v>
      </c>
      <c r="L2237" s="116">
        <v>27.931055000000001</v>
      </c>
      <c r="M2237" s="117" t="s">
        <v>1859</v>
      </c>
      <c r="N2237" s="116" t="s">
        <v>159</v>
      </c>
      <c r="O2237" s="116">
        <v>103</v>
      </c>
      <c r="P2237" s="116">
        <v>538</v>
      </c>
      <c r="Q2237" s="116">
        <v>103</v>
      </c>
      <c r="R2237" s="116">
        <v>538</v>
      </c>
      <c r="S2237" s="116">
        <v>0</v>
      </c>
      <c r="T2237" s="116">
        <v>0</v>
      </c>
      <c r="U2237" s="116" t="s">
        <v>159</v>
      </c>
      <c r="V2237" s="116">
        <v>66</v>
      </c>
      <c r="W2237" s="116">
        <v>345</v>
      </c>
      <c r="X2237" s="116">
        <v>66</v>
      </c>
      <c r="Y2237" s="116">
        <v>345</v>
      </c>
      <c r="Z2237" s="116">
        <v>0</v>
      </c>
      <c r="AA2237" s="116">
        <v>0</v>
      </c>
      <c r="AB2237" s="116">
        <v>0</v>
      </c>
      <c r="AC2237" s="116">
        <v>0</v>
      </c>
      <c r="AD2237" s="116">
        <v>0</v>
      </c>
      <c r="AE2237" s="116">
        <v>0</v>
      </c>
      <c r="AF2237" s="116" t="s">
        <v>1860</v>
      </c>
      <c r="AG2237" s="117"/>
      <c r="AH2237" s="117" t="s">
        <v>1861</v>
      </c>
    </row>
    <row r="2238" spans="1:34" x14ac:dyDescent="0.25">
      <c r="A2238" s="117" t="s">
        <v>171</v>
      </c>
      <c r="B2238" s="117" t="s">
        <v>172</v>
      </c>
      <c r="C2238" s="117" t="s">
        <v>6196</v>
      </c>
      <c r="D2238" s="117" t="s">
        <v>690</v>
      </c>
      <c r="E2238" s="117" t="s">
        <v>691</v>
      </c>
      <c r="F2238" s="117" t="s">
        <v>1467</v>
      </c>
      <c r="G2238" s="117" t="s">
        <v>1468</v>
      </c>
      <c r="H2238" s="117" t="s">
        <v>6197</v>
      </c>
      <c r="I2238" s="117"/>
      <c r="J2238" s="116" t="s">
        <v>1858</v>
      </c>
      <c r="K2238" s="116">
        <v>9.0119199999999999</v>
      </c>
      <c r="L2238" s="116">
        <v>27.924620000000001</v>
      </c>
      <c r="M2238" s="117" t="s">
        <v>1859</v>
      </c>
      <c r="N2238" s="116" t="s">
        <v>159</v>
      </c>
      <c r="O2238" s="116">
        <v>148</v>
      </c>
      <c r="P2238" s="116">
        <v>754</v>
      </c>
      <c r="Q2238" s="116">
        <v>148</v>
      </c>
      <c r="R2238" s="116">
        <v>754</v>
      </c>
      <c r="S2238" s="116">
        <v>0</v>
      </c>
      <c r="T2238" s="116">
        <v>0</v>
      </c>
      <c r="U2238" s="116" t="s">
        <v>159</v>
      </c>
      <c r="V2238" s="116">
        <v>195</v>
      </c>
      <c r="W2238" s="116">
        <v>411</v>
      </c>
      <c r="X2238" s="116">
        <v>195</v>
      </c>
      <c r="Y2238" s="116">
        <v>411</v>
      </c>
      <c r="Z2238" s="116">
        <v>0</v>
      </c>
      <c r="AA2238" s="116">
        <v>0</v>
      </c>
      <c r="AB2238" s="116">
        <v>0</v>
      </c>
      <c r="AC2238" s="116">
        <v>0</v>
      </c>
      <c r="AD2238" s="116">
        <v>0</v>
      </c>
      <c r="AE2238" s="116">
        <v>0</v>
      </c>
      <c r="AF2238" s="116" t="s">
        <v>1860</v>
      </c>
      <c r="AG2238" s="117"/>
      <c r="AH2238" s="117" t="s">
        <v>1861</v>
      </c>
    </row>
    <row r="2239" spans="1:34" x14ac:dyDescent="0.25">
      <c r="A2239" s="117" t="s">
        <v>171</v>
      </c>
      <c r="B2239" s="117" t="s">
        <v>172</v>
      </c>
      <c r="C2239" s="117" t="s">
        <v>6198</v>
      </c>
      <c r="D2239" s="117" t="s">
        <v>690</v>
      </c>
      <c r="E2239" s="117" t="s">
        <v>691</v>
      </c>
      <c r="F2239" s="117" t="s">
        <v>1467</v>
      </c>
      <c r="G2239" s="117" t="s">
        <v>1468</v>
      </c>
      <c r="H2239" s="117" t="s">
        <v>6199</v>
      </c>
      <c r="I2239" s="117"/>
      <c r="J2239" s="116" t="s">
        <v>1858</v>
      </c>
      <c r="K2239" s="116">
        <v>9.0268610000000002</v>
      </c>
      <c r="L2239" s="116">
        <v>27.940891000000001</v>
      </c>
      <c r="M2239" s="117" t="s">
        <v>1859</v>
      </c>
      <c r="N2239" s="116" t="s">
        <v>159</v>
      </c>
      <c r="O2239" s="116">
        <v>49</v>
      </c>
      <c r="P2239" s="116">
        <v>253</v>
      </c>
      <c r="Q2239" s="116">
        <v>49</v>
      </c>
      <c r="R2239" s="116">
        <v>253</v>
      </c>
      <c r="S2239" s="116">
        <v>0</v>
      </c>
      <c r="T2239" s="116">
        <v>0</v>
      </c>
      <c r="U2239" s="116" t="s">
        <v>159</v>
      </c>
      <c r="V2239" s="116">
        <v>57</v>
      </c>
      <c r="W2239" s="116">
        <v>298</v>
      </c>
      <c r="X2239" s="116">
        <v>57</v>
      </c>
      <c r="Y2239" s="116">
        <v>298</v>
      </c>
      <c r="Z2239" s="116">
        <v>0</v>
      </c>
      <c r="AA2239" s="116">
        <v>0</v>
      </c>
      <c r="AB2239" s="116">
        <v>0</v>
      </c>
      <c r="AC2239" s="116">
        <v>0</v>
      </c>
      <c r="AD2239" s="116">
        <v>10</v>
      </c>
      <c r="AE2239" s="116">
        <v>52</v>
      </c>
      <c r="AF2239" s="116" t="s">
        <v>1860</v>
      </c>
      <c r="AG2239" s="117"/>
      <c r="AH2239" s="117" t="s">
        <v>1861</v>
      </c>
    </row>
    <row r="2240" spans="1:34" x14ac:dyDescent="0.25">
      <c r="A2240" s="117" t="s">
        <v>171</v>
      </c>
      <c r="B2240" s="117" t="s">
        <v>172</v>
      </c>
      <c r="C2240" s="117" t="s">
        <v>6200</v>
      </c>
      <c r="D2240" s="117" t="s">
        <v>690</v>
      </c>
      <c r="E2240" s="117" t="s">
        <v>691</v>
      </c>
      <c r="F2240" s="117" t="s">
        <v>1467</v>
      </c>
      <c r="G2240" s="117" t="s">
        <v>1468</v>
      </c>
      <c r="H2240" s="117" t="s">
        <v>6201</v>
      </c>
      <c r="I2240" s="117"/>
      <c r="J2240" s="116" t="s">
        <v>1858</v>
      </c>
      <c r="K2240" s="116">
        <v>8.9758285139999998</v>
      </c>
      <c r="L2240" s="116">
        <v>27.894755565000001</v>
      </c>
      <c r="M2240" s="117" t="s">
        <v>1859</v>
      </c>
      <c r="N2240" s="116" t="s">
        <v>159</v>
      </c>
      <c r="O2240" s="116">
        <v>67</v>
      </c>
      <c r="P2240" s="116">
        <v>349</v>
      </c>
      <c r="Q2240" s="116">
        <v>67</v>
      </c>
      <c r="R2240" s="116">
        <v>349</v>
      </c>
      <c r="S2240" s="116">
        <v>0</v>
      </c>
      <c r="T2240" s="116">
        <v>0</v>
      </c>
      <c r="U2240" s="119" t="s">
        <v>146</v>
      </c>
      <c r="V2240" s="116">
        <v>0</v>
      </c>
      <c r="W2240" s="116">
        <v>0</v>
      </c>
      <c r="X2240" s="116">
        <v>0</v>
      </c>
      <c r="Y2240" s="116">
        <v>0</v>
      </c>
      <c r="Z2240" s="116">
        <v>0</v>
      </c>
      <c r="AA2240" s="116">
        <v>0</v>
      </c>
      <c r="AB2240" s="116">
        <v>5</v>
      </c>
      <c r="AC2240" s="116">
        <v>28</v>
      </c>
      <c r="AD2240" s="116">
        <v>0</v>
      </c>
      <c r="AE2240" s="116">
        <v>0</v>
      </c>
      <c r="AF2240" s="116" t="s">
        <v>1860</v>
      </c>
      <c r="AG2240" s="117"/>
      <c r="AH2240" s="117" t="s">
        <v>1861</v>
      </c>
    </row>
    <row r="2241" spans="1:34" x14ac:dyDescent="0.25">
      <c r="A2241" s="117" t="s">
        <v>171</v>
      </c>
      <c r="B2241" s="117" t="s">
        <v>172</v>
      </c>
      <c r="C2241" s="117" t="s">
        <v>6202</v>
      </c>
      <c r="D2241" s="117" t="s">
        <v>690</v>
      </c>
      <c r="E2241" s="117" t="s">
        <v>691</v>
      </c>
      <c r="F2241" s="117" t="s">
        <v>1467</v>
      </c>
      <c r="G2241" s="117" t="s">
        <v>1468</v>
      </c>
      <c r="H2241" s="117" t="s">
        <v>3604</v>
      </c>
      <c r="I2241" s="117"/>
      <c r="J2241" s="116" t="s">
        <v>1858</v>
      </c>
      <c r="K2241" s="116">
        <v>8.9999570000000002</v>
      </c>
      <c r="L2241" s="116">
        <v>27.892845999999999</v>
      </c>
      <c r="M2241" s="117" t="s">
        <v>1859</v>
      </c>
      <c r="N2241" s="116" t="s">
        <v>159</v>
      </c>
      <c r="O2241" s="116">
        <v>48</v>
      </c>
      <c r="P2241" s="116">
        <v>246</v>
      </c>
      <c r="Q2241" s="116">
        <v>48</v>
      </c>
      <c r="R2241" s="116">
        <v>246</v>
      </c>
      <c r="S2241" s="116">
        <v>0</v>
      </c>
      <c r="T2241" s="116">
        <v>0</v>
      </c>
      <c r="U2241" s="116" t="s">
        <v>159</v>
      </c>
      <c r="V2241" s="116">
        <v>11</v>
      </c>
      <c r="W2241" s="116">
        <v>51</v>
      </c>
      <c r="X2241" s="116">
        <v>11</v>
      </c>
      <c r="Y2241" s="116">
        <v>51</v>
      </c>
      <c r="Z2241" s="116">
        <v>0</v>
      </c>
      <c r="AA2241" s="116">
        <v>0</v>
      </c>
      <c r="AB2241" s="116">
        <v>0</v>
      </c>
      <c r="AC2241" s="116">
        <v>0</v>
      </c>
      <c r="AD2241" s="116">
        <v>0</v>
      </c>
      <c r="AE2241" s="116">
        <v>0</v>
      </c>
      <c r="AF2241" s="116" t="s">
        <v>1860</v>
      </c>
      <c r="AG2241" s="117"/>
      <c r="AH2241" s="117" t="s">
        <v>1861</v>
      </c>
    </row>
    <row r="2242" spans="1:34" x14ac:dyDescent="0.25">
      <c r="A2242" s="117" t="s">
        <v>171</v>
      </c>
      <c r="B2242" s="117" t="s">
        <v>172</v>
      </c>
      <c r="C2242" s="117" t="s">
        <v>6203</v>
      </c>
      <c r="D2242" s="117" t="s">
        <v>690</v>
      </c>
      <c r="E2242" s="117" t="s">
        <v>691</v>
      </c>
      <c r="F2242" s="117" t="s">
        <v>1467</v>
      </c>
      <c r="G2242" s="117" t="s">
        <v>1468</v>
      </c>
      <c r="H2242" s="117" t="s">
        <v>6204</v>
      </c>
      <c r="I2242" s="117"/>
      <c r="J2242" s="116" t="s">
        <v>1858</v>
      </c>
      <c r="K2242" s="116">
        <v>8.9622740000000007</v>
      </c>
      <c r="L2242" s="116">
        <v>27.894919000000002</v>
      </c>
      <c r="M2242" s="117" t="s">
        <v>1859</v>
      </c>
      <c r="N2242" s="116" t="s">
        <v>159</v>
      </c>
      <c r="O2242" s="116">
        <v>45</v>
      </c>
      <c r="P2242" s="116">
        <v>228</v>
      </c>
      <c r="Q2242" s="116">
        <v>45</v>
      </c>
      <c r="R2242" s="116">
        <v>228</v>
      </c>
      <c r="S2242" s="116">
        <v>0</v>
      </c>
      <c r="T2242" s="116">
        <v>0</v>
      </c>
      <c r="U2242" s="119" t="s">
        <v>146</v>
      </c>
      <c r="V2242" s="116">
        <v>0</v>
      </c>
      <c r="W2242" s="116">
        <v>0</v>
      </c>
      <c r="X2242" s="116">
        <v>0</v>
      </c>
      <c r="Y2242" s="116">
        <v>0</v>
      </c>
      <c r="Z2242" s="116">
        <v>0</v>
      </c>
      <c r="AA2242" s="116">
        <v>0</v>
      </c>
      <c r="AB2242" s="116">
        <v>0</v>
      </c>
      <c r="AC2242" s="116">
        <v>0</v>
      </c>
      <c r="AD2242" s="116">
        <v>7</v>
      </c>
      <c r="AE2242" s="116">
        <v>26</v>
      </c>
      <c r="AF2242" s="116" t="s">
        <v>1860</v>
      </c>
      <c r="AG2242" s="117"/>
      <c r="AH2242" s="117" t="s">
        <v>1861</v>
      </c>
    </row>
    <row r="2243" spans="1:34" x14ac:dyDescent="0.25">
      <c r="A2243" s="117" t="s">
        <v>171</v>
      </c>
      <c r="B2243" s="117" t="s">
        <v>172</v>
      </c>
      <c r="C2243" s="117" t="s">
        <v>6205</v>
      </c>
      <c r="D2243" s="117" t="s">
        <v>690</v>
      </c>
      <c r="E2243" s="117" t="s">
        <v>691</v>
      </c>
      <c r="F2243" s="117" t="s">
        <v>1288</v>
      </c>
      <c r="G2243" s="117" t="s">
        <v>1289</v>
      </c>
      <c r="H2243" s="117" t="s">
        <v>1019</v>
      </c>
      <c r="I2243" s="117" t="s">
        <v>1240</v>
      </c>
      <c r="J2243" s="116" t="s">
        <v>1858</v>
      </c>
      <c r="K2243" s="116">
        <v>8.7942499999999999</v>
      </c>
      <c r="L2243" s="116">
        <v>28.396383</v>
      </c>
      <c r="M2243" s="117" t="s">
        <v>1859</v>
      </c>
      <c r="N2243" s="116" t="s">
        <v>159</v>
      </c>
      <c r="O2243" s="116">
        <v>127</v>
      </c>
      <c r="P2243" s="116">
        <v>635</v>
      </c>
      <c r="Q2243" s="116">
        <v>127</v>
      </c>
      <c r="R2243" s="116">
        <v>635</v>
      </c>
      <c r="S2243" s="116">
        <v>0</v>
      </c>
      <c r="T2243" s="116">
        <v>0</v>
      </c>
      <c r="U2243" s="116" t="s">
        <v>159</v>
      </c>
      <c r="V2243" s="116">
        <v>25</v>
      </c>
      <c r="W2243" s="116">
        <v>143</v>
      </c>
      <c r="X2243" s="116">
        <v>18</v>
      </c>
      <c r="Y2243" s="116">
        <v>108</v>
      </c>
      <c r="Z2243" s="116">
        <v>7</v>
      </c>
      <c r="AA2243" s="116">
        <v>35</v>
      </c>
      <c r="AB2243" s="116">
        <v>7</v>
      </c>
      <c r="AC2243" s="116">
        <v>35</v>
      </c>
      <c r="AD2243" s="116">
        <v>40</v>
      </c>
      <c r="AE2243" s="116">
        <v>200</v>
      </c>
      <c r="AF2243" s="116" t="s">
        <v>1860</v>
      </c>
      <c r="AG2243" s="117"/>
      <c r="AH2243" s="117" t="s">
        <v>1861</v>
      </c>
    </row>
    <row r="2244" spans="1:34" x14ac:dyDescent="0.25">
      <c r="A2244" s="117" t="s">
        <v>171</v>
      </c>
      <c r="B2244" s="117" t="s">
        <v>172</v>
      </c>
      <c r="C2244" s="117" t="s">
        <v>6206</v>
      </c>
      <c r="D2244" s="117" t="s">
        <v>690</v>
      </c>
      <c r="E2244" s="117" t="s">
        <v>691</v>
      </c>
      <c r="F2244" s="117" t="s">
        <v>1288</v>
      </c>
      <c r="G2244" s="117" t="s">
        <v>1289</v>
      </c>
      <c r="H2244" s="117" t="s">
        <v>6207</v>
      </c>
      <c r="I2244" s="117"/>
      <c r="J2244" s="116" t="s">
        <v>1858</v>
      </c>
      <c r="K2244" s="116">
        <v>8.6957970000000007</v>
      </c>
      <c r="L2244" s="116">
        <v>28.227955000000001</v>
      </c>
      <c r="M2244" s="117" t="s">
        <v>1859</v>
      </c>
      <c r="N2244" s="116" t="s">
        <v>159</v>
      </c>
      <c r="O2244" s="116">
        <v>125</v>
      </c>
      <c r="P2244" s="116">
        <v>675</v>
      </c>
      <c r="Q2244" s="116">
        <v>125</v>
      </c>
      <c r="R2244" s="116">
        <v>675</v>
      </c>
      <c r="S2244" s="116">
        <v>0</v>
      </c>
      <c r="T2244" s="116">
        <v>0</v>
      </c>
      <c r="U2244" s="116" t="s">
        <v>159</v>
      </c>
      <c r="V2244" s="116">
        <v>34</v>
      </c>
      <c r="W2244" s="116">
        <v>179</v>
      </c>
      <c r="X2244" s="116">
        <v>21</v>
      </c>
      <c r="Y2244" s="116">
        <v>111</v>
      </c>
      <c r="Z2244" s="116">
        <v>13</v>
      </c>
      <c r="AA2244" s="116">
        <v>68</v>
      </c>
      <c r="AB2244" s="116">
        <v>8</v>
      </c>
      <c r="AC2244" s="116">
        <v>40</v>
      </c>
      <c r="AD2244" s="116">
        <v>50</v>
      </c>
      <c r="AE2244" s="116">
        <v>250</v>
      </c>
      <c r="AF2244" s="116" t="s">
        <v>1860</v>
      </c>
      <c r="AG2244" s="117"/>
      <c r="AH2244" s="117" t="s">
        <v>1861</v>
      </c>
    </row>
    <row r="2245" spans="1:34" x14ac:dyDescent="0.25">
      <c r="A2245" s="117" t="s">
        <v>171</v>
      </c>
      <c r="B2245" s="117" t="s">
        <v>172</v>
      </c>
      <c r="C2245" s="117" t="s">
        <v>6208</v>
      </c>
      <c r="D2245" s="117" t="s">
        <v>690</v>
      </c>
      <c r="E2245" s="117" t="s">
        <v>691</v>
      </c>
      <c r="F2245" s="117" t="s">
        <v>1288</v>
      </c>
      <c r="G2245" s="117" t="s">
        <v>1289</v>
      </c>
      <c r="H2245" s="117" t="s">
        <v>176</v>
      </c>
      <c r="I2245" s="117"/>
      <c r="J2245" s="116" t="s">
        <v>1858</v>
      </c>
      <c r="K2245" s="116">
        <v>8.7358049999999992</v>
      </c>
      <c r="L2245" s="116">
        <v>28.194254999999998</v>
      </c>
      <c r="M2245" s="117" t="s">
        <v>1859</v>
      </c>
      <c r="N2245" s="116" t="s">
        <v>159</v>
      </c>
      <c r="O2245" s="116">
        <v>161</v>
      </c>
      <c r="P2245" s="116">
        <v>826</v>
      </c>
      <c r="Q2245" s="116">
        <v>161</v>
      </c>
      <c r="R2245" s="116">
        <v>826</v>
      </c>
      <c r="S2245" s="116">
        <v>0</v>
      </c>
      <c r="T2245" s="116">
        <v>0</v>
      </c>
      <c r="U2245" s="119" t="s">
        <v>146</v>
      </c>
      <c r="V2245" s="116">
        <v>0</v>
      </c>
      <c r="W2245" s="116">
        <v>0</v>
      </c>
      <c r="X2245" s="116">
        <v>0</v>
      </c>
      <c r="Y2245" s="116">
        <v>0</v>
      </c>
      <c r="Z2245" s="116">
        <v>0</v>
      </c>
      <c r="AA2245" s="116">
        <v>0</v>
      </c>
      <c r="AB2245" s="116">
        <v>6</v>
      </c>
      <c r="AC2245" s="116">
        <v>30</v>
      </c>
      <c r="AD2245" s="116">
        <v>47</v>
      </c>
      <c r="AE2245" s="116">
        <v>235</v>
      </c>
      <c r="AF2245" s="116" t="s">
        <v>1860</v>
      </c>
      <c r="AG2245" s="117"/>
      <c r="AH2245" s="117" t="s">
        <v>1861</v>
      </c>
    </row>
    <row r="2246" spans="1:34" x14ac:dyDescent="0.25">
      <c r="A2246" s="117" t="s">
        <v>171</v>
      </c>
      <c r="B2246" s="117" t="s">
        <v>172</v>
      </c>
      <c r="C2246" s="117" t="s">
        <v>6209</v>
      </c>
      <c r="D2246" s="117" t="s">
        <v>690</v>
      </c>
      <c r="E2246" s="117" t="s">
        <v>691</v>
      </c>
      <c r="F2246" s="117" t="s">
        <v>1288</v>
      </c>
      <c r="G2246" s="117" t="s">
        <v>1289</v>
      </c>
      <c r="H2246" s="117" t="s">
        <v>6210</v>
      </c>
      <c r="I2246" s="117" t="s">
        <v>6211</v>
      </c>
      <c r="J2246" s="116" t="s">
        <v>1858</v>
      </c>
      <c r="K2246" s="116">
        <v>8.7942499999999999</v>
      </c>
      <c r="L2246" s="116">
        <v>28.396383</v>
      </c>
      <c r="M2246" s="117" t="s">
        <v>1859</v>
      </c>
      <c r="N2246" s="116" t="s">
        <v>159</v>
      </c>
      <c r="O2246" s="116">
        <v>166</v>
      </c>
      <c r="P2246" s="116">
        <v>832</v>
      </c>
      <c r="Q2246" s="116">
        <v>166</v>
      </c>
      <c r="R2246" s="116">
        <v>832</v>
      </c>
      <c r="S2246" s="116">
        <v>0</v>
      </c>
      <c r="T2246" s="116">
        <v>0</v>
      </c>
      <c r="U2246" s="116" t="s">
        <v>159</v>
      </c>
      <c r="V2246" s="116">
        <v>46</v>
      </c>
      <c r="W2246" s="116">
        <v>238</v>
      </c>
      <c r="X2246" s="116">
        <v>28</v>
      </c>
      <c r="Y2246" s="116">
        <v>142</v>
      </c>
      <c r="Z2246" s="116">
        <v>18</v>
      </c>
      <c r="AA2246" s="116">
        <v>96</v>
      </c>
      <c r="AB2246" s="116">
        <v>5</v>
      </c>
      <c r="AC2246" s="116">
        <v>25</v>
      </c>
      <c r="AD2246" s="116">
        <v>63</v>
      </c>
      <c r="AE2246" s="116">
        <v>315</v>
      </c>
      <c r="AF2246" s="116" t="s">
        <v>1860</v>
      </c>
      <c r="AG2246" s="117"/>
      <c r="AH2246" s="117" t="s">
        <v>1861</v>
      </c>
    </row>
    <row r="2247" spans="1:34" x14ac:dyDescent="0.25">
      <c r="A2247" s="117" t="s">
        <v>171</v>
      </c>
      <c r="B2247" s="117" t="s">
        <v>172</v>
      </c>
      <c r="C2247" s="117" t="s">
        <v>6212</v>
      </c>
      <c r="D2247" s="117" t="s">
        <v>690</v>
      </c>
      <c r="E2247" s="117" t="s">
        <v>691</v>
      </c>
      <c r="F2247" s="117" t="s">
        <v>1288</v>
      </c>
      <c r="G2247" s="117" t="s">
        <v>1289</v>
      </c>
      <c r="H2247" s="117" t="s">
        <v>6213</v>
      </c>
      <c r="I2247" s="117"/>
      <c r="J2247" s="116" t="s">
        <v>1858</v>
      </c>
      <c r="K2247" s="116">
        <v>8.7343250000000001</v>
      </c>
      <c r="L2247" s="116">
        <v>28.297132999999999</v>
      </c>
      <c r="M2247" s="117" t="s">
        <v>1859</v>
      </c>
      <c r="N2247" s="116" t="s">
        <v>159</v>
      </c>
      <c r="O2247" s="116">
        <v>387</v>
      </c>
      <c r="P2247" s="116">
        <v>2013</v>
      </c>
      <c r="Q2247" s="116">
        <v>387</v>
      </c>
      <c r="R2247" s="116">
        <v>2013</v>
      </c>
      <c r="S2247" s="116">
        <v>0</v>
      </c>
      <c r="T2247" s="116">
        <v>0</v>
      </c>
      <c r="U2247" s="119" t="s">
        <v>146</v>
      </c>
      <c r="V2247" s="116">
        <v>0</v>
      </c>
      <c r="W2247" s="116">
        <v>0</v>
      </c>
      <c r="X2247" s="116">
        <v>0</v>
      </c>
      <c r="Y2247" s="116">
        <v>0</v>
      </c>
      <c r="Z2247" s="116">
        <v>0</v>
      </c>
      <c r="AA2247" s="116">
        <v>0</v>
      </c>
      <c r="AB2247" s="116">
        <v>2</v>
      </c>
      <c r="AC2247" s="116">
        <v>11</v>
      </c>
      <c r="AD2247" s="116">
        <v>58</v>
      </c>
      <c r="AE2247" s="116">
        <v>290</v>
      </c>
      <c r="AF2247" s="116" t="s">
        <v>1860</v>
      </c>
      <c r="AG2247" s="117"/>
      <c r="AH2247" s="117" t="s">
        <v>1861</v>
      </c>
    </row>
    <row r="2248" spans="1:34" x14ac:dyDescent="0.25">
      <c r="A2248" s="117" t="s">
        <v>171</v>
      </c>
      <c r="B2248" s="117" t="s">
        <v>172</v>
      </c>
      <c r="C2248" s="117" t="s">
        <v>6214</v>
      </c>
      <c r="D2248" s="117" t="s">
        <v>690</v>
      </c>
      <c r="E2248" s="117" t="s">
        <v>691</v>
      </c>
      <c r="F2248" s="117" t="s">
        <v>1288</v>
      </c>
      <c r="G2248" s="117" t="s">
        <v>1289</v>
      </c>
      <c r="H2248" s="117" t="s">
        <v>6215</v>
      </c>
      <c r="I2248" s="117"/>
      <c r="J2248" s="116" t="s">
        <v>1858</v>
      </c>
      <c r="K2248" s="116">
        <v>8.7364800000000002</v>
      </c>
      <c r="L2248" s="116">
        <v>28.289155999999998</v>
      </c>
      <c r="M2248" s="117" t="s">
        <v>1859</v>
      </c>
      <c r="N2248" s="116" t="s">
        <v>159</v>
      </c>
      <c r="O2248" s="116">
        <v>197</v>
      </c>
      <c r="P2248" s="116">
        <v>1095</v>
      </c>
      <c r="Q2248" s="116">
        <v>197</v>
      </c>
      <c r="R2248" s="116">
        <v>1095</v>
      </c>
      <c r="S2248" s="116">
        <v>0</v>
      </c>
      <c r="T2248" s="116">
        <v>0</v>
      </c>
      <c r="U2248" s="119" t="s">
        <v>146</v>
      </c>
      <c r="V2248" s="116">
        <v>0</v>
      </c>
      <c r="W2248" s="116">
        <v>0</v>
      </c>
      <c r="X2248" s="116">
        <v>0</v>
      </c>
      <c r="Y2248" s="116">
        <v>0</v>
      </c>
      <c r="Z2248" s="116">
        <v>0</v>
      </c>
      <c r="AA2248" s="116">
        <v>0</v>
      </c>
      <c r="AB2248" s="116">
        <v>0</v>
      </c>
      <c r="AC2248" s="116">
        <v>0</v>
      </c>
      <c r="AD2248" s="116">
        <v>28</v>
      </c>
      <c r="AE2248" s="116">
        <v>140</v>
      </c>
      <c r="AF2248" s="116" t="s">
        <v>1860</v>
      </c>
      <c r="AG2248" s="117"/>
      <c r="AH2248" s="117" t="s">
        <v>1861</v>
      </c>
    </row>
    <row r="2249" spans="1:34" x14ac:dyDescent="0.25">
      <c r="A2249" s="117" t="s">
        <v>171</v>
      </c>
      <c r="B2249" s="117" t="s">
        <v>172</v>
      </c>
      <c r="C2249" s="117" t="s">
        <v>6216</v>
      </c>
      <c r="D2249" s="117" t="s">
        <v>690</v>
      </c>
      <c r="E2249" s="117" t="s">
        <v>691</v>
      </c>
      <c r="F2249" s="117" t="s">
        <v>1049</v>
      </c>
      <c r="G2249" s="117" t="s">
        <v>1050</v>
      </c>
      <c r="H2249" s="117" t="s">
        <v>6217</v>
      </c>
      <c r="I2249" s="117"/>
      <c r="J2249" s="116" t="s">
        <v>1858</v>
      </c>
      <c r="K2249" s="116">
        <v>8.5513499999999993</v>
      </c>
      <c r="L2249" s="116">
        <v>28.312899999999999</v>
      </c>
      <c r="M2249" s="117" t="s">
        <v>1859</v>
      </c>
      <c r="N2249" s="116" t="s">
        <v>159</v>
      </c>
      <c r="O2249" s="116">
        <v>87</v>
      </c>
      <c r="P2249" s="116">
        <v>461</v>
      </c>
      <c r="Q2249" s="116">
        <v>87</v>
      </c>
      <c r="R2249" s="116">
        <v>461</v>
      </c>
      <c r="S2249" s="116">
        <v>0</v>
      </c>
      <c r="T2249" s="116">
        <v>0</v>
      </c>
      <c r="U2249" s="119" t="s">
        <v>146</v>
      </c>
      <c r="V2249" s="116">
        <v>0</v>
      </c>
      <c r="W2249" s="116">
        <v>0</v>
      </c>
      <c r="X2249" s="116">
        <v>0</v>
      </c>
      <c r="Y2249" s="116">
        <v>0</v>
      </c>
      <c r="Z2249" s="116">
        <v>0</v>
      </c>
      <c r="AA2249" s="116">
        <v>0</v>
      </c>
      <c r="AB2249" s="116">
        <v>3</v>
      </c>
      <c r="AC2249" s="116">
        <v>17</v>
      </c>
      <c r="AD2249" s="116">
        <v>19</v>
      </c>
      <c r="AE2249" s="116">
        <v>105</v>
      </c>
      <c r="AF2249" s="116" t="s">
        <v>1860</v>
      </c>
      <c r="AG2249" s="117"/>
      <c r="AH2249" s="117" t="s">
        <v>1861</v>
      </c>
    </row>
    <row r="2250" spans="1:34" x14ac:dyDescent="0.25">
      <c r="A2250" s="117" t="s">
        <v>171</v>
      </c>
      <c r="B2250" s="117" t="s">
        <v>172</v>
      </c>
      <c r="C2250" s="117" t="s">
        <v>6218</v>
      </c>
      <c r="D2250" s="117" t="s">
        <v>690</v>
      </c>
      <c r="E2250" s="117" t="s">
        <v>691</v>
      </c>
      <c r="F2250" s="117" t="s">
        <v>1049</v>
      </c>
      <c r="G2250" s="117" t="s">
        <v>1050</v>
      </c>
      <c r="H2250" s="117" t="s">
        <v>6219</v>
      </c>
      <c r="I2250" s="117"/>
      <c r="J2250" s="116" t="s">
        <v>1858</v>
      </c>
      <c r="K2250" s="116">
        <v>8.5523100000000003</v>
      </c>
      <c r="L2250" s="116">
        <v>28.225683</v>
      </c>
      <c r="M2250" s="117" t="s">
        <v>1859</v>
      </c>
      <c r="N2250" s="116" t="s">
        <v>159</v>
      </c>
      <c r="O2250" s="116">
        <v>41</v>
      </c>
      <c r="P2250" s="116">
        <v>211</v>
      </c>
      <c r="Q2250" s="116">
        <v>41</v>
      </c>
      <c r="R2250" s="116">
        <v>211</v>
      </c>
      <c r="S2250" s="116">
        <v>0</v>
      </c>
      <c r="T2250" s="116">
        <v>0</v>
      </c>
      <c r="U2250" s="116" t="s">
        <v>159</v>
      </c>
      <c r="V2250" s="116">
        <v>217</v>
      </c>
      <c r="W2250" s="116">
        <v>1065</v>
      </c>
      <c r="X2250" s="116">
        <v>217</v>
      </c>
      <c r="Y2250" s="116">
        <v>1065</v>
      </c>
      <c r="Z2250" s="116">
        <v>0</v>
      </c>
      <c r="AA2250" s="116">
        <v>0</v>
      </c>
      <c r="AB2250" s="116">
        <v>5</v>
      </c>
      <c r="AC2250" s="116">
        <v>31</v>
      </c>
      <c r="AD2250" s="116">
        <v>37</v>
      </c>
      <c r="AE2250" s="116">
        <v>186</v>
      </c>
      <c r="AF2250" s="116" t="s">
        <v>1860</v>
      </c>
      <c r="AG2250" s="117"/>
      <c r="AH2250" s="117" t="s">
        <v>1861</v>
      </c>
    </row>
    <row r="2251" spans="1:34" x14ac:dyDescent="0.25">
      <c r="A2251" s="117" t="s">
        <v>171</v>
      </c>
      <c r="B2251" s="117" t="s">
        <v>172</v>
      </c>
      <c r="C2251" s="117" t="s">
        <v>6220</v>
      </c>
      <c r="D2251" s="117" t="s">
        <v>690</v>
      </c>
      <c r="E2251" s="117" t="s">
        <v>691</v>
      </c>
      <c r="F2251" s="117" t="s">
        <v>1049</v>
      </c>
      <c r="G2251" s="117" t="s">
        <v>1050</v>
      </c>
      <c r="H2251" s="117" t="s">
        <v>6221</v>
      </c>
      <c r="I2251" s="117"/>
      <c r="J2251" s="116" t="s">
        <v>1858</v>
      </c>
      <c r="K2251" s="116">
        <v>8.624015</v>
      </c>
      <c r="L2251" s="116">
        <v>28.119029999999999</v>
      </c>
      <c r="M2251" s="117" t="s">
        <v>1859</v>
      </c>
      <c r="N2251" s="116" t="s">
        <v>159</v>
      </c>
      <c r="O2251" s="116">
        <v>32</v>
      </c>
      <c r="P2251" s="116">
        <v>134</v>
      </c>
      <c r="Q2251" s="116">
        <v>32</v>
      </c>
      <c r="R2251" s="116">
        <v>134</v>
      </c>
      <c r="S2251" s="116">
        <v>0</v>
      </c>
      <c r="T2251" s="116">
        <v>0</v>
      </c>
      <c r="U2251" s="116" t="s">
        <v>159</v>
      </c>
      <c r="V2251" s="116">
        <v>107</v>
      </c>
      <c r="W2251" s="116">
        <v>609</v>
      </c>
      <c r="X2251" s="116">
        <v>107</v>
      </c>
      <c r="Y2251" s="116">
        <v>609</v>
      </c>
      <c r="Z2251" s="116">
        <v>0</v>
      </c>
      <c r="AA2251" s="116">
        <v>0</v>
      </c>
      <c r="AB2251" s="116">
        <v>1</v>
      </c>
      <c r="AC2251" s="116">
        <v>5</v>
      </c>
      <c r="AD2251" s="116">
        <v>13</v>
      </c>
      <c r="AE2251" s="116">
        <v>77</v>
      </c>
      <c r="AF2251" s="116" t="s">
        <v>1860</v>
      </c>
      <c r="AG2251" s="117"/>
      <c r="AH2251" s="117" t="s">
        <v>1861</v>
      </c>
    </row>
    <row r="2252" spans="1:34" x14ac:dyDescent="0.25">
      <c r="A2252" s="117" t="s">
        <v>171</v>
      </c>
      <c r="B2252" s="117" t="s">
        <v>172</v>
      </c>
      <c r="C2252" s="117" t="s">
        <v>6222</v>
      </c>
      <c r="D2252" s="117" t="s">
        <v>690</v>
      </c>
      <c r="E2252" s="117" t="s">
        <v>691</v>
      </c>
      <c r="F2252" s="117" t="s">
        <v>1049</v>
      </c>
      <c r="G2252" s="117" t="s">
        <v>1050</v>
      </c>
      <c r="H2252" s="117" t="s">
        <v>6223</v>
      </c>
      <c r="I2252" s="117"/>
      <c r="J2252" s="116" t="s">
        <v>1858</v>
      </c>
      <c r="K2252" s="116">
        <v>8.6157649999999997</v>
      </c>
      <c r="L2252" s="116">
        <v>28.187474000000002</v>
      </c>
      <c r="M2252" s="117" t="s">
        <v>1859</v>
      </c>
      <c r="N2252" s="116" t="s">
        <v>159</v>
      </c>
      <c r="O2252" s="116">
        <v>96</v>
      </c>
      <c r="P2252" s="116">
        <v>509</v>
      </c>
      <c r="Q2252" s="116">
        <v>96</v>
      </c>
      <c r="R2252" s="116">
        <v>509</v>
      </c>
      <c r="S2252" s="116">
        <v>0</v>
      </c>
      <c r="T2252" s="116">
        <v>0</v>
      </c>
      <c r="U2252" s="119" t="s">
        <v>146</v>
      </c>
      <c r="V2252" s="116">
        <v>0</v>
      </c>
      <c r="W2252" s="116">
        <v>0</v>
      </c>
      <c r="X2252" s="116">
        <v>0</v>
      </c>
      <c r="Y2252" s="116">
        <v>0</v>
      </c>
      <c r="Z2252" s="116">
        <v>0</v>
      </c>
      <c r="AA2252" s="116">
        <v>0</v>
      </c>
      <c r="AB2252" s="116">
        <v>4</v>
      </c>
      <c r="AC2252" s="116">
        <v>24</v>
      </c>
      <c r="AD2252" s="116">
        <v>23</v>
      </c>
      <c r="AE2252" s="116">
        <v>108</v>
      </c>
      <c r="AF2252" s="116" t="s">
        <v>1860</v>
      </c>
      <c r="AG2252" s="117"/>
      <c r="AH2252" s="117" t="s">
        <v>1861</v>
      </c>
    </row>
    <row r="2253" spans="1:34" x14ac:dyDescent="0.25">
      <c r="A2253" s="117" t="s">
        <v>171</v>
      </c>
      <c r="B2253" s="117" t="s">
        <v>172</v>
      </c>
      <c r="C2253" s="117" t="s">
        <v>6224</v>
      </c>
      <c r="D2253" s="117" t="s">
        <v>690</v>
      </c>
      <c r="E2253" s="117" t="s">
        <v>691</v>
      </c>
      <c r="F2253" s="117" t="s">
        <v>1049</v>
      </c>
      <c r="G2253" s="117" t="s">
        <v>1050</v>
      </c>
      <c r="H2253" s="117" t="s">
        <v>6225</v>
      </c>
      <c r="I2253" s="117"/>
      <c r="J2253" s="116" t="s">
        <v>1858</v>
      </c>
      <c r="K2253" s="116">
        <v>8.6772200000000002</v>
      </c>
      <c r="L2253" s="116">
        <v>28.154720000000001</v>
      </c>
      <c r="M2253" s="117" t="s">
        <v>1859</v>
      </c>
      <c r="N2253" s="116" t="s">
        <v>159</v>
      </c>
      <c r="O2253" s="116">
        <v>169</v>
      </c>
      <c r="P2253" s="116">
        <v>896</v>
      </c>
      <c r="Q2253" s="116">
        <v>169</v>
      </c>
      <c r="R2253" s="116">
        <v>896</v>
      </c>
      <c r="S2253" s="116">
        <v>0</v>
      </c>
      <c r="T2253" s="116">
        <v>0</v>
      </c>
      <c r="U2253" s="116" t="s">
        <v>159</v>
      </c>
      <c r="V2253" s="116">
        <v>170</v>
      </c>
      <c r="W2253" s="116">
        <v>901</v>
      </c>
      <c r="X2253" s="116">
        <v>123</v>
      </c>
      <c r="Y2253" s="116">
        <v>652</v>
      </c>
      <c r="Z2253" s="116">
        <v>47</v>
      </c>
      <c r="AA2253" s="116">
        <v>249</v>
      </c>
      <c r="AB2253" s="116">
        <v>2</v>
      </c>
      <c r="AC2253" s="116">
        <v>11</v>
      </c>
      <c r="AD2253" s="116">
        <v>73</v>
      </c>
      <c r="AE2253" s="116">
        <v>387</v>
      </c>
      <c r="AF2253" s="116" t="s">
        <v>1860</v>
      </c>
      <c r="AG2253" s="117"/>
      <c r="AH2253" s="117" t="s">
        <v>1861</v>
      </c>
    </row>
    <row r="2254" spans="1:34" x14ac:dyDescent="0.25">
      <c r="A2254" s="117" t="s">
        <v>171</v>
      </c>
      <c r="B2254" s="117" t="s">
        <v>172</v>
      </c>
      <c r="C2254" s="117" t="s">
        <v>6226</v>
      </c>
      <c r="D2254" s="117" t="s">
        <v>690</v>
      </c>
      <c r="E2254" s="117" t="s">
        <v>691</v>
      </c>
      <c r="F2254" s="117" t="s">
        <v>1049</v>
      </c>
      <c r="G2254" s="117" t="s">
        <v>1050</v>
      </c>
      <c r="H2254" s="117" t="s">
        <v>6227</v>
      </c>
      <c r="I2254" s="117"/>
      <c r="J2254" s="116" t="s">
        <v>1858</v>
      </c>
      <c r="K2254" s="116">
        <v>8.593439</v>
      </c>
      <c r="L2254" s="116">
        <v>28.118672</v>
      </c>
      <c r="M2254" s="117" t="s">
        <v>1859</v>
      </c>
      <c r="N2254" s="116" t="s">
        <v>159</v>
      </c>
      <c r="O2254" s="116">
        <v>23</v>
      </c>
      <c r="P2254" s="116">
        <v>133</v>
      </c>
      <c r="Q2254" s="116">
        <v>23</v>
      </c>
      <c r="R2254" s="116">
        <v>133</v>
      </c>
      <c r="S2254" s="116">
        <v>0</v>
      </c>
      <c r="T2254" s="116">
        <v>0</v>
      </c>
      <c r="U2254" s="119" t="s">
        <v>146</v>
      </c>
      <c r="V2254" s="116">
        <v>0</v>
      </c>
      <c r="W2254" s="116">
        <v>0</v>
      </c>
      <c r="X2254" s="116">
        <v>0</v>
      </c>
      <c r="Y2254" s="116">
        <v>0</v>
      </c>
      <c r="Z2254" s="116">
        <v>0</v>
      </c>
      <c r="AA2254" s="116">
        <v>0</v>
      </c>
      <c r="AB2254" s="116">
        <v>2</v>
      </c>
      <c r="AC2254" s="116">
        <v>10</v>
      </c>
      <c r="AD2254" s="116">
        <v>15</v>
      </c>
      <c r="AE2254" s="116">
        <v>91</v>
      </c>
      <c r="AF2254" s="116" t="s">
        <v>1860</v>
      </c>
      <c r="AG2254" s="117"/>
      <c r="AH2254" s="117" t="s">
        <v>1861</v>
      </c>
    </row>
    <row r="2255" spans="1:34" x14ac:dyDescent="0.25">
      <c r="A2255" s="117" t="s">
        <v>171</v>
      </c>
      <c r="B2255" s="117" t="s">
        <v>172</v>
      </c>
      <c r="C2255" s="117" t="s">
        <v>6228</v>
      </c>
      <c r="D2255" s="117" t="s">
        <v>690</v>
      </c>
      <c r="E2255" s="117" t="s">
        <v>691</v>
      </c>
      <c r="F2255" s="117" t="s">
        <v>772</v>
      </c>
      <c r="G2255" s="117" t="s">
        <v>773</v>
      </c>
      <c r="H2255" s="117" t="s">
        <v>6229</v>
      </c>
      <c r="I2255" s="117"/>
      <c r="J2255" s="116" t="s">
        <v>1858</v>
      </c>
      <c r="K2255" s="116">
        <v>8.8148099999999996</v>
      </c>
      <c r="L2255" s="116">
        <v>28.068432999999999</v>
      </c>
      <c r="M2255" s="117" t="s">
        <v>1859</v>
      </c>
      <c r="N2255" s="116" t="s">
        <v>159</v>
      </c>
      <c r="O2255" s="116">
        <v>135</v>
      </c>
      <c r="P2255" s="116">
        <v>601</v>
      </c>
      <c r="Q2255" s="116">
        <v>135</v>
      </c>
      <c r="R2255" s="116">
        <v>601</v>
      </c>
      <c r="S2255" s="116">
        <v>0</v>
      </c>
      <c r="T2255" s="116">
        <v>0</v>
      </c>
      <c r="U2255" s="116" t="s">
        <v>159</v>
      </c>
      <c r="V2255" s="116">
        <v>131</v>
      </c>
      <c r="W2255" s="116">
        <v>667</v>
      </c>
      <c r="X2255" s="116">
        <v>69</v>
      </c>
      <c r="Y2255" s="116">
        <v>349</v>
      </c>
      <c r="Z2255" s="116">
        <v>62</v>
      </c>
      <c r="AA2255" s="116">
        <v>318</v>
      </c>
      <c r="AB2255" s="116">
        <v>0</v>
      </c>
      <c r="AC2255" s="116">
        <v>0</v>
      </c>
      <c r="AD2255" s="116">
        <v>1</v>
      </c>
      <c r="AE2255" s="116">
        <v>4</v>
      </c>
      <c r="AF2255" s="116" t="s">
        <v>1860</v>
      </c>
      <c r="AG2255" s="117"/>
      <c r="AH2255" s="117" t="s">
        <v>1861</v>
      </c>
    </row>
    <row r="2256" spans="1:34" x14ac:dyDescent="0.25">
      <c r="A2256" s="117" t="s">
        <v>171</v>
      </c>
      <c r="B2256" s="117" t="s">
        <v>172</v>
      </c>
      <c r="C2256" s="117" t="s">
        <v>6230</v>
      </c>
      <c r="D2256" s="117" t="s">
        <v>690</v>
      </c>
      <c r="E2256" s="117" t="s">
        <v>691</v>
      </c>
      <c r="F2256" s="117" t="s">
        <v>772</v>
      </c>
      <c r="G2256" s="117" t="s">
        <v>773</v>
      </c>
      <c r="H2256" s="117" t="s">
        <v>4186</v>
      </c>
      <c r="I2256" s="117"/>
      <c r="J2256" s="116" t="s">
        <v>1858</v>
      </c>
      <c r="K2256" s="116">
        <v>8.9635429999999996</v>
      </c>
      <c r="L2256" s="116">
        <v>28.084788</v>
      </c>
      <c r="M2256" s="117" t="s">
        <v>1859</v>
      </c>
      <c r="N2256" s="116" t="s">
        <v>159</v>
      </c>
      <c r="O2256" s="116">
        <v>86</v>
      </c>
      <c r="P2256" s="116">
        <v>421</v>
      </c>
      <c r="Q2256" s="116">
        <v>86</v>
      </c>
      <c r="R2256" s="116">
        <v>421</v>
      </c>
      <c r="S2256" s="116">
        <v>0</v>
      </c>
      <c r="T2256" s="116">
        <v>0</v>
      </c>
      <c r="U2256" s="116" t="s">
        <v>159</v>
      </c>
      <c r="V2256" s="116">
        <v>128</v>
      </c>
      <c r="W2256" s="116">
        <v>647</v>
      </c>
      <c r="X2256" s="116">
        <v>72</v>
      </c>
      <c r="Y2256" s="116">
        <v>361</v>
      </c>
      <c r="Z2256" s="116">
        <v>56</v>
      </c>
      <c r="AA2256" s="116">
        <v>286</v>
      </c>
      <c r="AB2256" s="116">
        <v>0</v>
      </c>
      <c r="AC2256" s="116">
        <v>0</v>
      </c>
      <c r="AD2256" s="116">
        <v>0</v>
      </c>
      <c r="AE2256" s="116">
        <v>0</v>
      </c>
      <c r="AF2256" s="116" t="s">
        <v>1860</v>
      </c>
      <c r="AG2256" s="117"/>
      <c r="AH2256" s="117" t="s">
        <v>1861</v>
      </c>
    </row>
    <row r="2257" spans="1:34" x14ac:dyDescent="0.25">
      <c r="A2257" s="117" t="s">
        <v>171</v>
      </c>
      <c r="B2257" s="117" t="s">
        <v>172</v>
      </c>
      <c r="C2257" s="117" t="s">
        <v>6231</v>
      </c>
      <c r="D2257" s="117" t="s">
        <v>690</v>
      </c>
      <c r="E2257" s="117" t="s">
        <v>691</v>
      </c>
      <c r="F2257" s="117" t="s">
        <v>772</v>
      </c>
      <c r="G2257" s="117" t="s">
        <v>773</v>
      </c>
      <c r="H2257" s="117" t="s">
        <v>6232</v>
      </c>
      <c r="I2257" s="117"/>
      <c r="J2257" s="116" t="s">
        <v>1858</v>
      </c>
      <c r="K2257" s="116">
        <v>8.7176960000000001</v>
      </c>
      <c r="L2257" s="116">
        <v>28.020856999999999</v>
      </c>
      <c r="M2257" s="117" t="s">
        <v>1859</v>
      </c>
      <c r="N2257" s="116" t="s">
        <v>159</v>
      </c>
      <c r="O2257" s="116">
        <v>110</v>
      </c>
      <c r="P2257" s="116">
        <v>554</v>
      </c>
      <c r="Q2257" s="116">
        <v>110</v>
      </c>
      <c r="R2257" s="116">
        <v>554</v>
      </c>
      <c r="S2257" s="116">
        <v>0</v>
      </c>
      <c r="T2257" s="116">
        <v>0</v>
      </c>
      <c r="U2257" s="116" t="s">
        <v>159</v>
      </c>
      <c r="V2257" s="116">
        <v>167</v>
      </c>
      <c r="W2257" s="116">
        <v>855</v>
      </c>
      <c r="X2257" s="116">
        <v>91</v>
      </c>
      <c r="Y2257" s="116">
        <v>468</v>
      </c>
      <c r="Z2257" s="116">
        <v>76</v>
      </c>
      <c r="AA2257" s="116">
        <v>387</v>
      </c>
      <c r="AB2257" s="116">
        <v>0</v>
      </c>
      <c r="AC2257" s="116">
        <v>0</v>
      </c>
      <c r="AD2257" s="116">
        <v>0</v>
      </c>
      <c r="AE2257" s="116">
        <v>0</v>
      </c>
      <c r="AF2257" s="116" t="s">
        <v>1860</v>
      </c>
      <c r="AG2257" s="117"/>
      <c r="AH2257" s="117" t="s">
        <v>1861</v>
      </c>
    </row>
    <row r="2258" spans="1:34" x14ac:dyDescent="0.25">
      <c r="A2258" s="117" t="s">
        <v>171</v>
      </c>
      <c r="B2258" s="117" t="s">
        <v>172</v>
      </c>
      <c r="C2258" s="117" t="s">
        <v>6233</v>
      </c>
      <c r="D2258" s="117" t="s">
        <v>690</v>
      </c>
      <c r="E2258" s="117" t="s">
        <v>691</v>
      </c>
      <c r="F2258" s="117" t="s">
        <v>772</v>
      </c>
      <c r="G2258" s="117" t="s">
        <v>773</v>
      </c>
      <c r="H2258" s="117" t="s">
        <v>6234</v>
      </c>
      <c r="I2258" s="117"/>
      <c r="J2258" s="116" t="s">
        <v>1858</v>
      </c>
      <c r="K2258" s="116">
        <v>8.6841340000000002</v>
      </c>
      <c r="L2258" s="116">
        <v>27.999164</v>
      </c>
      <c r="M2258" s="117" t="s">
        <v>1859</v>
      </c>
      <c r="N2258" s="116" t="s">
        <v>159</v>
      </c>
      <c r="O2258" s="116">
        <v>100</v>
      </c>
      <c r="P2258" s="116">
        <v>476</v>
      </c>
      <c r="Q2258" s="116">
        <v>100</v>
      </c>
      <c r="R2258" s="116">
        <v>476</v>
      </c>
      <c r="S2258" s="116">
        <v>0</v>
      </c>
      <c r="T2258" s="116">
        <v>0</v>
      </c>
      <c r="U2258" s="116" t="s">
        <v>159</v>
      </c>
      <c r="V2258" s="116">
        <v>85</v>
      </c>
      <c r="W2258" s="116">
        <v>436</v>
      </c>
      <c r="X2258" s="116">
        <v>50</v>
      </c>
      <c r="Y2258" s="116">
        <v>258</v>
      </c>
      <c r="Z2258" s="116">
        <v>35</v>
      </c>
      <c r="AA2258" s="116">
        <v>178</v>
      </c>
      <c r="AB2258" s="116">
        <v>0</v>
      </c>
      <c r="AC2258" s="116">
        <v>0</v>
      </c>
      <c r="AD2258" s="116">
        <v>0</v>
      </c>
      <c r="AE2258" s="116">
        <v>0</v>
      </c>
      <c r="AF2258" s="116" t="s">
        <v>1860</v>
      </c>
      <c r="AG2258" s="117"/>
      <c r="AH2258" s="117" t="s">
        <v>1861</v>
      </c>
    </row>
    <row r="2259" spans="1:34" x14ac:dyDescent="0.25">
      <c r="A2259" s="117" t="s">
        <v>171</v>
      </c>
      <c r="B2259" s="117" t="s">
        <v>172</v>
      </c>
      <c r="C2259" s="117" t="s">
        <v>6235</v>
      </c>
      <c r="D2259" s="117" t="s">
        <v>690</v>
      </c>
      <c r="E2259" s="117" t="s">
        <v>691</v>
      </c>
      <c r="F2259" s="117" t="s">
        <v>772</v>
      </c>
      <c r="G2259" s="117" t="s">
        <v>773</v>
      </c>
      <c r="H2259" s="117" t="s">
        <v>6236</v>
      </c>
      <c r="I2259" s="117"/>
      <c r="J2259" s="116" t="s">
        <v>1858</v>
      </c>
      <c r="K2259" s="116">
        <v>8.7323090000000008</v>
      </c>
      <c r="L2259" s="116">
        <v>28.019285</v>
      </c>
      <c r="M2259" s="117" t="s">
        <v>1859</v>
      </c>
      <c r="N2259" s="116" t="s">
        <v>159</v>
      </c>
      <c r="O2259" s="116">
        <v>74</v>
      </c>
      <c r="P2259" s="116">
        <v>401</v>
      </c>
      <c r="Q2259" s="116">
        <v>74</v>
      </c>
      <c r="R2259" s="116">
        <v>401</v>
      </c>
      <c r="S2259" s="116">
        <v>0</v>
      </c>
      <c r="T2259" s="116">
        <v>0</v>
      </c>
      <c r="U2259" s="116" t="s">
        <v>159</v>
      </c>
      <c r="V2259" s="116">
        <v>177</v>
      </c>
      <c r="W2259" s="116">
        <v>912</v>
      </c>
      <c r="X2259" s="116">
        <v>104</v>
      </c>
      <c r="Y2259" s="116">
        <v>538</v>
      </c>
      <c r="Z2259" s="116">
        <v>73</v>
      </c>
      <c r="AA2259" s="116">
        <v>374</v>
      </c>
      <c r="AB2259" s="116">
        <v>0</v>
      </c>
      <c r="AC2259" s="116">
        <v>0</v>
      </c>
      <c r="AD2259" s="116">
        <v>10</v>
      </c>
      <c r="AE2259" s="116">
        <v>48</v>
      </c>
      <c r="AF2259" s="116" t="s">
        <v>1860</v>
      </c>
      <c r="AG2259" s="117"/>
      <c r="AH2259" s="117" t="s">
        <v>1861</v>
      </c>
    </row>
    <row r="2260" spans="1:34" x14ac:dyDescent="0.25">
      <c r="A2260" s="117" t="s">
        <v>171</v>
      </c>
      <c r="B2260" s="117" t="s">
        <v>172</v>
      </c>
      <c r="C2260" s="117" t="s">
        <v>6237</v>
      </c>
      <c r="D2260" s="117" t="s">
        <v>690</v>
      </c>
      <c r="E2260" s="117" t="s">
        <v>691</v>
      </c>
      <c r="F2260" s="117" t="s">
        <v>772</v>
      </c>
      <c r="G2260" s="117" t="s">
        <v>773</v>
      </c>
      <c r="H2260" s="117" t="s">
        <v>6238</v>
      </c>
      <c r="I2260" s="117"/>
      <c r="J2260" s="116" t="s">
        <v>1858</v>
      </c>
      <c r="K2260" s="116">
        <v>8.7838689999999993</v>
      </c>
      <c r="L2260" s="116">
        <v>28.017813</v>
      </c>
      <c r="M2260" s="117" t="s">
        <v>1859</v>
      </c>
      <c r="N2260" s="116" t="s">
        <v>159</v>
      </c>
      <c r="O2260" s="116">
        <v>59</v>
      </c>
      <c r="P2260" s="116">
        <v>299</v>
      </c>
      <c r="Q2260" s="116">
        <v>59</v>
      </c>
      <c r="R2260" s="116">
        <v>299</v>
      </c>
      <c r="S2260" s="116">
        <v>0</v>
      </c>
      <c r="T2260" s="116">
        <v>0</v>
      </c>
      <c r="U2260" s="116" t="s">
        <v>159</v>
      </c>
      <c r="V2260" s="116">
        <v>128</v>
      </c>
      <c r="W2260" s="116">
        <v>667</v>
      </c>
      <c r="X2260" s="116">
        <v>63</v>
      </c>
      <c r="Y2260" s="116">
        <v>336</v>
      </c>
      <c r="Z2260" s="116">
        <v>65</v>
      </c>
      <c r="AA2260" s="116">
        <v>331</v>
      </c>
      <c r="AB2260" s="116">
        <v>0</v>
      </c>
      <c r="AC2260" s="116">
        <v>0</v>
      </c>
      <c r="AD2260" s="116">
        <v>0</v>
      </c>
      <c r="AE2260" s="116">
        <v>0</v>
      </c>
      <c r="AF2260" s="116" t="s">
        <v>1860</v>
      </c>
      <c r="AG2260" s="117"/>
      <c r="AH2260" s="117" t="s">
        <v>1861</v>
      </c>
    </row>
    <row r="2261" spans="1:34" x14ac:dyDescent="0.25">
      <c r="A2261" s="117" t="s">
        <v>171</v>
      </c>
      <c r="B2261" s="117" t="s">
        <v>172</v>
      </c>
      <c r="C2261" s="117" t="s">
        <v>6239</v>
      </c>
      <c r="D2261" s="117" t="s">
        <v>690</v>
      </c>
      <c r="E2261" s="117" t="s">
        <v>691</v>
      </c>
      <c r="F2261" s="117" t="s">
        <v>772</v>
      </c>
      <c r="G2261" s="117" t="s">
        <v>773</v>
      </c>
      <c r="H2261" s="117" t="s">
        <v>6240</v>
      </c>
      <c r="I2261" s="117" t="s">
        <v>6241</v>
      </c>
      <c r="J2261" s="116" t="s">
        <v>1858</v>
      </c>
      <c r="K2261" s="116">
        <v>8.7848439999999997</v>
      </c>
      <c r="L2261" s="116">
        <v>28.016504000000001</v>
      </c>
      <c r="M2261" s="117" t="s">
        <v>1859</v>
      </c>
      <c r="N2261" s="116" t="s">
        <v>159</v>
      </c>
      <c r="O2261" s="116">
        <v>75</v>
      </c>
      <c r="P2261" s="116">
        <v>420</v>
      </c>
      <c r="Q2261" s="116">
        <v>75</v>
      </c>
      <c r="R2261" s="116">
        <v>420</v>
      </c>
      <c r="S2261" s="116">
        <v>0</v>
      </c>
      <c r="T2261" s="116">
        <v>0</v>
      </c>
      <c r="U2261" s="116" t="s">
        <v>159</v>
      </c>
      <c r="V2261" s="116">
        <v>130</v>
      </c>
      <c r="W2261" s="116">
        <v>667</v>
      </c>
      <c r="X2261" s="116">
        <v>63</v>
      </c>
      <c r="Y2261" s="116">
        <v>325</v>
      </c>
      <c r="Z2261" s="116">
        <v>67</v>
      </c>
      <c r="AA2261" s="116">
        <v>342</v>
      </c>
      <c r="AB2261" s="116">
        <v>0</v>
      </c>
      <c r="AC2261" s="116">
        <v>0</v>
      </c>
      <c r="AD2261" s="116">
        <v>4</v>
      </c>
      <c r="AE2261" s="116">
        <v>23</v>
      </c>
      <c r="AF2261" s="116" t="s">
        <v>1860</v>
      </c>
      <c r="AG2261" s="117"/>
      <c r="AH2261" s="117" t="s">
        <v>1861</v>
      </c>
    </row>
    <row r="2262" spans="1:34" x14ac:dyDescent="0.25">
      <c r="A2262" s="117" t="s">
        <v>171</v>
      </c>
      <c r="B2262" s="117" t="s">
        <v>172</v>
      </c>
      <c r="C2262" s="117" t="s">
        <v>6242</v>
      </c>
      <c r="D2262" s="117" t="s">
        <v>690</v>
      </c>
      <c r="E2262" s="117" t="s">
        <v>691</v>
      </c>
      <c r="F2262" s="117" t="s">
        <v>772</v>
      </c>
      <c r="G2262" s="117" t="s">
        <v>773</v>
      </c>
      <c r="H2262" s="117" t="s">
        <v>6243</v>
      </c>
      <c r="I2262" s="117"/>
      <c r="J2262" s="116" t="s">
        <v>1858</v>
      </c>
      <c r="K2262" s="116">
        <v>8.7852870000000003</v>
      </c>
      <c r="L2262" s="116">
        <v>28.018968999999998</v>
      </c>
      <c r="M2262" s="117" t="s">
        <v>1859</v>
      </c>
      <c r="N2262" s="116" t="s">
        <v>159</v>
      </c>
      <c r="O2262" s="116">
        <v>138</v>
      </c>
      <c r="P2262" s="116">
        <v>773</v>
      </c>
      <c r="Q2262" s="116">
        <v>138</v>
      </c>
      <c r="R2262" s="116">
        <v>773</v>
      </c>
      <c r="S2262" s="116">
        <v>0</v>
      </c>
      <c r="T2262" s="116">
        <v>0</v>
      </c>
      <c r="U2262" s="116" t="s">
        <v>159</v>
      </c>
      <c r="V2262" s="116">
        <v>153</v>
      </c>
      <c r="W2262" s="116">
        <v>791</v>
      </c>
      <c r="X2262" s="116">
        <v>92</v>
      </c>
      <c r="Y2262" s="116">
        <v>477</v>
      </c>
      <c r="Z2262" s="116">
        <v>61</v>
      </c>
      <c r="AA2262" s="116">
        <v>314</v>
      </c>
      <c r="AB2262" s="116">
        <v>0</v>
      </c>
      <c r="AC2262" s="116">
        <v>0</v>
      </c>
      <c r="AD2262" s="116">
        <v>0</v>
      </c>
      <c r="AE2262" s="116">
        <v>0</v>
      </c>
      <c r="AF2262" s="116" t="s">
        <v>1860</v>
      </c>
      <c r="AG2262" s="117"/>
      <c r="AH2262" s="117" t="s">
        <v>1861</v>
      </c>
    </row>
    <row r="2263" spans="1:34" x14ac:dyDescent="0.25">
      <c r="A2263" s="117" t="s">
        <v>171</v>
      </c>
      <c r="B2263" s="117" t="s">
        <v>172</v>
      </c>
      <c r="C2263" s="117" t="s">
        <v>6244</v>
      </c>
      <c r="D2263" s="117" t="s">
        <v>690</v>
      </c>
      <c r="E2263" s="117" t="s">
        <v>691</v>
      </c>
      <c r="F2263" s="117" t="s">
        <v>689</v>
      </c>
      <c r="G2263" s="117" t="s">
        <v>692</v>
      </c>
      <c r="H2263" s="117" t="s">
        <v>6135</v>
      </c>
      <c r="I2263" s="117"/>
      <c r="J2263" s="116" t="s">
        <v>1858</v>
      </c>
      <c r="K2263" s="116">
        <v>8.5935400000000008</v>
      </c>
      <c r="L2263" s="116">
        <v>28.089683999999998</v>
      </c>
      <c r="M2263" s="117" t="s">
        <v>1859</v>
      </c>
      <c r="N2263" s="116" t="s">
        <v>159</v>
      </c>
      <c r="O2263" s="116">
        <v>30</v>
      </c>
      <c r="P2263" s="116">
        <v>158</v>
      </c>
      <c r="Q2263" s="116">
        <v>30</v>
      </c>
      <c r="R2263" s="116">
        <v>158</v>
      </c>
      <c r="S2263" s="116">
        <v>0</v>
      </c>
      <c r="T2263" s="116">
        <v>0</v>
      </c>
      <c r="U2263" s="119" t="s">
        <v>146</v>
      </c>
      <c r="V2263" s="116">
        <v>0</v>
      </c>
      <c r="W2263" s="116">
        <v>0</v>
      </c>
      <c r="X2263" s="116">
        <v>0</v>
      </c>
      <c r="Y2263" s="116">
        <v>0</v>
      </c>
      <c r="Z2263" s="116">
        <v>0</v>
      </c>
      <c r="AA2263" s="116">
        <v>0</v>
      </c>
      <c r="AB2263" s="116">
        <v>0</v>
      </c>
      <c r="AC2263" s="116">
        <v>0</v>
      </c>
      <c r="AD2263" s="116">
        <v>0</v>
      </c>
      <c r="AE2263" s="116">
        <v>0</v>
      </c>
      <c r="AF2263" s="116" t="s">
        <v>1860</v>
      </c>
      <c r="AG2263" s="117"/>
      <c r="AH2263" s="117" t="s">
        <v>1861</v>
      </c>
    </row>
    <row r="2264" spans="1:34" x14ac:dyDescent="0.25">
      <c r="A2264" s="117" t="s">
        <v>171</v>
      </c>
      <c r="B2264" s="117" t="s">
        <v>172</v>
      </c>
      <c r="C2264" s="117" t="s">
        <v>6245</v>
      </c>
      <c r="D2264" s="117" t="s">
        <v>690</v>
      </c>
      <c r="E2264" s="117" t="s">
        <v>691</v>
      </c>
      <c r="F2264" s="117" t="s">
        <v>689</v>
      </c>
      <c r="G2264" s="117" t="s">
        <v>692</v>
      </c>
      <c r="H2264" s="117" t="s">
        <v>6246</v>
      </c>
      <c r="I2264" s="117"/>
      <c r="J2264" s="116" t="s">
        <v>1858</v>
      </c>
      <c r="K2264" s="116">
        <v>8.4573820000000008</v>
      </c>
      <c r="L2264" s="116">
        <v>28.065864999999999</v>
      </c>
      <c r="M2264" s="117" t="s">
        <v>1859</v>
      </c>
      <c r="N2264" s="116" t="s">
        <v>159</v>
      </c>
      <c r="O2264" s="116">
        <v>32</v>
      </c>
      <c r="P2264" s="116">
        <v>123</v>
      </c>
      <c r="Q2264" s="116">
        <v>32</v>
      </c>
      <c r="R2264" s="116">
        <v>123</v>
      </c>
      <c r="S2264" s="116">
        <v>0</v>
      </c>
      <c r="T2264" s="116">
        <v>0</v>
      </c>
      <c r="U2264" s="119" t="s">
        <v>146</v>
      </c>
      <c r="V2264" s="116">
        <v>0</v>
      </c>
      <c r="W2264" s="116">
        <v>0</v>
      </c>
      <c r="X2264" s="116">
        <v>0</v>
      </c>
      <c r="Y2264" s="116">
        <v>0</v>
      </c>
      <c r="Z2264" s="116">
        <v>0</v>
      </c>
      <c r="AA2264" s="116">
        <v>0</v>
      </c>
      <c r="AB2264" s="116">
        <v>0</v>
      </c>
      <c r="AC2264" s="116">
        <v>0</v>
      </c>
      <c r="AD2264" s="116">
        <v>0</v>
      </c>
      <c r="AE2264" s="116">
        <v>0</v>
      </c>
      <c r="AF2264" s="116" t="s">
        <v>1860</v>
      </c>
      <c r="AG2264" s="117"/>
      <c r="AH2264" s="117" t="s">
        <v>1861</v>
      </c>
    </row>
    <row r="2265" spans="1:34" x14ac:dyDescent="0.25">
      <c r="A2265" s="117" t="s">
        <v>171</v>
      </c>
      <c r="B2265" s="117" t="s">
        <v>172</v>
      </c>
      <c r="C2265" s="117" t="s">
        <v>6247</v>
      </c>
      <c r="D2265" s="117" t="s">
        <v>690</v>
      </c>
      <c r="E2265" s="117" t="s">
        <v>691</v>
      </c>
      <c r="F2265" s="117" t="s">
        <v>689</v>
      </c>
      <c r="G2265" s="117" t="s">
        <v>692</v>
      </c>
      <c r="H2265" s="117" t="s">
        <v>6248</v>
      </c>
      <c r="I2265" s="117"/>
      <c r="J2265" s="116" t="s">
        <v>1858</v>
      </c>
      <c r="K2265" s="116">
        <v>8.5306949999999997</v>
      </c>
      <c r="L2265" s="116">
        <v>28.060853000000002</v>
      </c>
      <c r="M2265" s="117" t="s">
        <v>1859</v>
      </c>
      <c r="N2265" s="116" t="s">
        <v>159</v>
      </c>
      <c r="O2265" s="116">
        <v>39</v>
      </c>
      <c r="P2265" s="116">
        <v>127</v>
      </c>
      <c r="Q2265" s="116">
        <v>39</v>
      </c>
      <c r="R2265" s="116">
        <v>127</v>
      </c>
      <c r="S2265" s="116">
        <v>0</v>
      </c>
      <c r="T2265" s="116">
        <v>0</v>
      </c>
      <c r="U2265" s="119" t="s">
        <v>146</v>
      </c>
      <c r="V2265" s="116">
        <v>0</v>
      </c>
      <c r="W2265" s="116">
        <v>0</v>
      </c>
      <c r="X2265" s="116">
        <v>0</v>
      </c>
      <c r="Y2265" s="116">
        <v>0</v>
      </c>
      <c r="Z2265" s="116">
        <v>0</v>
      </c>
      <c r="AA2265" s="116">
        <v>0</v>
      </c>
      <c r="AB2265" s="116">
        <v>0</v>
      </c>
      <c r="AC2265" s="116">
        <v>0</v>
      </c>
      <c r="AD2265" s="116">
        <v>0</v>
      </c>
      <c r="AE2265" s="116">
        <v>0</v>
      </c>
      <c r="AF2265" s="116" t="s">
        <v>1860</v>
      </c>
      <c r="AG2265" s="117"/>
      <c r="AH2265" s="117" t="s">
        <v>1861</v>
      </c>
    </row>
    <row r="2266" spans="1:34" x14ac:dyDescent="0.25">
      <c r="A2266" s="117" t="s">
        <v>171</v>
      </c>
      <c r="B2266" s="117" t="s">
        <v>172</v>
      </c>
      <c r="C2266" s="117" t="s">
        <v>6249</v>
      </c>
      <c r="D2266" s="117" t="s">
        <v>690</v>
      </c>
      <c r="E2266" s="117" t="s">
        <v>691</v>
      </c>
      <c r="F2266" s="117" t="s">
        <v>689</v>
      </c>
      <c r="G2266" s="117" t="s">
        <v>692</v>
      </c>
      <c r="H2266" s="117" t="s">
        <v>6250</v>
      </c>
      <c r="I2266" s="117"/>
      <c r="J2266" s="116" t="s">
        <v>1858</v>
      </c>
      <c r="K2266" s="116">
        <v>8.5374510000000008</v>
      </c>
      <c r="L2266" s="116">
        <v>28.098870000000002</v>
      </c>
      <c r="M2266" s="117" t="s">
        <v>1859</v>
      </c>
      <c r="N2266" s="116" t="s">
        <v>159</v>
      </c>
      <c r="O2266" s="116">
        <v>70</v>
      </c>
      <c r="P2266" s="116">
        <v>365</v>
      </c>
      <c r="Q2266" s="116">
        <v>70</v>
      </c>
      <c r="R2266" s="116">
        <v>365</v>
      </c>
      <c r="S2266" s="116">
        <v>0</v>
      </c>
      <c r="T2266" s="116">
        <v>0</v>
      </c>
      <c r="U2266" s="116" t="s">
        <v>159</v>
      </c>
      <c r="V2266" s="116">
        <v>117</v>
      </c>
      <c r="W2266" s="116">
        <v>613</v>
      </c>
      <c r="X2266" s="116">
        <v>90</v>
      </c>
      <c r="Y2266" s="116">
        <v>467</v>
      </c>
      <c r="Z2266" s="116">
        <v>27</v>
      </c>
      <c r="AA2266" s="116">
        <v>146</v>
      </c>
      <c r="AB2266" s="116">
        <v>0</v>
      </c>
      <c r="AC2266" s="116">
        <v>0</v>
      </c>
      <c r="AD2266" s="116">
        <v>180</v>
      </c>
      <c r="AE2266" s="116">
        <v>954</v>
      </c>
      <c r="AF2266" s="116" t="s">
        <v>1860</v>
      </c>
      <c r="AG2266" s="117"/>
      <c r="AH2266" s="117" t="s">
        <v>1861</v>
      </c>
    </row>
    <row r="2267" spans="1:34" x14ac:dyDescent="0.25">
      <c r="A2267" s="117" t="s">
        <v>171</v>
      </c>
      <c r="B2267" s="117" t="s">
        <v>172</v>
      </c>
      <c r="C2267" s="117" t="s">
        <v>6251</v>
      </c>
      <c r="D2267" s="117" t="s">
        <v>690</v>
      </c>
      <c r="E2267" s="117" t="s">
        <v>691</v>
      </c>
      <c r="F2267" s="117" t="s">
        <v>689</v>
      </c>
      <c r="G2267" s="117" t="s">
        <v>692</v>
      </c>
      <c r="H2267" s="117" t="s">
        <v>6252</v>
      </c>
      <c r="I2267" s="117"/>
      <c r="J2267" s="116" t="s">
        <v>1858</v>
      </c>
      <c r="K2267" s="116">
        <v>8.4164370000000002</v>
      </c>
      <c r="L2267" s="116">
        <v>28.017695</v>
      </c>
      <c r="M2267" s="117" t="s">
        <v>1859</v>
      </c>
      <c r="N2267" s="116" t="s">
        <v>159</v>
      </c>
      <c r="O2267" s="116">
        <v>49</v>
      </c>
      <c r="P2267" s="116">
        <v>245</v>
      </c>
      <c r="Q2267" s="116">
        <v>49</v>
      </c>
      <c r="R2267" s="116">
        <v>245</v>
      </c>
      <c r="S2267" s="116">
        <v>0</v>
      </c>
      <c r="T2267" s="116">
        <v>0</v>
      </c>
      <c r="U2267" s="119" t="s">
        <v>146</v>
      </c>
      <c r="V2267" s="116">
        <v>0</v>
      </c>
      <c r="W2267" s="116">
        <v>0</v>
      </c>
      <c r="X2267" s="116">
        <v>0</v>
      </c>
      <c r="Y2267" s="116">
        <v>0</v>
      </c>
      <c r="Z2267" s="116">
        <v>0</v>
      </c>
      <c r="AA2267" s="116">
        <v>0</v>
      </c>
      <c r="AB2267" s="116">
        <v>0</v>
      </c>
      <c r="AC2267" s="116">
        <v>0</v>
      </c>
      <c r="AD2267" s="116">
        <v>0</v>
      </c>
      <c r="AE2267" s="116">
        <v>0</v>
      </c>
      <c r="AF2267" s="116" t="s">
        <v>1860</v>
      </c>
      <c r="AG2267" s="117"/>
      <c r="AH2267" s="117" t="s">
        <v>1861</v>
      </c>
    </row>
    <row r="2268" spans="1:34" x14ac:dyDescent="0.25">
      <c r="A2268" s="117" t="s">
        <v>171</v>
      </c>
      <c r="B2268" s="117" t="s">
        <v>172</v>
      </c>
      <c r="C2268" s="117" t="s">
        <v>6253</v>
      </c>
      <c r="D2268" s="117" t="s">
        <v>690</v>
      </c>
      <c r="E2268" s="117" t="s">
        <v>691</v>
      </c>
      <c r="F2268" s="117" t="s">
        <v>689</v>
      </c>
      <c r="G2268" s="117" t="s">
        <v>692</v>
      </c>
      <c r="H2268" s="117" t="s">
        <v>994</v>
      </c>
      <c r="I2268" s="117"/>
      <c r="J2268" s="116" t="s">
        <v>1858</v>
      </c>
      <c r="K2268" s="116">
        <v>8.5150210000000008</v>
      </c>
      <c r="L2268" s="116">
        <v>28.121112</v>
      </c>
      <c r="M2268" s="117" t="s">
        <v>1859</v>
      </c>
      <c r="N2268" s="116" t="s">
        <v>159</v>
      </c>
      <c r="O2268" s="116">
        <v>27</v>
      </c>
      <c r="P2268" s="116">
        <v>139</v>
      </c>
      <c r="Q2268" s="116">
        <v>27</v>
      </c>
      <c r="R2268" s="116">
        <v>139</v>
      </c>
      <c r="S2268" s="116">
        <v>0</v>
      </c>
      <c r="T2268" s="116">
        <v>0</v>
      </c>
      <c r="U2268" s="119" t="s">
        <v>146</v>
      </c>
      <c r="V2268" s="116">
        <v>0</v>
      </c>
      <c r="W2268" s="116">
        <v>0</v>
      </c>
      <c r="X2268" s="116">
        <v>0</v>
      </c>
      <c r="Y2268" s="116">
        <v>0</v>
      </c>
      <c r="Z2268" s="116">
        <v>0</v>
      </c>
      <c r="AA2268" s="116">
        <v>0</v>
      </c>
      <c r="AB2268" s="116">
        <v>0</v>
      </c>
      <c r="AC2268" s="116">
        <v>0</v>
      </c>
      <c r="AD2268" s="116">
        <v>0</v>
      </c>
      <c r="AE2268" s="116">
        <v>0</v>
      </c>
      <c r="AF2268" s="116" t="s">
        <v>1860</v>
      </c>
      <c r="AG2268" s="117"/>
      <c r="AH2268" s="117" t="s">
        <v>1861</v>
      </c>
    </row>
    <row r="2269" spans="1:34" x14ac:dyDescent="0.25">
      <c r="A2269" s="117" t="s">
        <v>171</v>
      </c>
      <c r="B2269" s="117" t="s">
        <v>172</v>
      </c>
      <c r="C2269" s="117" t="s">
        <v>6254</v>
      </c>
      <c r="D2269" s="117" t="s">
        <v>690</v>
      </c>
      <c r="E2269" s="117" t="s">
        <v>691</v>
      </c>
      <c r="F2269" s="117" t="s">
        <v>689</v>
      </c>
      <c r="G2269" s="117" t="s">
        <v>692</v>
      </c>
      <c r="H2269" s="117" t="s">
        <v>6255</v>
      </c>
      <c r="I2269" s="117"/>
      <c r="J2269" s="116" t="s">
        <v>1858</v>
      </c>
      <c r="K2269" s="116">
        <v>8.5803779999999996</v>
      </c>
      <c r="L2269" s="116">
        <v>27.988564</v>
      </c>
      <c r="M2269" s="117" t="s">
        <v>1859</v>
      </c>
      <c r="N2269" s="116" t="s">
        <v>159</v>
      </c>
      <c r="O2269" s="116">
        <v>31</v>
      </c>
      <c r="P2269" s="116">
        <v>139</v>
      </c>
      <c r="Q2269" s="116">
        <v>31</v>
      </c>
      <c r="R2269" s="116">
        <v>139</v>
      </c>
      <c r="S2269" s="116">
        <v>0</v>
      </c>
      <c r="T2269" s="116">
        <v>0</v>
      </c>
      <c r="U2269" s="116" t="s">
        <v>159</v>
      </c>
      <c r="V2269" s="116">
        <v>33</v>
      </c>
      <c r="W2269" s="116">
        <v>171</v>
      </c>
      <c r="X2269" s="116">
        <v>33</v>
      </c>
      <c r="Y2269" s="116">
        <v>171</v>
      </c>
      <c r="Z2269" s="116">
        <v>0</v>
      </c>
      <c r="AA2269" s="116">
        <v>0</v>
      </c>
      <c r="AB2269" s="116">
        <v>0</v>
      </c>
      <c r="AC2269" s="116">
        <v>0</v>
      </c>
      <c r="AD2269" s="116">
        <v>0</v>
      </c>
      <c r="AE2269" s="116">
        <v>0</v>
      </c>
      <c r="AF2269" s="116" t="s">
        <v>1860</v>
      </c>
      <c r="AG2269" s="117"/>
      <c r="AH2269" s="117" t="s">
        <v>1861</v>
      </c>
    </row>
    <row r="2270" spans="1:34" x14ac:dyDescent="0.25">
      <c r="A2270" s="117" t="s">
        <v>171</v>
      </c>
      <c r="B2270" s="117" t="s">
        <v>172</v>
      </c>
      <c r="C2270" s="117" t="s">
        <v>6256</v>
      </c>
      <c r="D2270" s="117" t="s">
        <v>690</v>
      </c>
      <c r="E2270" s="117" t="s">
        <v>691</v>
      </c>
      <c r="F2270" s="117" t="s">
        <v>689</v>
      </c>
      <c r="G2270" s="117" t="s">
        <v>692</v>
      </c>
      <c r="H2270" s="117" t="s">
        <v>6257</v>
      </c>
      <c r="I2270" s="117"/>
      <c r="J2270" s="116" t="s">
        <v>1858</v>
      </c>
      <c r="K2270" s="116">
        <v>8.5638070000000006</v>
      </c>
      <c r="L2270" s="116">
        <v>27.995308000000001</v>
      </c>
      <c r="M2270" s="117" t="s">
        <v>1859</v>
      </c>
      <c r="N2270" s="116" t="s">
        <v>159</v>
      </c>
      <c r="O2270" s="116">
        <v>61</v>
      </c>
      <c r="P2270" s="116">
        <v>129</v>
      </c>
      <c r="Q2270" s="116">
        <v>61</v>
      </c>
      <c r="R2270" s="116">
        <v>129</v>
      </c>
      <c r="S2270" s="116">
        <v>0</v>
      </c>
      <c r="T2270" s="116">
        <v>0</v>
      </c>
      <c r="U2270" s="119" t="s">
        <v>146</v>
      </c>
      <c r="V2270" s="116">
        <v>0</v>
      </c>
      <c r="W2270" s="116">
        <v>0</v>
      </c>
      <c r="X2270" s="116">
        <v>0</v>
      </c>
      <c r="Y2270" s="116">
        <v>0</v>
      </c>
      <c r="Z2270" s="116">
        <v>0</v>
      </c>
      <c r="AA2270" s="116">
        <v>0</v>
      </c>
      <c r="AB2270" s="116">
        <v>0</v>
      </c>
      <c r="AC2270" s="116">
        <v>0</v>
      </c>
      <c r="AD2270" s="116">
        <v>0</v>
      </c>
      <c r="AE2270" s="116">
        <v>0</v>
      </c>
      <c r="AF2270" s="116" t="s">
        <v>1860</v>
      </c>
      <c r="AG2270" s="117"/>
      <c r="AH2270" s="117" t="s">
        <v>1861</v>
      </c>
    </row>
    <row r="2271" spans="1:34" x14ac:dyDescent="0.25">
      <c r="A2271" s="117" t="s">
        <v>171</v>
      </c>
      <c r="B2271" s="117" t="s">
        <v>172</v>
      </c>
      <c r="C2271" s="117" t="s">
        <v>6258</v>
      </c>
      <c r="D2271" s="117" t="s">
        <v>690</v>
      </c>
      <c r="E2271" s="117" t="s">
        <v>691</v>
      </c>
      <c r="F2271" s="117" t="s">
        <v>689</v>
      </c>
      <c r="G2271" s="117" t="s">
        <v>692</v>
      </c>
      <c r="H2271" s="117" t="s">
        <v>6259</v>
      </c>
      <c r="I2271" s="117"/>
      <c r="J2271" s="116" t="s">
        <v>1858</v>
      </c>
      <c r="K2271" s="116">
        <v>8.5487300000000008</v>
      </c>
      <c r="L2271" s="116">
        <v>28.026888</v>
      </c>
      <c r="M2271" s="117" t="s">
        <v>1859</v>
      </c>
      <c r="N2271" s="116" t="s">
        <v>159</v>
      </c>
      <c r="O2271" s="116">
        <v>20</v>
      </c>
      <c r="P2271" s="116">
        <v>106</v>
      </c>
      <c r="Q2271" s="116">
        <v>20</v>
      </c>
      <c r="R2271" s="116">
        <v>106</v>
      </c>
      <c r="S2271" s="116">
        <v>0</v>
      </c>
      <c r="T2271" s="116">
        <v>0</v>
      </c>
      <c r="U2271" s="116" t="s">
        <v>159</v>
      </c>
      <c r="V2271" s="116">
        <v>80</v>
      </c>
      <c r="W2271" s="116">
        <v>418</v>
      </c>
      <c r="X2271" s="116">
        <v>80</v>
      </c>
      <c r="Y2271" s="116">
        <v>418</v>
      </c>
      <c r="Z2271" s="116">
        <v>0</v>
      </c>
      <c r="AA2271" s="116">
        <v>0</v>
      </c>
      <c r="AB2271" s="116">
        <v>0</v>
      </c>
      <c r="AC2271" s="116">
        <v>0</v>
      </c>
      <c r="AD2271" s="116">
        <v>0</v>
      </c>
      <c r="AE2271" s="116">
        <v>0</v>
      </c>
      <c r="AF2271" s="116" t="s">
        <v>1860</v>
      </c>
      <c r="AG2271" s="117"/>
      <c r="AH2271" s="117" t="s">
        <v>1861</v>
      </c>
    </row>
    <row r="2272" spans="1:34" x14ac:dyDescent="0.25">
      <c r="A2272" s="117" t="s">
        <v>171</v>
      </c>
      <c r="B2272" s="117" t="s">
        <v>172</v>
      </c>
      <c r="C2272" s="117" t="s">
        <v>6260</v>
      </c>
      <c r="D2272" s="117" t="s">
        <v>690</v>
      </c>
      <c r="E2272" s="117" t="s">
        <v>691</v>
      </c>
      <c r="F2272" s="117" t="s">
        <v>689</v>
      </c>
      <c r="G2272" s="117" t="s">
        <v>692</v>
      </c>
      <c r="H2272" s="117" t="s">
        <v>6261</v>
      </c>
      <c r="I2272" s="117"/>
      <c r="J2272" s="116" t="s">
        <v>1858</v>
      </c>
      <c r="K2272" s="116">
        <v>8.4581640720000006</v>
      </c>
      <c r="L2272" s="116">
        <v>27.915558537999999</v>
      </c>
      <c r="M2272" s="117" t="s">
        <v>1859</v>
      </c>
      <c r="N2272" s="116" t="s">
        <v>159</v>
      </c>
      <c r="O2272" s="116">
        <v>62</v>
      </c>
      <c r="P2272" s="116">
        <v>321</v>
      </c>
      <c r="Q2272" s="116">
        <v>62</v>
      </c>
      <c r="R2272" s="116">
        <v>321</v>
      </c>
      <c r="S2272" s="116">
        <v>0</v>
      </c>
      <c r="T2272" s="116">
        <v>0</v>
      </c>
      <c r="U2272" s="119" t="s">
        <v>146</v>
      </c>
      <c r="V2272" s="116">
        <v>0</v>
      </c>
      <c r="W2272" s="116">
        <v>0</v>
      </c>
      <c r="X2272" s="116">
        <v>0</v>
      </c>
      <c r="Y2272" s="116">
        <v>0</v>
      </c>
      <c r="Z2272" s="116">
        <v>0</v>
      </c>
      <c r="AA2272" s="116">
        <v>0</v>
      </c>
      <c r="AB2272" s="116">
        <v>0</v>
      </c>
      <c r="AC2272" s="116">
        <v>0</v>
      </c>
      <c r="AD2272" s="116">
        <v>0</v>
      </c>
      <c r="AE2272" s="116">
        <v>0</v>
      </c>
      <c r="AF2272" s="116" t="s">
        <v>1860</v>
      </c>
      <c r="AG2272" s="117"/>
      <c r="AH2272" s="117" t="s">
        <v>1861</v>
      </c>
    </row>
    <row r="2273" spans="1:34" x14ac:dyDescent="0.25">
      <c r="A2273" s="117" t="s">
        <v>171</v>
      </c>
      <c r="B2273" s="117" t="s">
        <v>172</v>
      </c>
      <c r="C2273" s="117" t="s">
        <v>6262</v>
      </c>
      <c r="D2273" s="117" t="s">
        <v>690</v>
      </c>
      <c r="E2273" s="117" t="s">
        <v>691</v>
      </c>
      <c r="F2273" s="117" t="s">
        <v>689</v>
      </c>
      <c r="G2273" s="117" t="s">
        <v>692</v>
      </c>
      <c r="H2273" s="117" t="s">
        <v>6263</v>
      </c>
      <c r="I2273" s="117"/>
      <c r="J2273" s="116" t="s">
        <v>1858</v>
      </c>
      <c r="K2273" s="116">
        <v>8.5286430000000006</v>
      </c>
      <c r="L2273" s="116">
        <v>27.975487999999999</v>
      </c>
      <c r="M2273" s="117" t="s">
        <v>1859</v>
      </c>
      <c r="N2273" s="116" t="s">
        <v>159</v>
      </c>
      <c r="O2273" s="116">
        <v>82</v>
      </c>
      <c r="P2273" s="116">
        <v>426</v>
      </c>
      <c r="Q2273" s="116">
        <v>82</v>
      </c>
      <c r="R2273" s="116">
        <v>426</v>
      </c>
      <c r="S2273" s="116">
        <v>0</v>
      </c>
      <c r="T2273" s="116">
        <v>0</v>
      </c>
      <c r="U2273" s="116" t="s">
        <v>159</v>
      </c>
      <c r="V2273" s="116">
        <v>28</v>
      </c>
      <c r="W2273" s="116">
        <v>118</v>
      </c>
      <c r="X2273" s="116">
        <v>28</v>
      </c>
      <c r="Y2273" s="116">
        <v>118</v>
      </c>
      <c r="Z2273" s="116">
        <v>0</v>
      </c>
      <c r="AA2273" s="116">
        <v>0</v>
      </c>
      <c r="AB2273" s="116">
        <v>0</v>
      </c>
      <c r="AC2273" s="116">
        <v>0</v>
      </c>
      <c r="AD2273" s="116">
        <v>0</v>
      </c>
      <c r="AE2273" s="116">
        <v>0</v>
      </c>
      <c r="AF2273" s="116" t="s">
        <v>1860</v>
      </c>
      <c r="AG2273" s="117"/>
      <c r="AH2273" s="117" t="s">
        <v>1861</v>
      </c>
    </row>
    <row r="2274" spans="1:34" x14ac:dyDescent="0.25">
      <c r="A2274" s="117" t="s">
        <v>171</v>
      </c>
      <c r="B2274" s="117" t="s">
        <v>172</v>
      </c>
      <c r="C2274" s="117" t="s">
        <v>6264</v>
      </c>
      <c r="D2274" s="117" t="s">
        <v>690</v>
      </c>
      <c r="E2274" s="117" t="s">
        <v>691</v>
      </c>
      <c r="F2274" s="117" t="s">
        <v>689</v>
      </c>
      <c r="G2274" s="117" t="s">
        <v>692</v>
      </c>
      <c r="H2274" s="117" t="s">
        <v>6265</v>
      </c>
      <c r="I2274" s="117"/>
      <c r="J2274" s="116" t="s">
        <v>1858</v>
      </c>
      <c r="K2274" s="116">
        <v>8.4561060000000001</v>
      </c>
      <c r="L2274" s="116">
        <v>28.063666000000001</v>
      </c>
      <c r="M2274" s="117" t="s">
        <v>1859</v>
      </c>
      <c r="N2274" s="116" t="s">
        <v>159</v>
      </c>
      <c r="O2274" s="116">
        <v>48</v>
      </c>
      <c r="P2274" s="116">
        <v>253</v>
      </c>
      <c r="Q2274" s="116">
        <v>48</v>
      </c>
      <c r="R2274" s="116">
        <v>253</v>
      </c>
      <c r="S2274" s="116">
        <v>0</v>
      </c>
      <c r="T2274" s="116">
        <v>0</v>
      </c>
      <c r="U2274" s="119" t="s">
        <v>146</v>
      </c>
      <c r="V2274" s="116">
        <v>0</v>
      </c>
      <c r="W2274" s="116">
        <v>0</v>
      </c>
      <c r="X2274" s="116">
        <v>0</v>
      </c>
      <c r="Y2274" s="116">
        <v>0</v>
      </c>
      <c r="Z2274" s="116">
        <v>0</v>
      </c>
      <c r="AA2274" s="116">
        <v>0</v>
      </c>
      <c r="AB2274" s="116">
        <v>0</v>
      </c>
      <c r="AC2274" s="116">
        <v>0</v>
      </c>
      <c r="AD2274" s="116">
        <v>0</v>
      </c>
      <c r="AE2274" s="116">
        <v>0</v>
      </c>
      <c r="AF2274" s="116" t="s">
        <v>1860</v>
      </c>
      <c r="AG2274" s="117"/>
      <c r="AH2274" s="117" t="s">
        <v>1861</v>
      </c>
    </row>
    <row r="2275" spans="1:34" x14ac:dyDescent="0.25">
      <c r="A2275" s="117" t="s">
        <v>171</v>
      </c>
      <c r="B2275" s="117" t="s">
        <v>172</v>
      </c>
      <c r="C2275" s="117" t="s">
        <v>6266</v>
      </c>
      <c r="D2275" s="117" t="s">
        <v>690</v>
      </c>
      <c r="E2275" s="117" t="s">
        <v>691</v>
      </c>
      <c r="F2275" s="117" t="s">
        <v>689</v>
      </c>
      <c r="G2275" s="117" t="s">
        <v>692</v>
      </c>
      <c r="H2275" s="117" t="s">
        <v>6267</v>
      </c>
      <c r="I2275" s="117"/>
      <c r="J2275" s="116" t="s">
        <v>1858</v>
      </c>
      <c r="K2275" s="116">
        <v>8.5295799999999993</v>
      </c>
      <c r="L2275" s="116">
        <v>27.97635</v>
      </c>
      <c r="M2275" s="117" t="s">
        <v>1859</v>
      </c>
      <c r="N2275" s="116" t="s">
        <v>159</v>
      </c>
      <c r="O2275" s="116">
        <v>49</v>
      </c>
      <c r="P2275" s="116">
        <v>254</v>
      </c>
      <c r="Q2275" s="116">
        <v>49</v>
      </c>
      <c r="R2275" s="116">
        <v>254</v>
      </c>
      <c r="S2275" s="116">
        <v>0</v>
      </c>
      <c r="T2275" s="116">
        <v>0</v>
      </c>
      <c r="U2275" s="116" t="s">
        <v>159</v>
      </c>
      <c r="V2275" s="116">
        <v>49</v>
      </c>
      <c r="W2275" s="116">
        <v>261</v>
      </c>
      <c r="X2275" s="116">
        <v>49</v>
      </c>
      <c r="Y2275" s="116">
        <v>261</v>
      </c>
      <c r="Z2275" s="116">
        <v>0</v>
      </c>
      <c r="AA2275" s="116">
        <v>0</v>
      </c>
      <c r="AB2275" s="116">
        <v>0</v>
      </c>
      <c r="AC2275" s="116">
        <v>0</v>
      </c>
      <c r="AD2275" s="116">
        <v>0</v>
      </c>
      <c r="AE2275" s="116">
        <v>0</v>
      </c>
      <c r="AF2275" s="116" t="s">
        <v>1860</v>
      </c>
      <c r="AG2275" s="117"/>
      <c r="AH2275" s="117" t="s">
        <v>1861</v>
      </c>
    </row>
    <row r="2276" spans="1:34" x14ac:dyDescent="0.25">
      <c r="A2276" s="117" t="s">
        <v>171</v>
      </c>
      <c r="B2276" s="117" t="s">
        <v>172</v>
      </c>
      <c r="C2276" s="117" t="s">
        <v>6268</v>
      </c>
      <c r="D2276" s="117" t="s">
        <v>690</v>
      </c>
      <c r="E2276" s="117" t="s">
        <v>691</v>
      </c>
      <c r="F2276" s="117" t="s">
        <v>1356</v>
      </c>
      <c r="G2276" s="117" t="s">
        <v>1357</v>
      </c>
      <c r="H2276" s="117" t="s">
        <v>6269</v>
      </c>
      <c r="I2276" s="117"/>
      <c r="J2276" s="116" t="s">
        <v>1858</v>
      </c>
      <c r="K2276" s="116">
        <v>8.1864100000000004</v>
      </c>
      <c r="L2276" s="116">
        <v>27.996400000000001</v>
      </c>
      <c r="M2276" s="117" t="s">
        <v>1859</v>
      </c>
      <c r="N2276" s="116" t="s">
        <v>159</v>
      </c>
      <c r="O2276" s="116">
        <v>238</v>
      </c>
      <c r="P2276" s="116">
        <v>1215</v>
      </c>
      <c r="Q2276" s="116">
        <v>238</v>
      </c>
      <c r="R2276" s="116">
        <v>1215</v>
      </c>
      <c r="S2276" s="116">
        <v>0</v>
      </c>
      <c r="T2276" s="116">
        <v>0</v>
      </c>
      <c r="U2276" s="116" t="s">
        <v>159</v>
      </c>
      <c r="V2276" s="116">
        <v>190</v>
      </c>
      <c r="W2276" s="116">
        <v>976</v>
      </c>
      <c r="X2276" s="116">
        <v>107</v>
      </c>
      <c r="Y2276" s="116">
        <v>547</v>
      </c>
      <c r="Z2276" s="116">
        <v>83</v>
      </c>
      <c r="AA2276" s="116">
        <v>429</v>
      </c>
      <c r="AB2276" s="116">
        <v>5</v>
      </c>
      <c r="AC2276" s="116">
        <v>25</v>
      </c>
      <c r="AD2276" s="116">
        <v>50</v>
      </c>
      <c r="AE2276" s="116">
        <v>250</v>
      </c>
      <c r="AF2276" s="116" t="s">
        <v>1860</v>
      </c>
      <c r="AG2276" s="117"/>
      <c r="AH2276" s="117" t="s">
        <v>1861</v>
      </c>
    </row>
    <row r="2277" spans="1:34" x14ac:dyDescent="0.25">
      <c r="A2277" s="117" t="s">
        <v>171</v>
      </c>
      <c r="B2277" s="117" t="s">
        <v>172</v>
      </c>
      <c r="C2277" s="117" t="s">
        <v>6270</v>
      </c>
      <c r="D2277" s="117" t="s">
        <v>690</v>
      </c>
      <c r="E2277" s="117" t="s">
        <v>691</v>
      </c>
      <c r="F2277" s="117" t="s">
        <v>1356</v>
      </c>
      <c r="G2277" s="117" t="s">
        <v>1357</v>
      </c>
      <c r="H2277" s="117" t="s">
        <v>6271</v>
      </c>
      <c r="I2277" s="117"/>
      <c r="J2277" s="116" t="s">
        <v>1858</v>
      </c>
      <c r="K2277" s="116">
        <v>8.2662600000000008</v>
      </c>
      <c r="L2277" s="116">
        <v>27.957032999999999</v>
      </c>
      <c r="M2277" s="117" t="s">
        <v>1859</v>
      </c>
      <c r="N2277" s="116" t="s">
        <v>159</v>
      </c>
      <c r="O2277" s="116">
        <v>168</v>
      </c>
      <c r="P2277" s="116">
        <v>840</v>
      </c>
      <c r="Q2277" s="116">
        <v>168</v>
      </c>
      <c r="R2277" s="116">
        <v>840</v>
      </c>
      <c r="S2277" s="116">
        <v>0</v>
      </c>
      <c r="T2277" s="116">
        <v>0</v>
      </c>
      <c r="U2277" s="116" t="s">
        <v>159</v>
      </c>
      <c r="V2277" s="116">
        <v>38</v>
      </c>
      <c r="W2277" s="116">
        <v>189</v>
      </c>
      <c r="X2277" s="116">
        <v>30</v>
      </c>
      <c r="Y2277" s="116">
        <v>155</v>
      </c>
      <c r="Z2277" s="116">
        <v>8</v>
      </c>
      <c r="AA2277" s="116">
        <v>34</v>
      </c>
      <c r="AB2277" s="116">
        <v>6</v>
      </c>
      <c r="AC2277" s="116">
        <v>30</v>
      </c>
      <c r="AD2277" s="116">
        <v>45</v>
      </c>
      <c r="AE2277" s="116">
        <v>225</v>
      </c>
      <c r="AF2277" s="116" t="s">
        <v>1860</v>
      </c>
      <c r="AG2277" s="117"/>
      <c r="AH2277" s="117" t="s">
        <v>1861</v>
      </c>
    </row>
    <row r="2278" spans="1:34" x14ac:dyDescent="0.25">
      <c r="A2278" s="117" t="s">
        <v>171</v>
      </c>
      <c r="B2278" s="117" t="s">
        <v>172</v>
      </c>
      <c r="C2278" s="117" t="s">
        <v>6272</v>
      </c>
      <c r="D2278" s="117" t="s">
        <v>690</v>
      </c>
      <c r="E2278" s="117" t="s">
        <v>691</v>
      </c>
      <c r="F2278" s="117" t="s">
        <v>1356</v>
      </c>
      <c r="G2278" s="117" t="s">
        <v>1357</v>
      </c>
      <c r="H2278" s="117" t="s">
        <v>6273</v>
      </c>
      <c r="I2278" s="117"/>
      <c r="J2278" s="116" t="s">
        <v>1858</v>
      </c>
      <c r="K2278" s="116">
        <v>8.2509300000000003</v>
      </c>
      <c r="L2278" s="116">
        <v>27.980716999999999</v>
      </c>
      <c r="M2278" s="117" t="s">
        <v>1859</v>
      </c>
      <c r="N2278" s="116" t="s">
        <v>159</v>
      </c>
      <c r="O2278" s="116">
        <v>195</v>
      </c>
      <c r="P2278" s="116">
        <v>975</v>
      </c>
      <c r="Q2278" s="116">
        <v>195</v>
      </c>
      <c r="R2278" s="116">
        <v>975</v>
      </c>
      <c r="S2278" s="116">
        <v>0</v>
      </c>
      <c r="T2278" s="116">
        <v>0</v>
      </c>
      <c r="U2278" s="116" t="s">
        <v>159</v>
      </c>
      <c r="V2278" s="116">
        <v>63</v>
      </c>
      <c r="W2278" s="116">
        <v>320</v>
      </c>
      <c r="X2278" s="116">
        <v>43</v>
      </c>
      <c r="Y2278" s="116">
        <v>220</v>
      </c>
      <c r="Z2278" s="116">
        <v>20</v>
      </c>
      <c r="AA2278" s="116">
        <v>100</v>
      </c>
      <c r="AB2278" s="116">
        <v>11</v>
      </c>
      <c r="AC2278" s="116">
        <v>55</v>
      </c>
      <c r="AD2278" s="116">
        <v>49</v>
      </c>
      <c r="AE2278" s="116">
        <v>245</v>
      </c>
      <c r="AF2278" s="116" t="s">
        <v>1860</v>
      </c>
      <c r="AG2278" s="117"/>
      <c r="AH2278" s="117" t="s">
        <v>1861</v>
      </c>
    </row>
    <row r="2279" spans="1:34" x14ac:dyDescent="0.25">
      <c r="A2279" s="117" t="s">
        <v>171</v>
      </c>
      <c r="B2279" s="117" t="s">
        <v>172</v>
      </c>
      <c r="C2279" s="117" t="s">
        <v>6274</v>
      </c>
      <c r="D2279" s="117" t="s">
        <v>690</v>
      </c>
      <c r="E2279" s="117" t="s">
        <v>691</v>
      </c>
      <c r="F2279" s="117" t="s">
        <v>1356</v>
      </c>
      <c r="G2279" s="117" t="s">
        <v>1357</v>
      </c>
      <c r="H2279" s="117" t="s">
        <v>6275</v>
      </c>
      <c r="I2279" s="117"/>
      <c r="J2279" s="116" t="s">
        <v>1858</v>
      </c>
      <c r="K2279" s="116">
        <v>8.2604830000000007</v>
      </c>
      <c r="L2279" s="116">
        <v>27.982097</v>
      </c>
      <c r="M2279" s="117" t="s">
        <v>1859</v>
      </c>
      <c r="N2279" s="116" t="s">
        <v>159</v>
      </c>
      <c r="O2279" s="116">
        <v>157</v>
      </c>
      <c r="P2279" s="116">
        <v>785</v>
      </c>
      <c r="Q2279" s="116">
        <v>157</v>
      </c>
      <c r="R2279" s="116">
        <v>785</v>
      </c>
      <c r="S2279" s="116">
        <v>0</v>
      </c>
      <c r="T2279" s="116">
        <v>0</v>
      </c>
      <c r="U2279" s="116" t="s">
        <v>159</v>
      </c>
      <c r="V2279" s="116">
        <v>32</v>
      </c>
      <c r="W2279" s="116">
        <v>162</v>
      </c>
      <c r="X2279" s="116">
        <v>0</v>
      </c>
      <c r="Y2279" s="116">
        <v>0</v>
      </c>
      <c r="Z2279" s="116">
        <v>32</v>
      </c>
      <c r="AA2279" s="116">
        <v>162</v>
      </c>
      <c r="AB2279" s="116">
        <v>0</v>
      </c>
      <c r="AC2279" s="116">
        <v>0</v>
      </c>
      <c r="AD2279" s="116">
        <v>41</v>
      </c>
      <c r="AE2279" s="116">
        <v>205</v>
      </c>
      <c r="AF2279" s="116" t="s">
        <v>1860</v>
      </c>
      <c r="AG2279" s="117"/>
      <c r="AH2279" s="117" t="s">
        <v>1861</v>
      </c>
    </row>
    <row r="2280" spans="1:34" x14ac:dyDescent="0.25">
      <c r="A2280" s="117" t="s">
        <v>171</v>
      </c>
      <c r="B2280" s="117" t="s">
        <v>172</v>
      </c>
      <c r="C2280" s="117" t="s">
        <v>6276</v>
      </c>
      <c r="D2280" s="117" t="s">
        <v>690</v>
      </c>
      <c r="E2280" s="117" t="s">
        <v>691</v>
      </c>
      <c r="F2280" s="117" t="s">
        <v>1356</v>
      </c>
      <c r="G2280" s="117" t="s">
        <v>1357</v>
      </c>
      <c r="H2280" s="117" t="s">
        <v>1370</v>
      </c>
      <c r="I2280" s="117"/>
      <c r="J2280" s="116" t="s">
        <v>1858</v>
      </c>
      <c r="K2280" s="116">
        <v>8.3436299999999992</v>
      </c>
      <c r="L2280" s="116">
        <v>27.950824999999998</v>
      </c>
      <c r="M2280" s="117" t="s">
        <v>1859</v>
      </c>
      <c r="N2280" s="116" t="s">
        <v>159</v>
      </c>
      <c r="O2280" s="116">
        <v>196</v>
      </c>
      <c r="P2280" s="116">
        <v>1904</v>
      </c>
      <c r="Q2280" s="116">
        <v>196</v>
      </c>
      <c r="R2280" s="116">
        <v>1904</v>
      </c>
      <c r="S2280" s="116">
        <v>0</v>
      </c>
      <c r="T2280" s="116">
        <v>0</v>
      </c>
      <c r="U2280" s="116" t="s">
        <v>159</v>
      </c>
      <c r="V2280" s="116">
        <v>99</v>
      </c>
      <c r="W2280" s="116">
        <v>501</v>
      </c>
      <c r="X2280" s="116">
        <v>57</v>
      </c>
      <c r="Y2280" s="116">
        <v>291</v>
      </c>
      <c r="Z2280" s="116">
        <v>42</v>
      </c>
      <c r="AA2280" s="116">
        <v>210</v>
      </c>
      <c r="AB2280" s="116">
        <v>6</v>
      </c>
      <c r="AC2280" s="116">
        <v>30</v>
      </c>
      <c r="AD2280" s="116">
        <v>60</v>
      </c>
      <c r="AE2280" s="116">
        <v>300</v>
      </c>
      <c r="AF2280" s="116" t="s">
        <v>1860</v>
      </c>
      <c r="AG2280" s="117"/>
      <c r="AH2280" s="117" t="s">
        <v>1861</v>
      </c>
    </row>
    <row r="2281" spans="1:34" x14ac:dyDescent="0.25">
      <c r="A2281" s="117" t="s">
        <v>171</v>
      </c>
      <c r="B2281" s="117" t="s">
        <v>172</v>
      </c>
      <c r="C2281" s="117" t="s">
        <v>6277</v>
      </c>
      <c r="D2281" s="117" t="s">
        <v>690</v>
      </c>
      <c r="E2281" s="117" t="s">
        <v>691</v>
      </c>
      <c r="F2281" s="117" t="s">
        <v>1356</v>
      </c>
      <c r="G2281" s="117" t="s">
        <v>1357</v>
      </c>
      <c r="H2281" s="117" t="s">
        <v>6278</v>
      </c>
      <c r="I2281" s="117"/>
      <c r="J2281" s="116" t="s">
        <v>1858</v>
      </c>
      <c r="K2281" s="116">
        <v>8.3558000000000003</v>
      </c>
      <c r="L2281" s="116">
        <v>27.932948</v>
      </c>
      <c r="M2281" s="117" t="s">
        <v>1859</v>
      </c>
      <c r="N2281" s="116" t="s">
        <v>159</v>
      </c>
      <c r="O2281" s="116">
        <v>265</v>
      </c>
      <c r="P2281" s="116">
        <v>1325</v>
      </c>
      <c r="Q2281" s="116">
        <v>265</v>
      </c>
      <c r="R2281" s="116">
        <v>1325</v>
      </c>
      <c r="S2281" s="116">
        <v>0</v>
      </c>
      <c r="T2281" s="116">
        <v>0</v>
      </c>
      <c r="U2281" s="116" t="s">
        <v>159</v>
      </c>
      <c r="V2281" s="116">
        <v>75</v>
      </c>
      <c r="W2281" s="116">
        <v>384</v>
      </c>
      <c r="X2281" s="116">
        <v>40</v>
      </c>
      <c r="Y2281" s="116">
        <v>203</v>
      </c>
      <c r="Z2281" s="116">
        <v>35</v>
      </c>
      <c r="AA2281" s="116">
        <v>181</v>
      </c>
      <c r="AB2281" s="116">
        <v>8</v>
      </c>
      <c r="AC2281" s="116">
        <v>40</v>
      </c>
      <c r="AD2281" s="116">
        <v>42</v>
      </c>
      <c r="AE2281" s="116">
        <v>210</v>
      </c>
      <c r="AF2281" s="116" t="s">
        <v>1860</v>
      </c>
      <c r="AG2281" s="117"/>
      <c r="AH2281" s="117" t="s">
        <v>1861</v>
      </c>
    </row>
    <row r="2282" spans="1:34" x14ac:dyDescent="0.25">
      <c r="A2282" s="117" t="s">
        <v>171</v>
      </c>
      <c r="B2282" s="117" t="s">
        <v>172</v>
      </c>
      <c r="C2282" s="117" t="s">
        <v>6279</v>
      </c>
      <c r="D2282" s="117" t="s">
        <v>690</v>
      </c>
      <c r="E2282" s="117" t="s">
        <v>691</v>
      </c>
      <c r="F2282" s="117" t="s">
        <v>1356</v>
      </c>
      <c r="G2282" s="117" t="s">
        <v>1357</v>
      </c>
      <c r="H2282" s="117" t="s">
        <v>6280</v>
      </c>
      <c r="I2282" s="117"/>
      <c r="J2282" s="116" t="s">
        <v>1858</v>
      </c>
      <c r="K2282" s="116">
        <v>8.2590380000000003</v>
      </c>
      <c r="L2282" s="116">
        <v>28.04588</v>
      </c>
      <c r="M2282" s="117" t="s">
        <v>1859</v>
      </c>
      <c r="N2282" s="116" t="s">
        <v>159</v>
      </c>
      <c r="O2282" s="116">
        <v>167</v>
      </c>
      <c r="P2282" s="116">
        <v>835</v>
      </c>
      <c r="Q2282" s="116">
        <v>167</v>
      </c>
      <c r="R2282" s="116">
        <v>835</v>
      </c>
      <c r="S2282" s="116">
        <v>0</v>
      </c>
      <c r="T2282" s="116">
        <v>0</v>
      </c>
      <c r="U2282" s="116" t="s">
        <v>159</v>
      </c>
      <c r="V2282" s="116">
        <v>46</v>
      </c>
      <c r="W2282" s="116">
        <v>233</v>
      </c>
      <c r="X2282" s="116">
        <v>22</v>
      </c>
      <c r="Y2282" s="116">
        <v>112</v>
      </c>
      <c r="Z2282" s="116">
        <v>24</v>
      </c>
      <c r="AA2282" s="116">
        <v>121</v>
      </c>
      <c r="AB2282" s="116">
        <v>0</v>
      </c>
      <c r="AC2282" s="116">
        <v>0</v>
      </c>
      <c r="AD2282" s="116">
        <v>51</v>
      </c>
      <c r="AE2282" s="116">
        <v>255</v>
      </c>
      <c r="AF2282" s="116" t="s">
        <v>1860</v>
      </c>
      <c r="AG2282" s="117"/>
      <c r="AH2282" s="117" t="s">
        <v>1861</v>
      </c>
    </row>
    <row r="2283" spans="1:34" x14ac:dyDescent="0.25">
      <c r="A2283" s="117" t="s">
        <v>171</v>
      </c>
      <c r="B2283" s="117" t="s">
        <v>172</v>
      </c>
      <c r="C2283" s="117" t="s">
        <v>6281</v>
      </c>
      <c r="D2283" s="117" t="s">
        <v>690</v>
      </c>
      <c r="E2283" s="117" t="s">
        <v>691</v>
      </c>
      <c r="F2283" s="117" t="s">
        <v>1356</v>
      </c>
      <c r="G2283" s="117" t="s">
        <v>1357</v>
      </c>
      <c r="H2283" s="117" t="s">
        <v>6282</v>
      </c>
      <c r="I2283" s="117"/>
      <c r="J2283" s="116" t="s">
        <v>1858</v>
      </c>
      <c r="K2283" s="116">
        <v>8.4890000000000008</v>
      </c>
      <c r="L2283" s="116">
        <v>28.199000000000002</v>
      </c>
      <c r="M2283" s="117" t="s">
        <v>1859</v>
      </c>
      <c r="N2283" s="116" t="s">
        <v>159</v>
      </c>
      <c r="O2283" s="116">
        <v>79</v>
      </c>
      <c r="P2283" s="116">
        <v>395</v>
      </c>
      <c r="Q2283" s="116">
        <v>79</v>
      </c>
      <c r="R2283" s="116">
        <v>395</v>
      </c>
      <c r="S2283" s="116">
        <v>0</v>
      </c>
      <c r="T2283" s="116">
        <v>0</v>
      </c>
      <c r="U2283" s="116" t="s">
        <v>159</v>
      </c>
      <c r="V2283" s="116">
        <v>53</v>
      </c>
      <c r="W2283" s="116">
        <v>289</v>
      </c>
      <c r="X2283" s="116">
        <v>31</v>
      </c>
      <c r="Y2283" s="116">
        <v>158</v>
      </c>
      <c r="Z2283" s="116">
        <v>22</v>
      </c>
      <c r="AA2283" s="116">
        <v>131</v>
      </c>
      <c r="AB2283" s="116">
        <v>0</v>
      </c>
      <c r="AC2283" s="116">
        <v>0</v>
      </c>
      <c r="AD2283" s="116">
        <v>54</v>
      </c>
      <c r="AE2283" s="116">
        <v>270</v>
      </c>
      <c r="AF2283" s="116" t="s">
        <v>1860</v>
      </c>
      <c r="AG2283" s="117"/>
      <c r="AH2283" s="117" t="s">
        <v>1861</v>
      </c>
    </row>
    <row r="2284" spans="1:34" x14ac:dyDescent="0.25">
      <c r="A2284" s="117" t="s">
        <v>171</v>
      </c>
      <c r="B2284" s="117" t="s">
        <v>172</v>
      </c>
      <c r="C2284" s="117" t="s">
        <v>6283</v>
      </c>
      <c r="D2284" s="117" t="s">
        <v>690</v>
      </c>
      <c r="E2284" s="117" t="s">
        <v>691</v>
      </c>
      <c r="F2284" s="117" t="s">
        <v>1462</v>
      </c>
      <c r="G2284" s="117" t="s">
        <v>1463</v>
      </c>
      <c r="H2284" s="117" t="s">
        <v>6284</v>
      </c>
      <c r="I2284" s="117"/>
      <c r="J2284" s="116" t="s">
        <v>1858</v>
      </c>
      <c r="K2284" s="116">
        <v>8.0914870000000008</v>
      </c>
      <c r="L2284" s="116">
        <v>28.030055999999998</v>
      </c>
      <c r="M2284" s="117" t="s">
        <v>1859</v>
      </c>
      <c r="N2284" s="116" t="s">
        <v>159</v>
      </c>
      <c r="O2284" s="116">
        <v>173</v>
      </c>
      <c r="P2284" s="116">
        <v>887</v>
      </c>
      <c r="Q2284" s="116">
        <v>173</v>
      </c>
      <c r="R2284" s="116">
        <v>887</v>
      </c>
      <c r="S2284" s="116">
        <v>0</v>
      </c>
      <c r="T2284" s="116">
        <v>0</v>
      </c>
      <c r="U2284" s="119" t="s">
        <v>146</v>
      </c>
      <c r="V2284" s="116">
        <v>0</v>
      </c>
      <c r="W2284" s="116">
        <v>0</v>
      </c>
      <c r="X2284" s="116">
        <v>0</v>
      </c>
      <c r="Y2284" s="116">
        <v>0</v>
      </c>
      <c r="Z2284" s="116">
        <v>0</v>
      </c>
      <c r="AA2284" s="116">
        <v>0</v>
      </c>
      <c r="AB2284" s="116">
        <v>2</v>
      </c>
      <c r="AC2284" s="116">
        <v>5</v>
      </c>
      <c r="AD2284" s="116">
        <v>50</v>
      </c>
      <c r="AE2284" s="116">
        <v>250</v>
      </c>
      <c r="AF2284" s="116" t="s">
        <v>1860</v>
      </c>
      <c r="AG2284" s="117"/>
      <c r="AH2284" s="117" t="s">
        <v>1861</v>
      </c>
    </row>
    <row r="2285" spans="1:34" x14ac:dyDescent="0.25">
      <c r="A2285" s="117" t="s">
        <v>171</v>
      </c>
      <c r="B2285" s="117" t="s">
        <v>172</v>
      </c>
      <c r="C2285" s="117" t="s">
        <v>6285</v>
      </c>
      <c r="D2285" s="117" t="s">
        <v>690</v>
      </c>
      <c r="E2285" s="117" t="s">
        <v>691</v>
      </c>
      <c r="F2285" s="117" t="s">
        <v>1462</v>
      </c>
      <c r="G2285" s="117" t="s">
        <v>1463</v>
      </c>
      <c r="H2285" s="117" t="s">
        <v>6286</v>
      </c>
      <c r="I2285" s="117"/>
      <c r="J2285" s="116" t="s">
        <v>1858</v>
      </c>
      <c r="K2285" s="116">
        <v>8.0974360000000001</v>
      </c>
      <c r="L2285" s="116">
        <v>28.009029999999999</v>
      </c>
      <c r="M2285" s="117" t="s">
        <v>1859</v>
      </c>
      <c r="N2285" s="116" t="s">
        <v>159</v>
      </c>
      <c r="O2285" s="116">
        <v>54</v>
      </c>
      <c r="P2285" s="116">
        <v>280</v>
      </c>
      <c r="Q2285" s="116">
        <v>54</v>
      </c>
      <c r="R2285" s="116">
        <v>280</v>
      </c>
      <c r="S2285" s="116">
        <v>0</v>
      </c>
      <c r="T2285" s="116">
        <v>0</v>
      </c>
      <c r="U2285" s="116" t="s">
        <v>159</v>
      </c>
      <c r="V2285" s="116">
        <v>14</v>
      </c>
      <c r="W2285" s="116">
        <v>76</v>
      </c>
      <c r="X2285" s="116">
        <v>0</v>
      </c>
      <c r="Y2285" s="116">
        <v>0</v>
      </c>
      <c r="Z2285" s="116">
        <v>14</v>
      </c>
      <c r="AA2285" s="116">
        <v>76</v>
      </c>
      <c r="AB2285" s="116">
        <v>8</v>
      </c>
      <c r="AC2285" s="116">
        <v>40</v>
      </c>
      <c r="AD2285" s="116">
        <v>65</v>
      </c>
      <c r="AE2285" s="116">
        <v>325</v>
      </c>
      <c r="AF2285" s="116" t="s">
        <v>1860</v>
      </c>
      <c r="AG2285" s="117"/>
      <c r="AH2285" s="117" t="s">
        <v>1861</v>
      </c>
    </row>
    <row r="2286" spans="1:34" x14ac:dyDescent="0.25">
      <c r="A2286" s="117" t="s">
        <v>171</v>
      </c>
      <c r="B2286" s="117" t="s">
        <v>172</v>
      </c>
      <c r="C2286" s="117" t="s">
        <v>6287</v>
      </c>
      <c r="D2286" s="117" t="s">
        <v>690</v>
      </c>
      <c r="E2286" s="117" t="s">
        <v>691</v>
      </c>
      <c r="F2286" s="117" t="s">
        <v>1462</v>
      </c>
      <c r="G2286" s="117" t="s">
        <v>1463</v>
      </c>
      <c r="H2286" s="117" t="s">
        <v>6288</v>
      </c>
      <c r="I2286" s="117"/>
      <c r="J2286" s="116" t="s">
        <v>1858</v>
      </c>
      <c r="K2286" s="116">
        <v>8.13781</v>
      </c>
      <c r="L2286" s="116">
        <v>28.156217000000002</v>
      </c>
      <c r="M2286" s="117" t="s">
        <v>1859</v>
      </c>
      <c r="N2286" s="116" t="s">
        <v>159</v>
      </c>
      <c r="O2286" s="116">
        <v>453</v>
      </c>
      <c r="P2286" s="116">
        <v>2315</v>
      </c>
      <c r="Q2286" s="116">
        <v>453</v>
      </c>
      <c r="R2286" s="116">
        <v>2315</v>
      </c>
      <c r="S2286" s="116">
        <v>0</v>
      </c>
      <c r="T2286" s="116">
        <v>0</v>
      </c>
      <c r="U2286" s="116" t="s">
        <v>159</v>
      </c>
      <c r="V2286" s="116">
        <v>64</v>
      </c>
      <c r="W2286" s="116">
        <v>326</v>
      </c>
      <c r="X2286" s="116">
        <v>41</v>
      </c>
      <c r="Y2286" s="116">
        <v>209</v>
      </c>
      <c r="Z2286" s="116">
        <v>23</v>
      </c>
      <c r="AA2286" s="116">
        <v>117</v>
      </c>
      <c r="AB2286" s="116">
        <v>4</v>
      </c>
      <c r="AC2286" s="116">
        <v>20</v>
      </c>
      <c r="AD2286" s="116">
        <v>43</v>
      </c>
      <c r="AE2286" s="116">
        <v>215</v>
      </c>
      <c r="AF2286" s="116" t="s">
        <v>1860</v>
      </c>
      <c r="AG2286" s="117"/>
      <c r="AH2286" s="117" t="s">
        <v>1861</v>
      </c>
    </row>
    <row r="2287" spans="1:34" x14ac:dyDescent="0.25">
      <c r="A2287" s="117" t="s">
        <v>171</v>
      </c>
      <c r="B2287" s="117" t="s">
        <v>172</v>
      </c>
      <c r="C2287" s="117" t="s">
        <v>6289</v>
      </c>
      <c r="D2287" s="117" t="s">
        <v>690</v>
      </c>
      <c r="E2287" s="117" t="s">
        <v>691</v>
      </c>
      <c r="F2287" s="117" t="s">
        <v>1462</v>
      </c>
      <c r="G2287" s="117" t="s">
        <v>1463</v>
      </c>
      <c r="H2287" s="117" t="s">
        <v>6290</v>
      </c>
      <c r="I2287" s="117"/>
      <c r="J2287" s="116" t="s">
        <v>1858</v>
      </c>
      <c r="K2287" s="116">
        <v>8.1825500000000009</v>
      </c>
      <c r="L2287" s="116">
        <v>27.998916999999999</v>
      </c>
      <c r="M2287" s="117" t="s">
        <v>1859</v>
      </c>
      <c r="N2287" s="116" t="s">
        <v>159</v>
      </c>
      <c r="O2287" s="116">
        <v>360</v>
      </c>
      <c r="P2287" s="116">
        <v>1837</v>
      </c>
      <c r="Q2287" s="116">
        <v>360</v>
      </c>
      <c r="R2287" s="116">
        <v>1837</v>
      </c>
      <c r="S2287" s="116">
        <v>0</v>
      </c>
      <c r="T2287" s="116">
        <v>0</v>
      </c>
      <c r="U2287" s="116" t="s">
        <v>159</v>
      </c>
      <c r="V2287" s="116">
        <v>20</v>
      </c>
      <c r="W2287" s="116">
        <v>112</v>
      </c>
      <c r="X2287" s="116">
        <v>13</v>
      </c>
      <c r="Y2287" s="116">
        <v>73</v>
      </c>
      <c r="Z2287" s="116">
        <v>7</v>
      </c>
      <c r="AA2287" s="116">
        <v>39</v>
      </c>
      <c r="AB2287" s="116">
        <v>6</v>
      </c>
      <c r="AC2287" s="116">
        <v>30</v>
      </c>
      <c r="AD2287" s="116">
        <v>48</v>
      </c>
      <c r="AE2287" s="116">
        <v>240</v>
      </c>
      <c r="AF2287" s="116" t="s">
        <v>1860</v>
      </c>
      <c r="AG2287" s="117"/>
      <c r="AH2287" s="117" t="s">
        <v>1861</v>
      </c>
    </row>
    <row r="2288" spans="1:34" x14ac:dyDescent="0.25">
      <c r="A2288" s="117" t="s">
        <v>171</v>
      </c>
      <c r="B2288" s="117" t="s">
        <v>172</v>
      </c>
      <c r="C2288" s="117" t="s">
        <v>6291</v>
      </c>
      <c r="D2288" s="117" t="s">
        <v>690</v>
      </c>
      <c r="E2288" s="117" t="s">
        <v>691</v>
      </c>
      <c r="F2288" s="117" t="s">
        <v>1462</v>
      </c>
      <c r="G2288" s="117" t="s">
        <v>1463</v>
      </c>
      <c r="H2288" s="117" t="s">
        <v>6139</v>
      </c>
      <c r="I2288" s="117"/>
      <c r="J2288" s="116" t="s">
        <v>1858</v>
      </c>
      <c r="K2288" s="116">
        <v>8.0274641980000006</v>
      </c>
      <c r="L2288" s="116">
        <v>28.137686996999999</v>
      </c>
      <c r="M2288" s="117" t="s">
        <v>1859</v>
      </c>
      <c r="N2288" s="116" t="s">
        <v>159</v>
      </c>
      <c r="O2288" s="116">
        <v>219</v>
      </c>
      <c r="P2288" s="116">
        <v>1119</v>
      </c>
      <c r="Q2288" s="116">
        <v>219</v>
      </c>
      <c r="R2288" s="116">
        <v>1119</v>
      </c>
      <c r="S2288" s="116">
        <v>0</v>
      </c>
      <c r="T2288" s="116">
        <v>0</v>
      </c>
      <c r="U2288" s="116" t="s">
        <v>159</v>
      </c>
      <c r="V2288" s="116">
        <v>106</v>
      </c>
      <c r="W2288" s="116">
        <v>545</v>
      </c>
      <c r="X2288" s="116">
        <v>106</v>
      </c>
      <c r="Y2288" s="116">
        <v>545</v>
      </c>
      <c r="Z2288" s="116">
        <v>0</v>
      </c>
      <c r="AA2288" s="116">
        <v>0</v>
      </c>
      <c r="AB2288" s="116">
        <v>5</v>
      </c>
      <c r="AC2288" s="116">
        <v>25</v>
      </c>
      <c r="AD2288" s="116">
        <v>53</v>
      </c>
      <c r="AE2288" s="116">
        <v>265</v>
      </c>
      <c r="AF2288" s="116" t="s">
        <v>1860</v>
      </c>
      <c r="AG2288" s="117"/>
      <c r="AH2288" s="117" t="s">
        <v>1861</v>
      </c>
    </row>
    <row r="2289" spans="1:34" x14ac:dyDescent="0.25">
      <c r="A2289" s="117" t="s">
        <v>171</v>
      </c>
      <c r="B2289" s="117" t="s">
        <v>172</v>
      </c>
      <c r="C2289" s="117" t="s">
        <v>6292</v>
      </c>
      <c r="D2289" s="117" t="s">
        <v>690</v>
      </c>
      <c r="E2289" s="117" t="s">
        <v>691</v>
      </c>
      <c r="F2289" s="117" t="s">
        <v>1462</v>
      </c>
      <c r="G2289" s="117" t="s">
        <v>1463</v>
      </c>
      <c r="H2289" s="117" t="s">
        <v>6293</v>
      </c>
      <c r="I2289" s="117"/>
      <c r="J2289" s="116" t="s">
        <v>1858</v>
      </c>
      <c r="K2289" s="116">
        <v>8.14</v>
      </c>
      <c r="L2289" s="116">
        <v>28.18</v>
      </c>
      <c r="M2289" s="117" t="s">
        <v>1859</v>
      </c>
      <c r="N2289" s="116" t="s">
        <v>159</v>
      </c>
      <c r="O2289" s="116">
        <v>223</v>
      </c>
      <c r="P2289" s="116">
        <v>1118</v>
      </c>
      <c r="Q2289" s="116">
        <v>223</v>
      </c>
      <c r="R2289" s="116">
        <v>1118</v>
      </c>
      <c r="S2289" s="116">
        <v>0</v>
      </c>
      <c r="T2289" s="116">
        <v>0</v>
      </c>
      <c r="U2289" s="116" t="s">
        <v>159</v>
      </c>
      <c r="V2289" s="116">
        <v>20</v>
      </c>
      <c r="W2289" s="116">
        <v>107</v>
      </c>
      <c r="X2289" s="116">
        <v>19</v>
      </c>
      <c r="Y2289" s="116">
        <v>102</v>
      </c>
      <c r="Z2289" s="116">
        <v>1</v>
      </c>
      <c r="AA2289" s="116">
        <v>5</v>
      </c>
      <c r="AB2289" s="116">
        <v>15</v>
      </c>
      <c r="AC2289" s="116">
        <v>53</v>
      </c>
      <c r="AD2289" s="116">
        <v>53</v>
      </c>
      <c r="AE2289" s="116">
        <v>265</v>
      </c>
      <c r="AF2289" s="116" t="s">
        <v>1860</v>
      </c>
      <c r="AG2289" s="117"/>
      <c r="AH2289" s="117" t="s">
        <v>1861</v>
      </c>
    </row>
    <row r="2290" spans="1:34" x14ac:dyDescent="0.25">
      <c r="A2290" s="117" t="s">
        <v>171</v>
      </c>
      <c r="B2290" s="117" t="s">
        <v>172</v>
      </c>
      <c r="C2290" s="117" t="s">
        <v>6294</v>
      </c>
      <c r="D2290" s="117" t="s">
        <v>690</v>
      </c>
      <c r="E2290" s="117" t="s">
        <v>691</v>
      </c>
      <c r="F2290" s="117" t="s">
        <v>1462</v>
      </c>
      <c r="G2290" s="117" t="s">
        <v>1463</v>
      </c>
      <c r="H2290" s="117" t="s">
        <v>6295</v>
      </c>
      <c r="I2290" s="117"/>
      <c r="J2290" s="116" t="s">
        <v>1858</v>
      </c>
      <c r="K2290" s="116">
        <v>8.1268216540000004</v>
      </c>
      <c r="L2290" s="116">
        <v>28.007994709999998</v>
      </c>
      <c r="M2290" s="117" t="s">
        <v>1859</v>
      </c>
      <c r="N2290" s="116" t="s">
        <v>159</v>
      </c>
      <c r="O2290" s="116">
        <v>43</v>
      </c>
      <c r="P2290" s="116">
        <v>224</v>
      </c>
      <c r="Q2290" s="116">
        <v>43</v>
      </c>
      <c r="R2290" s="116">
        <v>224</v>
      </c>
      <c r="S2290" s="116">
        <v>0</v>
      </c>
      <c r="T2290" s="116">
        <v>0</v>
      </c>
      <c r="U2290" s="119" t="s">
        <v>146</v>
      </c>
      <c r="V2290" s="116">
        <v>0</v>
      </c>
      <c r="W2290" s="116">
        <v>0</v>
      </c>
      <c r="X2290" s="116">
        <v>0</v>
      </c>
      <c r="Y2290" s="116">
        <v>0</v>
      </c>
      <c r="Z2290" s="116">
        <v>0</v>
      </c>
      <c r="AA2290" s="116">
        <v>0</v>
      </c>
      <c r="AB2290" s="116">
        <v>2</v>
      </c>
      <c r="AC2290" s="116">
        <v>5</v>
      </c>
      <c r="AD2290" s="116">
        <v>53</v>
      </c>
      <c r="AE2290" s="116">
        <v>265</v>
      </c>
      <c r="AF2290" s="116" t="s">
        <v>1860</v>
      </c>
      <c r="AG2290" s="117"/>
      <c r="AH2290" s="117" t="s">
        <v>1861</v>
      </c>
    </row>
    <row r="2291" spans="1:34" x14ac:dyDescent="0.25">
      <c r="A2291" s="117" t="s">
        <v>171</v>
      </c>
      <c r="B2291" s="117" t="s">
        <v>172</v>
      </c>
      <c r="C2291" s="117" t="s">
        <v>6296</v>
      </c>
      <c r="D2291" s="117" t="s">
        <v>690</v>
      </c>
      <c r="E2291" s="117" t="s">
        <v>691</v>
      </c>
      <c r="F2291" s="117" t="s">
        <v>1123</v>
      </c>
      <c r="G2291" s="117" t="s">
        <v>1124</v>
      </c>
      <c r="H2291" s="117" t="s">
        <v>6297</v>
      </c>
      <c r="I2291" s="117"/>
      <c r="J2291" s="116" t="s">
        <v>1858</v>
      </c>
      <c r="K2291" s="116">
        <v>8.7621880000000001</v>
      </c>
      <c r="L2291" s="116">
        <v>28.203052</v>
      </c>
      <c r="M2291" s="117" t="s">
        <v>1859</v>
      </c>
      <c r="N2291" s="116" t="s">
        <v>159</v>
      </c>
      <c r="O2291" s="116">
        <v>71</v>
      </c>
      <c r="P2291" s="116">
        <v>265</v>
      </c>
      <c r="Q2291" s="116">
        <v>71</v>
      </c>
      <c r="R2291" s="116">
        <v>265</v>
      </c>
      <c r="S2291" s="116">
        <v>0</v>
      </c>
      <c r="T2291" s="116">
        <v>0</v>
      </c>
      <c r="U2291" s="116" t="s">
        <v>159</v>
      </c>
      <c r="V2291" s="116">
        <v>16</v>
      </c>
      <c r="W2291" s="116">
        <v>85</v>
      </c>
      <c r="X2291" s="116">
        <v>13</v>
      </c>
      <c r="Y2291" s="116">
        <v>68</v>
      </c>
      <c r="Z2291" s="116">
        <v>3</v>
      </c>
      <c r="AA2291" s="116">
        <v>17</v>
      </c>
      <c r="AB2291" s="116">
        <v>0</v>
      </c>
      <c r="AC2291" s="116">
        <v>0</v>
      </c>
      <c r="AD2291" s="116">
        <v>33</v>
      </c>
      <c r="AE2291" s="116">
        <v>175</v>
      </c>
      <c r="AF2291" s="116" t="s">
        <v>1860</v>
      </c>
      <c r="AG2291" s="117"/>
      <c r="AH2291" s="117" t="s">
        <v>1861</v>
      </c>
    </row>
    <row r="2292" spans="1:34" x14ac:dyDescent="0.25">
      <c r="A2292" s="117" t="s">
        <v>171</v>
      </c>
      <c r="B2292" s="117" t="s">
        <v>172</v>
      </c>
      <c r="C2292" s="117" t="s">
        <v>6298</v>
      </c>
      <c r="D2292" s="117" t="s">
        <v>690</v>
      </c>
      <c r="E2292" s="117" t="s">
        <v>691</v>
      </c>
      <c r="F2292" s="117" t="s">
        <v>1123</v>
      </c>
      <c r="G2292" s="117" t="s">
        <v>1124</v>
      </c>
      <c r="H2292" s="117" t="s">
        <v>6299</v>
      </c>
      <c r="I2292" s="117"/>
      <c r="J2292" s="116" t="s">
        <v>1858</v>
      </c>
      <c r="K2292" s="116">
        <v>8.8629909999999992</v>
      </c>
      <c r="L2292" s="116">
        <v>28.206776999999999</v>
      </c>
      <c r="M2292" s="117" t="s">
        <v>1859</v>
      </c>
      <c r="N2292" s="116" t="s">
        <v>159</v>
      </c>
      <c r="O2292" s="116">
        <v>35</v>
      </c>
      <c r="P2292" s="116">
        <v>138</v>
      </c>
      <c r="Q2292" s="116">
        <v>35</v>
      </c>
      <c r="R2292" s="116">
        <v>138</v>
      </c>
      <c r="S2292" s="116">
        <v>0</v>
      </c>
      <c r="T2292" s="116">
        <v>0</v>
      </c>
      <c r="U2292" s="119" t="s">
        <v>146</v>
      </c>
      <c r="V2292" s="116">
        <v>0</v>
      </c>
      <c r="W2292" s="116">
        <v>0</v>
      </c>
      <c r="X2292" s="116">
        <v>0</v>
      </c>
      <c r="Y2292" s="116">
        <v>0</v>
      </c>
      <c r="Z2292" s="116">
        <v>0</v>
      </c>
      <c r="AA2292" s="116">
        <v>0</v>
      </c>
      <c r="AB2292" s="116">
        <v>3</v>
      </c>
      <c r="AC2292" s="116">
        <v>17</v>
      </c>
      <c r="AD2292" s="116">
        <v>0</v>
      </c>
      <c r="AE2292" s="116">
        <v>0</v>
      </c>
      <c r="AF2292" s="116" t="s">
        <v>1860</v>
      </c>
      <c r="AG2292" s="117"/>
      <c r="AH2292" s="117" t="s">
        <v>1861</v>
      </c>
    </row>
    <row r="2293" spans="1:34" x14ac:dyDescent="0.25">
      <c r="A2293" s="117" t="s">
        <v>171</v>
      </c>
      <c r="B2293" s="117" t="s">
        <v>172</v>
      </c>
      <c r="C2293" s="117" t="s">
        <v>6300</v>
      </c>
      <c r="D2293" s="117" t="s">
        <v>690</v>
      </c>
      <c r="E2293" s="117" t="s">
        <v>691</v>
      </c>
      <c r="F2293" s="117" t="s">
        <v>1123</v>
      </c>
      <c r="G2293" s="117" t="s">
        <v>1124</v>
      </c>
      <c r="H2293" s="117" t="s">
        <v>6301</v>
      </c>
      <c r="I2293" s="117"/>
      <c r="J2293" s="116" t="s">
        <v>1858</v>
      </c>
      <c r="K2293" s="116">
        <v>8.8556100000000004</v>
      </c>
      <c r="L2293" s="116">
        <v>28.329567000000001</v>
      </c>
      <c r="M2293" s="117" t="s">
        <v>1859</v>
      </c>
      <c r="N2293" s="116" t="s">
        <v>159</v>
      </c>
      <c r="O2293" s="116">
        <v>30</v>
      </c>
      <c r="P2293" s="116">
        <v>102</v>
      </c>
      <c r="Q2293" s="116">
        <v>30</v>
      </c>
      <c r="R2293" s="116">
        <v>102</v>
      </c>
      <c r="S2293" s="116">
        <v>0</v>
      </c>
      <c r="T2293" s="116">
        <v>0</v>
      </c>
      <c r="U2293" s="119" t="s">
        <v>146</v>
      </c>
      <c r="V2293" s="116">
        <v>0</v>
      </c>
      <c r="W2293" s="116">
        <v>0</v>
      </c>
      <c r="X2293" s="116">
        <v>0</v>
      </c>
      <c r="Y2293" s="116">
        <v>0</v>
      </c>
      <c r="Z2293" s="116">
        <v>0</v>
      </c>
      <c r="AA2293" s="116">
        <v>0</v>
      </c>
      <c r="AB2293" s="116">
        <v>4</v>
      </c>
      <c r="AC2293" s="116">
        <v>21</v>
      </c>
      <c r="AD2293" s="116">
        <v>0</v>
      </c>
      <c r="AE2293" s="116">
        <v>0</v>
      </c>
      <c r="AF2293" s="116" t="s">
        <v>1860</v>
      </c>
      <c r="AG2293" s="117"/>
      <c r="AH2293" s="117" t="s">
        <v>1861</v>
      </c>
    </row>
    <row r="2294" spans="1:34" x14ac:dyDescent="0.25">
      <c r="A2294" s="117" t="s">
        <v>171</v>
      </c>
      <c r="B2294" s="117" t="s">
        <v>172</v>
      </c>
      <c r="C2294" s="117" t="s">
        <v>6302</v>
      </c>
      <c r="D2294" s="117" t="s">
        <v>690</v>
      </c>
      <c r="E2294" s="117" t="s">
        <v>691</v>
      </c>
      <c r="F2294" s="117" t="s">
        <v>1123</v>
      </c>
      <c r="G2294" s="117" t="s">
        <v>1124</v>
      </c>
      <c r="H2294" s="117" t="s">
        <v>6303</v>
      </c>
      <c r="I2294" s="117"/>
      <c r="J2294" s="116" t="s">
        <v>1858</v>
      </c>
      <c r="K2294" s="116">
        <v>8.83</v>
      </c>
      <c r="L2294" s="116">
        <v>28.31</v>
      </c>
      <c r="M2294" s="117" t="s">
        <v>1859</v>
      </c>
      <c r="N2294" s="116" t="s">
        <v>159</v>
      </c>
      <c r="O2294" s="116">
        <v>3</v>
      </c>
      <c r="P2294" s="116">
        <v>23</v>
      </c>
      <c r="Q2294" s="116">
        <v>3</v>
      </c>
      <c r="R2294" s="116">
        <v>23</v>
      </c>
      <c r="S2294" s="116">
        <v>0</v>
      </c>
      <c r="T2294" s="116">
        <v>0</v>
      </c>
      <c r="U2294" s="119" t="s">
        <v>146</v>
      </c>
      <c r="V2294" s="116">
        <v>0</v>
      </c>
      <c r="W2294" s="116">
        <v>0</v>
      </c>
      <c r="X2294" s="116">
        <v>0</v>
      </c>
      <c r="Y2294" s="116">
        <v>0</v>
      </c>
      <c r="Z2294" s="116">
        <v>0</v>
      </c>
      <c r="AA2294" s="116">
        <v>0</v>
      </c>
      <c r="AB2294" s="116">
        <v>0</v>
      </c>
      <c r="AC2294" s="116">
        <v>0</v>
      </c>
      <c r="AD2294" s="116">
        <v>16</v>
      </c>
      <c r="AE2294" s="116">
        <v>82</v>
      </c>
      <c r="AF2294" s="116" t="s">
        <v>1860</v>
      </c>
      <c r="AG2294" s="117"/>
      <c r="AH2294" s="117" t="s">
        <v>1861</v>
      </c>
    </row>
    <row r="2295" spans="1:34" x14ac:dyDescent="0.25">
      <c r="A2295" s="117" t="s">
        <v>171</v>
      </c>
      <c r="B2295" s="117" t="s">
        <v>172</v>
      </c>
      <c r="C2295" s="117" t="s">
        <v>6304</v>
      </c>
      <c r="D2295" s="117" t="s">
        <v>690</v>
      </c>
      <c r="E2295" s="117" t="s">
        <v>691</v>
      </c>
      <c r="F2295" s="117" t="s">
        <v>1123</v>
      </c>
      <c r="G2295" s="117" t="s">
        <v>1124</v>
      </c>
      <c r="H2295" s="117" t="s">
        <v>632</v>
      </c>
      <c r="I2295" s="117"/>
      <c r="J2295" s="116" t="s">
        <v>1858</v>
      </c>
      <c r="K2295" s="116">
        <v>8.8629909999999992</v>
      </c>
      <c r="L2295" s="116">
        <v>28.206776999999999</v>
      </c>
      <c r="M2295" s="117" t="s">
        <v>1859</v>
      </c>
      <c r="N2295" s="116" t="s">
        <v>159</v>
      </c>
      <c r="O2295" s="116">
        <v>13</v>
      </c>
      <c r="P2295" s="116">
        <v>69</v>
      </c>
      <c r="Q2295" s="116">
        <v>13</v>
      </c>
      <c r="R2295" s="116">
        <v>69</v>
      </c>
      <c r="S2295" s="116">
        <v>0</v>
      </c>
      <c r="T2295" s="116">
        <v>0</v>
      </c>
      <c r="U2295" s="116" t="s">
        <v>159</v>
      </c>
      <c r="V2295" s="116">
        <v>18</v>
      </c>
      <c r="W2295" s="116">
        <v>91</v>
      </c>
      <c r="X2295" s="116">
        <v>10</v>
      </c>
      <c r="Y2295" s="116">
        <v>52</v>
      </c>
      <c r="Z2295" s="116">
        <v>8</v>
      </c>
      <c r="AA2295" s="116">
        <v>39</v>
      </c>
      <c r="AB2295" s="116">
        <v>0</v>
      </c>
      <c r="AC2295" s="116">
        <v>0</v>
      </c>
      <c r="AD2295" s="116">
        <v>8</v>
      </c>
      <c r="AE2295" s="116">
        <v>41</v>
      </c>
      <c r="AF2295" s="116" t="s">
        <v>1860</v>
      </c>
      <c r="AG2295" s="117"/>
      <c r="AH2295" s="117" t="s">
        <v>1861</v>
      </c>
    </row>
    <row r="2296" spans="1:34" x14ac:dyDescent="0.25">
      <c r="A2296" s="117" t="s">
        <v>171</v>
      </c>
      <c r="B2296" s="117" t="s">
        <v>172</v>
      </c>
      <c r="C2296" s="117" t="s">
        <v>6305</v>
      </c>
      <c r="D2296" s="117" t="s">
        <v>690</v>
      </c>
      <c r="E2296" s="117" t="s">
        <v>691</v>
      </c>
      <c r="F2296" s="117" t="s">
        <v>1123</v>
      </c>
      <c r="G2296" s="117" t="s">
        <v>1124</v>
      </c>
      <c r="H2296" s="117" t="s">
        <v>6306</v>
      </c>
      <c r="I2296" s="117"/>
      <c r="J2296" s="116" t="s">
        <v>1858</v>
      </c>
      <c r="K2296" s="116">
        <v>8.8629909999999992</v>
      </c>
      <c r="L2296" s="116">
        <v>28.206776999999999</v>
      </c>
      <c r="M2296" s="117" t="s">
        <v>1859</v>
      </c>
      <c r="N2296" s="116" t="s">
        <v>146</v>
      </c>
      <c r="O2296" s="116">
        <v>0</v>
      </c>
      <c r="P2296" s="116">
        <v>0</v>
      </c>
      <c r="Q2296" s="116">
        <v>0</v>
      </c>
      <c r="R2296" s="116">
        <v>0</v>
      </c>
      <c r="S2296" s="116">
        <v>0</v>
      </c>
      <c r="T2296" s="116">
        <v>0</v>
      </c>
      <c r="U2296" s="116" t="s">
        <v>159</v>
      </c>
      <c r="V2296" s="116">
        <v>17</v>
      </c>
      <c r="W2296" s="116">
        <v>90</v>
      </c>
      <c r="X2296" s="116">
        <v>12</v>
      </c>
      <c r="Y2296" s="116">
        <v>67</v>
      </c>
      <c r="Z2296" s="116">
        <v>5</v>
      </c>
      <c r="AA2296" s="116">
        <v>23</v>
      </c>
      <c r="AB2296" s="116">
        <v>6</v>
      </c>
      <c r="AC2296" s="116">
        <v>36</v>
      </c>
      <c r="AD2296" s="116">
        <v>0</v>
      </c>
      <c r="AE2296" s="116">
        <v>0</v>
      </c>
      <c r="AF2296" s="116" t="s">
        <v>1860</v>
      </c>
      <c r="AG2296" s="117"/>
      <c r="AH2296" s="117" t="s">
        <v>1861</v>
      </c>
    </row>
    <row r="2297" spans="1:34" x14ac:dyDescent="0.25">
      <c r="A2297" s="117" t="s">
        <v>171</v>
      </c>
      <c r="B2297" s="117" t="s">
        <v>172</v>
      </c>
      <c r="C2297" s="117" t="s">
        <v>6307</v>
      </c>
      <c r="D2297" s="117" t="s">
        <v>690</v>
      </c>
      <c r="E2297" s="117" t="s">
        <v>691</v>
      </c>
      <c r="F2297" s="117" t="s">
        <v>1123</v>
      </c>
      <c r="G2297" s="117" t="s">
        <v>1124</v>
      </c>
      <c r="H2297" s="117" t="s">
        <v>6308</v>
      </c>
      <c r="I2297" s="117"/>
      <c r="J2297" s="116" t="s">
        <v>1858</v>
      </c>
      <c r="K2297" s="116">
        <v>8.7780170000000002</v>
      </c>
      <c r="L2297" s="116">
        <v>28.199869</v>
      </c>
      <c r="M2297" s="117" t="s">
        <v>1859</v>
      </c>
      <c r="N2297" s="116" t="s">
        <v>159</v>
      </c>
      <c r="O2297" s="116">
        <v>50</v>
      </c>
      <c r="P2297" s="116">
        <v>259</v>
      </c>
      <c r="Q2297" s="116">
        <v>50</v>
      </c>
      <c r="R2297" s="116">
        <v>259</v>
      </c>
      <c r="S2297" s="116">
        <v>0</v>
      </c>
      <c r="T2297" s="116">
        <v>0</v>
      </c>
      <c r="U2297" s="116" t="s">
        <v>159</v>
      </c>
      <c r="V2297" s="116">
        <v>15</v>
      </c>
      <c r="W2297" s="116">
        <v>62</v>
      </c>
      <c r="X2297" s="116">
        <v>15</v>
      </c>
      <c r="Y2297" s="116">
        <v>62</v>
      </c>
      <c r="Z2297" s="116">
        <v>0</v>
      </c>
      <c r="AA2297" s="116">
        <v>0</v>
      </c>
      <c r="AB2297" s="116">
        <v>4</v>
      </c>
      <c r="AC2297" s="116">
        <v>19</v>
      </c>
      <c r="AD2297" s="116">
        <v>4</v>
      </c>
      <c r="AE2297" s="116">
        <v>27</v>
      </c>
      <c r="AF2297" s="116" t="s">
        <v>1860</v>
      </c>
      <c r="AG2297" s="117"/>
      <c r="AH2297" s="117" t="s">
        <v>1861</v>
      </c>
    </row>
    <row r="2298" spans="1:34" x14ac:dyDescent="0.25">
      <c r="A2298" s="117" t="s">
        <v>171</v>
      </c>
      <c r="B2298" s="117" t="s">
        <v>172</v>
      </c>
      <c r="C2298" s="117" t="s">
        <v>6309</v>
      </c>
      <c r="D2298" s="117" t="s">
        <v>690</v>
      </c>
      <c r="E2298" s="117" t="s">
        <v>691</v>
      </c>
      <c r="F2298" s="117" t="s">
        <v>1123</v>
      </c>
      <c r="G2298" s="117" t="s">
        <v>1124</v>
      </c>
      <c r="H2298" s="117" t="s">
        <v>6310</v>
      </c>
      <c r="I2298" s="117"/>
      <c r="J2298" s="116" t="s">
        <v>1858</v>
      </c>
      <c r="K2298" s="116">
        <v>8.8426880000000008</v>
      </c>
      <c r="L2298" s="116">
        <v>28.253108999999998</v>
      </c>
      <c r="M2298" s="117" t="s">
        <v>1859</v>
      </c>
      <c r="N2298" s="116" t="s">
        <v>159</v>
      </c>
      <c r="O2298" s="116">
        <v>37</v>
      </c>
      <c r="P2298" s="116">
        <v>143</v>
      </c>
      <c r="Q2298" s="116">
        <v>37</v>
      </c>
      <c r="R2298" s="116">
        <v>143</v>
      </c>
      <c r="S2298" s="116">
        <v>0</v>
      </c>
      <c r="T2298" s="116">
        <v>0</v>
      </c>
      <c r="U2298" s="119" t="s">
        <v>146</v>
      </c>
      <c r="V2298" s="116">
        <v>0</v>
      </c>
      <c r="W2298" s="116">
        <v>0</v>
      </c>
      <c r="X2298" s="116">
        <v>0</v>
      </c>
      <c r="Y2298" s="116">
        <v>0</v>
      </c>
      <c r="Z2298" s="116">
        <v>0</v>
      </c>
      <c r="AA2298" s="116">
        <v>0</v>
      </c>
      <c r="AB2298" s="116">
        <v>0</v>
      </c>
      <c r="AC2298" s="116">
        <v>0</v>
      </c>
      <c r="AD2298" s="116">
        <v>17</v>
      </c>
      <c r="AE2298" s="116">
        <v>88</v>
      </c>
      <c r="AF2298" s="116" t="s">
        <v>1860</v>
      </c>
      <c r="AG2298" s="117"/>
      <c r="AH2298" s="117" t="s">
        <v>1861</v>
      </c>
    </row>
    <row r="2299" spans="1:34" x14ac:dyDescent="0.25">
      <c r="A2299" s="117" t="s">
        <v>171</v>
      </c>
      <c r="B2299" s="117" t="s">
        <v>172</v>
      </c>
      <c r="C2299" s="117" t="s">
        <v>6311</v>
      </c>
      <c r="D2299" s="117" t="s">
        <v>1194</v>
      </c>
      <c r="E2299" s="117" t="s">
        <v>461</v>
      </c>
      <c r="F2299" s="117" t="s">
        <v>1228</v>
      </c>
      <c r="G2299" s="117" t="s">
        <v>1229</v>
      </c>
      <c r="H2299" s="117" t="s">
        <v>6312</v>
      </c>
      <c r="I2299" s="117"/>
      <c r="J2299" s="116" t="s">
        <v>1858</v>
      </c>
      <c r="K2299" s="116">
        <v>7.729421426</v>
      </c>
      <c r="L2299" s="116">
        <v>29.023908166999998</v>
      </c>
      <c r="M2299" s="117" t="s">
        <v>1859</v>
      </c>
      <c r="N2299" s="116" t="s">
        <v>159</v>
      </c>
      <c r="O2299" s="116">
        <v>80</v>
      </c>
      <c r="P2299" s="116">
        <v>416</v>
      </c>
      <c r="Q2299" s="116">
        <v>80</v>
      </c>
      <c r="R2299" s="116">
        <v>416</v>
      </c>
      <c r="S2299" s="116">
        <v>0</v>
      </c>
      <c r="T2299" s="116">
        <v>0</v>
      </c>
      <c r="U2299" s="116" t="s">
        <v>159</v>
      </c>
      <c r="V2299" s="116">
        <v>2</v>
      </c>
      <c r="W2299" s="116">
        <v>5</v>
      </c>
      <c r="X2299" s="116">
        <v>2</v>
      </c>
      <c r="Y2299" s="116">
        <v>5</v>
      </c>
      <c r="Z2299" s="116">
        <v>0</v>
      </c>
      <c r="AA2299" s="116">
        <v>0</v>
      </c>
      <c r="AB2299" s="116">
        <v>9</v>
      </c>
      <c r="AC2299" s="116">
        <v>47</v>
      </c>
      <c r="AD2299" s="116">
        <v>0</v>
      </c>
      <c r="AE2299" s="116">
        <v>0</v>
      </c>
      <c r="AF2299" s="116" t="s">
        <v>1860</v>
      </c>
      <c r="AG2299" s="117"/>
      <c r="AH2299" s="117" t="s">
        <v>1861</v>
      </c>
    </row>
    <row r="2300" spans="1:34" x14ac:dyDescent="0.25">
      <c r="A2300" s="117" t="s">
        <v>171</v>
      </c>
      <c r="B2300" s="117" t="s">
        <v>172</v>
      </c>
      <c r="C2300" s="117" t="s">
        <v>6313</v>
      </c>
      <c r="D2300" s="117" t="s">
        <v>1194</v>
      </c>
      <c r="E2300" s="117" t="s">
        <v>461</v>
      </c>
      <c r="F2300" s="117" t="s">
        <v>1228</v>
      </c>
      <c r="G2300" s="117" t="s">
        <v>1229</v>
      </c>
      <c r="H2300" s="117" t="s">
        <v>6314</v>
      </c>
      <c r="I2300" s="117"/>
      <c r="J2300" s="116" t="s">
        <v>1858</v>
      </c>
      <c r="K2300" s="116">
        <v>7.7437950000000004</v>
      </c>
      <c r="L2300" s="116">
        <v>29.048259000000002</v>
      </c>
      <c r="M2300" s="117" t="s">
        <v>1859</v>
      </c>
      <c r="N2300" s="116" t="s">
        <v>159</v>
      </c>
      <c r="O2300" s="116">
        <v>30</v>
      </c>
      <c r="P2300" s="116">
        <v>156</v>
      </c>
      <c r="Q2300" s="116">
        <v>30</v>
      </c>
      <c r="R2300" s="116">
        <v>156</v>
      </c>
      <c r="S2300" s="116">
        <v>0</v>
      </c>
      <c r="T2300" s="116">
        <v>0</v>
      </c>
      <c r="U2300" s="119" t="s">
        <v>146</v>
      </c>
      <c r="V2300" s="116">
        <v>0</v>
      </c>
      <c r="W2300" s="116">
        <v>0</v>
      </c>
      <c r="X2300" s="116">
        <v>0</v>
      </c>
      <c r="Y2300" s="116">
        <v>0</v>
      </c>
      <c r="Z2300" s="116">
        <v>0</v>
      </c>
      <c r="AA2300" s="116">
        <v>0</v>
      </c>
      <c r="AB2300" s="116">
        <v>0</v>
      </c>
      <c r="AC2300" s="116">
        <v>0</v>
      </c>
      <c r="AD2300" s="116">
        <v>2</v>
      </c>
      <c r="AE2300" s="116">
        <v>10</v>
      </c>
      <c r="AF2300" s="116" t="s">
        <v>1860</v>
      </c>
      <c r="AG2300" s="117"/>
      <c r="AH2300" s="117" t="s">
        <v>1861</v>
      </c>
    </row>
    <row r="2301" spans="1:34" x14ac:dyDescent="0.25">
      <c r="A2301" s="117" t="s">
        <v>171</v>
      </c>
      <c r="B2301" s="117" t="s">
        <v>172</v>
      </c>
      <c r="C2301" s="117" t="s">
        <v>6315</v>
      </c>
      <c r="D2301" s="117" t="s">
        <v>1194</v>
      </c>
      <c r="E2301" s="117" t="s">
        <v>461</v>
      </c>
      <c r="F2301" s="117" t="s">
        <v>1228</v>
      </c>
      <c r="G2301" s="117" t="s">
        <v>1229</v>
      </c>
      <c r="H2301" s="117" t="s">
        <v>6316</v>
      </c>
      <c r="I2301" s="117"/>
      <c r="J2301" s="116" t="s">
        <v>1858</v>
      </c>
      <c r="K2301" s="116">
        <v>7.7648450000000002</v>
      </c>
      <c r="L2301" s="116">
        <v>29.070703999999999</v>
      </c>
      <c r="M2301" s="117" t="s">
        <v>1859</v>
      </c>
      <c r="N2301" s="116" t="s">
        <v>159</v>
      </c>
      <c r="O2301" s="116">
        <v>56</v>
      </c>
      <c r="P2301" s="116">
        <v>291</v>
      </c>
      <c r="Q2301" s="116">
        <v>56</v>
      </c>
      <c r="R2301" s="116">
        <v>291</v>
      </c>
      <c r="S2301" s="116">
        <v>0</v>
      </c>
      <c r="T2301" s="116">
        <v>0</v>
      </c>
      <c r="U2301" s="119" t="s">
        <v>146</v>
      </c>
      <c r="V2301" s="116">
        <v>0</v>
      </c>
      <c r="W2301" s="116">
        <v>0</v>
      </c>
      <c r="X2301" s="116">
        <v>0</v>
      </c>
      <c r="Y2301" s="116">
        <v>0</v>
      </c>
      <c r="Z2301" s="116">
        <v>0</v>
      </c>
      <c r="AA2301" s="116">
        <v>0</v>
      </c>
      <c r="AB2301" s="116">
        <v>0</v>
      </c>
      <c r="AC2301" s="116">
        <v>0</v>
      </c>
      <c r="AD2301" s="116">
        <v>0</v>
      </c>
      <c r="AE2301" s="116">
        <v>0</v>
      </c>
      <c r="AF2301" s="116" t="s">
        <v>1860</v>
      </c>
      <c r="AG2301" s="117"/>
      <c r="AH2301" s="117" t="s">
        <v>1861</v>
      </c>
    </row>
    <row r="2302" spans="1:34" x14ac:dyDescent="0.25">
      <c r="A2302" s="117" t="s">
        <v>171</v>
      </c>
      <c r="B2302" s="117" t="s">
        <v>172</v>
      </c>
      <c r="C2302" s="117" t="s">
        <v>6317</v>
      </c>
      <c r="D2302" s="117" t="s">
        <v>1194</v>
      </c>
      <c r="E2302" s="117" t="s">
        <v>461</v>
      </c>
      <c r="F2302" s="117" t="s">
        <v>1228</v>
      </c>
      <c r="G2302" s="117" t="s">
        <v>1229</v>
      </c>
      <c r="H2302" s="117" t="s">
        <v>6318</v>
      </c>
      <c r="I2302" s="117"/>
      <c r="J2302" s="116" t="s">
        <v>1858</v>
      </c>
      <c r="K2302" s="116">
        <v>7.8467010000000004</v>
      </c>
      <c r="L2302" s="116">
        <v>29.094217</v>
      </c>
      <c r="M2302" s="117" t="s">
        <v>1859</v>
      </c>
      <c r="N2302" s="116" t="s">
        <v>159</v>
      </c>
      <c r="O2302" s="116">
        <v>33</v>
      </c>
      <c r="P2302" s="116">
        <v>167</v>
      </c>
      <c r="Q2302" s="116">
        <v>33</v>
      </c>
      <c r="R2302" s="116">
        <v>167</v>
      </c>
      <c r="S2302" s="116">
        <v>0</v>
      </c>
      <c r="T2302" s="116">
        <v>0</v>
      </c>
      <c r="U2302" s="116" t="s">
        <v>159</v>
      </c>
      <c r="V2302" s="116">
        <v>23</v>
      </c>
      <c r="W2302" s="116">
        <v>114</v>
      </c>
      <c r="X2302" s="116">
        <v>23</v>
      </c>
      <c r="Y2302" s="116">
        <v>114</v>
      </c>
      <c r="Z2302" s="116">
        <v>0</v>
      </c>
      <c r="AA2302" s="116">
        <v>0</v>
      </c>
      <c r="AB2302" s="116">
        <v>13</v>
      </c>
      <c r="AC2302" s="116">
        <v>67</v>
      </c>
      <c r="AD2302" s="116">
        <v>0</v>
      </c>
      <c r="AE2302" s="116">
        <v>0</v>
      </c>
      <c r="AF2302" s="116" t="s">
        <v>1860</v>
      </c>
      <c r="AG2302" s="117"/>
      <c r="AH2302" s="117" t="s">
        <v>1861</v>
      </c>
    </row>
    <row r="2303" spans="1:34" x14ac:dyDescent="0.25">
      <c r="A2303" s="117" t="s">
        <v>171</v>
      </c>
      <c r="B2303" s="117" t="s">
        <v>172</v>
      </c>
      <c r="C2303" s="117" t="s">
        <v>6319</v>
      </c>
      <c r="D2303" s="117" t="s">
        <v>1194</v>
      </c>
      <c r="E2303" s="117" t="s">
        <v>461</v>
      </c>
      <c r="F2303" s="117" t="s">
        <v>1228</v>
      </c>
      <c r="G2303" s="117" t="s">
        <v>1229</v>
      </c>
      <c r="H2303" s="117" t="s">
        <v>6320</v>
      </c>
      <c r="I2303" s="117"/>
      <c r="J2303" s="116" t="s">
        <v>1858</v>
      </c>
      <c r="K2303" s="116">
        <v>7.6451099999999999</v>
      </c>
      <c r="L2303" s="116">
        <v>29.105589999999999</v>
      </c>
      <c r="M2303" s="117" t="s">
        <v>1859</v>
      </c>
      <c r="N2303" s="116" t="s">
        <v>159</v>
      </c>
      <c r="O2303" s="116">
        <v>514</v>
      </c>
      <c r="P2303" s="116">
        <v>2673</v>
      </c>
      <c r="Q2303" s="116">
        <v>514</v>
      </c>
      <c r="R2303" s="116">
        <v>2673</v>
      </c>
      <c r="S2303" s="116">
        <v>0</v>
      </c>
      <c r="T2303" s="116">
        <v>0</v>
      </c>
      <c r="U2303" s="119" t="s">
        <v>146</v>
      </c>
      <c r="V2303" s="116">
        <v>0</v>
      </c>
      <c r="W2303" s="116">
        <v>0</v>
      </c>
      <c r="X2303" s="116">
        <v>0</v>
      </c>
      <c r="Y2303" s="116">
        <v>0</v>
      </c>
      <c r="Z2303" s="116">
        <v>0</v>
      </c>
      <c r="AA2303" s="116">
        <v>0</v>
      </c>
      <c r="AB2303" s="116">
        <v>2</v>
      </c>
      <c r="AC2303" s="116">
        <v>10</v>
      </c>
      <c r="AD2303" s="116">
        <v>0</v>
      </c>
      <c r="AE2303" s="116">
        <v>0</v>
      </c>
      <c r="AF2303" s="116" t="s">
        <v>1860</v>
      </c>
      <c r="AG2303" s="117"/>
      <c r="AH2303" s="117" t="s">
        <v>1861</v>
      </c>
    </row>
    <row r="2304" spans="1:34" x14ac:dyDescent="0.25">
      <c r="A2304" s="117" t="s">
        <v>171</v>
      </c>
      <c r="B2304" s="117" t="s">
        <v>172</v>
      </c>
      <c r="C2304" s="117" t="s">
        <v>6321</v>
      </c>
      <c r="D2304" s="117" t="s">
        <v>1194</v>
      </c>
      <c r="E2304" s="117" t="s">
        <v>461</v>
      </c>
      <c r="F2304" s="117" t="s">
        <v>1228</v>
      </c>
      <c r="G2304" s="117" t="s">
        <v>1229</v>
      </c>
      <c r="H2304" s="117" t="s">
        <v>6322</v>
      </c>
      <c r="I2304" s="117"/>
      <c r="J2304" s="116" t="s">
        <v>1858</v>
      </c>
      <c r="K2304" s="116">
        <v>7.75</v>
      </c>
      <c r="L2304" s="116">
        <v>29.1</v>
      </c>
      <c r="M2304" s="117" t="s">
        <v>1859</v>
      </c>
      <c r="N2304" s="116" t="s">
        <v>159</v>
      </c>
      <c r="O2304" s="116">
        <v>595</v>
      </c>
      <c r="P2304" s="116">
        <v>3416</v>
      </c>
      <c r="Q2304" s="116">
        <v>595</v>
      </c>
      <c r="R2304" s="116">
        <v>3416</v>
      </c>
      <c r="S2304" s="116">
        <v>0</v>
      </c>
      <c r="T2304" s="116">
        <v>0</v>
      </c>
      <c r="U2304" s="119" t="s">
        <v>146</v>
      </c>
      <c r="V2304" s="116">
        <v>0</v>
      </c>
      <c r="W2304" s="116">
        <v>0</v>
      </c>
      <c r="X2304" s="116">
        <v>0</v>
      </c>
      <c r="Y2304" s="116">
        <v>0</v>
      </c>
      <c r="Z2304" s="116">
        <v>0</v>
      </c>
      <c r="AA2304" s="116">
        <v>0</v>
      </c>
      <c r="AB2304" s="116">
        <v>8</v>
      </c>
      <c r="AC2304" s="116">
        <v>42</v>
      </c>
      <c r="AD2304" s="116">
        <v>2</v>
      </c>
      <c r="AE2304" s="116">
        <v>11</v>
      </c>
      <c r="AF2304" s="116" t="s">
        <v>1860</v>
      </c>
      <c r="AG2304" s="117"/>
      <c r="AH2304" s="117" t="s">
        <v>1861</v>
      </c>
    </row>
    <row r="2305" spans="1:34" x14ac:dyDescent="0.25">
      <c r="A2305" s="117" t="s">
        <v>171</v>
      </c>
      <c r="B2305" s="117" t="s">
        <v>172</v>
      </c>
      <c r="C2305" s="117" t="s">
        <v>6323</v>
      </c>
      <c r="D2305" s="117" t="s">
        <v>1194</v>
      </c>
      <c r="E2305" s="117" t="s">
        <v>461</v>
      </c>
      <c r="F2305" s="117" t="s">
        <v>1228</v>
      </c>
      <c r="G2305" s="117" t="s">
        <v>1229</v>
      </c>
      <c r="H2305" s="117" t="s">
        <v>6324</v>
      </c>
      <c r="I2305" s="117"/>
      <c r="J2305" s="116" t="s">
        <v>1858</v>
      </c>
      <c r="K2305" s="116">
        <v>7.61416</v>
      </c>
      <c r="L2305" s="116">
        <v>29.146470000000001</v>
      </c>
      <c r="M2305" s="117" t="s">
        <v>1859</v>
      </c>
      <c r="N2305" s="116" t="s">
        <v>159</v>
      </c>
      <c r="O2305" s="116">
        <v>588</v>
      </c>
      <c r="P2305" s="116">
        <v>3194</v>
      </c>
      <c r="Q2305" s="116">
        <v>588</v>
      </c>
      <c r="R2305" s="116">
        <v>3194</v>
      </c>
      <c r="S2305" s="116">
        <v>0</v>
      </c>
      <c r="T2305" s="116">
        <v>0</v>
      </c>
      <c r="U2305" s="119" t="s">
        <v>146</v>
      </c>
      <c r="V2305" s="116">
        <v>0</v>
      </c>
      <c r="W2305" s="116">
        <v>0</v>
      </c>
      <c r="X2305" s="116">
        <v>0</v>
      </c>
      <c r="Y2305" s="116">
        <v>0</v>
      </c>
      <c r="Z2305" s="116">
        <v>0</v>
      </c>
      <c r="AA2305" s="116">
        <v>0</v>
      </c>
      <c r="AB2305" s="116">
        <v>0</v>
      </c>
      <c r="AC2305" s="116">
        <v>0</v>
      </c>
      <c r="AD2305" s="116">
        <v>3</v>
      </c>
      <c r="AE2305" s="116">
        <v>16</v>
      </c>
      <c r="AF2305" s="116" t="s">
        <v>1860</v>
      </c>
      <c r="AG2305" s="117"/>
      <c r="AH2305" s="117" t="s">
        <v>1861</v>
      </c>
    </row>
    <row r="2306" spans="1:34" x14ac:dyDescent="0.25">
      <c r="A2306" s="117" t="s">
        <v>171</v>
      </c>
      <c r="B2306" s="117" t="s">
        <v>172</v>
      </c>
      <c r="C2306" s="117" t="s">
        <v>6325</v>
      </c>
      <c r="D2306" s="117" t="s">
        <v>1194</v>
      </c>
      <c r="E2306" s="117" t="s">
        <v>461</v>
      </c>
      <c r="F2306" s="117" t="s">
        <v>1228</v>
      </c>
      <c r="G2306" s="117" t="s">
        <v>1229</v>
      </c>
      <c r="H2306" s="117" t="s">
        <v>1229</v>
      </c>
      <c r="I2306" s="117"/>
      <c r="J2306" s="116" t="s">
        <v>1858</v>
      </c>
      <c r="K2306" s="116">
        <v>7.6451099999999999</v>
      </c>
      <c r="L2306" s="116">
        <v>29.105589999999999</v>
      </c>
      <c r="M2306" s="117" t="s">
        <v>1859</v>
      </c>
      <c r="N2306" s="116" t="s">
        <v>159</v>
      </c>
      <c r="O2306" s="116">
        <v>225</v>
      </c>
      <c r="P2306" s="116">
        <v>1350</v>
      </c>
      <c r="Q2306" s="116">
        <v>225</v>
      </c>
      <c r="R2306" s="116">
        <v>1350</v>
      </c>
      <c r="S2306" s="116">
        <v>0</v>
      </c>
      <c r="T2306" s="116">
        <v>0</v>
      </c>
      <c r="U2306" s="119" t="s">
        <v>146</v>
      </c>
      <c r="V2306" s="116">
        <v>0</v>
      </c>
      <c r="W2306" s="116">
        <v>0</v>
      </c>
      <c r="X2306" s="116">
        <v>0</v>
      </c>
      <c r="Y2306" s="116">
        <v>0</v>
      </c>
      <c r="Z2306" s="116">
        <v>0</v>
      </c>
      <c r="AA2306" s="116">
        <v>0</v>
      </c>
      <c r="AB2306" s="116">
        <v>0</v>
      </c>
      <c r="AC2306" s="116">
        <v>0</v>
      </c>
      <c r="AD2306" s="116">
        <v>0</v>
      </c>
      <c r="AE2306" s="116">
        <v>0</v>
      </c>
      <c r="AF2306" s="116" t="s">
        <v>1860</v>
      </c>
      <c r="AG2306" s="117" t="s">
        <v>1888</v>
      </c>
      <c r="AH2306" s="117" t="s">
        <v>1861</v>
      </c>
    </row>
    <row r="2307" spans="1:34" x14ac:dyDescent="0.25">
      <c r="A2307" s="117" t="s">
        <v>171</v>
      </c>
      <c r="B2307" s="117" t="s">
        <v>172</v>
      </c>
      <c r="C2307" s="117" t="s">
        <v>6326</v>
      </c>
      <c r="D2307" s="117" t="s">
        <v>1194</v>
      </c>
      <c r="E2307" s="117" t="s">
        <v>461</v>
      </c>
      <c r="F2307" s="117" t="s">
        <v>1239</v>
      </c>
      <c r="G2307" s="117" t="s">
        <v>1240</v>
      </c>
      <c r="H2307" s="117" t="s">
        <v>6327</v>
      </c>
      <c r="I2307" s="117"/>
      <c r="J2307" s="116" t="s">
        <v>1858</v>
      </c>
      <c r="K2307" s="116">
        <v>7.933681</v>
      </c>
      <c r="L2307" s="116">
        <v>29.545604000000001</v>
      </c>
      <c r="M2307" s="117" t="s">
        <v>1859</v>
      </c>
      <c r="N2307" s="116" t="s">
        <v>159</v>
      </c>
      <c r="O2307" s="116">
        <v>106</v>
      </c>
      <c r="P2307" s="116">
        <v>540</v>
      </c>
      <c r="Q2307" s="116">
        <v>106</v>
      </c>
      <c r="R2307" s="116">
        <v>540</v>
      </c>
      <c r="S2307" s="116">
        <v>0</v>
      </c>
      <c r="T2307" s="116">
        <v>0</v>
      </c>
      <c r="U2307" s="116" t="s">
        <v>159</v>
      </c>
      <c r="V2307" s="116">
        <v>11</v>
      </c>
      <c r="W2307" s="116">
        <v>57</v>
      </c>
      <c r="X2307" s="116">
        <v>11</v>
      </c>
      <c r="Y2307" s="116">
        <v>57</v>
      </c>
      <c r="Z2307" s="116">
        <v>0</v>
      </c>
      <c r="AA2307" s="116">
        <v>0</v>
      </c>
      <c r="AB2307" s="116">
        <v>1</v>
      </c>
      <c r="AC2307" s="116">
        <v>5</v>
      </c>
      <c r="AD2307" s="116">
        <v>0</v>
      </c>
      <c r="AE2307" s="116">
        <v>0</v>
      </c>
      <c r="AF2307" s="116" t="s">
        <v>1860</v>
      </c>
      <c r="AG2307" s="117"/>
      <c r="AH2307" s="117" t="s">
        <v>1861</v>
      </c>
    </row>
    <row r="2308" spans="1:34" x14ac:dyDescent="0.25">
      <c r="A2308" s="117" t="s">
        <v>171</v>
      </c>
      <c r="B2308" s="117" t="s">
        <v>172</v>
      </c>
      <c r="C2308" s="117" t="s">
        <v>6328</v>
      </c>
      <c r="D2308" s="117" t="s">
        <v>1194</v>
      </c>
      <c r="E2308" s="117" t="s">
        <v>461</v>
      </c>
      <c r="F2308" s="117" t="s">
        <v>1239</v>
      </c>
      <c r="G2308" s="117" t="s">
        <v>1240</v>
      </c>
      <c r="H2308" s="117" t="s">
        <v>6329</v>
      </c>
      <c r="I2308" s="117"/>
      <c r="J2308" s="116" t="s">
        <v>1858</v>
      </c>
      <c r="K2308" s="116">
        <v>7.933681</v>
      </c>
      <c r="L2308" s="116">
        <v>29.545604000000001</v>
      </c>
      <c r="M2308" s="117" t="s">
        <v>1859</v>
      </c>
      <c r="N2308" s="116" t="s">
        <v>159</v>
      </c>
      <c r="O2308" s="116">
        <v>145</v>
      </c>
      <c r="P2308" s="116">
        <v>740</v>
      </c>
      <c r="Q2308" s="116">
        <v>145</v>
      </c>
      <c r="R2308" s="116">
        <v>740</v>
      </c>
      <c r="S2308" s="116">
        <v>0</v>
      </c>
      <c r="T2308" s="116">
        <v>0</v>
      </c>
      <c r="U2308" s="116" t="s">
        <v>159</v>
      </c>
      <c r="V2308" s="116">
        <v>11</v>
      </c>
      <c r="W2308" s="116">
        <v>57</v>
      </c>
      <c r="X2308" s="116">
        <v>11</v>
      </c>
      <c r="Y2308" s="116">
        <v>57</v>
      </c>
      <c r="Z2308" s="116">
        <v>0</v>
      </c>
      <c r="AA2308" s="116">
        <v>0</v>
      </c>
      <c r="AB2308" s="116">
        <v>0</v>
      </c>
      <c r="AC2308" s="116">
        <v>0</v>
      </c>
      <c r="AD2308" s="116">
        <v>0</v>
      </c>
      <c r="AE2308" s="116">
        <v>0</v>
      </c>
      <c r="AF2308" s="116" t="s">
        <v>1860</v>
      </c>
      <c r="AG2308" s="117"/>
      <c r="AH2308" s="117" t="s">
        <v>1861</v>
      </c>
    </row>
    <row r="2309" spans="1:34" x14ac:dyDescent="0.25">
      <c r="A2309" s="117" t="s">
        <v>171</v>
      </c>
      <c r="B2309" s="117" t="s">
        <v>172</v>
      </c>
      <c r="C2309" s="117" t="s">
        <v>6330</v>
      </c>
      <c r="D2309" s="117" t="s">
        <v>1194</v>
      </c>
      <c r="E2309" s="117" t="s">
        <v>461</v>
      </c>
      <c r="F2309" s="117" t="s">
        <v>1239</v>
      </c>
      <c r="G2309" s="117" t="s">
        <v>1240</v>
      </c>
      <c r="H2309" s="117" t="s">
        <v>6331</v>
      </c>
      <c r="I2309" s="117"/>
      <c r="J2309" s="116" t="s">
        <v>1858</v>
      </c>
      <c r="K2309" s="116">
        <v>7.9868119999999996</v>
      </c>
      <c r="L2309" s="116">
        <v>29.481515000000002</v>
      </c>
      <c r="M2309" s="117" t="s">
        <v>1859</v>
      </c>
      <c r="N2309" s="116" t="s">
        <v>159</v>
      </c>
      <c r="O2309" s="116">
        <v>182</v>
      </c>
      <c r="P2309" s="116">
        <v>928</v>
      </c>
      <c r="Q2309" s="116">
        <v>182</v>
      </c>
      <c r="R2309" s="116">
        <v>928</v>
      </c>
      <c r="S2309" s="116">
        <v>0</v>
      </c>
      <c r="T2309" s="116">
        <v>0</v>
      </c>
      <c r="U2309" s="116" t="s">
        <v>159</v>
      </c>
      <c r="V2309" s="116">
        <v>35</v>
      </c>
      <c r="W2309" s="116">
        <v>182</v>
      </c>
      <c r="X2309" s="116">
        <v>35</v>
      </c>
      <c r="Y2309" s="116">
        <v>182</v>
      </c>
      <c r="Z2309" s="116">
        <v>0</v>
      </c>
      <c r="AA2309" s="116">
        <v>0</v>
      </c>
      <c r="AB2309" s="116">
        <v>2</v>
      </c>
      <c r="AC2309" s="116">
        <v>10</v>
      </c>
      <c r="AD2309" s="116">
        <v>2</v>
      </c>
      <c r="AE2309" s="116">
        <v>10</v>
      </c>
      <c r="AF2309" s="116" t="s">
        <v>1860</v>
      </c>
      <c r="AG2309" s="117"/>
      <c r="AH2309" s="117" t="s">
        <v>1861</v>
      </c>
    </row>
    <row r="2310" spans="1:34" x14ac:dyDescent="0.25">
      <c r="A2310" s="117" t="s">
        <v>171</v>
      </c>
      <c r="B2310" s="117" t="s">
        <v>172</v>
      </c>
      <c r="C2310" s="117" t="s">
        <v>6332</v>
      </c>
      <c r="D2310" s="117" t="s">
        <v>1194</v>
      </c>
      <c r="E2310" s="117" t="s">
        <v>461</v>
      </c>
      <c r="F2310" s="117" t="s">
        <v>1239</v>
      </c>
      <c r="G2310" s="117" t="s">
        <v>1240</v>
      </c>
      <c r="H2310" s="117" t="s">
        <v>6333</v>
      </c>
      <c r="I2310" s="117"/>
      <c r="J2310" s="116" t="s">
        <v>1858</v>
      </c>
      <c r="K2310" s="116">
        <v>7.9867970000000001</v>
      </c>
      <c r="L2310" s="116">
        <v>29.43515</v>
      </c>
      <c r="M2310" s="117" t="s">
        <v>1859</v>
      </c>
      <c r="N2310" s="116" t="s">
        <v>159</v>
      </c>
      <c r="O2310" s="116">
        <v>131</v>
      </c>
      <c r="P2310" s="116">
        <v>668</v>
      </c>
      <c r="Q2310" s="116">
        <v>131</v>
      </c>
      <c r="R2310" s="116">
        <v>668</v>
      </c>
      <c r="S2310" s="116">
        <v>0</v>
      </c>
      <c r="T2310" s="116">
        <v>0</v>
      </c>
      <c r="U2310" s="116" t="s">
        <v>159</v>
      </c>
      <c r="V2310" s="116">
        <v>8</v>
      </c>
      <c r="W2310" s="116">
        <v>42</v>
      </c>
      <c r="X2310" s="116">
        <v>8</v>
      </c>
      <c r="Y2310" s="116">
        <v>42</v>
      </c>
      <c r="Z2310" s="116">
        <v>0</v>
      </c>
      <c r="AA2310" s="116">
        <v>0</v>
      </c>
      <c r="AB2310" s="116">
        <v>3</v>
      </c>
      <c r="AC2310" s="116">
        <v>16</v>
      </c>
      <c r="AD2310" s="116">
        <v>2</v>
      </c>
      <c r="AE2310" s="116">
        <v>11</v>
      </c>
      <c r="AF2310" s="116" t="s">
        <v>1860</v>
      </c>
      <c r="AG2310" s="117"/>
      <c r="AH2310" s="117" t="s">
        <v>1861</v>
      </c>
    </row>
    <row r="2311" spans="1:34" x14ac:dyDescent="0.25">
      <c r="A2311" s="117" t="s">
        <v>171</v>
      </c>
      <c r="B2311" s="117" t="s">
        <v>172</v>
      </c>
      <c r="C2311" s="117" t="s">
        <v>6334</v>
      </c>
      <c r="D2311" s="117" t="s">
        <v>1194</v>
      </c>
      <c r="E2311" s="117" t="s">
        <v>461</v>
      </c>
      <c r="F2311" s="117" t="s">
        <v>1239</v>
      </c>
      <c r="G2311" s="117" t="s">
        <v>1240</v>
      </c>
      <c r="H2311" s="117" t="s">
        <v>1240</v>
      </c>
      <c r="I2311" s="117"/>
      <c r="J2311" s="116" t="s">
        <v>1858</v>
      </c>
      <c r="K2311" s="116">
        <v>7.9948100000000002</v>
      </c>
      <c r="L2311" s="116">
        <v>29.503409999999999</v>
      </c>
      <c r="M2311" s="117" t="s">
        <v>1859</v>
      </c>
      <c r="N2311" s="116" t="s">
        <v>159</v>
      </c>
      <c r="O2311" s="116">
        <v>333</v>
      </c>
      <c r="P2311" s="116">
        <v>2000</v>
      </c>
      <c r="Q2311" s="116">
        <v>333</v>
      </c>
      <c r="R2311" s="116">
        <v>2000</v>
      </c>
      <c r="S2311" s="116">
        <v>0</v>
      </c>
      <c r="T2311" s="116">
        <v>0</v>
      </c>
      <c r="U2311" s="119" t="s">
        <v>146</v>
      </c>
      <c r="V2311" s="116">
        <v>0</v>
      </c>
      <c r="W2311" s="116">
        <v>0</v>
      </c>
      <c r="X2311" s="116">
        <v>0</v>
      </c>
      <c r="Y2311" s="116">
        <v>0</v>
      </c>
      <c r="Z2311" s="116">
        <v>0</v>
      </c>
      <c r="AA2311" s="116">
        <v>0</v>
      </c>
      <c r="AB2311" s="116">
        <v>0</v>
      </c>
      <c r="AC2311" s="116">
        <v>0</v>
      </c>
      <c r="AD2311" s="116">
        <v>0</v>
      </c>
      <c r="AE2311" s="116">
        <v>0</v>
      </c>
      <c r="AF2311" s="116" t="s">
        <v>1860</v>
      </c>
      <c r="AG2311" s="117" t="s">
        <v>1888</v>
      </c>
      <c r="AH2311" s="117" t="s">
        <v>1861</v>
      </c>
    </row>
    <row r="2312" spans="1:34" x14ac:dyDescent="0.25">
      <c r="A2312" s="117" t="s">
        <v>171</v>
      </c>
      <c r="B2312" s="117" t="s">
        <v>172</v>
      </c>
      <c r="C2312" s="117" t="s">
        <v>6335</v>
      </c>
      <c r="D2312" s="117" t="s">
        <v>1194</v>
      </c>
      <c r="E2312" s="117" t="s">
        <v>461</v>
      </c>
      <c r="F2312" s="117" t="s">
        <v>1206</v>
      </c>
      <c r="G2312" s="117" t="s">
        <v>1207</v>
      </c>
      <c r="H2312" s="117" t="s">
        <v>6336</v>
      </c>
      <c r="I2312" s="117"/>
      <c r="J2312" s="116" t="s">
        <v>1858</v>
      </c>
      <c r="K2312" s="116">
        <v>7.6778820000000003</v>
      </c>
      <c r="L2312" s="116">
        <v>28.955195</v>
      </c>
      <c r="M2312" s="117" t="s">
        <v>2151</v>
      </c>
      <c r="N2312" s="116" t="s">
        <v>159</v>
      </c>
      <c r="O2312" s="116">
        <v>2</v>
      </c>
      <c r="P2312" s="116">
        <v>5</v>
      </c>
      <c r="Q2312" s="116">
        <v>2</v>
      </c>
      <c r="R2312" s="116">
        <v>5</v>
      </c>
      <c r="S2312" s="116">
        <v>0</v>
      </c>
      <c r="T2312" s="116">
        <v>0</v>
      </c>
      <c r="U2312" s="116" t="s">
        <v>159</v>
      </c>
      <c r="V2312" s="116">
        <v>9</v>
      </c>
      <c r="W2312" s="116">
        <v>46</v>
      </c>
      <c r="X2312" s="116">
        <v>9</v>
      </c>
      <c r="Y2312" s="116">
        <v>46</v>
      </c>
      <c r="Z2312" s="116">
        <v>0</v>
      </c>
      <c r="AA2312" s="116">
        <v>0</v>
      </c>
      <c r="AB2312" s="116">
        <v>4</v>
      </c>
      <c r="AC2312" s="116">
        <v>21</v>
      </c>
      <c r="AD2312" s="116">
        <v>2</v>
      </c>
      <c r="AE2312" s="116">
        <v>10</v>
      </c>
      <c r="AF2312" s="116" t="s">
        <v>1860</v>
      </c>
      <c r="AG2312" s="117"/>
      <c r="AH2312" s="117" t="s">
        <v>1861</v>
      </c>
    </row>
    <row r="2313" spans="1:34" x14ac:dyDescent="0.25">
      <c r="A2313" s="117" t="s">
        <v>171</v>
      </c>
      <c r="B2313" s="117" t="s">
        <v>172</v>
      </c>
      <c r="C2313" s="117" t="s">
        <v>6337</v>
      </c>
      <c r="D2313" s="117" t="s">
        <v>1194</v>
      </c>
      <c r="E2313" s="117" t="s">
        <v>461</v>
      </c>
      <c r="F2313" s="117" t="s">
        <v>1206</v>
      </c>
      <c r="G2313" s="117" t="s">
        <v>1207</v>
      </c>
      <c r="H2313" s="117" t="s">
        <v>6338</v>
      </c>
      <c r="I2313" s="117"/>
      <c r="J2313" s="116" t="s">
        <v>1858</v>
      </c>
      <c r="K2313" s="116">
        <v>7.6778820000000003</v>
      </c>
      <c r="L2313" s="116">
        <v>28.955195</v>
      </c>
      <c r="M2313" s="117" t="s">
        <v>2151</v>
      </c>
      <c r="N2313" s="116" t="s">
        <v>159</v>
      </c>
      <c r="O2313" s="116">
        <v>57</v>
      </c>
      <c r="P2313" s="116">
        <v>297</v>
      </c>
      <c r="Q2313" s="116">
        <v>57</v>
      </c>
      <c r="R2313" s="116">
        <v>297</v>
      </c>
      <c r="S2313" s="116">
        <v>0</v>
      </c>
      <c r="T2313" s="116">
        <v>0</v>
      </c>
      <c r="U2313" s="119" t="s">
        <v>146</v>
      </c>
      <c r="V2313" s="116">
        <v>0</v>
      </c>
      <c r="W2313" s="116">
        <v>0</v>
      </c>
      <c r="X2313" s="116">
        <v>0</v>
      </c>
      <c r="Y2313" s="116">
        <v>0</v>
      </c>
      <c r="Z2313" s="116">
        <v>0</v>
      </c>
      <c r="AA2313" s="116">
        <v>0</v>
      </c>
      <c r="AB2313" s="116">
        <v>9</v>
      </c>
      <c r="AC2313" s="116">
        <v>47</v>
      </c>
      <c r="AD2313" s="116">
        <v>11</v>
      </c>
      <c r="AE2313" s="116">
        <v>57</v>
      </c>
      <c r="AF2313" s="116" t="s">
        <v>1860</v>
      </c>
      <c r="AG2313" s="117" t="s">
        <v>1888</v>
      </c>
      <c r="AH2313" s="117" t="s">
        <v>1861</v>
      </c>
    </row>
    <row r="2314" spans="1:34" x14ac:dyDescent="0.25">
      <c r="A2314" s="117" t="s">
        <v>171</v>
      </c>
      <c r="B2314" s="117" t="s">
        <v>172</v>
      </c>
      <c r="C2314" s="117" t="s">
        <v>6339</v>
      </c>
      <c r="D2314" s="117" t="s">
        <v>1194</v>
      </c>
      <c r="E2314" s="117" t="s">
        <v>461</v>
      </c>
      <c r="F2314" s="117" t="s">
        <v>1206</v>
      </c>
      <c r="G2314" s="117" t="s">
        <v>1207</v>
      </c>
      <c r="H2314" s="117" t="s">
        <v>6340</v>
      </c>
      <c r="I2314" s="117"/>
      <c r="J2314" s="116" t="s">
        <v>1858</v>
      </c>
      <c r="K2314" s="116">
        <v>7.7155230000000001</v>
      </c>
      <c r="L2314" s="116">
        <v>28.953797999999999</v>
      </c>
      <c r="M2314" s="117" t="s">
        <v>1859</v>
      </c>
      <c r="N2314" s="116" t="s">
        <v>159</v>
      </c>
      <c r="O2314" s="116">
        <v>31</v>
      </c>
      <c r="P2314" s="116">
        <v>175</v>
      </c>
      <c r="Q2314" s="116">
        <v>31</v>
      </c>
      <c r="R2314" s="116">
        <v>175</v>
      </c>
      <c r="S2314" s="116">
        <v>0</v>
      </c>
      <c r="T2314" s="116">
        <v>0</v>
      </c>
      <c r="U2314" s="116" t="s">
        <v>159</v>
      </c>
      <c r="V2314" s="116">
        <v>5</v>
      </c>
      <c r="W2314" s="116">
        <v>27</v>
      </c>
      <c r="X2314" s="116">
        <v>5</v>
      </c>
      <c r="Y2314" s="116">
        <v>27</v>
      </c>
      <c r="Z2314" s="116">
        <v>0</v>
      </c>
      <c r="AA2314" s="116">
        <v>0</v>
      </c>
      <c r="AB2314" s="116">
        <v>6</v>
      </c>
      <c r="AC2314" s="116">
        <v>31</v>
      </c>
      <c r="AD2314" s="116">
        <v>3</v>
      </c>
      <c r="AE2314" s="116">
        <v>16</v>
      </c>
      <c r="AF2314" s="116" t="s">
        <v>1860</v>
      </c>
      <c r="AG2314" s="117"/>
      <c r="AH2314" s="117" t="s">
        <v>1861</v>
      </c>
    </row>
    <row r="2315" spans="1:34" x14ac:dyDescent="0.25">
      <c r="A2315" s="117" t="s">
        <v>171</v>
      </c>
      <c r="B2315" s="117" t="s">
        <v>172</v>
      </c>
      <c r="C2315" s="117" t="s">
        <v>6341</v>
      </c>
      <c r="D2315" s="117" t="s">
        <v>1194</v>
      </c>
      <c r="E2315" s="117" t="s">
        <v>461</v>
      </c>
      <c r="F2315" s="117" t="s">
        <v>1206</v>
      </c>
      <c r="G2315" s="117" t="s">
        <v>1207</v>
      </c>
      <c r="H2315" s="117" t="s">
        <v>3895</v>
      </c>
      <c r="I2315" s="117"/>
      <c r="J2315" s="116" t="s">
        <v>1858</v>
      </c>
      <c r="K2315" s="116">
        <v>7.8426880240000001</v>
      </c>
      <c r="L2315" s="116">
        <v>28.827967770000001</v>
      </c>
      <c r="M2315" s="117" t="s">
        <v>1859</v>
      </c>
      <c r="N2315" s="116" t="s">
        <v>159</v>
      </c>
      <c r="O2315" s="116">
        <v>16</v>
      </c>
      <c r="P2315" s="116">
        <v>89</v>
      </c>
      <c r="Q2315" s="116">
        <v>16</v>
      </c>
      <c r="R2315" s="116">
        <v>89</v>
      </c>
      <c r="S2315" s="116">
        <v>0</v>
      </c>
      <c r="T2315" s="116">
        <v>0</v>
      </c>
      <c r="U2315" s="119" t="s">
        <v>146</v>
      </c>
      <c r="V2315" s="116">
        <v>0</v>
      </c>
      <c r="W2315" s="116">
        <v>0</v>
      </c>
      <c r="X2315" s="116">
        <v>0</v>
      </c>
      <c r="Y2315" s="116">
        <v>0</v>
      </c>
      <c r="Z2315" s="116">
        <v>0</v>
      </c>
      <c r="AA2315" s="116">
        <v>0</v>
      </c>
      <c r="AB2315" s="116">
        <v>4</v>
      </c>
      <c r="AC2315" s="116">
        <v>21</v>
      </c>
      <c r="AD2315" s="116">
        <v>2</v>
      </c>
      <c r="AE2315" s="116">
        <v>11</v>
      </c>
      <c r="AF2315" s="116" t="s">
        <v>1860</v>
      </c>
      <c r="AG2315" s="117"/>
      <c r="AH2315" s="117" t="s">
        <v>1861</v>
      </c>
    </row>
    <row r="2316" spans="1:34" x14ac:dyDescent="0.25">
      <c r="A2316" s="117" t="s">
        <v>171</v>
      </c>
      <c r="B2316" s="117" t="s">
        <v>172</v>
      </c>
      <c r="C2316" s="117" t="s">
        <v>6342</v>
      </c>
      <c r="D2316" s="117" t="s">
        <v>1194</v>
      </c>
      <c r="E2316" s="117" t="s">
        <v>461</v>
      </c>
      <c r="F2316" s="117" t="s">
        <v>1206</v>
      </c>
      <c r="G2316" s="117" t="s">
        <v>1207</v>
      </c>
      <c r="H2316" s="117" t="s">
        <v>1207</v>
      </c>
      <c r="I2316" s="117"/>
      <c r="J2316" s="116" t="s">
        <v>1858</v>
      </c>
      <c r="K2316" s="116">
        <v>7.7063158270000001</v>
      </c>
      <c r="L2316" s="116">
        <v>28.830494430000002</v>
      </c>
      <c r="M2316" s="117" t="s">
        <v>1859</v>
      </c>
      <c r="N2316" s="116" t="s">
        <v>159</v>
      </c>
      <c r="O2316" s="116">
        <v>162</v>
      </c>
      <c r="P2316" s="116">
        <v>969</v>
      </c>
      <c r="Q2316" s="116">
        <v>162</v>
      </c>
      <c r="R2316" s="116">
        <v>969</v>
      </c>
      <c r="S2316" s="116">
        <v>0</v>
      </c>
      <c r="T2316" s="116">
        <v>0</v>
      </c>
      <c r="U2316" s="119" t="s">
        <v>146</v>
      </c>
      <c r="V2316" s="116">
        <v>0</v>
      </c>
      <c r="W2316" s="116">
        <v>0</v>
      </c>
      <c r="X2316" s="116">
        <v>0</v>
      </c>
      <c r="Y2316" s="116">
        <v>0</v>
      </c>
      <c r="Z2316" s="116">
        <v>0</v>
      </c>
      <c r="AA2316" s="116">
        <v>0</v>
      </c>
      <c r="AB2316" s="116">
        <v>0</v>
      </c>
      <c r="AC2316" s="116">
        <v>0</v>
      </c>
      <c r="AD2316" s="116">
        <v>0</v>
      </c>
      <c r="AE2316" s="116">
        <v>0</v>
      </c>
      <c r="AF2316" s="116" t="s">
        <v>1860</v>
      </c>
      <c r="AG2316" s="117" t="s">
        <v>1888</v>
      </c>
      <c r="AH2316" s="117" t="s">
        <v>1861</v>
      </c>
    </row>
    <row r="2317" spans="1:34" x14ac:dyDescent="0.25">
      <c r="A2317" s="117" t="s">
        <v>171</v>
      </c>
      <c r="B2317" s="117" t="s">
        <v>172</v>
      </c>
      <c r="C2317" s="117" t="s">
        <v>6343</v>
      </c>
      <c r="D2317" s="117" t="s">
        <v>1194</v>
      </c>
      <c r="E2317" s="117" t="s">
        <v>461</v>
      </c>
      <c r="F2317" s="117" t="s">
        <v>1204</v>
      </c>
      <c r="G2317" s="117" t="s">
        <v>1205</v>
      </c>
      <c r="H2317" s="117" t="s">
        <v>6344</v>
      </c>
      <c r="I2317" s="117"/>
      <c r="J2317" s="116" t="s">
        <v>1858</v>
      </c>
      <c r="K2317" s="116">
        <v>7.9791990000000004</v>
      </c>
      <c r="L2317" s="116">
        <v>29.298811000000001</v>
      </c>
      <c r="M2317" s="117" t="s">
        <v>1859</v>
      </c>
      <c r="N2317" s="116" t="s">
        <v>159</v>
      </c>
      <c r="O2317" s="116">
        <v>32</v>
      </c>
      <c r="P2317" s="116">
        <v>166</v>
      </c>
      <c r="Q2317" s="116">
        <v>32</v>
      </c>
      <c r="R2317" s="116">
        <v>166</v>
      </c>
      <c r="S2317" s="116">
        <v>0</v>
      </c>
      <c r="T2317" s="116">
        <v>0</v>
      </c>
      <c r="U2317" s="116" t="s">
        <v>159</v>
      </c>
      <c r="V2317" s="116">
        <v>37</v>
      </c>
      <c r="W2317" s="116">
        <v>192</v>
      </c>
      <c r="X2317" s="116">
        <v>37</v>
      </c>
      <c r="Y2317" s="116">
        <v>192</v>
      </c>
      <c r="Z2317" s="116">
        <v>0</v>
      </c>
      <c r="AA2317" s="116">
        <v>0</v>
      </c>
      <c r="AB2317" s="116">
        <v>2</v>
      </c>
      <c r="AC2317" s="116">
        <v>10</v>
      </c>
      <c r="AD2317" s="116">
        <v>3</v>
      </c>
      <c r="AE2317" s="116">
        <v>16</v>
      </c>
      <c r="AF2317" s="116" t="s">
        <v>1860</v>
      </c>
      <c r="AG2317" s="117"/>
      <c r="AH2317" s="117" t="s">
        <v>1861</v>
      </c>
    </row>
    <row r="2318" spans="1:34" x14ac:dyDescent="0.25">
      <c r="A2318" s="117" t="s">
        <v>171</v>
      </c>
      <c r="B2318" s="117" t="s">
        <v>172</v>
      </c>
      <c r="C2318" s="117" t="s">
        <v>6345</v>
      </c>
      <c r="D2318" s="117" t="s">
        <v>1194</v>
      </c>
      <c r="E2318" s="117" t="s">
        <v>461</v>
      </c>
      <c r="F2318" s="117" t="s">
        <v>1204</v>
      </c>
      <c r="G2318" s="117" t="s">
        <v>1205</v>
      </c>
      <c r="H2318" s="117" t="s">
        <v>2796</v>
      </c>
      <c r="I2318" s="117"/>
      <c r="J2318" s="116" t="s">
        <v>1858</v>
      </c>
      <c r="K2318" s="116">
        <v>7.9856530000000001</v>
      </c>
      <c r="L2318" s="116">
        <v>29.335946</v>
      </c>
      <c r="M2318" s="117" t="s">
        <v>1859</v>
      </c>
      <c r="N2318" s="116" t="s">
        <v>159</v>
      </c>
      <c r="O2318" s="116">
        <v>75</v>
      </c>
      <c r="P2318" s="116">
        <v>390</v>
      </c>
      <c r="Q2318" s="116">
        <v>75</v>
      </c>
      <c r="R2318" s="116">
        <v>390</v>
      </c>
      <c r="S2318" s="116">
        <v>0</v>
      </c>
      <c r="T2318" s="116">
        <v>0</v>
      </c>
      <c r="U2318" s="116" t="s">
        <v>159</v>
      </c>
      <c r="V2318" s="116">
        <v>60</v>
      </c>
      <c r="W2318" s="116">
        <v>312</v>
      </c>
      <c r="X2318" s="116">
        <v>60</v>
      </c>
      <c r="Y2318" s="116">
        <v>312</v>
      </c>
      <c r="Z2318" s="116">
        <v>0</v>
      </c>
      <c r="AA2318" s="116">
        <v>0</v>
      </c>
      <c r="AB2318" s="116">
        <v>2</v>
      </c>
      <c r="AC2318" s="116">
        <v>11</v>
      </c>
      <c r="AD2318" s="116">
        <v>0</v>
      </c>
      <c r="AE2318" s="116">
        <v>0</v>
      </c>
      <c r="AF2318" s="116" t="s">
        <v>1860</v>
      </c>
      <c r="AG2318" s="117"/>
      <c r="AH2318" s="117" t="s">
        <v>1861</v>
      </c>
    </row>
    <row r="2319" spans="1:34" x14ac:dyDescent="0.25">
      <c r="A2319" s="117" t="s">
        <v>171</v>
      </c>
      <c r="B2319" s="117" t="s">
        <v>172</v>
      </c>
      <c r="C2319" s="117" t="s">
        <v>6346</v>
      </c>
      <c r="D2319" s="117" t="s">
        <v>1194</v>
      </c>
      <c r="E2319" s="117" t="s">
        <v>461</v>
      </c>
      <c r="F2319" s="117" t="s">
        <v>1204</v>
      </c>
      <c r="G2319" s="117" t="s">
        <v>1205</v>
      </c>
      <c r="H2319" s="117" t="s">
        <v>6347</v>
      </c>
      <c r="I2319" s="117"/>
      <c r="J2319" s="116" t="s">
        <v>1858</v>
      </c>
      <c r="K2319" s="116">
        <v>7.9477500000000001</v>
      </c>
      <c r="L2319" s="116">
        <v>29.343619</v>
      </c>
      <c r="M2319" s="117" t="s">
        <v>1859</v>
      </c>
      <c r="N2319" s="116" t="s">
        <v>159</v>
      </c>
      <c r="O2319" s="116">
        <v>5</v>
      </c>
      <c r="P2319" s="116">
        <v>26</v>
      </c>
      <c r="Q2319" s="116">
        <v>5</v>
      </c>
      <c r="R2319" s="116">
        <v>26</v>
      </c>
      <c r="S2319" s="116">
        <v>0</v>
      </c>
      <c r="T2319" s="116">
        <v>0</v>
      </c>
      <c r="U2319" s="116" t="s">
        <v>159</v>
      </c>
      <c r="V2319" s="116">
        <v>3</v>
      </c>
      <c r="W2319" s="116">
        <v>16</v>
      </c>
      <c r="X2319" s="116">
        <v>3</v>
      </c>
      <c r="Y2319" s="116">
        <v>16</v>
      </c>
      <c r="Z2319" s="116">
        <v>0</v>
      </c>
      <c r="AA2319" s="116">
        <v>0</v>
      </c>
      <c r="AB2319" s="116">
        <v>1</v>
      </c>
      <c r="AC2319" s="116">
        <v>5</v>
      </c>
      <c r="AD2319" s="116">
        <v>0</v>
      </c>
      <c r="AE2319" s="116">
        <v>0</v>
      </c>
      <c r="AF2319" s="116" t="s">
        <v>1860</v>
      </c>
      <c r="AG2319" s="117"/>
      <c r="AH2319" s="117" t="s">
        <v>1861</v>
      </c>
    </row>
    <row r="2320" spans="1:34" x14ac:dyDescent="0.25">
      <c r="A2320" s="117" t="s">
        <v>171</v>
      </c>
      <c r="B2320" s="117" t="s">
        <v>172</v>
      </c>
      <c r="C2320" s="117" t="s">
        <v>6348</v>
      </c>
      <c r="D2320" s="117" t="s">
        <v>1194</v>
      </c>
      <c r="E2320" s="117" t="s">
        <v>461</v>
      </c>
      <c r="F2320" s="117" t="s">
        <v>1204</v>
      </c>
      <c r="G2320" s="117" t="s">
        <v>1205</v>
      </c>
      <c r="H2320" s="117" t="s">
        <v>6349</v>
      </c>
      <c r="I2320" s="117"/>
      <c r="J2320" s="116" t="s">
        <v>1858</v>
      </c>
      <c r="K2320" s="116">
        <v>7.9916939999999999</v>
      </c>
      <c r="L2320" s="116">
        <v>29.358015000000002</v>
      </c>
      <c r="M2320" s="117" t="s">
        <v>1859</v>
      </c>
      <c r="N2320" s="116" t="s">
        <v>159</v>
      </c>
      <c r="O2320" s="116">
        <v>9</v>
      </c>
      <c r="P2320" s="116">
        <v>52</v>
      </c>
      <c r="Q2320" s="116">
        <v>9</v>
      </c>
      <c r="R2320" s="116">
        <v>52</v>
      </c>
      <c r="S2320" s="116">
        <v>0</v>
      </c>
      <c r="T2320" s="116">
        <v>0</v>
      </c>
      <c r="U2320" s="119" t="s">
        <v>146</v>
      </c>
      <c r="V2320" s="116">
        <v>0</v>
      </c>
      <c r="W2320" s="116">
        <v>0</v>
      </c>
      <c r="X2320" s="116">
        <v>0</v>
      </c>
      <c r="Y2320" s="116">
        <v>0</v>
      </c>
      <c r="Z2320" s="116">
        <v>0</v>
      </c>
      <c r="AA2320" s="116">
        <v>0</v>
      </c>
      <c r="AB2320" s="116">
        <v>0</v>
      </c>
      <c r="AC2320" s="116">
        <v>0</v>
      </c>
      <c r="AD2320" s="116">
        <v>0</v>
      </c>
      <c r="AE2320" s="116">
        <v>0</v>
      </c>
      <c r="AF2320" s="116" t="s">
        <v>1860</v>
      </c>
      <c r="AG2320" s="117"/>
      <c r="AH2320" s="117" t="s">
        <v>1861</v>
      </c>
    </row>
    <row r="2321" spans="1:34" x14ac:dyDescent="0.25">
      <c r="A2321" s="117" t="s">
        <v>171</v>
      </c>
      <c r="B2321" s="117" t="s">
        <v>172</v>
      </c>
      <c r="C2321" s="117" t="s">
        <v>6350</v>
      </c>
      <c r="D2321" s="117" t="s">
        <v>1194</v>
      </c>
      <c r="E2321" s="117" t="s">
        <v>461</v>
      </c>
      <c r="F2321" s="117" t="s">
        <v>1204</v>
      </c>
      <c r="G2321" s="117" t="s">
        <v>1205</v>
      </c>
      <c r="H2321" s="117" t="s">
        <v>6351</v>
      </c>
      <c r="I2321" s="117"/>
      <c r="J2321" s="116" t="s">
        <v>1858</v>
      </c>
      <c r="K2321" s="116">
        <v>7.9697049980000001</v>
      </c>
      <c r="L2321" s="116">
        <v>29.25930331</v>
      </c>
      <c r="M2321" s="117" t="s">
        <v>1859</v>
      </c>
      <c r="N2321" s="116" t="s">
        <v>159</v>
      </c>
      <c r="O2321" s="116">
        <v>267</v>
      </c>
      <c r="P2321" s="116">
        <v>1389</v>
      </c>
      <c r="Q2321" s="116">
        <v>267</v>
      </c>
      <c r="R2321" s="116">
        <v>1389</v>
      </c>
      <c r="S2321" s="116">
        <v>0</v>
      </c>
      <c r="T2321" s="116">
        <v>0</v>
      </c>
      <c r="U2321" s="116" t="s">
        <v>159</v>
      </c>
      <c r="V2321" s="116">
        <v>155</v>
      </c>
      <c r="W2321" s="116">
        <v>813</v>
      </c>
      <c r="X2321" s="116">
        <v>155</v>
      </c>
      <c r="Y2321" s="116">
        <v>813</v>
      </c>
      <c r="Z2321" s="116">
        <v>0</v>
      </c>
      <c r="AA2321" s="116">
        <v>0</v>
      </c>
      <c r="AB2321" s="116">
        <v>4</v>
      </c>
      <c r="AC2321" s="116">
        <v>21</v>
      </c>
      <c r="AD2321" s="116">
        <v>2</v>
      </c>
      <c r="AE2321" s="116">
        <v>10</v>
      </c>
      <c r="AF2321" s="116" t="s">
        <v>1860</v>
      </c>
      <c r="AG2321" s="117"/>
      <c r="AH2321" s="117" t="s">
        <v>1861</v>
      </c>
    </row>
    <row r="2322" spans="1:34" x14ac:dyDescent="0.25">
      <c r="A2322" s="117" t="s">
        <v>171</v>
      </c>
      <c r="B2322" s="117" t="s">
        <v>172</v>
      </c>
      <c r="C2322" s="117" t="s">
        <v>6352</v>
      </c>
      <c r="D2322" s="117" t="s">
        <v>1194</v>
      </c>
      <c r="E2322" s="117" t="s">
        <v>461</v>
      </c>
      <c r="F2322" s="117" t="s">
        <v>1204</v>
      </c>
      <c r="G2322" s="117" t="s">
        <v>1205</v>
      </c>
      <c r="H2322" s="117" t="s">
        <v>1205</v>
      </c>
      <c r="I2322" s="117"/>
      <c r="J2322" s="116" t="s">
        <v>1858</v>
      </c>
      <c r="K2322" s="116">
        <v>7.9805000000000001</v>
      </c>
      <c r="L2322" s="116">
        <v>29.31983</v>
      </c>
      <c r="M2322" s="117" t="s">
        <v>1859</v>
      </c>
      <c r="N2322" s="116" t="s">
        <v>159</v>
      </c>
      <c r="O2322" s="116">
        <v>118</v>
      </c>
      <c r="P2322" s="116">
        <v>708</v>
      </c>
      <c r="Q2322" s="116">
        <v>118</v>
      </c>
      <c r="R2322" s="116">
        <v>708</v>
      </c>
      <c r="S2322" s="116">
        <v>0</v>
      </c>
      <c r="T2322" s="116">
        <v>0</v>
      </c>
      <c r="U2322" s="119" t="s">
        <v>146</v>
      </c>
      <c r="V2322" s="116">
        <v>0</v>
      </c>
      <c r="W2322" s="116">
        <v>0</v>
      </c>
      <c r="X2322" s="116">
        <v>0</v>
      </c>
      <c r="Y2322" s="116">
        <v>0</v>
      </c>
      <c r="Z2322" s="116">
        <v>0</v>
      </c>
      <c r="AA2322" s="116">
        <v>0</v>
      </c>
      <c r="AB2322" s="116">
        <v>0</v>
      </c>
      <c r="AC2322" s="116">
        <v>0</v>
      </c>
      <c r="AD2322" s="116">
        <v>0</v>
      </c>
      <c r="AE2322" s="116">
        <v>0</v>
      </c>
      <c r="AF2322" s="116" t="s">
        <v>1860</v>
      </c>
      <c r="AG2322" s="117" t="s">
        <v>1888</v>
      </c>
      <c r="AH2322" s="117" t="s">
        <v>1861</v>
      </c>
    </row>
    <row r="2323" spans="1:34" x14ac:dyDescent="0.25">
      <c r="A2323" s="117" t="s">
        <v>171</v>
      </c>
      <c r="B2323" s="117" t="s">
        <v>172</v>
      </c>
      <c r="C2323" s="117" t="s">
        <v>6353</v>
      </c>
      <c r="D2323" s="117" t="s">
        <v>1194</v>
      </c>
      <c r="E2323" s="117" t="s">
        <v>461</v>
      </c>
      <c r="F2323" s="117" t="s">
        <v>1193</v>
      </c>
      <c r="G2323" s="117" t="s">
        <v>1195</v>
      </c>
      <c r="H2323" s="117" t="s">
        <v>6354</v>
      </c>
      <c r="I2323" s="117"/>
      <c r="J2323" s="116" t="s">
        <v>1858</v>
      </c>
      <c r="K2323" s="116">
        <v>8.1216460000000001</v>
      </c>
      <c r="L2323" s="116">
        <v>29.391822999999999</v>
      </c>
      <c r="M2323" s="117" t="s">
        <v>1859</v>
      </c>
      <c r="N2323" s="116" t="s">
        <v>159</v>
      </c>
      <c r="O2323" s="116">
        <v>64</v>
      </c>
      <c r="P2323" s="116">
        <v>333</v>
      </c>
      <c r="Q2323" s="116">
        <v>64</v>
      </c>
      <c r="R2323" s="116">
        <v>333</v>
      </c>
      <c r="S2323" s="116">
        <v>0</v>
      </c>
      <c r="T2323" s="116">
        <v>0</v>
      </c>
      <c r="U2323" s="116" t="s">
        <v>159</v>
      </c>
      <c r="V2323" s="116">
        <v>12</v>
      </c>
      <c r="W2323" s="116">
        <v>73</v>
      </c>
      <c r="X2323" s="116">
        <v>0</v>
      </c>
      <c r="Y2323" s="116">
        <v>0</v>
      </c>
      <c r="Z2323" s="116">
        <v>12</v>
      </c>
      <c r="AA2323" s="116">
        <v>73</v>
      </c>
      <c r="AB2323" s="116">
        <v>2</v>
      </c>
      <c r="AC2323" s="116">
        <v>11</v>
      </c>
      <c r="AD2323" s="116">
        <v>1</v>
      </c>
      <c r="AE2323" s="116">
        <v>5</v>
      </c>
      <c r="AF2323" s="116" t="s">
        <v>1860</v>
      </c>
      <c r="AG2323" s="117"/>
      <c r="AH2323" s="117" t="s">
        <v>1861</v>
      </c>
    </row>
    <row r="2324" spans="1:34" x14ac:dyDescent="0.25">
      <c r="A2324" s="117" t="s">
        <v>171</v>
      </c>
      <c r="B2324" s="117" t="s">
        <v>172</v>
      </c>
      <c r="C2324" s="117" t="s">
        <v>6355</v>
      </c>
      <c r="D2324" s="117" t="s">
        <v>1194</v>
      </c>
      <c r="E2324" s="117" t="s">
        <v>461</v>
      </c>
      <c r="F2324" s="117" t="s">
        <v>1193</v>
      </c>
      <c r="G2324" s="117" t="s">
        <v>1195</v>
      </c>
      <c r="H2324" s="117" t="s">
        <v>6356</v>
      </c>
      <c r="I2324" s="117"/>
      <c r="J2324" s="116" t="s">
        <v>1858</v>
      </c>
      <c r="K2324" s="116">
        <v>8.1430000000000007</v>
      </c>
      <c r="L2324" s="116">
        <v>29.452000000000002</v>
      </c>
      <c r="M2324" s="117" t="s">
        <v>1859</v>
      </c>
      <c r="N2324" s="116" t="s">
        <v>159</v>
      </c>
      <c r="O2324" s="116">
        <v>107</v>
      </c>
      <c r="P2324" s="116">
        <v>568</v>
      </c>
      <c r="Q2324" s="116">
        <v>107</v>
      </c>
      <c r="R2324" s="116">
        <v>568</v>
      </c>
      <c r="S2324" s="116">
        <v>0</v>
      </c>
      <c r="T2324" s="116">
        <v>0</v>
      </c>
      <c r="U2324" s="119" t="s">
        <v>146</v>
      </c>
      <c r="V2324" s="116">
        <v>0</v>
      </c>
      <c r="W2324" s="116">
        <v>0</v>
      </c>
      <c r="X2324" s="116">
        <v>0</v>
      </c>
      <c r="Y2324" s="116">
        <v>0</v>
      </c>
      <c r="Z2324" s="116">
        <v>0</v>
      </c>
      <c r="AA2324" s="116">
        <v>0</v>
      </c>
      <c r="AB2324" s="116">
        <v>1</v>
      </c>
      <c r="AC2324" s="116">
        <v>5</v>
      </c>
      <c r="AD2324" s="116">
        <v>3</v>
      </c>
      <c r="AE2324" s="116">
        <v>16</v>
      </c>
      <c r="AF2324" s="116" t="s">
        <v>1860</v>
      </c>
      <c r="AG2324" s="117"/>
      <c r="AH2324" s="117" t="s">
        <v>1861</v>
      </c>
    </row>
    <row r="2325" spans="1:34" x14ac:dyDescent="0.25">
      <c r="A2325" s="117" t="s">
        <v>171</v>
      </c>
      <c r="B2325" s="117" t="s">
        <v>172</v>
      </c>
      <c r="C2325" s="117" t="s">
        <v>6357</v>
      </c>
      <c r="D2325" s="117" t="s">
        <v>1194</v>
      </c>
      <c r="E2325" s="117" t="s">
        <v>461</v>
      </c>
      <c r="F2325" s="117" t="s">
        <v>1193</v>
      </c>
      <c r="G2325" s="117" t="s">
        <v>1195</v>
      </c>
      <c r="H2325" s="117" t="s">
        <v>6358</v>
      </c>
      <c r="I2325" s="117"/>
      <c r="J2325" s="116" t="s">
        <v>1858</v>
      </c>
      <c r="K2325" s="116">
        <v>8.0758559999999999</v>
      </c>
      <c r="L2325" s="116">
        <v>29.431408999999999</v>
      </c>
      <c r="M2325" s="117" t="s">
        <v>1859</v>
      </c>
      <c r="N2325" s="116" t="s">
        <v>159</v>
      </c>
      <c r="O2325" s="116">
        <v>71</v>
      </c>
      <c r="P2325" s="116">
        <v>369</v>
      </c>
      <c r="Q2325" s="116">
        <v>71</v>
      </c>
      <c r="R2325" s="116">
        <v>369</v>
      </c>
      <c r="S2325" s="116">
        <v>0</v>
      </c>
      <c r="T2325" s="116">
        <v>0</v>
      </c>
      <c r="U2325" s="116" t="s">
        <v>159</v>
      </c>
      <c r="V2325" s="116">
        <v>14</v>
      </c>
      <c r="W2325" s="116">
        <v>73</v>
      </c>
      <c r="X2325" s="116">
        <v>14</v>
      </c>
      <c r="Y2325" s="116">
        <v>73</v>
      </c>
      <c r="Z2325" s="116">
        <v>0</v>
      </c>
      <c r="AA2325" s="116">
        <v>0</v>
      </c>
      <c r="AB2325" s="116">
        <v>4</v>
      </c>
      <c r="AC2325" s="116">
        <v>21</v>
      </c>
      <c r="AD2325" s="116">
        <v>4</v>
      </c>
      <c r="AE2325" s="116">
        <v>21</v>
      </c>
      <c r="AF2325" s="116" t="s">
        <v>1860</v>
      </c>
      <c r="AG2325" s="117"/>
      <c r="AH2325" s="117" t="s">
        <v>1861</v>
      </c>
    </row>
    <row r="2326" spans="1:34" x14ac:dyDescent="0.25">
      <c r="A2326" s="117" t="s">
        <v>171</v>
      </c>
      <c r="B2326" s="117" t="s">
        <v>172</v>
      </c>
      <c r="C2326" s="117" t="s">
        <v>6359</v>
      </c>
      <c r="D2326" s="117" t="s">
        <v>1194</v>
      </c>
      <c r="E2326" s="117" t="s">
        <v>461</v>
      </c>
      <c r="F2326" s="117" t="s">
        <v>1193</v>
      </c>
      <c r="G2326" s="117" t="s">
        <v>1195</v>
      </c>
      <c r="H2326" s="117" t="s">
        <v>1195</v>
      </c>
      <c r="I2326" s="117"/>
      <c r="J2326" s="116" t="s">
        <v>1858</v>
      </c>
      <c r="K2326" s="116">
        <v>8.1394000000000002</v>
      </c>
      <c r="L2326" s="116">
        <v>29.303709999999999</v>
      </c>
      <c r="M2326" s="117" t="s">
        <v>1859</v>
      </c>
      <c r="N2326" s="116" t="s">
        <v>159</v>
      </c>
      <c r="O2326" s="116">
        <v>270</v>
      </c>
      <c r="P2326" s="116">
        <v>1258</v>
      </c>
      <c r="Q2326" s="116">
        <v>270</v>
      </c>
      <c r="R2326" s="116">
        <v>1258</v>
      </c>
      <c r="S2326" s="116">
        <v>0</v>
      </c>
      <c r="T2326" s="116">
        <v>0</v>
      </c>
      <c r="U2326" s="119" t="s">
        <v>146</v>
      </c>
      <c r="V2326" s="116">
        <v>0</v>
      </c>
      <c r="W2326" s="116">
        <v>0</v>
      </c>
      <c r="X2326" s="116">
        <v>0</v>
      </c>
      <c r="Y2326" s="116">
        <v>0</v>
      </c>
      <c r="Z2326" s="116">
        <v>0</v>
      </c>
      <c r="AA2326" s="116">
        <v>0</v>
      </c>
      <c r="AB2326" s="116">
        <v>0</v>
      </c>
      <c r="AC2326" s="116">
        <v>0</v>
      </c>
      <c r="AD2326" s="116">
        <v>0</v>
      </c>
      <c r="AE2326" s="116">
        <v>0</v>
      </c>
      <c r="AF2326" s="116" t="s">
        <v>1860</v>
      </c>
      <c r="AG2326" s="117" t="s">
        <v>1888</v>
      </c>
      <c r="AH2326" s="117" t="s">
        <v>1861</v>
      </c>
    </row>
    <row r="2327" spans="1:34" x14ac:dyDescent="0.25">
      <c r="A2327" s="117" t="s">
        <v>171</v>
      </c>
      <c r="B2327" s="117" t="s">
        <v>172</v>
      </c>
      <c r="C2327" s="117" t="s">
        <v>6360</v>
      </c>
      <c r="D2327" s="117" t="s">
        <v>1194</v>
      </c>
      <c r="E2327" s="117" t="s">
        <v>461</v>
      </c>
      <c r="F2327" s="117" t="s">
        <v>1226</v>
      </c>
      <c r="G2327" s="117" t="s">
        <v>1227</v>
      </c>
      <c r="H2327" s="117" t="s">
        <v>6361</v>
      </c>
      <c r="I2327" s="117"/>
      <c r="J2327" s="116" t="s">
        <v>1858</v>
      </c>
      <c r="K2327" s="116">
        <v>7.7206390000000003</v>
      </c>
      <c r="L2327" s="116">
        <v>29.138964999999999</v>
      </c>
      <c r="M2327" s="117" t="s">
        <v>1859</v>
      </c>
      <c r="N2327" s="116" t="s">
        <v>159</v>
      </c>
      <c r="O2327" s="116">
        <v>46</v>
      </c>
      <c r="P2327" s="116">
        <v>239</v>
      </c>
      <c r="Q2327" s="116">
        <v>46</v>
      </c>
      <c r="R2327" s="116">
        <v>239</v>
      </c>
      <c r="S2327" s="116">
        <v>0</v>
      </c>
      <c r="T2327" s="116">
        <v>0</v>
      </c>
      <c r="U2327" s="116" t="s">
        <v>159</v>
      </c>
      <c r="V2327" s="116">
        <v>31</v>
      </c>
      <c r="W2327" s="116">
        <v>161</v>
      </c>
      <c r="X2327" s="116">
        <v>31</v>
      </c>
      <c r="Y2327" s="116">
        <v>161</v>
      </c>
      <c r="Z2327" s="116">
        <v>0</v>
      </c>
      <c r="AA2327" s="116">
        <v>0</v>
      </c>
      <c r="AB2327" s="116">
        <v>4</v>
      </c>
      <c r="AC2327" s="116">
        <v>20</v>
      </c>
      <c r="AD2327" s="116">
        <v>2</v>
      </c>
      <c r="AE2327" s="116">
        <v>11</v>
      </c>
      <c r="AF2327" s="116" t="s">
        <v>1860</v>
      </c>
      <c r="AG2327" s="117"/>
      <c r="AH2327" s="117" t="s">
        <v>1861</v>
      </c>
    </row>
    <row r="2328" spans="1:34" x14ac:dyDescent="0.25">
      <c r="A2328" s="117" t="s">
        <v>171</v>
      </c>
      <c r="B2328" s="117" t="s">
        <v>172</v>
      </c>
      <c r="C2328" s="117" t="s">
        <v>6362</v>
      </c>
      <c r="D2328" s="117" t="s">
        <v>1194</v>
      </c>
      <c r="E2328" s="117" t="s">
        <v>461</v>
      </c>
      <c r="F2328" s="117" t="s">
        <v>1226</v>
      </c>
      <c r="G2328" s="117" t="s">
        <v>1227</v>
      </c>
      <c r="H2328" s="117" t="s">
        <v>6363</v>
      </c>
      <c r="I2328" s="117"/>
      <c r="J2328" s="116" t="s">
        <v>1858</v>
      </c>
      <c r="K2328" s="116">
        <v>7.6666667000000004</v>
      </c>
      <c r="L2328" s="116">
        <v>29.183333300000001</v>
      </c>
      <c r="M2328" s="117" t="s">
        <v>1859</v>
      </c>
      <c r="N2328" s="116" t="s">
        <v>159</v>
      </c>
      <c r="O2328" s="116">
        <v>34</v>
      </c>
      <c r="P2328" s="116">
        <v>177</v>
      </c>
      <c r="Q2328" s="116">
        <v>34</v>
      </c>
      <c r="R2328" s="116">
        <v>177</v>
      </c>
      <c r="S2328" s="116">
        <v>0</v>
      </c>
      <c r="T2328" s="116">
        <v>0</v>
      </c>
      <c r="U2328" s="116" t="s">
        <v>159</v>
      </c>
      <c r="V2328" s="116">
        <v>6</v>
      </c>
      <c r="W2328" s="116">
        <v>31</v>
      </c>
      <c r="X2328" s="116">
        <v>6</v>
      </c>
      <c r="Y2328" s="116">
        <v>31</v>
      </c>
      <c r="Z2328" s="116">
        <v>0</v>
      </c>
      <c r="AA2328" s="116">
        <v>0</v>
      </c>
      <c r="AB2328" s="116">
        <v>0</v>
      </c>
      <c r="AC2328" s="116">
        <v>0</v>
      </c>
      <c r="AD2328" s="116">
        <v>9</v>
      </c>
      <c r="AE2328" s="116">
        <v>47</v>
      </c>
      <c r="AF2328" s="116" t="s">
        <v>1860</v>
      </c>
      <c r="AG2328" s="117"/>
      <c r="AH2328" s="117" t="s">
        <v>1861</v>
      </c>
    </row>
    <row r="2329" spans="1:34" x14ac:dyDescent="0.25">
      <c r="A2329" s="117" t="s">
        <v>171</v>
      </c>
      <c r="B2329" s="117" t="s">
        <v>172</v>
      </c>
      <c r="C2329" s="117" t="s">
        <v>6364</v>
      </c>
      <c r="D2329" s="117" t="s">
        <v>1194</v>
      </c>
      <c r="E2329" s="117" t="s">
        <v>461</v>
      </c>
      <c r="F2329" s="117" t="s">
        <v>1226</v>
      </c>
      <c r="G2329" s="117" t="s">
        <v>1227</v>
      </c>
      <c r="H2329" s="117" t="s">
        <v>6365</v>
      </c>
      <c r="I2329" s="117"/>
      <c r="J2329" s="116" t="s">
        <v>1858</v>
      </c>
      <c r="K2329" s="116">
        <v>7.7225979999999996</v>
      </c>
      <c r="L2329" s="116">
        <v>29.242705000000001</v>
      </c>
      <c r="M2329" s="117" t="s">
        <v>1859</v>
      </c>
      <c r="N2329" s="116" t="s">
        <v>159</v>
      </c>
      <c r="O2329" s="116">
        <v>53</v>
      </c>
      <c r="P2329" s="116">
        <v>276</v>
      </c>
      <c r="Q2329" s="116">
        <v>53</v>
      </c>
      <c r="R2329" s="116">
        <v>276</v>
      </c>
      <c r="S2329" s="116">
        <v>0</v>
      </c>
      <c r="T2329" s="116">
        <v>0</v>
      </c>
      <c r="U2329" s="116" t="s">
        <v>159</v>
      </c>
      <c r="V2329" s="116">
        <v>2</v>
      </c>
      <c r="W2329" s="116">
        <v>10</v>
      </c>
      <c r="X2329" s="116">
        <v>2</v>
      </c>
      <c r="Y2329" s="116">
        <v>10</v>
      </c>
      <c r="Z2329" s="116">
        <v>0</v>
      </c>
      <c r="AA2329" s="116">
        <v>0</v>
      </c>
      <c r="AB2329" s="116">
        <v>1</v>
      </c>
      <c r="AC2329" s="116">
        <v>5</v>
      </c>
      <c r="AD2329" s="116">
        <v>1</v>
      </c>
      <c r="AE2329" s="116">
        <v>5</v>
      </c>
      <c r="AF2329" s="116" t="s">
        <v>1860</v>
      </c>
      <c r="AG2329" s="117"/>
      <c r="AH2329" s="117" t="s">
        <v>1861</v>
      </c>
    </row>
    <row r="2330" spans="1:34" x14ac:dyDescent="0.25">
      <c r="A2330" s="117" t="s">
        <v>171</v>
      </c>
      <c r="B2330" s="117" t="s">
        <v>172</v>
      </c>
      <c r="C2330" s="117" t="s">
        <v>6366</v>
      </c>
      <c r="D2330" s="117" t="s">
        <v>1194</v>
      </c>
      <c r="E2330" s="117" t="s">
        <v>461</v>
      </c>
      <c r="F2330" s="117" t="s">
        <v>1226</v>
      </c>
      <c r="G2330" s="117" t="s">
        <v>1227</v>
      </c>
      <c r="H2330" s="117" t="s">
        <v>1227</v>
      </c>
      <c r="I2330" s="117"/>
      <c r="J2330" s="116" t="s">
        <v>1858</v>
      </c>
      <c r="K2330" s="116">
        <v>7.6669439480000001</v>
      </c>
      <c r="L2330" s="116">
        <v>29.179579140000001</v>
      </c>
      <c r="M2330" s="117" t="s">
        <v>1859</v>
      </c>
      <c r="N2330" s="116" t="s">
        <v>159</v>
      </c>
      <c r="O2330" s="116">
        <v>235</v>
      </c>
      <c r="P2330" s="116">
        <v>1027</v>
      </c>
      <c r="Q2330" s="116">
        <v>235</v>
      </c>
      <c r="R2330" s="116">
        <v>1027</v>
      </c>
      <c r="S2330" s="116">
        <v>0</v>
      </c>
      <c r="T2330" s="116">
        <v>0</v>
      </c>
      <c r="U2330" s="116" t="s">
        <v>159</v>
      </c>
      <c r="V2330" s="116">
        <v>3</v>
      </c>
      <c r="W2330" s="116">
        <v>16</v>
      </c>
      <c r="X2330" s="116">
        <v>3</v>
      </c>
      <c r="Y2330" s="116">
        <v>16</v>
      </c>
      <c r="Z2330" s="116">
        <v>0</v>
      </c>
      <c r="AA2330" s="116">
        <v>0</v>
      </c>
      <c r="AB2330" s="116">
        <v>13</v>
      </c>
      <c r="AC2330" s="116">
        <v>68</v>
      </c>
      <c r="AD2330" s="116">
        <v>5</v>
      </c>
      <c r="AE2330" s="116">
        <v>26</v>
      </c>
      <c r="AF2330" s="116" t="s">
        <v>1860</v>
      </c>
      <c r="AG2330" s="117"/>
      <c r="AH2330" s="117" t="s">
        <v>1861</v>
      </c>
    </row>
    <row r="2331" spans="1:34" x14ac:dyDescent="0.25">
      <c r="A2331" s="117" t="s">
        <v>171</v>
      </c>
      <c r="B2331" s="117" t="s">
        <v>172</v>
      </c>
      <c r="C2331" s="117" t="s">
        <v>6367</v>
      </c>
      <c r="D2331" s="117" t="s">
        <v>1194</v>
      </c>
      <c r="E2331" s="117" t="s">
        <v>461</v>
      </c>
      <c r="F2331" s="117" t="s">
        <v>1226</v>
      </c>
      <c r="G2331" s="117" t="s">
        <v>1227</v>
      </c>
      <c r="H2331" s="117" t="s">
        <v>6368</v>
      </c>
      <c r="I2331" s="117"/>
      <c r="J2331" s="116" t="s">
        <v>1858</v>
      </c>
      <c r="K2331" s="116">
        <v>7.7320359999999999</v>
      </c>
      <c r="L2331" s="116">
        <v>29.206036000000001</v>
      </c>
      <c r="M2331" s="117" t="s">
        <v>1859</v>
      </c>
      <c r="N2331" s="116" t="s">
        <v>159</v>
      </c>
      <c r="O2331" s="116">
        <v>53</v>
      </c>
      <c r="P2331" s="116">
        <v>276</v>
      </c>
      <c r="Q2331" s="116">
        <v>53</v>
      </c>
      <c r="R2331" s="116">
        <v>276</v>
      </c>
      <c r="S2331" s="116">
        <v>0</v>
      </c>
      <c r="T2331" s="116">
        <v>0</v>
      </c>
      <c r="U2331" s="116" t="s">
        <v>159</v>
      </c>
      <c r="V2331" s="116">
        <v>8</v>
      </c>
      <c r="W2331" s="116">
        <v>42</v>
      </c>
      <c r="X2331" s="116">
        <v>8</v>
      </c>
      <c r="Y2331" s="116">
        <v>42</v>
      </c>
      <c r="Z2331" s="116">
        <v>0</v>
      </c>
      <c r="AA2331" s="116">
        <v>0</v>
      </c>
      <c r="AB2331" s="116">
        <v>0</v>
      </c>
      <c r="AC2331" s="116">
        <v>0</v>
      </c>
      <c r="AD2331" s="116">
        <v>1</v>
      </c>
      <c r="AE2331" s="116">
        <v>5</v>
      </c>
      <c r="AF2331" s="116" t="s">
        <v>1860</v>
      </c>
      <c r="AG2331" s="117"/>
      <c r="AH2331" s="117" t="s">
        <v>1861</v>
      </c>
    </row>
    <row r="2332" spans="1:34" x14ac:dyDescent="0.25">
      <c r="A2332" s="117" t="s">
        <v>171</v>
      </c>
      <c r="B2332" s="117" t="s">
        <v>172</v>
      </c>
      <c r="C2332" s="117" t="s">
        <v>6369</v>
      </c>
      <c r="D2332" s="117" t="s">
        <v>1194</v>
      </c>
      <c r="E2332" s="117" t="s">
        <v>461</v>
      </c>
      <c r="F2332" s="117" t="s">
        <v>1226</v>
      </c>
      <c r="G2332" s="117" t="s">
        <v>1227</v>
      </c>
      <c r="H2332" s="117" t="s">
        <v>6370</v>
      </c>
      <c r="I2332" s="117"/>
      <c r="J2332" s="116" t="s">
        <v>1858</v>
      </c>
      <c r="K2332" s="116">
        <v>7.6969250000000002</v>
      </c>
      <c r="L2332" s="116">
        <v>29.261329</v>
      </c>
      <c r="M2332" s="117" t="s">
        <v>1859</v>
      </c>
      <c r="N2332" s="116" t="s">
        <v>159</v>
      </c>
      <c r="O2332" s="116">
        <v>967</v>
      </c>
      <c r="P2332" s="116">
        <v>4928</v>
      </c>
      <c r="Q2332" s="116">
        <v>967</v>
      </c>
      <c r="R2332" s="116">
        <v>4928</v>
      </c>
      <c r="S2332" s="116">
        <v>0</v>
      </c>
      <c r="T2332" s="116">
        <v>0</v>
      </c>
      <c r="U2332" s="119" t="s">
        <v>146</v>
      </c>
      <c r="V2332" s="116">
        <v>0</v>
      </c>
      <c r="W2332" s="116">
        <v>0</v>
      </c>
      <c r="X2332" s="116">
        <v>0</v>
      </c>
      <c r="Y2332" s="116">
        <v>0</v>
      </c>
      <c r="Z2332" s="116">
        <v>0</v>
      </c>
      <c r="AA2332" s="116">
        <v>0</v>
      </c>
      <c r="AB2332" s="116">
        <v>5</v>
      </c>
      <c r="AC2332" s="116">
        <v>26</v>
      </c>
      <c r="AD2332" s="116">
        <v>11</v>
      </c>
      <c r="AE2332" s="116">
        <v>57</v>
      </c>
      <c r="AF2332" s="116" t="s">
        <v>1860</v>
      </c>
      <c r="AG2332" s="117"/>
      <c r="AH2332" s="117" t="s">
        <v>1861</v>
      </c>
    </row>
    <row r="2333" spans="1:34" x14ac:dyDescent="0.25">
      <c r="A2333" s="117" t="s">
        <v>171</v>
      </c>
      <c r="B2333" s="117" t="s">
        <v>172</v>
      </c>
      <c r="C2333" s="117" t="s">
        <v>6371</v>
      </c>
      <c r="D2333" s="117" t="s">
        <v>1194</v>
      </c>
      <c r="E2333" s="117" t="s">
        <v>461</v>
      </c>
      <c r="F2333" s="117" t="s">
        <v>1226</v>
      </c>
      <c r="G2333" s="117" t="s">
        <v>1227</v>
      </c>
      <c r="H2333" s="117" t="s">
        <v>887</v>
      </c>
      <c r="I2333" s="117"/>
      <c r="J2333" s="116" t="s">
        <v>1858</v>
      </c>
      <c r="K2333" s="116">
        <v>7.7320359190000003</v>
      </c>
      <c r="L2333" s="116">
        <v>29.206036220000001</v>
      </c>
      <c r="M2333" s="117" t="s">
        <v>1859</v>
      </c>
      <c r="N2333" s="116" t="s">
        <v>159</v>
      </c>
      <c r="O2333" s="116">
        <v>1158</v>
      </c>
      <c r="P2333" s="116">
        <v>6022</v>
      </c>
      <c r="Q2333" s="116">
        <v>1158</v>
      </c>
      <c r="R2333" s="116">
        <v>6022</v>
      </c>
      <c r="S2333" s="116">
        <v>0</v>
      </c>
      <c r="T2333" s="116">
        <v>0</v>
      </c>
      <c r="U2333" s="119" t="s">
        <v>146</v>
      </c>
      <c r="V2333" s="116">
        <v>0</v>
      </c>
      <c r="W2333" s="116">
        <v>0</v>
      </c>
      <c r="X2333" s="116">
        <v>0</v>
      </c>
      <c r="Y2333" s="116">
        <v>0</v>
      </c>
      <c r="Z2333" s="116">
        <v>0</v>
      </c>
      <c r="AA2333" s="116">
        <v>0</v>
      </c>
      <c r="AB2333" s="116">
        <v>3</v>
      </c>
      <c r="AC2333" s="116">
        <v>16</v>
      </c>
      <c r="AD2333" s="116">
        <v>7</v>
      </c>
      <c r="AE2333" s="116">
        <v>36</v>
      </c>
      <c r="AF2333" s="116" t="s">
        <v>1860</v>
      </c>
      <c r="AG2333" s="117"/>
      <c r="AH2333" s="117" t="s">
        <v>1861</v>
      </c>
    </row>
    <row r="2334" spans="1:34" x14ac:dyDescent="0.25">
      <c r="A2334" s="117" t="s">
        <v>171</v>
      </c>
      <c r="B2334" s="117" t="s">
        <v>172</v>
      </c>
      <c r="C2334" s="117" t="s">
        <v>6372</v>
      </c>
      <c r="D2334" s="117" t="s">
        <v>1194</v>
      </c>
      <c r="E2334" s="117" t="s">
        <v>461</v>
      </c>
      <c r="F2334" s="117" t="s">
        <v>1226</v>
      </c>
      <c r="G2334" s="117" t="s">
        <v>1227</v>
      </c>
      <c r="H2334" s="117" t="s">
        <v>6373</v>
      </c>
      <c r="I2334" s="117"/>
      <c r="J2334" s="116" t="s">
        <v>1858</v>
      </c>
      <c r="K2334" s="116">
        <v>7.6833299999999998</v>
      </c>
      <c r="L2334" s="116">
        <v>29.275659999999998</v>
      </c>
      <c r="M2334" s="117" t="s">
        <v>1859</v>
      </c>
      <c r="N2334" s="116" t="s">
        <v>159</v>
      </c>
      <c r="O2334" s="116">
        <v>1742</v>
      </c>
      <c r="P2334" s="116">
        <v>8785</v>
      </c>
      <c r="Q2334" s="116">
        <v>1742</v>
      </c>
      <c r="R2334" s="116">
        <v>8785</v>
      </c>
      <c r="S2334" s="116">
        <v>0</v>
      </c>
      <c r="T2334" s="116">
        <v>0</v>
      </c>
      <c r="U2334" s="119" t="s">
        <v>146</v>
      </c>
      <c r="V2334" s="116">
        <v>0</v>
      </c>
      <c r="W2334" s="116">
        <v>0</v>
      </c>
      <c r="X2334" s="116">
        <v>0</v>
      </c>
      <c r="Y2334" s="116">
        <v>0</v>
      </c>
      <c r="Z2334" s="116">
        <v>0</v>
      </c>
      <c r="AA2334" s="116">
        <v>0</v>
      </c>
      <c r="AB2334" s="116">
        <v>0</v>
      </c>
      <c r="AC2334" s="116">
        <v>0</v>
      </c>
      <c r="AD2334" s="116">
        <v>3</v>
      </c>
      <c r="AE2334" s="116">
        <v>16</v>
      </c>
      <c r="AF2334" s="116" t="s">
        <v>1860</v>
      </c>
      <c r="AG2334" s="117"/>
      <c r="AH2334" s="117" t="s">
        <v>1861</v>
      </c>
    </row>
    <row r="2335" spans="1:34" x14ac:dyDescent="0.25">
      <c r="A2335" s="117" t="s">
        <v>171</v>
      </c>
      <c r="B2335" s="117" t="s">
        <v>172</v>
      </c>
      <c r="C2335" s="117" t="s">
        <v>6374</v>
      </c>
      <c r="D2335" s="117" t="s">
        <v>1035</v>
      </c>
      <c r="E2335" s="117" t="s">
        <v>998</v>
      </c>
      <c r="F2335" s="117" t="s">
        <v>1270</v>
      </c>
      <c r="G2335" s="117" t="s">
        <v>1271</v>
      </c>
      <c r="H2335" s="117" t="s">
        <v>6375</v>
      </c>
      <c r="I2335" s="117"/>
      <c r="J2335" s="116" t="s">
        <v>1858</v>
      </c>
      <c r="K2335" s="116">
        <v>8.3461870000000005</v>
      </c>
      <c r="L2335" s="116">
        <v>29.107794999999999</v>
      </c>
      <c r="M2335" s="117" t="s">
        <v>1859</v>
      </c>
      <c r="N2335" s="116" t="s">
        <v>159</v>
      </c>
      <c r="O2335" s="116">
        <v>567</v>
      </c>
      <c r="P2335" s="116">
        <v>3511</v>
      </c>
      <c r="Q2335" s="116">
        <v>567</v>
      </c>
      <c r="R2335" s="116">
        <v>3511</v>
      </c>
      <c r="S2335" s="116">
        <v>0</v>
      </c>
      <c r="T2335" s="116">
        <v>0</v>
      </c>
      <c r="U2335" s="116" t="s">
        <v>159</v>
      </c>
      <c r="V2335" s="116">
        <v>13</v>
      </c>
      <c r="W2335" s="116">
        <v>69</v>
      </c>
      <c r="X2335" s="116">
        <v>11</v>
      </c>
      <c r="Y2335" s="116">
        <v>57</v>
      </c>
      <c r="Z2335" s="116">
        <v>2</v>
      </c>
      <c r="AA2335" s="116">
        <v>12</v>
      </c>
      <c r="AB2335" s="116">
        <v>25</v>
      </c>
      <c r="AC2335" s="116">
        <v>125</v>
      </c>
      <c r="AD2335" s="116">
        <v>0</v>
      </c>
      <c r="AE2335" s="116">
        <v>0</v>
      </c>
      <c r="AF2335" s="116" t="s">
        <v>1860</v>
      </c>
      <c r="AG2335" s="117"/>
      <c r="AH2335" s="117" t="s">
        <v>1861</v>
      </c>
    </row>
    <row r="2336" spans="1:34" x14ac:dyDescent="0.25">
      <c r="A2336" s="117" t="s">
        <v>171</v>
      </c>
      <c r="B2336" s="117" t="s">
        <v>172</v>
      </c>
      <c r="C2336" s="117" t="s">
        <v>6376</v>
      </c>
      <c r="D2336" s="117" t="s">
        <v>1035</v>
      </c>
      <c r="E2336" s="117" t="s">
        <v>998</v>
      </c>
      <c r="F2336" s="117" t="s">
        <v>1270</v>
      </c>
      <c r="G2336" s="117" t="s">
        <v>1271</v>
      </c>
      <c r="H2336" s="117" t="s">
        <v>6377</v>
      </c>
      <c r="I2336" s="117"/>
      <c r="J2336" s="116" t="s">
        <v>1858</v>
      </c>
      <c r="K2336" s="116">
        <v>8.4013089999999995</v>
      </c>
      <c r="L2336" s="116">
        <v>29.267824000000001</v>
      </c>
      <c r="M2336" s="117" t="s">
        <v>1859</v>
      </c>
      <c r="N2336" s="116" t="s">
        <v>159</v>
      </c>
      <c r="O2336" s="116">
        <v>833</v>
      </c>
      <c r="P2336" s="116">
        <v>4335</v>
      </c>
      <c r="Q2336" s="116">
        <v>833</v>
      </c>
      <c r="R2336" s="116">
        <v>4335</v>
      </c>
      <c r="S2336" s="116">
        <v>0</v>
      </c>
      <c r="T2336" s="116">
        <v>0</v>
      </c>
      <c r="U2336" s="116" t="s">
        <v>159</v>
      </c>
      <c r="V2336" s="116">
        <v>83</v>
      </c>
      <c r="W2336" s="116">
        <v>383</v>
      </c>
      <c r="X2336" s="116">
        <v>75</v>
      </c>
      <c r="Y2336" s="116">
        <v>342</v>
      </c>
      <c r="Z2336" s="116">
        <v>8</v>
      </c>
      <c r="AA2336" s="116">
        <v>41</v>
      </c>
      <c r="AB2336" s="116">
        <v>0</v>
      </c>
      <c r="AC2336" s="116">
        <v>0</v>
      </c>
      <c r="AD2336" s="116">
        <v>46</v>
      </c>
      <c r="AE2336" s="116">
        <v>243</v>
      </c>
      <c r="AF2336" s="116" t="s">
        <v>1860</v>
      </c>
      <c r="AG2336" s="117"/>
      <c r="AH2336" s="117" t="s">
        <v>1861</v>
      </c>
    </row>
    <row r="2337" spans="1:34" x14ac:dyDescent="0.25">
      <c r="A2337" s="117" t="s">
        <v>171</v>
      </c>
      <c r="B2337" s="117" t="s">
        <v>172</v>
      </c>
      <c r="C2337" s="117" t="s">
        <v>6378</v>
      </c>
      <c r="D2337" s="117" t="s">
        <v>1035</v>
      </c>
      <c r="E2337" s="117" t="s">
        <v>998</v>
      </c>
      <c r="F2337" s="117" t="s">
        <v>1270</v>
      </c>
      <c r="G2337" s="117" t="s">
        <v>1271</v>
      </c>
      <c r="H2337" s="117" t="s">
        <v>6379</v>
      </c>
      <c r="I2337" s="117"/>
      <c r="J2337" s="116" t="s">
        <v>1858</v>
      </c>
      <c r="K2337" s="116">
        <v>8.4013089999999995</v>
      </c>
      <c r="L2337" s="116">
        <v>29.267824000000001</v>
      </c>
      <c r="M2337" s="117" t="s">
        <v>1859</v>
      </c>
      <c r="N2337" s="116" t="s">
        <v>146</v>
      </c>
      <c r="O2337" s="116">
        <v>0</v>
      </c>
      <c r="P2337" s="116">
        <v>0</v>
      </c>
      <c r="Q2337" s="116">
        <v>0</v>
      </c>
      <c r="R2337" s="116">
        <v>0</v>
      </c>
      <c r="S2337" s="116">
        <v>0</v>
      </c>
      <c r="T2337" s="116">
        <v>0</v>
      </c>
      <c r="U2337" s="116" t="s">
        <v>159</v>
      </c>
      <c r="V2337" s="116">
        <v>74</v>
      </c>
      <c r="W2337" s="116">
        <v>382</v>
      </c>
      <c r="X2337" s="116">
        <v>72</v>
      </c>
      <c r="Y2337" s="116">
        <v>369</v>
      </c>
      <c r="Z2337" s="116">
        <v>2</v>
      </c>
      <c r="AA2337" s="116">
        <v>13</v>
      </c>
      <c r="AB2337" s="116">
        <v>0</v>
      </c>
      <c r="AC2337" s="116">
        <v>0</v>
      </c>
      <c r="AD2337" s="116">
        <v>0</v>
      </c>
      <c r="AE2337" s="116">
        <v>0</v>
      </c>
      <c r="AF2337" s="116" t="s">
        <v>1860</v>
      </c>
      <c r="AG2337" s="117"/>
      <c r="AH2337" s="117" t="s">
        <v>1861</v>
      </c>
    </row>
    <row r="2338" spans="1:34" x14ac:dyDescent="0.25">
      <c r="A2338" s="117" t="s">
        <v>171</v>
      </c>
      <c r="B2338" s="117" t="s">
        <v>172</v>
      </c>
      <c r="C2338" s="117" t="s">
        <v>6380</v>
      </c>
      <c r="D2338" s="117" t="s">
        <v>1035</v>
      </c>
      <c r="E2338" s="117" t="s">
        <v>998</v>
      </c>
      <c r="F2338" s="117" t="s">
        <v>1270</v>
      </c>
      <c r="G2338" s="117" t="s">
        <v>1271</v>
      </c>
      <c r="H2338" s="117" t="s">
        <v>6338</v>
      </c>
      <c r="I2338" s="117"/>
      <c r="J2338" s="116" t="s">
        <v>1858</v>
      </c>
      <c r="K2338" s="116">
        <v>8.4013089999999995</v>
      </c>
      <c r="L2338" s="116">
        <v>29.267824000000001</v>
      </c>
      <c r="M2338" s="117" t="s">
        <v>1859</v>
      </c>
      <c r="N2338" s="116" t="s">
        <v>159</v>
      </c>
      <c r="O2338" s="116">
        <v>946</v>
      </c>
      <c r="P2338" s="116">
        <v>4871</v>
      </c>
      <c r="Q2338" s="116">
        <v>946</v>
      </c>
      <c r="R2338" s="116">
        <v>4871</v>
      </c>
      <c r="S2338" s="116">
        <v>0</v>
      </c>
      <c r="T2338" s="116">
        <v>0</v>
      </c>
      <c r="U2338" s="116" t="s">
        <v>159</v>
      </c>
      <c r="V2338" s="116">
        <v>19</v>
      </c>
      <c r="W2338" s="116">
        <v>95</v>
      </c>
      <c r="X2338" s="116">
        <v>17</v>
      </c>
      <c r="Y2338" s="116">
        <v>85</v>
      </c>
      <c r="Z2338" s="116">
        <v>2</v>
      </c>
      <c r="AA2338" s="116">
        <v>10</v>
      </c>
      <c r="AB2338" s="116">
        <v>0</v>
      </c>
      <c r="AC2338" s="116">
        <v>0</v>
      </c>
      <c r="AD2338" s="116">
        <v>0</v>
      </c>
      <c r="AE2338" s="116">
        <v>0</v>
      </c>
      <c r="AF2338" s="116" t="s">
        <v>1860</v>
      </c>
      <c r="AG2338" s="117"/>
      <c r="AH2338" s="117" t="s">
        <v>1861</v>
      </c>
    </row>
    <row r="2339" spans="1:34" x14ac:dyDescent="0.25">
      <c r="A2339" s="117" t="s">
        <v>171</v>
      </c>
      <c r="B2339" s="117" t="s">
        <v>172</v>
      </c>
      <c r="C2339" s="117" t="s">
        <v>6381</v>
      </c>
      <c r="D2339" s="117" t="s">
        <v>1035</v>
      </c>
      <c r="E2339" s="117" t="s">
        <v>998</v>
      </c>
      <c r="F2339" s="117" t="s">
        <v>1270</v>
      </c>
      <c r="G2339" s="117" t="s">
        <v>1271</v>
      </c>
      <c r="H2339" s="117" t="s">
        <v>361</v>
      </c>
      <c r="I2339" s="117"/>
      <c r="J2339" s="116" t="s">
        <v>1858</v>
      </c>
      <c r="K2339" s="116">
        <v>8.3608100000000007</v>
      </c>
      <c r="L2339" s="116">
        <v>29.190532999999999</v>
      </c>
      <c r="M2339" s="117" t="s">
        <v>1859</v>
      </c>
      <c r="N2339" s="116" t="s">
        <v>159</v>
      </c>
      <c r="O2339" s="116">
        <v>290</v>
      </c>
      <c r="P2339" s="116">
        <v>1480</v>
      </c>
      <c r="Q2339" s="116">
        <v>290</v>
      </c>
      <c r="R2339" s="116">
        <v>1480</v>
      </c>
      <c r="S2339" s="116">
        <v>0</v>
      </c>
      <c r="T2339" s="116">
        <v>0</v>
      </c>
      <c r="U2339" s="116" t="s">
        <v>159</v>
      </c>
      <c r="V2339" s="116">
        <v>73</v>
      </c>
      <c r="W2339" s="116">
        <v>376</v>
      </c>
      <c r="X2339" s="116">
        <v>70</v>
      </c>
      <c r="Y2339" s="116">
        <v>359</v>
      </c>
      <c r="Z2339" s="116">
        <v>3</v>
      </c>
      <c r="AA2339" s="116">
        <v>17</v>
      </c>
      <c r="AB2339" s="116">
        <v>0</v>
      </c>
      <c r="AC2339" s="116">
        <v>0</v>
      </c>
      <c r="AD2339" s="116">
        <v>44</v>
      </c>
      <c r="AE2339" s="116">
        <v>231</v>
      </c>
      <c r="AF2339" s="116" t="s">
        <v>1860</v>
      </c>
      <c r="AG2339" s="117"/>
      <c r="AH2339" s="117" t="s">
        <v>1861</v>
      </c>
    </row>
    <row r="2340" spans="1:34" x14ac:dyDescent="0.25">
      <c r="A2340" s="117" t="s">
        <v>171</v>
      </c>
      <c r="B2340" s="117" t="s">
        <v>172</v>
      </c>
      <c r="C2340" s="117" t="s">
        <v>6382</v>
      </c>
      <c r="D2340" s="117" t="s">
        <v>1035</v>
      </c>
      <c r="E2340" s="117" t="s">
        <v>998</v>
      </c>
      <c r="F2340" s="117" t="s">
        <v>1270</v>
      </c>
      <c r="G2340" s="117" t="s">
        <v>1271</v>
      </c>
      <c r="H2340" s="117" t="s">
        <v>6383</v>
      </c>
      <c r="I2340" s="117"/>
      <c r="J2340" s="116" t="s">
        <v>1858</v>
      </c>
      <c r="K2340" s="116">
        <v>8.4064940000000004</v>
      </c>
      <c r="L2340" s="116">
        <v>29.258223000000001</v>
      </c>
      <c r="M2340" s="117" t="s">
        <v>1859</v>
      </c>
      <c r="N2340" s="116" t="s">
        <v>159</v>
      </c>
      <c r="O2340" s="116">
        <v>105</v>
      </c>
      <c r="P2340" s="116">
        <v>559</v>
      </c>
      <c r="Q2340" s="116">
        <v>105</v>
      </c>
      <c r="R2340" s="116">
        <v>559</v>
      </c>
      <c r="S2340" s="116">
        <v>0</v>
      </c>
      <c r="T2340" s="116">
        <v>0</v>
      </c>
      <c r="U2340" s="116" t="s">
        <v>159</v>
      </c>
      <c r="V2340" s="116">
        <v>14</v>
      </c>
      <c r="W2340" s="116">
        <v>74</v>
      </c>
      <c r="X2340" s="116">
        <v>11</v>
      </c>
      <c r="Y2340" s="116">
        <v>59</v>
      </c>
      <c r="Z2340" s="116">
        <v>3</v>
      </c>
      <c r="AA2340" s="116">
        <v>15</v>
      </c>
      <c r="AB2340" s="116">
        <v>0</v>
      </c>
      <c r="AC2340" s="116">
        <v>0</v>
      </c>
      <c r="AD2340" s="116">
        <v>0</v>
      </c>
      <c r="AE2340" s="116">
        <v>0</v>
      </c>
      <c r="AF2340" s="116" t="s">
        <v>1860</v>
      </c>
      <c r="AG2340" s="117"/>
      <c r="AH2340" s="117" t="s">
        <v>1861</v>
      </c>
    </row>
    <row r="2341" spans="1:34" x14ac:dyDescent="0.25">
      <c r="A2341" s="117" t="s">
        <v>171</v>
      </c>
      <c r="B2341" s="117" t="s">
        <v>172</v>
      </c>
      <c r="C2341" s="117" t="s">
        <v>6384</v>
      </c>
      <c r="D2341" s="117" t="s">
        <v>1035</v>
      </c>
      <c r="E2341" s="117" t="s">
        <v>998</v>
      </c>
      <c r="F2341" s="117" t="s">
        <v>1270</v>
      </c>
      <c r="G2341" s="117" t="s">
        <v>1271</v>
      </c>
      <c r="H2341" s="117" t="s">
        <v>6385</v>
      </c>
      <c r="I2341" s="117"/>
      <c r="J2341" s="116" t="s">
        <v>1858</v>
      </c>
      <c r="K2341" s="116">
        <v>8.3579818469999996</v>
      </c>
      <c r="L2341" s="116">
        <v>29.15774515</v>
      </c>
      <c r="M2341" s="117" t="s">
        <v>1859</v>
      </c>
      <c r="N2341" s="116" t="s">
        <v>159</v>
      </c>
      <c r="O2341" s="116">
        <v>117</v>
      </c>
      <c r="P2341" s="116">
        <v>631</v>
      </c>
      <c r="Q2341" s="116">
        <v>117</v>
      </c>
      <c r="R2341" s="116">
        <v>631</v>
      </c>
      <c r="S2341" s="116">
        <v>0</v>
      </c>
      <c r="T2341" s="116">
        <v>0</v>
      </c>
      <c r="U2341" s="116" t="s">
        <v>159</v>
      </c>
      <c r="V2341" s="116">
        <v>13</v>
      </c>
      <c r="W2341" s="116">
        <v>67</v>
      </c>
      <c r="X2341" s="116">
        <v>13</v>
      </c>
      <c r="Y2341" s="116">
        <v>67</v>
      </c>
      <c r="Z2341" s="116">
        <v>0</v>
      </c>
      <c r="AA2341" s="116">
        <v>0</v>
      </c>
      <c r="AB2341" s="116">
        <v>36</v>
      </c>
      <c r="AC2341" s="116">
        <v>185</v>
      </c>
      <c r="AD2341" s="116">
        <v>0</v>
      </c>
      <c r="AE2341" s="116">
        <v>0</v>
      </c>
      <c r="AF2341" s="116" t="s">
        <v>1860</v>
      </c>
      <c r="AG2341" s="117"/>
      <c r="AH2341" s="117" t="s">
        <v>1861</v>
      </c>
    </row>
    <row r="2342" spans="1:34" x14ac:dyDescent="0.25">
      <c r="A2342" s="117" t="s">
        <v>171</v>
      </c>
      <c r="B2342" s="117" t="s">
        <v>172</v>
      </c>
      <c r="C2342" s="117" t="s">
        <v>6386</v>
      </c>
      <c r="D2342" s="117" t="s">
        <v>1035</v>
      </c>
      <c r="E2342" s="117" t="s">
        <v>998</v>
      </c>
      <c r="F2342" s="117" t="s">
        <v>1270</v>
      </c>
      <c r="G2342" s="117" t="s">
        <v>1271</v>
      </c>
      <c r="H2342" s="117" t="s">
        <v>6387</v>
      </c>
      <c r="I2342" s="117"/>
      <c r="J2342" s="116" t="s">
        <v>1858</v>
      </c>
      <c r="K2342" s="116">
        <v>8.35</v>
      </c>
      <c r="L2342" s="116">
        <v>29.08333</v>
      </c>
      <c r="M2342" s="117" t="s">
        <v>1859</v>
      </c>
      <c r="N2342" s="116" t="s">
        <v>159</v>
      </c>
      <c r="O2342" s="116">
        <v>612</v>
      </c>
      <c r="P2342" s="116">
        <v>3061</v>
      </c>
      <c r="Q2342" s="116">
        <v>612</v>
      </c>
      <c r="R2342" s="116">
        <v>3061</v>
      </c>
      <c r="S2342" s="116">
        <v>0</v>
      </c>
      <c r="T2342" s="116">
        <v>0</v>
      </c>
      <c r="U2342" s="119" t="s">
        <v>146</v>
      </c>
      <c r="V2342" s="116">
        <v>0</v>
      </c>
      <c r="W2342" s="116">
        <v>0</v>
      </c>
      <c r="X2342" s="116">
        <v>0</v>
      </c>
      <c r="Y2342" s="116">
        <v>0</v>
      </c>
      <c r="Z2342" s="116">
        <v>0</v>
      </c>
      <c r="AA2342" s="116">
        <v>0</v>
      </c>
      <c r="AB2342" s="116">
        <v>0</v>
      </c>
      <c r="AC2342" s="116">
        <v>0</v>
      </c>
      <c r="AD2342" s="116">
        <v>0</v>
      </c>
      <c r="AE2342" s="116">
        <v>0</v>
      </c>
      <c r="AF2342" s="116" t="s">
        <v>1860</v>
      </c>
      <c r="AG2342" s="117" t="s">
        <v>1888</v>
      </c>
      <c r="AH2342" s="117" t="s">
        <v>1861</v>
      </c>
    </row>
    <row r="2343" spans="1:34" x14ac:dyDescent="0.25">
      <c r="A2343" s="117" t="s">
        <v>171</v>
      </c>
      <c r="B2343" s="117" t="s">
        <v>172</v>
      </c>
      <c r="C2343" s="117" t="s">
        <v>6388</v>
      </c>
      <c r="D2343" s="117" t="s">
        <v>1035</v>
      </c>
      <c r="E2343" s="117" t="s">
        <v>998</v>
      </c>
      <c r="F2343" s="117" t="s">
        <v>1398</v>
      </c>
      <c r="G2343" s="117" t="s">
        <v>1399</v>
      </c>
      <c r="H2343" s="117" t="s">
        <v>6389</v>
      </c>
      <c r="I2343" s="117"/>
      <c r="J2343" s="116" t="s">
        <v>1858</v>
      </c>
      <c r="K2343" s="116">
        <v>8.5233299999999996</v>
      </c>
      <c r="L2343" s="116">
        <v>28.963283000000001</v>
      </c>
      <c r="M2343" s="117" t="s">
        <v>1859</v>
      </c>
      <c r="N2343" s="116" t="s">
        <v>159</v>
      </c>
      <c r="O2343" s="116">
        <v>347</v>
      </c>
      <c r="P2343" s="116">
        <v>1804</v>
      </c>
      <c r="Q2343" s="116">
        <v>347</v>
      </c>
      <c r="R2343" s="116">
        <v>1804</v>
      </c>
      <c r="S2343" s="116">
        <v>0</v>
      </c>
      <c r="T2343" s="116">
        <v>0</v>
      </c>
      <c r="U2343" s="119" t="s">
        <v>146</v>
      </c>
      <c r="V2343" s="116">
        <v>0</v>
      </c>
      <c r="W2343" s="116">
        <v>0</v>
      </c>
      <c r="X2343" s="116">
        <v>0</v>
      </c>
      <c r="Y2343" s="116">
        <v>0</v>
      </c>
      <c r="Z2343" s="116">
        <v>0</v>
      </c>
      <c r="AA2343" s="116">
        <v>0</v>
      </c>
      <c r="AB2343" s="116">
        <v>0</v>
      </c>
      <c r="AC2343" s="116">
        <v>0</v>
      </c>
      <c r="AD2343" s="116">
        <v>0</v>
      </c>
      <c r="AE2343" s="116">
        <v>0</v>
      </c>
      <c r="AF2343" s="116" t="s">
        <v>1860</v>
      </c>
      <c r="AG2343" s="117"/>
      <c r="AH2343" s="117" t="s">
        <v>1861</v>
      </c>
    </row>
    <row r="2344" spans="1:34" x14ac:dyDescent="0.25">
      <c r="A2344" s="117" t="s">
        <v>171</v>
      </c>
      <c r="B2344" s="117" t="s">
        <v>172</v>
      </c>
      <c r="C2344" s="117" t="s">
        <v>6390</v>
      </c>
      <c r="D2344" s="117" t="s">
        <v>1035</v>
      </c>
      <c r="E2344" s="117" t="s">
        <v>998</v>
      </c>
      <c r="F2344" s="117" t="s">
        <v>1398</v>
      </c>
      <c r="G2344" s="117" t="s">
        <v>1399</v>
      </c>
      <c r="H2344" s="117" t="s">
        <v>6391</v>
      </c>
      <c r="I2344" s="117"/>
      <c r="J2344" s="116" t="s">
        <v>1858</v>
      </c>
      <c r="K2344" s="116">
        <v>8.5841329999999996</v>
      </c>
      <c r="L2344" s="116">
        <v>29.047692999999999</v>
      </c>
      <c r="M2344" s="117" t="s">
        <v>1859</v>
      </c>
      <c r="N2344" s="116" t="s">
        <v>159</v>
      </c>
      <c r="O2344" s="116">
        <v>172</v>
      </c>
      <c r="P2344" s="116">
        <v>909</v>
      </c>
      <c r="Q2344" s="116">
        <v>172</v>
      </c>
      <c r="R2344" s="116">
        <v>909</v>
      </c>
      <c r="S2344" s="116">
        <v>0</v>
      </c>
      <c r="T2344" s="116">
        <v>0</v>
      </c>
      <c r="U2344" s="116" t="s">
        <v>159</v>
      </c>
      <c r="V2344" s="116">
        <v>6</v>
      </c>
      <c r="W2344" s="116">
        <v>34</v>
      </c>
      <c r="X2344" s="116">
        <v>4</v>
      </c>
      <c r="Y2344" s="116">
        <v>23</v>
      </c>
      <c r="Z2344" s="116">
        <v>2</v>
      </c>
      <c r="AA2344" s="116">
        <v>11</v>
      </c>
      <c r="AB2344" s="116">
        <v>5</v>
      </c>
      <c r="AC2344" s="116">
        <v>27</v>
      </c>
      <c r="AD2344" s="116">
        <v>0</v>
      </c>
      <c r="AE2344" s="116">
        <v>0</v>
      </c>
      <c r="AF2344" s="116" t="s">
        <v>1860</v>
      </c>
      <c r="AG2344" s="117"/>
      <c r="AH2344" s="117" t="s">
        <v>1861</v>
      </c>
    </row>
    <row r="2345" spans="1:34" x14ac:dyDescent="0.25">
      <c r="A2345" s="117" t="s">
        <v>171</v>
      </c>
      <c r="B2345" s="117" t="s">
        <v>172</v>
      </c>
      <c r="C2345" s="117" t="s">
        <v>6392</v>
      </c>
      <c r="D2345" s="117" t="s">
        <v>1035</v>
      </c>
      <c r="E2345" s="117" t="s">
        <v>998</v>
      </c>
      <c r="F2345" s="117" t="s">
        <v>1398</v>
      </c>
      <c r="G2345" s="117" t="s">
        <v>1399</v>
      </c>
      <c r="H2345" s="117" t="s">
        <v>6393</v>
      </c>
      <c r="I2345" s="117"/>
      <c r="J2345" s="116" t="s">
        <v>1858</v>
      </c>
      <c r="K2345" s="116">
        <v>8.455228</v>
      </c>
      <c r="L2345" s="116">
        <v>28.939478999999999</v>
      </c>
      <c r="M2345" s="117" t="s">
        <v>1859</v>
      </c>
      <c r="N2345" s="116" t="s">
        <v>159</v>
      </c>
      <c r="O2345" s="116">
        <v>343</v>
      </c>
      <c r="P2345" s="116">
        <v>1785</v>
      </c>
      <c r="Q2345" s="116">
        <v>343</v>
      </c>
      <c r="R2345" s="116">
        <v>1785</v>
      </c>
      <c r="S2345" s="116">
        <v>0</v>
      </c>
      <c r="T2345" s="116">
        <v>0</v>
      </c>
      <c r="U2345" s="119" t="s">
        <v>146</v>
      </c>
      <c r="V2345" s="116">
        <v>0</v>
      </c>
      <c r="W2345" s="116">
        <v>0</v>
      </c>
      <c r="X2345" s="116">
        <v>0</v>
      </c>
      <c r="Y2345" s="116">
        <v>0</v>
      </c>
      <c r="Z2345" s="116">
        <v>0</v>
      </c>
      <c r="AA2345" s="116">
        <v>0</v>
      </c>
      <c r="AB2345" s="116">
        <v>0</v>
      </c>
      <c r="AC2345" s="116">
        <v>0</v>
      </c>
      <c r="AD2345" s="116">
        <v>13</v>
      </c>
      <c r="AE2345" s="116">
        <v>57</v>
      </c>
      <c r="AF2345" s="116" t="s">
        <v>1860</v>
      </c>
      <c r="AG2345" s="117"/>
      <c r="AH2345" s="117" t="s">
        <v>1861</v>
      </c>
    </row>
    <row r="2346" spans="1:34" x14ac:dyDescent="0.25">
      <c r="A2346" s="117" t="s">
        <v>171</v>
      </c>
      <c r="B2346" s="117" t="s">
        <v>172</v>
      </c>
      <c r="C2346" s="117" t="s">
        <v>6394</v>
      </c>
      <c r="D2346" s="117" t="s">
        <v>1035</v>
      </c>
      <c r="E2346" s="117" t="s">
        <v>998</v>
      </c>
      <c r="F2346" s="117" t="s">
        <v>1398</v>
      </c>
      <c r="G2346" s="117" t="s">
        <v>1399</v>
      </c>
      <c r="H2346" s="117" t="s">
        <v>6395</v>
      </c>
      <c r="I2346" s="117"/>
      <c r="J2346" s="116" t="s">
        <v>1858</v>
      </c>
      <c r="K2346" s="116">
        <v>8.5625990000000005</v>
      </c>
      <c r="L2346" s="116">
        <v>28.941687999999999</v>
      </c>
      <c r="M2346" s="117" t="s">
        <v>1859</v>
      </c>
      <c r="N2346" s="116" t="s">
        <v>159</v>
      </c>
      <c r="O2346" s="116">
        <v>230</v>
      </c>
      <c r="P2346" s="116">
        <v>1220</v>
      </c>
      <c r="Q2346" s="116">
        <v>230</v>
      </c>
      <c r="R2346" s="116">
        <v>1220</v>
      </c>
      <c r="S2346" s="116">
        <v>0</v>
      </c>
      <c r="T2346" s="116">
        <v>0</v>
      </c>
      <c r="U2346" s="116" t="s">
        <v>159</v>
      </c>
      <c r="V2346" s="116">
        <v>6</v>
      </c>
      <c r="W2346" s="116">
        <v>34</v>
      </c>
      <c r="X2346" s="116">
        <v>6</v>
      </c>
      <c r="Y2346" s="116">
        <v>34</v>
      </c>
      <c r="Z2346" s="116">
        <v>0</v>
      </c>
      <c r="AA2346" s="116">
        <v>0</v>
      </c>
      <c r="AB2346" s="116">
        <v>11</v>
      </c>
      <c r="AC2346" s="116">
        <v>53</v>
      </c>
      <c r="AD2346" s="116">
        <v>0</v>
      </c>
      <c r="AE2346" s="116">
        <v>0</v>
      </c>
      <c r="AF2346" s="116" t="s">
        <v>1860</v>
      </c>
      <c r="AG2346" s="117"/>
      <c r="AH2346" s="117" t="s">
        <v>1861</v>
      </c>
    </row>
    <row r="2347" spans="1:34" x14ac:dyDescent="0.25">
      <c r="A2347" s="117" t="s">
        <v>171</v>
      </c>
      <c r="B2347" s="117" t="s">
        <v>172</v>
      </c>
      <c r="C2347" s="117" t="s">
        <v>6396</v>
      </c>
      <c r="D2347" s="117" t="s">
        <v>1035</v>
      </c>
      <c r="E2347" s="117" t="s">
        <v>998</v>
      </c>
      <c r="F2347" s="117" t="s">
        <v>1422</v>
      </c>
      <c r="G2347" s="117" t="s">
        <v>1423</v>
      </c>
      <c r="H2347" s="117" t="s">
        <v>6397</v>
      </c>
      <c r="I2347" s="117"/>
      <c r="J2347" s="116" t="s">
        <v>1858</v>
      </c>
      <c r="K2347" s="116">
        <v>8.3545839999999991</v>
      </c>
      <c r="L2347" s="116">
        <v>28.839265999999999</v>
      </c>
      <c r="M2347" s="117" t="s">
        <v>1859</v>
      </c>
      <c r="N2347" s="116" t="s">
        <v>146</v>
      </c>
      <c r="O2347" s="116">
        <v>0</v>
      </c>
      <c r="P2347" s="116">
        <v>0</v>
      </c>
      <c r="Q2347" s="116">
        <v>0</v>
      </c>
      <c r="R2347" s="116">
        <v>0</v>
      </c>
      <c r="S2347" s="116">
        <v>0</v>
      </c>
      <c r="T2347" s="116">
        <v>0</v>
      </c>
      <c r="U2347" s="116" t="s">
        <v>159</v>
      </c>
      <c r="V2347" s="116">
        <v>87</v>
      </c>
      <c r="W2347" s="116">
        <v>362</v>
      </c>
      <c r="X2347" s="116">
        <v>87</v>
      </c>
      <c r="Y2347" s="116">
        <v>362</v>
      </c>
      <c r="Z2347" s="116">
        <v>0</v>
      </c>
      <c r="AA2347" s="116">
        <v>0</v>
      </c>
      <c r="AB2347" s="116">
        <v>11</v>
      </c>
      <c r="AC2347" s="116">
        <v>52</v>
      </c>
      <c r="AD2347" s="116">
        <v>2</v>
      </c>
      <c r="AE2347" s="116">
        <v>11</v>
      </c>
      <c r="AF2347" s="116" t="s">
        <v>1860</v>
      </c>
      <c r="AG2347" s="117"/>
      <c r="AH2347" s="117" t="s">
        <v>1861</v>
      </c>
    </row>
    <row r="2348" spans="1:34" x14ac:dyDescent="0.25">
      <c r="A2348" s="117" t="s">
        <v>171</v>
      </c>
      <c r="B2348" s="117" t="s">
        <v>172</v>
      </c>
      <c r="C2348" s="117" t="s">
        <v>6398</v>
      </c>
      <c r="D2348" s="117" t="s">
        <v>1035</v>
      </c>
      <c r="E2348" s="117" t="s">
        <v>998</v>
      </c>
      <c r="F2348" s="117" t="s">
        <v>1422</v>
      </c>
      <c r="G2348" s="117" t="s">
        <v>1423</v>
      </c>
      <c r="H2348" s="117" t="s">
        <v>6399</v>
      </c>
      <c r="I2348" s="117"/>
      <c r="J2348" s="116" t="s">
        <v>1858</v>
      </c>
      <c r="K2348" s="116">
        <v>8.5180530000000001</v>
      </c>
      <c r="L2348" s="116">
        <v>28.809284999999999</v>
      </c>
      <c r="M2348" s="117" t="s">
        <v>1859</v>
      </c>
      <c r="N2348" s="116" t="s">
        <v>159</v>
      </c>
      <c r="O2348" s="116">
        <v>182</v>
      </c>
      <c r="P2348" s="116">
        <v>965</v>
      </c>
      <c r="Q2348" s="116">
        <v>182</v>
      </c>
      <c r="R2348" s="116">
        <v>965</v>
      </c>
      <c r="S2348" s="116">
        <v>0</v>
      </c>
      <c r="T2348" s="116">
        <v>0</v>
      </c>
      <c r="U2348" s="116" t="s">
        <v>159</v>
      </c>
      <c r="V2348" s="116">
        <v>90</v>
      </c>
      <c r="W2348" s="116">
        <v>477</v>
      </c>
      <c r="X2348" s="116">
        <v>85</v>
      </c>
      <c r="Y2348" s="116">
        <v>451</v>
      </c>
      <c r="Z2348" s="116">
        <v>5</v>
      </c>
      <c r="AA2348" s="116">
        <v>26</v>
      </c>
      <c r="AB2348" s="116">
        <v>0</v>
      </c>
      <c r="AC2348" s="116">
        <v>0</v>
      </c>
      <c r="AD2348" s="116">
        <v>3</v>
      </c>
      <c r="AE2348" s="116">
        <v>16</v>
      </c>
      <c r="AF2348" s="116" t="s">
        <v>1860</v>
      </c>
      <c r="AG2348" s="117"/>
      <c r="AH2348" s="117" t="s">
        <v>1861</v>
      </c>
    </row>
    <row r="2349" spans="1:34" x14ac:dyDescent="0.25">
      <c r="A2349" s="117" t="s">
        <v>171</v>
      </c>
      <c r="B2349" s="117" t="s">
        <v>172</v>
      </c>
      <c r="C2349" s="117" t="s">
        <v>6400</v>
      </c>
      <c r="D2349" s="117" t="s">
        <v>1035</v>
      </c>
      <c r="E2349" s="117" t="s">
        <v>998</v>
      </c>
      <c r="F2349" s="117" t="s">
        <v>1422</v>
      </c>
      <c r="G2349" s="117" t="s">
        <v>1423</v>
      </c>
      <c r="H2349" s="117" t="s">
        <v>6401</v>
      </c>
      <c r="I2349" s="117"/>
      <c r="J2349" s="116" t="s">
        <v>1858</v>
      </c>
      <c r="K2349" s="116">
        <v>8.3375299999999992</v>
      </c>
      <c r="L2349" s="116">
        <v>28.737133</v>
      </c>
      <c r="M2349" s="117" t="s">
        <v>1859</v>
      </c>
      <c r="N2349" s="116" t="s">
        <v>159</v>
      </c>
      <c r="O2349" s="116">
        <v>282</v>
      </c>
      <c r="P2349" s="116">
        <v>1947</v>
      </c>
      <c r="Q2349" s="116">
        <v>282</v>
      </c>
      <c r="R2349" s="116">
        <v>1947</v>
      </c>
      <c r="S2349" s="116">
        <v>0</v>
      </c>
      <c r="T2349" s="116">
        <v>0</v>
      </c>
      <c r="U2349" s="116" t="s">
        <v>159</v>
      </c>
      <c r="V2349" s="116">
        <v>76</v>
      </c>
      <c r="W2349" s="116">
        <v>395</v>
      </c>
      <c r="X2349" s="116">
        <v>73</v>
      </c>
      <c r="Y2349" s="116">
        <v>380</v>
      </c>
      <c r="Z2349" s="116">
        <v>3</v>
      </c>
      <c r="AA2349" s="116">
        <v>15</v>
      </c>
      <c r="AB2349" s="116">
        <v>0</v>
      </c>
      <c r="AC2349" s="116">
        <v>0</v>
      </c>
      <c r="AD2349" s="116">
        <v>16</v>
      </c>
      <c r="AE2349" s="116">
        <v>73</v>
      </c>
      <c r="AF2349" s="116" t="s">
        <v>1860</v>
      </c>
      <c r="AG2349" s="117"/>
      <c r="AH2349" s="117" t="s">
        <v>1861</v>
      </c>
    </row>
    <row r="2350" spans="1:34" x14ac:dyDescent="0.25">
      <c r="A2350" s="117" t="s">
        <v>171</v>
      </c>
      <c r="B2350" s="117" t="s">
        <v>172</v>
      </c>
      <c r="C2350" s="117" t="s">
        <v>6402</v>
      </c>
      <c r="D2350" s="117" t="s">
        <v>1035</v>
      </c>
      <c r="E2350" s="117" t="s">
        <v>998</v>
      </c>
      <c r="F2350" s="117" t="s">
        <v>1422</v>
      </c>
      <c r="G2350" s="117" t="s">
        <v>1423</v>
      </c>
      <c r="H2350" s="117" t="s">
        <v>6403</v>
      </c>
      <c r="I2350" s="117"/>
      <c r="J2350" s="116" t="s">
        <v>1858</v>
      </c>
      <c r="K2350" s="116">
        <v>8.5487479999999998</v>
      </c>
      <c r="L2350" s="116">
        <v>28.800719000000001</v>
      </c>
      <c r="M2350" s="117" t="s">
        <v>1859</v>
      </c>
      <c r="N2350" s="116" t="s">
        <v>159</v>
      </c>
      <c r="O2350" s="116">
        <v>377</v>
      </c>
      <c r="P2350" s="116">
        <v>1997</v>
      </c>
      <c r="Q2350" s="116">
        <v>377</v>
      </c>
      <c r="R2350" s="116">
        <v>1997</v>
      </c>
      <c r="S2350" s="116">
        <v>0</v>
      </c>
      <c r="T2350" s="116">
        <v>0</v>
      </c>
      <c r="U2350" s="116" t="s">
        <v>159</v>
      </c>
      <c r="V2350" s="116">
        <v>46</v>
      </c>
      <c r="W2350" s="116">
        <v>243</v>
      </c>
      <c r="X2350" s="116">
        <v>44</v>
      </c>
      <c r="Y2350" s="116">
        <v>235</v>
      </c>
      <c r="Z2350" s="116">
        <v>2</v>
      </c>
      <c r="AA2350" s="116">
        <v>8</v>
      </c>
      <c r="AB2350" s="116">
        <v>0</v>
      </c>
      <c r="AC2350" s="116">
        <v>0</v>
      </c>
      <c r="AD2350" s="116">
        <v>0</v>
      </c>
      <c r="AE2350" s="116">
        <v>0</v>
      </c>
      <c r="AF2350" s="116" t="s">
        <v>1860</v>
      </c>
      <c r="AG2350" s="117"/>
      <c r="AH2350" s="117" t="s">
        <v>1861</v>
      </c>
    </row>
    <row r="2351" spans="1:34" x14ac:dyDescent="0.25">
      <c r="A2351" s="117" t="s">
        <v>171</v>
      </c>
      <c r="B2351" s="117" t="s">
        <v>172</v>
      </c>
      <c r="C2351" s="117" t="s">
        <v>6404</v>
      </c>
      <c r="D2351" s="117" t="s">
        <v>1035</v>
      </c>
      <c r="E2351" s="117" t="s">
        <v>998</v>
      </c>
      <c r="F2351" s="117" t="s">
        <v>1422</v>
      </c>
      <c r="G2351" s="117" t="s">
        <v>1423</v>
      </c>
      <c r="H2351" s="117" t="s">
        <v>6405</v>
      </c>
      <c r="I2351" s="117"/>
      <c r="J2351" s="116" t="s">
        <v>1858</v>
      </c>
      <c r="K2351" s="116">
        <v>8.5399999999999991</v>
      </c>
      <c r="L2351" s="116">
        <v>28.79</v>
      </c>
      <c r="M2351" s="117" t="s">
        <v>1859</v>
      </c>
      <c r="N2351" s="116" t="s">
        <v>159</v>
      </c>
      <c r="O2351" s="116">
        <v>343</v>
      </c>
      <c r="P2351" s="116">
        <v>1715</v>
      </c>
      <c r="Q2351" s="116">
        <v>343</v>
      </c>
      <c r="R2351" s="116">
        <v>1715</v>
      </c>
      <c r="S2351" s="116">
        <v>0</v>
      </c>
      <c r="T2351" s="116">
        <v>0</v>
      </c>
      <c r="U2351" s="116" t="s">
        <v>159</v>
      </c>
      <c r="V2351" s="116">
        <v>99</v>
      </c>
      <c r="W2351" s="116">
        <v>548</v>
      </c>
      <c r="X2351" s="116">
        <v>99</v>
      </c>
      <c r="Y2351" s="116">
        <v>548</v>
      </c>
      <c r="Z2351" s="116">
        <v>0</v>
      </c>
      <c r="AA2351" s="116">
        <v>0</v>
      </c>
      <c r="AB2351" s="116">
        <v>4</v>
      </c>
      <c r="AC2351" s="116">
        <v>27</v>
      </c>
      <c r="AD2351" s="116">
        <v>0</v>
      </c>
      <c r="AE2351" s="116">
        <v>0</v>
      </c>
      <c r="AF2351" s="116" t="s">
        <v>1860</v>
      </c>
      <c r="AG2351" s="117"/>
      <c r="AH2351" s="117" t="s">
        <v>1861</v>
      </c>
    </row>
    <row r="2352" spans="1:34" x14ac:dyDescent="0.25">
      <c r="A2352" s="117" t="s">
        <v>171</v>
      </c>
      <c r="B2352" s="117" t="s">
        <v>172</v>
      </c>
      <c r="C2352" s="117" t="s">
        <v>6406</v>
      </c>
      <c r="D2352" s="117" t="s">
        <v>1035</v>
      </c>
      <c r="E2352" s="117" t="s">
        <v>998</v>
      </c>
      <c r="F2352" s="117" t="s">
        <v>1422</v>
      </c>
      <c r="G2352" s="117" t="s">
        <v>1423</v>
      </c>
      <c r="H2352" s="117" t="s">
        <v>1237</v>
      </c>
      <c r="I2352" s="117"/>
      <c r="J2352" s="116" t="s">
        <v>1858</v>
      </c>
      <c r="K2352" s="116">
        <v>8.3377300000000005</v>
      </c>
      <c r="L2352" s="116">
        <v>28.763079999999999</v>
      </c>
      <c r="M2352" s="117" t="s">
        <v>1859</v>
      </c>
      <c r="N2352" s="116" t="s">
        <v>159</v>
      </c>
      <c r="O2352" s="116">
        <v>105</v>
      </c>
      <c r="P2352" s="116">
        <v>546</v>
      </c>
      <c r="Q2352" s="116">
        <v>105</v>
      </c>
      <c r="R2352" s="116">
        <v>546</v>
      </c>
      <c r="S2352" s="116">
        <v>0</v>
      </c>
      <c r="T2352" s="116">
        <v>0</v>
      </c>
      <c r="U2352" s="116" t="s">
        <v>159</v>
      </c>
      <c r="V2352" s="116">
        <v>56</v>
      </c>
      <c r="W2352" s="116">
        <v>297</v>
      </c>
      <c r="X2352" s="116">
        <v>56</v>
      </c>
      <c r="Y2352" s="116">
        <v>297</v>
      </c>
      <c r="Z2352" s="116">
        <v>0</v>
      </c>
      <c r="AA2352" s="116">
        <v>0</v>
      </c>
      <c r="AB2352" s="116">
        <v>13</v>
      </c>
      <c r="AC2352" s="116">
        <v>56</v>
      </c>
      <c r="AD2352" s="116">
        <v>0</v>
      </c>
      <c r="AE2352" s="116">
        <v>0</v>
      </c>
      <c r="AF2352" s="116" t="s">
        <v>1860</v>
      </c>
      <c r="AG2352" s="117"/>
      <c r="AH2352" s="117" t="s">
        <v>1861</v>
      </c>
    </row>
    <row r="2353" spans="1:34" x14ac:dyDescent="0.25">
      <c r="A2353" s="117" t="s">
        <v>171</v>
      </c>
      <c r="B2353" s="117" t="s">
        <v>172</v>
      </c>
      <c r="C2353" s="117" t="s">
        <v>6407</v>
      </c>
      <c r="D2353" s="117" t="s">
        <v>1035</v>
      </c>
      <c r="E2353" s="117" t="s">
        <v>998</v>
      </c>
      <c r="F2353" s="117" t="s">
        <v>1278</v>
      </c>
      <c r="G2353" s="117" t="s">
        <v>1279</v>
      </c>
      <c r="H2353" s="117" t="s">
        <v>1279</v>
      </c>
      <c r="I2353" s="117"/>
      <c r="J2353" s="116" t="s">
        <v>1858</v>
      </c>
      <c r="K2353" s="116">
        <v>8.15</v>
      </c>
      <c r="L2353" s="116">
        <v>28.65</v>
      </c>
      <c r="M2353" s="117" t="s">
        <v>1859</v>
      </c>
      <c r="N2353" s="116" t="s">
        <v>159</v>
      </c>
      <c r="O2353" s="116">
        <v>454</v>
      </c>
      <c r="P2353" s="116">
        <v>1898</v>
      </c>
      <c r="Q2353" s="116">
        <v>454</v>
      </c>
      <c r="R2353" s="116">
        <v>1898</v>
      </c>
      <c r="S2353" s="116">
        <v>0</v>
      </c>
      <c r="T2353" s="116">
        <v>0</v>
      </c>
      <c r="U2353" s="116" t="s">
        <v>159</v>
      </c>
      <c r="V2353" s="116">
        <v>37</v>
      </c>
      <c r="W2353" s="116">
        <v>195</v>
      </c>
      <c r="X2353" s="116">
        <v>33</v>
      </c>
      <c r="Y2353" s="116">
        <v>169</v>
      </c>
      <c r="Z2353" s="116">
        <v>4</v>
      </c>
      <c r="AA2353" s="116">
        <v>26</v>
      </c>
      <c r="AB2353" s="116">
        <v>0</v>
      </c>
      <c r="AC2353" s="116">
        <v>0</v>
      </c>
      <c r="AD2353" s="116">
        <v>14</v>
      </c>
      <c r="AE2353" s="116">
        <v>63</v>
      </c>
      <c r="AF2353" s="116" t="s">
        <v>1860</v>
      </c>
      <c r="AG2353" s="117"/>
      <c r="AH2353" s="117" t="s">
        <v>1861</v>
      </c>
    </row>
    <row r="2354" spans="1:34" x14ac:dyDescent="0.25">
      <c r="A2354" s="117" t="s">
        <v>171</v>
      </c>
      <c r="B2354" s="117" t="s">
        <v>172</v>
      </c>
      <c r="C2354" s="117" t="s">
        <v>6408</v>
      </c>
      <c r="D2354" s="117" t="s">
        <v>1035</v>
      </c>
      <c r="E2354" s="117" t="s">
        <v>998</v>
      </c>
      <c r="F2354" s="117" t="s">
        <v>1278</v>
      </c>
      <c r="G2354" s="117" t="s">
        <v>1279</v>
      </c>
      <c r="H2354" s="117" t="s">
        <v>4186</v>
      </c>
      <c r="I2354" s="117"/>
      <c r="J2354" s="116" t="s">
        <v>1858</v>
      </c>
      <c r="K2354" s="116">
        <v>8.1036959999999993</v>
      </c>
      <c r="L2354" s="116">
        <v>28.598773999999999</v>
      </c>
      <c r="M2354" s="117" t="s">
        <v>1859</v>
      </c>
      <c r="N2354" s="116" t="s">
        <v>159</v>
      </c>
      <c r="O2354" s="116">
        <v>53</v>
      </c>
      <c r="P2354" s="116">
        <v>275</v>
      </c>
      <c r="Q2354" s="116">
        <v>53</v>
      </c>
      <c r="R2354" s="116">
        <v>275</v>
      </c>
      <c r="S2354" s="116">
        <v>0</v>
      </c>
      <c r="T2354" s="116">
        <v>0</v>
      </c>
      <c r="U2354" s="116" t="s">
        <v>159</v>
      </c>
      <c r="V2354" s="116">
        <v>55</v>
      </c>
      <c r="W2354" s="116">
        <v>276</v>
      </c>
      <c r="X2354" s="116">
        <v>53</v>
      </c>
      <c r="Y2354" s="116">
        <v>268</v>
      </c>
      <c r="Z2354" s="116">
        <v>2</v>
      </c>
      <c r="AA2354" s="116">
        <v>8</v>
      </c>
      <c r="AB2354" s="116">
        <v>0</v>
      </c>
      <c r="AC2354" s="116">
        <v>0</v>
      </c>
      <c r="AD2354" s="116">
        <v>2</v>
      </c>
      <c r="AE2354" s="116">
        <v>13</v>
      </c>
      <c r="AF2354" s="116" t="s">
        <v>1860</v>
      </c>
      <c r="AG2354" s="117"/>
      <c r="AH2354" s="117" t="s">
        <v>1861</v>
      </c>
    </row>
    <row r="2355" spans="1:34" x14ac:dyDescent="0.25">
      <c r="A2355" s="117" t="s">
        <v>171</v>
      </c>
      <c r="B2355" s="117" t="s">
        <v>172</v>
      </c>
      <c r="C2355" s="117" t="s">
        <v>6409</v>
      </c>
      <c r="D2355" s="117" t="s">
        <v>1035</v>
      </c>
      <c r="E2355" s="117" t="s">
        <v>998</v>
      </c>
      <c r="F2355" s="117" t="s">
        <v>1278</v>
      </c>
      <c r="G2355" s="117" t="s">
        <v>1279</v>
      </c>
      <c r="H2355" s="117" t="s">
        <v>6410</v>
      </c>
      <c r="I2355" s="117"/>
      <c r="J2355" s="116" t="s">
        <v>1858</v>
      </c>
      <c r="K2355" s="116">
        <v>8.1906800000000004</v>
      </c>
      <c r="L2355" s="116">
        <v>28.757166999999999</v>
      </c>
      <c r="M2355" s="117" t="s">
        <v>1859</v>
      </c>
      <c r="N2355" s="116" t="s">
        <v>159</v>
      </c>
      <c r="O2355" s="116">
        <v>297</v>
      </c>
      <c r="P2355" s="116">
        <v>1517</v>
      </c>
      <c r="Q2355" s="116">
        <v>297</v>
      </c>
      <c r="R2355" s="116">
        <v>1517</v>
      </c>
      <c r="S2355" s="116">
        <v>0</v>
      </c>
      <c r="T2355" s="116">
        <v>0</v>
      </c>
      <c r="U2355" s="119" t="s">
        <v>146</v>
      </c>
      <c r="V2355" s="116">
        <v>0</v>
      </c>
      <c r="W2355" s="116">
        <v>0</v>
      </c>
      <c r="X2355" s="116">
        <v>0</v>
      </c>
      <c r="Y2355" s="116">
        <v>0</v>
      </c>
      <c r="Z2355" s="116">
        <v>0</v>
      </c>
      <c r="AA2355" s="116">
        <v>0</v>
      </c>
      <c r="AB2355" s="116">
        <v>4</v>
      </c>
      <c r="AC2355" s="116">
        <v>27</v>
      </c>
      <c r="AD2355" s="116">
        <v>0</v>
      </c>
      <c r="AE2355" s="116">
        <v>0</v>
      </c>
      <c r="AF2355" s="116" t="s">
        <v>1860</v>
      </c>
      <c r="AG2355" s="117"/>
      <c r="AH2355" s="117" t="s">
        <v>1861</v>
      </c>
    </row>
    <row r="2356" spans="1:34" x14ac:dyDescent="0.25">
      <c r="A2356" s="117" t="s">
        <v>171</v>
      </c>
      <c r="B2356" s="117" t="s">
        <v>172</v>
      </c>
      <c r="C2356" s="117" t="s">
        <v>6411</v>
      </c>
      <c r="D2356" s="117" t="s">
        <v>1035</v>
      </c>
      <c r="E2356" s="117" t="s">
        <v>998</v>
      </c>
      <c r="F2356" s="117" t="s">
        <v>1278</v>
      </c>
      <c r="G2356" s="117" t="s">
        <v>1279</v>
      </c>
      <c r="H2356" s="117" t="s">
        <v>6412</v>
      </c>
      <c r="I2356" s="117"/>
      <c r="J2356" s="116" t="s">
        <v>1858</v>
      </c>
      <c r="K2356" s="116">
        <v>8.1783099999999997</v>
      </c>
      <c r="L2356" s="116">
        <v>28.649132999999999</v>
      </c>
      <c r="M2356" s="117" t="s">
        <v>1859</v>
      </c>
      <c r="N2356" s="116" t="s">
        <v>159</v>
      </c>
      <c r="O2356" s="116">
        <v>202</v>
      </c>
      <c r="P2356" s="116">
        <v>1016</v>
      </c>
      <c r="Q2356" s="116">
        <v>202</v>
      </c>
      <c r="R2356" s="116">
        <v>1016</v>
      </c>
      <c r="S2356" s="116">
        <v>0</v>
      </c>
      <c r="T2356" s="116">
        <v>0</v>
      </c>
      <c r="U2356" s="116" t="s">
        <v>159</v>
      </c>
      <c r="V2356" s="116">
        <v>18</v>
      </c>
      <c r="W2356" s="116">
        <v>97</v>
      </c>
      <c r="X2356" s="116">
        <v>17</v>
      </c>
      <c r="Y2356" s="116">
        <v>90</v>
      </c>
      <c r="Z2356" s="116">
        <v>1</v>
      </c>
      <c r="AA2356" s="116">
        <v>7</v>
      </c>
      <c r="AB2356" s="116">
        <v>0</v>
      </c>
      <c r="AC2356" s="116">
        <v>0</v>
      </c>
      <c r="AD2356" s="116">
        <v>13</v>
      </c>
      <c r="AE2356" s="116">
        <v>61</v>
      </c>
      <c r="AF2356" s="116" t="s">
        <v>1860</v>
      </c>
      <c r="AG2356" s="117"/>
      <c r="AH2356" s="117" t="s">
        <v>1861</v>
      </c>
    </row>
    <row r="2357" spans="1:34" x14ac:dyDescent="0.25">
      <c r="A2357" s="117" t="s">
        <v>171</v>
      </c>
      <c r="B2357" s="117" t="s">
        <v>172</v>
      </c>
      <c r="C2357" s="117" t="s">
        <v>6413</v>
      </c>
      <c r="D2357" s="117" t="s">
        <v>1035</v>
      </c>
      <c r="E2357" s="117" t="s">
        <v>998</v>
      </c>
      <c r="F2357" s="117" t="s">
        <v>1278</v>
      </c>
      <c r="G2357" s="117" t="s">
        <v>1279</v>
      </c>
      <c r="H2357" s="117" t="s">
        <v>6414</v>
      </c>
      <c r="I2357" s="117"/>
      <c r="J2357" s="116" t="s">
        <v>1858</v>
      </c>
      <c r="K2357" s="116">
        <v>8.1538283089999997</v>
      </c>
      <c r="L2357" s="116">
        <v>28.474719590999999</v>
      </c>
      <c r="M2357" s="117" t="s">
        <v>1859</v>
      </c>
      <c r="N2357" s="116" t="s">
        <v>159</v>
      </c>
      <c r="O2357" s="116">
        <v>49</v>
      </c>
      <c r="P2357" s="116">
        <v>253</v>
      </c>
      <c r="Q2357" s="116">
        <v>49</v>
      </c>
      <c r="R2357" s="116">
        <v>253</v>
      </c>
      <c r="S2357" s="116">
        <v>0</v>
      </c>
      <c r="T2357" s="116">
        <v>0</v>
      </c>
      <c r="U2357" s="116" t="s">
        <v>159</v>
      </c>
      <c r="V2357" s="116">
        <v>10</v>
      </c>
      <c r="W2357" s="116">
        <v>49</v>
      </c>
      <c r="X2357" s="116">
        <v>10</v>
      </c>
      <c r="Y2357" s="116">
        <v>49</v>
      </c>
      <c r="Z2357" s="116">
        <v>0</v>
      </c>
      <c r="AA2357" s="116">
        <v>0</v>
      </c>
      <c r="AB2357" s="116">
        <v>5</v>
      </c>
      <c r="AC2357" s="116">
        <v>24</v>
      </c>
      <c r="AD2357" s="116">
        <v>0</v>
      </c>
      <c r="AE2357" s="116">
        <v>0</v>
      </c>
      <c r="AF2357" s="116" t="s">
        <v>1860</v>
      </c>
      <c r="AG2357" s="117"/>
      <c r="AH2357" s="117" t="s">
        <v>1861</v>
      </c>
    </row>
    <row r="2358" spans="1:34" x14ac:dyDescent="0.25">
      <c r="A2358" s="117" t="s">
        <v>171</v>
      </c>
      <c r="B2358" s="117" t="s">
        <v>172</v>
      </c>
      <c r="C2358" s="117" t="s">
        <v>6415</v>
      </c>
      <c r="D2358" s="117" t="s">
        <v>1035</v>
      </c>
      <c r="E2358" s="117" t="s">
        <v>998</v>
      </c>
      <c r="F2358" s="117" t="s">
        <v>1278</v>
      </c>
      <c r="G2358" s="117" t="s">
        <v>1279</v>
      </c>
      <c r="H2358" s="117" t="s">
        <v>6416</v>
      </c>
      <c r="I2358" s="117"/>
      <c r="J2358" s="116" t="s">
        <v>1858</v>
      </c>
      <c r="K2358" s="116">
        <v>8.15</v>
      </c>
      <c r="L2358" s="116">
        <v>28.54</v>
      </c>
      <c r="M2358" s="117" t="s">
        <v>1859</v>
      </c>
      <c r="N2358" s="116" t="s">
        <v>159</v>
      </c>
      <c r="O2358" s="116">
        <v>221</v>
      </c>
      <c r="P2358" s="116">
        <v>1105</v>
      </c>
      <c r="Q2358" s="116">
        <v>221</v>
      </c>
      <c r="R2358" s="116">
        <v>1105</v>
      </c>
      <c r="S2358" s="116">
        <v>0</v>
      </c>
      <c r="T2358" s="116">
        <v>0</v>
      </c>
      <c r="U2358" s="116" t="s">
        <v>159</v>
      </c>
      <c r="V2358" s="116">
        <v>9</v>
      </c>
      <c r="W2358" s="116">
        <v>46</v>
      </c>
      <c r="X2358" s="116">
        <v>7</v>
      </c>
      <c r="Y2358" s="116">
        <v>34</v>
      </c>
      <c r="Z2358" s="116">
        <v>2</v>
      </c>
      <c r="AA2358" s="116">
        <v>12</v>
      </c>
      <c r="AB2358" s="116">
        <v>13</v>
      </c>
      <c r="AC2358" s="116">
        <v>63</v>
      </c>
      <c r="AD2358" s="116">
        <v>0</v>
      </c>
      <c r="AE2358" s="116">
        <v>0</v>
      </c>
      <c r="AF2358" s="116" t="s">
        <v>1860</v>
      </c>
      <c r="AG2358" s="117"/>
      <c r="AH2358" s="117" t="s">
        <v>1861</v>
      </c>
    </row>
    <row r="2359" spans="1:34" x14ac:dyDescent="0.25">
      <c r="A2359" s="117" t="s">
        <v>171</v>
      </c>
      <c r="B2359" s="117" t="s">
        <v>172</v>
      </c>
      <c r="C2359" s="117" t="s">
        <v>6417</v>
      </c>
      <c r="D2359" s="117" t="s">
        <v>1035</v>
      </c>
      <c r="E2359" s="117" t="s">
        <v>998</v>
      </c>
      <c r="F2359" s="117" t="s">
        <v>1278</v>
      </c>
      <c r="G2359" s="117" t="s">
        <v>1279</v>
      </c>
      <c r="H2359" s="117" t="s">
        <v>6418</v>
      </c>
      <c r="I2359" s="117"/>
      <c r="J2359" s="116" t="s">
        <v>1858</v>
      </c>
      <c r="K2359" s="116">
        <v>8.0882539999999992</v>
      </c>
      <c r="L2359" s="116">
        <v>28.636575000000001</v>
      </c>
      <c r="M2359" s="117" t="s">
        <v>1859</v>
      </c>
      <c r="N2359" s="116" t="s">
        <v>159</v>
      </c>
      <c r="O2359" s="116">
        <v>52</v>
      </c>
      <c r="P2359" s="116">
        <v>260</v>
      </c>
      <c r="Q2359" s="116">
        <v>52</v>
      </c>
      <c r="R2359" s="116">
        <v>260</v>
      </c>
      <c r="S2359" s="116">
        <v>0</v>
      </c>
      <c r="T2359" s="116">
        <v>0</v>
      </c>
      <c r="U2359" s="116" t="s">
        <v>159</v>
      </c>
      <c r="V2359" s="116">
        <v>20</v>
      </c>
      <c r="W2359" s="116">
        <v>102</v>
      </c>
      <c r="X2359" s="116">
        <v>15</v>
      </c>
      <c r="Y2359" s="116">
        <v>79</v>
      </c>
      <c r="Z2359" s="116">
        <v>5</v>
      </c>
      <c r="AA2359" s="116">
        <v>23</v>
      </c>
      <c r="AB2359" s="116">
        <v>11</v>
      </c>
      <c r="AC2359" s="116">
        <v>53</v>
      </c>
      <c r="AD2359" s="116">
        <v>0</v>
      </c>
      <c r="AE2359" s="116">
        <v>0</v>
      </c>
      <c r="AF2359" s="116" t="s">
        <v>1860</v>
      </c>
      <c r="AG2359" s="117"/>
      <c r="AH2359" s="117" t="s">
        <v>1861</v>
      </c>
    </row>
    <row r="2360" spans="1:34" x14ac:dyDescent="0.25">
      <c r="A2360" s="117" t="s">
        <v>171</v>
      </c>
      <c r="B2360" s="117" t="s">
        <v>172</v>
      </c>
      <c r="C2360" s="117" t="s">
        <v>6419</v>
      </c>
      <c r="D2360" s="117" t="s">
        <v>1035</v>
      </c>
      <c r="E2360" s="117" t="s">
        <v>998</v>
      </c>
      <c r="F2360" s="117" t="s">
        <v>1034</v>
      </c>
      <c r="G2360" s="117" t="s">
        <v>1036</v>
      </c>
      <c r="H2360" s="117" t="s">
        <v>6420</v>
      </c>
      <c r="I2360" s="117"/>
      <c r="J2360" s="116" t="s">
        <v>1858</v>
      </c>
      <c r="K2360" s="116">
        <v>7.8772409999999997</v>
      </c>
      <c r="L2360" s="116">
        <v>28.816700999999998</v>
      </c>
      <c r="M2360" s="117" t="s">
        <v>1859</v>
      </c>
      <c r="N2360" s="116" t="s">
        <v>159</v>
      </c>
      <c r="O2360" s="116">
        <v>127</v>
      </c>
      <c r="P2360" s="116">
        <v>1015</v>
      </c>
      <c r="Q2360" s="116">
        <v>127</v>
      </c>
      <c r="R2360" s="116">
        <v>1015</v>
      </c>
      <c r="S2360" s="116">
        <v>0</v>
      </c>
      <c r="T2360" s="116">
        <v>0</v>
      </c>
      <c r="U2360" s="116" t="s">
        <v>159</v>
      </c>
      <c r="V2360" s="116">
        <v>23</v>
      </c>
      <c r="W2360" s="116">
        <v>105</v>
      </c>
      <c r="X2360" s="116">
        <v>20</v>
      </c>
      <c r="Y2360" s="116">
        <v>84</v>
      </c>
      <c r="Z2360" s="116">
        <v>3</v>
      </c>
      <c r="AA2360" s="116">
        <v>21</v>
      </c>
      <c r="AB2360" s="116">
        <v>0</v>
      </c>
      <c r="AC2360" s="116">
        <v>0</v>
      </c>
      <c r="AD2360" s="116">
        <v>24</v>
      </c>
      <c r="AE2360" s="116">
        <v>127</v>
      </c>
      <c r="AF2360" s="116" t="s">
        <v>1860</v>
      </c>
      <c r="AG2360" s="117"/>
      <c r="AH2360" s="117" t="s">
        <v>1861</v>
      </c>
    </row>
    <row r="2361" spans="1:34" x14ac:dyDescent="0.25">
      <c r="A2361" s="117" t="s">
        <v>171</v>
      </c>
      <c r="B2361" s="117" t="s">
        <v>172</v>
      </c>
      <c r="C2361" s="117" t="s">
        <v>6421</v>
      </c>
      <c r="D2361" s="117" t="s">
        <v>1035</v>
      </c>
      <c r="E2361" s="117" t="s">
        <v>998</v>
      </c>
      <c r="F2361" s="117" t="s">
        <v>1034</v>
      </c>
      <c r="G2361" s="117" t="s">
        <v>1036</v>
      </c>
      <c r="H2361" s="117" t="s">
        <v>6422</v>
      </c>
      <c r="I2361" s="117"/>
      <c r="J2361" s="116" t="s">
        <v>1858</v>
      </c>
      <c r="K2361" s="116">
        <v>7.9017999999999997</v>
      </c>
      <c r="L2361" s="116">
        <v>28.868950000000002</v>
      </c>
      <c r="M2361" s="117" t="s">
        <v>1859</v>
      </c>
      <c r="N2361" s="116" t="s">
        <v>159</v>
      </c>
      <c r="O2361" s="116">
        <v>226</v>
      </c>
      <c r="P2361" s="116">
        <v>1152</v>
      </c>
      <c r="Q2361" s="116">
        <v>226</v>
      </c>
      <c r="R2361" s="116">
        <v>1152</v>
      </c>
      <c r="S2361" s="116">
        <v>0</v>
      </c>
      <c r="T2361" s="116">
        <v>0</v>
      </c>
      <c r="U2361" s="116" t="s">
        <v>159</v>
      </c>
      <c r="V2361" s="116">
        <v>18</v>
      </c>
      <c r="W2361" s="116">
        <v>90</v>
      </c>
      <c r="X2361" s="116">
        <v>17</v>
      </c>
      <c r="Y2361" s="116">
        <v>83</v>
      </c>
      <c r="Z2361" s="116">
        <v>1</v>
      </c>
      <c r="AA2361" s="116">
        <v>7</v>
      </c>
      <c r="AB2361" s="116">
        <v>3</v>
      </c>
      <c r="AC2361" s="116">
        <v>28</v>
      </c>
      <c r="AD2361" s="116">
        <v>0</v>
      </c>
      <c r="AE2361" s="116">
        <v>0</v>
      </c>
      <c r="AF2361" s="116" t="s">
        <v>1860</v>
      </c>
      <c r="AG2361" s="117"/>
      <c r="AH2361" s="117" t="s">
        <v>1861</v>
      </c>
    </row>
    <row r="2362" spans="1:34" x14ac:dyDescent="0.25">
      <c r="A2362" s="117" t="s">
        <v>171</v>
      </c>
      <c r="B2362" s="117" t="s">
        <v>172</v>
      </c>
      <c r="C2362" s="117" t="s">
        <v>6423</v>
      </c>
      <c r="D2362" s="117" t="s">
        <v>1035</v>
      </c>
      <c r="E2362" s="117" t="s">
        <v>998</v>
      </c>
      <c r="F2362" s="117" t="s">
        <v>1034</v>
      </c>
      <c r="G2362" s="117" t="s">
        <v>1036</v>
      </c>
      <c r="H2362" s="117" t="s">
        <v>3895</v>
      </c>
      <c r="I2362" s="117"/>
      <c r="J2362" s="116" t="s">
        <v>1858</v>
      </c>
      <c r="K2362" s="116">
        <v>7.8426879999999999</v>
      </c>
      <c r="L2362" s="116">
        <v>28.827967999999998</v>
      </c>
      <c r="M2362" s="117" t="s">
        <v>1859</v>
      </c>
      <c r="N2362" s="116" t="s">
        <v>159</v>
      </c>
      <c r="O2362" s="116">
        <v>312</v>
      </c>
      <c r="P2362" s="116">
        <v>1697</v>
      </c>
      <c r="Q2362" s="116">
        <v>312</v>
      </c>
      <c r="R2362" s="116">
        <v>1697</v>
      </c>
      <c r="S2362" s="116">
        <v>0</v>
      </c>
      <c r="T2362" s="116">
        <v>0</v>
      </c>
      <c r="U2362" s="116" t="s">
        <v>159</v>
      </c>
      <c r="V2362" s="116">
        <v>26</v>
      </c>
      <c r="W2362" s="116">
        <v>131</v>
      </c>
      <c r="X2362" s="116">
        <v>25</v>
      </c>
      <c r="Y2362" s="116">
        <v>128</v>
      </c>
      <c r="Z2362" s="116">
        <v>1</v>
      </c>
      <c r="AA2362" s="116">
        <v>3</v>
      </c>
      <c r="AB2362" s="116">
        <v>4</v>
      </c>
      <c r="AC2362" s="116">
        <v>25</v>
      </c>
      <c r="AD2362" s="116">
        <v>0</v>
      </c>
      <c r="AE2362" s="116">
        <v>0</v>
      </c>
      <c r="AF2362" s="116" t="s">
        <v>1860</v>
      </c>
      <c r="AG2362" s="117"/>
      <c r="AH2362" s="117" t="s">
        <v>1861</v>
      </c>
    </row>
    <row r="2363" spans="1:34" x14ac:dyDescent="0.25">
      <c r="A2363" s="117" t="s">
        <v>171</v>
      </c>
      <c r="B2363" s="117" t="s">
        <v>172</v>
      </c>
      <c r="C2363" s="117" t="s">
        <v>6424</v>
      </c>
      <c r="D2363" s="117" t="s">
        <v>1035</v>
      </c>
      <c r="E2363" s="117" t="s">
        <v>998</v>
      </c>
      <c r="F2363" s="117" t="s">
        <v>1034</v>
      </c>
      <c r="G2363" s="117" t="s">
        <v>1036</v>
      </c>
      <c r="H2363" s="117" t="s">
        <v>1036</v>
      </c>
      <c r="I2363" s="117"/>
      <c r="J2363" s="116" t="s">
        <v>1858</v>
      </c>
      <c r="K2363" s="116">
        <v>7.8848070000000003</v>
      </c>
      <c r="L2363" s="116">
        <v>28.817177999999998</v>
      </c>
      <c r="M2363" s="117" t="s">
        <v>1859</v>
      </c>
      <c r="N2363" s="116" t="s">
        <v>159</v>
      </c>
      <c r="O2363" s="116">
        <v>133</v>
      </c>
      <c r="P2363" s="116">
        <v>1059</v>
      </c>
      <c r="Q2363" s="116">
        <v>133</v>
      </c>
      <c r="R2363" s="116">
        <v>1059</v>
      </c>
      <c r="S2363" s="116">
        <v>0</v>
      </c>
      <c r="T2363" s="116">
        <v>0</v>
      </c>
      <c r="U2363" s="116" t="s">
        <v>159</v>
      </c>
      <c r="V2363" s="116">
        <v>34</v>
      </c>
      <c r="W2363" s="116">
        <v>189</v>
      </c>
      <c r="X2363" s="116">
        <v>31</v>
      </c>
      <c r="Y2363" s="116">
        <v>178</v>
      </c>
      <c r="Z2363" s="116">
        <v>3</v>
      </c>
      <c r="AA2363" s="116">
        <v>11</v>
      </c>
      <c r="AB2363" s="116">
        <v>0</v>
      </c>
      <c r="AC2363" s="116">
        <v>0</v>
      </c>
      <c r="AD2363" s="116">
        <v>0</v>
      </c>
      <c r="AE2363" s="116">
        <v>0</v>
      </c>
      <c r="AF2363" s="116" t="s">
        <v>1860</v>
      </c>
      <c r="AG2363" s="117"/>
      <c r="AH2363" s="117" t="s">
        <v>1861</v>
      </c>
    </row>
    <row r="2364" spans="1:34" x14ac:dyDescent="0.25">
      <c r="A2364" s="117" t="s">
        <v>171</v>
      </c>
      <c r="B2364" s="117" t="s">
        <v>172</v>
      </c>
      <c r="C2364" s="117" t="s">
        <v>6425</v>
      </c>
      <c r="D2364" s="117" t="s">
        <v>1035</v>
      </c>
      <c r="E2364" s="117" t="s">
        <v>998</v>
      </c>
      <c r="F2364" s="117" t="s">
        <v>1034</v>
      </c>
      <c r="G2364" s="117" t="s">
        <v>1036</v>
      </c>
      <c r="H2364" s="117" t="s">
        <v>6426</v>
      </c>
      <c r="I2364" s="117"/>
      <c r="J2364" s="116" t="s">
        <v>1858</v>
      </c>
      <c r="K2364" s="116">
        <v>7.9292829999999999</v>
      </c>
      <c r="L2364" s="116">
        <v>28.829739</v>
      </c>
      <c r="M2364" s="117" t="s">
        <v>1859</v>
      </c>
      <c r="N2364" s="116" t="s">
        <v>159</v>
      </c>
      <c r="O2364" s="116">
        <v>82</v>
      </c>
      <c r="P2364" s="116">
        <v>423</v>
      </c>
      <c r="Q2364" s="116">
        <v>82</v>
      </c>
      <c r="R2364" s="116">
        <v>423</v>
      </c>
      <c r="S2364" s="116">
        <v>0</v>
      </c>
      <c r="T2364" s="116">
        <v>0</v>
      </c>
      <c r="U2364" s="116" t="s">
        <v>159</v>
      </c>
      <c r="V2364" s="116">
        <v>17</v>
      </c>
      <c r="W2364" s="116">
        <v>72</v>
      </c>
      <c r="X2364" s="116">
        <v>13</v>
      </c>
      <c r="Y2364" s="116">
        <v>45</v>
      </c>
      <c r="Z2364" s="116">
        <v>4</v>
      </c>
      <c r="AA2364" s="116">
        <v>27</v>
      </c>
      <c r="AB2364" s="116">
        <v>0</v>
      </c>
      <c r="AC2364" s="116">
        <v>0</v>
      </c>
      <c r="AD2364" s="116">
        <v>3</v>
      </c>
      <c r="AE2364" s="116">
        <v>12</v>
      </c>
      <c r="AF2364" s="116" t="s">
        <v>1860</v>
      </c>
      <c r="AG2364" s="117"/>
      <c r="AH2364" s="117" t="s">
        <v>1861</v>
      </c>
    </row>
    <row r="2365" spans="1:34" x14ac:dyDescent="0.25">
      <c r="A2365" s="117" t="s">
        <v>171</v>
      </c>
      <c r="B2365" s="117" t="s">
        <v>172</v>
      </c>
      <c r="C2365" s="117" t="s">
        <v>6427</v>
      </c>
      <c r="D2365" s="117" t="s">
        <v>1035</v>
      </c>
      <c r="E2365" s="117" t="s">
        <v>998</v>
      </c>
      <c r="F2365" s="117" t="s">
        <v>1034</v>
      </c>
      <c r="G2365" s="117" t="s">
        <v>1036</v>
      </c>
      <c r="H2365" s="117" t="s">
        <v>6428</v>
      </c>
      <c r="I2365" s="117"/>
      <c r="J2365" s="116" t="s">
        <v>1858</v>
      </c>
      <c r="K2365" s="116">
        <v>7.8402799999999999</v>
      </c>
      <c r="L2365" s="116">
        <v>28.7118</v>
      </c>
      <c r="M2365" s="117" t="s">
        <v>1859</v>
      </c>
      <c r="N2365" s="116" t="s">
        <v>159</v>
      </c>
      <c r="O2365" s="116">
        <v>98</v>
      </c>
      <c r="P2365" s="116">
        <v>535</v>
      </c>
      <c r="Q2365" s="116">
        <v>98</v>
      </c>
      <c r="R2365" s="116">
        <v>535</v>
      </c>
      <c r="S2365" s="116">
        <v>0</v>
      </c>
      <c r="T2365" s="116">
        <v>0</v>
      </c>
      <c r="U2365" s="116" t="s">
        <v>159</v>
      </c>
      <c r="V2365" s="116">
        <v>16</v>
      </c>
      <c r="W2365" s="116">
        <v>87</v>
      </c>
      <c r="X2365" s="116">
        <v>16</v>
      </c>
      <c r="Y2365" s="116">
        <v>87</v>
      </c>
      <c r="Z2365" s="116">
        <v>0</v>
      </c>
      <c r="AA2365" s="116">
        <v>0</v>
      </c>
      <c r="AB2365" s="116">
        <v>11</v>
      </c>
      <c r="AC2365" s="116">
        <v>53</v>
      </c>
      <c r="AD2365" s="116">
        <v>0</v>
      </c>
      <c r="AE2365" s="116">
        <v>0</v>
      </c>
      <c r="AF2365" s="116" t="s">
        <v>1860</v>
      </c>
      <c r="AG2365" s="117"/>
      <c r="AH2365" s="117" t="s">
        <v>1861</v>
      </c>
    </row>
    <row r="2366" spans="1:34" x14ac:dyDescent="0.25">
      <c r="A2366" s="117" t="s">
        <v>171</v>
      </c>
      <c r="B2366" s="117" t="s">
        <v>172</v>
      </c>
      <c r="C2366" s="117" t="s">
        <v>6429</v>
      </c>
      <c r="D2366" s="117" t="s">
        <v>1035</v>
      </c>
      <c r="E2366" s="117" t="s">
        <v>998</v>
      </c>
      <c r="F2366" s="117" t="s">
        <v>1034</v>
      </c>
      <c r="G2366" s="117" t="s">
        <v>1036</v>
      </c>
      <c r="H2366" s="117" t="s">
        <v>6141</v>
      </c>
      <c r="I2366" s="117"/>
      <c r="J2366" s="116" t="s">
        <v>1858</v>
      </c>
      <c r="K2366" s="116">
        <v>7.8520000000000003</v>
      </c>
      <c r="L2366" s="116">
        <v>28.838000000000001</v>
      </c>
      <c r="M2366" s="117" t="s">
        <v>1859</v>
      </c>
      <c r="N2366" s="116" t="s">
        <v>159</v>
      </c>
      <c r="O2366" s="116">
        <v>90</v>
      </c>
      <c r="P2366" s="116">
        <v>489</v>
      </c>
      <c r="Q2366" s="116">
        <v>90</v>
      </c>
      <c r="R2366" s="116">
        <v>489</v>
      </c>
      <c r="S2366" s="116">
        <v>0</v>
      </c>
      <c r="T2366" s="116">
        <v>0</v>
      </c>
      <c r="U2366" s="116" t="s">
        <v>159</v>
      </c>
      <c r="V2366" s="116">
        <v>29</v>
      </c>
      <c r="W2366" s="116">
        <v>153</v>
      </c>
      <c r="X2366" s="116">
        <v>29</v>
      </c>
      <c r="Y2366" s="116">
        <v>153</v>
      </c>
      <c r="Z2366" s="116">
        <v>0</v>
      </c>
      <c r="AA2366" s="116">
        <v>0</v>
      </c>
      <c r="AB2366" s="116">
        <v>0</v>
      </c>
      <c r="AC2366" s="116">
        <v>0</v>
      </c>
      <c r="AD2366" s="116">
        <v>16</v>
      </c>
      <c r="AE2366" s="116">
        <v>85</v>
      </c>
      <c r="AF2366" s="116" t="s">
        <v>1860</v>
      </c>
      <c r="AG2366" s="117"/>
      <c r="AH2366" s="117" t="s">
        <v>1861</v>
      </c>
    </row>
    <row r="2367" spans="1:34" x14ac:dyDescent="0.25">
      <c r="A2367" s="117" t="s">
        <v>171</v>
      </c>
      <c r="B2367" s="117" t="s">
        <v>172</v>
      </c>
      <c r="C2367" s="117" t="s">
        <v>6430</v>
      </c>
      <c r="D2367" s="117" t="s">
        <v>1035</v>
      </c>
      <c r="E2367" s="117" t="s">
        <v>998</v>
      </c>
      <c r="F2367" s="117" t="s">
        <v>1425</v>
      </c>
      <c r="G2367" s="117" t="s">
        <v>1426</v>
      </c>
      <c r="H2367" s="117" t="s">
        <v>6431</v>
      </c>
      <c r="I2367" s="117"/>
      <c r="J2367" s="116" t="s">
        <v>1858</v>
      </c>
      <c r="K2367" s="116">
        <v>8.114573</v>
      </c>
      <c r="L2367" s="116">
        <v>28.395864</v>
      </c>
      <c r="M2367" s="117" t="s">
        <v>1859</v>
      </c>
      <c r="N2367" s="116" t="s">
        <v>159</v>
      </c>
      <c r="O2367" s="116">
        <v>888</v>
      </c>
      <c r="P2367" s="116">
        <v>4711</v>
      </c>
      <c r="Q2367" s="116">
        <v>888</v>
      </c>
      <c r="R2367" s="116">
        <v>4711</v>
      </c>
      <c r="S2367" s="116">
        <v>0</v>
      </c>
      <c r="T2367" s="116">
        <v>0</v>
      </c>
      <c r="U2367" s="116" t="s">
        <v>159</v>
      </c>
      <c r="V2367" s="116">
        <v>43</v>
      </c>
      <c r="W2367" s="116">
        <v>200</v>
      </c>
      <c r="X2367" s="116">
        <v>31</v>
      </c>
      <c r="Y2367" s="116">
        <v>159</v>
      </c>
      <c r="Z2367" s="116">
        <v>12</v>
      </c>
      <c r="AA2367" s="116">
        <v>41</v>
      </c>
      <c r="AB2367" s="116">
        <v>13</v>
      </c>
      <c r="AC2367" s="116">
        <v>79</v>
      </c>
      <c r="AD2367" s="116">
        <v>0</v>
      </c>
      <c r="AE2367" s="116">
        <v>0</v>
      </c>
      <c r="AF2367" s="116" t="s">
        <v>1860</v>
      </c>
      <c r="AG2367" s="117"/>
      <c r="AH2367" s="117" t="s">
        <v>1861</v>
      </c>
    </row>
    <row r="2368" spans="1:34" x14ac:dyDescent="0.25">
      <c r="A2368" s="117" t="s">
        <v>171</v>
      </c>
      <c r="B2368" s="117" t="s">
        <v>172</v>
      </c>
      <c r="C2368" s="117" t="s">
        <v>6432</v>
      </c>
      <c r="D2368" s="117" t="s">
        <v>1035</v>
      </c>
      <c r="E2368" s="117" t="s">
        <v>998</v>
      </c>
      <c r="F2368" s="117" t="s">
        <v>1425</v>
      </c>
      <c r="G2368" s="117" t="s">
        <v>1426</v>
      </c>
      <c r="H2368" s="117" t="s">
        <v>6433</v>
      </c>
      <c r="I2368" s="117"/>
      <c r="J2368" s="116" t="s">
        <v>1858</v>
      </c>
      <c r="K2368" s="116">
        <v>7.9013749999999998</v>
      </c>
      <c r="L2368" s="116">
        <v>28.443467999999999</v>
      </c>
      <c r="M2368" s="117" t="s">
        <v>1859</v>
      </c>
      <c r="N2368" s="116" t="s">
        <v>159</v>
      </c>
      <c r="O2368" s="116">
        <v>264</v>
      </c>
      <c r="P2368" s="116">
        <v>1372</v>
      </c>
      <c r="Q2368" s="116">
        <v>264</v>
      </c>
      <c r="R2368" s="116">
        <v>1372</v>
      </c>
      <c r="S2368" s="116">
        <v>0</v>
      </c>
      <c r="T2368" s="116">
        <v>0</v>
      </c>
      <c r="U2368" s="116" t="s">
        <v>159</v>
      </c>
      <c r="V2368" s="116">
        <v>91</v>
      </c>
      <c r="W2368" s="116">
        <v>462</v>
      </c>
      <c r="X2368" s="116">
        <v>86</v>
      </c>
      <c r="Y2368" s="116">
        <v>437</v>
      </c>
      <c r="Z2368" s="116">
        <v>5</v>
      </c>
      <c r="AA2368" s="116">
        <v>25</v>
      </c>
      <c r="AB2368" s="116">
        <v>0</v>
      </c>
      <c r="AC2368" s="116">
        <v>0</v>
      </c>
      <c r="AD2368" s="116">
        <v>14</v>
      </c>
      <c r="AE2368" s="116">
        <v>81</v>
      </c>
      <c r="AF2368" s="116" t="s">
        <v>1860</v>
      </c>
      <c r="AG2368" s="117"/>
      <c r="AH2368" s="117" t="s">
        <v>1861</v>
      </c>
    </row>
    <row r="2369" spans="1:34" x14ac:dyDescent="0.25">
      <c r="A2369" s="117" t="s">
        <v>171</v>
      </c>
      <c r="B2369" s="117" t="s">
        <v>172</v>
      </c>
      <c r="C2369" s="117" t="s">
        <v>6434</v>
      </c>
      <c r="D2369" s="117" t="s">
        <v>1035</v>
      </c>
      <c r="E2369" s="117" t="s">
        <v>998</v>
      </c>
      <c r="F2369" s="117" t="s">
        <v>1425</v>
      </c>
      <c r="G2369" s="117" t="s">
        <v>1426</v>
      </c>
      <c r="H2369" s="117" t="s">
        <v>6435</v>
      </c>
      <c r="I2369" s="117"/>
      <c r="J2369" s="116" t="s">
        <v>1858</v>
      </c>
      <c r="K2369" s="116">
        <v>7.9699580000000001</v>
      </c>
      <c r="L2369" s="116">
        <v>28.411815000000001</v>
      </c>
      <c r="M2369" s="117" t="s">
        <v>1859</v>
      </c>
      <c r="N2369" s="116" t="s">
        <v>159</v>
      </c>
      <c r="O2369" s="116">
        <v>396</v>
      </c>
      <c r="P2369" s="116">
        <v>1635</v>
      </c>
      <c r="Q2369" s="116">
        <v>396</v>
      </c>
      <c r="R2369" s="116">
        <v>1635</v>
      </c>
      <c r="S2369" s="116">
        <v>0</v>
      </c>
      <c r="T2369" s="116">
        <v>0</v>
      </c>
      <c r="U2369" s="116" t="s">
        <v>159</v>
      </c>
      <c r="V2369" s="116">
        <v>55</v>
      </c>
      <c r="W2369" s="116">
        <v>248</v>
      </c>
      <c r="X2369" s="116">
        <v>48</v>
      </c>
      <c r="Y2369" s="116">
        <v>213</v>
      </c>
      <c r="Z2369" s="116">
        <v>7</v>
      </c>
      <c r="AA2369" s="116">
        <v>35</v>
      </c>
      <c r="AB2369" s="116">
        <v>14</v>
      </c>
      <c r="AC2369" s="116">
        <v>51</v>
      </c>
      <c r="AD2369" s="116">
        <v>0</v>
      </c>
      <c r="AE2369" s="116">
        <v>0</v>
      </c>
      <c r="AF2369" s="116" t="s">
        <v>1860</v>
      </c>
      <c r="AG2369" s="117"/>
      <c r="AH2369" s="117" t="s">
        <v>1861</v>
      </c>
    </row>
    <row r="2370" spans="1:34" x14ac:dyDescent="0.25">
      <c r="A2370" s="117" t="s">
        <v>171</v>
      </c>
      <c r="B2370" s="117" t="s">
        <v>172</v>
      </c>
      <c r="C2370" s="117" t="s">
        <v>6436</v>
      </c>
      <c r="D2370" s="117" t="s">
        <v>1035</v>
      </c>
      <c r="E2370" s="117" t="s">
        <v>998</v>
      </c>
      <c r="F2370" s="117" t="s">
        <v>1425</v>
      </c>
      <c r="G2370" s="117" t="s">
        <v>1426</v>
      </c>
      <c r="H2370" s="117" t="s">
        <v>6437</v>
      </c>
      <c r="I2370" s="117"/>
      <c r="J2370" s="116" t="s">
        <v>1858</v>
      </c>
      <c r="K2370" s="116">
        <v>7.8771339999999999</v>
      </c>
      <c r="L2370" s="116">
        <v>28.418248999999999</v>
      </c>
      <c r="M2370" s="117" t="s">
        <v>1859</v>
      </c>
      <c r="N2370" s="116" t="s">
        <v>159</v>
      </c>
      <c r="O2370" s="116">
        <v>741</v>
      </c>
      <c r="P2370" s="116">
        <v>4077</v>
      </c>
      <c r="Q2370" s="116">
        <v>741</v>
      </c>
      <c r="R2370" s="116">
        <v>4077</v>
      </c>
      <c r="S2370" s="116">
        <v>0</v>
      </c>
      <c r="T2370" s="116">
        <v>0</v>
      </c>
      <c r="U2370" s="116" t="s">
        <v>159</v>
      </c>
      <c r="V2370" s="116">
        <v>22</v>
      </c>
      <c r="W2370" s="116">
        <v>116</v>
      </c>
      <c r="X2370" s="116">
        <v>17</v>
      </c>
      <c r="Y2370" s="116">
        <v>87</v>
      </c>
      <c r="Z2370" s="116">
        <v>5</v>
      </c>
      <c r="AA2370" s="116">
        <v>29</v>
      </c>
      <c r="AB2370" s="116">
        <v>0</v>
      </c>
      <c r="AC2370" s="116">
        <v>0</v>
      </c>
      <c r="AD2370" s="116">
        <v>0</v>
      </c>
      <c r="AE2370" s="116">
        <v>0</v>
      </c>
      <c r="AF2370" s="116" t="s">
        <v>1860</v>
      </c>
      <c r="AG2370" s="117"/>
      <c r="AH2370" s="117" t="s">
        <v>1861</v>
      </c>
    </row>
    <row r="2371" spans="1:34" x14ac:dyDescent="0.25">
      <c r="A2371" s="117" t="s">
        <v>171</v>
      </c>
      <c r="B2371" s="117" t="s">
        <v>172</v>
      </c>
      <c r="C2371" s="117" t="s">
        <v>6438</v>
      </c>
      <c r="D2371" s="117" t="s">
        <v>1035</v>
      </c>
      <c r="E2371" s="117" t="s">
        <v>998</v>
      </c>
      <c r="F2371" s="117" t="s">
        <v>1425</v>
      </c>
      <c r="G2371" s="117" t="s">
        <v>1426</v>
      </c>
      <c r="H2371" s="117" t="s">
        <v>6439</v>
      </c>
      <c r="I2371" s="117"/>
      <c r="J2371" s="116" t="s">
        <v>1858</v>
      </c>
      <c r="K2371" s="116">
        <v>8.0856309999999993</v>
      </c>
      <c r="L2371" s="116">
        <v>28.463805000000001</v>
      </c>
      <c r="M2371" s="117" t="s">
        <v>1859</v>
      </c>
      <c r="N2371" s="116" t="s">
        <v>159</v>
      </c>
      <c r="O2371" s="116">
        <v>313</v>
      </c>
      <c r="P2371" s="116">
        <v>1662</v>
      </c>
      <c r="Q2371" s="116">
        <v>313</v>
      </c>
      <c r="R2371" s="116">
        <v>1662</v>
      </c>
      <c r="S2371" s="116">
        <v>0</v>
      </c>
      <c r="T2371" s="116">
        <v>0</v>
      </c>
      <c r="U2371" s="116" t="s">
        <v>159</v>
      </c>
      <c r="V2371" s="116">
        <v>16</v>
      </c>
      <c r="W2371" s="116">
        <v>66</v>
      </c>
      <c r="X2371" s="116">
        <v>12</v>
      </c>
      <c r="Y2371" s="116">
        <v>51</v>
      </c>
      <c r="Z2371" s="116">
        <v>4</v>
      </c>
      <c r="AA2371" s="116">
        <v>15</v>
      </c>
      <c r="AB2371" s="116">
        <v>0</v>
      </c>
      <c r="AC2371" s="116">
        <v>0</v>
      </c>
      <c r="AD2371" s="116">
        <v>4</v>
      </c>
      <c r="AE2371" s="116">
        <v>27</v>
      </c>
      <c r="AF2371" s="116" t="s">
        <v>1860</v>
      </c>
      <c r="AG2371" s="117"/>
      <c r="AH2371" s="117" t="s">
        <v>1861</v>
      </c>
    </row>
    <row r="2372" spans="1:34" x14ac:dyDescent="0.25">
      <c r="A2372" s="117" t="s">
        <v>171</v>
      </c>
      <c r="B2372" s="117" t="s">
        <v>172</v>
      </c>
      <c r="C2372" s="117" t="s">
        <v>6440</v>
      </c>
      <c r="D2372" s="117" t="s">
        <v>1035</v>
      </c>
      <c r="E2372" s="117" t="s">
        <v>998</v>
      </c>
      <c r="F2372" s="117" t="s">
        <v>1425</v>
      </c>
      <c r="G2372" s="117" t="s">
        <v>1426</v>
      </c>
      <c r="H2372" s="117" t="s">
        <v>6246</v>
      </c>
      <c r="I2372" s="117"/>
      <c r="J2372" s="116" t="s">
        <v>1858</v>
      </c>
      <c r="K2372" s="116">
        <v>7.9785472610000001</v>
      </c>
      <c r="L2372" s="116">
        <v>28.366091310000002</v>
      </c>
      <c r="M2372" s="117" t="s">
        <v>1859</v>
      </c>
      <c r="N2372" s="116" t="s">
        <v>159</v>
      </c>
      <c r="O2372" s="116">
        <v>577</v>
      </c>
      <c r="P2372" s="116">
        <v>3009</v>
      </c>
      <c r="Q2372" s="116">
        <v>577</v>
      </c>
      <c r="R2372" s="116">
        <v>3009</v>
      </c>
      <c r="S2372" s="116">
        <v>0</v>
      </c>
      <c r="T2372" s="116">
        <v>0</v>
      </c>
      <c r="U2372" s="116" t="s">
        <v>159</v>
      </c>
      <c r="V2372" s="116">
        <v>17</v>
      </c>
      <c r="W2372" s="116">
        <v>90</v>
      </c>
      <c r="X2372" s="116">
        <v>15</v>
      </c>
      <c r="Y2372" s="116">
        <v>79</v>
      </c>
      <c r="Z2372" s="116">
        <v>2</v>
      </c>
      <c r="AA2372" s="116">
        <v>11</v>
      </c>
      <c r="AB2372" s="116">
        <v>0</v>
      </c>
      <c r="AC2372" s="116">
        <v>0</v>
      </c>
      <c r="AD2372" s="116">
        <v>11</v>
      </c>
      <c r="AE2372" s="116">
        <v>53</v>
      </c>
      <c r="AF2372" s="116" t="s">
        <v>1860</v>
      </c>
      <c r="AG2372" s="117"/>
      <c r="AH2372" s="117" t="s">
        <v>1861</v>
      </c>
    </row>
    <row r="2373" spans="1:34" x14ac:dyDescent="0.25">
      <c r="A2373" s="117" t="s">
        <v>171</v>
      </c>
      <c r="B2373" s="117" t="s">
        <v>172</v>
      </c>
      <c r="C2373" s="117" t="s">
        <v>6441</v>
      </c>
      <c r="D2373" s="117" t="s">
        <v>1035</v>
      </c>
      <c r="E2373" s="117" t="s">
        <v>998</v>
      </c>
      <c r="F2373" s="117" t="s">
        <v>1425</v>
      </c>
      <c r="G2373" s="117" t="s">
        <v>1426</v>
      </c>
      <c r="H2373" s="117" t="s">
        <v>6442</v>
      </c>
      <c r="I2373" s="117"/>
      <c r="J2373" s="116" t="s">
        <v>1858</v>
      </c>
      <c r="K2373" s="116">
        <v>7.8689590000000003</v>
      </c>
      <c r="L2373" s="116">
        <v>28.398913</v>
      </c>
      <c r="M2373" s="117" t="s">
        <v>1859</v>
      </c>
      <c r="N2373" s="116" t="s">
        <v>159</v>
      </c>
      <c r="O2373" s="116">
        <v>454</v>
      </c>
      <c r="P2373" s="116">
        <v>2335</v>
      </c>
      <c r="Q2373" s="116">
        <v>454</v>
      </c>
      <c r="R2373" s="116">
        <v>2335</v>
      </c>
      <c r="S2373" s="116">
        <v>0</v>
      </c>
      <c r="T2373" s="116">
        <v>0</v>
      </c>
      <c r="U2373" s="119" t="s">
        <v>146</v>
      </c>
      <c r="V2373" s="116">
        <v>0</v>
      </c>
      <c r="W2373" s="116">
        <v>0</v>
      </c>
      <c r="X2373" s="116">
        <v>0</v>
      </c>
      <c r="Y2373" s="116">
        <v>0</v>
      </c>
      <c r="Z2373" s="116">
        <v>0</v>
      </c>
      <c r="AA2373" s="116">
        <v>0</v>
      </c>
      <c r="AB2373" s="116">
        <v>0</v>
      </c>
      <c r="AC2373" s="116">
        <v>0</v>
      </c>
      <c r="AD2373" s="116">
        <v>17</v>
      </c>
      <c r="AE2373" s="116">
        <v>83</v>
      </c>
      <c r="AF2373" s="116" t="s">
        <v>1860</v>
      </c>
      <c r="AG2373" s="117"/>
      <c r="AH2373" s="117" t="s">
        <v>1861</v>
      </c>
    </row>
    <row r="2374" spans="1:34" x14ac:dyDescent="0.25">
      <c r="A2374" s="117" t="s">
        <v>171</v>
      </c>
      <c r="B2374" s="117" t="s">
        <v>172</v>
      </c>
      <c r="C2374" s="117" t="s">
        <v>6443</v>
      </c>
      <c r="D2374" s="117" t="s">
        <v>1035</v>
      </c>
      <c r="E2374" s="117" t="s">
        <v>998</v>
      </c>
      <c r="F2374" s="117" t="s">
        <v>1409</v>
      </c>
      <c r="G2374" s="117" t="s">
        <v>1410</v>
      </c>
      <c r="H2374" s="117" t="s">
        <v>6444</v>
      </c>
      <c r="I2374" s="117"/>
      <c r="J2374" s="116" t="s">
        <v>1858</v>
      </c>
      <c r="K2374" s="116">
        <v>8.2242789999999992</v>
      </c>
      <c r="L2374" s="116">
        <v>29.390922</v>
      </c>
      <c r="M2374" s="117" t="s">
        <v>1859</v>
      </c>
      <c r="N2374" s="116" t="s">
        <v>159</v>
      </c>
      <c r="O2374" s="116">
        <v>156</v>
      </c>
      <c r="P2374" s="116">
        <v>858</v>
      </c>
      <c r="Q2374" s="116">
        <v>156</v>
      </c>
      <c r="R2374" s="116">
        <v>858</v>
      </c>
      <c r="S2374" s="116">
        <v>0</v>
      </c>
      <c r="T2374" s="116">
        <v>0</v>
      </c>
      <c r="U2374" s="119" t="s">
        <v>146</v>
      </c>
      <c r="V2374" s="116">
        <v>0</v>
      </c>
      <c r="W2374" s="116">
        <v>0</v>
      </c>
      <c r="X2374" s="116">
        <v>0</v>
      </c>
      <c r="Y2374" s="116">
        <v>0</v>
      </c>
      <c r="Z2374" s="116">
        <v>0</v>
      </c>
      <c r="AA2374" s="116">
        <v>0</v>
      </c>
      <c r="AB2374" s="116">
        <v>13</v>
      </c>
      <c r="AC2374" s="116">
        <v>59</v>
      </c>
      <c r="AD2374" s="116">
        <v>0</v>
      </c>
      <c r="AE2374" s="116">
        <v>0</v>
      </c>
      <c r="AF2374" s="116" t="s">
        <v>1860</v>
      </c>
      <c r="AG2374" s="117"/>
      <c r="AH2374" s="117" t="s">
        <v>1861</v>
      </c>
    </row>
    <row r="2375" spans="1:34" x14ac:dyDescent="0.25">
      <c r="A2375" s="117" t="s">
        <v>171</v>
      </c>
      <c r="B2375" s="117" t="s">
        <v>172</v>
      </c>
      <c r="C2375" s="117" t="s">
        <v>6445</v>
      </c>
      <c r="D2375" s="117" t="s">
        <v>1035</v>
      </c>
      <c r="E2375" s="117" t="s">
        <v>998</v>
      </c>
      <c r="F2375" s="117" t="s">
        <v>1409</v>
      </c>
      <c r="G2375" s="117" t="s">
        <v>1410</v>
      </c>
      <c r="H2375" s="117" t="s">
        <v>6446</v>
      </c>
      <c r="I2375" s="117"/>
      <c r="J2375" s="116" t="s">
        <v>1858</v>
      </c>
      <c r="K2375" s="116">
        <v>8.1944239999999997</v>
      </c>
      <c r="L2375" s="116">
        <v>29.288195999999999</v>
      </c>
      <c r="M2375" s="117" t="s">
        <v>1859</v>
      </c>
      <c r="N2375" s="116" t="s">
        <v>159</v>
      </c>
      <c r="O2375" s="116">
        <v>167</v>
      </c>
      <c r="P2375" s="116">
        <v>887</v>
      </c>
      <c r="Q2375" s="116">
        <v>167</v>
      </c>
      <c r="R2375" s="116">
        <v>887</v>
      </c>
      <c r="S2375" s="116">
        <v>0</v>
      </c>
      <c r="T2375" s="116">
        <v>0</v>
      </c>
      <c r="U2375" s="119" t="s">
        <v>146</v>
      </c>
      <c r="V2375" s="116">
        <v>0</v>
      </c>
      <c r="W2375" s="116">
        <v>0</v>
      </c>
      <c r="X2375" s="116">
        <v>0</v>
      </c>
      <c r="Y2375" s="116">
        <v>0</v>
      </c>
      <c r="Z2375" s="116">
        <v>0</v>
      </c>
      <c r="AA2375" s="116">
        <v>0</v>
      </c>
      <c r="AB2375" s="116">
        <v>27</v>
      </c>
      <c r="AC2375" s="116">
        <v>140</v>
      </c>
      <c r="AD2375" s="116">
        <v>3</v>
      </c>
      <c r="AE2375" s="116">
        <v>15</v>
      </c>
      <c r="AF2375" s="116" t="s">
        <v>1860</v>
      </c>
      <c r="AG2375" s="117"/>
      <c r="AH2375" s="117" t="s">
        <v>1861</v>
      </c>
    </row>
    <row r="2376" spans="1:34" x14ac:dyDescent="0.25">
      <c r="A2376" s="117" t="s">
        <v>171</v>
      </c>
      <c r="B2376" s="117" t="s">
        <v>172</v>
      </c>
      <c r="C2376" s="117" t="s">
        <v>6447</v>
      </c>
      <c r="D2376" s="117" t="s">
        <v>1035</v>
      </c>
      <c r="E2376" s="117" t="s">
        <v>998</v>
      </c>
      <c r="F2376" s="117" t="s">
        <v>1409</v>
      </c>
      <c r="G2376" s="117" t="s">
        <v>1410</v>
      </c>
      <c r="H2376" s="117" t="s">
        <v>6448</v>
      </c>
      <c r="I2376" s="117"/>
      <c r="J2376" s="116" t="s">
        <v>1858</v>
      </c>
      <c r="K2376" s="116">
        <v>8.2677999999999994</v>
      </c>
      <c r="L2376" s="116">
        <v>29.264949999999999</v>
      </c>
      <c r="M2376" s="117" t="s">
        <v>1859</v>
      </c>
      <c r="N2376" s="116" t="s">
        <v>159</v>
      </c>
      <c r="O2376" s="116">
        <v>116</v>
      </c>
      <c r="P2376" s="116">
        <v>557</v>
      </c>
      <c r="Q2376" s="116">
        <v>116</v>
      </c>
      <c r="R2376" s="116">
        <v>557</v>
      </c>
      <c r="S2376" s="116">
        <v>0</v>
      </c>
      <c r="T2376" s="116">
        <v>0</v>
      </c>
      <c r="U2376" s="119" t="s">
        <v>146</v>
      </c>
      <c r="V2376" s="116">
        <v>0</v>
      </c>
      <c r="W2376" s="116">
        <v>0</v>
      </c>
      <c r="X2376" s="116">
        <v>0</v>
      </c>
      <c r="Y2376" s="116">
        <v>0</v>
      </c>
      <c r="Z2376" s="116">
        <v>0</v>
      </c>
      <c r="AA2376" s="116">
        <v>0</v>
      </c>
      <c r="AB2376" s="116">
        <v>0</v>
      </c>
      <c r="AC2376" s="116">
        <v>0</v>
      </c>
      <c r="AD2376" s="116">
        <v>11</v>
      </c>
      <c r="AE2376" s="116">
        <v>57</v>
      </c>
      <c r="AF2376" s="116" t="s">
        <v>1860</v>
      </c>
      <c r="AG2376" s="117"/>
      <c r="AH2376" s="117" t="s">
        <v>1861</v>
      </c>
    </row>
    <row r="2377" spans="1:34" x14ac:dyDescent="0.25">
      <c r="A2377" s="117" t="s">
        <v>171</v>
      </c>
      <c r="B2377" s="117" t="s">
        <v>172</v>
      </c>
      <c r="C2377" s="117" t="s">
        <v>6449</v>
      </c>
      <c r="D2377" s="117" t="s">
        <v>1035</v>
      </c>
      <c r="E2377" s="117" t="s">
        <v>998</v>
      </c>
      <c r="F2377" s="117" t="s">
        <v>1470</v>
      </c>
      <c r="G2377" s="117" t="s">
        <v>1471</v>
      </c>
      <c r="H2377" s="117" t="s">
        <v>1471</v>
      </c>
      <c r="I2377" s="117"/>
      <c r="J2377" s="116" t="s">
        <v>1858</v>
      </c>
      <c r="K2377" s="116">
        <v>7.7135579999999999</v>
      </c>
      <c r="L2377" s="116">
        <v>28.408218000000002</v>
      </c>
      <c r="M2377" s="117" t="s">
        <v>1859</v>
      </c>
      <c r="N2377" s="116" t="s">
        <v>159</v>
      </c>
      <c r="O2377" s="116">
        <v>197</v>
      </c>
      <c r="P2377" s="116">
        <v>983</v>
      </c>
      <c r="Q2377" s="116">
        <v>197</v>
      </c>
      <c r="R2377" s="116">
        <v>983</v>
      </c>
      <c r="S2377" s="116">
        <v>0</v>
      </c>
      <c r="T2377" s="116">
        <v>0</v>
      </c>
      <c r="U2377" s="116" t="s">
        <v>159</v>
      </c>
      <c r="V2377" s="116">
        <v>20</v>
      </c>
      <c r="W2377" s="116">
        <v>90</v>
      </c>
      <c r="X2377" s="116">
        <v>16</v>
      </c>
      <c r="Y2377" s="116">
        <v>69</v>
      </c>
      <c r="Z2377" s="116">
        <v>4</v>
      </c>
      <c r="AA2377" s="116">
        <v>21</v>
      </c>
      <c r="AB2377" s="116">
        <v>0</v>
      </c>
      <c r="AC2377" s="116">
        <v>0</v>
      </c>
      <c r="AD2377" s="116">
        <v>5</v>
      </c>
      <c r="AE2377" s="116">
        <v>29</v>
      </c>
      <c r="AF2377" s="116" t="s">
        <v>1860</v>
      </c>
      <c r="AG2377" s="117"/>
      <c r="AH2377" s="117" t="s">
        <v>1861</v>
      </c>
    </row>
    <row r="2378" spans="1:34" x14ac:dyDescent="0.25">
      <c r="A2378" s="117" t="s">
        <v>171</v>
      </c>
      <c r="B2378" s="117" t="s">
        <v>172</v>
      </c>
      <c r="C2378" s="117" t="s">
        <v>6450</v>
      </c>
      <c r="D2378" s="117" t="s">
        <v>1035</v>
      </c>
      <c r="E2378" s="117" t="s">
        <v>998</v>
      </c>
      <c r="F2378" s="117" t="s">
        <v>1470</v>
      </c>
      <c r="G2378" s="117" t="s">
        <v>1471</v>
      </c>
      <c r="H2378" s="117" t="s">
        <v>6451</v>
      </c>
      <c r="I2378" s="117"/>
      <c r="J2378" s="116" t="s">
        <v>1858</v>
      </c>
      <c r="K2378" s="116">
        <v>7.7895099999999999</v>
      </c>
      <c r="L2378" s="116">
        <v>28.511071999999999</v>
      </c>
      <c r="M2378" s="117" t="s">
        <v>1859</v>
      </c>
      <c r="N2378" s="116" t="s">
        <v>159</v>
      </c>
      <c r="O2378" s="116">
        <v>211</v>
      </c>
      <c r="P2378" s="116">
        <v>1078</v>
      </c>
      <c r="Q2378" s="116">
        <v>211</v>
      </c>
      <c r="R2378" s="116">
        <v>1078</v>
      </c>
      <c r="S2378" s="116">
        <v>0</v>
      </c>
      <c r="T2378" s="116">
        <v>0</v>
      </c>
      <c r="U2378" s="116" t="s">
        <v>159</v>
      </c>
      <c r="V2378" s="116">
        <v>10</v>
      </c>
      <c r="W2378" s="116">
        <v>64</v>
      </c>
      <c r="X2378" s="116">
        <v>10</v>
      </c>
      <c r="Y2378" s="116">
        <v>64</v>
      </c>
      <c r="Z2378" s="116">
        <v>0</v>
      </c>
      <c r="AA2378" s="116">
        <v>0</v>
      </c>
      <c r="AB2378" s="116">
        <v>26</v>
      </c>
      <c r="AC2378" s="116">
        <v>83</v>
      </c>
      <c r="AD2378" s="116">
        <v>0</v>
      </c>
      <c r="AE2378" s="116">
        <v>0</v>
      </c>
      <c r="AF2378" s="116" t="s">
        <v>1860</v>
      </c>
      <c r="AG2378" s="117"/>
      <c r="AH2378" s="117" t="s">
        <v>1861</v>
      </c>
    </row>
    <row r="2379" spans="1:34" x14ac:dyDescent="0.25">
      <c r="A2379" s="117" t="s">
        <v>171</v>
      </c>
      <c r="B2379" s="117" t="s">
        <v>172</v>
      </c>
      <c r="C2379" s="117" t="s">
        <v>6452</v>
      </c>
      <c r="D2379" s="117" t="s">
        <v>1035</v>
      </c>
      <c r="E2379" s="117" t="s">
        <v>998</v>
      </c>
      <c r="F2379" s="117" t="s">
        <v>1470</v>
      </c>
      <c r="G2379" s="117" t="s">
        <v>1471</v>
      </c>
      <c r="H2379" s="117" t="s">
        <v>3796</v>
      </c>
      <c r="I2379" s="117"/>
      <c r="J2379" s="116" t="s">
        <v>1858</v>
      </c>
      <c r="K2379" s="116">
        <v>7.7351979999999996</v>
      </c>
      <c r="L2379" s="116">
        <v>28.432666999999999</v>
      </c>
      <c r="M2379" s="117" t="s">
        <v>1859</v>
      </c>
      <c r="N2379" s="116" t="s">
        <v>159</v>
      </c>
      <c r="O2379" s="116">
        <v>149</v>
      </c>
      <c r="P2379" s="116">
        <v>789</v>
      </c>
      <c r="Q2379" s="116">
        <v>149</v>
      </c>
      <c r="R2379" s="116">
        <v>789</v>
      </c>
      <c r="S2379" s="116">
        <v>0</v>
      </c>
      <c r="T2379" s="116">
        <v>0</v>
      </c>
      <c r="U2379" s="116" t="s">
        <v>159</v>
      </c>
      <c r="V2379" s="116">
        <v>10</v>
      </c>
      <c r="W2379" s="116">
        <v>53</v>
      </c>
      <c r="X2379" s="116">
        <v>8</v>
      </c>
      <c r="Y2379" s="116">
        <v>41</v>
      </c>
      <c r="Z2379" s="116">
        <v>2</v>
      </c>
      <c r="AA2379" s="116">
        <v>12</v>
      </c>
      <c r="AB2379" s="116">
        <v>0</v>
      </c>
      <c r="AC2379" s="116">
        <v>0</v>
      </c>
      <c r="AD2379" s="116">
        <v>0</v>
      </c>
      <c r="AE2379" s="116">
        <v>0</v>
      </c>
      <c r="AF2379" s="116" t="s">
        <v>1860</v>
      </c>
      <c r="AG2379" s="117"/>
      <c r="AH2379" s="117" t="s">
        <v>1861</v>
      </c>
    </row>
    <row r="2380" spans="1:34" x14ac:dyDescent="0.25">
      <c r="A2380" s="117" t="s">
        <v>171</v>
      </c>
      <c r="B2380" s="117" t="s">
        <v>172</v>
      </c>
      <c r="C2380" s="117" t="s">
        <v>6453</v>
      </c>
      <c r="D2380" s="117" t="s">
        <v>1035</v>
      </c>
      <c r="E2380" s="117" t="s">
        <v>998</v>
      </c>
      <c r="F2380" s="117" t="s">
        <v>1470</v>
      </c>
      <c r="G2380" s="117" t="s">
        <v>1471</v>
      </c>
      <c r="H2380" s="117" t="s">
        <v>6454</v>
      </c>
      <c r="I2380" s="117"/>
      <c r="J2380" s="116" t="s">
        <v>1858</v>
      </c>
      <c r="K2380" s="116">
        <v>7.7895099999999999</v>
      </c>
      <c r="L2380" s="116">
        <v>28.511071999999999</v>
      </c>
      <c r="M2380" s="117" t="s">
        <v>1859</v>
      </c>
      <c r="N2380" s="116" t="s">
        <v>159</v>
      </c>
      <c r="O2380" s="116">
        <v>177</v>
      </c>
      <c r="P2380" s="116">
        <v>975</v>
      </c>
      <c r="Q2380" s="116">
        <v>177</v>
      </c>
      <c r="R2380" s="116">
        <v>975</v>
      </c>
      <c r="S2380" s="116">
        <v>0</v>
      </c>
      <c r="T2380" s="116">
        <v>0</v>
      </c>
      <c r="U2380" s="116" t="s">
        <v>159</v>
      </c>
      <c r="V2380" s="116">
        <v>5</v>
      </c>
      <c r="W2380" s="116">
        <v>35</v>
      </c>
      <c r="X2380" s="116">
        <v>5</v>
      </c>
      <c r="Y2380" s="116">
        <v>35</v>
      </c>
      <c r="Z2380" s="116">
        <v>0</v>
      </c>
      <c r="AA2380" s="116">
        <v>0</v>
      </c>
      <c r="AB2380" s="116">
        <v>0</v>
      </c>
      <c r="AC2380" s="116">
        <v>0</v>
      </c>
      <c r="AD2380" s="116">
        <v>10</v>
      </c>
      <c r="AE2380" s="116">
        <v>52</v>
      </c>
      <c r="AF2380" s="116" t="s">
        <v>1860</v>
      </c>
      <c r="AG2380" s="117"/>
      <c r="AH2380" s="117" t="s">
        <v>1861</v>
      </c>
    </row>
    <row r="2381" spans="1:34" x14ac:dyDescent="0.25">
      <c r="A2381" s="117" t="s">
        <v>171</v>
      </c>
      <c r="B2381" s="117" t="s">
        <v>172</v>
      </c>
      <c r="C2381" s="117" t="s">
        <v>6455</v>
      </c>
      <c r="D2381" s="117" t="s">
        <v>1035</v>
      </c>
      <c r="E2381" s="117" t="s">
        <v>998</v>
      </c>
      <c r="F2381" s="117" t="s">
        <v>1470</v>
      </c>
      <c r="G2381" s="117" t="s">
        <v>1471</v>
      </c>
      <c r="H2381" s="117" t="s">
        <v>6456</v>
      </c>
      <c r="I2381" s="117"/>
      <c r="J2381" s="116" t="s">
        <v>1858</v>
      </c>
      <c r="K2381" s="116">
        <v>7.8254060000000001</v>
      </c>
      <c r="L2381" s="116">
        <v>28.453451000000001</v>
      </c>
      <c r="M2381" s="117" t="s">
        <v>1859</v>
      </c>
      <c r="N2381" s="116" t="s">
        <v>159</v>
      </c>
      <c r="O2381" s="116">
        <v>146</v>
      </c>
      <c r="P2381" s="116">
        <v>789</v>
      </c>
      <c r="Q2381" s="116">
        <v>146</v>
      </c>
      <c r="R2381" s="116">
        <v>789</v>
      </c>
      <c r="S2381" s="116">
        <v>0</v>
      </c>
      <c r="T2381" s="116">
        <v>0</v>
      </c>
      <c r="U2381" s="119" t="s">
        <v>146</v>
      </c>
      <c r="V2381" s="116">
        <v>0</v>
      </c>
      <c r="W2381" s="116">
        <v>0</v>
      </c>
      <c r="X2381" s="116">
        <v>0</v>
      </c>
      <c r="Y2381" s="116">
        <v>0</v>
      </c>
      <c r="Z2381" s="116">
        <v>0</v>
      </c>
      <c r="AA2381" s="116">
        <v>0</v>
      </c>
      <c r="AB2381" s="116">
        <v>8</v>
      </c>
      <c r="AC2381" s="116">
        <v>42</v>
      </c>
      <c r="AD2381" s="116">
        <v>0</v>
      </c>
      <c r="AE2381" s="116">
        <v>0</v>
      </c>
      <c r="AF2381" s="116" t="s">
        <v>1860</v>
      </c>
      <c r="AG2381" s="117"/>
      <c r="AH2381" s="117" t="s">
        <v>1861</v>
      </c>
    </row>
    <row r="2382" spans="1:34" x14ac:dyDescent="0.25">
      <c r="A2382" s="117" t="s">
        <v>171</v>
      </c>
      <c r="B2382" s="117" t="s">
        <v>172</v>
      </c>
      <c r="C2382" s="117" t="s">
        <v>6457</v>
      </c>
      <c r="D2382" s="117" t="s">
        <v>1035</v>
      </c>
      <c r="E2382" s="117" t="s">
        <v>998</v>
      </c>
      <c r="F2382" s="117" t="s">
        <v>1470</v>
      </c>
      <c r="G2382" s="117" t="s">
        <v>1471</v>
      </c>
      <c r="H2382" s="117" t="s">
        <v>6458</v>
      </c>
      <c r="I2382" s="117"/>
      <c r="J2382" s="116" t="s">
        <v>1858</v>
      </c>
      <c r="K2382" s="116">
        <v>7.7002540000000002</v>
      </c>
      <c r="L2382" s="116">
        <v>28.579905</v>
      </c>
      <c r="M2382" s="117" t="s">
        <v>1859</v>
      </c>
      <c r="N2382" s="116" t="s">
        <v>159</v>
      </c>
      <c r="O2382" s="116">
        <v>112</v>
      </c>
      <c r="P2382" s="116">
        <v>641</v>
      </c>
      <c r="Q2382" s="116">
        <v>112</v>
      </c>
      <c r="R2382" s="116">
        <v>641</v>
      </c>
      <c r="S2382" s="116">
        <v>0</v>
      </c>
      <c r="T2382" s="116">
        <v>0</v>
      </c>
      <c r="U2382" s="119" t="s">
        <v>146</v>
      </c>
      <c r="V2382" s="116">
        <v>0</v>
      </c>
      <c r="W2382" s="116">
        <v>0</v>
      </c>
      <c r="X2382" s="116">
        <v>0</v>
      </c>
      <c r="Y2382" s="116">
        <v>0</v>
      </c>
      <c r="Z2382" s="116">
        <v>0</v>
      </c>
      <c r="AA2382" s="116">
        <v>0</v>
      </c>
      <c r="AB2382" s="116">
        <v>10</v>
      </c>
      <c r="AC2382" s="116">
        <v>53</v>
      </c>
      <c r="AD2382" s="116">
        <v>0</v>
      </c>
      <c r="AE2382" s="116">
        <v>0</v>
      </c>
      <c r="AF2382" s="116" t="s">
        <v>1860</v>
      </c>
      <c r="AG2382" s="117"/>
      <c r="AH2382" s="117" t="s">
        <v>1861</v>
      </c>
    </row>
    <row r="2383" spans="1:34" x14ac:dyDescent="0.25">
      <c r="A2383" s="117" t="s">
        <v>171</v>
      </c>
      <c r="B2383" s="117" t="s">
        <v>172</v>
      </c>
      <c r="C2383" s="117" t="s">
        <v>6459</v>
      </c>
      <c r="D2383" s="117" t="s">
        <v>1035</v>
      </c>
      <c r="E2383" s="117" t="s">
        <v>998</v>
      </c>
      <c r="F2383" s="117" t="s">
        <v>1470</v>
      </c>
      <c r="G2383" s="117" t="s">
        <v>1471</v>
      </c>
      <c r="H2383" s="117" t="s">
        <v>6460</v>
      </c>
      <c r="I2383" s="117"/>
      <c r="J2383" s="116" t="s">
        <v>1858</v>
      </c>
      <c r="K2383" s="116">
        <v>7.7538299999999998</v>
      </c>
      <c r="L2383" s="116">
        <v>28.539033329999999</v>
      </c>
      <c r="M2383" s="117" t="s">
        <v>1859</v>
      </c>
      <c r="N2383" s="116" t="s">
        <v>159</v>
      </c>
      <c r="O2383" s="116">
        <v>61</v>
      </c>
      <c r="P2383" s="116">
        <v>343</v>
      </c>
      <c r="Q2383" s="116">
        <v>61</v>
      </c>
      <c r="R2383" s="116">
        <v>343</v>
      </c>
      <c r="S2383" s="116">
        <v>0</v>
      </c>
      <c r="T2383" s="116">
        <v>0</v>
      </c>
      <c r="U2383" s="116" t="s">
        <v>159</v>
      </c>
      <c r="V2383" s="116">
        <v>5</v>
      </c>
      <c r="W2383" s="116">
        <v>34</v>
      </c>
      <c r="X2383" s="116">
        <v>5</v>
      </c>
      <c r="Y2383" s="116">
        <v>34</v>
      </c>
      <c r="Z2383" s="116">
        <v>0</v>
      </c>
      <c r="AA2383" s="116">
        <v>0</v>
      </c>
      <c r="AB2383" s="116">
        <v>0</v>
      </c>
      <c r="AC2383" s="116">
        <v>0</v>
      </c>
      <c r="AD2383" s="116">
        <v>0</v>
      </c>
      <c r="AE2383" s="116">
        <v>0</v>
      </c>
      <c r="AF2383" s="116" t="s">
        <v>1860</v>
      </c>
      <c r="AG2383" s="117"/>
      <c r="AH2383" s="117" t="s">
        <v>1861</v>
      </c>
    </row>
    <row r="2384" spans="1:34" x14ac:dyDescent="0.25">
      <c r="A2384" s="117" t="s">
        <v>171</v>
      </c>
      <c r="B2384" s="117" t="s">
        <v>172</v>
      </c>
      <c r="C2384" s="117" t="s">
        <v>6461</v>
      </c>
      <c r="D2384" s="117" t="s">
        <v>1035</v>
      </c>
      <c r="E2384" s="117" t="s">
        <v>998</v>
      </c>
      <c r="F2384" s="117" t="s">
        <v>1499</v>
      </c>
      <c r="G2384" s="117" t="s">
        <v>1500</v>
      </c>
      <c r="H2384" s="117" t="s">
        <v>6462</v>
      </c>
      <c r="I2384" s="117"/>
      <c r="J2384" s="116" t="s">
        <v>1858</v>
      </c>
      <c r="K2384" s="116">
        <v>8.0531579999999998</v>
      </c>
      <c r="L2384" s="116">
        <v>28.906396999999998</v>
      </c>
      <c r="M2384" s="117" t="s">
        <v>1859</v>
      </c>
      <c r="N2384" s="116" t="s">
        <v>159</v>
      </c>
      <c r="O2384" s="116">
        <v>722</v>
      </c>
      <c r="P2384" s="116">
        <v>4017</v>
      </c>
      <c r="Q2384" s="116">
        <v>722</v>
      </c>
      <c r="R2384" s="116">
        <v>4017</v>
      </c>
      <c r="S2384" s="116">
        <v>0</v>
      </c>
      <c r="T2384" s="116">
        <v>0</v>
      </c>
      <c r="U2384" s="116" t="s">
        <v>159</v>
      </c>
      <c r="V2384" s="116">
        <v>29</v>
      </c>
      <c r="W2384" s="116">
        <v>156</v>
      </c>
      <c r="X2384" s="116">
        <v>27</v>
      </c>
      <c r="Y2384" s="116">
        <v>144</v>
      </c>
      <c r="Z2384" s="116">
        <v>2</v>
      </c>
      <c r="AA2384" s="116">
        <v>12</v>
      </c>
      <c r="AB2384" s="116">
        <v>0</v>
      </c>
      <c r="AC2384" s="116">
        <v>0</v>
      </c>
      <c r="AD2384" s="116">
        <v>13</v>
      </c>
      <c r="AE2384" s="116">
        <v>59</v>
      </c>
      <c r="AF2384" s="116" t="s">
        <v>1860</v>
      </c>
      <c r="AG2384" s="117"/>
      <c r="AH2384" s="117" t="s">
        <v>1861</v>
      </c>
    </row>
    <row r="2385" spans="1:34" x14ac:dyDescent="0.25">
      <c r="A2385" s="117" t="s">
        <v>171</v>
      </c>
      <c r="B2385" s="117" t="s">
        <v>172</v>
      </c>
      <c r="C2385" s="117" t="s">
        <v>6463</v>
      </c>
      <c r="D2385" s="117" t="s">
        <v>1035</v>
      </c>
      <c r="E2385" s="117" t="s">
        <v>998</v>
      </c>
      <c r="F2385" s="117" t="s">
        <v>1499</v>
      </c>
      <c r="G2385" s="117" t="s">
        <v>1500</v>
      </c>
      <c r="H2385" s="117" t="s">
        <v>6464</v>
      </c>
      <c r="I2385" s="117"/>
      <c r="J2385" s="116" t="s">
        <v>1858</v>
      </c>
      <c r="K2385" s="116">
        <v>8.1384600000000002</v>
      </c>
      <c r="L2385" s="116">
        <v>28.981717</v>
      </c>
      <c r="M2385" s="117" t="s">
        <v>1859</v>
      </c>
      <c r="N2385" s="116" t="s">
        <v>159</v>
      </c>
      <c r="O2385" s="116">
        <v>137</v>
      </c>
      <c r="P2385" s="116">
        <v>703</v>
      </c>
      <c r="Q2385" s="116">
        <v>137</v>
      </c>
      <c r="R2385" s="116">
        <v>703</v>
      </c>
      <c r="S2385" s="116">
        <v>0</v>
      </c>
      <c r="T2385" s="116">
        <v>0</v>
      </c>
      <c r="U2385" s="116" t="s">
        <v>159</v>
      </c>
      <c r="V2385" s="116">
        <v>26</v>
      </c>
      <c r="W2385" s="116">
        <v>135</v>
      </c>
      <c r="X2385" s="116">
        <v>23</v>
      </c>
      <c r="Y2385" s="116">
        <v>119</v>
      </c>
      <c r="Z2385" s="116">
        <v>3</v>
      </c>
      <c r="AA2385" s="116">
        <v>16</v>
      </c>
      <c r="AB2385" s="116">
        <v>0</v>
      </c>
      <c r="AC2385" s="116">
        <v>0</v>
      </c>
      <c r="AD2385" s="116">
        <v>9</v>
      </c>
      <c r="AE2385" s="116">
        <v>46</v>
      </c>
      <c r="AF2385" s="116" t="s">
        <v>1860</v>
      </c>
      <c r="AG2385" s="117"/>
      <c r="AH2385" s="117" t="s">
        <v>1861</v>
      </c>
    </row>
    <row r="2386" spans="1:34" x14ac:dyDescent="0.25">
      <c r="A2386" s="117" t="s">
        <v>171</v>
      </c>
      <c r="B2386" s="117" t="s">
        <v>172</v>
      </c>
      <c r="C2386" s="117" t="s">
        <v>6465</v>
      </c>
      <c r="D2386" s="117" t="s">
        <v>1035</v>
      </c>
      <c r="E2386" s="117" t="s">
        <v>998</v>
      </c>
      <c r="F2386" s="117" t="s">
        <v>1499</v>
      </c>
      <c r="G2386" s="117" t="s">
        <v>1500</v>
      </c>
      <c r="H2386" s="117" t="s">
        <v>6466</v>
      </c>
      <c r="I2386" s="117" t="s">
        <v>6467</v>
      </c>
      <c r="J2386" s="116" t="s">
        <v>1858</v>
      </c>
      <c r="K2386" s="116">
        <v>8.154655</v>
      </c>
      <c r="L2386" s="116">
        <v>28.954121000000001</v>
      </c>
      <c r="M2386" s="117" t="s">
        <v>1859</v>
      </c>
      <c r="N2386" s="116" t="s">
        <v>159</v>
      </c>
      <c r="O2386" s="116">
        <v>402</v>
      </c>
      <c r="P2386" s="116">
        <v>1508</v>
      </c>
      <c r="Q2386" s="116">
        <v>402</v>
      </c>
      <c r="R2386" s="116">
        <v>1508</v>
      </c>
      <c r="S2386" s="116">
        <v>0</v>
      </c>
      <c r="T2386" s="116">
        <v>0</v>
      </c>
      <c r="U2386" s="116" t="s">
        <v>159</v>
      </c>
      <c r="V2386" s="116">
        <v>17</v>
      </c>
      <c r="W2386" s="116">
        <v>74</v>
      </c>
      <c r="X2386" s="116">
        <v>13</v>
      </c>
      <c r="Y2386" s="116">
        <v>59</v>
      </c>
      <c r="Z2386" s="116">
        <v>4</v>
      </c>
      <c r="AA2386" s="116">
        <v>15</v>
      </c>
      <c r="AB2386" s="116">
        <v>4</v>
      </c>
      <c r="AC2386" s="116">
        <v>10</v>
      </c>
      <c r="AD2386" s="116">
        <v>0</v>
      </c>
      <c r="AE2386" s="116">
        <v>0</v>
      </c>
      <c r="AF2386" s="116" t="s">
        <v>1860</v>
      </c>
      <c r="AG2386" s="117"/>
      <c r="AH2386" s="117" t="s">
        <v>1861</v>
      </c>
    </row>
    <row r="2387" spans="1:34" x14ac:dyDescent="0.25">
      <c r="A2387" s="117" t="s">
        <v>171</v>
      </c>
      <c r="B2387" s="117" t="s">
        <v>172</v>
      </c>
      <c r="C2387" s="117" t="s">
        <v>6468</v>
      </c>
      <c r="D2387" s="117" t="s">
        <v>1035</v>
      </c>
      <c r="E2387" s="117" t="s">
        <v>998</v>
      </c>
      <c r="F2387" s="117" t="s">
        <v>1499</v>
      </c>
      <c r="G2387" s="117" t="s">
        <v>1500</v>
      </c>
      <c r="H2387" s="117" t="s">
        <v>6469</v>
      </c>
      <c r="I2387" s="117"/>
      <c r="J2387" s="116" t="s">
        <v>1858</v>
      </c>
      <c r="K2387" s="116">
        <v>8.0714500000000005</v>
      </c>
      <c r="L2387" s="116">
        <v>28.913433333</v>
      </c>
      <c r="M2387" s="117" t="s">
        <v>1859</v>
      </c>
      <c r="N2387" s="116" t="s">
        <v>159</v>
      </c>
      <c r="O2387" s="116">
        <v>449</v>
      </c>
      <c r="P2387" s="116">
        <v>2873</v>
      </c>
      <c r="Q2387" s="116">
        <v>449</v>
      </c>
      <c r="R2387" s="116">
        <v>2873</v>
      </c>
      <c r="S2387" s="116">
        <v>0</v>
      </c>
      <c r="T2387" s="116">
        <v>0</v>
      </c>
      <c r="U2387" s="116" t="s">
        <v>159</v>
      </c>
      <c r="V2387" s="116">
        <v>14</v>
      </c>
      <c r="W2387" s="116">
        <v>51</v>
      </c>
      <c r="X2387" s="116">
        <v>12</v>
      </c>
      <c r="Y2387" s="116">
        <v>38</v>
      </c>
      <c r="Z2387" s="116">
        <v>2</v>
      </c>
      <c r="AA2387" s="116">
        <v>13</v>
      </c>
      <c r="AB2387" s="116">
        <v>4</v>
      </c>
      <c r="AC2387" s="116">
        <v>9</v>
      </c>
      <c r="AD2387" s="116">
        <v>0</v>
      </c>
      <c r="AE2387" s="116">
        <v>0</v>
      </c>
      <c r="AF2387" s="116" t="s">
        <v>1860</v>
      </c>
      <c r="AG2387" s="117"/>
      <c r="AH2387" s="117" t="s">
        <v>1861</v>
      </c>
    </row>
    <row r="2388" spans="1:34" x14ac:dyDescent="0.25">
      <c r="A2388" s="117" t="s">
        <v>171</v>
      </c>
      <c r="B2388" s="117" t="s">
        <v>172</v>
      </c>
      <c r="C2388" s="117" t="s">
        <v>6470</v>
      </c>
      <c r="D2388" s="117" t="s">
        <v>1035</v>
      </c>
      <c r="E2388" s="117" t="s">
        <v>998</v>
      </c>
      <c r="F2388" s="117" t="s">
        <v>1499</v>
      </c>
      <c r="G2388" s="117" t="s">
        <v>1500</v>
      </c>
      <c r="H2388" s="117" t="s">
        <v>6471</v>
      </c>
      <c r="I2388" s="117"/>
      <c r="J2388" s="116" t="s">
        <v>1858</v>
      </c>
      <c r="K2388" s="116">
        <v>8.3095569999999999</v>
      </c>
      <c r="L2388" s="116">
        <v>28.841294999999999</v>
      </c>
      <c r="M2388" s="117" t="s">
        <v>1859</v>
      </c>
      <c r="N2388" s="116" t="s">
        <v>159</v>
      </c>
      <c r="O2388" s="116">
        <v>567</v>
      </c>
      <c r="P2388" s="116">
        <v>2917</v>
      </c>
      <c r="Q2388" s="116">
        <v>567</v>
      </c>
      <c r="R2388" s="116">
        <v>2917</v>
      </c>
      <c r="S2388" s="116">
        <v>0</v>
      </c>
      <c r="T2388" s="116">
        <v>0</v>
      </c>
      <c r="U2388" s="116" t="s">
        <v>159</v>
      </c>
      <c r="V2388" s="116">
        <v>9</v>
      </c>
      <c r="W2388" s="116">
        <v>49</v>
      </c>
      <c r="X2388" s="116">
        <v>8</v>
      </c>
      <c r="Y2388" s="116">
        <v>43</v>
      </c>
      <c r="Z2388" s="116">
        <v>1</v>
      </c>
      <c r="AA2388" s="116">
        <v>6</v>
      </c>
      <c r="AB2388" s="116">
        <v>2</v>
      </c>
      <c r="AC2388" s="116">
        <v>13</v>
      </c>
      <c r="AD2388" s="116">
        <v>0</v>
      </c>
      <c r="AE2388" s="116">
        <v>0</v>
      </c>
      <c r="AF2388" s="116" t="s">
        <v>1860</v>
      </c>
      <c r="AG2388" s="117"/>
      <c r="AH2388" s="117" t="s">
        <v>1861</v>
      </c>
    </row>
    <row r="2389" spans="1:34" x14ac:dyDescent="0.25">
      <c r="A2389" s="117" t="s">
        <v>171</v>
      </c>
      <c r="B2389" s="117" t="s">
        <v>172</v>
      </c>
      <c r="C2389" s="117" t="s">
        <v>6472</v>
      </c>
      <c r="D2389" s="117" t="s">
        <v>1035</v>
      </c>
      <c r="E2389" s="117" t="s">
        <v>998</v>
      </c>
      <c r="F2389" s="117" t="s">
        <v>1499</v>
      </c>
      <c r="G2389" s="117" t="s">
        <v>1500</v>
      </c>
      <c r="H2389" s="117" t="s">
        <v>6473</v>
      </c>
      <c r="I2389" s="117"/>
      <c r="J2389" s="116" t="s">
        <v>1858</v>
      </c>
      <c r="K2389" s="116">
        <v>8.2163179999999993</v>
      </c>
      <c r="L2389" s="116">
        <v>28.862765</v>
      </c>
      <c r="M2389" s="117" t="s">
        <v>1859</v>
      </c>
      <c r="N2389" s="116" t="s">
        <v>159</v>
      </c>
      <c r="O2389" s="116">
        <v>460</v>
      </c>
      <c r="P2389" s="116">
        <v>2356</v>
      </c>
      <c r="Q2389" s="116">
        <v>460</v>
      </c>
      <c r="R2389" s="116">
        <v>2356</v>
      </c>
      <c r="S2389" s="116">
        <v>0</v>
      </c>
      <c r="T2389" s="116">
        <v>0</v>
      </c>
      <c r="U2389" s="116" t="s">
        <v>159</v>
      </c>
      <c r="V2389" s="116">
        <v>13</v>
      </c>
      <c r="W2389" s="116">
        <v>54</v>
      </c>
      <c r="X2389" s="116">
        <v>9</v>
      </c>
      <c r="Y2389" s="116">
        <v>45</v>
      </c>
      <c r="Z2389" s="116">
        <v>4</v>
      </c>
      <c r="AA2389" s="116">
        <v>9</v>
      </c>
      <c r="AB2389" s="116">
        <v>0</v>
      </c>
      <c r="AC2389" s="116">
        <v>0</v>
      </c>
      <c r="AD2389" s="116">
        <v>0</v>
      </c>
      <c r="AE2389" s="116">
        <v>0</v>
      </c>
      <c r="AF2389" s="116" t="s">
        <v>1860</v>
      </c>
      <c r="AG2389" s="117"/>
      <c r="AH2389" s="117" t="s">
        <v>1861</v>
      </c>
    </row>
    <row r="2390" spans="1:34" x14ac:dyDescent="0.25">
      <c r="A2390" s="117" t="s">
        <v>171</v>
      </c>
      <c r="B2390" s="117" t="s">
        <v>172</v>
      </c>
      <c r="C2390" s="117" t="s">
        <v>6474</v>
      </c>
      <c r="D2390" s="117" t="s">
        <v>1035</v>
      </c>
      <c r="E2390" s="117" t="s">
        <v>998</v>
      </c>
      <c r="F2390" s="117" t="s">
        <v>1499</v>
      </c>
      <c r="G2390" s="117" t="s">
        <v>1500</v>
      </c>
      <c r="H2390" s="117" t="s">
        <v>6475</v>
      </c>
      <c r="I2390" s="117"/>
      <c r="J2390" s="116" t="s">
        <v>1858</v>
      </c>
      <c r="K2390" s="116">
        <v>8.1463300000000007</v>
      </c>
      <c r="L2390" s="116">
        <v>28.966583</v>
      </c>
      <c r="M2390" s="117" t="s">
        <v>1859</v>
      </c>
      <c r="N2390" s="116" t="s">
        <v>159</v>
      </c>
      <c r="O2390" s="116">
        <v>381</v>
      </c>
      <c r="P2390" s="116">
        <v>2289</v>
      </c>
      <c r="Q2390" s="116">
        <v>381</v>
      </c>
      <c r="R2390" s="116">
        <v>2289</v>
      </c>
      <c r="S2390" s="116">
        <v>0</v>
      </c>
      <c r="T2390" s="116">
        <v>0</v>
      </c>
      <c r="U2390" s="119" t="s">
        <v>146</v>
      </c>
      <c r="V2390" s="116">
        <v>0</v>
      </c>
      <c r="W2390" s="116">
        <v>0</v>
      </c>
      <c r="X2390" s="116">
        <v>0</v>
      </c>
      <c r="Y2390" s="116">
        <v>0</v>
      </c>
      <c r="Z2390" s="116">
        <v>0</v>
      </c>
      <c r="AA2390" s="116">
        <v>0</v>
      </c>
      <c r="AB2390" s="116">
        <v>0</v>
      </c>
      <c r="AC2390" s="116">
        <v>0</v>
      </c>
      <c r="AD2390" s="116">
        <v>0</v>
      </c>
      <c r="AE2390" s="116">
        <v>0</v>
      </c>
      <c r="AF2390" s="116" t="s">
        <v>1860</v>
      </c>
      <c r="AG2390" s="117" t="s">
        <v>1888</v>
      </c>
      <c r="AH2390" s="117" t="s">
        <v>1861</v>
      </c>
    </row>
    <row r="2391" spans="1:34" x14ac:dyDescent="0.25">
      <c r="A2391" s="117" t="s">
        <v>171</v>
      </c>
      <c r="B2391" s="117" t="s">
        <v>172</v>
      </c>
      <c r="C2391" s="117" t="s">
        <v>6476</v>
      </c>
      <c r="D2391" s="117" t="s">
        <v>983</v>
      </c>
      <c r="E2391" s="117" t="s">
        <v>984</v>
      </c>
      <c r="F2391" s="117" t="s">
        <v>996</v>
      </c>
      <c r="G2391" s="117" t="s">
        <v>997</v>
      </c>
      <c r="H2391" s="117" t="s">
        <v>3796</v>
      </c>
      <c r="I2391" s="117"/>
      <c r="J2391" s="116" t="s">
        <v>1858</v>
      </c>
      <c r="K2391" s="116">
        <v>7.64818</v>
      </c>
      <c r="L2391" s="116">
        <v>28.641341000000001</v>
      </c>
      <c r="M2391" s="117" t="s">
        <v>1859</v>
      </c>
      <c r="N2391" s="116" t="s">
        <v>159</v>
      </c>
      <c r="O2391" s="116">
        <v>41</v>
      </c>
      <c r="P2391" s="116">
        <v>246</v>
      </c>
      <c r="Q2391" s="116">
        <v>41</v>
      </c>
      <c r="R2391" s="116">
        <v>246</v>
      </c>
      <c r="S2391" s="116">
        <v>0</v>
      </c>
      <c r="T2391" s="116">
        <v>0</v>
      </c>
      <c r="U2391" s="116" t="s">
        <v>159</v>
      </c>
      <c r="V2391" s="116">
        <v>7</v>
      </c>
      <c r="W2391" s="116">
        <v>37</v>
      </c>
      <c r="X2391" s="116">
        <v>7</v>
      </c>
      <c r="Y2391" s="116">
        <v>37</v>
      </c>
      <c r="Z2391" s="116">
        <v>0</v>
      </c>
      <c r="AA2391" s="116">
        <v>0</v>
      </c>
      <c r="AB2391" s="116">
        <v>6</v>
      </c>
      <c r="AC2391" s="116">
        <v>36</v>
      </c>
      <c r="AD2391" s="116">
        <v>6</v>
      </c>
      <c r="AE2391" s="116">
        <v>36</v>
      </c>
      <c r="AF2391" s="116" t="s">
        <v>1860</v>
      </c>
      <c r="AG2391" s="117"/>
      <c r="AH2391" s="117" t="s">
        <v>1861</v>
      </c>
    </row>
    <row r="2392" spans="1:34" x14ac:dyDescent="0.25">
      <c r="A2392" s="117" t="s">
        <v>171</v>
      </c>
      <c r="B2392" s="117" t="s">
        <v>172</v>
      </c>
      <c r="C2392" s="117" t="s">
        <v>6477</v>
      </c>
      <c r="D2392" s="117" t="s">
        <v>983</v>
      </c>
      <c r="E2392" s="117" t="s">
        <v>984</v>
      </c>
      <c r="F2392" s="117" t="s">
        <v>996</v>
      </c>
      <c r="G2392" s="117" t="s">
        <v>997</v>
      </c>
      <c r="H2392" s="117" t="s">
        <v>3895</v>
      </c>
      <c r="I2392" s="117"/>
      <c r="J2392" s="116" t="s">
        <v>1858</v>
      </c>
      <c r="K2392" s="116">
        <v>7.6557729999999999</v>
      </c>
      <c r="L2392" s="116">
        <v>28.640927999999999</v>
      </c>
      <c r="M2392" s="117" t="s">
        <v>1859</v>
      </c>
      <c r="N2392" s="116" t="s">
        <v>159</v>
      </c>
      <c r="O2392" s="116">
        <v>19</v>
      </c>
      <c r="P2392" s="116">
        <v>114</v>
      </c>
      <c r="Q2392" s="116">
        <v>19</v>
      </c>
      <c r="R2392" s="116">
        <v>114</v>
      </c>
      <c r="S2392" s="116">
        <v>0</v>
      </c>
      <c r="T2392" s="116">
        <v>0</v>
      </c>
      <c r="U2392" s="116" t="s">
        <v>159</v>
      </c>
      <c r="V2392" s="116">
        <v>8</v>
      </c>
      <c r="W2392" s="116">
        <v>39</v>
      </c>
      <c r="X2392" s="116">
        <v>8</v>
      </c>
      <c r="Y2392" s="116">
        <v>39</v>
      </c>
      <c r="Z2392" s="116">
        <v>0</v>
      </c>
      <c r="AA2392" s="116">
        <v>0</v>
      </c>
      <c r="AB2392" s="116">
        <v>4</v>
      </c>
      <c r="AC2392" s="116">
        <v>24</v>
      </c>
      <c r="AD2392" s="116">
        <v>3</v>
      </c>
      <c r="AE2392" s="116">
        <v>18</v>
      </c>
      <c r="AF2392" s="116" t="s">
        <v>1860</v>
      </c>
      <c r="AG2392" s="117"/>
      <c r="AH2392" s="117" t="s">
        <v>1861</v>
      </c>
    </row>
    <row r="2393" spans="1:34" x14ac:dyDescent="0.25">
      <c r="A2393" s="117" t="s">
        <v>171</v>
      </c>
      <c r="B2393" s="117" t="s">
        <v>172</v>
      </c>
      <c r="C2393" s="117" t="s">
        <v>6478</v>
      </c>
      <c r="D2393" s="117" t="s">
        <v>983</v>
      </c>
      <c r="E2393" s="117" t="s">
        <v>984</v>
      </c>
      <c r="F2393" s="117" t="s">
        <v>996</v>
      </c>
      <c r="G2393" s="117" t="s">
        <v>997</v>
      </c>
      <c r="H2393" s="117" t="s">
        <v>6479</v>
      </c>
      <c r="I2393" s="117"/>
      <c r="J2393" s="116" t="s">
        <v>1858</v>
      </c>
      <c r="K2393" s="116">
        <v>7.6301509999999997</v>
      </c>
      <c r="L2393" s="116">
        <v>28.691068999999999</v>
      </c>
      <c r="M2393" s="117" t="s">
        <v>1859</v>
      </c>
      <c r="N2393" s="116" t="s">
        <v>159</v>
      </c>
      <c r="O2393" s="116">
        <v>23</v>
      </c>
      <c r="P2393" s="116">
        <v>138</v>
      </c>
      <c r="Q2393" s="116">
        <v>23</v>
      </c>
      <c r="R2393" s="116">
        <v>138</v>
      </c>
      <c r="S2393" s="116">
        <v>0</v>
      </c>
      <c r="T2393" s="116">
        <v>0</v>
      </c>
      <c r="U2393" s="116" t="s">
        <v>159</v>
      </c>
      <c r="V2393" s="116">
        <v>12</v>
      </c>
      <c r="W2393" s="116">
        <v>84</v>
      </c>
      <c r="X2393" s="116">
        <v>12</v>
      </c>
      <c r="Y2393" s="116">
        <v>84</v>
      </c>
      <c r="Z2393" s="116">
        <v>0</v>
      </c>
      <c r="AA2393" s="116">
        <v>0</v>
      </c>
      <c r="AB2393" s="116">
        <v>5</v>
      </c>
      <c r="AC2393" s="116">
        <v>30</v>
      </c>
      <c r="AD2393" s="116">
        <v>4</v>
      </c>
      <c r="AE2393" s="116">
        <v>24</v>
      </c>
      <c r="AF2393" s="116" t="s">
        <v>1860</v>
      </c>
      <c r="AG2393" s="117"/>
      <c r="AH2393" s="117" t="s">
        <v>1861</v>
      </c>
    </row>
    <row r="2394" spans="1:34" x14ac:dyDescent="0.25">
      <c r="A2394" s="117" t="s">
        <v>171</v>
      </c>
      <c r="B2394" s="117" t="s">
        <v>172</v>
      </c>
      <c r="C2394" s="117" t="s">
        <v>6480</v>
      </c>
      <c r="D2394" s="117" t="s">
        <v>983</v>
      </c>
      <c r="E2394" s="117" t="s">
        <v>984</v>
      </c>
      <c r="F2394" s="117" t="s">
        <v>996</v>
      </c>
      <c r="G2394" s="117" t="s">
        <v>997</v>
      </c>
      <c r="H2394" s="117" t="s">
        <v>997</v>
      </c>
      <c r="I2394" s="117"/>
      <c r="J2394" s="116" t="s">
        <v>1858</v>
      </c>
      <c r="K2394" s="116">
        <v>7.6543599999999996</v>
      </c>
      <c r="L2394" s="116">
        <v>28.702909999999999</v>
      </c>
      <c r="M2394" s="117" t="s">
        <v>1859</v>
      </c>
      <c r="N2394" s="116" t="s">
        <v>159</v>
      </c>
      <c r="O2394" s="116">
        <v>987</v>
      </c>
      <c r="P2394" s="116">
        <v>5922</v>
      </c>
      <c r="Q2394" s="116">
        <v>987</v>
      </c>
      <c r="R2394" s="116">
        <v>5922</v>
      </c>
      <c r="S2394" s="116">
        <v>0</v>
      </c>
      <c r="T2394" s="116">
        <v>0</v>
      </c>
      <c r="U2394" s="119" t="s">
        <v>146</v>
      </c>
      <c r="V2394" s="116">
        <v>0</v>
      </c>
      <c r="W2394" s="116">
        <v>0</v>
      </c>
      <c r="X2394" s="116">
        <v>0</v>
      </c>
      <c r="Y2394" s="116">
        <v>0</v>
      </c>
      <c r="Z2394" s="116">
        <v>0</v>
      </c>
      <c r="AA2394" s="116">
        <v>0</v>
      </c>
      <c r="AB2394" s="116">
        <v>0</v>
      </c>
      <c r="AC2394" s="116">
        <v>0</v>
      </c>
      <c r="AD2394" s="116">
        <v>0</v>
      </c>
      <c r="AE2394" s="116">
        <v>0</v>
      </c>
      <c r="AF2394" s="116" t="s">
        <v>1860</v>
      </c>
      <c r="AG2394" s="117" t="s">
        <v>1888</v>
      </c>
      <c r="AH2394" s="117" t="s">
        <v>1861</v>
      </c>
    </row>
    <row r="2395" spans="1:34" x14ac:dyDescent="0.25">
      <c r="A2395" s="117" t="s">
        <v>171</v>
      </c>
      <c r="B2395" s="117" t="s">
        <v>172</v>
      </c>
      <c r="C2395" s="117" t="s">
        <v>6481</v>
      </c>
      <c r="D2395" s="117" t="s">
        <v>983</v>
      </c>
      <c r="E2395" s="117" t="s">
        <v>984</v>
      </c>
      <c r="F2395" s="117" t="s">
        <v>1003</v>
      </c>
      <c r="G2395" s="117" t="s">
        <v>1004</v>
      </c>
      <c r="H2395" s="117" t="s">
        <v>6482</v>
      </c>
      <c r="I2395" s="117"/>
      <c r="J2395" s="116" t="s">
        <v>1858</v>
      </c>
      <c r="K2395" s="116">
        <v>7.258</v>
      </c>
      <c r="L2395" s="116">
        <v>28.821618000000001</v>
      </c>
      <c r="M2395" s="117" t="s">
        <v>1859</v>
      </c>
      <c r="N2395" s="116" t="s">
        <v>159</v>
      </c>
      <c r="O2395" s="116">
        <v>57</v>
      </c>
      <c r="P2395" s="116">
        <v>297</v>
      </c>
      <c r="Q2395" s="116">
        <v>57</v>
      </c>
      <c r="R2395" s="116">
        <v>297</v>
      </c>
      <c r="S2395" s="116">
        <v>0</v>
      </c>
      <c r="T2395" s="116">
        <v>0</v>
      </c>
      <c r="U2395" s="116" t="s">
        <v>159</v>
      </c>
      <c r="V2395" s="116">
        <v>32</v>
      </c>
      <c r="W2395" s="116">
        <v>164</v>
      </c>
      <c r="X2395" s="116">
        <v>32</v>
      </c>
      <c r="Y2395" s="116">
        <v>164</v>
      </c>
      <c r="Z2395" s="116">
        <v>0</v>
      </c>
      <c r="AA2395" s="116">
        <v>0</v>
      </c>
      <c r="AB2395" s="116">
        <v>4</v>
      </c>
      <c r="AC2395" s="116">
        <v>24</v>
      </c>
      <c r="AD2395" s="116">
        <v>2</v>
      </c>
      <c r="AE2395" s="116">
        <v>12</v>
      </c>
      <c r="AF2395" s="116" t="s">
        <v>1860</v>
      </c>
      <c r="AG2395" s="117"/>
      <c r="AH2395" s="117" t="s">
        <v>1861</v>
      </c>
    </row>
    <row r="2396" spans="1:34" x14ac:dyDescent="0.25">
      <c r="A2396" s="117" t="s">
        <v>171</v>
      </c>
      <c r="B2396" s="117" t="s">
        <v>172</v>
      </c>
      <c r="C2396" s="117" t="s">
        <v>6483</v>
      </c>
      <c r="D2396" s="117" t="s">
        <v>983</v>
      </c>
      <c r="E2396" s="117" t="s">
        <v>984</v>
      </c>
      <c r="F2396" s="117" t="s">
        <v>1003</v>
      </c>
      <c r="G2396" s="117" t="s">
        <v>1004</v>
      </c>
      <c r="H2396" s="117" t="s">
        <v>6484</v>
      </c>
      <c r="I2396" s="117"/>
      <c r="J2396" s="116" t="s">
        <v>1858</v>
      </c>
      <c r="K2396" s="116">
        <v>7.2270000000000003</v>
      </c>
      <c r="L2396" s="116">
        <v>28.960999999999999</v>
      </c>
      <c r="M2396" s="117" t="s">
        <v>1859</v>
      </c>
      <c r="N2396" s="116" t="s">
        <v>159</v>
      </c>
      <c r="O2396" s="116">
        <v>18</v>
      </c>
      <c r="P2396" s="116">
        <v>102</v>
      </c>
      <c r="Q2396" s="116">
        <v>18</v>
      </c>
      <c r="R2396" s="116">
        <v>102</v>
      </c>
      <c r="S2396" s="116">
        <v>0</v>
      </c>
      <c r="T2396" s="116">
        <v>0</v>
      </c>
      <c r="U2396" s="116" t="s">
        <v>159</v>
      </c>
      <c r="V2396" s="116">
        <v>19</v>
      </c>
      <c r="W2396" s="116">
        <v>97</v>
      </c>
      <c r="X2396" s="116">
        <v>19</v>
      </c>
      <c r="Y2396" s="116">
        <v>97</v>
      </c>
      <c r="Z2396" s="116">
        <v>0</v>
      </c>
      <c r="AA2396" s="116">
        <v>0</v>
      </c>
      <c r="AB2396" s="116">
        <v>2</v>
      </c>
      <c r="AC2396" s="116">
        <v>12</v>
      </c>
      <c r="AD2396" s="116">
        <v>4</v>
      </c>
      <c r="AE2396" s="116">
        <v>24</v>
      </c>
      <c r="AF2396" s="116" t="s">
        <v>1860</v>
      </c>
      <c r="AG2396" s="117"/>
      <c r="AH2396" s="117" t="s">
        <v>1861</v>
      </c>
    </row>
    <row r="2397" spans="1:34" x14ac:dyDescent="0.25">
      <c r="A2397" s="117" t="s">
        <v>171</v>
      </c>
      <c r="B2397" s="117" t="s">
        <v>172</v>
      </c>
      <c r="C2397" s="117" t="s">
        <v>6485</v>
      </c>
      <c r="D2397" s="117" t="s">
        <v>983</v>
      </c>
      <c r="E2397" s="117" t="s">
        <v>984</v>
      </c>
      <c r="F2397" s="117" t="s">
        <v>1003</v>
      </c>
      <c r="G2397" s="117" t="s">
        <v>1004</v>
      </c>
      <c r="H2397" s="117" t="s">
        <v>6486</v>
      </c>
      <c r="I2397" s="117"/>
      <c r="J2397" s="116" t="s">
        <v>1858</v>
      </c>
      <c r="K2397" s="116">
        <v>7.4531530000000004</v>
      </c>
      <c r="L2397" s="116">
        <v>28.843817999999999</v>
      </c>
      <c r="M2397" s="117" t="s">
        <v>1859</v>
      </c>
      <c r="N2397" s="116" t="s">
        <v>159</v>
      </c>
      <c r="O2397" s="116">
        <v>40</v>
      </c>
      <c r="P2397" s="116">
        <v>206</v>
      </c>
      <c r="Q2397" s="116">
        <v>40</v>
      </c>
      <c r="R2397" s="116">
        <v>206</v>
      </c>
      <c r="S2397" s="116">
        <v>0</v>
      </c>
      <c r="T2397" s="116">
        <v>0</v>
      </c>
      <c r="U2397" s="119" t="s">
        <v>146</v>
      </c>
      <c r="V2397" s="116">
        <v>0</v>
      </c>
      <c r="W2397" s="116">
        <v>0</v>
      </c>
      <c r="X2397" s="116">
        <v>0</v>
      </c>
      <c r="Y2397" s="116">
        <v>0</v>
      </c>
      <c r="Z2397" s="116">
        <v>0</v>
      </c>
      <c r="AA2397" s="116">
        <v>0</v>
      </c>
      <c r="AB2397" s="116">
        <v>0</v>
      </c>
      <c r="AC2397" s="116">
        <v>0</v>
      </c>
      <c r="AD2397" s="116">
        <v>2</v>
      </c>
      <c r="AE2397" s="116">
        <v>12</v>
      </c>
      <c r="AF2397" s="116" t="s">
        <v>1860</v>
      </c>
      <c r="AG2397" s="117"/>
      <c r="AH2397" s="117" t="s">
        <v>1861</v>
      </c>
    </row>
    <row r="2398" spans="1:34" x14ac:dyDescent="0.25">
      <c r="A2398" s="117" t="s">
        <v>171</v>
      </c>
      <c r="B2398" s="117" t="s">
        <v>172</v>
      </c>
      <c r="C2398" s="117" t="s">
        <v>6487</v>
      </c>
      <c r="D2398" s="117" t="s">
        <v>983</v>
      </c>
      <c r="E2398" s="117" t="s">
        <v>984</v>
      </c>
      <c r="F2398" s="117" t="s">
        <v>1003</v>
      </c>
      <c r="G2398" s="117" t="s">
        <v>1004</v>
      </c>
      <c r="H2398" s="117" t="s">
        <v>6488</v>
      </c>
      <c r="I2398" s="117"/>
      <c r="J2398" s="116" t="s">
        <v>1858</v>
      </c>
      <c r="K2398" s="116">
        <v>7.3944130000000001</v>
      </c>
      <c r="L2398" s="116">
        <v>28.794498000000001</v>
      </c>
      <c r="M2398" s="117" t="s">
        <v>1859</v>
      </c>
      <c r="N2398" s="116" t="s">
        <v>159</v>
      </c>
      <c r="O2398" s="116">
        <v>17</v>
      </c>
      <c r="P2398" s="116">
        <v>89</v>
      </c>
      <c r="Q2398" s="116">
        <v>17</v>
      </c>
      <c r="R2398" s="116">
        <v>89</v>
      </c>
      <c r="S2398" s="116">
        <v>0</v>
      </c>
      <c r="T2398" s="116">
        <v>0</v>
      </c>
      <c r="U2398" s="119" t="s">
        <v>146</v>
      </c>
      <c r="V2398" s="116">
        <v>0</v>
      </c>
      <c r="W2398" s="116">
        <v>0</v>
      </c>
      <c r="X2398" s="116">
        <v>0</v>
      </c>
      <c r="Y2398" s="116">
        <v>0</v>
      </c>
      <c r="Z2398" s="116">
        <v>0</v>
      </c>
      <c r="AA2398" s="116">
        <v>0</v>
      </c>
      <c r="AB2398" s="116">
        <v>0</v>
      </c>
      <c r="AC2398" s="116">
        <v>0</v>
      </c>
      <c r="AD2398" s="116">
        <v>4</v>
      </c>
      <c r="AE2398" s="116">
        <v>24</v>
      </c>
      <c r="AF2398" s="116" t="s">
        <v>1860</v>
      </c>
      <c r="AG2398" s="117"/>
      <c r="AH2398" s="117" t="s">
        <v>1861</v>
      </c>
    </row>
    <row r="2399" spans="1:34" x14ac:dyDescent="0.25">
      <c r="A2399" s="117" t="s">
        <v>171</v>
      </c>
      <c r="B2399" s="117" t="s">
        <v>172</v>
      </c>
      <c r="C2399" s="117" t="s">
        <v>6489</v>
      </c>
      <c r="D2399" s="117" t="s">
        <v>983</v>
      </c>
      <c r="E2399" s="117" t="s">
        <v>984</v>
      </c>
      <c r="F2399" s="117" t="s">
        <v>1003</v>
      </c>
      <c r="G2399" s="117" t="s">
        <v>1004</v>
      </c>
      <c r="H2399" s="117" t="s">
        <v>6490</v>
      </c>
      <c r="I2399" s="117"/>
      <c r="J2399" s="116" t="s">
        <v>1858</v>
      </c>
      <c r="K2399" s="116">
        <v>7.4249999999999998</v>
      </c>
      <c r="L2399" s="116">
        <v>28.960999999999999</v>
      </c>
      <c r="M2399" s="117" t="s">
        <v>1859</v>
      </c>
      <c r="N2399" s="116" t="s">
        <v>159</v>
      </c>
      <c r="O2399" s="116">
        <v>73</v>
      </c>
      <c r="P2399" s="116">
        <v>381</v>
      </c>
      <c r="Q2399" s="116">
        <v>73</v>
      </c>
      <c r="R2399" s="116">
        <v>381</v>
      </c>
      <c r="S2399" s="116">
        <v>0</v>
      </c>
      <c r="T2399" s="116">
        <v>0</v>
      </c>
      <c r="U2399" s="119" t="s">
        <v>146</v>
      </c>
      <c r="V2399" s="116">
        <v>0</v>
      </c>
      <c r="W2399" s="116">
        <v>0</v>
      </c>
      <c r="X2399" s="116">
        <v>0</v>
      </c>
      <c r="Y2399" s="116">
        <v>0</v>
      </c>
      <c r="Z2399" s="116">
        <v>0</v>
      </c>
      <c r="AA2399" s="116">
        <v>0</v>
      </c>
      <c r="AB2399" s="116">
        <v>0</v>
      </c>
      <c r="AC2399" s="116">
        <v>0</v>
      </c>
      <c r="AD2399" s="116">
        <v>3</v>
      </c>
      <c r="AE2399" s="116">
        <v>18</v>
      </c>
      <c r="AF2399" s="116" t="s">
        <v>1860</v>
      </c>
      <c r="AG2399" s="117"/>
      <c r="AH2399" s="117" t="s">
        <v>1861</v>
      </c>
    </row>
    <row r="2400" spans="1:34" x14ac:dyDescent="0.25">
      <c r="A2400" s="117" t="s">
        <v>171</v>
      </c>
      <c r="B2400" s="117" t="s">
        <v>172</v>
      </c>
      <c r="C2400" s="117" t="s">
        <v>6491</v>
      </c>
      <c r="D2400" s="117" t="s">
        <v>983</v>
      </c>
      <c r="E2400" s="117" t="s">
        <v>984</v>
      </c>
      <c r="F2400" s="117" t="s">
        <v>1003</v>
      </c>
      <c r="G2400" s="117" t="s">
        <v>1004</v>
      </c>
      <c r="H2400" s="117" t="s">
        <v>6492</v>
      </c>
      <c r="I2400" s="117"/>
      <c r="J2400" s="116" t="s">
        <v>1858</v>
      </c>
      <c r="K2400" s="116">
        <v>7.4889999999999999</v>
      </c>
      <c r="L2400" s="116">
        <v>28.893999999999998</v>
      </c>
      <c r="M2400" s="117" t="s">
        <v>1859</v>
      </c>
      <c r="N2400" s="116" t="s">
        <v>159</v>
      </c>
      <c r="O2400" s="116">
        <v>74</v>
      </c>
      <c r="P2400" s="116">
        <v>386</v>
      </c>
      <c r="Q2400" s="116">
        <v>74</v>
      </c>
      <c r="R2400" s="116">
        <v>386</v>
      </c>
      <c r="S2400" s="116">
        <v>0</v>
      </c>
      <c r="T2400" s="116">
        <v>0</v>
      </c>
      <c r="U2400" s="116" t="s">
        <v>159</v>
      </c>
      <c r="V2400" s="116">
        <v>13</v>
      </c>
      <c r="W2400" s="116">
        <v>65</v>
      </c>
      <c r="X2400" s="116">
        <v>13</v>
      </c>
      <c r="Y2400" s="116">
        <v>65</v>
      </c>
      <c r="Z2400" s="116">
        <v>0</v>
      </c>
      <c r="AA2400" s="116">
        <v>0</v>
      </c>
      <c r="AB2400" s="116">
        <v>0</v>
      </c>
      <c r="AC2400" s="116">
        <v>0</v>
      </c>
      <c r="AD2400" s="116">
        <v>2</v>
      </c>
      <c r="AE2400" s="116">
        <v>12</v>
      </c>
      <c r="AF2400" s="116" t="s">
        <v>1860</v>
      </c>
      <c r="AG2400" s="117"/>
      <c r="AH2400" s="117" t="s">
        <v>1861</v>
      </c>
    </row>
    <row r="2401" spans="1:34" x14ac:dyDescent="0.25">
      <c r="A2401" s="117" t="s">
        <v>171</v>
      </c>
      <c r="B2401" s="117" t="s">
        <v>172</v>
      </c>
      <c r="C2401" s="117" t="s">
        <v>6493</v>
      </c>
      <c r="D2401" s="117" t="s">
        <v>983</v>
      </c>
      <c r="E2401" s="117" t="s">
        <v>984</v>
      </c>
      <c r="F2401" s="117" t="s">
        <v>1003</v>
      </c>
      <c r="G2401" s="117" t="s">
        <v>1004</v>
      </c>
      <c r="H2401" s="117" t="s">
        <v>6494</v>
      </c>
      <c r="I2401" s="117"/>
      <c r="J2401" s="116" t="s">
        <v>1858</v>
      </c>
      <c r="K2401" s="116">
        <v>7.5</v>
      </c>
      <c r="L2401" s="116">
        <v>28.954999999999998</v>
      </c>
      <c r="M2401" s="117" t="s">
        <v>1859</v>
      </c>
      <c r="N2401" s="116" t="s">
        <v>159</v>
      </c>
      <c r="O2401" s="116">
        <v>39</v>
      </c>
      <c r="P2401" s="116">
        <v>198</v>
      </c>
      <c r="Q2401" s="116">
        <v>39</v>
      </c>
      <c r="R2401" s="116">
        <v>198</v>
      </c>
      <c r="S2401" s="116">
        <v>0</v>
      </c>
      <c r="T2401" s="116">
        <v>0</v>
      </c>
      <c r="U2401" s="116" t="s">
        <v>159</v>
      </c>
      <c r="V2401" s="116">
        <v>17</v>
      </c>
      <c r="W2401" s="116">
        <v>87</v>
      </c>
      <c r="X2401" s="116">
        <v>17</v>
      </c>
      <c r="Y2401" s="116">
        <v>87</v>
      </c>
      <c r="Z2401" s="116">
        <v>0</v>
      </c>
      <c r="AA2401" s="116">
        <v>0</v>
      </c>
      <c r="AB2401" s="116">
        <v>0</v>
      </c>
      <c r="AC2401" s="116">
        <v>0</v>
      </c>
      <c r="AD2401" s="116">
        <v>1</v>
      </c>
      <c r="AE2401" s="116">
        <v>6</v>
      </c>
      <c r="AF2401" s="116" t="s">
        <v>1860</v>
      </c>
      <c r="AG2401" s="117"/>
      <c r="AH2401" s="117" t="s">
        <v>1861</v>
      </c>
    </row>
    <row r="2402" spans="1:34" x14ac:dyDescent="0.25">
      <c r="A2402" s="117" t="s">
        <v>171</v>
      </c>
      <c r="B2402" s="117" t="s">
        <v>172</v>
      </c>
      <c r="C2402" s="117" t="s">
        <v>6495</v>
      </c>
      <c r="D2402" s="117" t="s">
        <v>983</v>
      </c>
      <c r="E2402" s="117" t="s">
        <v>984</v>
      </c>
      <c r="F2402" s="117" t="s">
        <v>1003</v>
      </c>
      <c r="G2402" s="117" t="s">
        <v>1004</v>
      </c>
      <c r="H2402" s="117" t="s">
        <v>6496</v>
      </c>
      <c r="I2402" s="117"/>
      <c r="J2402" s="116" t="s">
        <v>1858</v>
      </c>
      <c r="K2402" s="116">
        <v>7.3609999999999998</v>
      </c>
      <c r="L2402" s="116">
        <v>28.855</v>
      </c>
      <c r="M2402" s="117" t="s">
        <v>1859</v>
      </c>
      <c r="N2402" s="116" t="s">
        <v>159</v>
      </c>
      <c r="O2402" s="116">
        <v>68</v>
      </c>
      <c r="P2402" s="116">
        <v>349</v>
      </c>
      <c r="Q2402" s="116">
        <v>68</v>
      </c>
      <c r="R2402" s="116">
        <v>349</v>
      </c>
      <c r="S2402" s="116">
        <v>0</v>
      </c>
      <c r="T2402" s="116">
        <v>0</v>
      </c>
      <c r="U2402" s="119" t="s">
        <v>146</v>
      </c>
      <c r="V2402" s="116">
        <v>0</v>
      </c>
      <c r="W2402" s="116">
        <v>0</v>
      </c>
      <c r="X2402" s="116">
        <v>0</v>
      </c>
      <c r="Y2402" s="116">
        <v>0</v>
      </c>
      <c r="Z2402" s="116">
        <v>0</v>
      </c>
      <c r="AA2402" s="116">
        <v>0</v>
      </c>
      <c r="AB2402" s="116">
        <v>6</v>
      </c>
      <c r="AC2402" s="116">
        <v>36</v>
      </c>
      <c r="AD2402" s="116">
        <v>3</v>
      </c>
      <c r="AE2402" s="116">
        <v>18</v>
      </c>
      <c r="AF2402" s="116" t="s">
        <v>1860</v>
      </c>
      <c r="AG2402" s="117" t="s">
        <v>1888</v>
      </c>
      <c r="AH2402" s="117" t="s">
        <v>1861</v>
      </c>
    </row>
    <row r="2403" spans="1:34" x14ac:dyDescent="0.25">
      <c r="A2403" s="117" t="s">
        <v>171</v>
      </c>
      <c r="B2403" s="117" t="s">
        <v>172</v>
      </c>
      <c r="C2403" s="117" t="s">
        <v>6497</v>
      </c>
      <c r="D2403" s="117" t="s">
        <v>983</v>
      </c>
      <c r="E2403" s="117" t="s">
        <v>984</v>
      </c>
      <c r="F2403" s="117" t="s">
        <v>1003</v>
      </c>
      <c r="G2403" s="117" t="s">
        <v>1004</v>
      </c>
      <c r="H2403" s="117" t="s">
        <v>1004</v>
      </c>
      <c r="I2403" s="117"/>
      <c r="J2403" s="116" t="s">
        <v>1858</v>
      </c>
      <c r="K2403" s="116">
        <v>7.3609999999999998</v>
      </c>
      <c r="L2403" s="116">
        <v>28.855</v>
      </c>
      <c r="M2403" s="117" t="s">
        <v>1859</v>
      </c>
      <c r="N2403" s="116" t="s">
        <v>159</v>
      </c>
      <c r="O2403" s="116">
        <v>1540</v>
      </c>
      <c r="P2403" s="116">
        <v>9240</v>
      </c>
      <c r="Q2403" s="116">
        <v>1540</v>
      </c>
      <c r="R2403" s="116">
        <v>9240</v>
      </c>
      <c r="S2403" s="116">
        <v>0</v>
      </c>
      <c r="T2403" s="116">
        <v>0</v>
      </c>
      <c r="U2403" s="119" t="s">
        <v>146</v>
      </c>
      <c r="V2403" s="116">
        <v>0</v>
      </c>
      <c r="W2403" s="116">
        <v>0</v>
      </c>
      <c r="X2403" s="116">
        <v>0</v>
      </c>
      <c r="Y2403" s="116">
        <v>0</v>
      </c>
      <c r="Z2403" s="116">
        <v>0</v>
      </c>
      <c r="AA2403" s="116">
        <v>0</v>
      </c>
      <c r="AB2403" s="116">
        <v>0</v>
      </c>
      <c r="AC2403" s="116">
        <v>0</v>
      </c>
      <c r="AD2403" s="116">
        <v>0</v>
      </c>
      <c r="AE2403" s="116">
        <v>0</v>
      </c>
      <c r="AF2403" s="116" t="s">
        <v>1860</v>
      </c>
      <c r="AG2403" s="117" t="s">
        <v>1888</v>
      </c>
      <c r="AH2403" s="117" t="s">
        <v>1861</v>
      </c>
    </row>
    <row r="2404" spans="1:34" x14ac:dyDescent="0.25">
      <c r="A2404" s="117" t="s">
        <v>171</v>
      </c>
      <c r="B2404" s="117" t="s">
        <v>172</v>
      </c>
      <c r="C2404" s="117" t="s">
        <v>6498</v>
      </c>
      <c r="D2404" s="117" t="s">
        <v>983</v>
      </c>
      <c r="E2404" s="117" t="s">
        <v>984</v>
      </c>
      <c r="F2404" s="117" t="s">
        <v>982</v>
      </c>
      <c r="G2404" s="117" t="s">
        <v>985</v>
      </c>
      <c r="H2404" s="117" t="s">
        <v>985</v>
      </c>
      <c r="I2404" s="117"/>
      <c r="J2404" s="116" t="s">
        <v>1858</v>
      </c>
      <c r="K2404" s="116">
        <v>7.6068899999999999</v>
      </c>
      <c r="L2404" s="116">
        <v>28.809519999999999</v>
      </c>
      <c r="M2404" s="117" t="s">
        <v>1859</v>
      </c>
      <c r="N2404" s="116" t="s">
        <v>159</v>
      </c>
      <c r="O2404" s="116">
        <v>45</v>
      </c>
      <c r="P2404" s="116">
        <v>235</v>
      </c>
      <c r="Q2404" s="116">
        <v>45</v>
      </c>
      <c r="R2404" s="116">
        <v>235</v>
      </c>
      <c r="S2404" s="116">
        <v>0</v>
      </c>
      <c r="T2404" s="116">
        <v>0</v>
      </c>
      <c r="U2404" s="119" t="s">
        <v>146</v>
      </c>
      <c r="V2404" s="116">
        <v>0</v>
      </c>
      <c r="W2404" s="116">
        <v>0</v>
      </c>
      <c r="X2404" s="116">
        <v>0</v>
      </c>
      <c r="Y2404" s="116">
        <v>0</v>
      </c>
      <c r="Z2404" s="116">
        <v>0</v>
      </c>
      <c r="AA2404" s="116">
        <v>0</v>
      </c>
      <c r="AB2404" s="116">
        <v>32</v>
      </c>
      <c r="AC2404" s="116">
        <v>192</v>
      </c>
      <c r="AD2404" s="116">
        <v>43</v>
      </c>
      <c r="AE2404" s="116">
        <v>258</v>
      </c>
      <c r="AF2404" s="116" t="s">
        <v>1860</v>
      </c>
      <c r="AG2404" s="117"/>
      <c r="AH2404" s="117" t="s">
        <v>1861</v>
      </c>
    </row>
    <row r="2405" spans="1:34" x14ac:dyDescent="0.25">
      <c r="A2405" s="117" t="s">
        <v>171</v>
      </c>
      <c r="B2405" s="117" t="s">
        <v>172</v>
      </c>
      <c r="C2405" s="117" t="s">
        <v>6499</v>
      </c>
      <c r="D2405" s="117" t="s">
        <v>983</v>
      </c>
      <c r="E2405" s="117" t="s">
        <v>984</v>
      </c>
      <c r="F2405" s="117" t="s">
        <v>982</v>
      </c>
      <c r="G2405" s="117" t="s">
        <v>985</v>
      </c>
      <c r="H2405" s="117" t="s">
        <v>6500</v>
      </c>
      <c r="I2405" s="117" t="s">
        <v>6501</v>
      </c>
      <c r="J2405" s="116" t="s">
        <v>1858</v>
      </c>
      <c r="K2405" s="116">
        <v>7.6441299999999996</v>
      </c>
      <c r="L2405" s="116">
        <v>28.81915</v>
      </c>
      <c r="M2405" s="117" t="s">
        <v>1859</v>
      </c>
      <c r="N2405" s="116" t="s">
        <v>159</v>
      </c>
      <c r="O2405" s="116">
        <v>41</v>
      </c>
      <c r="P2405" s="116">
        <v>214</v>
      </c>
      <c r="Q2405" s="116">
        <v>41</v>
      </c>
      <c r="R2405" s="116">
        <v>214</v>
      </c>
      <c r="S2405" s="116">
        <v>0</v>
      </c>
      <c r="T2405" s="116">
        <v>0</v>
      </c>
      <c r="U2405" s="119" t="s">
        <v>146</v>
      </c>
      <c r="V2405" s="116">
        <v>0</v>
      </c>
      <c r="W2405" s="116">
        <v>0</v>
      </c>
      <c r="X2405" s="116">
        <v>0</v>
      </c>
      <c r="Y2405" s="116">
        <v>0</v>
      </c>
      <c r="Z2405" s="116">
        <v>0</v>
      </c>
      <c r="AA2405" s="116">
        <v>0</v>
      </c>
      <c r="AB2405" s="116">
        <v>24</v>
      </c>
      <c r="AC2405" s="116">
        <v>144</v>
      </c>
      <c r="AD2405" s="116">
        <v>21</v>
      </c>
      <c r="AE2405" s="116">
        <v>126</v>
      </c>
      <c r="AF2405" s="116" t="s">
        <v>1860</v>
      </c>
      <c r="AG2405" s="117"/>
      <c r="AH2405" s="117" t="s">
        <v>1861</v>
      </c>
    </row>
    <row r="2406" spans="1:34" x14ac:dyDescent="0.25">
      <c r="A2406" s="117" t="s">
        <v>171</v>
      </c>
      <c r="B2406" s="117" t="s">
        <v>172</v>
      </c>
      <c r="C2406" s="117" t="s">
        <v>6502</v>
      </c>
      <c r="D2406" s="117" t="s">
        <v>983</v>
      </c>
      <c r="E2406" s="117" t="s">
        <v>984</v>
      </c>
      <c r="F2406" s="117" t="s">
        <v>982</v>
      </c>
      <c r="G2406" s="117" t="s">
        <v>985</v>
      </c>
      <c r="H2406" s="117" t="s">
        <v>6503</v>
      </c>
      <c r="I2406" s="117"/>
      <c r="J2406" s="116" t="s">
        <v>1858</v>
      </c>
      <c r="K2406" s="116">
        <v>7.6033999999999997</v>
      </c>
      <c r="L2406" s="116">
        <v>28.814209999999999</v>
      </c>
      <c r="M2406" s="117" t="s">
        <v>1859</v>
      </c>
      <c r="N2406" s="116" t="s">
        <v>159</v>
      </c>
      <c r="O2406" s="116">
        <v>38</v>
      </c>
      <c r="P2406" s="116">
        <v>202</v>
      </c>
      <c r="Q2406" s="116">
        <v>38</v>
      </c>
      <c r="R2406" s="116">
        <v>202</v>
      </c>
      <c r="S2406" s="116">
        <v>0</v>
      </c>
      <c r="T2406" s="116">
        <v>0</v>
      </c>
      <c r="U2406" s="119" t="s">
        <v>146</v>
      </c>
      <c r="V2406" s="116">
        <v>0</v>
      </c>
      <c r="W2406" s="116">
        <v>0</v>
      </c>
      <c r="X2406" s="116">
        <v>0</v>
      </c>
      <c r="Y2406" s="116">
        <v>0</v>
      </c>
      <c r="Z2406" s="116">
        <v>0</v>
      </c>
      <c r="AA2406" s="116">
        <v>0</v>
      </c>
      <c r="AB2406" s="116">
        <v>30</v>
      </c>
      <c r="AC2406" s="116">
        <v>180</v>
      </c>
      <c r="AD2406" s="116">
        <v>36</v>
      </c>
      <c r="AE2406" s="116">
        <v>216</v>
      </c>
      <c r="AF2406" s="116" t="s">
        <v>1860</v>
      </c>
      <c r="AG2406" s="117"/>
      <c r="AH2406" s="117" t="s">
        <v>1861</v>
      </c>
    </row>
    <row r="2407" spans="1:34" x14ac:dyDescent="0.25">
      <c r="A2407" s="117" t="s">
        <v>171</v>
      </c>
      <c r="B2407" s="117" t="s">
        <v>172</v>
      </c>
      <c r="C2407" s="117" t="s">
        <v>6504</v>
      </c>
      <c r="D2407" s="117" t="s">
        <v>983</v>
      </c>
      <c r="E2407" s="117" t="s">
        <v>984</v>
      </c>
      <c r="F2407" s="117" t="s">
        <v>982</v>
      </c>
      <c r="G2407" s="117" t="s">
        <v>985</v>
      </c>
      <c r="H2407" s="117" t="s">
        <v>6320</v>
      </c>
      <c r="I2407" s="117"/>
      <c r="J2407" s="116" t="s">
        <v>1858</v>
      </c>
      <c r="K2407" s="116">
        <v>7.5548999999999999</v>
      </c>
      <c r="L2407" s="116">
        <v>28.798819999999999</v>
      </c>
      <c r="M2407" s="117" t="s">
        <v>1859</v>
      </c>
      <c r="N2407" s="116" t="s">
        <v>159</v>
      </c>
      <c r="O2407" s="116">
        <v>112</v>
      </c>
      <c r="P2407" s="116">
        <v>558</v>
      </c>
      <c r="Q2407" s="116">
        <v>112</v>
      </c>
      <c r="R2407" s="116">
        <v>558</v>
      </c>
      <c r="S2407" s="116">
        <v>0</v>
      </c>
      <c r="T2407" s="116">
        <v>0</v>
      </c>
      <c r="U2407" s="116" t="s">
        <v>159</v>
      </c>
      <c r="V2407" s="116">
        <v>23</v>
      </c>
      <c r="W2407" s="116">
        <v>136</v>
      </c>
      <c r="X2407" s="116">
        <v>23</v>
      </c>
      <c r="Y2407" s="116">
        <v>136</v>
      </c>
      <c r="Z2407" s="116">
        <v>0</v>
      </c>
      <c r="AA2407" s="116">
        <v>0</v>
      </c>
      <c r="AB2407" s="116">
        <v>27</v>
      </c>
      <c r="AC2407" s="116">
        <v>162</v>
      </c>
      <c r="AD2407" s="116">
        <v>32</v>
      </c>
      <c r="AE2407" s="116">
        <v>192</v>
      </c>
      <c r="AF2407" s="116" t="s">
        <v>1860</v>
      </c>
      <c r="AG2407" s="117" t="s">
        <v>1888</v>
      </c>
      <c r="AH2407" s="117" t="s">
        <v>1861</v>
      </c>
    </row>
    <row r="2408" spans="1:34" x14ac:dyDescent="0.25">
      <c r="A2408" s="117" t="s">
        <v>171</v>
      </c>
      <c r="B2408" s="117" t="s">
        <v>172</v>
      </c>
      <c r="C2408" s="117" t="s">
        <v>6505</v>
      </c>
      <c r="D2408" s="117" t="s">
        <v>983</v>
      </c>
      <c r="E2408" s="117" t="s">
        <v>984</v>
      </c>
      <c r="F2408" s="117" t="s">
        <v>1006</v>
      </c>
      <c r="G2408" s="117" t="s">
        <v>1007</v>
      </c>
      <c r="H2408" s="117" t="s">
        <v>6506</v>
      </c>
      <c r="I2408" s="117"/>
      <c r="J2408" s="116" t="s">
        <v>1858</v>
      </c>
      <c r="K2408" s="116">
        <v>7.2516299999999996</v>
      </c>
      <c r="L2408" s="116">
        <v>28.658439999999999</v>
      </c>
      <c r="M2408" s="117" t="s">
        <v>1859</v>
      </c>
      <c r="N2408" s="116" t="s">
        <v>159</v>
      </c>
      <c r="O2408" s="116">
        <v>281</v>
      </c>
      <c r="P2408" s="116">
        <v>1686</v>
      </c>
      <c r="Q2408" s="116">
        <v>281</v>
      </c>
      <c r="R2408" s="116">
        <v>1686</v>
      </c>
      <c r="S2408" s="116">
        <v>0</v>
      </c>
      <c r="T2408" s="116">
        <v>0</v>
      </c>
      <c r="U2408" s="119" t="s">
        <v>146</v>
      </c>
      <c r="V2408" s="116">
        <v>0</v>
      </c>
      <c r="W2408" s="116">
        <v>0</v>
      </c>
      <c r="X2408" s="116">
        <v>0</v>
      </c>
      <c r="Y2408" s="116">
        <v>0</v>
      </c>
      <c r="Z2408" s="116">
        <v>0</v>
      </c>
      <c r="AA2408" s="116">
        <v>0</v>
      </c>
      <c r="AB2408" s="116">
        <v>34</v>
      </c>
      <c r="AC2408" s="116">
        <v>204</v>
      </c>
      <c r="AD2408" s="116">
        <v>16</v>
      </c>
      <c r="AE2408" s="116">
        <v>96</v>
      </c>
      <c r="AF2408" s="116" t="s">
        <v>1860</v>
      </c>
      <c r="AG2408" s="117"/>
      <c r="AH2408" s="117" t="s">
        <v>1861</v>
      </c>
    </row>
    <row r="2409" spans="1:34" x14ac:dyDescent="0.25">
      <c r="A2409" s="117" t="s">
        <v>171</v>
      </c>
      <c r="B2409" s="117" t="s">
        <v>172</v>
      </c>
      <c r="C2409" s="117" t="s">
        <v>6507</v>
      </c>
      <c r="D2409" s="117" t="s">
        <v>983</v>
      </c>
      <c r="E2409" s="117" t="s">
        <v>984</v>
      </c>
      <c r="F2409" s="117" t="s">
        <v>1006</v>
      </c>
      <c r="G2409" s="117" t="s">
        <v>1007</v>
      </c>
      <c r="H2409" s="117" t="s">
        <v>6508</v>
      </c>
      <c r="I2409" s="117"/>
      <c r="J2409" s="116" t="s">
        <v>1858</v>
      </c>
      <c r="K2409" s="116">
        <v>7.2881900000000002</v>
      </c>
      <c r="L2409" s="116">
        <v>28.662790999999999</v>
      </c>
      <c r="M2409" s="117" t="s">
        <v>1859</v>
      </c>
      <c r="N2409" s="116" t="s">
        <v>159</v>
      </c>
      <c r="O2409" s="116">
        <v>64</v>
      </c>
      <c r="P2409" s="116">
        <v>384</v>
      </c>
      <c r="Q2409" s="116">
        <v>64</v>
      </c>
      <c r="R2409" s="116">
        <v>384</v>
      </c>
      <c r="S2409" s="116">
        <v>0</v>
      </c>
      <c r="T2409" s="116">
        <v>0</v>
      </c>
      <c r="U2409" s="119" t="s">
        <v>146</v>
      </c>
      <c r="V2409" s="116">
        <v>0</v>
      </c>
      <c r="W2409" s="116">
        <v>0</v>
      </c>
      <c r="X2409" s="116">
        <v>0</v>
      </c>
      <c r="Y2409" s="116">
        <v>0</v>
      </c>
      <c r="Z2409" s="116">
        <v>0</v>
      </c>
      <c r="AA2409" s="116">
        <v>0</v>
      </c>
      <c r="AB2409" s="116">
        <v>0</v>
      </c>
      <c r="AC2409" s="116">
        <v>0</v>
      </c>
      <c r="AD2409" s="116">
        <v>21</v>
      </c>
      <c r="AE2409" s="116">
        <v>126</v>
      </c>
      <c r="AF2409" s="116" t="s">
        <v>1860</v>
      </c>
      <c r="AG2409" s="117"/>
      <c r="AH2409" s="117" t="s">
        <v>1861</v>
      </c>
    </row>
    <row r="2410" spans="1:34" x14ac:dyDescent="0.25">
      <c r="A2410" s="117" t="s">
        <v>171</v>
      </c>
      <c r="B2410" s="117" t="s">
        <v>172</v>
      </c>
      <c r="C2410" s="117" t="s">
        <v>6509</v>
      </c>
      <c r="D2410" s="117" t="s">
        <v>983</v>
      </c>
      <c r="E2410" s="117" t="s">
        <v>984</v>
      </c>
      <c r="F2410" s="117" t="s">
        <v>1006</v>
      </c>
      <c r="G2410" s="117" t="s">
        <v>1007</v>
      </c>
      <c r="H2410" s="117" t="s">
        <v>6510</v>
      </c>
      <c r="I2410" s="117"/>
      <c r="J2410" s="116" t="s">
        <v>1858</v>
      </c>
      <c r="K2410" s="116">
        <v>7.2899469999999997</v>
      </c>
      <c r="L2410" s="116">
        <v>28.677168000000002</v>
      </c>
      <c r="M2410" s="117" t="s">
        <v>1859</v>
      </c>
      <c r="N2410" s="116" t="s">
        <v>159</v>
      </c>
      <c r="O2410" s="116">
        <v>52</v>
      </c>
      <c r="P2410" s="116">
        <v>252</v>
      </c>
      <c r="Q2410" s="116">
        <v>52</v>
      </c>
      <c r="R2410" s="116">
        <v>252</v>
      </c>
      <c r="S2410" s="116">
        <v>0</v>
      </c>
      <c r="T2410" s="116">
        <v>0</v>
      </c>
      <c r="U2410" s="116" t="s">
        <v>159</v>
      </c>
      <c r="V2410" s="116">
        <v>18</v>
      </c>
      <c r="W2410" s="116">
        <v>95</v>
      </c>
      <c r="X2410" s="116">
        <v>18</v>
      </c>
      <c r="Y2410" s="116">
        <v>95</v>
      </c>
      <c r="Z2410" s="116">
        <v>0</v>
      </c>
      <c r="AA2410" s="116">
        <v>0</v>
      </c>
      <c r="AB2410" s="116">
        <v>0</v>
      </c>
      <c r="AC2410" s="116">
        <v>0</v>
      </c>
      <c r="AD2410" s="116">
        <v>0</v>
      </c>
      <c r="AE2410" s="116">
        <v>0</v>
      </c>
      <c r="AF2410" s="116" t="s">
        <v>1860</v>
      </c>
      <c r="AG2410" s="117"/>
      <c r="AH2410" s="117" t="s">
        <v>1861</v>
      </c>
    </row>
    <row r="2411" spans="1:34" x14ac:dyDescent="0.25">
      <c r="A2411" s="117" t="s">
        <v>171</v>
      </c>
      <c r="B2411" s="117" t="s">
        <v>172</v>
      </c>
      <c r="C2411" s="117" t="s">
        <v>6511</v>
      </c>
      <c r="D2411" s="117" t="s">
        <v>983</v>
      </c>
      <c r="E2411" s="117" t="s">
        <v>984</v>
      </c>
      <c r="F2411" s="117" t="s">
        <v>1006</v>
      </c>
      <c r="G2411" s="117" t="s">
        <v>1007</v>
      </c>
      <c r="H2411" s="117" t="s">
        <v>6512</v>
      </c>
      <c r="I2411" s="117"/>
      <c r="J2411" s="116" t="s">
        <v>1858</v>
      </c>
      <c r="K2411" s="116">
        <v>7.2344730000000004</v>
      </c>
      <c r="L2411" s="116">
        <v>28.688685</v>
      </c>
      <c r="M2411" s="117" t="s">
        <v>1859</v>
      </c>
      <c r="N2411" s="116" t="s">
        <v>159</v>
      </c>
      <c r="O2411" s="116">
        <v>39</v>
      </c>
      <c r="P2411" s="116">
        <v>334</v>
      </c>
      <c r="Q2411" s="116">
        <v>39</v>
      </c>
      <c r="R2411" s="116">
        <v>334</v>
      </c>
      <c r="S2411" s="116">
        <v>0</v>
      </c>
      <c r="T2411" s="116">
        <v>0</v>
      </c>
      <c r="U2411" s="116" t="s">
        <v>159</v>
      </c>
      <c r="V2411" s="116">
        <v>14</v>
      </c>
      <c r="W2411" s="116">
        <v>73</v>
      </c>
      <c r="X2411" s="116">
        <v>14</v>
      </c>
      <c r="Y2411" s="116">
        <v>73</v>
      </c>
      <c r="Z2411" s="116">
        <v>0</v>
      </c>
      <c r="AA2411" s="116">
        <v>0</v>
      </c>
      <c r="AB2411" s="116">
        <v>0</v>
      </c>
      <c r="AC2411" s="116">
        <v>0</v>
      </c>
      <c r="AD2411" s="116">
        <v>0</v>
      </c>
      <c r="AE2411" s="116">
        <v>0</v>
      </c>
      <c r="AF2411" s="116" t="s">
        <v>1860</v>
      </c>
      <c r="AG2411" s="117"/>
      <c r="AH2411" s="117" t="s">
        <v>1861</v>
      </c>
    </row>
    <row r="2412" spans="1:34" x14ac:dyDescent="0.25">
      <c r="A2412" s="117" t="s">
        <v>171</v>
      </c>
      <c r="B2412" s="117" t="s">
        <v>172</v>
      </c>
      <c r="C2412" s="117" t="s">
        <v>6513</v>
      </c>
      <c r="D2412" s="117" t="s">
        <v>983</v>
      </c>
      <c r="E2412" s="117" t="s">
        <v>984</v>
      </c>
      <c r="F2412" s="117" t="s">
        <v>1006</v>
      </c>
      <c r="G2412" s="117" t="s">
        <v>1007</v>
      </c>
      <c r="H2412" s="117" t="s">
        <v>893</v>
      </c>
      <c r="I2412" s="117"/>
      <c r="J2412" s="116" t="s">
        <v>1858</v>
      </c>
      <c r="K2412" s="116">
        <v>7.3036079999999997</v>
      </c>
      <c r="L2412" s="116">
        <v>28.663765999999999</v>
      </c>
      <c r="M2412" s="117" t="s">
        <v>1859</v>
      </c>
      <c r="N2412" s="116" t="s">
        <v>159</v>
      </c>
      <c r="O2412" s="116">
        <v>3900</v>
      </c>
      <c r="P2412" s="116">
        <v>21027</v>
      </c>
      <c r="Q2412" s="116">
        <v>3900</v>
      </c>
      <c r="R2412" s="116">
        <v>21027</v>
      </c>
      <c r="S2412" s="116">
        <v>0</v>
      </c>
      <c r="T2412" s="116">
        <v>0</v>
      </c>
      <c r="U2412" s="119" t="s">
        <v>146</v>
      </c>
      <c r="V2412" s="116">
        <v>0</v>
      </c>
      <c r="W2412" s="116">
        <v>0</v>
      </c>
      <c r="X2412" s="116">
        <v>0</v>
      </c>
      <c r="Y2412" s="116">
        <v>0</v>
      </c>
      <c r="Z2412" s="116">
        <v>0</v>
      </c>
      <c r="AA2412" s="116">
        <v>0</v>
      </c>
      <c r="AB2412" s="116">
        <v>0</v>
      </c>
      <c r="AC2412" s="116">
        <v>0</v>
      </c>
      <c r="AD2412" s="116">
        <v>0</v>
      </c>
      <c r="AE2412" s="116">
        <v>0</v>
      </c>
      <c r="AF2412" s="116" t="s">
        <v>1860</v>
      </c>
      <c r="AG2412" s="117"/>
      <c r="AH2412" s="117" t="s">
        <v>1861</v>
      </c>
    </row>
    <row r="2413" spans="1:34" x14ac:dyDescent="0.25">
      <c r="A2413" s="117" t="s">
        <v>171</v>
      </c>
      <c r="B2413" s="117" t="s">
        <v>172</v>
      </c>
      <c r="C2413" s="117" t="s">
        <v>6514</v>
      </c>
      <c r="D2413" s="117" t="s">
        <v>983</v>
      </c>
      <c r="E2413" s="117" t="s">
        <v>984</v>
      </c>
      <c r="F2413" s="117" t="s">
        <v>1006</v>
      </c>
      <c r="G2413" s="117" t="s">
        <v>1007</v>
      </c>
      <c r="H2413" s="117" t="s">
        <v>6515</v>
      </c>
      <c r="I2413" s="117" t="s">
        <v>6516</v>
      </c>
      <c r="J2413" s="116" t="s">
        <v>1858</v>
      </c>
      <c r="K2413" s="116">
        <v>7.3210980000000001</v>
      </c>
      <c r="L2413" s="116">
        <v>28.657169</v>
      </c>
      <c r="M2413" s="117" t="s">
        <v>1859</v>
      </c>
      <c r="N2413" s="116" t="s">
        <v>159</v>
      </c>
      <c r="O2413" s="116">
        <v>39</v>
      </c>
      <c r="P2413" s="116">
        <v>234</v>
      </c>
      <c r="Q2413" s="116">
        <v>39</v>
      </c>
      <c r="R2413" s="116">
        <v>234</v>
      </c>
      <c r="S2413" s="116">
        <v>0</v>
      </c>
      <c r="T2413" s="116">
        <v>0</v>
      </c>
      <c r="U2413" s="116" t="s">
        <v>159</v>
      </c>
      <c r="V2413" s="116">
        <v>28</v>
      </c>
      <c r="W2413" s="116">
        <v>144</v>
      </c>
      <c r="X2413" s="116">
        <v>28</v>
      </c>
      <c r="Y2413" s="116">
        <v>144</v>
      </c>
      <c r="Z2413" s="116">
        <v>0</v>
      </c>
      <c r="AA2413" s="116">
        <v>0</v>
      </c>
      <c r="AB2413" s="116">
        <v>0</v>
      </c>
      <c r="AC2413" s="116">
        <v>0</v>
      </c>
      <c r="AD2413" s="116">
        <v>0</v>
      </c>
      <c r="AE2413" s="116">
        <v>0</v>
      </c>
      <c r="AF2413" s="116" t="s">
        <v>1860</v>
      </c>
      <c r="AG2413" s="117"/>
      <c r="AH2413" s="117" t="s">
        <v>1861</v>
      </c>
    </row>
    <row r="2414" spans="1:34" x14ac:dyDescent="0.25">
      <c r="A2414" s="118" t="s">
        <v>171</v>
      </c>
      <c r="B2414" s="118" t="s">
        <v>172</v>
      </c>
      <c r="C2414" s="118" t="s">
        <v>6517</v>
      </c>
      <c r="D2414" s="118" t="s">
        <v>983</v>
      </c>
      <c r="E2414" s="118" t="s">
        <v>984</v>
      </c>
      <c r="F2414" s="118" t="s">
        <v>1006</v>
      </c>
      <c r="G2414" s="118" t="s">
        <v>1007</v>
      </c>
      <c r="H2414" s="118" t="s">
        <v>6518</v>
      </c>
      <c r="I2414" s="118"/>
      <c r="J2414" s="118" t="s">
        <v>1885</v>
      </c>
      <c r="K2414" s="119">
        <v>7.2804099999999998</v>
      </c>
      <c r="L2414" s="119">
        <v>28.65418</v>
      </c>
      <c r="M2414" s="118" t="s">
        <v>1859</v>
      </c>
      <c r="N2414" s="116" t="s">
        <v>159</v>
      </c>
      <c r="O2414" s="119">
        <v>259</v>
      </c>
      <c r="P2414" s="119">
        <v>1554</v>
      </c>
      <c r="Q2414" s="119">
        <v>259</v>
      </c>
      <c r="R2414" s="119">
        <v>1554</v>
      </c>
      <c r="S2414" s="119">
        <v>0</v>
      </c>
      <c r="T2414" s="119">
        <v>0</v>
      </c>
      <c r="U2414" s="119" t="s">
        <v>146</v>
      </c>
      <c r="V2414" s="119">
        <v>0</v>
      </c>
      <c r="W2414" s="116">
        <v>0</v>
      </c>
      <c r="X2414" s="119">
        <v>0</v>
      </c>
      <c r="Y2414" s="119">
        <v>0</v>
      </c>
      <c r="Z2414" s="119">
        <v>0</v>
      </c>
      <c r="AA2414" s="119">
        <v>0</v>
      </c>
      <c r="AB2414" s="119">
        <v>0</v>
      </c>
      <c r="AC2414" s="119">
        <v>0</v>
      </c>
      <c r="AD2414" s="119">
        <v>0</v>
      </c>
      <c r="AE2414" s="119">
        <v>0</v>
      </c>
      <c r="AF2414" s="116" t="s">
        <v>1860</v>
      </c>
      <c r="AG2414" s="118"/>
      <c r="AH2414" s="117" t="s">
        <v>1861</v>
      </c>
    </row>
    <row r="2415" spans="1:34" x14ac:dyDescent="0.25">
      <c r="A2415" s="118" t="s">
        <v>171</v>
      </c>
      <c r="B2415" s="118" t="s">
        <v>172</v>
      </c>
      <c r="C2415" s="118" t="s">
        <v>6519</v>
      </c>
      <c r="D2415" s="118" t="s">
        <v>983</v>
      </c>
      <c r="E2415" s="118" t="s">
        <v>984</v>
      </c>
      <c r="F2415" s="118" t="s">
        <v>1006</v>
      </c>
      <c r="G2415" s="118" t="s">
        <v>1007</v>
      </c>
      <c r="H2415" s="118" t="s">
        <v>6520</v>
      </c>
      <c r="I2415" s="118"/>
      <c r="J2415" s="118" t="s">
        <v>1885</v>
      </c>
      <c r="K2415" s="119">
        <v>7.2711819999999996</v>
      </c>
      <c r="L2415" s="119">
        <v>28.582853</v>
      </c>
      <c r="M2415" s="118" t="s">
        <v>1859</v>
      </c>
      <c r="N2415" s="116" t="s">
        <v>159</v>
      </c>
      <c r="O2415" s="119">
        <v>272</v>
      </c>
      <c r="P2415" s="119">
        <v>1672</v>
      </c>
      <c r="Q2415" s="119">
        <v>272</v>
      </c>
      <c r="R2415" s="119">
        <v>1672</v>
      </c>
      <c r="S2415" s="119">
        <v>0</v>
      </c>
      <c r="T2415" s="119">
        <v>0</v>
      </c>
      <c r="U2415" s="119" t="s">
        <v>146</v>
      </c>
      <c r="V2415" s="119">
        <v>0</v>
      </c>
      <c r="W2415" s="116">
        <v>0</v>
      </c>
      <c r="X2415" s="119">
        <v>0</v>
      </c>
      <c r="Y2415" s="119">
        <v>0</v>
      </c>
      <c r="Z2415" s="119">
        <v>0</v>
      </c>
      <c r="AA2415" s="119">
        <v>0</v>
      </c>
      <c r="AB2415" s="119">
        <v>0</v>
      </c>
      <c r="AC2415" s="119">
        <v>0</v>
      </c>
      <c r="AD2415" s="119">
        <v>0</v>
      </c>
      <c r="AE2415" s="119">
        <v>0</v>
      </c>
      <c r="AF2415" s="116" t="s">
        <v>1860</v>
      </c>
      <c r="AG2415" s="118"/>
      <c r="AH2415" s="117" t="s">
        <v>1861</v>
      </c>
    </row>
    <row r="2416" spans="1:34" x14ac:dyDescent="0.25">
      <c r="A2416" s="118" t="s">
        <v>171</v>
      </c>
      <c r="B2416" s="118" t="s">
        <v>172</v>
      </c>
      <c r="C2416" s="118" t="s">
        <v>6521</v>
      </c>
      <c r="D2416" s="118" t="s">
        <v>983</v>
      </c>
      <c r="E2416" s="118" t="s">
        <v>984</v>
      </c>
      <c r="F2416" s="118" t="s">
        <v>1006</v>
      </c>
      <c r="G2416" s="118" t="s">
        <v>1007</v>
      </c>
      <c r="H2416" s="118" t="s">
        <v>6522</v>
      </c>
      <c r="I2416" s="118"/>
      <c r="J2416" s="118" t="s">
        <v>1885</v>
      </c>
      <c r="K2416" s="119">
        <v>7.2273579999999997</v>
      </c>
      <c r="L2416" s="119">
        <v>28.619506000000001</v>
      </c>
      <c r="M2416" s="118" t="s">
        <v>1859</v>
      </c>
      <c r="N2416" s="116" t="s">
        <v>159</v>
      </c>
      <c r="O2416" s="119">
        <v>264</v>
      </c>
      <c r="P2416" s="119">
        <v>1584</v>
      </c>
      <c r="Q2416" s="119">
        <v>264</v>
      </c>
      <c r="R2416" s="119">
        <v>1584</v>
      </c>
      <c r="S2416" s="119">
        <v>0</v>
      </c>
      <c r="T2416" s="119">
        <v>0</v>
      </c>
      <c r="U2416" s="119" t="s">
        <v>146</v>
      </c>
      <c r="V2416" s="119">
        <v>0</v>
      </c>
      <c r="W2416" s="116">
        <v>0</v>
      </c>
      <c r="X2416" s="119">
        <v>0</v>
      </c>
      <c r="Y2416" s="119">
        <v>0</v>
      </c>
      <c r="Z2416" s="119">
        <v>0</v>
      </c>
      <c r="AA2416" s="119">
        <v>0</v>
      </c>
      <c r="AB2416" s="119">
        <v>0</v>
      </c>
      <c r="AC2416" s="119">
        <v>0</v>
      </c>
      <c r="AD2416" s="119">
        <v>0</v>
      </c>
      <c r="AE2416" s="119">
        <v>0</v>
      </c>
      <c r="AF2416" s="116" t="s">
        <v>1860</v>
      </c>
      <c r="AG2416" s="118"/>
      <c r="AH2416" s="117" t="s">
        <v>1861</v>
      </c>
    </row>
    <row r="2417" spans="1:34" x14ac:dyDescent="0.25">
      <c r="A2417" s="117" t="s">
        <v>171</v>
      </c>
      <c r="B2417" s="117" t="s">
        <v>172</v>
      </c>
      <c r="C2417" s="117" t="s">
        <v>6523</v>
      </c>
      <c r="D2417" s="117" t="s">
        <v>983</v>
      </c>
      <c r="E2417" s="117" t="s">
        <v>984</v>
      </c>
      <c r="F2417" s="117" t="s">
        <v>1006</v>
      </c>
      <c r="G2417" s="117" t="s">
        <v>1007</v>
      </c>
      <c r="H2417" s="117" t="s">
        <v>6524</v>
      </c>
      <c r="I2417" s="117"/>
      <c r="J2417" s="116" t="s">
        <v>1858</v>
      </c>
      <c r="K2417" s="116">
        <v>7.4007500000000004</v>
      </c>
      <c r="L2417" s="116">
        <v>28.74081</v>
      </c>
      <c r="M2417" s="117" t="s">
        <v>1859</v>
      </c>
      <c r="N2417" s="116" t="s">
        <v>159</v>
      </c>
      <c r="O2417" s="116">
        <v>257</v>
      </c>
      <c r="P2417" s="116">
        <v>1542</v>
      </c>
      <c r="Q2417" s="116">
        <v>257</v>
      </c>
      <c r="R2417" s="116">
        <v>1542</v>
      </c>
      <c r="S2417" s="116">
        <v>0</v>
      </c>
      <c r="T2417" s="116">
        <v>0</v>
      </c>
      <c r="U2417" s="119" t="s">
        <v>146</v>
      </c>
      <c r="V2417" s="116">
        <v>0</v>
      </c>
      <c r="W2417" s="116">
        <v>0</v>
      </c>
      <c r="X2417" s="116">
        <v>0</v>
      </c>
      <c r="Y2417" s="116">
        <v>0</v>
      </c>
      <c r="Z2417" s="116">
        <v>0</v>
      </c>
      <c r="AA2417" s="116">
        <v>0</v>
      </c>
      <c r="AB2417" s="116">
        <v>0</v>
      </c>
      <c r="AC2417" s="116">
        <v>0</v>
      </c>
      <c r="AD2417" s="116">
        <v>0</v>
      </c>
      <c r="AE2417" s="116">
        <v>0</v>
      </c>
      <c r="AF2417" s="116" t="s">
        <v>1860</v>
      </c>
      <c r="AG2417" s="117"/>
      <c r="AH2417" s="117" t="s">
        <v>1861</v>
      </c>
    </row>
    <row r="2418" spans="1:34" x14ac:dyDescent="0.25">
      <c r="A2418" s="117" t="s">
        <v>171</v>
      </c>
      <c r="B2418" s="117" t="s">
        <v>172</v>
      </c>
      <c r="C2418" s="117" t="s">
        <v>6525</v>
      </c>
      <c r="D2418" s="117" t="s">
        <v>983</v>
      </c>
      <c r="E2418" s="117" t="s">
        <v>984</v>
      </c>
      <c r="F2418" s="117" t="s">
        <v>1006</v>
      </c>
      <c r="G2418" s="117" t="s">
        <v>1007</v>
      </c>
      <c r="H2418" s="117" t="s">
        <v>6526</v>
      </c>
      <c r="I2418" s="117"/>
      <c r="J2418" s="116" t="s">
        <v>1858</v>
      </c>
      <c r="K2418" s="116">
        <v>7.2563199999999997</v>
      </c>
      <c r="L2418" s="116">
        <v>28.64386</v>
      </c>
      <c r="M2418" s="117" t="s">
        <v>1859</v>
      </c>
      <c r="N2418" s="116" t="s">
        <v>159</v>
      </c>
      <c r="O2418" s="116">
        <v>460</v>
      </c>
      <c r="P2418" s="116">
        <v>1519</v>
      </c>
      <c r="Q2418" s="116">
        <v>460</v>
      </c>
      <c r="R2418" s="116">
        <v>1519</v>
      </c>
      <c r="S2418" s="116">
        <v>0</v>
      </c>
      <c r="T2418" s="116">
        <v>0</v>
      </c>
      <c r="U2418" s="119" t="s">
        <v>146</v>
      </c>
      <c r="V2418" s="116">
        <v>0</v>
      </c>
      <c r="W2418" s="116">
        <v>0</v>
      </c>
      <c r="X2418" s="116">
        <v>0</v>
      </c>
      <c r="Y2418" s="116">
        <v>0</v>
      </c>
      <c r="Z2418" s="116">
        <v>0</v>
      </c>
      <c r="AA2418" s="116">
        <v>0</v>
      </c>
      <c r="AB2418" s="116">
        <v>0</v>
      </c>
      <c r="AC2418" s="116">
        <v>0</v>
      </c>
      <c r="AD2418" s="116">
        <v>38</v>
      </c>
      <c r="AE2418" s="116">
        <v>228</v>
      </c>
      <c r="AF2418" s="116" t="s">
        <v>1860</v>
      </c>
      <c r="AG2418" s="117"/>
      <c r="AH2418" s="117" t="s">
        <v>1861</v>
      </c>
    </row>
    <row r="2419" spans="1:34" x14ac:dyDescent="0.25">
      <c r="A2419" s="117" t="s">
        <v>171</v>
      </c>
      <c r="B2419" s="117" t="s">
        <v>172</v>
      </c>
      <c r="C2419" s="117" t="s">
        <v>6527</v>
      </c>
      <c r="D2419" s="117" t="s">
        <v>983</v>
      </c>
      <c r="E2419" s="117" t="s">
        <v>984</v>
      </c>
      <c r="F2419" s="117" t="s">
        <v>1006</v>
      </c>
      <c r="G2419" s="117" t="s">
        <v>1007</v>
      </c>
      <c r="H2419" s="117" t="s">
        <v>6528</v>
      </c>
      <c r="I2419" s="117"/>
      <c r="J2419" s="116" t="s">
        <v>1858</v>
      </c>
      <c r="K2419" s="116">
        <v>7.3215599999999998</v>
      </c>
      <c r="L2419" s="116">
        <v>28.72118</v>
      </c>
      <c r="M2419" s="117" t="s">
        <v>1859</v>
      </c>
      <c r="N2419" s="116" t="s">
        <v>159</v>
      </c>
      <c r="O2419" s="116">
        <v>532</v>
      </c>
      <c r="P2419" s="116">
        <v>1758</v>
      </c>
      <c r="Q2419" s="116">
        <v>532</v>
      </c>
      <c r="R2419" s="116">
        <v>1758</v>
      </c>
      <c r="S2419" s="116">
        <v>0</v>
      </c>
      <c r="T2419" s="116">
        <v>0</v>
      </c>
      <c r="U2419" s="119" t="s">
        <v>146</v>
      </c>
      <c r="V2419" s="116">
        <v>0</v>
      </c>
      <c r="W2419" s="116">
        <v>0</v>
      </c>
      <c r="X2419" s="116">
        <v>0</v>
      </c>
      <c r="Y2419" s="116">
        <v>0</v>
      </c>
      <c r="Z2419" s="116">
        <v>0</v>
      </c>
      <c r="AA2419" s="116">
        <v>0</v>
      </c>
      <c r="AB2419" s="116">
        <v>0</v>
      </c>
      <c r="AC2419" s="116">
        <v>0</v>
      </c>
      <c r="AD2419" s="116">
        <v>0</v>
      </c>
      <c r="AE2419" s="116">
        <v>0</v>
      </c>
      <c r="AF2419" s="116" t="s">
        <v>1860</v>
      </c>
      <c r="AG2419" s="117"/>
      <c r="AH2419" s="117" t="s">
        <v>1861</v>
      </c>
    </row>
    <row r="2420" spans="1:34" x14ac:dyDescent="0.25">
      <c r="A2420" s="117" t="s">
        <v>171</v>
      </c>
      <c r="B2420" s="117" t="s">
        <v>172</v>
      </c>
      <c r="C2420" s="117" t="s">
        <v>6529</v>
      </c>
      <c r="D2420" s="117" t="s">
        <v>983</v>
      </c>
      <c r="E2420" s="117" t="s">
        <v>984</v>
      </c>
      <c r="F2420" s="117" t="s">
        <v>1006</v>
      </c>
      <c r="G2420" s="117" t="s">
        <v>1007</v>
      </c>
      <c r="H2420" s="117" t="s">
        <v>6530</v>
      </c>
      <c r="I2420" s="117"/>
      <c r="J2420" s="116" t="s">
        <v>1858</v>
      </c>
      <c r="K2420" s="116">
        <v>7.4432</v>
      </c>
      <c r="L2420" s="116">
        <v>28.65099</v>
      </c>
      <c r="M2420" s="117" t="s">
        <v>1859</v>
      </c>
      <c r="N2420" s="116" t="s">
        <v>159</v>
      </c>
      <c r="O2420" s="116">
        <v>234</v>
      </c>
      <c r="P2420" s="116">
        <v>1404</v>
      </c>
      <c r="Q2420" s="116">
        <v>234</v>
      </c>
      <c r="R2420" s="116">
        <v>1404</v>
      </c>
      <c r="S2420" s="116">
        <v>0</v>
      </c>
      <c r="T2420" s="116">
        <v>0</v>
      </c>
      <c r="U2420" s="119" t="s">
        <v>146</v>
      </c>
      <c r="V2420" s="116">
        <v>0</v>
      </c>
      <c r="W2420" s="116">
        <v>0</v>
      </c>
      <c r="X2420" s="116">
        <v>0</v>
      </c>
      <c r="Y2420" s="116">
        <v>0</v>
      </c>
      <c r="Z2420" s="116">
        <v>0</v>
      </c>
      <c r="AA2420" s="116">
        <v>0</v>
      </c>
      <c r="AB2420" s="116">
        <v>0</v>
      </c>
      <c r="AC2420" s="116">
        <v>0</v>
      </c>
      <c r="AD2420" s="116">
        <v>0</v>
      </c>
      <c r="AE2420" s="116">
        <v>0</v>
      </c>
      <c r="AF2420" s="116" t="s">
        <v>1860</v>
      </c>
      <c r="AG2420" s="117" t="s">
        <v>1888</v>
      </c>
      <c r="AH2420" s="117" t="s">
        <v>1861</v>
      </c>
    </row>
    <row r="2421" spans="1:34" x14ac:dyDescent="0.25">
      <c r="A2421" s="117" t="s">
        <v>171</v>
      </c>
      <c r="B2421" s="117" t="s">
        <v>172</v>
      </c>
      <c r="C2421" s="117" t="s">
        <v>6531</v>
      </c>
      <c r="D2421" s="117" t="s">
        <v>983</v>
      </c>
      <c r="E2421" s="117" t="s">
        <v>984</v>
      </c>
      <c r="F2421" s="117" t="s">
        <v>1006</v>
      </c>
      <c r="G2421" s="117" t="s">
        <v>1007</v>
      </c>
      <c r="H2421" s="117" t="s">
        <v>6532</v>
      </c>
      <c r="I2421" s="117"/>
      <c r="J2421" s="116" t="s">
        <v>1858</v>
      </c>
      <c r="K2421" s="116">
        <v>7.3474000000000004</v>
      </c>
      <c r="L2421" s="116">
        <v>28.728809999999999</v>
      </c>
      <c r="M2421" s="117" t="s">
        <v>1859</v>
      </c>
      <c r="N2421" s="116" t="s">
        <v>159</v>
      </c>
      <c r="O2421" s="116">
        <v>134</v>
      </c>
      <c r="P2421" s="116">
        <v>804</v>
      </c>
      <c r="Q2421" s="116">
        <v>134</v>
      </c>
      <c r="R2421" s="116">
        <v>804</v>
      </c>
      <c r="S2421" s="116">
        <v>0</v>
      </c>
      <c r="T2421" s="116">
        <v>0</v>
      </c>
      <c r="U2421" s="116" t="s">
        <v>159</v>
      </c>
      <c r="V2421" s="116">
        <v>26</v>
      </c>
      <c r="W2421" s="116">
        <v>156</v>
      </c>
      <c r="X2421" s="116">
        <v>26</v>
      </c>
      <c r="Y2421" s="116">
        <v>156</v>
      </c>
      <c r="Z2421" s="116">
        <v>0</v>
      </c>
      <c r="AA2421" s="116">
        <v>0</v>
      </c>
      <c r="AB2421" s="116">
        <v>0</v>
      </c>
      <c r="AC2421" s="116">
        <v>0</v>
      </c>
      <c r="AD2421" s="116">
        <v>0</v>
      </c>
      <c r="AE2421" s="116">
        <v>0</v>
      </c>
      <c r="AF2421" s="116" t="s">
        <v>1860</v>
      </c>
      <c r="AG2421" s="117" t="s">
        <v>1888</v>
      </c>
      <c r="AH2421" s="117" t="s">
        <v>1861</v>
      </c>
    </row>
    <row r="2422" spans="1:34" x14ac:dyDescent="0.25">
      <c r="A2422" s="117" t="s">
        <v>171</v>
      </c>
      <c r="B2422" s="117" t="s">
        <v>172</v>
      </c>
      <c r="C2422" s="117" t="s">
        <v>6533</v>
      </c>
      <c r="D2422" s="117" t="s">
        <v>983</v>
      </c>
      <c r="E2422" s="117" t="s">
        <v>984</v>
      </c>
      <c r="F2422" s="117" t="s">
        <v>1006</v>
      </c>
      <c r="G2422" s="117" t="s">
        <v>1007</v>
      </c>
      <c r="H2422" s="117" t="s">
        <v>1007</v>
      </c>
      <c r="I2422" s="117"/>
      <c r="J2422" s="116" t="s">
        <v>1858</v>
      </c>
      <c r="K2422" s="116">
        <v>7.2733333</v>
      </c>
      <c r="L2422" s="116">
        <v>28.683888899999999</v>
      </c>
      <c r="M2422" s="117" t="s">
        <v>1859</v>
      </c>
      <c r="N2422" s="116" t="s">
        <v>159</v>
      </c>
      <c r="O2422" s="116">
        <v>47</v>
      </c>
      <c r="P2422" s="116">
        <v>282</v>
      </c>
      <c r="Q2422" s="116">
        <v>47</v>
      </c>
      <c r="R2422" s="116">
        <v>282</v>
      </c>
      <c r="S2422" s="116">
        <v>0</v>
      </c>
      <c r="T2422" s="116">
        <v>0</v>
      </c>
      <c r="U2422" s="116" t="s">
        <v>159</v>
      </c>
      <c r="V2422" s="116">
        <v>27</v>
      </c>
      <c r="W2422" s="116">
        <v>162</v>
      </c>
      <c r="X2422" s="116">
        <v>27</v>
      </c>
      <c r="Y2422" s="116">
        <v>162</v>
      </c>
      <c r="Z2422" s="116">
        <v>0</v>
      </c>
      <c r="AA2422" s="116">
        <v>0</v>
      </c>
      <c r="AB2422" s="116">
        <v>0</v>
      </c>
      <c r="AC2422" s="116">
        <v>0</v>
      </c>
      <c r="AD2422" s="116">
        <v>0</v>
      </c>
      <c r="AE2422" s="116">
        <v>0</v>
      </c>
      <c r="AF2422" s="116" t="s">
        <v>1860</v>
      </c>
      <c r="AG2422" s="117" t="s">
        <v>1888</v>
      </c>
      <c r="AH2422" s="117" t="s">
        <v>1861</v>
      </c>
    </row>
    <row r="2423" spans="1:34" x14ac:dyDescent="0.25">
      <c r="A2423" s="117" t="s">
        <v>171</v>
      </c>
      <c r="B2423" s="117" t="s">
        <v>172</v>
      </c>
      <c r="C2423" s="117" t="s">
        <v>6534</v>
      </c>
      <c r="D2423" s="117" t="s">
        <v>983</v>
      </c>
      <c r="E2423" s="117" t="s">
        <v>984</v>
      </c>
      <c r="F2423" s="117" t="s">
        <v>1000</v>
      </c>
      <c r="G2423" s="117" t="s">
        <v>1001</v>
      </c>
      <c r="H2423" s="117" t="s">
        <v>6535</v>
      </c>
      <c r="I2423" s="117" t="s">
        <v>6536</v>
      </c>
      <c r="J2423" s="116" t="s">
        <v>1858</v>
      </c>
      <c r="K2423" s="116">
        <v>7.4807100000000002</v>
      </c>
      <c r="L2423" s="116">
        <v>28.783110000000001</v>
      </c>
      <c r="M2423" s="117" t="s">
        <v>1859</v>
      </c>
      <c r="N2423" s="116" t="s">
        <v>159</v>
      </c>
      <c r="O2423" s="116">
        <v>59</v>
      </c>
      <c r="P2423" s="116">
        <v>297</v>
      </c>
      <c r="Q2423" s="116">
        <v>59</v>
      </c>
      <c r="R2423" s="116">
        <v>297</v>
      </c>
      <c r="S2423" s="116">
        <v>0</v>
      </c>
      <c r="T2423" s="116">
        <v>0</v>
      </c>
      <c r="U2423" s="116" t="s">
        <v>159</v>
      </c>
      <c r="V2423" s="116">
        <v>15</v>
      </c>
      <c r="W2423" s="116">
        <v>76</v>
      </c>
      <c r="X2423" s="116">
        <v>15</v>
      </c>
      <c r="Y2423" s="116">
        <v>76</v>
      </c>
      <c r="Z2423" s="116">
        <v>0</v>
      </c>
      <c r="AA2423" s="116">
        <v>0</v>
      </c>
      <c r="AB2423" s="116">
        <v>31</v>
      </c>
      <c r="AC2423" s="116">
        <v>186</v>
      </c>
      <c r="AD2423" s="116">
        <v>27</v>
      </c>
      <c r="AE2423" s="116">
        <v>162</v>
      </c>
      <c r="AF2423" s="116" t="s">
        <v>1860</v>
      </c>
      <c r="AG2423" s="117"/>
      <c r="AH2423" s="117" t="s">
        <v>1861</v>
      </c>
    </row>
    <row r="2424" spans="1:34" x14ac:dyDescent="0.25">
      <c r="A2424" s="117" t="s">
        <v>171</v>
      </c>
      <c r="B2424" s="117" t="s">
        <v>172</v>
      </c>
      <c r="C2424" s="117" t="s">
        <v>6537</v>
      </c>
      <c r="D2424" s="117" t="s">
        <v>983</v>
      </c>
      <c r="E2424" s="117" t="s">
        <v>984</v>
      </c>
      <c r="F2424" s="117" t="s">
        <v>1000</v>
      </c>
      <c r="G2424" s="117" t="s">
        <v>1001</v>
      </c>
      <c r="H2424" s="117" t="s">
        <v>6538</v>
      </c>
      <c r="I2424" s="117" t="s">
        <v>6539</v>
      </c>
      <c r="J2424" s="116" t="s">
        <v>1858</v>
      </c>
      <c r="K2424" s="116">
        <v>7.4957500000000001</v>
      </c>
      <c r="L2424" s="116">
        <v>28.760439999999999</v>
      </c>
      <c r="M2424" s="117" t="s">
        <v>1859</v>
      </c>
      <c r="N2424" s="116" t="s">
        <v>159</v>
      </c>
      <c r="O2424" s="116">
        <v>70</v>
      </c>
      <c r="P2424" s="116">
        <v>372</v>
      </c>
      <c r="Q2424" s="116">
        <v>70</v>
      </c>
      <c r="R2424" s="116">
        <v>372</v>
      </c>
      <c r="S2424" s="116">
        <v>0</v>
      </c>
      <c r="T2424" s="116">
        <v>0</v>
      </c>
      <c r="U2424" s="116" t="s">
        <v>159</v>
      </c>
      <c r="V2424" s="116">
        <v>22</v>
      </c>
      <c r="W2424" s="116">
        <v>115</v>
      </c>
      <c r="X2424" s="116">
        <v>22</v>
      </c>
      <c r="Y2424" s="116">
        <v>115</v>
      </c>
      <c r="Z2424" s="116">
        <v>0</v>
      </c>
      <c r="AA2424" s="116">
        <v>0</v>
      </c>
      <c r="AB2424" s="116">
        <v>21</v>
      </c>
      <c r="AC2424" s="116">
        <v>126</v>
      </c>
      <c r="AD2424" s="116">
        <v>41</v>
      </c>
      <c r="AE2424" s="116">
        <v>246</v>
      </c>
      <c r="AF2424" s="116" t="s">
        <v>1860</v>
      </c>
      <c r="AG2424" s="117"/>
      <c r="AH2424" s="117" t="s">
        <v>1861</v>
      </c>
    </row>
    <row r="2425" spans="1:34" x14ac:dyDescent="0.25">
      <c r="A2425" s="117" t="s">
        <v>171</v>
      </c>
      <c r="B2425" s="117" t="s">
        <v>172</v>
      </c>
      <c r="C2425" s="117" t="s">
        <v>6540</v>
      </c>
      <c r="D2425" s="117" t="s">
        <v>983</v>
      </c>
      <c r="E2425" s="117" t="s">
        <v>984</v>
      </c>
      <c r="F2425" s="117" t="s">
        <v>1000</v>
      </c>
      <c r="G2425" s="117" t="s">
        <v>1001</v>
      </c>
      <c r="H2425" s="117" t="s">
        <v>6541</v>
      </c>
      <c r="I2425" s="117"/>
      <c r="J2425" s="116" t="s">
        <v>1858</v>
      </c>
      <c r="K2425" s="116">
        <v>7.47689</v>
      </c>
      <c r="L2425" s="116">
        <v>28.711790000000001</v>
      </c>
      <c r="M2425" s="117" t="s">
        <v>1859</v>
      </c>
      <c r="N2425" s="116" t="s">
        <v>159</v>
      </c>
      <c r="O2425" s="116">
        <v>119</v>
      </c>
      <c r="P2425" s="116">
        <v>606</v>
      </c>
      <c r="Q2425" s="116">
        <v>119</v>
      </c>
      <c r="R2425" s="116">
        <v>606</v>
      </c>
      <c r="S2425" s="116">
        <v>0</v>
      </c>
      <c r="T2425" s="116">
        <v>0</v>
      </c>
      <c r="U2425" s="116" t="s">
        <v>159</v>
      </c>
      <c r="V2425" s="116">
        <v>11</v>
      </c>
      <c r="W2425" s="116">
        <v>58</v>
      </c>
      <c r="X2425" s="116">
        <v>11</v>
      </c>
      <c r="Y2425" s="116">
        <v>58</v>
      </c>
      <c r="Z2425" s="116">
        <v>0</v>
      </c>
      <c r="AA2425" s="116">
        <v>0</v>
      </c>
      <c r="AB2425" s="116">
        <v>27</v>
      </c>
      <c r="AC2425" s="116">
        <v>162</v>
      </c>
      <c r="AD2425" s="116">
        <v>24</v>
      </c>
      <c r="AE2425" s="116">
        <v>144</v>
      </c>
      <c r="AF2425" s="116" t="s">
        <v>1860</v>
      </c>
      <c r="AG2425" s="117"/>
      <c r="AH2425" s="117" t="s">
        <v>1861</v>
      </c>
    </row>
    <row r="2426" spans="1:34" x14ac:dyDescent="0.25">
      <c r="A2426" s="117" t="s">
        <v>171</v>
      </c>
      <c r="B2426" s="117" t="s">
        <v>172</v>
      </c>
      <c r="C2426" s="117" t="s">
        <v>6542</v>
      </c>
      <c r="D2426" s="117" t="s">
        <v>983</v>
      </c>
      <c r="E2426" s="117" t="s">
        <v>984</v>
      </c>
      <c r="F2426" s="117" t="s">
        <v>1000</v>
      </c>
      <c r="G2426" s="117" t="s">
        <v>1001</v>
      </c>
      <c r="H2426" s="117" t="s">
        <v>1001</v>
      </c>
      <c r="I2426" s="117"/>
      <c r="J2426" s="116" t="s">
        <v>1858</v>
      </c>
      <c r="K2426" s="116">
        <v>7.5147221999999996</v>
      </c>
      <c r="L2426" s="116">
        <v>28.88</v>
      </c>
      <c r="M2426" s="117" t="s">
        <v>1859</v>
      </c>
      <c r="N2426" s="116" t="s">
        <v>159</v>
      </c>
      <c r="O2426" s="116">
        <v>1555</v>
      </c>
      <c r="P2426" s="116">
        <v>9328</v>
      </c>
      <c r="Q2426" s="116">
        <v>1555</v>
      </c>
      <c r="R2426" s="116">
        <v>9328</v>
      </c>
      <c r="S2426" s="116">
        <v>0</v>
      </c>
      <c r="T2426" s="116">
        <v>0</v>
      </c>
      <c r="U2426" s="119" t="s">
        <v>146</v>
      </c>
      <c r="V2426" s="116">
        <v>0</v>
      </c>
      <c r="W2426" s="116">
        <v>0</v>
      </c>
      <c r="X2426" s="116">
        <v>0</v>
      </c>
      <c r="Y2426" s="116">
        <v>0</v>
      </c>
      <c r="Z2426" s="116">
        <v>0</v>
      </c>
      <c r="AA2426" s="116">
        <v>0</v>
      </c>
      <c r="AB2426" s="116">
        <v>0</v>
      </c>
      <c r="AC2426" s="116">
        <v>0</v>
      </c>
      <c r="AD2426" s="116">
        <v>0</v>
      </c>
      <c r="AE2426" s="116">
        <v>0</v>
      </c>
      <c r="AF2426" s="116" t="s">
        <v>1860</v>
      </c>
      <c r="AG2426" s="117" t="s">
        <v>1888</v>
      </c>
      <c r="AH2426" s="117" t="s">
        <v>1861</v>
      </c>
    </row>
    <row r="2427" spans="1:34" x14ac:dyDescent="0.25">
      <c r="A2427" s="118" t="s">
        <v>171</v>
      </c>
      <c r="B2427" s="118" t="s">
        <v>172</v>
      </c>
      <c r="C2427" s="118" t="s">
        <v>6543</v>
      </c>
      <c r="D2427" s="118" t="s">
        <v>170</v>
      </c>
      <c r="E2427" s="118" t="s">
        <v>173</v>
      </c>
      <c r="F2427" s="118" t="s">
        <v>169</v>
      </c>
      <c r="G2427" s="118" t="s">
        <v>174</v>
      </c>
      <c r="H2427" s="118" t="s">
        <v>6544</v>
      </c>
      <c r="I2427" s="118"/>
      <c r="J2427" s="118" t="s">
        <v>1885</v>
      </c>
      <c r="K2427" s="119">
        <v>9.2750039999999991</v>
      </c>
      <c r="L2427" s="119">
        <v>28.673942</v>
      </c>
      <c r="M2427" s="118" t="s">
        <v>1859</v>
      </c>
      <c r="N2427" s="116" t="s">
        <v>159</v>
      </c>
      <c r="O2427" s="119">
        <v>465</v>
      </c>
      <c r="P2427" s="119">
        <v>2410</v>
      </c>
      <c r="Q2427" s="119">
        <v>465</v>
      </c>
      <c r="R2427" s="119">
        <v>2410</v>
      </c>
      <c r="S2427" s="119">
        <v>0</v>
      </c>
      <c r="T2427" s="119">
        <v>0</v>
      </c>
      <c r="U2427" s="119" t="s">
        <v>146</v>
      </c>
      <c r="V2427" s="119">
        <v>0</v>
      </c>
      <c r="W2427" s="116">
        <v>0</v>
      </c>
      <c r="X2427" s="119">
        <v>0</v>
      </c>
      <c r="Y2427" s="119">
        <v>0</v>
      </c>
      <c r="Z2427" s="119">
        <v>0</v>
      </c>
      <c r="AA2427" s="119">
        <v>0</v>
      </c>
      <c r="AB2427" s="119">
        <v>0</v>
      </c>
      <c r="AC2427" s="119">
        <v>0</v>
      </c>
      <c r="AD2427" s="119">
        <v>0</v>
      </c>
      <c r="AE2427" s="119">
        <v>0</v>
      </c>
      <c r="AF2427" s="116" t="s">
        <v>1860</v>
      </c>
      <c r="AG2427" s="118"/>
      <c r="AH2427" s="117" t="s">
        <v>1861</v>
      </c>
    </row>
    <row r="2428" spans="1:34" x14ac:dyDescent="0.25">
      <c r="A2428" s="117" t="s">
        <v>171</v>
      </c>
      <c r="B2428" s="117" t="s">
        <v>172</v>
      </c>
      <c r="C2428" s="117" t="s">
        <v>6545</v>
      </c>
      <c r="D2428" s="117" t="s">
        <v>170</v>
      </c>
      <c r="E2428" s="117" t="s">
        <v>173</v>
      </c>
      <c r="F2428" s="117" t="s">
        <v>169</v>
      </c>
      <c r="G2428" s="117" t="s">
        <v>174</v>
      </c>
      <c r="H2428" s="117" t="s">
        <v>6546</v>
      </c>
      <c r="I2428" s="117"/>
      <c r="J2428" s="116" t="s">
        <v>1858</v>
      </c>
      <c r="K2428" s="116">
        <v>9.2484099999999998</v>
      </c>
      <c r="L2428" s="116">
        <v>28.613199999999999</v>
      </c>
      <c r="M2428" s="117" t="s">
        <v>1859</v>
      </c>
      <c r="N2428" s="116" t="s">
        <v>159</v>
      </c>
      <c r="O2428" s="116">
        <v>269</v>
      </c>
      <c r="P2428" s="116">
        <v>1388</v>
      </c>
      <c r="Q2428" s="116">
        <v>269</v>
      </c>
      <c r="R2428" s="116">
        <v>1388</v>
      </c>
      <c r="S2428" s="116">
        <v>0</v>
      </c>
      <c r="T2428" s="116">
        <v>0</v>
      </c>
      <c r="U2428" s="119" t="s">
        <v>146</v>
      </c>
      <c r="V2428" s="116">
        <v>0</v>
      </c>
      <c r="W2428" s="116">
        <v>0</v>
      </c>
      <c r="X2428" s="116">
        <v>0</v>
      </c>
      <c r="Y2428" s="116">
        <v>0</v>
      </c>
      <c r="Z2428" s="116">
        <v>0</v>
      </c>
      <c r="AA2428" s="116">
        <v>0</v>
      </c>
      <c r="AB2428" s="116">
        <v>0</v>
      </c>
      <c r="AC2428" s="116">
        <v>0</v>
      </c>
      <c r="AD2428" s="116">
        <v>0</v>
      </c>
      <c r="AE2428" s="116">
        <v>0</v>
      </c>
      <c r="AF2428" s="116" t="s">
        <v>1860</v>
      </c>
      <c r="AG2428" s="117"/>
      <c r="AH2428" s="117" t="s">
        <v>1861</v>
      </c>
    </row>
    <row r="2429" spans="1:34" x14ac:dyDescent="0.25">
      <c r="A2429" s="117" t="s">
        <v>171</v>
      </c>
      <c r="B2429" s="117" t="s">
        <v>172</v>
      </c>
      <c r="C2429" s="117" t="s">
        <v>6547</v>
      </c>
      <c r="D2429" s="117" t="s">
        <v>170</v>
      </c>
      <c r="E2429" s="117" t="s">
        <v>173</v>
      </c>
      <c r="F2429" s="117" t="s">
        <v>1173</v>
      </c>
      <c r="G2429" s="117" t="s">
        <v>1174</v>
      </c>
      <c r="H2429" s="117" t="s">
        <v>6548</v>
      </c>
      <c r="I2429" s="117"/>
      <c r="J2429" s="116" t="s">
        <v>1858</v>
      </c>
      <c r="K2429" s="116">
        <v>9.1809379999999994</v>
      </c>
      <c r="L2429" s="116">
        <v>28.014610000000001</v>
      </c>
      <c r="M2429" s="117" t="s">
        <v>1859</v>
      </c>
      <c r="N2429" s="116" t="s">
        <v>159</v>
      </c>
      <c r="O2429" s="116">
        <v>63</v>
      </c>
      <c r="P2429" s="116">
        <v>286</v>
      </c>
      <c r="Q2429" s="116">
        <v>63</v>
      </c>
      <c r="R2429" s="116">
        <v>286</v>
      </c>
      <c r="S2429" s="116">
        <v>0</v>
      </c>
      <c r="T2429" s="116">
        <v>0</v>
      </c>
      <c r="U2429" s="116" t="s">
        <v>159</v>
      </c>
      <c r="V2429" s="116">
        <v>10</v>
      </c>
      <c r="W2429" s="116">
        <v>59</v>
      </c>
      <c r="X2429" s="116">
        <v>10</v>
      </c>
      <c r="Y2429" s="116">
        <v>59</v>
      </c>
      <c r="Z2429" s="116">
        <v>0</v>
      </c>
      <c r="AA2429" s="116">
        <v>0</v>
      </c>
      <c r="AB2429" s="116">
        <v>2</v>
      </c>
      <c r="AC2429" s="116">
        <v>10</v>
      </c>
      <c r="AD2429" s="116">
        <v>3</v>
      </c>
      <c r="AE2429" s="116">
        <v>16</v>
      </c>
      <c r="AF2429" s="116" t="s">
        <v>1860</v>
      </c>
      <c r="AG2429" s="117"/>
      <c r="AH2429" s="117" t="s">
        <v>1861</v>
      </c>
    </row>
    <row r="2430" spans="1:34" x14ac:dyDescent="0.25">
      <c r="A2430" s="117" t="s">
        <v>171</v>
      </c>
      <c r="B2430" s="117" t="s">
        <v>172</v>
      </c>
      <c r="C2430" s="117" t="s">
        <v>6549</v>
      </c>
      <c r="D2430" s="117" t="s">
        <v>170</v>
      </c>
      <c r="E2430" s="117" t="s">
        <v>173</v>
      </c>
      <c r="F2430" s="117" t="s">
        <v>1173</v>
      </c>
      <c r="G2430" s="117" t="s">
        <v>1174</v>
      </c>
      <c r="H2430" s="117" t="s">
        <v>1277</v>
      </c>
      <c r="I2430" s="117"/>
      <c r="J2430" s="116" t="s">
        <v>1858</v>
      </c>
      <c r="K2430" s="116">
        <v>9.0916099999999993</v>
      </c>
      <c r="L2430" s="116">
        <v>28.000083</v>
      </c>
      <c r="M2430" s="117" t="s">
        <v>1859</v>
      </c>
      <c r="N2430" s="116" t="s">
        <v>159</v>
      </c>
      <c r="O2430" s="116">
        <v>78</v>
      </c>
      <c r="P2430" s="116">
        <v>408</v>
      </c>
      <c r="Q2430" s="116">
        <v>78</v>
      </c>
      <c r="R2430" s="116">
        <v>408</v>
      </c>
      <c r="S2430" s="116">
        <v>0</v>
      </c>
      <c r="T2430" s="116">
        <v>0</v>
      </c>
      <c r="U2430" s="119" t="s">
        <v>146</v>
      </c>
      <c r="V2430" s="116">
        <v>0</v>
      </c>
      <c r="W2430" s="116">
        <v>0</v>
      </c>
      <c r="X2430" s="116">
        <v>0</v>
      </c>
      <c r="Y2430" s="116">
        <v>0</v>
      </c>
      <c r="Z2430" s="116">
        <v>0</v>
      </c>
      <c r="AA2430" s="116">
        <v>0</v>
      </c>
      <c r="AB2430" s="116">
        <v>0</v>
      </c>
      <c r="AC2430" s="116">
        <v>0</v>
      </c>
      <c r="AD2430" s="116">
        <v>5</v>
      </c>
      <c r="AE2430" s="116">
        <v>27</v>
      </c>
      <c r="AF2430" s="116" t="s">
        <v>1860</v>
      </c>
      <c r="AG2430" s="117"/>
      <c r="AH2430" s="117" t="s">
        <v>1861</v>
      </c>
    </row>
    <row r="2431" spans="1:34" x14ac:dyDescent="0.25">
      <c r="A2431" s="117" t="s">
        <v>171</v>
      </c>
      <c r="B2431" s="117" t="s">
        <v>172</v>
      </c>
      <c r="C2431" s="117" t="s">
        <v>6550</v>
      </c>
      <c r="D2431" s="117" t="s">
        <v>170</v>
      </c>
      <c r="E2431" s="117" t="s">
        <v>173</v>
      </c>
      <c r="F2431" s="117" t="s">
        <v>1173</v>
      </c>
      <c r="G2431" s="117" t="s">
        <v>1174</v>
      </c>
      <c r="H2431" s="117" t="s">
        <v>6551</v>
      </c>
      <c r="I2431" s="117"/>
      <c r="J2431" s="116" t="s">
        <v>1858</v>
      </c>
      <c r="K2431" s="116">
        <v>9.1312069999999999</v>
      </c>
      <c r="L2431" s="116">
        <v>27.970085000000001</v>
      </c>
      <c r="M2431" s="117" t="s">
        <v>1859</v>
      </c>
      <c r="N2431" s="116" t="s">
        <v>159</v>
      </c>
      <c r="O2431" s="116">
        <v>105</v>
      </c>
      <c r="P2431" s="116">
        <v>501</v>
      </c>
      <c r="Q2431" s="116">
        <v>105</v>
      </c>
      <c r="R2431" s="116">
        <v>501</v>
      </c>
      <c r="S2431" s="116">
        <v>0</v>
      </c>
      <c r="T2431" s="116">
        <v>0</v>
      </c>
      <c r="U2431" s="116" t="s">
        <v>159</v>
      </c>
      <c r="V2431" s="116">
        <v>7</v>
      </c>
      <c r="W2431" s="116">
        <v>45</v>
      </c>
      <c r="X2431" s="116">
        <v>7</v>
      </c>
      <c r="Y2431" s="116">
        <v>45</v>
      </c>
      <c r="Z2431" s="116">
        <v>0</v>
      </c>
      <c r="AA2431" s="116">
        <v>0</v>
      </c>
      <c r="AB2431" s="116">
        <v>0</v>
      </c>
      <c r="AC2431" s="116">
        <v>0</v>
      </c>
      <c r="AD2431" s="116">
        <v>4</v>
      </c>
      <c r="AE2431" s="116">
        <v>21</v>
      </c>
      <c r="AF2431" s="116" t="s">
        <v>1860</v>
      </c>
      <c r="AG2431" s="117"/>
      <c r="AH2431" s="117" t="s">
        <v>1861</v>
      </c>
    </row>
    <row r="2432" spans="1:34" x14ac:dyDescent="0.25">
      <c r="A2432" s="117" t="s">
        <v>171</v>
      </c>
      <c r="B2432" s="117" t="s">
        <v>172</v>
      </c>
      <c r="C2432" s="117" t="s">
        <v>6552</v>
      </c>
      <c r="D2432" s="117" t="s">
        <v>170</v>
      </c>
      <c r="E2432" s="117" t="s">
        <v>173</v>
      </c>
      <c r="F2432" s="117" t="s">
        <v>1173</v>
      </c>
      <c r="G2432" s="117" t="s">
        <v>1174</v>
      </c>
      <c r="H2432" s="117" t="s">
        <v>6553</v>
      </c>
      <c r="I2432" s="117"/>
      <c r="J2432" s="116" t="s">
        <v>1858</v>
      </c>
      <c r="K2432" s="116">
        <v>9.15</v>
      </c>
      <c r="L2432" s="116">
        <v>28.01</v>
      </c>
      <c r="M2432" s="117" t="s">
        <v>1859</v>
      </c>
      <c r="N2432" s="116" t="s">
        <v>159</v>
      </c>
      <c r="O2432" s="116">
        <v>84</v>
      </c>
      <c r="P2432" s="116">
        <v>398</v>
      </c>
      <c r="Q2432" s="116">
        <v>84</v>
      </c>
      <c r="R2432" s="116">
        <v>398</v>
      </c>
      <c r="S2432" s="116">
        <v>0</v>
      </c>
      <c r="T2432" s="116">
        <v>0</v>
      </c>
      <c r="U2432" s="116" t="s">
        <v>159</v>
      </c>
      <c r="V2432" s="116">
        <v>15</v>
      </c>
      <c r="W2432" s="116">
        <v>87</v>
      </c>
      <c r="X2432" s="116">
        <v>15</v>
      </c>
      <c r="Y2432" s="116">
        <v>87</v>
      </c>
      <c r="Z2432" s="116">
        <v>0</v>
      </c>
      <c r="AA2432" s="116">
        <v>0</v>
      </c>
      <c r="AB2432" s="116">
        <v>4</v>
      </c>
      <c r="AC2432" s="116">
        <v>22</v>
      </c>
      <c r="AD2432" s="116">
        <v>0</v>
      </c>
      <c r="AE2432" s="116">
        <v>0</v>
      </c>
      <c r="AF2432" s="116" t="s">
        <v>1860</v>
      </c>
      <c r="AG2432" s="117"/>
      <c r="AH2432" s="117" t="s">
        <v>1861</v>
      </c>
    </row>
    <row r="2433" spans="1:34" x14ac:dyDescent="0.25">
      <c r="A2433" s="118" t="s">
        <v>171</v>
      </c>
      <c r="B2433" s="118" t="s">
        <v>172</v>
      </c>
      <c r="C2433" s="118" t="s">
        <v>6554</v>
      </c>
      <c r="D2433" s="118" t="s">
        <v>170</v>
      </c>
      <c r="E2433" s="118" t="s">
        <v>173</v>
      </c>
      <c r="F2433" s="118" t="s">
        <v>1334</v>
      </c>
      <c r="G2433" s="118" t="s">
        <v>1335</v>
      </c>
      <c r="H2433" s="118" t="s">
        <v>6555</v>
      </c>
      <c r="I2433" s="118"/>
      <c r="J2433" s="118" t="s">
        <v>1885</v>
      </c>
      <c r="K2433" s="119">
        <v>9.09</v>
      </c>
      <c r="L2433" s="119">
        <v>28.59</v>
      </c>
      <c r="M2433" s="118" t="s">
        <v>1859</v>
      </c>
      <c r="N2433" s="116" t="s">
        <v>159</v>
      </c>
      <c r="O2433" s="119">
        <v>522</v>
      </c>
      <c r="P2433" s="119">
        <v>2715</v>
      </c>
      <c r="Q2433" s="119">
        <v>522</v>
      </c>
      <c r="R2433" s="119">
        <v>2715</v>
      </c>
      <c r="S2433" s="119">
        <v>0</v>
      </c>
      <c r="T2433" s="119">
        <v>0</v>
      </c>
      <c r="U2433" s="119" t="s">
        <v>146</v>
      </c>
      <c r="V2433" s="119">
        <v>0</v>
      </c>
      <c r="W2433" s="116">
        <v>0</v>
      </c>
      <c r="X2433" s="119">
        <v>0</v>
      </c>
      <c r="Y2433" s="119">
        <v>0</v>
      </c>
      <c r="Z2433" s="119">
        <v>0</v>
      </c>
      <c r="AA2433" s="119">
        <v>0</v>
      </c>
      <c r="AB2433" s="119">
        <v>0</v>
      </c>
      <c r="AC2433" s="119">
        <v>0</v>
      </c>
      <c r="AD2433" s="119">
        <v>0</v>
      </c>
      <c r="AE2433" s="119">
        <v>0</v>
      </c>
      <c r="AF2433" s="116" t="s">
        <v>1860</v>
      </c>
      <c r="AG2433" s="118"/>
      <c r="AH2433" s="117" t="s">
        <v>1861</v>
      </c>
    </row>
    <row r="2434" spans="1:34" x14ac:dyDescent="0.25">
      <c r="A2434" s="117" t="s">
        <v>171</v>
      </c>
      <c r="B2434" s="117" t="s">
        <v>172</v>
      </c>
      <c r="C2434" s="117" t="s">
        <v>6556</v>
      </c>
      <c r="D2434" s="117" t="s">
        <v>170</v>
      </c>
      <c r="E2434" s="117" t="s">
        <v>173</v>
      </c>
      <c r="F2434" s="117" t="s">
        <v>1334</v>
      </c>
      <c r="G2434" s="117" t="s">
        <v>1335</v>
      </c>
      <c r="H2434" s="117" t="s">
        <v>6557</v>
      </c>
      <c r="I2434" s="117"/>
      <c r="J2434" s="116" t="s">
        <v>1858</v>
      </c>
      <c r="K2434" s="116">
        <v>9.1973000000000003</v>
      </c>
      <c r="L2434" s="116">
        <v>28.564</v>
      </c>
      <c r="M2434" s="117" t="s">
        <v>1859</v>
      </c>
      <c r="N2434" s="116" t="s">
        <v>159</v>
      </c>
      <c r="O2434" s="116">
        <v>599</v>
      </c>
      <c r="P2434" s="116">
        <v>3053</v>
      </c>
      <c r="Q2434" s="116">
        <v>599</v>
      </c>
      <c r="R2434" s="116">
        <v>3053</v>
      </c>
      <c r="S2434" s="116">
        <v>0</v>
      </c>
      <c r="T2434" s="116">
        <v>0</v>
      </c>
      <c r="U2434" s="119" t="s">
        <v>146</v>
      </c>
      <c r="V2434" s="116">
        <v>0</v>
      </c>
      <c r="W2434" s="116">
        <v>0</v>
      </c>
      <c r="X2434" s="116">
        <v>0</v>
      </c>
      <c r="Y2434" s="116">
        <v>0</v>
      </c>
      <c r="Z2434" s="116">
        <v>0</v>
      </c>
      <c r="AA2434" s="116">
        <v>0</v>
      </c>
      <c r="AB2434" s="116">
        <v>0</v>
      </c>
      <c r="AC2434" s="116">
        <v>0</v>
      </c>
      <c r="AD2434" s="116">
        <v>0</v>
      </c>
      <c r="AE2434" s="116">
        <v>0</v>
      </c>
      <c r="AF2434" s="116" t="s">
        <v>1860</v>
      </c>
      <c r="AG2434" s="117"/>
      <c r="AH2434" s="117" t="s">
        <v>1861</v>
      </c>
    </row>
    <row r="2435" spans="1:34" x14ac:dyDescent="0.25">
      <c r="A2435" s="117" t="s">
        <v>171</v>
      </c>
      <c r="B2435" s="117" t="s">
        <v>172</v>
      </c>
      <c r="C2435" s="117" t="s">
        <v>6558</v>
      </c>
      <c r="D2435" s="117" t="s">
        <v>170</v>
      </c>
      <c r="E2435" s="117" t="s">
        <v>173</v>
      </c>
      <c r="F2435" s="117" t="s">
        <v>1334</v>
      </c>
      <c r="G2435" s="117" t="s">
        <v>1335</v>
      </c>
      <c r="H2435" s="117" t="s">
        <v>6559</v>
      </c>
      <c r="I2435" s="117"/>
      <c r="J2435" s="116" t="s">
        <v>1858</v>
      </c>
      <c r="K2435" s="116">
        <v>9.1371300000000009</v>
      </c>
      <c r="L2435" s="116">
        <v>28.564150000000001</v>
      </c>
      <c r="M2435" s="117" t="s">
        <v>1859</v>
      </c>
      <c r="N2435" s="116" t="s">
        <v>159</v>
      </c>
      <c r="O2435" s="116">
        <v>735</v>
      </c>
      <c r="P2435" s="116">
        <v>3821</v>
      </c>
      <c r="Q2435" s="116">
        <v>735</v>
      </c>
      <c r="R2435" s="116">
        <v>3821</v>
      </c>
      <c r="S2435" s="116">
        <v>0</v>
      </c>
      <c r="T2435" s="116">
        <v>0</v>
      </c>
      <c r="U2435" s="119" t="s">
        <v>146</v>
      </c>
      <c r="V2435" s="116">
        <v>0</v>
      </c>
      <c r="W2435" s="116">
        <v>0</v>
      </c>
      <c r="X2435" s="116">
        <v>0</v>
      </c>
      <c r="Y2435" s="116">
        <v>0</v>
      </c>
      <c r="Z2435" s="116">
        <v>0</v>
      </c>
      <c r="AA2435" s="116">
        <v>0</v>
      </c>
      <c r="AB2435" s="116">
        <v>0</v>
      </c>
      <c r="AC2435" s="116">
        <v>0</v>
      </c>
      <c r="AD2435" s="116">
        <v>74</v>
      </c>
      <c r="AE2435" s="116">
        <v>377</v>
      </c>
      <c r="AF2435" s="116" t="s">
        <v>1860</v>
      </c>
      <c r="AG2435" s="117"/>
      <c r="AH2435" s="117" t="s">
        <v>1861</v>
      </c>
    </row>
    <row r="2436" spans="1:34" x14ac:dyDescent="0.25">
      <c r="A2436" s="117" t="s">
        <v>171</v>
      </c>
      <c r="B2436" s="117" t="s">
        <v>172</v>
      </c>
      <c r="C2436" s="117" t="s">
        <v>6560</v>
      </c>
      <c r="D2436" s="117" t="s">
        <v>170</v>
      </c>
      <c r="E2436" s="117" t="s">
        <v>173</v>
      </c>
      <c r="F2436" s="117" t="s">
        <v>1334</v>
      </c>
      <c r="G2436" s="117" t="s">
        <v>1335</v>
      </c>
      <c r="H2436" s="117" t="s">
        <v>6561</v>
      </c>
      <c r="I2436" s="117"/>
      <c r="J2436" s="116" t="s">
        <v>1858</v>
      </c>
      <c r="K2436" s="116">
        <v>8.9568300000000001</v>
      </c>
      <c r="L2436" s="116">
        <v>28.554200000000002</v>
      </c>
      <c r="M2436" s="117" t="s">
        <v>1859</v>
      </c>
      <c r="N2436" s="116" t="s">
        <v>159</v>
      </c>
      <c r="O2436" s="116">
        <v>456</v>
      </c>
      <c r="P2436" s="116">
        <v>2369</v>
      </c>
      <c r="Q2436" s="116">
        <v>456</v>
      </c>
      <c r="R2436" s="116">
        <v>2369</v>
      </c>
      <c r="S2436" s="116">
        <v>0</v>
      </c>
      <c r="T2436" s="116">
        <v>0</v>
      </c>
      <c r="U2436" s="119" t="s">
        <v>146</v>
      </c>
      <c r="V2436" s="116">
        <v>0</v>
      </c>
      <c r="W2436" s="116">
        <v>0</v>
      </c>
      <c r="X2436" s="116">
        <v>0</v>
      </c>
      <c r="Y2436" s="116">
        <v>0</v>
      </c>
      <c r="Z2436" s="116">
        <v>0</v>
      </c>
      <c r="AA2436" s="116">
        <v>0</v>
      </c>
      <c r="AB2436" s="116">
        <v>13</v>
      </c>
      <c r="AC2436" s="116">
        <v>65</v>
      </c>
      <c r="AD2436" s="116">
        <v>0</v>
      </c>
      <c r="AE2436" s="116">
        <v>0</v>
      </c>
      <c r="AF2436" s="116" t="s">
        <v>1860</v>
      </c>
      <c r="AG2436" s="117"/>
      <c r="AH2436" s="117" t="s">
        <v>1861</v>
      </c>
    </row>
    <row r="2437" spans="1:34" x14ac:dyDescent="0.25">
      <c r="A2437" s="117" t="s">
        <v>171</v>
      </c>
      <c r="B2437" s="117" t="s">
        <v>172</v>
      </c>
      <c r="C2437" s="117" t="s">
        <v>6562</v>
      </c>
      <c r="D2437" s="117" t="s">
        <v>170</v>
      </c>
      <c r="E2437" s="117" t="s">
        <v>173</v>
      </c>
      <c r="F2437" s="117" t="s">
        <v>1175</v>
      </c>
      <c r="G2437" s="117" t="s">
        <v>1176</v>
      </c>
      <c r="H2437" s="117" t="s">
        <v>6563</v>
      </c>
      <c r="I2437" s="117"/>
      <c r="J2437" s="116" t="s">
        <v>1858</v>
      </c>
      <c r="K2437" s="116">
        <v>9.17</v>
      </c>
      <c r="L2437" s="116">
        <v>28.23</v>
      </c>
      <c r="M2437" s="117" t="s">
        <v>1859</v>
      </c>
      <c r="N2437" s="116" t="s">
        <v>159</v>
      </c>
      <c r="O2437" s="116">
        <v>134</v>
      </c>
      <c r="P2437" s="116">
        <v>710</v>
      </c>
      <c r="Q2437" s="116">
        <v>134</v>
      </c>
      <c r="R2437" s="116">
        <v>710</v>
      </c>
      <c r="S2437" s="116">
        <v>0</v>
      </c>
      <c r="T2437" s="116">
        <v>0</v>
      </c>
      <c r="U2437" s="119" t="s">
        <v>146</v>
      </c>
      <c r="V2437" s="116">
        <v>0</v>
      </c>
      <c r="W2437" s="116">
        <v>0</v>
      </c>
      <c r="X2437" s="116">
        <v>0</v>
      </c>
      <c r="Y2437" s="116">
        <v>0</v>
      </c>
      <c r="Z2437" s="116">
        <v>0</v>
      </c>
      <c r="AA2437" s="116">
        <v>0</v>
      </c>
      <c r="AB2437" s="116">
        <v>5</v>
      </c>
      <c r="AC2437" s="116">
        <v>27</v>
      </c>
      <c r="AD2437" s="116">
        <v>13</v>
      </c>
      <c r="AE2437" s="116">
        <v>69</v>
      </c>
      <c r="AF2437" s="116" t="s">
        <v>1860</v>
      </c>
      <c r="AG2437" s="117"/>
      <c r="AH2437" s="117" t="s">
        <v>1861</v>
      </c>
    </row>
    <row r="2438" spans="1:34" x14ac:dyDescent="0.25">
      <c r="A2438" s="117" t="s">
        <v>171</v>
      </c>
      <c r="B2438" s="117" t="s">
        <v>172</v>
      </c>
      <c r="C2438" s="117" t="s">
        <v>6564</v>
      </c>
      <c r="D2438" s="117" t="s">
        <v>170</v>
      </c>
      <c r="E2438" s="117" t="s">
        <v>173</v>
      </c>
      <c r="F2438" s="117" t="s">
        <v>1175</v>
      </c>
      <c r="G2438" s="117" t="s">
        <v>1176</v>
      </c>
      <c r="H2438" s="117" t="s">
        <v>6565</v>
      </c>
      <c r="I2438" s="117"/>
      <c r="J2438" s="116" t="s">
        <v>1858</v>
      </c>
      <c r="K2438" s="116">
        <v>9.07</v>
      </c>
      <c r="L2438" s="116">
        <v>28.12</v>
      </c>
      <c r="M2438" s="117" t="s">
        <v>1859</v>
      </c>
      <c r="N2438" s="116" t="s">
        <v>159</v>
      </c>
      <c r="O2438" s="116">
        <v>31</v>
      </c>
      <c r="P2438" s="116">
        <v>162</v>
      </c>
      <c r="Q2438" s="116">
        <v>31</v>
      </c>
      <c r="R2438" s="116">
        <v>162</v>
      </c>
      <c r="S2438" s="116">
        <v>0</v>
      </c>
      <c r="T2438" s="116">
        <v>0</v>
      </c>
      <c r="U2438" s="119" t="s">
        <v>146</v>
      </c>
      <c r="V2438" s="116">
        <v>0</v>
      </c>
      <c r="W2438" s="116">
        <v>0</v>
      </c>
      <c r="X2438" s="116">
        <v>0</v>
      </c>
      <c r="Y2438" s="116">
        <v>0</v>
      </c>
      <c r="Z2438" s="116">
        <v>0</v>
      </c>
      <c r="AA2438" s="116">
        <v>0</v>
      </c>
      <c r="AB2438" s="116">
        <v>1</v>
      </c>
      <c r="AC2438" s="116">
        <v>5</v>
      </c>
      <c r="AD2438" s="116">
        <v>2</v>
      </c>
      <c r="AE2438" s="116">
        <v>10</v>
      </c>
      <c r="AF2438" s="116" t="s">
        <v>1860</v>
      </c>
      <c r="AG2438" s="117"/>
      <c r="AH2438" s="117" t="s">
        <v>1861</v>
      </c>
    </row>
    <row r="2439" spans="1:34" x14ac:dyDescent="0.25">
      <c r="A2439" s="117" t="s">
        <v>171</v>
      </c>
      <c r="B2439" s="117" t="s">
        <v>172</v>
      </c>
      <c r="C2439" s="117" t="s">
        <v>6566</v>
      </c>
      <c r="D2439" s="117" t="s">
        <v>170</v>
      </c>
      <c r="E2439" s="117" t="s">
        <v>173</v>
      </c>
      <c r="F2439" s="117" t="s">
        <v>1175</v>
      </c>
      <c r="G2439" s="117" t="s">
        <v>1176</v>
      </c>
      <c r="H2439" s="117" t="s">
        <v>6567</v>
      </c>
      <c r="I2439" s="117"/>
      <c r="J2439" s="116" t="s">
        <v>1858</v>
      </c>
      <c r="K2439" s="116">
        <v>9.1199999999999992</v>
      </c>
      <c r="L2439" s="116">
        <v>28.24</v>
      </c>
      <c r="M2439" s="117" t="s">
        <v>1859</v>
      </c>
      <c r="N2439" s="116" t="s">
        <v>159</v>
      </c>
      <c r="O2439" s="116">
        <v>60</v>
      </c>
      <c r="P2439" s="116">
        <v>311</v>
      </c>
      <c r="Q2439" s="116">
        <v>60</v>
      </c>
      <c r="R2439" s="116">
        <v>311</v>
      </c>
      <c r="S2439" s="116">
        <v>0</v>
      </c>
      <c r="T2439" s="116">
        <v>0</v>
      </c>
      <c r="U2439" s="119" t="s">
        <v>146</v>
      </c>
      <c r="V2439" s="116">
        <v>0</v>
      </c>
      <c r="W2439" s="116">
        <v>0</v>
      </c>
      <c r="X2439" s="116">
        <v>0</v>
      </c>
      <c r="Y2439" s="116">
        <v>0</v>
      </c>
      <c r="Z2439" s="116">
        <v>0</v>
      </c>
      <c r="AA2439" s="116">
        <v>0</v>
      </c>
      <c r="AB2439" s="116">
        <v>3</v>
      </c>
      <c r="AC2439" s="116">
        <v>16</v>
      </c>
      <c r="AD2439" s="116">
        <v>2</v>
      </c>
      <c r="AE2439" s="116">
        <v>11</v>
      </c>
      <c r="AF2439" s="116" t="s">
        <v>1860</v>
      </c>
      <c r="AG2439" s="117"/>
      <c r="AH2439" s="117" t="s">
        <v>1861</v>
      </c>
    </row>
    <row r="2440" spans="1:34" x14ac:dyDescent="0.25">
      <c r="A2440" s="118" t="s">
        <v>171</v>
      </c>
      <c r="B2440" s="118" t="s">
        <v>172</v>
      </c>
      <c r="C2440" s="118" t="s">
        <v>6568</v>
      </c>
      <c r="D2440" s="118" t="s">
        <v>170</v>
      </c>
      <c r="E2440" s="118" t="s">
        <v>173</v>
      </c>
      <c r="F2440" s="118" t="s">
        <v>1191</v>
      </c>
      <c r="G2440" s="118" t="s">
        <v>1192</v>
      </c>
      <c r="H2440" s="118" t="s">
        <v>1192</v>
      </c>
      <c r="I2440" s="118" t="s">
        <v>1192</v>
      </c>
      <c r="J2440" s="118" t="s">
        <v>1885</v>
      </c>
      <c r="K2440" s="119">
        <v>9.09</v>
      </c>
      <c r="L2440" s="119">
        <v>28.41</v>
      </c>
      <c r="M2440" s="118" t="s">
        <v>1859</v>
      </c>
      <c r="N2440" s="116" t="s">
        <v>159</v>
      </c>
      <c r="O2440" s="119">
        <v>184</v>
      </c>
      <c r="P2440" s="119">
        <v>912</v>
      </c>
      <c r="Q2440" s="119">
        <v>184</v>
      </c>
      <c r="R2440" s="119">
        <v>912</v>
      </c>
      <c r="S2440" s="119">
        <v>0</v>
      </c>
      <c r="T2440" s="119">
        <v>0</v>
      </c>
      <c r="U2440" s="119" t="s">
        <v>146</v>
      </c>
      <c r="V2440" s="119">
        <v>0</v>
      </c>
      <c r="W2440" s="116">
        <v>0</v>
      </c>
      <c r="X2440" s="119">
        <v>0</v>
      </c>
      <c r="Y2440" s="119">
        <v>0</v>
      </c>
      <c r="Z2440" s="119">
        <v>0</v>
      </c>
      <c r="AA2440" s="119">
        <v>0</v>
      </c>
      <c r="AB2440" s="119">
        <v>0</v>
      </c>
      <c r="AC2440" s="119">
        <v>0</v>
      </c>
      <c r="AD2440" s="119">
        <v>0</v>
      </c>
      <c r="AE2440" s="119">
        <v>0</v>
      </c>
      <c r="AF2440" s="116" t="s">
        <v>1860</v>
      </c>
      <c r="AG2440" s="118"/>
      <c r="AH2440" s="117" t="s">
        <v>1861</v>
      </c>
    </row>
    <row r="2441" spans="1:34" x14ac:dyDescent="0.25">
      <c r="A2441" s="117" t="s">
        <v>171</v>
      </c>
      <c r="B2441" s="117" t="s">
        <v>172</v>
      </c>
      <c r="C2441" s="117" t="s">
        <v>6569</v>
      </c>
      <c r="D2441" s="117" t="s">
        <v>170</v>
      </c>
      <c r="E2441" s="117" t="s">
        <v>173</v>
      </c>
      <c r="F2441" s="117" t="s">
        <v>1191</v>
      </c>
      <c r="G2441" s="117" t="s">
        <v>1192</v>
      </c>
      <c r="H2441" s="117" t="s">
        <v>6570</v>
      </c>
      <c r="I2441" s="117"/>
      <c r="J2441" s="116" t="s">
        <v>1858</v>
      </c>
      <c r="K2441" s="116">
        <v>9.0103039999999996</v>
      </c>
      <c r="L2441" s="116">
        <v>28.430579999999999</v>
      </c>
      <c r="M2441" s="117" t="s">
        <v>1859</v>
      </c>
      <c r="N2441" s="116" t="s">
        <v>159</v>
      </c>
      <c r="O2441" s="116">
        <v>150</v>
      </c>
      <c r="P2441" s="116">
        <v>781</v>
      </c>
      <c r="Q2441" s="116">
        <v>150</v>
      </c>
      <c r="R2441" s="116">
        <v>781</v>
      </c>
      <c r="S2441" s="116">
        <v>0</v>
      </c>
      <c r="T2441" s="116">
        <v>0</v>
      </c>
      <c r="U2441" s="116" t="s">
        <v>159</v>
      </c>
      <c r="V2441" s="116">
        <v>11</v>
      </c>
      <c r="W2441" s="116">
        <v>59</v>
      </c>
      <c r="X2441" s="116">
        <v>11</v>
      </c>
      <c r="Y2441" s="116">
        <v>59</v>
      </c>
      <c r="Z2441" s="116">
        <v>0</v>
      </c>
      <c r="AA2441" s="116">
        <v>0</v>
      </c>
      <c r="AB2441" s="116">
        <v>10</v>
      </c>
      <c r="AC2441" s="116">
        <v>53</v>
      </c>
      <c r="AD2441" s="116">
        <v>0</v>
      </c>
      <c r="AE2441" s="116">
        <v>0</v>
      </c>
      <c r="AF2441" s="116" t="s">
        <v>1860</v>
      </c>
      <c r="AG2441" s="117"/>
      <c r="AH2441" s="117" t="s">
        <v>1861</v>
      </c>
    </row>
    <row r="2442" spans="1:34" x14ac:dyDescent="0.25">
      <c r="A2442" s="117" t="s">
        <v>171</v>
      </c>
      <c r="B2442" s="117" t="s">
        <v>172</v>
      </c>
      <c r="C2442" s="117" t="s">
        <v>6571</v>
      </c>
      <c r="D2442" s="117" t="s">
        <v>170</v>
      </c>
      <c r="E2442" s="117" t="s">
        <v>173</v>
      </c>
      <c r="F2442" s="117" t="s">
        <v>1191</v>
      </c>
      <c r="G2442" s="117" t="s">
        <v>1192</v>
      </c>
      <c r="H2442" s="117" t="s">
        <v>6572</v>
      </c>
      <c r="I2442" s="117"/>
      <c r="J2442" s="116" t="s">
        <v>1858</v>
      </c>
      <c r="K2442" s="116">
        <v>9.0399999999999991</v>
      </c>
      <c r="L2442" s="116">
        <v>28.39</v>
      </c>
      <c r="M2442" s="117" t="s">
        <v>1859</v>
      </c>
      <c r="N2442" s="116" t="s">
        <v>159</v>
      </c>
      <c r="O2442" s="116">
        <v>384</v>
      </c>
      <c r="P2442" s="116">
        <v>2641</v>
      </c>
      <c r="Q2442" s="116">
        <v>384</v>
      </c>
      <c r="R2442" s="116">
        <v>2641</v>
      </c>
      <c r="S2442" s="116">
        <v>0</v>
      </c>
      <c r="T2442" s="116">
        <v>0</v>
      </c>
      <c r="U2442" s="116" t="s">
        <v>159</v>
      </c>
      <c r="V2442" s="116">
        <v>45</v>
      </c>
      <c r="W2442" s="116">
        <v>239</v>
      </c>
      <c r="X2442" s="116">
        <v>45</v>
      </c>
      <c r="Y2442" s="116">
        <v>239</v>
      </c>
      <c r="Z2442" s="116">
        <v>0</v>
      </c>
      <c r="AA2442" s="116">
        <v>0</v>
      </c>
      <c r="AB2442" s="116">
        <v>0</v>
      </c>
      <c r="AC2442" s="116">
        <v>0</v>
      </c>
      <c r="AD2442" s="116">
        <v>0</v>
      </c>
      <c r="AE2442" s="116">
        <v>0</v>
      </c>
      <c r="AF2442" s="116" t="s">
        <v>1860</v>
      </c>
      <c r="AG2442" s="117"/>
      <c r="AH2442" s="117" t="s">
        <v>1861</v>
      </c>
    </row>
    <row r="2443" spans="1:34" x14ac:dyDescent="0.25">
      <c r="A2443" s="117" t="s">
        <v>171</v>
      </c>
      <c r="B2443" s="117" t="s">
        <v>172</v>
      </c>
      <c r="C2443" s="117" t="s">
        <v>6573</v>
      </c>
      <c r="D2443" s="117" t="s">
        <v>170</v>
      </c>
      <c r="E2443" s="117" t="s">
        <v>173</v>
      </c>
      <c r="F2443" s="117" t="s">
        <v>1191</v>
      </c>
      <c r="G2443" s="117" t="s">
        <v>1192</v>
      </c>
      <c r="H2443" s="117" t="s">
        <v>6574</v>
      </c>
      <c r="I2443" s="117"/>
      <c r="J2443" s="116" t="s">
        <v>1858</v>
      </c>
      <c r="K2443" s="116">
        <v>9.0786499999999997</v>
      </c>
      <c r="L2443" s="116">
        <v>28.420233332999999</v>
      </c>
      <c r="M2443" s="117" t="s">
        <v>1859</v>
      </c>
      <c r="N2443" s="116" t="s">
        <v>159</v>
      </c>
      <c r="O2443" s="116">
        <v>480</v>
      </c>
      <c r="P2443" s="116">
        <v>2593</v>
      </c>
      <c r="Q2443" s="116">
        <v>480</v>
      </c>
      <c r="R2443" s="116">
        <v>2593</v>
      </c>
      <c r="S2443" s="116">
        <v>0</v>
      </c>
      <c r="T2443" s="116">
        <v>0</v>
      </c>
      <c r="U2443" s="116" t="s">
        <v>159</v>
      </c>
      <c r="V2443" s="116">
        <v>40</v>
      </c>
      <c r="W2443" s="116">
        <v>208</v>
      </c>
      <c r="X2443" s="116">
        <v>40</v>
      </c>
      <c r="Y2443" s="116">
        <v>208</v>
      </c>
      <c r="Z2443" s="116">
        <v>0</v>
      </c>
      <c r="AA2443" s="116">
        <v>0</v>
      </c>
      <c r="AB2443" s="116">
        <v>0</v>
      </c>
      <c r="AC2443" s="116">
        <v>0</v>
      </c>
      <c r="AD2443" s="116">
        <v>35</v>
      </c>
      <c r="AE2443" s="116">
        <v>186</v>
      </c>
      <c r="AF2443" s="116" t="s">
        <v>1860</v>
      </c>
      <c r="AG2443" s="117"/>
      <c r="AH2443" s="117" t="s">
        <v>1861</v>
      </c>
    </row>
    <row r="2444" spans="1:34" x14ac:dyDescent="0.25">
      <c r="A2444" s="118" t="s">
        <v>171</v>
      </c>
      <c r="B2444" s="118" t="s">
        <v>172</v>
      </c>
      <c r="C2444" s="118" t="s">
        <v>6575</v>
      </c>
      <c r="D2444" s="118" t="s">
        <v>170</v>
      </c>
      <c r="E2444" s="118" t="s">
        <v>173</v>
      </c>
      <c r="F2444" s="118" t="s">
        <v>905</v>
      </c>
      <c r="G2444" s="118" t="s">
        <v>906</v>
      </c>
      <c r="H2444" s="118" t="s">
        <v>6576</v>
      </c>
      <c r="I2444" s="118" t="s">
        <v>6577</v>
      </c>
      <c r="J2444" s="118" t="s">
        <v>1885</v>
      </c>
      <c r="K2444" s="119">
        <v>9.1654680000000006</v>
      </c>
      <c r="L2444" s="119">
        <v>28.325914999999998</v>
      </c>
      <c r="M2444" s="118" t="s">
        <v>1859</v>
      </c>
      <c r="N2444" s="116" t="s">
        <v>159</v>
      </c>
      <c r="O2444" s="119">
        <v>188</v>
      </c>
      <c r="P2444" s="119">
        <v>957</v>
      </c>
      <c r="Q2444" s="119">
        <v>188</v>
      </c>
      <c r="R2444" s="119">
        <v>957</v>
      </c>
      <c r="S2444" s="119">
        <v>0</v>
      </c>
      <c r="T2444" s="119">
        <v>0</v>
      </c>
      <c r="U2444" s="119" t="s">
        <v>146</v>
      </c>
      <c r="V2444" s="119">
        <v>0</v>
      </c>
      <c r="W2444" s="116">
        <v>0</v>
      </c>
      <c r="X2444" s="119">
        <v>0</v>
      </c>
      <c r="Y2444" s="119">
        <v>0</v>
      </c>
      <c r="Z2444" s="119">
        <v>0</v>
      </c>
      <c r="AA2444" s="119">
        <v>0</v>
      </c>
      <c r="AB2444" s="119">
        <v>0</v>
      </c>
      <c r="AC2444" s="119">
        <v>0</v>
      </c>
      <c r="AD2444" s="119">
        <v>0</v>
      </c>
      <c r="AE2444" s="119">
        <v>0</v>
      </c>
      <c r="AF2444" s="116" t="s">
        <v>1860</v>
      </c>
      <c r="AG2444" s="118"/>
      <c r="AH2444" s="117" t="s">
        <v>1861</v>
      </c>
    </row>
    <row r="2445" spans="1:34" x14ac:dyDescent="0.25">
      <c r="A2445" s="117" t="s">
        <v>171</v>
      </c>
      <c r="B2445" s="117" t="s">
        <v>172</v>
      </c>
      <c r="C2445" s="117" t="s">
        <v>6578</v>
      </c>
      <c r="D2445" s="117" t="s">
        <v>170</v>
      </c>
      <c r="E2445" s="117" t="s">
        <v>173</v>
      </c>
      <c r="F2445" s="117" t="s">
        <v>905</v>
      </c>
      <c r="G2445" s="117" t="s">
        <v>906</v>
      </c>
      <c r="H2445" s="117" t="s">
        <v>6579</v>
      </c>
      <c r="I2445" s="117"/>
      <c r="J2445" s="116" t="s">
        <v>1858</v>
      </c>
      <c r="K2445" s="116">
        <v>9.1654680000000006</v>
      </c>
      <c r="L2445" s="116">
        <v>28.325914999999998</v>
      </c>
      <c r="M2445" s="117" t="s">
        <v>1859</v>
      </c>
      <c r="N2445" s="116" t="s">
        <v>159</v>
      </c>
      <c r="O2445" s="116">
        <v>67</v>
      </c>
      <c r="P2445" s="116">
        <v>275</v>
      </c>
      <c r="Q2445" s="116">
        <v>67</v>
      </c>
      <c r="R2445" s="116">
        <v>275</v>
      </c>
      <c r="S2445" s="116">
        <v>0</v>
      </c>
      <c r="T2445" s="116">
        <v>0</v>
      </c>
      <c r="U2445" s="116" t="s">
        <v>159</v>
      </c>
      <c r="V2445" s="116">
        <v>7</v>
      </c>
      <c r="W2445" s="116">
        <v>37</v>
      </c>
      <c r="X2445" s="116">
        <v>7</v>
      </c>
      <c r="Y2445" s="116">
        <v>37</v>
      </c>
      <c r="Z2445" s="116">
        <v>0</v>
      </c>
      <c r="AA2445" s="116">
        <v>0</v>
      </c>
      <c r="AB2445" s="116">
        <v>9</v>
      </c>
      <c r="AC2445" s="116">
        <v>57</v>
      </c>
      <c r="AD2445" s="116">
        <v>30</v>
      </c>
      <c r="AE2445" s="116">
        <v>107</v>
      </c>
      <c r="AF2445" s="116" t="s">
        <v>1860</v>
      </c>
      <c r="AG2445" s="117"/>
      <c r="AH2445" s="117" t="s">
        <v>1861</v>
      </c>
    </row>
    <row r="2446" spans="1:34" x14ac:dyDescent="0.25">
      <c r="A2446" s="117" t="s">
        <v>171</v>
      </c>
      <c r="B2446" s="117" t="s">
        <v>172</v>
      </c>
      <c r="C2446" s="117" t="s">
        <v>6580</v>
      </c>
      <c r="D2446" s="117" t="s">
        <v>170</v>
      </c>
      <c r="E2446" s="117" t="s">
        <v>173</v>
      </c>
      <c r="F2446" s="117" t="s">
        <v>905</v>
      </c>
      <c r="G2446" s="117" t="s">
        <v>906</v>
      </c>
      <c r="H2446" s="117" t="s">
        <v>6581</v>
      </c>
      <c r="I2446" s="117"/>
      <c r="J2446" s="116" t="s">
        <v>1858</v>
      </c>
      <c r="K2446" s="116">
        <v>9.0302100000000003</v>
      </c>
      <c r="L2446" s="116">
        <v>28.241171000000001</v>
      </c>
      <c r="M2446" s="117" t="s">
        <v>1859</v>
      </c>
      <c r="N2446" s="116" t="s">
        <v>159</v>
      </c>
      <c r="O2446" s="116">
        <v>73</v>
      </c>
      <c r="P2446" s="116">
        <v>251</v>
      </c>
      <c r="Q2446" s="116">
        <v>73</v>
      </c>
      <c r="R2446" s="116">
        <v>251</v>
      </c>
      <c r="S2446" s="116">
        <v>0</v>
      </c>
      <c r="T2446" s="116">
        <v>0</v>
      </c>
      <c r="U2446" s="116" t="s">
        <v>159</v>
      </c>
      <c r="V2446" s="116">
        <v>8</v>
      </c>
      <c r="W2446" s="116">
        <v>35</v>
      </c>
      <c r="X2446" s="116">
        <v>8</v>
      </c>
      <c r="Y2446" s="116">
        <v>35</v>
      </c>
      <c r="Z2446" s="116">
        <v>0</v>
      </c>
      <c r="AA2446" s="116">
        <v>0</v>
      </c>
      <c r="AB2446" s="116">
        <v>4</v>
      </c>
      <c r="AC2446" s="116">
        <v>26</v>
      </c>
      <c r="AD2446" s="116">
        <v>0</v>
      </c>
      <c r="AE2446" s="116">
        <v>0</v>
      </c>
      <c r="AF2446" s="116" t="s">
        <v>1860</v>
      </c>
      <c r="AG2446" s="117"/>
      <c r="AH2446" s="117" t="s">
        <v>1861</v>
      </c>
    </row>
    <row r="2447" spans="1:34" x14ac:dyDescent="0.25">
      <c r="A2447" s="117" t="s">
        <v>171</v>
      </c>
      <c r="B2447" s="117" t="s">
        <v>172</v>
      </c>
      <c r="C2447" s="117" t="s">
        <v>6582</v>
      </c>
      <c r="D2447" s="117" t="s">
        <v>170</v>
      </c>
      <c r="E2447" s="117" t="s">
        <v>173</v>
      </c>
      <c r="F2447" s="117" t="s">
        <v>905</v>
      </c>
      <c r="G2447" s="117" t="s">
        <v>906</v>
      </c>
      <c r="H2447" s="117" t="s">
        <v>6583</v>
      </c>
      <c r="I2447" s="117"/>
      <c r="J2447" s="116" t="s">
        <v>1858</v>
      </c>
      <c r="K2447" s="116">
        <v>9.068485678</v>
      </c>
      <c r="L2447" s="116">
        <v>28.33538154</v>
      </c>
      <c r="M2447" s="117" t="s">
        <v>1859</v>
      </c>
      <c r="N2447" s="116" t="s">
        <v>159</v>
      </c>
      <c r="O2447" s="116">
        <v>165</v>
      </c>
      <c r="P2447" s="116">
        <v>801</v>
      </c>
      <c r="Q2447" s="116">
        <v>165</v>
      </c>
      <c r="R2447" s="116">
        <v>801</v>
      </c>
      <c r="S2447" s="116">
        <v>0</v>
      </c>
      <c r="T2447" s="116">
        <v>0</v>
      </c>
      <c r="U2447" s="116" t="s">
        <v>159</v>
      </c>
      <c r="V2447" s="116">
        <v>9</v>
      </c>
      <c r="W2447" s="116">
        <v>57</v>
      </c>
      <c r="X2447" s="116">
        <v>9</v>
      </c>
      <c r="Y2447" s="116">
        <v>57</v>
      </c>
      <c r="Z2447" s="116">
        <v>0</v>
      </c>
      <c r="AA2447" s="116">
        <v>0</v>
      </c>
      <c r="AB2447" s="116">
        <v>0</v>
      </c>
      <c r="AC2447" s="116">
        <v>0</v>
      </c>
      <c r="AD2447" s="116">
        <v>0</v>
      </c>
      <c r="AE2447" s="116">
        <v>0</v>
      </c>
      <c r="AF2447" s="116" t="s">
        <v>1860</v>
      </c>
      <c r="AG2447" s="117"/>
      <c r="AH2447" s="117" t="s">
        <v>1861</v>
      </c>
    </row>
    <row r="2448" spans="1:34" x14ac:dyDescent="0.25">
      <c r="A2448" s="117" t="s">
        <v>583</v>
      </c>
      <c r="B2448" s="117" t="s">
        <v>228</v>
      </c>
      <c r="C2448" s="117" t="s">
        <v>6584</v>
      </c>
      <c r="D2448" s="117" t="s">
        <v>623</v>
      </c>
      <c r="E2448" s="117" t="s">
        <v>229</v>
      </c>
      <c r="F2448" s="117" t="s">
        <v>1281</v>
      </c>
      <c r="G2448" s="117" t="s">
        <v>1282</v>
      </c>
      <c r="H2448" s="117" t="s">
        <v>6585</v>
      </c>
      <c r="I2448" s="117"/>
      <c r="J2448" s="116" t="s">
        <v>1858</v>
      </c>
      <c r="K2448" s="116">
        <v>8.0740400000000001</v>
      </c>
      <c r="L2448" s="116">
        <v>27.6219</v>
      </c>
      <c r="M2448" s="117" t="s">
        <v>1859</v>
      </c>
      <c r="N2448" s="116" t="s">
        <v>159</v>
      </c>
      <c r="O2448" s="116">
        <v>18</v>
      </c>
      <c r="P2448" s="116">
        <v>90</v>
      </c>
      <c r="Q2448" s="116">
        <v>18</v>
      </c>
      <c r="R2448" s="116">
        <v>90</v>
      </c>
      <c r="S2448" s="116">
        <v>0</v>
      </c>
      <c r="T2448" s="116">
        <v>0</v>
      </c>
      <c r="U2448" s="116" t="s">
        <v>159</v>
      </c>
      <c r="V2448" s="116">
        <v>134</v>
      </c>
      <c r="W2448" s="116">
        <v>670</v>
      </c>
      <c r="X2448" s="116">
        <v>105</v>
      </c>
      <c r="Y2448" s="116">
        <v>525</v>
      </c>
      <c r="Z2448" s="116">
        <v>29</v>
      </c>
      <c r="AA2448" s="116">
        <v>145</v>
      </c>
      <c r="AB2448" s="116">
        <v>6</v>
      </c>
      <c r="AC2448" s="116">
        <v>32</v>
      </c>
      <c r="AD2448" s="116">
        <v>3</v>
      </c>
      <c r="AE2448" s="116">
        <v>17</v>
      </c>
      <c r="AF2448" s="116" t="s">
        <v>1860</v>
      </c>
      <c r="AG2448" s="117"/>
      <c r="AH2448" s="117" t="s">
        <v>1882</v>
      </c>
    </row>
    <row r="2449" spans="1:34" x14ac:dyDescent="0.25">
      <c r="A2449" s="117" t="s">
        <v>583</v>
      </c>
      <c r="B2449" s="117" t="s">
        <v>228</v>
      </c>
      <c r="C2449" s="117" t="s">
        <v>6586</v>
      </c>
      <c r="D2449" s="117" t="s">
        <v>623</v>
      </c>
      <c r="E2449" s="117" t="s">
        <v>229</v>
      </c>
      <c r="F2449" s="117" t="s">
        <v>1281</v>
      </c>
      <c r="G2449" s="117" t="s">
        <v>1282</v>
      </c>
      <c r="H2449" s="117" t="s">
        <v>6587</v>
      </c>
      <c r="I2449" s="117"/>
      <c r="J2449" s="116" t="s">
        <v>1858</v>
      </c>
      <c r="K2449" s="116">
        <v>8.2768200000000007</v>
      </c>
      <c r="L2449" s="116">
        <v>27.8535</v>
      </c>
      <c r="M2449" s="117" t="s">
        <v>1859</v>
      </c>
      <c r="N2449" s="116" t="s">
        <v>159</v>
      </c>
      <c r="O2449" s="116">
        <v>24</v>
      </c>
      <c r="P2449" s="116">
        <v>120</v>
      </c>
      <c r="Q2449" s="116">
        <v>24</v>
      </c>
      <c r="R2449" s="116">
        <v>120</v>
      </c>
      <c r="S2449" s="116">
        <v>0</v>
      </c>
      <c r="T2449" s="116">
        <v>0</v>
      </c>
      <c r="U2449" s="116" t="s">
        <v>159</v>
      </c>
      <c r="V2449" s="116">
        <v>130</v>
      </c>
      <c r="W2449" s="116">
        <v>650</v>
      </c>
      <c r="X2449" s="116">
        <v>98</v>
      </c>
      <c r="Y2449" s="116">
        <v>490</v>
      </c>
      <c r="Z2449" s="116">
        <v>32</v>
      </c>
      <c r="AA2449" s="116">
        <v>160</v>
      </c>
      <c r="AB2449" s="116">
        <v>0</v>
      </c>
      <c r="AC2449" s="116">
        <v>0</v>
      </c>
      <c r="AD2449" s="116">
        <v>4</v>
      </c>
      <c r="AE2449" s="116">
        <v>23</v>
      </c>
      <c r="AF2449" s="116" t="s">
        <v>1860</v>
      </c>
      <c r="AG2449" s="117"/>
      <c r="AH2449" s="117" t="s">
        <v>1882</v>
      </c>
    </row>
    <row r="2450" spans="1:34" x14ac:dyDescent="0.25">
      <c r="A2450" s="117" t="s">
        <v>583</v>
      </c>
      <c r="B2450" s="117" t="s">
        <v>228</v>
      </c>
      <c r="C2450" s="117" t="s">
        <v>6588</v>
      </c>
      <c r="D2450" s="117" t="s">
        <v>623</v>
      </c>
      <c r="E2450" s="117" t="s">
        <v>229</v>
      </c>
      <c r="F2450" s="117" t="s">
        <v>1281</v>
      </c>
      <c r="G2450" s="117" t="s">
        <v>1282</v>
      </c>
      <c r="H2450" s="117" t="s">
        <v>6589</v>
      </c>
      <c r="I2450" s="117"/>
      <c r="J2450" s="116" t="s">
        <v>1858</v>
      </c>
      <c r="K2450" s="116">
        <v>8.2429000000000006</v>
      </c>
      <c r="L2450" s="116">
        <v>27.758500000000002</v>
      </c>
      <c r="M2450" s="117" t="s">
        <v>1859</v>
      </c>
      <c r="N2450" s="116" t="s">
        <v>159</v>
      </c>
      <c r="O2450" s="116">
        <v>10</v>
      </c>
      <c r="P2450" s="116">
        <v>50</v>
      </c>
      <c r="Q2450" s="116">
        <v>10</v>
      </c>
      <c r="R2450" s="116">
        <v>50</v>
      </c>
      <c r="S2450" s="116">
        <v>0</v>
      </c>
      <c r="T2450" s="116">
        <v>0</v>
      </c>
      <c r="U2450" s="116" t="s">
        <v>159</v>
      </c>
      <c r="V2450" s="116">
        <v>8</v>
      </c>
      <c r="W2450" s="116">
        <v>40</v>
      </c>
      <c r="X2450" s="116">
        <v>8</v>
      </c>
      <c r="Y2450" s="116">
        <v>40</v>
      </c>
      <c r="Z2450" s="116">
        <v>0</v>
      </c>
      <c r="AA2450" s="116">
        <v>0</v>
      </c>
      <c r="AB2450" s="116">
        <v>3</v>
      </c>
      <c r="AC2450" s="116">
        <v>17</v>
      </c>
      <c r="AD2450" s="116">
        <v>0</v>
      </c>
      <c r="AE2450" s="116">
        <v>0</v>
      </c>
      <c r="AF2450" s="116" t="s">
        <v>1860</v>
      </c>
      <c r="AG2450" s="117"/>
      <c r="AH2450" s="117" t="s">
        <v>1882</v>
      </c>
    </row>
    <row r="2451" spans="1:34" x14ac:dyDescent="0.25">
      <c r="A2451" s="117" t="s">
        <v>583</v>
      </c>
      <c r="B2451" s="117" t="s">
        <v>228</v>
      </c>
      <c r="C2451" s="117" t="s">
        <v>6590</v>
      </c>
      <c r="D2451" s="117" t="s">
        <v>623</v>
      </c>
      <c r="E2451" s="117" t="s">
        <v>229</v>
      </c>
      <c r="F2451" s="117" t="s">
        <v>1281</v>
      </c>
      <c r="G2451" s="117" t="s">
        <v>1282</v>
      </c>
      <c r="H2451" s="117" t="s">
        <v>6591</v>
      </c>
      <c r="I2451" s="117"/>
      <c r="J2451" s="116" t="s">
        <v>1858</v>
      </c>
      <c r="K2451" s="116">
        <v>8.0236099999999997</v>
      </c>
      <c r="L2451" s="116">
        <v>27.553339999999999</v>
      </c>
      <c r="M2451" s="117" t="s">
        <v>1859</v>
      </c>
      <c r="N2451" s="116" t="s">
        <v>159</v>
      </c>
      <c r="O2451" s="116">
        <v>12</v>
      </c>
      <c r="P2451" s="116">
        <v>42</v>
      </c>
      <c r="Q2451" s="116">
        <v>12</v>
      </c>
      <c r="R2451" s="116">
        <v>42</v>
      </c>
      <c r="S2451" s="116">
        <v>0</v>
      </c>
      <c r="T2451" s="116">
        <v>0</v>
      </c>
      <c r="U2451" s="119" t="s">
        <v>146</v>
      </c>
      <c r="V2451" s="116">
        <v>0</v>
      </c>
      <c r="W2451" s="116">
        <v>0</v>
      </c>
      <c r="X2451" s="116">
        <v>0</v>
      </c>
      <c r="Y2451" s="116">
        <v>0</v>
      </c>
      <c r="Z2451" s="116">
        <v>0</v>
      </c>
      <c r="AA2451" s="116">
        <v>0</v>
      </c>
      <c r="AB2451" s="116">
        <v>3</v>
      </c>
      <c r="AC2451" s="116">
        <v>17</v>
      </c>
      <c r="AD2451" s="116">
        <v>0</v>
      </c>
      <c r="AE2451" s="116">
        <v>0</v>
      </c>
      <c r="AF2451" s="116" t="s">
        <v>1860</v>
      </c>
      <c r="AG2451" s="117"/>
      <c r="AH2451" s="117" t="s">
        <v>1882</v>
      </c>
    </row>
    <row r="2452" spans="1:34" x14ac:dyDescent="0.25">
      <c r="A2452" s="117" t="s">
        <v>583</v>
      </c>
      <c r="B2452" s="117" t="s">
        <v>228</v>
      </c>
      <c r="C2452" s="117" t="s">
        <v>6592</v>
      </c>
      <c r="D2452" s="117" t="s">
        <v>623</v>
      </c>
      <c r="E2452" s="117" t="s">
        <v>229</v>
      </c>
      <c r="F2452" s="117" t="s">
        <v>1281</v>
      </c>
      <c r="G2452" s="117" t="s">
        <v>1282</v>
      </c>
      <c r="H2452" s="117" t="s">
        <v>6593</v>
      </c>
      <c r="I2452" s="117"/>
      <c r="J2452" s="116" t="s">
        <v>1858</v>
      </c>
      <c r="K2452" s="116">
        <v>8.2675000000000001</v>
      </c>
      <c r="L2452" s="116">
        <v>27.626359999999998</v>
      </c>
      <c r="M2452" s="117" t="s">
        <v>1859</v>
      </c>
      <c r="N2452" s="116" t="s">
        <v>159</v>
      </c>
      <c r="O2452" s="116">
        <v>15</v>
      </c>
      <c r="P2452" s="116">
        <v>75</v>
      </c>
      <c r="Q2452" s="116">
        <v>15</v>
      </c>
      <c r="R2452" s="116">
        <v>75</v>
      </c>
      <c r="S2452" s="116">
        <v>0</v>
      </c>
      <c r="T2452" s="116">
        <v>0</v>
      </c>
      <c r="U2452" s="116" t="s">
        <v>159</v>
      </c>
      <c r="V2452" s="116">
        <v>74</v>
      </c>
      <c r="W2452" s="116">
        <v>370</v>
      </c>
      <c r="X2452" s="116">
        <v>64</v>
      </c>
      <c r="Y2452" s="116">
        <v>320</v>
      </c>
      <c r="Z2452" s="116">
        <v>10</v>
      </c>
      <c r="AA2452" s="116">
        <v>50</v>
      </c>
      <c r="AB2452" s="116">
        <v>6</v>
      </c>
      <c r="AC2452" s="116">
        <v>31</v>
      </c>
      <c r="AD2452" s="116">
        <v>5</v>
      </c>
      <c r="AE2452" s="116">
        <v>25</v>
      </c>
      <c r="AF2452" s="116" t="s">
        <v>1860</v>
      </c>
      <c r="AG2452" s="117"/>
      <c r="AH2452" s="117" t="s">
        <v>1882</v>
      </c>
    </row>
    <row r="2453" spans="1:34" x14ac:dyDescent="0.25">
      <c r="A2453" s="117" t="s">
        <v>583</v>
      </c>
      <c r="B2453" s="117" t="s">
        <v>228</v>
      </c>
      <c r="C2453" s="117" t="s">
        <v>6594</v>
      </c>
      <c r="D2453" s="117" t="s">
        <v>623</v>
      </c>
      <c r="E2453" s="117" t="s">
        <v>229</v>
      </c>
      <c r="F2453" s="117" t="s">
        <v>1281</v>
      </c>
      <c r="G2453" s="117" t="s">
        <v>1282</v>
      </c>
      <c r="H2453" s="117" t="s">
        <v>6595</v>
      </c>
      <c r="I2453" s="117"/>
      <c r="J2453" s="116" t="s">
        <v>1858</v>
      </c>
      <c r="K2453" s="116">
        <v>8.2993220000000001</v>
      </c>
      <c r="L2453" s="116">
        <v>27.779239</v>
      </c>
      <c r="M2453" s="117" t="s">
        <v>1859</v>
      </c>
      <c r="N2453" s="116" t="s">
        <v>159</v>
      </c>
      <c r="O2453" s="116">
        <v>12</v>
      </c>
      <c r="P2453" s="116">
        <v>60</v>
      </c>
      <c r="Q2453" s="116">
        <v>12</v>
      </c>
      <c r="R2453" s="116">
        <v>60</v>
      </c>
      <c r="S2453" s="116">
        <v>0</v>
      </c>
      <c r="T2453" s="116">
        <v>0</v>
      </c>
      <c r="U2453" s="116" t="s">
        <v>159</v>
      </c>
      <c r="V2453" s="116">
        <v>168</v>
      </c>
      <c r="W2453" s="116">
        <v>915</v>
      </c>
      <c r="X2453" s="116">
        <v>150</v>
      </c>
      <c r="Y2453" s="116">
        <v>825</v>
      </c>
      <c r="Z2453" s="116">
        <v>18</v>
      </c>
      <c r="AA2453" s="116">
        <v>90</v>
      </c>
      <c r="AB2453" s="116">
        <v>4</v>
      </c>
      <c r="AC2453" s="116">
        <v>14</v>
      </c>
      <c r="AD2453" s="116">
        <v>0</v>
      </c>
      <c r="AE2453" s="116">
        <v>0</v>
      </c>
      <c r="AF2453" s="116" t="s">
        <v>1860</v>
      </c>
      <c r="AG2453" s="117"/>
      <c r="AH2453" s="117" t="s">
        <v>1882</v>
      </c>
    </row>
    <row r="2454" spans="1:34" x14ac:dyDescent="0.25">
      <c r="A2454" s="117" t="s">
        <v>583</v>
      </c>
      <c r="B2454" s="117" t="s">
        <v>228</v>
      </c>
      <c r="C2454" s="117" t="s">
        <v>6596</v>
      </c>
      <c r="D2454" s="117" t="s">
        <v>623</v>
      </c>
      <c r="E2454" s="117" t="s">
        <v>229</v>
      </c>
      <c r="F2454" s="117" t="s">
        <v>1281</v>
      </c>
      <c r="G2454" s="117" t="s">
        <v>1282</v>
      </c>
      <c r="H2454" s="117" t="s">
        <v>1282</v>
      </c>
      <c r="I2454" s="117"/>
      <c r="J2454" s="116" t="s">
        <v>1858</v>
      </c>
      <c r="K2454" s="116">
        <v>8.1476100000000002</v>
      </c>
      <c r="L2454" s="116">
        <v>27.663499999999999</v>
      </c>
      <c r="M2454" s="117" t="s">
        <v>1859</v>
      </c>
      <c r="N2454" s="116" t="s">
        <v>159</v>
      </c>
      <c r="O2454" s="116">
        <v>65</v>
      </c>
      <c r="P2454" s="116">
        <v>325</v>
      </c>
      <c r="Q2454" s="116">
        <v>65</v>
      </c>
      <c r="R2454" s="116">
        <v>325</v>
      </c>
      <c r="S2454" s="116">
        <v>0</v>
      </c>
      <c r="T2454" s="116">
        <v>0</v>
      </c>
      <c r="U2454" s="116" t="s">
        <v>159</v>
      </c>
      <c r="V2454" s="116">
        <v>394</v>
      </c>
      <c r="W2454" s="116">
        <v>1955</v>
      </c>
      <c r="X2454" s="116">
        <v>356</v>
      </c>
      <c r="Y2454" s="116">
        <v>1780</v>
      </c>
      <c r="Z2454" s="116">
        <v>38</v>
      </c>
      <c r="AA2454" s="116">
        <v>175</v>
      </c>
      <c r="AB2454" s="116">
        <v>8</v>
      </c>
      <c r="AC2454" s="116">
        <v>40</v>
      </c>
      <c r="AD2454" s="116">
        <v>15</v>
      </c>
      <c r="AE2454" s="116">
        <v>90</v>
      </c>
      <c r="AF2454" s="116" t="s">
        <v>1860</v>
      </c>
      <c r="AG2454" s="117"/>
      <c r="AH2454" s="117" t="s">
        <v>1882</v>
      </c>
    </row>
    <row r="2455" spans="1:34" x14ac:dyDescent="0.25">
      <c r="A2455" s="117" t="s">
        <v>583</v>
      </c>
      <c r="B2455" s="117" t="s">
        <v>228</v>
      </c>
      <c r="C2455" s="117" t="s">
        <v>6597</v>
      </c>
      <c r="D2455" s="117" t="s">
        <v>623</v>
      </c>
      <c r="E2455" s="117" t="s">
        <v>229</v>
      </c>
      <c r="F2455" s="117" t="s">
        <v>1281</v>
      </c>
      <c r="G2455" s="117" t="s">
        <v>1282</v>
      </c>
      <c r="H2455" s="117" t="s">
        <v>6598</v>
      </c>
      <c r="I2455" s="117"/>
      <c r="J2455" s="116" t="s">
        <v>1858</v>
      </c>
      <c r="K2455" s="116">
        <v>8.2623949999999997</v>
      </c>
      <c r="L2455" s="116">
        <v>27.795514000000001</v>
      </c>
      <c r="M2455" s="117" t="s">
        <v>1859</v>
      </c>
      <c r="N2455" s="116" t="s">
        <v>159</v>
      </c>
      <c r="O2455" s="116">
        <v>8</v>
      </c>
      <c r="P2455" s="116">
        <v>24</v>
      </c>
      <c r="Q2455" s="116">
        <v>8</v>
      </c>
      <c r="R2455" s="116">
        <v>24</v>
      </c>
      <c r="S2455" s="116">
        <v>0</v>
      </c>
      <c r="T2455" s="116">
        <v>0</v>
      </c>
      <c r="U2455" s="116" t="s">
        <v>159</v>
      </c>
      <c r="V2455" s="116">
        <v>118</v>
      </c>
      <c r="W2455" s="116">
        <v>574</v>
      </c>
      <c r="X2455" s="116">
        <v>110</v>
      </c>
      <c r="Y2455" s="116">
        <v>550</v>
      </c>
      <c r="Z2455" s="116">
        <v>8</v>
      </c>
      <c r="AA2455" s="116">
        <v>24</v>
      </c>
      <c r="AB2455" s="116">
        <v>0</v>
      </c>
      <c r="AC2455" s="116">
        <v>0</v>
      </c>
      <c r="AD2455" s="116">
        <v>0</v>
      </c>
      <c r="AE2455" s="116">
        <v>0</v>
      </c>
      <c r="AF2455" s="116" t="s">
        <v>1860</v>
      </c>
      <c r="AG2455" s="117"/>
      <c r="AH2455" s="117" t="s">
        <v>1882</v>
      </c>
    </row>
    <row r="2456" spans="1:34" x14ac:dyDescent="0.25">
      <c r="A2456" s="117" t="s">
        <v>583</v>
      </c>
      <c r="B2456" s="117" t="s">
        <v>228</v>
      </c>
      <c r="C2456" s="117" t="s">
        <v>6599</v>
      </c>
      <c r="D2456" s="117" t="s">
        <v>623</v>
      </c>
      <c r="E2456" s="117" t="s">
        <v>229</v>
      </c>
      <c r="F2456" s="117" t="s">
        <v>1281</v>
      </c>
      <c r="G2456" s="117" t="s">
        <v>1282</v>
      </c>
      <c r="H2456" s="117" t="s">
        <v>6600</v>
      </c>
      <c r="I2456" s="117"/>
      <c r="J2456" s="116" t="s">
        <v>1858</v>
      </c>
      <c r="K2456" s="116">
        <v>8.1888400000000008</v>
      </c>
      <c r="L2456" s="116">
        <v>27.439779999999999</v>
      </c>
      <c r="M2456" s="117" t="s">
        <v>1859</v>
      </c>
      <c r="N2456" s="116" t="s">
        <v>159</v>
      </c>
      <c r="O2456" s="116">
        <v>12</v>
      </c>
      <c r="P2456" s="116">
        <v>35</v>
      </c>
      <c r="Q2456" s="116">
        <v>12</v>
      </c>
      <c r="R2456" s="116">
        <v>35</v>
      </c>
      <c r="S2456" s="116">
        <v>0</v>
      </c>
      <c r="T2456" s="116">
        <v>0</v>
      </c>
      <c r="U2456" s="116" t="s">
        <v>159</v>
      </c>
      <c r="V2456" s="116">
        <v>18</v>
      </c>
      <c r="W2456" s="116">
        <v>80</v>
      </c>
      <c r="X2456" s="116">
        <v>12</v>
      </c>
      <c r="Y2456" s="116">
        <v>60</v>
      </c>
      <c r="Z2456" s="116">
        <v>6</v>
      </c>
      <c r="AA2456" s="116">
        <v>20</v>
      </c>
      <c r="AB2456" s="116">
        <v>0</v>
      </c>
      <c r="AC2456" s="116">
        <v>0</v>
      </c>
      <c r="AD2456" s="116">
        <v>0</v>
      </c>
      <c r="AE2456" s="116">
        <v>0</v>
      </c>
      <c r="AF2456" s="116" t="s">
        <v>1860</v>
      </c>
      <c r="AG2456" s="117"/>
      <c r="AH2456" s="117" t="s">
        <v>1882</v>
      </c>
    </row>
    <row r="2457" spans="1:34" x14ac:dyDescent="0.25">
      <c r="A2457" s="117" t="s">
        <v>583</v>
      </c>
      <c r="B2457" s="117" t="s">
        <v>228</v>
      </c>
      <c r="C2457" s="117" t="s">
        <v>6601</v>
      </c>
      <c r="D2457" s="117" t="s">
        <v>623</v>
      </c>
      <c r="E2457" s="117" t="s">
        <v>229</v>
      </c>
      <c r="F2457" s="117" t="s">
        <v>1281</v>
      </c>
      <c r="G2457" s="117" t="s">
        <v>1282</v>
      </c>
      <c r="H2457" s="117" t="s">
        <v>6602</v>
      </c>
      <c r="I2457" s="117"/>
      <c r="J2457" s="116" t="s">
        <v>1858</v>
      </c>
      <c r="K2457" s="116">
        <v>8.1052599999999995</v>
      </c>
      <c r="L2457" s="116">
        <v>27.416080000000001</v>
      </c>
      <c r="M2457" s="117" t="s">
        <v>1859</v>
      </c>
      <c r="N2457" s="116" t="s">
        <v>159</v>
      </c>
      <c r="O2457" s="116">
        <v>13</v>
      </c>
      <c r="P2457" s="116">
        <v>65</v>
      </c>
      <c r="Q2457" s="116">
        <v>13</v>
      </c>
      <c r="R2457" s="116">
        <v>65</v>
      </c>
      <c r="S2457" s="116">
        <v>0</v>
      </c>
      <c r="T2457" s="116">
        <v>0</v>
      </c>
      <c r="U2457" s="116" t="s">
        <v>159</v>
      </c>
      <c r="V2457" s="116">
        <v>59</v>
      </c>
      <c r="W2457" s="116">
        <v>277</v>
      </c>
      <c r="X2457" s="116">
        <v>47</v>
      </c>
      <c r="Y2457" s="116">
        <v>235</v>
      </c>
      <c r="Z2457" s="116">
        <v>12</v>
      </c>
      <c r="AA2457" s="116">
        <v>42</v>
      </c>
      <c r="AB2457" s="116">
        <v>5</v>
      </c>
      <c r="AC2457" s="116">
        <v>29</v>
      </c>
      <c r="AD2457" s="116">
        <v>0</v>
      </c>
      <c r="AE2457" s="116">
        <v>0</v>
      </c>
      <c r="AF2457" s="116" t="s">
        <v>1860</v>
      </c>
      <c r="AG2457" s="117"/>
      <c r="AH2457" s="117" t="s">
        <v>1882</v>
      </c>
    </row>
    <row r="2458" spans="1:34" x14ac:dyDescent="0.25">
      <c r="A2458" s="117" t="s">
        <v>583</v>
      </c>
      <c r="B2458" s="117" t="s">
        <v>228</v>
      </c>
      <c r="C2458" s="117" t="s">
        <v>6603</v>
      </c>
      <c r="D2458" s="117" t="s">
        <v>623</v>
      </c>
      <c r="E2458" s="117" t="s">
        <v>229</v>
      </c>
      <c r="F2458" s="117" t="s">
        <v>1281</v>
      </c>
      <c r="G2458" s="117" t="s">
        <v>1282</v>
      </c>
      <c r="H2458" s="117" t="s">
        <v>6604</v>
      </c>
      <c r="I2458" s="117"/>
      <c r="J2458" s="116" t="s">
        <v>1858</v>
      </c>
      <c r="K2458" s="116">
        <v>8.2315699999999996</v>
      </c>
      <c r="L2458" s="116">
        <v>27.636420000000001</v>
      </c>
      <c r="M2458" s="118" t="s">
        <v>2151</v>
      </c>
      <c r="N2458" s="116" t="s">
        <v>146</v>
      </c>
      <c r="O2458" s="116">
        <v>0</v>
      </c>
      <c r="P2458" s="116">
        <v>0</v>
      </c>
      <c r="Q2458" s="116">
        <v>0</v>
      </c>
      <c r="R2458" s="116">
        <v>0</v>
      </c>
      <c r="S2458" s="116">
        <v>0</v>
      </c>
      <c r="T2458" s="116">
        <v>0</v>
      </c>
      <c r="U2458" s="119" t="s">
        <v>146</v>
      </c>
      <c r="V2458" s="116">
        <v>0</v>
      </c>
      <c r="W2458" s="116">
        <v>0</v>
      </c>
      <c r="X2458" s="116">
        <v>0</v>
      </c>
      <c r="Y2458" s="116">
        <v>0</v>
      </c>
      <c r="Z2458" s="116">
        <v>0</v>
      </c>
      <c r="AA2458" s="116">
        <v>0</v>
      </c>
      <c r="AB2458" s="116">
        <v>0</v>
      </c>
      <c r="AC2458" s="116">
        <v>0</v>
      </c>
      <c r="AD2458" s="116">
        <v>0</v>
      </c>
      <c r="AE2458" s="116">
        <v>0</v>
      </c>
      <c r="AF2458" s="116" t="s">
        <v>1860</v>
      </c>
      <c r="AG2458" s="117"/>
      <c r="AH2458" s="117" t="s">
        <v>1882</v>
      </c>
    </row>
    <row r="2459" spans="1:34" x14ac:dyDescent="0.25">
      <c r="A2459" s="117" t="s">
        <v>583</v>
      </c>
      <c r="B2459" s="117" t="s">
        <v>228</v>
      </c>
      <c r="C2459" s="117" t="s">
        <v>6605</v>
      </c>
      <c r="D2459" s="117" t="s">
        <v>623</v>
      </c>
      <c r="E2459" s="117" t="s">
        <v>229</v>
      </c>
      <c r="F2459" s="117" t="s">
        <v>1281</v>
      </c>
      <c r="G2459" s="117" t="s">
        <v>1282</v>
      </c>
      <c r="H2459" s="117" t="s">
        <v>6606</v>
      </c>
      <c r="I2459" s="117"/>
      <c r="J2459" s="116" t="s">
        <v>1858</v>
      </c>
      <c r="K2459" s="116">
        <v>8.1888299999999994</v>
      </c>
      <c r="L2459" s="116">
        <v>27.439910000000001</v>
      </c>
      <c r="M2459" s="117" t="s">
        <v>1859</v>
      </c>
      <c r="N2459" s="116" t="s">
        <v>159</v>
      </c>
      <c r="O2459" s="116">
        <v>9</v>
      </c>
      <c r="P2459" s="116">
        <v>45</v>
      </c>
      <c r="Q2459" s="116">
        <v>9</v>
      </c>
      <c r="R2459" s="116">
        <v>45</v>
      </c>
      <c r="S2459" s="116">
        <v>0</v>
      </c>
      <c r="T2459" s="116">
        <v>0</v>
      </c>
      <c r="U2459" s="116" t="s">
        <v>159</v>
      </c>
      <c r="V2459" s="116">
        <v>4</v>
      </c>
      <c r="W2459" s="116">
        <v>12</v>
      </c>
      <c r="X2459" s="116">
        <v>4</v>
      </c>
      <c r="Y2459" s="116">
        <v>12</v>
      </c>
      <c r="Z2459" s="116">
        <v>0</v>
      </c>
      <c r="AA2459" s="116">
        <v>0</v>
      </c>
      <c r="AB2459" s="116">
        <v>0</v>
      </c>
      <c r="AC2459" s="116">
        <v>0</v>
      </c>
      <c r="AD2459" s="116">
        <v>0</v>
      </c>
      <c r="AE2459" s="116">
        <v>0</v>
      </c>
      <c r="AF2459" s="116" t="s">
        <v>1860</v>
      </c>
      <c r="AG2459" s="117"/>
      <c r="AH2459" s="117" t="s">
        <v>1882</v>
      </c>
    </row>
    <row r="2460" spans="1:34" x14ac:dyDescent="0.25">
      <c r="A2460" s="117" t="s">
        <v>583</v>
      </c>
      <c r="B2460" s="117" t="s">
        <v>228</v>
      </c>
      <c r="C2460" s="117" t="s">
        <v>6607</v>
      </c>
      <c r="D2460" s="117" t="s">
        <v>623</v>
      </c>
      <c r="E2460" s="117" t="s">
        <v>229</v>
      </c>
      <c r="F2460" s="117" t="s">
        <v>1281</v>
      </c>
      <c r="G2460" s="117" t="s">
        <v>1282</v>
      </c>
      <c r="H2460" s="117" t="s">
        <v>6608</v>
      </c>
      <c r="I2460" s="117"/>
      <c r="J2460" s="116" t="s">
        <v>1858</v>
      </c>
      <c r="K2460" s="116">
        <v>8.1625219999999992</v>
      </c>
      <c r="L2460" s="116">
        <v>27.497415</v>
      </c>
      <c r="M2460" s="117" t="s">
        <v>1859</v>
      </c>
      <c r="N2460" s="116" t="s">
        <v>159</v>
      </c>
      <c r="O2460" s="116">
        <v>10</v>
      </c>
      <c r="P2460" s="116">
        <v>37</v>
      </c>
      <c r="Q2460" s="116">
        <v>10</v>
      </c>
      <c r="R2460" s="116">
        <v>37</v>
      </c>
      <c r="S2460" s="116">
        <v>0</v>
      </c>
      <c r="T2460" s="116">
        <v>0</v>
      </c>
      <c r="U2460" s="116" t="s">
        <v>159</v>
      </c>
      <c r="V2460" s="116">
        <v>15</v>
      </c>
      <c r="W2460" s="116">
        <v>40</v>
      </c>
      <c r="X2460" s="116">
        <v>15</v>
      </c>
      <c r="Y2460" s="116">
        <v>40</v>
      </c>
      <c r="Z2460" s="116">
        <v>0</v>
      </c>
      <c r="AA2460" s="116">
        <v>0</v>
      </c>
      <c r="AB2460" s="116">
        <v>0</v>
      </c>
      <c r="AC2460" s="116">
        <v>0</v>
      </c>
      <c r="AD2460" s="116">
        <v>0</v>
      </c>
      <c r="AE2460" s="116">
        <v>0</v>
      </c>
      <c r="AF2460" s="116" t="s">
        <v>1860</v>
      </c>
      <c r="AG2460" s="117"/>
      <c r="AH2460" s="117" t="s">
        <v>1882</v>
      </c>
    </row>
    <row r="2461" spans="1:34" x14ac:dyDescent="0.25">
      <c r="A2461" s="117" t="s">
        <v>583</v>
      </c>
      <c r="B2461" s="117" t="s">
        <v>228</v>
      </c>
      <c r="C2461" s="117" t="s">
        <v>6609</v>
      </c>
      <c r="D2461" s="117" t="s">
        <v>623</v>
      </c>
      <c r="E2461" s="117" t="s">
        <v>229</v>
      </c>
      <c r="F2461" s="117" t="s">
        <v>1281</v>
      </c>
      <c r="G2461" s="117" t="s">
        <v>1282</v>
      </c>
      <c r="H2461" s="117" t="s">
        <v>6610</v>
      </c>
      <c r="I2461" s="117"/>
      <c r="J2461" s="116" t="s">
        <v>1858</v>
      </c>
      <c r="K2461" s="116">
        <v>8.1845499999999998</v>
      </c>
      <c r="L2461" s="116">
        <v>27.78275</v>
      </c>
      <c r="M2461" s="117" t="s">
        <v>1859</v>
      </c>
      <c r="N2461" s="116" t="s">
        <v>159</v>
      </c>
      <c r="O2461" s="116">
        <v>19</v>
      </c>
      <c r="P2461" s="116">
        <v>49</v>
      </c>
      <c r="Q2461" s="116">
        <v>19</v>
      </c>
      <c r="R2461" s="116">
        <v>49</v>
      </c>
      <c r="S2461" s="116">
        <v>0</v>
      </c>
      <c r="T2461" s="116">
        <v>0</v>
      </c>
      <c r="U2461" s="116" t="s">
        <v>159</v>
      </c>
      <c r="V2461" s="116">
        <v>7</v>
      </c>
      <c r="W2461" s="116">
        <v>28</v>
      </c>
      <c r="X2461" s="116">
        <v>7</v>
      </c>
      <c r="Y2461" s="116">
        <v>28</v>
      </c>
      <c r="Z2461" s="116">
        <v>0</v>
      </c>
      <c r="AA2461" s="116">
        <v>0</v>
      </c>
      <c r="AB2461" s="116">
        <v>4</v>
      </c>
      <c r="AC2461" s="116">
        <v>21</v>
      </c>
      <c r="AD2461" s="116">
        <v>0</v>
      </c>
      <c r="AE2461" s="116">
        <v>0</v>
      </c>
      <c r="AF2461" s="116" t="s">
        <v>1860</v>
      </c>
      <c r="AG2461" s="117"/>
      <c r="AH2461" s="117" t="s">
        <v>1882</v>
      </c>
    </row>
    <row r="2462" spans="1:34" x14ac:dyDescent="0.25">
      <c r="A2462" s="117" t="s">
        <v>583</v>
      </c>
      <c r="B2462" s="117" t="s">
        <v>228</v>
      </c>
      <c r="C2462" s="117" t="s">
        <v>6611</v>
      </c>
      <c r="D2462" s="117" t="s">
        <v>623</v>
      </c>
      <c r="E2462" s="117" t="s">
        <v>229</v>
      </c>
      <c r="F2462" s="117" t="s">
        <v>1281</v>
      </c>
      <c r="G2462" s="117" t="s">
        <v>1282</v>
      </c>
      <c r="H2462" s="117" t="s">
        <v>6612</v>
      </c>
      <c r="I2462" s="117"/>
      <c r="J2462" s="116" t="s">
        <v>1858</v>
      </c>
      <c r="K2462" s="116">
        <v>8.1695600000000006</v>
      </c>
      <c r="L2462" s="116">
        <v>27.645420000000001</v>
      </c>
      <c r="M2462" s="117" t="s">
        <v>1859</v>
      </c>
      <c r="N2462" s="116" t="s">
        <v>159</v>
      </c>
      <c r="O2462" s="116">
        <v>13</v>
      </c>
      <c r="P2462" s="116">
        <v>65</v>
      </c>
      <c r="Q2462" s="116">
        <v>13</v>
      </c>
      <c r="R2462" s="116">
        <v>65</v>
      </c>
      <c r="S2462" s="116">
        <v>0</v>
      </c>
      <c r="T2462" s="116">
        <v>0</v>
      </c>
      <c r="U2462" s="116" t="s">
        <v>159</v>
      </c>
      <c r="V2462" s="116">
        <v>18</v>
      </c>
      <c r="W2462" s="116">
        <v>75</v>
      </c>
      <c r="X2462" s="116">
        <v>18</v>
      </c>
      <c r="Y2462" s="116">
        <v>75</v>
      </c>
      <c r="Z2462" s="116">
        <v>0</v>
      </c>
      <c r="AA2462" s="116">
        <v>0</v>
      </c>
      <c r="AB2462" s="116">
        <v>6</v>
      </c>
      <c r="AC2462" s="116">
        <v>19</v>
      </c>
      <c r="AD2462" s="116">
        <v>0</v>
      </c>
      <c r="AE2462" s="116">
        <v>0</v>
      </c>
      <c r="AF2462" s="116" t="s">
        <v>1860</v>
      </c>
      <c r="AG2462" s="117"/>
      <c r="AH2462" s="117" t="s">
        <v>1882</v>
      </c>
    </row>
    <row r="2463" spans="1:34" x14ac:dyDescent="0.25">
      <c r="A2463" s="117" t="s">
        <v>583</v>
      </c>
      <c r="B2463" s="117" t="s">
        <v>228</v>
      </c>
      <c r="C2463" s="117" t="s">
        <v>6613</v>
      </c>
      <c r="D2463" s="117" t="s">
        <v>623</v>
      </c>
      <c r="E2463" s="117" t="s">
        <v>229</v>
      </c>
      <c r="F2463" s="117" t="s">
        <v>1281</v>
      </c>
      <c r="G2463" s="117" t="s">
        <v>1282</v>
      </c>
      <c r="H2463" s="117" t="s">
        <v>3316</v>
      </c>
      <c r="I2463" s="117"/>
      <c r="J2463" s="116" t="s">
        <v>1858</v>
      </c>
      <c r="K2463" s="116">
        <v>8.2757299999999994</v>
      </c>
      <c r="L2463" s="116">
        <v>27.884180000000001</v>
      </c>
      <c r="M2463" s="117" t="s">
        <v>1859</v>
      </c>
      <c r="N2463" s="116" t="s">
        <v>159</v>
      </c>
      <c r="O2463" s="116">
        <v>18</v>
      </c>
      <c r="P2463" s="116">
        <v>90</v>
      </c>
      <c r="Q2463" s="116">
        <v>18</v>
      </c>
      <c r="R2463" s="116">
        <v>90</v>
      </c>
      <c r="S2463" s="116">
        <v>0</v>
      </c>
      <c r="T2463" s="116">
        <v>0</v>
      </c>
      <c r="U2463" s="116" t="s">
        <v>159</v>
      </c>
      <c r="V2463" s="116">
        <v>51</v>
      </c>
      <c r="W2463" s="116">
        <v>243</v>
      </c>
      <c r="X2463" s="116">
        <v>39</v>
      </c>
      <c r="Y2463" s="116">
        <v>195</v>
      </c>
      <c r="Z2463" s="116">
        <v>12</v>
      </c>
      <c r="AA2463" s="116">
        <v>48</v>
      </c>
      <c r="AB2463" s="116">
        <v>0</v>
      </c>
      <c r="AC2463" s="116">
        <v>0</v>
      </c>
      <c r="AD2463" s="116">
        <v>0</v>
      </c>
      <c r="AE2463" s="116">
        <v>0</v>
      </c>
      <c r="AF2463" s="116" t="s">
        <v>1860</v>
      </c>
      <c r="AG2463" s="117"/>
      <c r="AH2463" s="117" t="s">
        <v>1882</v>
      </c>
    </row>
    <row r="2464" spans="1:34" x14ac:dyDescent="0.25">
      <c r="A2464" s="117" t="s">
        <v>583</v>
      </c>
      <c r="B2464" s="117" t="s">
        <v>228</v>
      </c>
      <c r="C2464" s="117" t="s">
        <v>6614</v>
      </c>
      <c r="D2464" s="117" t="s">
        <v>623</v>
      </c>
      <c r="E2464" s="117" t="s">
        <v>229</v>
      </c>
      <c r="F2464" s="117" t="s">
        <v>1281</v>
      </c>
      <c r="G2464" s="117" t="s">
        <v>1282</v>
      </c>
      <c r="H2464" s="117" t="s">
        <v>6615</v>
      </c>
      <c r="I2464" s="117"/>
      <c r="J2464" s="116" t="s">
        <v>1858</v>
      </c>
      <c r="K2464" s="116">
        <v>8.1324699999999996</v>
      </c>
      <c r="L2464" s="116">
        <v>27.596440000000001</v>
      </c>
      <c r="M2464" s="117" t="s">
        <v>1859</v>
      </c>
      <c r="N2464" s="116" t="s">
        <v>159</v>
      </c>
      <c r="O2464" s="116">
        <v>18</v>
      </c>
      <c r="P2464" s="116">
        <v>90</v>
      </c>
      <c r="Q2464" s="116">
        <v>18</v>
      </c>
      <c r="R2464" s="116">
        <v>90</v>
      </c>
      <c r="S2464" s="116">
        <v>0</v>
      </c>
      <c r="T2464" s="116">
        <v>0</v>
      </c>
      <c r="U2464" s="116" t="s">
        <v>159</v>
      </c>
      <c r="V2464" s="116">
        <v>10</v>
      </c>
      <c r="W2464" s="116">
        <v>30</v>
      </c>
      <c r="X2464" s="116">
        <v>10</v>
      </c>
      <c r="Y2464" s="116">
        <v>30</v>
      </c>
      <c r="Z2464" s="116">
        <v>0</v>
      </c>
      <c r="AA2464" s="116">
        <v>0</v>
      </c>
      <c r="AB2464" s="116">
        <v>7</v>
      </c>
      <c r="AC2464" s="116">
        <v>39</v>
      </c>
      <c r="AD2464" s="116">
        <v>0</v>
      </c>
      <c r="AE2464" s="116">
        <v>0</v>
      </c>
      <c r="AF2464" s="116" t="s">
        <v>1860</v>
      </c>
      <c r="AG2464" s="117"/>
      <c r="AH2464" s="117" t="s">
        <v>1882</v>
      </c>
    </row>
    <row r="2465" spans="1:34" x14ac:dyDescent="0.25">
      <c r="A2465" s="117" t="s">
        <v>583</v>
      </c>
      <c r="B2465" s="117" t="s">
        <v>228</v>
      </c>
      <c r="C2465" s="117" t="s">
        <v>6616</v>
      </c>
      <c r="D2465" s="117" t="s">
        <v>623</v>
      </c>
      <c r="E2465" s="117" t="s">
        <v>229</v>
      </c>
      <c r="F2465" s="117" t="s">
        <v>1281</v>
      </c>
      <c r="G2465" s="117" t="s">
        <v>1282</v>
      </c>
      <c r="H2465" s="117" t="s">
        <v>6617</v>
      </c>
      <c r="I2465" s="117"/>
      <c r="J2465" s="116" t="s">
        <v>1858</v>
      </c>
      <c r="K2465" s="116">
        <v>8.1572200000000006</v>
      </c>
      <c r="L2465" s="116">
        <v>27.47692</v>
      </c>
      <c r="M2465" s="117" t="s">
        <v>1859</v>
      </c>
      <c r="N2465" s="116" t="s">
        <v>159</v>
      </c>
      <c r="O2465" s="116">
        <v>8</v>
      </c>
      <c r="P2465" s="116">
        <v>40</v>
      </c>
      <c r="Q2465" s="116">
        <v>8</v>
      </c>
      <c r="R2465" s="116">
        <v>40</v>
      </c>
      <c r="S2465" s="116">
        <v>0</v>
      </c>
      <c r="T2465" s="116">
        <v>0</v>
      </c>
      <c r="U2465" s="116" t="s">
        <v>159</v>
      </c>
      <c r="V2465" s="116">
        <v>14</v>
      </c>
      <c r="W2465" s="116">
        <v>70</v>
      </c>
      <c r="X2465" s="116">
        <v>14</v>
      </c>
      <c r="Y2465" s="116">
        <v>70</v>
      </c>
      <c r="Z2465" s="116">
        <v>0</v>
      </c>
      <c r="AA2465" s="116">
        <v>0</v>
      </c>
      <c r="AB2465" s="116">
        <v>0</v>
      </c>
      <c r="AC2465" s="116">
        <v>0</v>
      </c>
      <c r="AD2465" s="116">
        <v>0</v>
      </c>
      <c r="AE2465" s="116">
        <v>0</v>
      </c>
      <c r="AF2465" s="116" t="s">
        <v>1860</v>
      </c>
      <c r="AG2465" s="117"/>
      <c r="AH2465" s="117" t="s">
        <v>1882</v>
      </c>
    </row>
    <row r="2466" spans="1:34" x14ac:dyDescent="0.25">
      <c r="A2466" s="117" t="s">
        <v>583</v>
      </c>
      <c r="B2466" s="117" t="s">
        <v>228</v>
      </c>
      <c r="C2466" s="117" t="s">
        <v>6618</v>
      </c>
      <c r="D2466" s="117" t="s">
        <v>623</v>
      </c>
      <c r="E2466" s="117" t="s">
        <v>229</v>
      </c>
      <c r="F2466" s="117" t="s">
        <v>1281</v>
      </c>
      <c r="G2466" s="117" t="s">
        <v>1282</v>
      </c>
      <c r="H2466" s="117" t="s">
        <v>6619</v>
      </c>
      <c r="I2466" s="117"/>
      <c r="J2466" s="116" t="s">
        <v>1858</v>
      </c>
      <c r="K2466" s="116">
        <v>8.1290800000000001</v>
      </c>
      <c r="L2466" s="116">
        <v>27.676200000000001</v>
      </c>
      <c r="M2466" s="117" t="s">
        <v>1859</v>
      </c>
      <c r="N2466" s="116" t="s">
        <v>159</v>
      </c>
      <c r="O2466" s="116">
        <v>13</v>
      </c>
      <c r="P2466" s="116">
        <v>65</v>
      </c>
      <c r="Q2466" s="116">
        <v>13</v>
      </c>
      <c r="R2466" s="116">
        <v>65</v>
      </c>
      <c r="S2466" s="116">
        <v>0</v>
      </c>
      <c r="T2466" s="116">
        <v>0</v>
      </c>
      <c r="U2466" s="116" t="s">
        <v>159</v>
      </c>
      <c r="V2466" s="116">
        <v>7</v>
      </c>
      <c r="W2466" s="116">
        <v>21</v>
      </c>
      <c r="X2466" s="116">
        <v>7</v>
      </c>
      <c r="Y2466" s="116">
        <v>21</v>
      </c>
      <c r="Z2466" s="116">
        <v>0</v>
      </c>
      <c r="AA2466" s="116">
        <v>0</v>
      </c>
      <c r="AB2466" s="116">
        <v>2</v>
      </c>
      <c r="AC2466" s="116">
        <v>11</v>
      </c>
      <c r="AD2466" s="116">
        <v>0</v>
      </c>
      <c r="AE2466" s="116">
        <v>0</v>
      </c>
      <c r="AF2466" s="116" t="s">
        <v>1860</v>
      </c>
      <c r="AG2466" s="117"/>
      <c r="AH2466" s="117" t="s">
        <v>1882</v>
      </c>
    </row>
    <row r="2467" spans="1:34" x14ac:dyDescent="0.25">
      <c r="A2467" s="117" t="s">
        <v>583</v>
      </c>
      <c r="B2467" s="117" t="s">
        <v>228</v>
      </c>
      <c r="C2467" s="117" t="s">
        <v>6620</v>
      </c>
      <c r="D2467" s="117" t="s">
        <v>623</v>
      </c>
      <c r="E2467" s="117" t="s">
        <v>229</v>
      </c>
      <c r="F2467" s="117" t="s">
        <v>1281</v>
      </c>
      <c r="G2467" s="117" t="s">
        <v>1282</v>
      </c>
      <c r="H2467" s="117" t="s">
        <v>6621</v>
      </c>
      <c r="I2467" s="117"/>
      <c r="J2467" s="116" t="s">
        <v>1858</v>
      </c>
      <c r="K2467" s="116">
        <v>8.1195199999999996</v>
      </c>
      <c r="L2467" s="116">
        <v>27.431789999999999</v>
      </c>
      <c r="M2467" s="117" t="s">
        <v>1859</v>
      </c>
      <c r="N2467" s="116" t="s">
        <v>159</v>
      </c>
      <c r="O2467" s="116">
        <v>15</v>
      </c>
      <c r="P2467" s="116">
        <v>49</v>
      </c>
      <c r="Q2467" s="116">
        <v>15</v>
      </c>
      <c r="R2467" s="116">
        <v>49</v>
      </c>
      <c r="S2467" s="116">
        <v>0</v>
      </c>
      <c r="T2467" s="116">
        <v>0</v>
      </c>
      <c r="U2467" s="116" t="s">
        <v>159</v>
      </c>
      <c r="V2467" s="116">
        <v>5</v>
      </c>
      <c r="W2467" s="116">
        <v>15</v>
      </c>
      <c r="X2467" s="116">
        <v>5</v>
      </c>
      <c r="Y2467" s="116">
        <v>15</v>
      </c>
      <c r="Z2467" s="116">
        <v>0</v>
      </c>
      <c r="AA2467" s="116">
        <v>0</v>
      </c>
      <c r="AB2467" s="116">
        <v>0</v>
      </c>
      <c r="AC2467" s="116">
        <v>0</v>
      </c>
      <c r="AD2467" s="116">
        <v>0</v>
      </c>
      <c r="AE2467" s="116">
        <v>0</v>
      </c>
      <c r="AF2467" s="116" t="s">
        <v>1860</v>
      </c>
      <c r="AG2467" s="117"/>
      <c r="AH2467" s="117" t="s">
        <v>1882</v>
      </c>
    </row>
    <row r="2468" spans="1:34" x14ac:dyDescent="0.25">
      <c r="A2468" s="117" t="s">
        <v>583</v>
      </c>
      <c r="B2468" s="117" t="s">
        <v>228</v>
      </c>
      <c r="C2468" s="117" t="s">
        <v>6622</v>
      </c>
      <c r="D2468" s="117" t="s">
        <v>623</v>
      </c>
      <c r="E2468" s="117" t="s">
        <v>229</v>
      </c>
      <c r="F2468" s="117" t="s">
        <v>1281</v>
      </c>
      <c r="G2468" s="117" t="s">
        <v>1282</v>
      </c>
      <c r="H2468" s="117" t="s">
        <v>6623</v>
      </c>
      <c r="I2468" s="117"/>
      <c r="J2468" s="116" t="s">
        <v>1858</v>
      </c>
      <c r="K2468" s="116">
        <v>8.1020000000000003</v>
      </c>
      <c r="L2468" s="116">
        <v>27.64772</v>
      </c>
      <c r="M2468" s="118" t="s">
        <v>2151</v>
      </c>
      <c r="N2468" s="116" t="s">
        <v>146</v>
      </c>
      <c r="O2468" s="116">
        <v>0</v>
      </c>
      <c r="P2468" s="116">
        <v>0</v>
      </c>
      <c r="Q2468" s="116">
        <v>0</v>
      </c>
      <c r="R2468" s="116">
        <v>0</v>
      </c>
      <c r="S2468" s="116">
        <v>0</v>
      </c>
      <c r="T2468" s="116">
        <v>0</v>
      </c>
      <c r="U2468" s="119" t="s">
        <v>146</v>
      </c>
      <c r="V2468" s="116">
        <v>0</v>
      </c>
      <c r="W2468" s="116">
        <v>0</v>
      </c>
      <c r="X2468" s="116">
        <v>0</v>
      </c>
      <c r="Y2468" s="116">
        <v>0</v>
      </c>
      <c r="Z2468" s="116">
        <v>0</v>
      </c>
      <c r="AA2468" s="116">
        <v>0</v>
      </c>
      <c r="AB2468" s="116">
        <v>0</v>
      </c>
      <c r="AC2468" s="116">
        <v>0</v>
      </c>
      <c r="AD2468" s="116">
        <v>0</v>
      </c>
      <c r="AE2468" s="116">
        <v>0</v>
      </c>
      <c r="AF2468" s="116" t="s">
        <v>1860</v>
      </c>
      <c r="AG2468" s="117"/>
      <c r="AH2468" s="117" t="s">
        <v>1882</v>
      </c>
    </row>
    <row r="2469" spans="1:34" x14ac:dyDescent="0.25">
      <c r="A2469" s="117" t="s">
        <v>583</v>
      </c>
      <c r="B2469" s="117" t="s">
        <v>228</v>
      </c>
      <c r="C2469" s="117" t="s">
        <v>6624</v>
      </c>
      <c r="D2469" s="117" t="s">
        <v>623</v>
      </c>
      <c r="E2469" s="117" t="s">
        <v>229</v>
      </c>
      <c r="F2469" s="117" t="s">
        <v>1281</v>
      </c>
      <c r="G2469" s="117" t="s">
        <v>1282</v>
      </c>
      <c r="H2469" s="117" t="s">
        <v>6625</v>
      </c>
      <c r="I2469" s="117"/>
      <c r="J2469" s="116" t="s">
        <v>1858</v>
      </c>
      <c r="K2469" s="116">
        <v>8.1058900000000005</v>
      </c>
      <c r="L2469" s="116">
        <v>27.696190000000001</v>
      </c>
      <c r="M2469" s="117" t="s">
        <v>1859</v>
      </c>
      <c r="N2469" s="116" t="s">
        <v>159</v>
      </c>
      <c r="O2469" s="116">
        <v>14</v>
      </c>
      <c r="P2469" s="116">
        <v>70</v>
      </c>
      <c r="Q2469" s="116">
        <v>14</v>
      </c>
      <c r="R2469" s="116">
        <v>70</v>
      </c>
      <c r="S2469" s="116">
        <v>0</v>
      </c>
      <c r="T2469" s="116">
        <v>0</v>
      </c>
      <c r="U2469" s="116" t="s">
        <v>159</v>
      </c>
      <c r="V2469" s="116">
        <v>2</v>
      </c>
      <c r="W2469" s="116">
        <v>7</v>
      </c>
      <c r="X2469" s="116">
        <v>2</v>
      </c>
      <c r="Y2469" s="116">
        <v>7</v>
      </c>
      <c r="Z2469" s="116">
        <v>0</v>
      </c>
      <c r="AA2469" s="116">
        <v>0</v>
      </c>
      <c r="AB2469" s="116">
        <v>0</v>
      </c>
      <c r="AC2469" s="116">
        <v>0</v>
      </c>
      <c r="AD2469" s="116">
        <v>0</v>
      </c>
      <c r="AE2469" s="116">
        <v>0</v>
      </c>
      <c r="AF2469" s="116" t="s">
        <v>1860</v>
      </c>
      <c r="AG2469" s="117"/>
      <c r="AH2469" s="117" t="s">
        <v>1882</v>
      </c>
    </row>
    <row r="2470" spans="1:34" x14ac:dyDescent="0.25">
      <c r="A2470" s="117" t="s">
        <v>583</v>
      </c>
      <c r="B2470" s="117" t="s">
        <v>228</v>
      </c>
      <c r="C2470" s="117" t="s">
        <v>6626</v>
      </c>
      <c r="D2470" s="117" t="s">
        <v>623</v>
      </c>
      <c r="E2470" s="117" t="s">
        <v>229</v>
      </c>
      <c r="F2470" s="117" t="s">
        <v>1281</v>
      </c>
      <c r="G2470" s="117" t="s">
        <v>1282</v>
      </c>
      <c r="H2470" s="117" t="s">
        <v>6627</v>
      </c>
      <c r="I2470" s="117"/>
      <c r="J2470" s="116" t="s">
        <v>1858</v>
      </c>
      <c r="K2470" s="116">
        <v>8.1174300000000006</v>
      </c>
      <c r="L2470" s="116">
        <v>27.548749999999998</v>
      </c>
      <c r="M2470" s="117" t="s">
        <v>1859</v>
      </c>
      <c r="N2470" s="116" t="s">
        <v>159</v>
      </c>
      <c r="O2470" s="116">
        <v>16</v>
      </c>
      <c r="P2470" s="116">
        <v>46</v>
      </c>
      <c r="Q2470" s="116">
        <v>16</v>
      </c>
      <c r="R2470" s="116">
        <v>46</v>
      </c>
      <c r="S2470" s="116">
        <v>0</v>
      </c>
      <c r="T2470" s="116">
        <v>0</v>
      </c>
      <c r="U2470" s="116" t="s">
        <v>159</v>
      </c>
      <c r="V2470" s="116">
        <v>20</v>
      </c>
      <c r="W2470" s="116">
        <v>70</v>
      </c>
      <c r="X2470" s="116">
        <v>20</v>
      </c>
      <c r="Y2470" s="116">
        <v>70</v>
      </c>
      <c r="Z2470" s="116">
        <v>0</v>
      </c>
      <c r="AA2470" s="116">
        <v>0</v>
      </c>
      <c r="AB2470" s="116">
        <v>4</v>
      </c>
      <c r="AC2470" s="116">
        <v>23</v>
      </c>
      <c r="AD2470" s="116">
        <v>0</v>
      </c>
      <c r="AE2470" s="116">
        <v>0</v>
      </c>
      <c r="AF2470" s="116" t="s">
        <v>1860</v>
      </c>
      <c r="AG2470" s="117"/>
      <c r="AH2470" s="117" t="s">
        <v>1882</v>
      </c>
    </row>
    <row r="2471" spans="1:34" x14ac:dyDescent="0.25">
      <c r="A2471" s="117" t="s">
        <v>583</v>
      </c>
      <c r="B2471" s="117" t="s">
        <v>228</v>
      </c>
      <c r="C2471" s="117" t="s">
        <v>6628</v>
      </c>
      <c r="D2471" s="117" t="s">
        <v>623</v>
      </c>
      <c r="E2471" s="117" t="s">
        <v>229</v>
      </c>
      <c r="F2471" s="117" t="s">
        <v>1281</v>
      </c>
      <c r="G2471" s="117" t="s">
        <v>1282</v>
      </c>
      <c r="H2471" s="117" t="s">
        <v>6629</v>
      </c>
      <c r="I2471" s="117"/>
      <c r="J2471" s="116" t="s">
        <v>1858</v>
      </c>
      <c r="K2471" s="116">
        <v>8.1264199999999995</v>
      </c>
      <c r="L2471" s="116">
        <v>27.389939999999999</v>
      </c>
      <c r="M2471" s="117" t="s">
        <v>1859</v>
      </c>
      <c r="N2471" s="116" t="s">
        <v>159</v>
      </c>
      <c r="O2471" s="116">
        <v>20</v>
      </c>
      <c r="P2471" s="116">
        <v>80</v>
      </c>
      <c r="Q2471" s="116">
        <v>20</v>
      </c>
      <c r="R2471" s="116">
        <v>80</v>
      </c>
      <c r="S2471" s="116">
        <v>0</v>
      </c>
      <c r="T2471" s="116">
        <v>0</v>
      </c>
      <c r="U2471" s="116" t="s">
        <v>159</v>
      </c>
      <c r="V2471" s="116">
        <v>28</v>
      </c>
      <c r="W2471" s="116">
        <v>124</v>
      </c>
      <c r="X2471" s="116">
        <v>17</v>
      </c>
      <c r="Y2471" s="116">
        <v>85</v>
      </c>
      <c r="Z2471" s="116">
        <v>11</v>
      </c>
      <c r="AA2471" s="116">
        <v>39</v>
      </c>
      <c r="AB2471" s="116">
        <v>0</v>
      </c>
      <c r="AC2471" s="116">
        <v>0</v>
      </c>
      <c r="AD2471" s="116">
        <v>14</v>
      </c>
      <c r="AE2471" s="116">
        <v>74</v>
      </c>
      <c r="AF2471" s="116" t="s">
        <v>1860</v>
      </c>
      <c r="AG2471" s="117"/>
      <c r="AH2471" s="117" t="s">
        <v>1882</v>
      </c>
    </row>
    <row r="2472" spans="1:34" x14ac:dyDescent="0.25">
      <c r="A2472" s="118" t="s">
        <v>583</v>
      </c>
      <c r="B2472" s="118" t="s">
        <v>228</v>
      </c>
      <c r="C2472" s="118" t="s">
        <v>6630</v>
      </c>
      <c r="D2472" s="118" t="s">
        <v>623</v>
      </c>
      <c r="E2472" s="118" t="s">
        <v>229</v>
      </c>
      <c r="F2472" s="118" t="s">
        <v>838</v>
      </c>
      <c r="G2472" s="118" t="s">
        <v>839</v>
      </c>
      <c r="H2472" s="118" t="s">
        <v>6631</v>
      </c>
      <c r="I2472" s="118"/>
      <c r="J2472" s="118" t="s">
        <v>1885</v>
      </c>
      <c r="K2472" s="119">
        <v>7.6932669999999996</v>
      </c>
      <c r="L2472" s="119">
        <v>28.0579</v>
      </c>
      <c r="M2472" s="118" t="s">
        <v>1859</v>
      </c>
      <c r="N2472" s="116" t="s">
        <v>159</v>
      </c>
      <c r="O2472" s="119">
        <v>145</v>
      </c>
      <c r="P2472" s="119">
        <v>725</v>
      </c>
      <c r="Q2472" s="119">
        <v>145</v>
      </c>
      <c r="R2472" s="119">
        <v>725</v>
      </c>
      <c r="S2472" s="119">
        <v>0</v>
      </c>
      <c r="T2472" s="119">
        <v>0</v>
      </c>
      <c r="U2472" s="119" t="s">
        <v>146</v>
      </c>
      <c r="V2472" s="119">
        <v>0</v>
      </c>
      <c r="W2472" s="116">
        <v>0</v>
      </c>
      <c r="X2472" s="119">
        <v>0</v>
      </c>
      <c r="Y2472" s="119">
        <v>0</v>
      </c>
      <c r="Z2472" s="119">
        <v>0</v>
      </c>
      <c r="AA2472" s="119">
        <v>0</v>
      </c>
      <c r="AB2472" s="119">
        <v>0</v>
      </c>
      <c r="AC2472" s="119">
        <v>0</v>
      </c>
      <c r="AD2472" s="119">
        <v>0</v>
      </c>
      <c r="AE2472" s="119">
        <v>0</v>
      </c>
      <c r="AF2472" s="116" t="s">
        <v>1860</v>
      </c>
      <c r="AG2472" s="118"/>
      <c r="AH2472" s="117" t="s">
        <v>1861</v>
      </c>
    </row>
    <row r="2473" spans="1:34" x14ac:dyDescent="0.25">
      <c r="A2473" s="117" t="s">
        <v>583</v>
      </c>
      <c r="B2473" s="117" t="s">
        <v>228</v>
      </c>
      <c r="C2473" s="117" t="s">
        <v>6632</v>
      </c>
      <c r="D2473" s="117" t="s">
        <v>623</v>
      </c>
      <c r="E2473" s="117" t="s">
        <v>229</v>
      </c>
      <c r="F2473" s="117" t="s">
        <v>838</v>
      </c>
      <c r="G2473" s="117" t="s">
        <v>839</v>
      </c>
      <c r="H2473" s="117" t="s">
        <v>1060</v>
      </c>
      <c r="I2473" s="117"/>
      <c r="J2473" s="116" t="s">
        <v>1858</v>
      </c>
      <c r="K2473" s="116">
        <v>7.6475999999999997</v>
      </c>
      <c r="L2473" s="116">
        <v>28.178249999999998</v>
      </c>
      <c r="M2473" s="117" t="s">
        <v>1859</v>
      </c>
      <c r="N2473" s="116" t="s">
        <v>159</v>
      </c>
      <c r="O2473" s="116">
        <v>28</v>
      </c>
      <c r="P2473" s="116">
        <v>140</v>
      </c>
      <c r="Q2473" s="116">
        <v>28</v>
      </c>
      <c r="R2473" s="116">
        <v>140</v>
      </c>
      <c r="S2473" s="116">
        <v>0</v>
      </c>
      <c r="T2473" s="116">
        <v>0</v>
      </c>
      <c r="U2473" s="116" t="s">
        <v>159</v>
      </c>
      <c r="V2473" s="116">
        <v>160</v>
      </c>
      <c r="W2473" s="116">
        <v>800</v>
      </c>
      <c r="X2473" s="116">
        <v>160</v>
      </c>
      <c r="Y2473" s="116">
        <v>800</v>
      </c>
      <c r="Z2473" s="116">
        <v>0</v>
      </c>
      <c r="AA2473" s="116">
        <v>0</v>
      </c>
      <c r="AB2473" s="116">
        <v>0</v>
      </c>
      <c r="AC2473" s="116">
        <v>0</v>
      </c>
      <c r="AD2473" s="116">
        <v>0</v>
      </c>
      <c r="AE2473" s="116">
        <v>0</v>
      </c>
      <c r="AF2473" s="116" t="s">
        <v>1860</v>
      </c>
      <c r="AG2473" s="117"/>
      <c r="AH2473" s="117" t="s">
        <v>1861</v>
      </c>
    </row>
    <row r="2474" spans="1:34" x14ac:dyDescent="0.25">
      <c r="A2474" s="117" t="s">
        <v>583</v>
      </c>
      <c r="B2474" s="117" t="s">
        <v>228</v>
      </c>
      <c r="C2474" s="117" t="s">
        <v>6633</v>
      </c>
      <c r="D2474" s="117" t="s">
        <v>623</v>
      </c>
      <c r="E2474" s="117" t="s">
        <v>229</v>
      </c>
      <c r="F2474" s="117" t="s">
        <v>838</v>
      </c>
      <c r="G2474" s="117" t="s">
        <v>839</v>
      </c>
      <c r="H2474" s="117" t="s">
        <v>6634</v>
      </c>
      <c r="I2474" s="117" t="s">
        <v>6634</v>
      </c>
      <c r="J2474" s="116" t="s">
        <v>1858</v>
      </c>
      <c r="K2474" s="116">
        <v>7.2906199999999997</v>
      </c>
      <c r="L2474" s="116">
        <v>28.446999999999999</v>
      </c>
      <c r="M2474" s="117" t="s">
        <v>1859</v>
      </c>
      <c r="N2474" s="116" t="s">
        <v>159</v>
      </c>
      <c r="O2474" s="116">
        <v>5</v>
      </c>
      <c r="P2474" s="116">
        <v>15</v>
      </c>
      <c r="Q2474" s="116">
        <v>5</v>
      </c>
      <c r="R2474" s="116">
        <v>15</v>
      </c>
      <c r="S2474" s="116">
        <v>0</v>
      </c>
      <c r="T2474" s="116">
        <v>0</v>
      </c>
      <c r="U2474" s="116" t="s">
        <v>159</v>
      </c>
      <c r="V2474" s="116">
        <v>289</v>
      </c>
      <c r="W2474" s="116">
        <v>1351</v>
      </c>
      <c r="X2474" s="116">
        <v>156</v>
      </c>
      <c r="Y2474" s="116">
        <v>780</v>
      </c>
      <c r="Z2474" s="116">
        <v>133</v>
      </c>
      <c r="AA2474" s="116">
        <v>571</v>
      </c>
      <c r="AB2474" s="116">
        <v>0</v>
      </c>
      <c r="AC2474" s="116">
        <v>0</v>
      </c>
      <c r="AD2474" s="116">
        <v>0</v>
      </c>
      <c r="AE2474" s="116">
        <v>0</v>
      </c>
      <c r="AF2474" s="116" t="s">
        <v>1860</v>
      </c>
      <c r="AG2474" s="117"/>
      <c r="AH2474" s="117" t="s">
        <v>1861</v>
      </c>
    </row>
    <row r="2475" spans="1:34" x14ac:dyDescent="0.25">
      <c r="A2475" s="117" t="s">
        <v>583</v>
      </c>
      <c r="B2475" s="117" t="s">
        <v>228</v>
      </c>
      <c r="C2475" s="117" t="s">
        <v>6635</v>
      </c>
      <c r="D2475" s="117" t="s">
        <v>623</v>
      </c>
      <c r="E2475" s="117" t="s">
        <v>229</v>
      </c>
      <c r="F2475" s="117" t="s">
        <v>838</v>
      </c>
      <c r="G2475" s="117" t="s">
        <v>839</v>
      </c>
      <c r="H2475" s="117" t="s">
        <v>6636</v>
      </c>
      <c r="I2475" s="117"/>
      <c r="J2475" s="116" t="s">
        <v>1858</v>
      </c>
      <c r="K2475" s="116">
        <v>7.3685999999999998</v>
      </c>
      <c r="L2475" s="116">
        <v>28.4282</v>
      </c>
      <c r="M2475" s="117" t="s">
        <v>1859</v>
      </c>
      <c r="N2475" s="116" t="s">
        <v>159</v>
      </c>
      <c r="O2475" s="116">
        <v>19</v>
      </c>
      <c r="P2475" s="116">
        <v>95</v>
      </c>
      <c r="Q2475" s="116">
        <v>19</v>
      </c>
      <c r="R2475" s="116">
        <v>95</v>
      </c>
      <c r="S2475" s="116">
        <v>0</v>
      </c>
      <c r="T2475" s="116">
        <v>0</v>
      </c>
      <c r="U2475" s="116" t="s">
        <v>159</v>
      </c>
      <c r="V2475" s="116">
        <v>17</v>
      </c>
      <c r="W2475" s="116">
        <v>85</v>
      </c>
      <c r="X2475" s="116">
        <v>17</v>
      </c>
      <c r="Y2475" s="116">
        <v>85</v>
      </c>
      <c r="Z2475" s="116">
        <v>0</v>
      </c>
      <c r="AA2475" s="116">
        <v>0</v>
      </c>
      <c r="AB2475" s="116">
        <v>0</v>
      </c>
      <c r="AC2475" s="116">
        <v>0</v>
      </c>
      <c r="AD2475" s="116">
        <v>0</v>
      </c>
      <c r="AE2475" s="116">
        <v>0</v>
      </c>
      <c r="AF2475" s="116" t="s">
        <v>1860</v>
      </c>
      <c r="AG2475" s="117"/>
      <c r="AH2475" s="117" t="s">
        <v>1861</v>
      </c>
    </row>
    <row r="2476" spans="1:34" x14ac:dyDescent="0.25">
      <c r="A2476" s="117" t="s">
        <v>583</v>
      </c>
      <c r="B2476" s="117" t="s">
        <v>228</v>
      </c>
      <c r="C2476" s="117" t="s">
        <v>6637</v>
      </c>
      <c r="D2476" s="117" t="s">
        <v>623</v>
      </c>
      <c r="E2476" s="117" t="s">
        <v>229</v>
      </c>
      <c r="F2476" s="117" t="s">
        <v>838</v>
      </c>
      <c r="G2476" s="117" t="s">
        <v>839</v>
      </c>
      <c r="H2476" s="117" t="s">
        <v>6638</v>
      </c>
      <c r="I2476" s="117"/>
      <c r="J2476" s="116" t="s">
        <v>1858</v>
      </c>
      <c r="K2476" s="116">
        <v>7.4494199999999999</v>
      </c>
      <c r="L2476" s="116">
        <v>28.152329999999999</v>
      </c>
      <c r="M2476" s="117" t="s">
        <v>1859</v>
      </c>
      <c r="N2476" s="116" t="s">
        <v>159</v>
      </c>
      <c r="O2476" s="116">
        <v>16</v>
      </c>
      <c r="P2476" s="116">
        <v>74</v>
      </c>
      <c r="Q2476" s="116">
        <v>16</v>
      </c>
      <c r="R2476" s="116">
        <v>74</v>
      </c>
      <c r="S2476" s="116">
        <v>0</v>
      </c>
      <c r="T2476" s="116">
        <v>0</v>
      </c>
      <c r="U2476" s="116" t="s">
        <v>159</v>
      </c>
      <c r="V2476" s="116">
        <v>95</v>
      </c>
      <c r="W2476" s="116">
        <v>674</v>
      </c>
      <c r="X2476" s="116">
        <v>95</v>
      </c>
      <c r="Y2476" s="116">
        <v>674</v>
      </c>
      <c r="Z2476" s="116">
        <v>0</v>
      </c>
      <c r="AA2476" s="116">
        <v>0</v>
      </c>
      <c r="AB2476" s="116">
        <v>0</v>
      </c>
      <c r="AC2476" s="116">
        <v>0</v>
      </c>
      <c r="AD2476" s="116">
        <v>0</v>
      </c>
      <c r="AE2476" s="116">
        <v>0</v>
      </c>
      <c r="AF2476" s="116" t="s">
        <v>1860</v>
      </c>
      <c r="AG2476" s="117"/>
      <c r="AH2476" s="117" t="s">
        <v>1861</v>
      </c>
    </row>
    <row r="2477" spans="1:34" x14ac:dyDescent="0.25">
      <c r="A2477" s="117" t="s">
        <v>583</v>
      </c>
      <c r="B2477" s="117" t="s">
        <v>228</v>
      </c>
      <c r="C2477" s="117" t="s">
        <v>6639</v>
      </c>
      <c r="D2477" s="117" t="s">
        <v>623</v>
      </c>
      <c r="E2477" s="117" t="s">
        <v>229</v>
      </c>
      <c r="F2477" s="117" t="s">
        <v>838</v>
      </c>
      <c r="G2477" s="117" t="s">
        <v>839</v>
      </c>
      <c r="H2477" s="117" t="s">
        <v>6640</v>
      </c>
      <c r="I2477" s="117"/>
      <c r="J2477" s="116" t="s">
        <v>1858</v>
      </c>
      <c r="K2477" s="116">
        <v>7.68954</v>
      </c>
      <c r="L2477" s="116">
        <v>28.075050000000001</v>
      </c>
      <c r="M2477" s="117" t="s">
        <v>1859</v>
      </c>
      <c r="N2477" s="116" t="s">
        <v>159</v>
      </c>
      <c r="O2477" s="116">
        <v>14</v>
      </c>
      <c r="P2477" s="116">
        <v>60</v>
      </c>
      <c r="Q2477" s="116">
        <v>14</v>
      </c>
      <c r="R2477" s="116">
        <v>60</v>
      </c>
      <c r="S2477" s="116">
        <v>0</v>
      </c>
      <c r="T2477" s="116">
        <v>0</v>
      </c>
      <c r="U2477" s="116" t="s">
        <v>159</v>
      </c>
      <c r="V2477" s="116">
        <v>144</v>
      </c>
      <c r="W2477" s="116">
        <v>720</v>
      </c>
      <c r="X2477" s="116">
        <v>144</v>
      </c>
      <c r="Y2477" s="116">
        <v>720</v>
      </c>
      <c r="Z2477" s="116">
        <v>0</v>
      </c>
      <c r="AA2477" s="116">
        <v>0</v>
      </c>
      <c r="AB2477" s="116">
        <v>0</v>
      </c>
      <c r="AC2477" s="116">
        <v>0</v>
      </c>
      <c r="AD2477" s="116">
        <v>39</v>
      </c>
      <c r="AE2477" s="116">
        <v>195</v>
      </c>
      <c r="AF2477" s="116" t="s">
        <v>1860</v>
      </c>
      <c r="AG2477" s="117"/>
      <c r="AH2477" s="117" t="s">
        <v>1861</v>
      </c>
    </row>
    <row r="2478" spans="1:34" x14ac:dyDescent="0.25">
      <c r="A2478" s="117" t="s">
        <v>583</v>
      </c>
      <c r="B2478" s="117" t="s">
        <v>228</v>
      </c>
      <c r="C2478" s="117" t="s">
        <v>6641</v>
      </c>
      <c r="D2478" s="117" t="s">
        <v>623</v>
      </c>
      <c r="E2478" s="117" t="s">
        <v>229</v>
      </c>
      <c r="F2478" s="117" t="s">
        <v>838</v>
      </c>
      <c r="G2478" s="117" t="s">
        <v>839</v>
      </c>
      <c r="H2478" s="117" t="s">
        <v>6642</v>
      </c>
      <c r="I2478" s="117"/>
      <c r="J2478" s="116" t="s">
        <v>1858</v>
      </c>
      <c r="K2478" s="116">
        <v>7.3347199999999999</v>
      </c>
      <c r="L2478" s="116">
        <v>28.224910000000001</v>
      </c>
      <c r="M2478" s="117" t="s">
        <v>1859</v>
      </c>
      <c r="N2478" s="116" t="s">
        <v>159</v>
      </c>
      <c r="O2478" s="116">
        <v>20</v>
      </c>
      <c r="P2478" s="116">
        <v>80</v>
      </c>
      <c r="Q2478" s="116">
        <v>20</v>
      </c>
      <c r="R2478" s="116">
        <v>80</v>
      </c>
      <c r="S2478" s="116">
        <v>0</v>
      </c>
      <c r="T2478" s="116">
        <v>0</v>
      </c>
      <c r="U2478" s="116" t="s">
        <v>159</v>
      </c>
      <c r="V2478" s="116">
        <v>116</v>
      </c>
      <c r="W2478" s="116">
        <v>580</v>
      </c>
      <c r="X2478" s="116">
        <v>116</v>
      </c>
      <c r="Y2478" s="116">
        <v>580</v>
      </c>
      <c r="Z2478" s="116">
        <v>0</v>
      </c>
      <c r="AA2478" s="116">
        <v>0</v>
      </c>
      <c r="AB2478" s="116">
        <v>0</v>
      </c>
      <c r="AC2478" s="116">
        <v>0</v>
      </c>
      <c r="AD2478" s="116">
        <v>20</v>
      </c>
      <c r="AE2478" s="116">
        <v>100</v>
      </c>
      <c r="AF2478" s="116" t="s">
        <v>1860</v>
      </c>
      <c r="AG2478" s="117"/>
      <c r="AH2478" s="117" t="s">
        <v>1861</v>
      </c>
    </row>
    <row r="2479" spans="1:34" x14ac:dyDescent="0.25">
      <c r="A2479" s="117" t="s">
        <v>583</v>
      </c>
      <c r="B2479" s="117" t="s">
        <v>228</v>
      </c>
      <c r="C2479" s="117" t="s">
        <v>6643</v>
      </c>
      <c r="D2479" s="117" t="s">
        <v>623</v>
      </c>
      <c r="E2479" s="117" t="s">
        <v>229</v>
      </c>
      <c r="F2479" s="117" t="s">
        <v>838</v>
      </c>
      <c r="G2479" s="117" t="s">
        <v>839</v>
      </c>
      <c r="H2479" s="117" t="s">
        <v>6644</v>
      </c>
      <c r="I2479" s="117"/>
      <c r="J2479" s="116" t="s">
        <v>1858</v>
      </c>
      <c r="K2479" s="116">
        <v>7.6259899999999998</v>
      </c>
      <c r="L2479" s="116">
        <v>28.14132</v>
      </c>
      <c r="M2479" s="117" t="s">
        <v>1859</v>
      </c>
      <c r="N2479" s="116" t="s">
        <v>159</v>
      </c>
      <c r="O2479" s="116">
        <v>19</v>
      </c>
      <c r="P2479" s="116">
        <v>95</v>
      </c>
      <c r="Q2479" s="116">
        <v>19</v>
      </c>
      <c r="R2479" s="116">
        <v>95</v>
      </c>
      <c r="S2479" s="116">
        <v>0</v>
      </c>
      <c r="T2479" s="116">
        <v>0</v>
      </c>
      <c r="U2479" s="116" t="s">
        <v>159</v>
      </c>
      <c r="V2479" s="116">
        <v>84</v>
      </c>
      <c r="W2479" s="116">
        <v>420</v>
      </c>
      <c r="X2479" s="116">
        <v>84</v>
      </c>
      <c r="Y2479" s="116">
        <v>420</v>
      </c>
      <c r="Z2479" s="116">
        <v>0</v>
      </c>
      <c r="AA2479" s="116">
        <v>0</v>
      </c>
      <c r="AB2479" s="116">
        <v>0</v>
      </c>
      <c r="AC2479" s="116">
        <v>0</v>
      </c>
      <c r="AD2479" s="116">
        <v>0</v>
      </c>
      <c r="AE2479" s="116">
        <v>0</v>
      </c>
      <c r="AF2479" s="116" t="s">
        <v>1860</v>
      </c>
      <c r="AG2479" s="117"/>
      <c r="AH2479" s="117" t="s">
        <v>1861</v>
      </c>
    </row>
    <row r="2480" spans="1:34" x14ac:dyDescent="0.25">
      <c r="A2480" s="117" t="s">
        <v>583</v>
      </c>
      <c r="B2480" s="117" t="s">
        <v>228</v>
      </c>
      <c r="C2480" s="117" t="s">
        <v>6645</v>
      </c>
      <c r="D2480" s="117" t="s">
        <v>623</v>
      </c>
      <c r="E2480" s="117" t="s">
        <v>229</v>
      </c>
      <c r="F2480" s="117" t="s">
        <v>838</v>
      </c>
      <c r="G2480" s="117" t="s">
        <v>839</v>
      </c>
      <c r="H2480" s="117" t="s">
        <v>6646</v>
      </c>
      <c r="I2480" s="117"/>
      <c r="J2480" s="116" t="s">
        <v>1858</v>
      </c>
      <c r="K2480" s="116">
        <v>7.3171400000000002</v>
      </c>
      <c r="L2480" s="116">
        <v>28.263300000000001</v>
      </c>
      <c r="M2480" s="117" t="s">
        <v>1859</v>
      </c>
      <c r="N2480" s="116" t="s">
        <v>159</v>
      </c>
      <c r="O2480" s="116">
        <v>24</v>
      </c>
      <c r="P2480" s="116">
        <v>120</v>
      </c>
      <c r="Q2480" s="116">
        <v>24</v>
      </c>
      <c r="R2480" s="116">
        <v>120</v>
      </c>
      <c r="S2480" s="116">
        <v>0</v>
      </c>
      <c r="T2480" s="116">
        <v>0</v>
      </c>
      <c r="U2480" s="116" t="s">
        <v>159</v>
      </c>
      <c r="V2480" s="116">
        <v>136</v>
      </c>
      <c r="W2480" s="116">
        <v>680</v>
      </c>
      <c r="X2480" s="116">
        <v>136</v>
      </c>
      <c r="Y2480" s="116">
        <v>680</v>
      </c>
      <c r="Z2480" s="116">
        <v>0</v>
      </c>
      <c r="AA2480" s="116">
        <v>0</v>
      </c>
      <c r="AB2480" s="116">
        <v>0</v>
      </c>
      <c r="AC2480" s="116">
        <v>0</v>
      </c>
      <c r="AD2480" s="116">
        <v>10</v>
      </c>
      <c r="AE2480" s="116">
        <v>43</v>
      </c>
      <c r="AF2480" s="116" t="s">
        <v>1860</v>
      </c>
      <c r="AG2480" s="117"/>
      <c r="AH2480" s="117" t="s">
        <v>1861</v>
      </c>
    </row>
    <row r="2481" spans="1:34" x14ac:dyDescent="0.25">
      <c r="A2481" s="117" t="s">
        <v>583</v>
      </c>
      <c r="B2481" s="117" t="s">
        <v>228</v>
      </c>
      <c r="C2481" s="117" t="s">
        <v>6647</v>
      </c>
      <c r="D2481" s="117" t="s">
        <v>623</v>
      </c>
      <c r="E2481" s="117" t="s">
        <v>229</v>
      </c>
      <c r="F2481" s="117" t="s">
        <v>838</v>
      </c>
      <c r="G2481" s="117" t="s">
        <v>839</v>
      </c>
      <c r="H2481" s="117" t="s">
        <v>6648</v>
      </c>
      <c r="I2481" s="117"/>
      <c r="J2481" s="116" t="s">
        <v>1858</v>
      </c>
      <c r="K2481" s="116">
        <v>7.1872119999999997</v>
      </c>
      <c r="L2481" s="116">
        <v>28.298148999999999</v>
      </c>
      <c r="M2481" s="117" t="s">
        <v>1859</v>
      </c>
      <c r="N2481" s="116" t="s">
        <v>159</v>
      </c>
      <c r="O2481" s="116">
        <v>27</v>
      </c>
      <c r="P2481" s="116">
        <v>104</v>
      </c>
      <c r="Q2481" s="116">
        <v>27</v>
      </c>
      <c r="R2481" s="116">
        <v>104</v>
      </c>
      <c r="S2481" s="116">
        <v>0</v>
      </c>
      <c r="T2481" s="116">
        <v>0</v>
      </c>
      <c r="U2481" s="116" t="s">
        <v>159</v>
      </c>
      <c r="V2481" s="116">
        <v>175</v>
      </c>
      <c r="W2481" s="116">
        <v>876</v>
      </c>
      <c r="X2481" s="116">
        <v>175</v>
      </c>
      <c r="Y2481" s="116">
        <v>876</v>
      </c>
      <c r="Z2481" s="116">
        <v>0</v>
      </c>
      <c r="AA2481" s="116">
        <v>0</v>
      </c>
      <c r="AB2481" s="116">
        <v>0</v>
      </c>
      <c r="AC2481" s="116">
        <v>0</v>
      </c>
      <c r="AD2481" s="116">
        <v>0</v>
      </c>
      <c r="AE2481" s="116">
        <v>0</v>
      </c>
      <c r="AF2481" s="116" t="s">
        <v>1860</v>
      </c>
      <c r="AG2481" s="117"/>
      <c r="AH2481" s="117" t="s">
        <v>1861</v>
      </c>
    </row>
    <row r="2482" spans="1:34" x14ac:dyDescent="0.25">
      <c r="A2482" s="117" t="s">
        <v>583</v>
      </c>
      <c r="B2482" s="117" t="s">
        <v>228</v>
      </c>
      <c r="C2482" s="117" t="s">
        <v>6649</v>
      </c>
      <c r="D2482" s="117" t="s">
        <v>623</v>
      </c>
      <c r="E2482" s="117" t="s">
        <v>229</v>
      </c>
      <c r="F2482" s="117" t="s">
        <v>838</v>
      </c>
      <c r="G2482" s="117" t="s">
        <v>839</v>
      </c>
      <c r="H2482" s="117" t="s">
        <v>6650</v>
      </c>
      <c r="I2482" s="117"/>
      <c r="J2482" s="116" t="s">
        <v>1858</v>
      </c>
      <c r="K2482" s="116">
        <v>7.5045200000000003</v>
      </c>
      <c r="L2482" s="116">
        <v>28.272010000000002</v>
      </c>
      <c r="M2482" s="117" t="s">
        <v>1859</v>
      </c>
      <c r="N2482" s="116" t="s">
        <v>159</v>
      </c>
      <c r="O2482" s="116">
        <v>85</v>
      </c>
      <c r="P2482" s="116">
        <v>425</v>
      </c>
      <c r="Q2482" s="116">
        <v>85</v>
      </c>
      <c r="R2482" s="116">
        <v>425</v>
      </c>
      <c r="S2482" s="116">
        <v>0</v>
      </c>
      <c r="T2482" s="116">
        <v>0</v>
      </c>
      <c r="U2482" s="116" t="s">
        <v>159</v>
      </c>
      <c r="V2482" s="116">
        <v>216</v>
      </c>
      <c r="W2482" s="116">
        <v>1080</v>
      </c>
      <c r="X2482" s="116">
        <v>216</v>
      </c>
      <c r="Y2482" s="116">
        <v>1080</v>
      </c>
      <c r="Z2482" s="116">
        <v>0</v>
      </c>
      <c r="AA2482" s="116">
        <v>0</v>
      </c>
      <c r="AB2482" s="116">
        <v>0</v>
      </c>
      <c r="AC2482" s="116">
        <v>0</v>
      </c>
      <c r="AD2482" s="116">
        <v>18</v>
      </c>
      <c r="AE2482" s="116">
        <v>78</v>
      </c>
      <c r="AF2482" s="116" t="s">
        <v>1860</v>
      </c>
      <c r="AG2482" s="117"/>
      <c r="AH2482" s="117" t="s">
        <v>1861</v>
      </c>
    </row>
    <row r="2483" spans="1:34" x14ac:dyDescent="0.25">
      <c r="A2483" s="117" t="s">
        <v>583</v>
      </c>
      <c r="B2483" s="117" t="s">
        <v>228</v>
      </c>
      <c r="C2483" s="117" t="s">
        <v>6651</v>
      </c>
      <c r="D2483" s="117" t="s">
        <v>623</v>
      </c>
      <c r="E2483" s="117" t="s">
        <v>229</v>
      </c>
      <c r="F2483" s="117" t="s">
        <v>838</v>
      </c>
      <c r="G2483" s="117" t="s">
        <v>839</v>
      </c>
      <c r="H2483" s="117" t="s">
        <v>6652</v>
      </c>
      <c r="I2483" s="117"/>
      <c r="J2483" s="116" t="s">
        <v>1858</v>
      </c>
      <c r="K2483" s="116">
        <v>7.7052800000000001</v>
      </c>
      <c r="L2483" s="116">
        <v>28.209689999999998</v>
      </c>
      <c r="M2483" s="117" t="s">
        <v>1859</v>
      </c>
      <c r="N2483" s="116" t="s">
        <v>159</v>
      </c>
      <c r="O2483" s="116">
        <v>14</v>
      </c>
      <c r="P2483" s="116">
        <v>56</v>
      </c>
      <c r="Q2483" s="116">
        <v>14</v>
      </c>
      <c r="R2483" s="116">
        <v>56</v>
      </c>
      <c r="S2483" s="116">
        <v>0</v>
      </c>
      <c r="T2483" s="116">
        <v>0</v>
      </c>
      <c r="U2483" s="116" t="s">
        <v>159</v>
      </c>
      <c r="V2483" s="116">
        <v>165</v>
      </c>
      <c r="W2483" s="116">
        <v>825</v>
      </c>
      <c r="X2483" s="116">
        <v>165</v>
      </c>
      <c r="Y2483" s="116">
        <v>825</v>
      </c>
      <c r="Z2483" s="116">
        <v>0</v>
      </c>
      <c r="AA2483" s="116">
        <v>0</v>
      </c>
      <c r="AB2483" s="116">
        <v>0</v>
      </c>
      <c r="AC2483" s="116">
        <v>0</v>
      </c>
      <c r="AD2483" s="116">
        <v>19</v>
      </c>
      <c r="AE2483" s="116">
        <v>95</v>
      </c>
      <c r="AF2483" s="116" t="s">
        <v>1860</v>
      </c>
      <c r="AG2483" s="117"/>
      <c r="AH2483" s="117" t="s">
        <v>1861</v>
      </c>
    </row>
    <row r="2484" spans="1:34" x14ac:dyDescent="0.25">
      <c r="A2484" s="117" t="s">
        <v>583</v>
      </c>
      <c r="B2484" s="117" t="s">
        <v>228</v>
      </c>
      <c r="C2484" s="117" t="s">
        <v>6653</v>
      </c>
      <c r="D2484" s="117" t="s">
        <v>623</v>
      </c>
      <c r="E2484" s="117" t="s">
        <v>229</v>
      </c>
      <c r="F2484" s="117" t="s">
        <v>838</v>
      </c>
      <c r="G2484" s="117" t="s">
        <v>839</v>
      </c>
      <c r="H2484" s="117" t="s">
        <v>6654</v>
      </c>
      <c r="I2484" s="117"/>
      <c r="J2484" s="116" t="s">
        <v>1858</v>
      </c>
      <c r="K2484" s="116">
        <v>7.1872119999999997</v>
      </c>
      <c r="L2484" s="116">
        <v>28.298148999999999</v>
      </c>
      <c r="M2484" s="117" t="s">
        <v>1859</v>
      </c>
      <c r="N2484" s="116" t="s">
        <v>159</v>
      </c>
      <c r="O2484" s="116">
        <v>23</v>
      </c>
      <c r="P2484" s="116">
        <v>80</v>
      </c>
      <c r="Q2484" s="116">
        <v>23</v>
      </c>
      <c r="R2484" s="116">
        <v>80</v>
      </c>
      <c r="S2484" s="116">
        <v>0</v>
      </c>
      <c r="T2484" s="116">
        <v>0</v>
      </c>
      <c r="U2484" s="116" t="s">
        <v>159</v>
      </c>
      <c r="V2484" s="116">
        <v>180</v>
      </c>
      <c r="W2484" s="116">
        <v>900</v>
      </c>
      <c r="X2484" s="116">
        <v>180</v>
      </c>
      <c r="Y2484" s="116">
        <v>900</v>
      </c>
      <c r="Z2484" s="116">
        <v>0</v>
      </c>
      <c r="AA2484" s="116">
        <v>0</v>
      </c>
      <c r="AB2484" s="116">
        <v>0</v>
      </c>
      <c r="AC2484" s="116">
        <v>0</v>
      </c>
      <c r="AD2484" s="116">
        <v>0</v>
      </c>
      <c r="AE2484" s="116">
        <v>0</v>
      </c>
      <c r="AF2484" s="116" t="s">
        <v>1860</v>
      </c>
      <c r="AG2484" s="117"/>
      <c r="AH2484" s="117" t="s">
        <v>1861</v>
      </c>
    </row>
    <row r="2485" spans="1:34" x14ac:dyDescent="0.25">
      <c r="A2485" s="117" t="s">
        <v>583</v>
      </c>
      <c r="B2485" s="117" t="s">
        <v>228</v>
      </c>
      <c r="C2485" s="117" t="s">
        <v>6655</v>
      </c>
      <c r="D2485" s="117" t="s">
        <v>623</v>
      </c>
      <c r="E2485" s="117" t="s">
        <v>229</v>
      </c>
      <c r="F2485" s="117" t="s">
        <v>838</v>
      </c>
      <c r="G2485" s="117" t="s">
        <v>839</v>
      </c>
      <c r="H2485" s="117" t="s">
        <v>6656</v>
      </c>
      <c r="I2485" s="117"/>
      <c r="J2485" s="116" t="s">
        <v>1858</v>
      </c>
      <c r="K2485" s="116">
        <v>7.2885999999999997</v>
      </c>
      <c r="L2485" s="116">
        <v>28.448370000000001</v>
      </c>
      <c r="M2485" s="117" t="s">
        <v>1859</v>
      </c>
      <c r="N2485" s="116" t="s">
        <v>159</v>
      </c>
      <c r="O2485" s="116">
        <v>327</v>
      </c>
      <c r="P2485" s="116">
        <v>1633</v>
      </c>
      <c r="Q2485" s="116">
        <v>327</v>
      </c>
      <c r="R2485" s="116">
        <v>1633</v>
      </c>
      <c r="S2485" s="116">
        <v>0</v>
      </c>
      <c r="T2485" s="116">
        <v>0</v>
      </c>
      <c r="U2485" s="116" t="s">
        <v>159</v>
      </c>
      <c r="V2485" s="116">
        <v>67</v>
      </c>
      <c r="W2485" s="116">
        <v>344</v>
      </c>
      <c r="X2485" s="116">
        <v>67</v>
      </c>
      <c r="Y2485" s="116">
        <v>344</v>
      </c>
      <c r="Z2485" s="116">
        <v>0</v>
      </c>
      <c r="AA2485" s="116">
        <v>0</v>
      </c>
      <c r="AB2485" s="116">
        <v>0</v>
      </c>
      <c r="AC2485" s="116">
        <v>0</v>
      </c>
      <c r="AD2485" s="116">
        <v>0</v>
      </c>
      <c r="AE2485" s="116">
        <v>0</v>
      </c>
      <c r="AF2485" s="116" t="s">
        <v>1860</v>
      </c>
      <c r="AG2485" s="117"/>
      <c r="AH2485" s="117" t="s">
        <v>1861</v>
      </c>
    </row>
    <row r="2486" spans="1:34" x14ac:dyDescent="0.25">
      <c r="A2486" s="117" t="s">
        <v>583</v>
      </c>
      <c r="B2486" s="117" t="s">
        <v>228</v>
      </c>
      <c r="C2486" s="117" t="s">
        <v>6657</v>
      </c>
      <c r="D2486" s="117" t="s">
        <v>623</v>
      </c>
      <c r="E2486" s="117" t="s">
        <v>229</v>
      </c>
      <c r="F2486" s="117" t="s">
        <v>838</v>
      </c>
      <c r="G2486" s="117" t="s">
        <v>839</v>
      </c>
      <c r="H2486" s="117" t="s">
        <v>6658</v>
      </c>
      <c r="I2486" s="117"/>
      <c r="J2486" s="116" t="s">
        <v>1858</v>
      </c>
      <c r="K2486" s="116">
        <v>7.3810700000000002</v>
      </c>
      <c r="L2486" s="116">
        <v>28.408300000000001</v>
      </c>
      <c r="M2486" s="117" t="s">
        <v>1859</v>
      </c>
      <c r="N2486" s="116" t="s">
        <v>159</v>
      </c>
      <c r="O2486" s="116">
        <v>23</v>
      </c>
      <c r="P2486" s="116">
        <v>115</v>
      </c>
      <c r="Q2486" s="116">
        <v>23</v>
      </c>
      <c r="R2486" s="116">
        <v>115</v>
      </c>
      <c r="S2486" s="116">
        <v>0</v>
      </c>
      <c r="T2486" s="116">
        <v>0</v>
      </c>
      <c r="U2486" s="116" t="s">
        <v>159</v>
      </c>
      <c r="V2486" s="116">
        <v>32</v>
      </c>
      <c r="W2486" s="116">
        <v>160</v>
      </c>
      <c r="X2486" s="116">
        <v>32</v>
      </c>
      <c r="Y2486" s="116">
        <v>160</v>
      </c>
      <c r="Z2486" s="116">
        <v>0</v>
      </c>
      <c r="AA2486" s="116">
        <v>0</v>
      </c>
      <c r="AB2486" s="116">
        <v>0</v>
      </c>
      <c r="AC2486" s="116">
        <v>0</v>
      </c>
      <c r="AD2486" s="116">
        <v>54</v>
      </c>
      <c r="AE2486" s="116">
        <v>231</v>
      </c>
      <c r="AF2486" s="116" t="s">
        <v>1860</v>
      </c>
      <c r="AG2486" s="117"/>
      <c r="AH2486" s="117" t="s">
        <v>1861</v>
      </c>
    </row>
    <row r="2487" spans="1:34" x14ac:dyDescent="0.25">
      <c r="A2487" s="117" t="s">
        <v>583</v>
      </c>
      <c r="B2487" s="117" t="s">
        <v>228</v>
      </c>
      <c r="C2487" s="117" t="s">
        <v>6659</v>
      </c>
      <c r="D2487" s="117" t="s">
        <v>623</v>
      </c>
      <c r="E2487" s="117" t="s">
        <v>229</v>
      </c>
      <c r="F2487" s="117" t="s">
        <v>838</v>
      </c>
      <c r="G2487" s="117" t="s">
        <v>839</v>
      </c>
      <c r="H2487" s="117" t="s">
        <v>6660</v>
      </c>
      <c r="I2487" s="117"/>
      <c r="J2487" s="116" t="s">
        <v>1858</v>
      </c>
      <c r="K2487" s="116">
        <v>7.5165899999999999</v>
      </c>
      <c r="L2487" s="116">
        <v>28.1952</v>
      </c>
      <c r="M2487" s="117" t="s">
        <v>1859</v>
      </c>
      <c r="N2487" s="116" t="s">
        <v>159</v>
      </c>
      <c r="O2487" s="116">
        <v>18</v>
      </c>
      <c r="P2487" s="116">
        <v>90</v>
      </c>
      <c r="Q2487" s="116">
        <v>18</v>
      </c>
      <c r="R2487" s="116">
        <v>90</v>
      </c>
      <c r="S2487" s="116">
        <v>0</v>
      </c>
      <c r="T2487" s="116">
        <v>0</v>
      </c>
      <c r="U2487" s="116" t="s">
        <v>159</v>
      </c>
      <c r="V2487" s="116">
        <v>76</v>
      </c>
      <c r="W2487" s="116">
        <v>380</v>
      </c>
      <c r="X2487" s="116">
        <v>76</v>
      </c>
      <c r="Y2487" s="116">
        <v>380</v>
      </c>
      <c r="Z2487" s="116">
        <v>0</v>
      </c>
      <c r="AA2487" s="116">
        <v>0</v>
      </c>
      <c r="AB2487" s="116">
        <v>0</v>
      </c>
      <c r="AC2487" s="116">
        <v>0</v>
      </c>
      <c r="AD2487" s="116">
        <v>16</v>
      </c>
      <c r="AE2487" s="116">
        <v>67</v>
      </c>
      <c r="AF2487" s="116" t="s">
        <v>1860</v>
      </c>
      <c r="AG2487" s="117"/>
      <c r="AH2487" s="117" t="s">
        <v>1861</v>
      </c>
    </row>
    <row r="2488" spans="1:34" x14ac:dyDescent="0.25">
      <c r="A2488" s="117" t="s">
        <v>583</v>
      </c>
      <c r="B2488" s="117" t="s">
        <v>228</v>
      </c>
      <c r="C2488" s="117" t="s">
        <v>6661</v>
      </c>
      <c r="D2488" s="117" t="s">
        <v>623</v>
      </c>
      <c r="E2488" s="117" t="s">
        <v>229</v>
      </c>
      <c r="F2488" s="117" t="s">
        <v>838</v>
      </c>
      <c r="G2488" s="117" t="s">
        <v>839</v>
      </c>
      <c r="H2488" s="117" t="s">
        <v>6662</v>
      </c>
      <c r="I2488" s="117"/>
      <c r="J2488" s="116" t="s">
        <v>1858</v>
      </c>
      <c r="K2488" s="116">
        <v>7.5821899999999998</v>
      </c>
      <c r="L2488" s="116">
        <v>28.21424</v>
      </c>
      <c r="M2488" s="117" t="s">
        <v>1859</v>
      </c>
      <c r="N2488" s="116" t="s">
        <v>159</v>
      </c>
      <c r="O2488" s="116">
        <v>17</v>
      </c>
      <c r="P2488" s="116">
        <v>54</v>
      </c>
      <c r="Q2488" s="116">
        <v>17</v>
      </c>
      <c r="R2488" s="116">
        <v>54</v>
      </c>
      <c r="S2488" s="116">
        <v>0</v>
      </c>
      <c r="T2488" s="116">
        <v>0</v>
      </c>
      <c r="U2488" s="116" t="s">
        <v>159</v>
      </c>
      <c r="V2488" s="116">
        <v>135</v>
      </c>
      <c r="W2488" s="116">
        <v>677</v>
      </c>
      <c r="X2488" s="116">
        <v>135</v>
      </c>
      <c r="Y2488" s="116">
        <v>677</v>
      </c>
      <c r="Z2488" s="116">
        <v>0</v>
      </c>
      <c r="AA2488" s="116">
        <v>0</v>
      </c>
      <c r="AB2488" s="116">
        <v>0</v>
      </c>
      <c r="AC2488" s="116">
        <v>0</v>
      </c>
      <c r="AD2488" s="116">
        <v>35</v>
      </c>
      <c r="AE2488" s="116">
        <v>174</v>
      </c>
      <c r="AF2488" s="116" t="s">
        <v>1860</v>
      </c>
      <c r="AG2488" s="117"/>
      <c r="AH2488" s="117" t="s">
        <v>1861</v>
      </c>
    </row>
    <row r="2489" spans="1:34" x14ac:dyDescent="0.25">
      <c r="A2489" s="117" t="s">
        <v>583</v>
      </c>
      <c r="B2489" s="117" t="s">
        <v>228</v>
      </c>
      <c r="C2489" s="117" t="s">
        <v>6663</v>
      </c>
      <c r="D2489" s="117" t="s">
        <v>623</v>
      </c>
      <c r="E2489" s="117" t="s">
        <v>229</v>
      </c>
      <c r="F2489" s="117" t="s">
        <v>838</v>
      </c>
      <c r="G2489" s="117" t="s">
        <v>839</v>
      </c>
      <c r="H2489" s="117" t="s">
        <v>6664</v>
      </c>
      <c r="I2489" s="117"/>
      <c r="J2489" s="116" t="s">
        <v>1858</v>
      </c>
      <c r="K2489" s="116">
        <v>7.1872119999999997</v>
      </c>
      <c r="L2489" s="116">
        <v>28.298148999999999</v>
      </c>
      <c r="M2489" s="118" t="s">
        <v>2151</v>
      </c>
      <c r="N2489" s="116" t="s">
        <v>146</v>
      </c>
      <c r="O2489" s="116">
        <v>0</v>
      </c>
      <c r="P2489" s="116">
        <v>0</v>
      </c>
      <c r="Q2489" s="116">
        <v>0</v>
      </c>
      <c r="R2489" s="116">
        <v>0</v>
      </c>
      <c r="S2489" s="116">
        <v>0</v>
      </c>
      <c r="T2489" s="116">
        <v>0</v>
      </c>
      <c r="U2489" s="119" t="s">
        <v>146</v>
      </c>
      <c r="V2489" s="116">
        <v>0</v>
      </c>
      <c r="W2489" s="116">
        <v>0</v>
      </c>
      <c r="X2489" s="116">
        <v>0</v>
      </c>
      <c r="Y2489" s="116">
        <v>0</v>
      </c>
      <c r="Z2489" s="116">
        <v>0</v>
      </c>
      <c r="AA2489" s="116">
        <v>0</v>
      </c>
      <c r="AB2489" s="116">
        <v>0</v>
      </c>
      <c r="AC2489" s="116">
        <v>0</v>
      </c>
      <c r="AD2489" s="116">
        <v>0</v>
      </c>
      <c r="AE2489" s="116">
        <v>0</v>
      </c>
      <c r="AF2489" s="116" t="s">
        <v>1860</v>
      </c>
      <c r="AG2489" s="117" t="s">
        <v>1888</v>
      </c>
      <c r="AH2489" s="117" t="s">
        <v>1861</v>
      </c>
    </row>
    <row r="2490" spans="1:34" x14ac:dyDescent="0.25">
      <c r="A2490" s="117" t="s">
        <v>583</v>
      </c>
      <c r="B2490" s="117" t="s">
        <v>228</v>
      </c>
      <c r="C2490" s="117" t="s">
        <v>6665</v>
      </c>
      <c r="D2490" s="117" t="s">
        <v>623</v>
      </c>
      <c r="E2490" s="117" t="s">
        <v>229</v>
      </c>
      <c r="F2490" s="117" t="s">
        <v>838</v>
      </c>
      <c r="G2490" s="117" t="s">
        <v>839</v>
      </c>
      <c r="H2490" s="117" t="s">
        <v>6666</v>
      </c>
      <c r="I2490" s="117"/>
      <c r="J2490" s="116" t="s">
        <v>1858</v>
      </c>
      <c r="K2490" s="116">
        <v>7.6396655000000004</v>
      </c>
      <c r="L2490" s="116">
        <v>28.244888899999999</v>
      </c>
      <c r="M2490" s="117" t="s">
        <v>1859</v>
      </c>
      <c r="N2490" s="116" t="s">
        <v>159</v>
      </c>
      <c r="O2490" s="116">
        <v>36</v>
      </c>
      <c r="P2490" s="116">
        <v>180</v>
      </c>
      <c r="Q2490" s="116">
        <v>36</v>
      </c>
      <c r="R2490" s="116">
        <v>180</v>
      </c>
      <c r="S2490" s="116">
        <v>0</v>
      </c>
      <c r="T2490" s="116">
        <v>0</v>
      </c>
      <c r="U2490" s="116" t="s">
        <v>159</v>
      </c>
      <c r="V2490" s="116">
        <v>118</v>
      </c>
      <c r="W2490" s="116">
        <v>590</v>
      </c>
      <c r="X2490" s="116">
        <v>118</v>
      </c>
      <c r="Y2490" s="116">
        <v>590</v>
      </c>
      <c r="Z2490" s="116">
        <v>0</v>
      </c>
      <c r="AA2490" s="116">
        <v>0</v>
      </c>
      <c r="AB2490" s="116">
        <v>0</v>
      </c>
      <c r="AC2490" s="116">
        <v>0</v>
      </c>
      <c r="AD2490" s="116">
        <v>0</v>
      </c>
      <c r="AE2490" s="116">
        <v>0</v>
      </c>
      <c r="AF2490" s="116" t="s">
        <v>1860</v>
      </c>
      <c r="AG2490" s="117"/>
      <c r="AH2490" s="117" t="s">
        <v>1861</v>
      </c>
    </row>
    <row r="2491" spans="1:34" x14ac:dyDescent="0.25">
      <c r="A2491" s="117" t="s">
        <v>583</v>
      </c>
      <c r="B2491" s="117" t="s">
        <v>228</v>
      </c>
      <c r="C2491" s="117" t="s">
        <v>6667</v>
      </c>
      <c r="D2491" s="117" t="s">
        <v>623</v>
      </c>
      <c r="E2491" s="117" t="s">
        <v>229</v>
      </c>
      <c r="F2491" s="117" t="s">
        <v>838</v>
      </c>
      <c r="G2491" s="117" t="s">
        <v>839</v>
      </c>
      <c r="H2491" s="117" t="s">
        <v>6668</v>
      </c>
      <c r="I2491" s="117"/>
      <c r="J2491" s="116" t="s">
        <v>1858</v>
      </c>
      <c r="K2491" s="116">
        <v>7.6276970000000004</v>
      </c>
      <c r="L2491" s="116">
        <v>28.149082</v>
      </c>
      <c r="M2491" s="117" t="s">
        <v>1859</v>
      </c>
      <c r="N2491" s="116" t="s">
        <v>159</v>
      </c>
      <c r="O2491" s="116">
        <v>29</v>
      </c>
      <c r="P2491" s="116">
        <v>145</v>
      </c>
      <c r="Q2491" s="116">
        <v>29</v>
      </c>
      <c r="R2491" s="116">
        <v>145</v>
      </c>
      <c r="S2491" s="116">
        <v>0</v>
      </c>
      <c r="T2491" s="116">
        <v>0</v>
      </c>
      <c r="U2491" s="116" t="s">
        <v>159</v>
      </c>
      <c r="V2491" s="116">
        <v>98</v>
      </c>
      <c r="W2491" s="116">
        <v>488</v>
      </c>
      <c r="X2491" s="116">
        <v>98</v>
      </c>
      <c r="Y2491" s="116">
        <v>488</v>
      </c>
      <c r="Z2491" s="116">
        <v>0</v>
      </c>
      <c r="AA2491" s="116">
        <v>0</v>
      </c>
      <c r="AB2491" s="116">
        <v>0</v>
      </c>
      <c r="AC2491" s="116">
        <v>0</v>
      </c>
      <c r="AD2491" s="116">
        <v>18</v>
      </c>
      <c r="AE2491" s="116">
        <v>90</v>
      </c>
      <c r="AF2491" s="116" t="s">
        <v>1860</v>
      </c>
      <c r="AG2491" s="117"/>
      <c r="AH2491" s="117" t="s">
        <v>1861</v>
      </c>
    </row>
    <row r="2492" spans="1:34" x14ac:dyDescent="0.25">
      <c r="A2492" s="117" t="s">
        <v>583</v>
      </c>
      <c r="B2492" s="117" t="s">
        <v>228</v>
      </c>
      <c r="C2492" s="117" t="s">
        <v>6669</v>
      </c>
      <c r="D2492" s="117" t="s">
        <v>623</v>
      </c>
      <c r="E2492" s="117" t="s">
        <v>229</v>
      </c>
      <c r="F2492" s="117" t="s">
        <v>838</v>
      </c>
      <c r="G2492" s="117" t="s">
        <v>839</v>
      </c>
      <c r="H2492" s="117" t="s">
        <v>6670</v>
      </c>
      <c r="I2492" s="117"/>
      <c r="J2492" s="116" t="s">
        <v>1858</v>
      </c>
      <c r="K2492" s="116">
        <v>7.5242399999999998</v>
      </c>
      <c r="L2492" s="116">
        <v>28.383459999999999</v>
      </c>
      <c r="M2492" s="117" t="s">
        <v>1859</v>
      </c>
      <c r="N2492" s="116" t="s">
        <v>159</v>
      </c>
      <c r="O2492" s="116">
        <v>19</v>
      </c>
      <c r="P2492" s="116">
        <v>95</v>
      </c>
      <c r="Q2492" s="116">
        <v>19</v>
      </c>
      <c r="R2492" s="116">
        <v>95</v>
      </c>
      <c r="S2492" s="116">
        <v>0</v>
      </c>
      <c r="T2492" s="116">
        <v>0</v>
      </c>
      <c r="U2492" s="116" t="s">
        <v>159</v>
      </c>
      <c r="V2492" s="116">
        <v>170</v>
      </c>
      <c r="W2492" s="116">
        <v>850</v>
      </c>
      <c r="X2492" s="116">
        <v>170</v>
      </c>
      <c r="Y2492" s="116">
        <v>850</v>
      </c>
      <c r="Z2492" s="116">
        <v>0</v>
      </c>
      <c r="AA2492" s="116">
        <v>0</v>
      </c>
      <c r="AB2492" s="116">
        <v>0</v>
      </c>
      <c r="AC2492" s="116">
        <v>0</v>
      </c>
      <c r="AD2492" s="116">
        <v>31</v>
      </c>
      <c r="AE2492" s="116">
        <v>132</v>
      </c>
      <c r="AF2492" s="116" t="s">
        <v>1860</v>
      </c>
      <c r="AG2492" s="117"/>
      <c r="AH2492" s="117" t="s">
        <v>1861</v>
      </c>
    </row>
    <row r="2493" spans="1:34" x14ac:dyDescent="0.25">
      <c r="A2493" s="117" t="s">
        <v>583</v>
      </c>
      <c r="B2493" s="117" t="s">
        <v>228</v>
      </c>
      <c r="C2493" s="117" t="s">
        <v>6671</v>
      </c>
      <c r="D2493" s="117" t="s">
        <v>623</v>
      </c>
      <c r="E2493" s="117" t="s">
        <v>229</v>
      </c>
      <c r="F2493" s="117" t="s">
        <v>838</v>
      </c>
      <c r="G2493" s="117" t="s">
        <v>839</v>
      </c>
      <c r="H2493" s="117" t="s">
        <v>6672</v>
      </c>
      <c r="I2493" s="117"/>
      <c r="J2493" s="116" t="s">
        <v>1858</v>
      </c>
      <c r="K2493" s="116">
        <v>7.4506399999999999</v>
      </c>
      <c r="L2493" s="116">
        <v>28.282240000000002</v>
      </c>
      <c r="M2493" s="117" t="s">
        <v>1859</v>
      </c>
      <c r="N2493" s="116" t="s">
        <v>159</v>
      </c>
      <c r="O2493" s="116">
        <v>15</v>
      </c>
      <c r="P2493" s="116">
        <v>45</v>
      </c>
      <c r="Q2493" s="116">
        <v>15</v>
      </c>
      <c r="R2493" s="116">
        <v>45</v>
      </c>
      <c r="S2493" s="116">
        <v>0</v>
      </c>
      <c r="T2493" s="116">
        <v>0</v>
      </c>
      <c r="U2493" s="116" t="s">
        <v>159</v>
      </c>
      <c r="V2493" s="116">
        <v>93</v>
      </c>
      <c r="W2493" s="116">
        <v>464</v>
      </c>
      <c r="X2493" s="116">
        <v>93</v>
      </c>
      <c r="Y2493" s="116">
        <v>464</v>
      </c>
      <c r="Z2493" s="116">
        <v>0</v>
      </c>
      <c r="AA2493" s="116">
        <v>0</v>
      </c>
      <c r="AB2493" s="116">
        <v>0</v>
      </c>
      <c r="AC2493" s="116">
        <v>0</v>
      </c>
      <c r="AD2493" s="116">
        <v>0</v>
      </c>
      <c r="AE2493" s="116">
        <v>0</v>
      </c>
      <c r="AF2493" s="116" t="s">
        <v>1860</v>
      </c>
      <c r="AG2493" s="117"/>
      <c r="AH2493" s="117" t="s">
        <v>1861</v>
      </c>
    </row>
    <row r="2494" spans="1:34" x14ac:dyDescent="0.25">
      <c r="A2494" s="117" t="s">
        <v>583</v>
      </c>
      <c r="B2494" s="117" t="s">
        <v>228</v>
      </c>
      <c r="C2494" s="117" t="s">
        <v>6673</v>
      </c>
      <c r="D2494" s="117" t="s">
        <v>623</v>
      </c>
      <c r="E2494" s="117" t="s">
        <v>229</v>
      </c>
      <c r="F2494" s="117" t="s">
        <v>1151</v>
      </c>
      <c r="G2494" s="117" t="s">
        <v>1152</v>
      </c>
      <c r="H2494" s="117" t="s">
        <v>6674</v>
      </c>
      <c r="I2494" s="117"/>
      <c r="J2494" s="116" t="s">
        <v>1858</v>
      </c>
      <c r="K2494" s="116">
        <v>7.9203999999999999</v>
      </c>
      <c r="L2494" s="116">
        <v>28.174983000000001</v>
      </c>
      <c r="M2494" s="117" t="s">
        <v>1859</v>
      </c>
      <c r="N2494" s="116" t="s">
        <v>159</v>
      </c>
      <c r="O2494" s="116">
        <v>16</v>
      </c>
      <c r="P2494" s="116">
        <v>80</v>
      </c>
      <c r="Q2494" s="116">
        <v>16</v>
      </c>
      <c r="R2494" s="116">
        <v>80</v>
      </c>
      <c r="S2494" s="116">
        <v>0</v>
      </c>
      <c r="T2494" s="116">
        <v>0</v>
      </c>
      <c r="U2494" s="116" t="s">
        <v>159</v>
      </c>
      <c r="V2494" s="116">
        <v>75</v>
      </c>
      <c r="W2494" s="116">
        <v>377</v>
      </c>
      <c r="X2494" s="116">
        <v>75</v>
      </c>
      <c r="Y2494" s="116">
        <v>377</v>
      </c>
      <c r="Z2494" s="116">
        <v>0</v>
      </c>
      <c r="AA2494" s="116">
        <v>0</v>
      </c>
      <c r="AB2494" s="116">
        <v>0</v>
      </c>
      <c r="AC2494" s="116">
        <v>0</v>
      </c>
      <c r="AD2494" s="116">
        <v>65</v>
      </c>
      <c r="AE2494" s="116">
        <v>325</v>
      </c>
      <c r="AF2494" s="116" t="s">
        <v>1860</v>
      </c>
      <c r="AG2494" s="117"/>
      <c r="AH2494" s="117" t="s">
        <v>1861</v>
      </c>
    </row>
    <row r="2495" spans="1:34" x14ac:dyDescent="0.25">
      <c r="A2495" s="117" t="s">
        <v>583</v>
      </c>
      <c r="B2495" s="117" t="s">
        <v>228</v>
      </c>
      <c r="C2495" s="117" t="s">
        <v>6675</v>
      </c>
      <c r="D2495" s="117" t="s">
        <v>623</v>
      </c>
      <c r="E2495" s="117" t="s">
        <v>229</v>
      </c>
      <c r="F2495" s="117" t="s">
        <v>1151</v>
      </c>
      <c r="G2495" s="117" t="s">
        <v>1152</v>
      </c>
      <c r="H2495" s="117" t="s">
        <v>6676</v>
      </c>
      <c r="I2495" s="117"/>
      <c r="J2495" s="116" t="s">
        <v>1858</v>
      </c>
      <c r="K2495" s="116">
        <v>7.8784510000000001</v>
      </c>
      <c r="L2495" s="116">
        <v>27.976621000000002</v>
      </c>
      <c r="M2495" s="117" t="s">
        <v>1859</v>
      </c>
      <c r="N2495" s="116" t="s">
        <v>146</v>
      </c>
      <c r="O2495" s="116">
        <v>0</v>
      </c>
      <c r="P2495" s="116">
        <v>0</v>
      </c>
      <c r="Q2495" s="116">
        <v>0</v>
      </c>
      <c r="R2495" s="116">
        <v>0</v>
      </c>
      <c r="S2495" s="116">
        <v>0</v>
      </c>
      <c r="T2495" s="116">
        <v>0</v>
      </c>
      <c r="U2495" s="116" t="s">
        <v>159</v>
      </c>
      <c r="V2495" s="116">
        <v>18</v>
      </c>
      <c r="W2495" s="116">
        <v>90</v>
      </c>
      <c r="X2495" s="116">
        <v>18</v>
      </c>
      <c r="Y2495" s="116">
        <v>90</v>
      </c>
      <c r="Z2495" s="116">
        <v>0</v>
      </c>
      <c r="AA2495" s="116">
        <v>0</v>
      </c>
      <c r="AB2495" s="116">
        <v>0</v>
      </c>
      <c r="AC2495" s="116">
        <v>0</v>
      </c>
      <c r="AD2495" s="116">
        <v>19</v>
      </c>
      <c r="AE2495" s="116">
        <v>95</v>
      </c>
      <c r="AF2495" s="116" t="s">
        <v>1860</v>
      </c>
      <c r="AG2495" s="117"/>
      <c r="AH2495" s="117" t="s">
        <v>1861</v>
      </c>
    </row>
    <row r="2496" spans="1:34" x14ac:dyDescent="0.25">
      <c r="A2496" s="117" t="s">
        <v>583</v>
      </c>
      <c r="B2496" s="117" t="s">
        <v>228</v>
      </c>
      <c r="C2496" s="117" t="s">
        <v>6677</v>
      </c>
      <c r="D2496" s="117" t="s">
        <v>623</v>
      </c>
      <c r="E2496" s="117" t="s">
        <v>229</v>
      </c>
      <c r="F2496" s="117" t="s">
        <v>1151</v>
      </c>
      <c r="G2496" s="117" t="s">
        <v>1152</v>
      </c>
      <c r="H2496" s="117" t="s">
        <v>6678</v>
      </c>
      <c r="I2496" s="117"/>
      <c r="J2496" s="116" t="s">
        <v>1858</v>
      </c>
      <c r="K2496" s="116">
        <v>7.7770700000000001</v>
      </c>
      <c r="L2496" s="116">
        <v>27.979700000000001</v>
      </c>
      <c r="M2496" s="117" t="s">
        <v>1859</v>
      </c>
      <c r="N2496" s="116" t="s">
        <v>146</v>
      </c>
      <c r="O2496" s="116">
        <v>0</v>
      </c>
      <c r="P2496" s="116">
        <v>0</v>
      </c>
      <c r="Q2496" s="116">
        <v>0</v>
      </c>
      <c r="R2496" s="116">
        <v>0</v>
      </c>
      <c r="S2496" s="116">
        <v>0</v>
      </c>
      <c r="T2496" s="116">
        <v>0</v>
      </c>
      <c r="U2496" s="116" t="s">
        <v>159</v>
      </c>
      <c r="V2496" s="116">
        <v>43</v>
      </c>
      <c r="W2496" s="116">
        <v>216</v>
      </c>
      <c r="X2496" s="116">
        <v>43</v>
      </c>
      <c r="Y2496" s="116">
        <v>216</v>
      </c>
      <c r="Z2496" s="116">
        <v>0</v>
      </c>
      <c r="AA2496" s="116">
        <v>0</v>
      </c>
      <c r="AB2496" s="116">
        <v>0</v>
      </c>
      <c r="AC2496" s="116">
        <v>0</v>
      </c>
      <c r="AD2496" s="116">
        <v>28</v>
      </c>
      <c r="AE2496" s="116">
        <v>140</v>
      </c>
      <c r="AF2496" s="116" t="s">
        <v>1860</v>
      </c>
      <c r="AG2496" s="117"/>
      <c r="AH2496" s="117" t="s">
        <v>1861</v>
      </c>
    </row>
    <row r="2497" spans="1:34" x14ac:dyDescent="0.25">
      <c r="A2497" s="117" t="s">
        <v>583</v>
      </c>
      <c r="B2497" s="117" t="s">
        <v>228</v>
      </c>
      <c r="C2497" s="117" t="s">
        <v>6679</v>
      </c>
      <c r="D2497" s="117" t="s">
        <v>623</v>
      </c>
      <c r="E2497" s="117" t="s">
        <v>229</v>
      </c>
      <c r="F2497" s="117" t="s">
        <v>1151</v>
      </c>
      <c r="G2497" s="117" t="s">
        <v>1152</v>
      </c>
      <c r="H2497" s="117" t="s">
        <v>6680</v>
      </c>
      <c r="I2497" s="117"/>
      <c r="J2497" s="116" t="s">
        <v>1858</v>
      </c>
      <c r="K2497" s="116">
        <v>7.8997900000000003</v>
      </c>
      <c r="L2497" s="116">
        <v>27.985119999999998</v>
      </c>
      <c r="M2497" s="117" t="s">
        <v>1859</v>
      </c>
      <c r="N2497" s="116" t="s">
        <v>146</v>
      </c>
      <c r="O2497" s="116">
        <v>0</v>
      </c>
      <c r="P2497" s="116">
        <v>0</v>
      </c>
      <c r="Q2497" s="116">
        <v>0</v>
      </c>
      <c r="R2497" s="116">
        <v>0</v>
      </c>
      <c r="S2497" s="116">
        <v>0</v>
      </c>
      <c r="T2497" s="116">
        <v>0</v>
      </c>
      <c r="U2497" s="116" t="s">
        <v>159</v>
      </c>
      <c r="V2497" s="116">
        <v>27</v>
      </c>
      <c r="W2497" s="116">
        <v>135</v>
      </c>
      <c r="X2497" s="116">
        <v>27</v>
      </c>
      <c r="Y2497" s="116">
        <v>135</v>
      </c>
      <c r="Z2497" s="116">
        <v>0</v>
      </c>
      <c r="AA2497" s="116">
        <v>0</v>
      </c>
      <c r="AB2497" s="116">
        <v>0</v>
      </c>
      <c r="AC2497" s="116">
        <v>0</v>
      </c>
      <c r="AD2497" s="116">
        <v>16</v>
      </c>
      <c r="AE2497" s="116">
        <v>80</v>
      </c>
      <c r="AF2497" s="116" t="s">
        <v>1860</v>
      </c>
      <c r="AG2497" s="117"/>
      <c r="AH2497" s="117" t="s">
        <v>1861</v>
      </c>
    </row>
    <row r="2498" spans="1:34" x14ac:dyDescent="0.25">
      <c r="A2498" s="117" t="s">
        <v>583</v>
      </c>
      <c r="B2498" s="117" t="s">
        <v>228</v>
      </c>
      <c r="C2498" s="117" t="s">
        <v>6681</v>
      </c>
      <c r="D2498" s="117" t="s">
        <v>623</v>
      </c>
      <c r="E2498" s="117" t="s">
        <v>229</v>
      </c>
      <c r="F2498" s="117" t="s">
        <v>1151</v>
      </c>
      <c r="G2498" s="117" t="s">
        <v>1152</v>
      </c>
      <c r="H2498" s="117" t="s">
        <v>6682</v>
      </c>
      <c r="I2498" s="117"/>
      <c r="J2498" s="116" t="s">
        <v>1858</v>
      </c>
      <c r="K2498" s="116">
        <v>7.8458199999999998</v>
      </c>
      <c r="L2498" s="116">
        <v>27.96041</v>
      </c>
      <c r="M2498" s="117" t="s">
        <v>1859</v>
      </c>
      <c r="N2498" s="116" t="s">
        <v>159</v>
      </c>
      <c r="O2498" s="116">
        <v>14</v>
      </c>
      <c r="P2498" s="116">
        <v>70</v>
      </c>
      <c r="Q2498" s="116">
        <v>14</v>
      </c>
      <c r="R2498" s="116">
        <v>70</v>
      </c>
      <c r="S2498" s="116">
        <v>0</v>
      </c>
      <c r="T2498" s="116">
        <v>0</v>
      </c>
      <c r="U2498" s="116" t="s">
        <v>159</v>
      </c>
      <c r="V2498" s="116">
        <v>18</v>
      </c>
      <c r="W2498" s="116">
        <v>90</v>
      </c>
      <c r="X2498" s="116">
        <v>18</v>
      </c>
      <c r="Y2498" s="116">
        <v>90</v>
      </c>
      <c r="Z2498" s="116">
        <v>0</v>
      </c>
      <c r="AA2498" s="116">
        <v>0</v>
      </c>
      <c r="AB2498" s="116">
        <v>0</v>
      </c>
      <c r="AC2498" s="116">
        <v>0</v>
      </c>
      <c r="AD2498" s="116">
        <v>0</v>
      </c>
      <c r="AE2498" s="116">
        <v>0</v>
      </c>
      <c r="AF2498" s="116" t="s">
        <v>1860</v>
      </c>
      <c r="AG2498" s="117"/>
      <c r="AH2498" s="117" t="s">
        <v>1861</v>
      </c>
    </row>
    <row r="2499" spans="1:34" x14ac:dyDescent="0.25">
      <c r="A2499" s="117" t="s">
        <v>583</v>
      </c>
      <c r="B2499" s="117" t="s">
        <v>228</v>
      </c>
      <c r="C2499" s="117" t="s">
        <v>6683</v>
      </c>
      <c r="D2499" s="117" t="s">
        <v>623</v>
      </c>
      <c r="E2499" s="117" t="s">
        <v>229</v>
      </c>
      <c r="F2499" s="117" t="s">
        <v>1151</v>
      </c>
      <c r="G2499" s="117" t="s">
        <v>1152</v>
      </c>
      <c r="H2499" s="117" t="s">
        <v>6684</v>
      </c>
      <c r="I2499" s="117"/>
      <c r="J2499" s="116" t="s">
        <v>1858</v>
      </c>
      <c r="K2499" s="116">
        <v>7.7814329999999998</v>
      </c>
      <c r="L2499" s="116">
        <v>28.027049999999999</v>
      </c>
      <c r="M2499" s="117" t="s">
        <v>1859</v>
      </c>
      <c r="N2499" s="116" t="s">
        <v>159</v>
      </c>
      <c r="O2499" s="116">
        <v>16</v>
      </c>
      <c r="P2499" s="116">
        <v>79</v>
      </c>
      <c r="Q2499" s="116">
        <v>16</v>
      </c>
      <c r="R2499" s="116">
        <v>79</v>
      </c>
      <c r="S2499" s="116">
        <v>0</v>
      </c>
      <c r="T2499" s="116">
        <v>0</v>
      </c>
      <c r="U2499" s="116" t="s">
        <v>159</v>
      </c>
      <c r="V2499" s="116">
        <v>38</v>
      </c>
      <c r="W2499" s="116">
        <v>190</v>
      </c>
      <c r="X2499" s="116">
        <v>38</v>
      </c>
      <c r="Y2499" s="116">
        <v>190</v>
      </c>
      <c r="Z2499" s="116">
        <v>0</v>
      </c>
      <c r="AA2499" s="116">
        <v>0</v>
      </c>
      <c r="AB2499" s="116">
        <v>0</v>
      </c>
      <c r="AC2499" s="116">
        <v>0</v>
      </c>
      <c r="AD2499" s="116">
        <v>0</v>
      </c>
      <c r="AE2499" s="116">
        <v>0</v>
      </c>
      <c r="AF2499" s="116" t="s">
        <v>1860</v>
      </c>
      <c r="AG2499" s="117"/>
      <c r="AH2499" s="117" t="s">
        <v>1861</v>
      </c>
    </row>
    <row r="2500" spans="1:34" x14ac:dyDescent="0.25">
      <c r="A2500" s="117" t="s">
        <v>583</v>
      </c>
      <c r="B2500" s="117" t="s">
        <v>228</v>
      </c>
      <c r="C2500" s="117" t="s">
        <v>6685</v>
      </c>
      <c r="D2500" s="117" t="s">
        <v>623</v>
      </c>
      <c r="E2500" s="117" t="s">
        <v>229</v>
      </c>
      <c r="F2500" s="117" t="s">
        <v>1151</v>
      </c>
      <c r="G2500" s="117" t="s">
        <v>1152</v>
      </c>
      <c r="H2500" s="117" t="s">
        <v>6686</v>
      </c>
      <c r="I2500" s="117"/>
      <c r="J2500" s="116" t="s">
        <v>1858</v>
      </c>
      <c r="K2500" s="116">
        <v>7.8720400000000001</v>
      </c>
      <c r="L2500" s="116">
        <v>27.967009999999998</v>
      </c>
      <c r="M2500" s="117" t="s">
        <v>1859</v>
      </c>
      <c r="N2500" s="116" t="s">
        <v>159</v>
      </c>
      <c r="O2500" s="116">
        <v>8</v>
      </c>
      <c r="P2500" s="116">
        <v>41</v>
      </c>
      <c r="Q2500" s="116">
        <v>8</v>
      </c>
      <c r="R2500" s="116">
        <v>41</v>
      </c>
      <c r="S2500" s="116">
        <v>0</v>
      </c>
      <c r="T2500" s="116">
        <v>0</v>
      </c>
      <c r="U2500" s="116" t="s">
        <v>159</v>
      </c>
      <c r="V2500" s="116">
        <v>19</v>
      </c>
      <c r="W2500" s="116">
        <v>95</v>
      </c>
      <c r="X2500" s="116">
        <v>19</v>
      </c>
      <c r="Y2500" s="116">
        <v>95</v>
      </c>
      <c r="Z2500" s="116">
        <v>0</v>
      </c>
      <c r="AA2500" s="116">
        <v>0</v>
      </c>
      <c r="AB2500" s="116">
        <v>0</v>
      </c>
      <c r="AC2500" s="116">
        <v>0</v>
      </c>
      <c r="AD2500" s="116">
        <v>44</v>
      </c>
      <c r="AE2500" s="116">
        <v>220</v>
      </c>
      <c r="AF2500" s="116" t="s">
        <v>1860</v>
      </c>
      <c r="AG2500" s="117"/>
      <c r="AH2500" s="117" t="s">
        <v>1861</v>
      </c>
    </row>
    <row r="2501" spans="1:34" x14ac:dyDescent="0.25">
      <c r="A2501" s="117" t="s">
        <v>583</v>
      </c>
      <c r="B2501" s="117" t="s">
        <v>228</v>
      </c>
      <c r="C2501" s="117" t="s">
        <v>6687</v>
      </c>
      <c r="D2501" s="117" t="s">
        <v>623</v>
      </c>
      <c r="E2501" s="117" t="s">
        <v>229</v>
      </c>
      <c r="F2501" s="117" t="s">
        <v>1151</v>
      </c>
      <c r="G2501" s="117" t="s">
        <v>1152</v>
      </c>
      <c r="H2501" s="117" t="s">
        <v>6688</v>
      </c>
      <c r="I2501" s="117"/>
      <c r="J2501" s="116" t="s">
        <v>1858</v>
      </c>
      <c r="K2501" s="116">
        <v>7.8854800000000003</v>
      </c>
      <c r="L2501" s="116">
        <v>27.966059999999999</v>
      </c>
      <c r="M2501" s="117" t="s">
        <v>1859</v>
      </c>
      <c r="N2501" s="116" t="s">
        <v>159</v>
      </c>
      <c r="O2501" s="116">
        <v>13</v>
      </c>
      <c r="P2501" s="116">
        <v>48</v>
      </c>
      <c r="Q2501" s="116">
        <v>13</v>
      </c>
      <c r="R2501" s="116">
        <v>48</v>
      </c>
      <c r="S2501" s="116">
        <v>0</v>
      </c>
      <c r="T2501" s="116">
        <v>0</v>
      </c>
      <c r="U2501" s="116" t="s">
        <v>159</v>
      </c>
      <c r="V2501" s="116">
        <v>27</v>
      </c>
      <c r="W2501" s="116">
        <v>135</v>
      </c>
      <c r="X2501" s="116">
        <v>27</v>
      </c>
      <c r="Y2501" s="116">
        <v>135</v>
      </c>
      <c r="Z2501" s="116">
        <v>0</v>
      </c>
      <c r="AA2501" s="116">
        <v>0</v>
      </c>
      <c r="AB2501" s="116">
        <v>0</v>
      </c>
      <c r="AC2501" s="116">
        <v>0</v>
      </c>
      <c r="AD2501" s="116">
        <v>64</v>
      </c>
      <c r="AE2501" s="116">
        <v>320</v>
      </c>
      <c r="AF2501" s="116" t="s">
        <v>1860</v>
      </c>
      <c r="AG2501" s="117"/>
      <c r="AH2501" s="117" t="s">
        <v>1861</v>
      </c>
    </row>
    <row r="2502" spans="1:34" x14ac:dyDescent="0.25">
      <c r="A2502" s="117" t="s">
        <v>583</v>
      </c>
      <c r="B2502" s="117" t="s">
        <v>228</v>
      </c>
      <c r="C2502" s="117" t="s">
        <v>6689</v>
      </c>
      <c r="D2502" s="117" t="s">
        <v>623</v>
      </c>
      <c r="E2502" s="117" t="s">
        <v>229</v>
      </c>
      <c r="F2502" s="117" t="s">
        <v>1151</v>
      </c>
      <c r="G2502" s="117" t="s">
        <v>1152</v>
      </c>
      <c r="H2502" s="117" t="s">
        <v>6690</v>
      </c>
      <c r="I2502" s="117"/>
      <c r="J2502" s="116" t="s">
        <v>1858</v>
      </c>
      <c r="K2502" s="116">
        <v>7.7739000000000003</v>
      </c>
      <c r="L2502" s="116">
        <v>27.992069999999998</v>
      </c>
      <c r="M2502" s="117" t="s">
        <v>1859</v>
      </c>
      <c r="N2502" s="116" t="s">
        <v>159</v>
      </c>
      <c r="O2502" s="116">
        <v>46</v>
      </c>
      <c r="P2502" s="116">
        <v>230</v>
      </c>
      <c r="Q2502" s="116">
        <v>46</v>
      </c>
      <c r="R2502" s="116">
        <v>230</v>
      </c>
      <c r="S2502" s="116">
        <v>0</v>
      </c>
      <c r="T2502" s="116">
        <v>0</v>
      </c>
      <c r="U2502" s="116" t="s">
        <v>159</v>
      </c>
      <c r="V2502" s="116">
        <v>12</v>
      </c>
      <c r="W2502" s="116">
        <v>60</v>
      </c>
      <c r="X2502" s="116">
        <v>12</v>
      </c>
      <c r="Y2502" s="116">
        <v>60</v>
      </c>
      <c r="Z2502" s="116">
        <v>0</v>
      </c>
      <c r="AA2502" s="116">
        <v>0</v>
      </c>
      <c r="AB2502" s="116">
        <v>0</v>
      </c>
      <c r="AC2502" s="116">
        <v>0</v>
      </c>
      <c r="AD2502" s="116">
        <v>0</v>
      </c>
      <c r="AE2502" s="116">
        <v>0</v>
      </c>
      <c r="AF2502" s="116" t="s">
        <v>1860</v>
      </c>
      <c r="AG2502" s="117"/>
      <c r="AH2502" s="117" t="s">
        <v>1861</v>
      </c>
    </row>
    <row r="2503" spans="1:34" x14ac:dyDescent="0.25">
      <c r="A2503" s="117" t="s">
        <v>583</v>
      </c>
      <c r="B2503" s="117" t="s">
        <v>228</v>
      </c>
      <c r="C2503" s="117" t="s">
        <v>6691</v>
      </c>
      <c r="D2503" s="117" t="s">
        <v>623</v>
      </c>
      <c r="E2503" s="117" t="s">
        <v>229</v>
      </c>
      <c r="F2503" s="117" t="s">
        <v>1151</v>
      </c>
      <c r="G2503" s="117" t="s">
        <v>1152</v>
      </c>
      <c r="H2503" s="117" t="s">
        <v>6692</v>
      </c>
      <c r="I2503" s="117"/>
      <c r="J2503" s="116" t="s">
        <v>1858</v>
      </c>
      <c r="K2503" s="116">
        <v>7.8918900000000001</v>
      </c>
      <c r="L2503" s="116">
        <v>27.97784</v>
      </c>
      <c r="M2503" s="117" t="s">
        <v>1859</v>
      </c>
      <c r="N2503" s="116" t="s">
        <v>159</v>
      </c>
      <c r="O2503" s="116">
        <v>18</v>
      </c>
      <c r="P2503" s="116">
        <v>89</v>
      </c>
      <c r="Q2503" s="116">
        <v>18</v>
      </c>
      <c r="R2503" s="116">
        <v>89</v>
      </c>
      <c r="S2503" s="116">
        <v>0</v>
      </c>
      <c r="T2503" s="116">
        <v>0</v>
      </c>
      <c r="U2503" s="116" t="s">
        <v>159</v>
      </c>
      <c r="V2503" s="116">
        <v>119</v>
      </c>
      <c r="W2503" s="116">
        <v>651</v>
      </c>
      <c r="X2503" s="116">
        <v>44</v>
      </c>
      <c r="Y2503" s="116">
        <v>219</v>
      </c>
      <c r="Z2503" s="116">
        <v>75</v>
      </c>
      <c r="AA2503" s="116">
        <v>432</v>
      </c>
      <c r="AB2503" s="116">
        <v>5</v>
      </c>
      <c r="AC2503" s="116">
        <v>27</v>
      </c>
      <c r="AD2503" s="116">
        <v>45</v>
      </c>
      <c r="AE2503" s="116">
        <v>225</v>
      </c>
      <c r="AF2503" s="116" t="s">
        <v>1860</v>
      </c>
      <c r="AG2503" s="117"/>
      <c r="AH2503" s="117" t="s">
        <v>1861</v>
      </c>
    </row>
    <row r="2504" spans="1:34" x14ac:dyDescent="0.25">
      <c r="A2504" s="117" t="s">
        <v>583</v>
      </c>
      <c r="B2504" s="117" t="s">
        <v>228</v>
      </c>
      <c r="C2504" s="117" t="s">
        <v>6693</v>
      </c>
      <c r="D2504" s="117" t="s">
        <v>623</v>
      </c>
      <c r="E2504" s="117" t="s">
        <v>229</v>
      </c>
      <c r="F2504" s="117" t="s">
        <v>1151</v>
      </c>
      <c r="G2504" s="117" t="s">
        <v>1152</v>
      </c>
      <c r="H2504" s="117" t="s">
        <v>6694</v>
      </c>
      <c r="I2504" s="117"/>
      <c r="J2504" s="116" t="s">
        <v>1858</v>
      </c>
      <c r="K2504" s="116">
        <v>7.9017299999999997</v>
      </c>
      <c r="L2504" s="116">
        <v>27.97307</v>
      </c>
      <c r="M2504" s="117" t="s">
        <v>1859</v>
      </c>
      <c r="N2504" s="116" t="s">
        <v>159</v>
      </c>
      <c r="O2504" s="116">
        <v>16</v>
      </c>
      <c r="P2504" s="116">
        <v>52</v>
      </c>
      <c r="Q2504" s="116">
        <v>16</v>
      </c>
      <c r="R2504" s="116">
        <v>52</v>
      </c>
      <c r="S2504" s="116">
        <v>0</v>
      </c>
      <c r="T2504" s="116">
        <v>0</v>
      </c>
      <c r="U2504" s="116" t="s">
        <v>159</v>
      </c>
      <c r="V2504" s="116">
        <v>30</v>
      </c>
      <c r="W2504" s="116">
        <v>150</v>
      </c>
      <c r="X2504" s="116">
        <v>30</v>
      </c>
      <c r="Y2504" s="116">
        <v>150</v>
      </c>
      <c r="Z2504" s="116">
        <v>0</v>
      </c>
      <c r="AA2504" s="116">
        <v>0</v>
      </c>
      <c r="AB2504" s="116">
        <v>0</v>
      </c>
      <c r="AC2504" s="116">
        <v>0</v>
      </c>
      <c r="AD2504" s="116">
        <v>18</v>
      </c>
      <c r="AE2504" s="116">
        <v>90</v>
      </c>
      <c r="AF2504" s="116" t="s">
        <v>1860</v>
      </c>
      <c r="AG2504" s="117"/>
      <c r="AH2504" s="117" t="s">
        <v>1861</v>
      </c>
    </row>
    <row r="2505" spans="1:34" x14ac:dyDescent="0.25">
      <c r="A2505" s="117" t="s">
        <v>583</v>
      </c>
      <c r="B2505" s="117" t="s">
        <v>228</v>
      </c>
      <c r="C2505" s="117" t="s">
        <v>6695</v>
      </c>
      <c r="D2505" s="117" t="s">
        <v>623</v>
      </c>
      <c r="E2505" s="117" t="s">
        <v>229</v>
      </c>
      <c r="F2505" s="117" t="s">
        <v>1151</v>
      </c>
      <c r="G2505" s="117" t="s">
        <v>1152</v>
      </c>
      <c r="H2505" s="117" t="s">
        <v>6696</v>
      </c>
      <c r="I2505" s="117"/>
      <c r="J2505" s="116" t="s">
        <v>1858</v>
      </c>
      <c r="K2505" s="116">
        <v>7.8923100000000002</v>
      </c>
      <c r="L2505" s="116">
        <v>27.989429999999999</v>
      </c>
      <c r="M2505" s="117" t="s">
        <v>1859</v>
      </c>
      <c r="N2505" s="116" t="s">
        <v>159</v>
      </c>
      <c r="O2505" s="116">
        <v>5</v>
      </c>
      <c r="P2505" s="116">
        <v>25</v>
      </c>
      <c r="Q2505" s="116">
        <v>5</v>
      </c>
      <c r="R2505" s="116">
        <v>25</v>
      </c>
      <c r="S2505" s="116">
        <v>0</v>
      </c>
      <c r="T2505" s="116">
        <v>0</v>
      </c>
      <c r="U2505" s="116" t="s">
        <v>159</v>
      </c>
      <c r="V2505" s="116">
        <v>15</v>
      </c>
      <c r="W2505" s="116">
        <v>75</v>
      </c>
      <c r="X2505" s="116">
        <v>15</v>
      </c>
      <c r="Y2505" s="116">
        <v>75</v>
      </c>
      <c r="Z2505" s="116">
        <v>0</v>
      </c>
      <c r="AA2505" s="116">
        <v>0</v>
      </c>
      <c r="AB2505" s="116">
        <v>0</v>
      </c>
      <c r="AC2505" s="116">
        <v>0</v>
      </c>
      <c r="AD2505" s="116">
        <v>0</v>
      </c>
      <c r="AE2505" s="116">
        <v>0</v>
      </c>
      <c r="AF2505" s="116" t="s">
        <v>1860</v>
      </c>
      <c r="AG2505" s="117"/>
      <c r="AH2505" s="117" t="s">
        <v>1861</v>
      </c>
    </row>
    <row r="2506" spans="1:34" x14ac:dyDescent="0.25">
      <c r="A2506" s="117" t="s">
        <v>583</v>
      </c>
      <c r="B2506" s="117" t="s">
        <v>228</v>
      </c>
      <c r="C2506" s="117" t="s">
        <v>6697</v>
      </c>
      <c r="D2506" s="117" t="s">
        <v>623</v>
      </c>
      <c r="E2506" s="117" t="s">
        <v>229</v>
      </c>
      <c r="F2506" s="117" t="s">
        <v>1151</v>
      </c>
      <c r="G2506" s="117" t="s">
        <v>1152</v>
      </c>
      <c r="H2506" s="117" t="s">
        <v>6698</v>
      </c>
      <c r="I2506" s="117"/>
      <c r="J2506" s="116" t="s">
        <v>1858</v>
      </c>
      <c r="K2506" s="116">
        <v>7.7897400000000001</v>
      </c>
      <c r="L2506" s="116">
        <v>28.02636</v>
      </c>
      <c r="M2506" s="117" t="s">
        <v>1859</v>
      </c>
      <c r="N2506" s="116" t="s">
        <v>146</v>
      </c>
      <c r="O2506" s="116">
        <v>0</v>
      </c>
      <c r="P2506" s="116">
        <v>0</v>
      </c>
      <c r="Q2506" s="116">
        <v>0</v>
      </c>
      <c r="R2506" s="116">
        <v>0</v>
      </c>
      <c r="S2506" s="116">
        <v>0</v>
      </c>
      <c r="T2506" s="116">
        <v>0</v>
      </c>
      <c r="U2506" s="116" t="s">
        <v>159</v>
      </c>
      <c r="V2506" s="116">
        <v>35</v>
      </c>
      <c r="W2506" s="116">
        <v>175</v>
      </c>
      <c r="X2506" s="116">
        <v>35</v>
      </c>
      <c r="Y2506" s="116">
        <v>175</v>
      </c>
      <c r="Z2506" s="116">
        <v>0</v>
      </c>
      <c r="AA2506" s="116">
        <v>0</v>
      </c>
      <c r="AB2506" s="116">
        <v>0</v>
      </c>
      <c r="AC2506" s="116">
        <v>0</v>
      </c>
      <c r="AD2506" s="116">
        <v>0</v>
      </c>
      <c r="AE2506" s="116">
        <v>0</v>
      </c>
      <c r="AF2506" s="116" t="s">
        <v>1860</v>
      </c>
      <c r="AG2506" s="117"/>
      <c r="AH2506" s="117" t="s">
        <v>1861</v>
      </c>
    </row>
    <row r="2507" spans="1:34" x14ac:dyDescent="0.25">
      <c r="A2507" s="117" t="s">
        <v>583</v>
      </c>
      <c r="B2507" s="117" t="s">
        <v>228</v>
      </c>
      <c r="C2507" s="117" t="s">
        <v>6699</v>
      </c>
      <c r="D2507" s="117" t="s">
        <v>623</v>
      </c>
      <c r="E2507" s="117" t="s">
        <v>229</v>
      </c>
      <c r="F2507" s="117" t="s">
        <v>1151</v>
      </c>
      <c r="G2507" s="117" t="s">
        <v>1152</v>
      </c>
      <c r="H2507" s="117" t="s">
        <v>6700</v>
      </c>
      <c r="I2507" s="117"/>
      <c r="J2507" s="116" t="s">
        <v>1858</v>
      </c>
      <c r="K2507" s="116">
        <v>7.9195900000000004</v>
      </c>
      <c r="L2507" s="116">
        <v>27.9846</v>
      </c>
      <c r="M2507" s="117" t="s">
        <v>1859</v>
      </c>
      <c r="N2507" s="116" t="s">
        <v>159</v>
      </c>
      <c r="O2507" s="116">
        <v>11</v>
      </c>
      <c r="P2507" s="116">
        <v>55</v>
      </c>
      <c r="Q2507" s="116">
        <v>11</v>
      </c>
      <c r="R2507" s="116">
        <v>55</v>
      </c>
      <c r="S2507" s="116">
        <v>0</v>
      </c>
      <c r="T2507" s="116">
        <v>0</v>
      </c>
      <c r="U2507" s="116" t="s">
        <v>159</v>
      </c>
      <c r="V2507" s="116">
        <v>22</v>
      </c>
      <c r="W2507" s="116">
        <v>110</v>
      </c>
      <c r="X2507" s="116">
        <v>22</v>
      </c>
      <c r="Y2507" s="116">
        <v>110</v>
      </c>
      <c r="Z2507" s="116">
        <v>0</v>
      </c>
      <c r="AA2507" s="116">
        <v>0</v>
      </c>
      <c r="AB2507" s="116">
        <v>0</v>
      </c>
      <c r="AC2507" s="116">
        <v>0</v>
      </c>
      <c r="AD2507" s="116">
        <v>7</v>
      </c>
      <c r="AE2507" s="116">
        <v>35</v>
      </c>
      <c r="AF2507" s="116" t="s">
        <v>1860</v>
      </c>
      <c r="AG2507" s="117"/>
      <c r="AH2507" s="117" t="s">
        <v>1861</v>
      </c>
    </row>
    <row r="2508" spans="1:34" x14ac:dyDescent="0.25">
      <c r="A2508" s="117" t="s">
        <v>583</v>
      </c>
      <c r="B2508" s="117" t="s">
        <v>228</v>
      </c>
      <c r="C2508" s="117" t="s">
        <v>6701</v>
      </c>
      <c r="D2508" s="117" t="s">
        <v>623</v>
      </c>
      <c r="E2508" s="117" t="s">
        <v>229</v>
      </c>
      <c r="F2508" s="117" t="s">
        <v>1151</v>
      </c>
      <c r="G2508" s="117" t="s">
        <v>1152</v>
      </c>
      <c r="H2508" s="117" t="s">
        <v>6702</v>
      </c>
      <c r="I2508" s="117"/>
      <c r="J2508" s="116" t="s">
        <v>1858</v>
      </c>
      <c r="K2508" s="116">
        <v>7.8979229999999996</v>
      </c>
      <c r="L2508" s="116">
        <v>27.993431000000001</v>
      </c>
      <c r="M2508" s="117" t="s">
        <v>1859</v>
      </c>
      <c r="N2508" s="116" t="s">
        <v>159</v>
      </c>
      <c r="O2508" s="116">
        <v>15</v>
      </c>
      <c r="P2508" s="116">
        <v>60</v>
      </c>
      <c r="Q2508" s="116">
        <v>10</v>
      </c>
      <c r="R2508" s="116">
        <v>45</v>
      </c>
      <c r="S2508" s="116">
        <v>5</v>
      </c>
      <c r="T2508" s="116">
        <v>15</v>
      </c>
      <c r="U2508" s="116" t="s">
        <v>159</v>
      </c>
      <c r="V2508" s="116">
        <v>18</v>
      </c>
      <c r="W2508" s="116">
        <v>90</v>
      </c>
      <c r="X2508" s="116">
        <v>18</v>
      </c>
      <c r="Y2508" s="116">
        <v>90</v>
      </c>
      <c r="Z2508" s="116">
        <v>0</v>
      </c>
      <c r="AA2508" s="116">
        <v>0</v>
      </c>
      <c r="AB2508" s="116">
        <v>0</v>
      </c>
      <c r="AC2508" s="116">
        <v>0</v>
      </c>
      <c r="AD2508" s="116">
        <v>0</v>
      </c>
      <c r="AE2508" s="116">
        <v>0</v>
      </c>
      <c r="AF2508" s="116" t="s">
        <v>1860</v>
      </c>
      <c r="AG2508" s="117"/>
      <c r="AH2508" s="117" t="s">
        <v>1861</v>
      </c>
    </row>
    <row r="2509" spans="1:34" x14ac:dyDescent="0.25">
      <c r="A2509" s="117" t="s">
        <v>583</v>
      </c>
      <c r="B2509" s="117" t="s">
        <v>228</v>
      </c>
      <c r="C2509" s="117" t="s">
        <v>6703</v>
      </c>
      <c r="D2509" s="117" t="s">
        <v>623</v>
      </c>
      <c r="E2509" s="117" t="s">
        <v>229</v>
      </c>
      <c r="F2509" s="117" t="s">
        <v>1151</v>
      </c>
      <c r="G2509" s="117" t="s">
        <v>1152</v>
      </c>
      <c r="H2509" s="117" t="s">
        <v>3977</v>
      </c>
      <c r="I2509" s="117"/>
      <c r="J2509" s="116" t="s">
        <v>1858</v>
      </c>
      <c r="K2509" s="116">
        <v>7.8217100000000004</v>
      </c>
      <c r="L2509" s="116">
        <v>27.966239999999999</v>
      </c>
      <c r="M2509" s="117" t="s">
        <v>1859</v>
      </c>
      <c r="N2509" s="116" t="s">
        <v>159</v>
      </c>
      <c r="O2509" s="116">
        <v>8</v>
      </c>
      <c r="P2509" s="116">
        <v>40</v>
      </c>
      <c r="Q2509" s="116">
        <v>8</v>
      </c>
      <c r="R2509" s="116">
        <v>40</v>
      </c>
      <c r="S2509" s="116">
        <v>0</v>
      </c>
      <c r="T2509" s="116">
        <v>0</v>
      </c>
      <c r="U2509" s="116" t="s">
        <v>159</v>
      </c>
      <c r="V2509" s="116">
        <v>15</v>
      </c>
      <c r="W2509" s="116">
        <v>75</v>
      </c>
      <c r="X2509" s="116">
        <v>15</v>
      </c>
      <c r="Y2509" s="116">
        <v>75</v>
      </c>
      <c r="Z2509" s="116">
        <v>0</v>
      </c>
      <c r="AA2509" s="116">
        <v>0</v>
      </c>
      <c r="AB2509" s="116">
        <v>0</v>
      </c>
      <c r="AC2509" s="116">
        <v>0</v>
      </c>
      <c r="AD2509" s="116">
        <v>35</v>
      </c>
      <c r="AE2509" s="116">
        <v>175</v>
      </c>
      <c r="AF2509" s="116" t="s">
        <v>1860</v>
      </c>
      <c r="AG2509" s="117"/>
      <c r="AH2509" s="117" t="s">
        <v>1861</v>
      </c>
    </row>
    <row r="2510" spans="1:34" x14ac:dyDescent="0.25">
      <c r="A2510" s="118" t="s">
        <v>583</v>
      </c>
      <c r="B2510" s="118" t="s">
        <v>228</v>
      </c>
      <c r="C2510" s="118" t="s">
        <v>6704</v>
      </c>
      <c r="D2510" s="118" t="s">
        <v>623</v>
      </c>
      <c r="E2510" s="118" t="s">
        <v>229</v>
      </c>
      <c r="F2510" s="118" t="s">
        <v>1151</v>
      </c>
      <c r="G2510" s="118" t="s">
        <v>1152</v>
      </c>
      <c r="H2510" s="118" t="s">
        <v>6705</v>
      </c>
      <c r="I2510" s="118"/>
      <c r="J2510" s="118" t="s">
        <v>1885</v>
      </c>
      <c r="K2510" s="119">
        <v>7.8913500000000001</v>
      </c>
      <c r="L2510" s="119">
        <v>27.978517</v>
      </c>
      <c r="M2510" s="118" t="s">
        <v>1859</v>
      </c>
      <c r="N2510" s="116" t="s">
        <v>159</v>
      </c>
      <c r="O2510" s="119">
        <v>25</v>
      </c>
      <c r="P2510" s="119">
        <v>124</v>
      </c>
      <c r="Q2510" s="119">
        <v>25</v>
      </c>
      <c r="R2510" s="119">
        <v>124</v>
      </c>
      <c r="S2510" s="119">
        <v>0</v>
      </c>
      <c r="T2510" s="119">
        <v>0</v>
      </c>
      <c r="U2510" s="119" t="s">
        <v>146</v>
      </c>
      <c r="V2510" s="119">
        <v>0</v>
      </c>
      <c r="W2510" s="116">
        <v>0</v>
      </c>
      <c r="X2510" s="119">
        <v>0</v>
      </c>
      <c r="Y2510" s="119">
        <v>0</v>
      </c>
      <c r="Z2510" s="119">
        <v>0</v>
      </c>
      <c r="AA2510" s="119">
        <v>0</v>
      </c>
      <c r="AB2510" s="119">
        <v>0</v>
      </c>
      <c r="AC2510" s="119">
        <v>0</v>
      </c>
      <c r="AD2510" s="119">
        <v>0</v>
      </c>
      <c r="AE2510" s="119">
        <v>0</v>
      </c>
      <c r="AF2510" s="116" t="s">
        <v>1860</v>
      </c>
      <c r="AG2510" s="118"/>
      <c r="AH2510" s="117" t="s">
        <v>1861</v>
      </c>
    </row>
    <row r="2511" spans="1:34" x14ac:dyDescent="0.25">
      <c r="A2511" s="118" t="s">
        <v>583</v>
      </c>
      <c r="B2511" s="118" t="s">
        <v>228</v>
      </c>
      <c r="C2511" s="118" t="s">
        <v>6706</v>
      </c>
      <c r="D2511" s="118" t="s">
        <v>623</v>
      </c>
      <c r="E2511" s="118" t="s">
        <v>229</v>
      </c>
      <c r="F2511" s="118" t="s">
        <v>1151</v>
      </c>
      <c r="G2511" s="118" t="s">
        <v>1152</v>
      </c>
      <c r="H2511" s="118" t="s">
        <v>6707</v>
      </c>
      <c r="I2511" s="118"/>
      <c r="J2511" s="118" t="s">
        <v>1885</v>
      </c>
      <c r="K2511" s="119">
        <v>7.8499679999999996</v>
      </c>
      <c r="L2511" s="119">
        <v>28.054887000000001</v>
      </c>
      <c r="M2511" s="118" t="s">
        <v>2151</v>
      </c>
      <c r="N2511" s="116" t="s">
        <v>146</v>
      </c>
      <c r="O2511" s="119">
        <v>0</v>
      </c>
      <c r="P2511" s="119">
        <v>0</v>
      </c>
      <c r="Q2511" s="119">
        <v>0</v>
      </c>
      <c r="R2511" s="119">
        <v>0</v>
      </c>
      <c r="S2511" s="119">
        <v>0</v>
      </c>
      <c r="T2511" s="119">
        <v>0</v>
      </c>
      <c r="U2511" s="119" t="s">
        <v>146</v>
      </c>
      <c r="V2511" s="119">
        <v>0</v>
      </c>
      <c r="W2511" s="116">
        <v>0</v>
      </c>
      <c r="X2511" s="119">
        <v>0</v>
      </c>
      <c r="Y2511" s="119">
        <v>0</v>
      </c>
      <c r="Z2511" s="119">
        <v>0</v>
      </c>
      <c r="AA2511" s="119">
        <v>0</v>
      </c>
      <c r="AB2511" s="119">
        <v>0</v>
      </c>
      <c r="AC2511" s="119">
        <v>0</v>
      </c>
      <c r="AD2511" s="119">
        <v>0</v>
      </c>
      <c r="AE2511" s="119">
        <v>0</v>
      </c>
      <c r="AF2511" s="116" t="s">
        <v>1860</v>
      </c>
      <c r="AG2511" s="118" t="s">
        <v>2152</v>
      </c>
      <c r="AH2511" s="117" t="s">
        <v>1861</v>
      </c>
    </row>
    <row r="2512" spans="1:34" x14ac:dyDescent="0.25">
      <c r="A2512" s="118" t="s">
        <v>583</v>
      </c>
      <c r="B2512" s="118" t="s">
        <v>228</v>
      </c>
      <c r="C2512" s="118" t="s">
        <v>6708</v>
      </c>
      <c r="D2512" s="118" t="s">
        <v>623</v>
      </c>
      <c r="E2512" s="118" t="s">
        <v>229</v>
      </c>
      <c r="F2512" s="118" t="s">
        <v>1151</v>
      </c>
      <c r="G2512" s="118" t="s">
        <v>1152</v>
      </c>
      <c r="H2512" s="118" t="s">
        <v>6709</v>
      </c>
      <c r="I2512" s="118"/>
      <c r="J2512" s="118" t="s">
        <v>1885</v>
      </c>
      <c r="K2512" s="119">
        <v>7.8499679999999996</v>
      </c>
      <c r="L2512" s="119">
        <v>28.054887000000001</v>
      </c>
      <c r="M2512" s="118" t="s">
        <v>2151</v>
      </c>
      <c r="N2512" s="116" t="s">
        <v>146</v>
      </c>
      <c r="O2512" s="119">
        <v>0</v>
      </c>
      <c r="P2512" s="119">
        <v>0</v>
      </c>
      <c r="Q2512" s="119">
        <v>0</v>
      </c>
      <c r="R2512" s="119">
        <v>0</v>
      </c>
      <c r="S2512" s="119">
        <v>0</v>
      </c>
      <c r="T2512" s="119">
        <v>0</v>
      </c>
      <c r="U2512" s="119" t="s">
        <v>146</v>
      </c>
      <c r="V2512" s="119">
        <v>0</v>
      </c>
      <c r="W2512" s="116">
        <v>0</v>
      </c>
      <c r="X2512" s="119">
        <v>0</v>
      </c>
      <c r="Y2512" s="119">
        <v>0</v>
      </c>
      <c r="Z2512" s="119">
        <v>0</v>
      </c>
      <c r="AA2512" s="119">
        <v>0</v>
      </c>
      <c r="AB2512" s="119">
        <v>0</v>
      </c>
      <c r="AC2512" s="119">
        <v>0</v>
      </c>
      <c r="AD2512" s="119">
        <v>0</v>
      </c>
      <c r="AE2512" s="119">
        <v>0</v>
      </c>
      <c r="AF2512" s="116" t="s">
        <v>1860</v>
      </c>
      <c r="AG2512" s="118"/>
      <c r="AH2512" s="117" t="s">
        <v>1861</v>
      </c>
    </row>
    <row r="2513" spans="1:34" x14ac:dyDescent="0.25">
      <c r="A2513" s="117" t="s">
        <v>583</v>
      </c>
      <c r="B2513" s="117" t="s">
        <v>228</v>
      </c>
      <c r="C2513" s="117" t="s">
        <v>6710</v>
      </c>
      <c r="D2513" s="117" t="s">
        <v>623</v>
      </c>
      <c r="E2513" s="117" t="s">
        <v>229</v>
      </c>
      <c r="F2513" s="117" t="s">
        <v>791</v>
      </c>
      <c r="G2513" s="117" t="s">
        <v>792</v>
      </c>
      <c r="H2513" s="117" t="s">
        <v>6711</v>
      </c>
      <c r="I2513" s="117"/>
      <c r="J2513" s="116" t="s">
        <v>1858</v>
      </c>
      <c r="K2513" s="116">
        <v>7.706188</v>
      </c>
      <c r="L2513" s="116">
        <v>28.117819999999998</v>
      </c>
      <c r="M2513" s="117" t="s">
        <v>1859</v>
      </c>
      <c r="N2513" s="116" t="s">
        <v>159</v>
      </c>
      <c r="O2513" s="116">
        <v>28</v>
      </c>
      <c r="P2513" s="116">
        <v>112</v>
      </c>
      <c r="Q2513" s="116">
        <v>28</v>
      </c>
      <c r="R2513" s="116">
        <v>112</v>
      </c>
      <c r="S2513" s="116">
        <v>0</v>
      </c>
      <c r="T2513" s="116">
        <v>0</v>
      </c>
      <c r="U2513" s="116" t="s">
        <v>159</v>
      </c>
      <c r="V2513" s="116">
        <v>180</v>
      </c>
      <c r="W2513" s="116">
        <v>900</v>
      </c>
      <c r="X2513" s="116">
        <v>180</v>
      </c>
      <c r="Y2513" s="116">
        <v>900</v>
      </c>
      <c r="Z2513" s="116">
        <v>0</v>
      </c>
      <c r="AA2513" s="116">
        <v>0</v>
      </c>
      <c r="AB2513" s="116">
        <v>0</v>
      </c>
      <c r="AC2513" s="116">
        <v>0</v>
      </c>
      <c r="AD2513" s="116">
        <v>9</v>
      </c>
      <c r="AE2513" s="116">
        <v>45</v>
      </c>
      <c r="AF2513" s="116" t="s">
        <v>1860</v>
      </c>
      <c r="AG2513" s="117"/>
      <c r="AH2513" s="117" t="s">
        <v>1861</v>
      </c>
    </row>
    <row r="2514" spans="1:34" x14ac:dyDescent="0.25">
      <c r="A2514" s="117" t="s">
        <v>583</v>
      </c>
      <c r="B2514" s="117" t="s">
        <v>228</v>
      </c>
      <c r="C2514" s="117" t="s">
        <v>6712</v>
      </c>
      <c r="D2514" s="117" t="s">
        <v>623</v>
      </c>
      <c r="E2514" s="117" t="s">
        <v>229</v>
      </c>
      <c r="F2514" s="117" t="s">
        <v>791</v>
      </c>
      <c r="G2514" s="117" t="s">
        <v>792</v>
      </c>
      <c r="H2514" s="117" t="s">
        <v>6469</v>
      </c>
      <c r="I2514" s="117"/>
      <c r="J2514" s="116" t="s">
        <v>1858</v>
      </c>
      <c r="K2514" s="116">
        <v>7.7065710000000003</v>
      </c>
      <c r="L2514" s="116">
        <v>28.099150000000002</v>
      </c>
      <c r="M2514" s="117" t="s">
        <v>1859</v>
      </c>
      <c r="N2514" s="116" t="s">
        <v>159</v>
      </c>
      <c r="O2514" s="116">
        <v>45</v>
      </c>
      <c r="P2514" s="116">
        <v>225</v>
      </c>
      <c r="Q2514" s="116">
        <v>45</v>
      </c>
      <c r="R2514" s="116">
        <v>225</v>
      </c>
      <c r="S2514" s="116">
        <v>0</v>
      </c>
      <c r="T2514" s="116">
        <v>0</v>
      </c>
      <c r="U2514" s="116" t="s">
        <v>159</v>
      </c>
      <c r="V2514" s="116">
        <v>264</v>
      </c>
      <c r="W2514" s="116">
        <v>1320</v>
      </c>
      <c r="X2514" s="116">
        <v>264</v>
      </c>
      <c r="Y2514" s="116">
        <v>1320</v>
      </c>
      <c r="Z2514" s="116">
        <v>0</v>
      </c>
      <c r="AA2514" s="116">
        <v>0</v>
      </c>
      <c r="AB2514" s="116">
        <v>0</v>
      </c>
      <c r="AC2514" s="116">
        <v>0</v>
      </c>
      <c r="AD2514" s="116">
        <v>20</v>
      </c>
      <c r="AE2514" s="116">
        <v>100</v>
      </c>
      <c r="AF2514" s="116" t="s">
        <v>1860</v>
      </c>
      <c r="AG2514" s="117"/>
      <c r="AH2514" s="117" t="s">
        <v>1861</v>
      </c>
    </row>
    <row r="2515" spans="1:34" x14ac:dyDescent="0.25">
      <c r="A2515" s="117" t="s">
        <v>583</v>
      </c>
      <c r="B2515" s="117" t="s">
        <v>228</v>
      </c>
      <c r="C2515" s="117" t="s">
        <v>6713</v>
      </c>
      <c r="D2515" s="117" t="s">
        <v>623</v>
      </c>
      <c r="E2515" s="117" t="s">
        <v>229</v>
      </c>
      <c r="F2515" s="117" t="s">
        <v>791</v>
      </c>
      <c r="G2515" s="117" t="s">
        <v>792</v>
      </c>
      <c r="H2515" s="117" t="s">
        <v>6714</v>
      </c>
      <c r="I2515" s="117"/>
      <c r="J2515" s="116" t="s">
        <v>1858</v>
      </c>
      <c r="K2515" s="116">
        <v>7.666353</v>
      </c>
      <c r="L2515" s="116">
        <v>28.141984000000001</v>
      </c>
      <c r="M2515" s="117" t="s">
        <v>1859</v>
      </c>
      <c r="N2515" s="116" t="s">
        <v>159</v>
      </c>
      <c r="O2515" s="116">
        <v>22</v>
      </c>
      <c r="P2515" s="116">
        <v>88</v>
      </c>
      <c r="Q2515" s="116">
        <v>22</v>
      </c>
      <c r="R2515" s="116">
        <v>88</v>
      </c>
      <c r="S2515" s="116">
        <v>0</v>
      </c>
      <c r="T2515" s="116">
        <v>0</v>
      </c>
      <c r="U2515" s="116" t="s">
        <v>159</v>
      </c>
      <c r="V2515" s="116">
        <v>140</v>
      </c>
      <c r="W2515" s="116">
        <v>700</v>
      </c>
      <c r="X2515" s="116">
        <v>140</v>
      </c>
      <c r="Y2515" s="116">
        <v>700</v>
      </c>
      <c r="Z2515" s="116">
        <v>0</v>
      </c>
      <c r="AA2515" s="116">
        <v>0</v>
      </c>
      <c r="AB2515" s="116">
        <v>0</v>
      </c>
      <c r="AC2515" s="116">
        <v>0</v>
      </c>
      <c r="AD2515" s="116">
        <v>5</v>
      </c>
      <c r="AE2515" s="116">
        <v>25</v>
      </c>
      <c r="AF2515" s="116" t="s">
        <v>1860</v>
      </c>
      <c r="AG2515" s="117"/>
      <c r="AH2515" s="117" t="s">
        <v>1861</v>
      </c>
    </row>
    <row r="2516" spans="1:34" x14ac:dyDescent="0.25">
      <c r="A2516" s="117" t="s">
        <v>583</v>
      </c>
      <c r="B2516" s="117" t="s">
        <v>228</v>
      </c>
      <c r="C2516" s="117" t="s">
        <v>6715</v>
      </c>
      <c r="D2516" s="117" t="s">
        <v>623</v>
      </c>
      <c r="E2516" s="117" t="s">
        <v>229</v>
      </c>
      <c r="F2516" s="117" t="s">
        <v>791</v>
      </c>
      <c r="G2516" s="117" t="s">
        <v>792</v>
      </c>
      <c r="H2516" s="117" t="s">
        <v>6716</v>
      </c>
      <c r="I2516" s="117"/>
      <c r="J2516" s="116" t="s">
        <v>1858</v>
      </c>
      <c r="K2516" s="116">
        <v>7.608492</v>
      </c>
      <c r="L2516" s="116">
        <v>28.091946</v>
      </c>
      <c r="M2516" s="117" t="s">
        <v>1859</v>
      </c>
      <c r="N2516" s="116" t="s">
        <v>159</v>
      </c>
      <c r="O2516" s="116">
        <v>17</v>
      </c>
      <c r="P2516" s="116">
        <v>80</v>
      </c>
      <c r="Q2516" s="116">
        <v>17</v>
      </c>
      <c r="R2516" s="116">
        <v>80</v>
      </c>
      <c r="S2516" s="116">
        <v>0</v>
      </c>
      <c r="T2516" s="116">
        <v>0</v>
      </c>
      <c r="U2516" s="116" t="s">
        <v>159</v>
      </c>
      <c r="V2516" s="116">
        <v>99</v>
      </c>
      <c r="W2516" s="116">
        <v>491</v>
      </c>
      <c r="X2516" s="116">
        <v>95</v>
      </c>
      <c r="Y2516" s="116">
        <v>475</v>
      </c>
      <c r="Z2516" s="116">
        <v>4</v>
      </c>
      <c r="AA2516" s="116">
        <v>16</v>
      </c>
      <c r="AB2516" s="116">
        <v>0</v>
      </c>
      <c r="AC2516" s="116">
        <v>0</v>
      </c>
      <c r="AD2516" s="116">
        <v>0</v>
      </c>
      <c r="AE2516" s="116">
        <v>0</v>
      </c>
      <c r="AF2516" s="116" t="s">
        <v>1860</v>
      </c>
      <c r="AG2516" s="117"/>
      <c r="AH2516" s="117" t="s">
        <v>1861</v>
      </c>
    </row>
    <row r="2517" spans="1:34" x14ac:dyDescent="0.25">
      <c r="A2517" s="117" t="s">
        <v>583</v>
      </c>
      <c r="B2517" s="117" t="s">
        <v>228</v>
      </c>
      <c r="C2517" s="117" t="s">
        <v>6717</v>
      </c>
      <c r="D2517" s="117" t="s">
        <v>623</v>
      </c>
      <c r="E2517" s="117" t="s">
        <v>229</v>
      </c>
      <c r="F2517" s="117" t="s">
        <v>791</v>
      </c>
      <c r="G2517" s="117" t="s">
        <v>792</v>
      </c>
      <c r="H2517" s="117" t="s">
        <v>6718</v>
      </c>
      <c r="I2517" s="117"/>
      <c r="J2517" s="116" t="s">
        <v>1858</v>
      </c>
      <c r="K2517" s="116">
        <v>7.6867099999999997</v>
      </c>
      <c r="L2517" s="116">
        <v>28.19867</v>
      </c>
      <c r="M2517" s="117" t="s">
        <v>1859</v>
      </c>
      <c r="N2517" s="116" t="s">
        <v>159</v>
      </c>
      <c r="O2517" s="116">
        <v>50</v>
      </c>
      <c r="P2517" s="116">
        <v>250</v>
      </c>
      <c r="Q2517" s="116">
        <v>50</v>
      </c>
      <c r="R2517" s="116">
        <v>250</v>
      </c>
      <c r="S2517" s="116">
        <v>0</v>
      </c>
      <c r="T2517" s="116">
        <v>0</v>
      </c>
      <c r="U2517" s="116" t="s">
        <v>159</v>
      </c>
      <c r="V2517" s="116">
        <v>72</v>
      </c>
      <c r="W2517" s="116">
        <v>360</v>
      </c>
      <c r="X2517" s="116">
        <v>72</v>
      </c>
      <c r="Y2517" s="116">
        <v>360</v>
      </c>
      <c r="Z2517" s="116">
        <v>0</v>
      </c>
      <c r="AA2517" s="116">
        <v>0</v>
      </c>
      <c r="AB2517" s="116">
        <v>0</v>
      </c>
      <c r="AC2517" s="116">
        <v>0</v>
      </c>
      <c r="AD2517" s="116">
        <v>0</v>
      </c>
      <c r="AE2517" s="116">
        <v>0</v>
      </c>
      <c r="AF2517" s="116" t="s">
        <v>1860</v>
      </c>
      <c r="AG2517" s="117"/>
      <c r="AH2517" s="117" t="s">
        <v>1861</v>
      </c>
    </row>
    <row r="2518" spans="1:34" x14ac:dyDescent="0.25">
      <c r="A2518" s="117" t="s">
        <v>583</v>
      </c>
      <c r="B2518" s="117" t="s">
        <v>228</v>
      </c>
      <c r="C2518" s="117" t="s">
        <v>6719</v>
      </c>
      <c r="D2518" s="117" t="s">
        <v>623</v>
      </c>
      <c r="E2518" s="117" t="s">
        <v>229</v>
      </c>
      <c r="F2518" s="117" t="s">
        <v>791</v>
      </c>
      <c r="G2518" s="117" t="s">
        <v>792</v>
      </c>
      <c r="H2518" s="117" t="s">
        <v>6720</v>
      </c>
      <c r="I2518" s="117"/>
      <c r="J2518" s="116" t="s">
        <v>1858</v>
      </c>
      <c r="K2518" s="116">
        <v>7.4915260000000004</v>
      </c>
      <c r="L2518" s="116">
        <v>28.056087000000002</v>
      </c>
      <c r="M2518" s="117" t="s">
        <v>1859</v>
      </c>
      <c r="N2518" s="116" t="s">
        <v>159</v>
      </c>
      <c r="O2518" s="116">
        <v>29</v>
      </c>
      <c r="P2518" s="116">
        <v>116</v>
      </c>
      <c r="Q2518" s="116">
        <v>29</v>
      </c>
      <c r="R2518" s="116">
        <v>116</v>
      </c>
      <c r="S2518" s="116">
        <v>0</v>
      </c>
      <c r="T2518" s="116">
        <v>0</v>
      </c>
      <c r="U2518" s="116" t="s">
        <v>159</v>
      </c>
      <c r="V2518" s="116">
        <v>254</v>
      </c>
      <c r="W2518" s="116">
        <v>1270</v>
      </c>
      <c r="X2518" s="116">
        <v>254</v>
      </c>
      <c r="Y2518" s="116">
        <v>1270</v>
      </c>
      <c r="Z2518" s="116">
        <v>0</v>
      </c>
      <c r="AA2518" s="116">
        <v>0</v>
      </c>
      <c r="AB2518" s="116">
        <v>0</v>
      </c>
      <c r="AC2518" s="116">
        <v>0</v>
      </c>
      <c r="AD2518" s="116">
        <v>50</v>
      </c>
      <c r="AE2518" s="116">
        <v>250</v>
      </c>
      <c r="AF2518" s="116" t="s">
        <v>1860</v>
      </c>
      <c r="AG2518" s="117"/>
      <c r="AH2518" s="117" t="s">
        <v>1861</v>
      </c>
    </row>
    <row r="2519" spans="1:34" x14ac:dyDescent="0.25">
      <c r="A2519" s="117" t="s">
        <v>583</v>
      </c>
      <c r="B2519" s="117" t="s">
        <v>228</v>
      </c>
      <c r="C2519" s="117" t="s">
        <v>6721</v>
      </c>
      <c r="D2519" s="117" t="s">
        <v>623</v>
      </c>
      <c r="E2519" s="117" t="s">
        <v>229</v>
      </c>
      <c r="F2519" s="117" t="s">
        <v>791</v>
      </c>
      <c r="G2519" s="117" t="s">
        <v>792</v>
      </c>
      <c r="H2519" s="117" t="s">
        <v>6722</v>
      </c>
      <c r="I2519" s="117"/>
      <c r="J2519" s="116" t="s">
        <v>1858</v>
      </c>
      <c r="K2519" s="116">
        <v>7.67821</v>
      </c>
      <c r="L2519" s="116">
        <v>28.08465</v>
      </c>
      <c r="M2519" s="117" t="s">
        <v>1859</v>
      </c>
      <c r="N2519" s="116" t="s">
        <v>159</v>
      </c>
      <c r="O2519" s="116">
        <v>26</v>
      </c>
      <c r="P2519" s="116">
        <v>130</v>
      </c>
      <c r="Q2519" s="116">
        <v>26</v>
      </c>
      <c r="R2519" s="116">
        <v>130</v>
      </c>
      <c r="S2519" s="116">
        <v>0</v>
      </c>
      <c r="T2519" s="116">
        <v>0</v>
      </c>
      <c r="U2519" s="116" t="s">
        <v>159</v>
      </c>
      <c r="V2519" s="116">
        <v>130</v>
      </c>
      <c r="W2519" s="116">
        <v>650</v>
      </c>
      <c r="X2519" s="116">
        <v>130</v>
      </c>
      <c r="Y2519" s="116">
        <v>650</v>
      </c>
      <c r="Z2519" s="116">
        <v>0</v>
      </c>
      <c r="AA2519" s="116">
        <v>0</v>
      </c>
      <c r="AB2519" s="116">
        <v>0</v>
      </c>
      <c r="AC2519" s="116">
        <v>0</v>
      </c>
      <c r="AD2519" s="116">
        <v>75</v>
      </c>
      <c r="AE2519" s="116">
        <v>375</v>
      </c>
      <c r="AF2519" s="116" t="s">
        <v>1860</v>
      </c>
      <c r="AG2519" s="117"/>
      <c r="AH2519" s="117" t="s">
        <v>1861</v>
      </c>
    </row>
    <row r="2520" spans="1:34" x14ac:dyDescent="0.25">
      <c r="A2520" s="117" t="s">
        <v>583</v>
      </c>
      <c r="B2520" s="117" t="s">
        <v>228</v>
      </c>
      <c r="C2520" s="117" t="s">
        <v>6723</v>
      </c>
      <c r="D2520" s="117" t="s">
        <v>623</v>
      </c>
      <c r="E2520" s="117" t="s">
        <v>229</v>
      </c>
      <c r="F2520" s="117" t="s">
        <v>791</v>
      </c>
      <c r="G2520" s="117" t="s">
        <v>792</v>
      </c>
      <c r="H2520" s="117" t="s">
        <v>6724</v>
      </c>
      <c r="I2520" s="117"/>
      <c r="J2520" s="116" t="s">
        <v>1858</v>
      </c>
      <c r="K2520" s="116">
        <v>7.5229910000000002</v>
      </c>
      <c r="L2520" s="116">
        <v>28.106887</v>
      </c>
      <c r="M2520" s="117" t="s">
        <v>1859</v>
      </c>
      <c r="N2520" s="116" t="s">
        <v>159</v>
      </c>
      <c r="O2520" s="116">
        <v>24</v>
      </c>
      <c r="P2520" s="116">
        <v>120</v>
      </c>
      <c r="Q2520" s="116">
        <v>24</v>
      </c>
      <c r="R2520" s="116">
        <v>120</v>
      </c>
      <c r="S2520" s="116">
        <v>0</v>
      </c>
      <c r="T2520" s="116">
        <v>0</v>
      </c>
      <c r="U2520" s="116" t="s">
        <v>159</v>
      </c>
      <c r="V2520" s="116">
        <v>113</v>
      </c>
      <c r="W2520" s="116">
        <v>565</v>
      </c>
      <c r="X2520" s="116">
        <v>113</v>
      </c>
      <c r="Y2520" s="116">
        <v>565</v>
      </c>
      <c r="Z2520" s="116">
        <v>0</v>
      </c>
      <c r="AA2520" s="116">
        <v>0</v>
      </c>
      <c r="AB2520" s="116">
        <v>0</v>
      </c>
      <c r="AC2520" s="116">
        <v>0</v>
      </c>
      <c r="AD2520" s="116">
        <v>7</v>
      </c>
      <c r="AE2520" s="116">
        <v>35</v>
      </c>
      <c r="AF2520" s="116" t="s">
        <v>1860</v>
      </c>
      <c r="AG2520" s="117"/>
      <c r="AH2520" s="117" t="s">
        <v>1861</v>
      </c>
    </row>
    <row r="2521" spans="1:34" x14ac:dyDescent="0.25">
      <c r="A2521" s="117" t="s">
        <v>583</v>
      </c>
      <c r="B2521" s="117" t="s">
        <v>228</v>
      </c>
      <c r="C2521" s="117" t="s">
        <v>6725</v>
      </c>
      <c r="D2521" s="117" t="s">
        <v>623</v>
      </c>
      <c r="E2521" s="117" t="s">
        <v>229</v>
      </c>
      <c r="F2521" s="117" t="s">
        <v>791</v>
      </c>
      <c r="G2521" s="117" t="s">
        <v>792</v>
      </c>
      <c r="H2521" s="117" t="s">
        <v>6726</v>
      </c>
      <c r="I2521" s="117"/>
      <c r="J2521" s="116" t="s">
        <v>1858</v>
      </c>
      <c r="K2521" s="116">
        <v>7.7187200000000002</v>
      </c>
      <c r="L2521" s="116">
        <v>28.071809999999999</v>
      </c>
      <c r="M2521" s="117" t="s">
        <v>1859</v>
      </c>
      <c r="N2521" s="116" t="s">
        <v>159</v>
      </c>
      <c r="O2521" s="116">
        <v>33</v>
      </c>
      <c r="P2521" s="116">
        <v>165</v>
      </c>
      <c r="Q2521" s="116">
        <v>33</v>
      </c>
      <c r="R2521" s="116">
        <v>165</v>
      </c>
      <c r="S2521" s="116">
        <v>0</v>
      </c>
      <c r="T2521" s="116">
        <v>0</v>
      </c>
      <c r="U2521" s="116" t="s">
        <v>159</v>
      </c>
      <c r="V2521" s="116">
        <v>135</v>
      </c>
      <c r="W2521" s="116">
        <v>676</v>
      </c>
      <c r="X2521" s="116">
        <v>134</v>
      </c>
      <c r="Y2521" s="116">
        <v>670</v>
      </c>
      <c r="Z2521" s="116">
        <v>1</v>
      </c>
      <c r="AA2521" s="116">
        <v>6</v>
      </c>
      <c r="AB2521" s="116">
        <v>0</v>
      </c>
      <c r="AC2521" s="116">
        <v>0</v>
      </c>
      <c r="AD2521" s="116">
        <v>44</v>
      </c>
      <c r="AE2521" s="116">
        <v>220</v>
      </c>
      <c r="AF2521" s="116" t="s">
        <v>1860</v>
      </c>
      <c r="AG2521" s="117"/>
      <c r="AH2521" s="117" t="s">
        <v>1861</v>
      </c>
    </row>
    <row r="2522" spans="1:34" x14ac:dyDescent="0.25">
      <c r="A2522" s="117" t="s">
        <v>583</v>
      </c>
      <c r="B2522" s="117" t="s">
        <v>228</v>
      </c>
      <c r="C2522" s="117" t="s">
        <v>6727</v>
      </c>
      <c r="D2522" s="117" t="s">
        <v>623</v>
      </c>
      <c r="E2522" s="117" t="s">
        <v>229</v>
      </c>
      <c r="F2522" s="117" t="s">
        <v>791</v>
      </c>
      <c r="G2522" s="117" t="s">
        <v>792</v>
      </c>
      <c r="H2522" s="117" t="s">
        <v>6728</v>
      </c>
      <c r="I2522" s="117"/>
      <c r="J2522" s="116" t="s">
        <v>1858</v>
      </c>
      <c r="K2522" s="116">
        <v>7.6570999999999998</v>
      </c>
      <c r="L2522" s="116">
        <v>28.099150000000002</v>
      </c>
      <c r="M2522" s="117" t="s">
        <v>1859</v>
      </c>
      <c r="N2522" s="116" t="s">
        <v>159</v>
      </c>
      <c r="O2522" s="116">
        <v>34</v>
      </c>
      <c r="P2522" s="116">
        <v>170</v>
      </c>
      <c r="Q2522" s="116">
        <v>34</v>
      </c>
      <c r="R2522" s="116">
        <v>170</v>
      </c>
      <c r="S2522" s="116">
        <v>0</v>
      </c>
      <c r="T2522" s="116">
        <v>0</v>
      </c>
      <c r="U2522" s="116" t="s">
        <v>159</v>
      </c>
      <c r="V2522" s="116">
        <v>100</v>
      </c>
      <c r="W2522" s="116">
        <v>497</v>
      </c>
      <c r="X2522" s="116">
        <v>95</v>
      </c>
      <c r="Y2522" s="116">
        <v>475</v>
      </c>
      <c r="Z2522" s="116">
        <v>5</v>
      </c>
      <c r="AA2522" s="116">
        <v>22</v>
      </c>
      <c r="AB2522" s="116">
        <v>0</v>
      </c>
      <c r="AC2522" s="116">
        <v>0</v>
      </c>
      <c r="AD2522" s="116">
        <v>2</v>
      </c>
      <c r="AE2522" s="116">
        <v>10</v>
      </c>
      <c r="AF2522" s="116" t="s">
        <v>1860</v>
      </c>
      <c r="AG2522" s="117"/>
      <c r="AH2522" s="117" t="s">
        <v>1861</v>
      </c>
    </row>
    <row r="2523" spans="1:34" x14ac:dyDescent="0.25">
      <c r="A2523" s="117" t="s">
        <v>583</v>
      </c>
      <c r="B2523" s="117" t="s">
        <v>228</v>
      </c>
      <c r="C2523" s="117" t="s">
        <v>6729</v>
      </c>
      <c r="D2523" s="117" t="s">
        <v>623</v>
      </c>
      <c r="E2523" s="117" t="s">
        <v>229</v>
      </c>
      <c r="F2523" s="117" t="s">
        <v>791</v>
      </c>
      <c r="G2523" s="117" t="s">
        <v>792</v>
      </c>
      <c r="H2523" s="117" t="s">
        <v>6730</v>
      </c>
      <c r="I2523" s="117"/>
      <c r="J2523" s="116" t="s">
        <v>1858</v>
      </c>
      <c r="K2523" s="116">
        <v>7.7789099999999998</v>
      </c>
      <c r="L2523" s="116">
        <v>28.10962</v>
      </c>
      <c r="M2523" s="117" t="s">
        <v>1859</v>
      </c>
      <c r="N2523" s="116" t="s">
        <v>159</v>
      </c>
      <c r="O2523" s="116">
        <v>92</v>
      </c>
      <c r="P2523" s="116">
        <v>462</v>
      </c>
      <c r="Q2523" s="116">
        <v>92</v>
      </c>
      <c r="R2523" s="116">
        <v>462</v>
      </c>
      <c r="S2523" s="116">
        <v>0</v>
      </c>
      <c r="T2523" s="116">
        <v>0</v>
      </c>
      <c r="U2523" s="116" t="s">
        <v>159</v>
      </c>
      <c r="V2523" s="116">
        <v>189</v>
      </c>
      <c r="W2523" s="116">
        <v>944</v>
      </c>
      <c r="X2523" s="116">
        <v>189</v>
      </c>
      <c r="Y2523" s="116">
        <v>944</v>
      </c>
      <c r="Z2523" s="116">
        <v>0</v>
      </c>
      <c r="AA2523" s="116">
        <v>0</v>
      </c>
      <c r="AB2523" s="116">
        <v>0</v>
      </c>
      <c r="AC2523" s="116">
        <v>0</v>
      </c>
      <c r="AD2523" s="116">
        <v>6</v>
      </c>
      <c r="AE2523" s="116">
        <v>30</v>
      </c>
      <c r="AF2523" s="116" t="s">
        <v>1860</v>
      </c>
      <c r="AG2523" s="117"/>
      <c r="AH2523" s="117" t="s">
        <v>1861</v>
      </c>
    </row>
    <row r="2524" spans="1:34" x14ac:dyDescent="0.25">
      <c r="A2524" s="117" t="s">
        <v>583</v>
      </c>
      <c r="B2524" s="117" t="s">
        <v>228</v>
      </c>
      <c r="C2524" s="117" t="s">
        <v>6731</v>
      </c>
      <c r="D2524" s="117" t="s">
        <v>623</v>
      </c>
      <c r="E2524" s="117" t="s">
        <v>229</v>
      </c>
      <c r="F2524" s="117" t="s">
        <v>791</v>
      </c>
      <c r="G2524" s="117" t="s">
        <v>792</v>
      </c>
      <c r="H2524" s="117" t="s">
        <v>6732</v>
      </c>
      <c r="I2524" s="117"/>
      <c r="J2524" s="116" t="s">
        <v>1858</v>
      </c>
      <c r="K2524" s="116">
        <v>7.6808899999999998</v>
      </c>
      <c r="L2524" s="116">
        <v>28.16638</v>
      </c>
      <c r="M2524" s="117" t="s">
        <v>1859</v>
      </c>
      <c r="N2524" s="116" t="s">
        <v>159</v>
      </c>
      <c r="O2524" s="116">
        <v>16</v>
      </c>
      <c r="P2524" s="116">
        <v>79</v>
      </c>
      <c r="Q2524" s="116">
        <v>16</v>
      </c>
      <c r="R2524" s="116">
        <v>79</v>
      </c>
      <c r="S2524" s="116">
        <v>0</v>
      </c>
      <c r="T2524" s="116">
        <v>0</v>
      </c>
      <c r="U2524" s="116" t="s">
        <v>159</v>
      </c>
      <c r="V2524" s="116">
        <v>146</v>
      </c>
      <c r="W2524" s="116">
        <v>730</v>
      </c>
      <c r="X2524" s="116">
        <v>146</v>
      </c>
      <c r="Y2524" s="116">
        <v>730</v>
      </c>
      <c r="Z2524" s="116">
        <v>0</v>
      </c>
      <c r="AA2524" s="116">
        <v>0</v>
      </c>
      <c r="AB2524" s="116">
        <v>0</v>
      </c>
      <c r="AC2524" s="116">
        <v>0</v>
      </c>
      <c r="AD2524" s="116">
        <v>35</v>
      </c>
      <c r="AE2524" s="116">
        <v>175</v>
      </c>
      <c r="AF2524" s="116" t="s">
        <v>1860</v>
      </c>
      <c r="AG2524" s="117"/>
      <c r="AH2524" s="117" t="s">
        <v>1861</v>
      </c>
    </row>
    <row r="2525" spans="1:34" x14ac:dyDescent="0.25">
      <c r="A2525" s="117" t="s">
        <v>583</v>
      </c>
      <c r="B2525" s="117" t="s">
        <v>228</v>
      </c>
      <c r="C2525" s="117" t="s">
        <v>6733</v>
      </c>
      <c r="D2525" s="117" t="s">
        <v>623</v>
      </c>
      <c r="E2525" s="117" t="s">
        <v>229</v>
      </c>
      <c r="F2525" s="117" t="s">
        <v>791</v>
      </c>
      <c r="G2525" s="117" t="s">
        <v>792</v>
      </c>
      <c r="H2525" s="117" t="s">
        <v>6734</v>
      </c>
      <c r="I2525" s="117"/>
      <c r="J2525" s="116" t="s">
        <v>1858</v>
      </c>
      <c r="K2525" s="116">
        <v>7.5444060000000004</v>
      </c>
      <c r="L2525" s="116">
        <v>28.111646</v>
      </c>
      <c r="M2525" s="117" t="s">
        <v>1859</v>
      </c>
      <c r="N2525" s="116" t="s">
        <v>159</v>
      </c>
      <c r="O2525" s="116">
        <v>14</v>
      </c>
      <c r="P2525" s="116">
        <v>69</v>
      </c>
      <c r="Q2525" s="116">
        <v>14</v>
      </c>
      <c r="R2525" s="116">
        <v>69</v>
      </c>
      <c r="S2525" s="116">
        <v>0</v>
      </c>
      <c r="T2525" s="116">
        <v>0</v>
      </c>
      <c r="U2525" s="116" t="s">
        <v>159</v>
      </c>
      <c r="V2525" s="116">
        <v>185</v>
      </c>
      <c r="W2525" s="116">
        <v>924</v>
      </c>
      <c r="X2525" s="116">
        <v>185</v>
      </c>
      <c r="Y2525" s="116">
        <v>924</v>
      </c>
      <c r="Z2525" s="116">
        <v>0</v>
      </c>
      <c r="AA2525" s="116">
        <v>0</v>
      </c>
      <c r="AB2525" s="116">
        <v>0</v>
      </c>
      <c r="AC2525" s="116">
        <v>0</v>
      </c>
      <c r="AD2525" s="116">
        <v>39</v>
      </c>
      <c r="AE2525" s="116">
        <v>195</v>
      </c>
      <c r="AF2525" s="116" t="s">
        <v>1860</v>
      </c>
      <c r="AG2525" s="117"/>
      <c r="AH2525" s="117" t="s">
        <v>1861</v>
      </c>
    </row>
    <row r="2526" spans="1:34" x14ac:dyDescent="0.25">
      <c r="A2526" s="117" t="s">
        <v>583</v>
      </c>
      <c r="B2526" s="117" t="s">
        <v>228</v>
      </c>
      <c r="C2526" s="117" t="s">
        <v>6735</v>
      </c>
      <c r="D2526" s="117" t="s">
        <v>623</v>
      </c>
      <c r="E2526" s="117" t="s">
        <v>229</v>
      </c>
      <c r="F2526" s="117" t="s">
        <v>791</v>
      </c>
      <c r="G2526" s="117" t="s">
        <v>792</v>
      </c>
      <c r="H2526" s="117" t="s">
        <v>6736</v>
      </c>
      <c r="I2526" s="117"/>
      <c r="J2526" s="116" t="s">
        <v>1858</v>
      </c>
      <c r="K2526" s="116">
        <v>7.7495000000000003</v>
      </c>
      <c r="L2526" s="116">
        <v>28.143470000000001</v>
      </c>
      <c r="M2526" s="117" t="s">
        <v>1859</v>
      </c>
      <c r="N2526" s="116" t="s">
        <v>159</v>
      </c>
      <c r="O2526" s="116">
        <v>24</v>
      </c>
      <c r="P2526" s="116">
        <v>94</v>
      </c>
      <c r="Q2526" s="116">
        <v>24</v>
      </c>
      <c r="R2526" s="116">
        <v>94</v>
      </c>
      <c r="S2526" s="116">
        <v>0</v>
      </c>
      <c r="T2526" s="116">
        <v>0</v>
      </c>
      <c r="U2526" s="116" t="s">
        <v>159</v>
      </c>
      <c r="V2526" s="116">
        <v>170</v>
      </c>
      <c r="W2526" s="116">
        <v>850</v>
      </c>
      <c r="X2526" s="116">
        <v>170</v>
      </c>
      <c r="Y2526" s="116">
        <v>850</v>
      </c>
      <c r="Z2526" s="116">
        <v>0</v>
      </c>
      <c r="AA2526" s="116">
        <v>0</v>
      </c>
      <c r="AB2526" s="116">
        <v>0</v>
      </c>
      <c r="AC2526" s="116">
        <v>0</v>
      </c>
      <c r="AD2526" s="116">
        <v>0</v>
      </c>
      <c r="AE2526" s="116">
        <v>0</v>
      </c>
      <c r="AF2526" s="116" t="s">
        <v>1860</v>
      </c>
      <c r="AG2526" s="117"/>
      <c r="AH2526" s="117" t="s">
        <v>1861</v>
      </c>
    </row>
    <row r="2527" spans="1:34" x14ac:dyDescent="0.25">
      <c r="A2527" s="117" t="s">
        <v>583</v>
      </c>
      <c r="B2527" s="117" t="s">
        <v>228</v>
      </c>
      <c r="C2527" s="117" t="s">
        <v>6737</v>
      </c>
      <c r="D2527" s="117" t="s">
        <v>623</v>
      </c>
      <c r="E2527" s="117" t="s">
        <v>229</v>
      </c>
      <c r="F2527" s="117" t="s">
        <v>791</v>
      </c>
      <c r="G2527" s="117" t="s">
        <v>792</v>
      </c>
      <c r="H2527" s="117" t="s">
        <v>6738</v>
      </c>
      <c r="I2527" s="117"/>
      <c r="J2527" s="116" t="s">
        <v>1858</v>
      </c>
      <c r="K2527" s="116">
        <v>7.8036199999999996</v>
      </c>
      <c r="L2527" s="116">
        <v>28.144390000000001</v>
      </c>
      <c r="M2527" s="117" t="s">
        <v>1859</v>
      </c>
      <c r="N2527" s="116" t="s">
        <v>159</v>
      </c>
      <c r="O2527" s="116">
        <v>35</v>
      </c>
      <c r="P2527" s="116">
        <v>177</v>
      </c>
      <c r="Q2527" s="116">
        <v>35</v>
      </c>
      <c r="R2527" s="116">
        <v>177</v>
      </c>
      <c r="S2527" s="116">
        <v>0</v>
      </c>
      <c r="T2527" s="116">
        <v>0</v>
      </c>
      <c r="U2527" s="116" t="s">
        <v>159</v>
      </c>
      <c r="V2527" s="116">
        <v>198</v>
      </c>
      <c r="W2527" s="116">
        <v>988</v>
      </c>
      <c r="X2527" s="116">
        <v>198</v>
      </c>
      <c r="Y2527" s="116">
        <v>988</v>
      </c>
      <c r="Z2527" s="116">
        <v>0</v>
      </c>
      <c r="AA2527" s="116">
        <v>0</v>
      </c>
      <c r="AB2527" s="116">
        <v>0</v>
      </c>
      <c r="AC2527" s="116">
        <v>0</v>
      </c>
      <c r="AD2527" s="116">
        <v>45</v>
      </c>
      <c r="AE2527" s="116">
        <v>225</v>
      </c>
      <c r="AF2527" s="116" t="s">
        <v>1860</v>
      </c>
      <c r="AG2527" s="117"/>
      <c r="AH2527" s="117" t="s">
        <v>1861</v>
      </c>
    </row>
    <row r="2528" spans="1:34" x14ac:dyDescent="0.25">
      <c r="A2528" s="117" t="s">
        <v>583</v>
      </c>
      <c r="B2528" s="117" t="s">
        <v>228</v>
      </c>
      <c r="C2528" s="117" t="s">
        <v>6739</v>
      </c>
      <c r="D2528" s="117" t="s">
        <v>623</v>
      </c>
      <c r="E2528" s="117" t="s">
        <v>229</v>
      </c>
      <c r="F2528" s="117" t="s">
        <v>747</v>
      </c>
      <c r="G2528" s="117" t="s">
        <v>748</v>
      </c>
      <c r="H2528" s="117" t="s">
        <v>6740</v>
      </c>
      <c r="I2528" s="117"/>
      <c r="J2528" s="116" t="s">
        <v>1858</v>
      </c>
      <c r="K2528" s="116">
        <v>7.8577300000000001</v>
      </c>
      <c r="L2528" s="116">
        <v>27.899850000000001</v>
      </c>
      <c r="M2528" s="117" t="s">
        <v>1859</v>
      </c>
      <c r="N2528" s="116" t="s">
        <v>159</v>
      </c>
      <c r="O2528" s="116">
        <v>7</v>
      </c>
      <c r="P2528" s="116">
        <v>39</v>
      </c>
      <c r="Q2528" s="116">
        <v>7</v>
      </c>
      <c r="R2528" s="116">
        <v>39</v>
      </c>
      <c r="S2528" s="116">
        <v>0</v>
      </c>
      <c r="T2528" s="116">
        <v>0</v>
      </c>
      <c r="U2528" s="116" t="s">
        <v>159</v>
      </c>
      <c r="V2528" s="116">
        <v>65</v>
      </c>
      <c r="W2528" s="116">
        <v>325</v>
      </c>
      <c r="X2528" s="116">
        <v>65</v>
      </c>
      <c r="Y2528" s="116">
        <v>325</v>
      </c>
      <c r="Z2528" s="116">
        <v>0</v>
      </c>
      <c r="AA2528" s="116">
        <v>0</v>
      </c>
      <c r="AB2528" s="116">
        <v>0</v>
      </c>
      <c r="AC2528" s="116">
        <v>0</v>
      </c>
      <c r="AD2528" s="116">
        <v>45</v>
      </c>
      <c r="AE2528" s="116">
        <v>225</v>
      </c>
      <c r="AF2528" s="116" t="s">
        <v>1860</v>
      </c>
      <c r="AG2528" s="117"/>
      <c r="AH2528" s="117" t="s">
        <v>1861</v>
      </c>
    </row>
    <row r="2529" spans="1:34" x14ac:dyDescent="0.25">
      <c r="A2529" s="117" t="s">
        <v>583</v>
      </c>
      <c r="B2529" s="117" t="s">
        <v>228</v>
      </c>
      <c r="C2529" s="117" t="s">
        <v>6741</v>
      </c>
      <c r="D2529" s="117" t="s">
        <v>623</v>
      </c>
      <c r="E2529" s="117" t="s">
        <v>229</v>
      </c>
      <c r="F2529" s="117" t="s">
        <v>747</v>
      </c>
      <c r="G2529" s="117" t="s">
        <v>748</v>
      </c>
      <c r="H2529" s="117" t="s">
        <v>6742</v>
      </c>
      <c r="I2529" s="117"/>
      <c r="J2529" s="116" t="s">
        <v>1858</v>
      </c>
      <c r="K2529" s="116">
        <v>7.9431000000000003</v>
      </c>
      <c r="L2529" s="116">
        <v>27.848459999999999</v>
      </c>
      <c r="M2529" s="117" t="s">
        <v>1859</v>
      </c>
      <c r="N2529" s="116" t="s">
        <v>159</v>
      </c>
      <c r="O2529" s="116">
        <v>30</v>
      </c>
      <c r="P2529" s="116">
        <v>150</v>
      </c>
      <c r="Q2529" s="116">
        <v>30</v>
      </c>
      <c r="R2529" s="116">
        <v>150</v>
      </c>
      <c r="S2529" s="116">
        <v>0</v>
      </c>
      <c r="T2529" s="116">
        <v>0</v>
      </c>
      <c r="U2529" s="116" t="s">
        <v>159</v>
      </c>
      <c r="V2529" s="116">
        <v>115</v>
      </c>
      <c r="W2529" s="116">
        <v>575</v>
      </c>
      <c r="X2529" s="116">
        <v>115</v>
      </c>
      <c r="Y2529" s="116">
        <v>575</v>
      </c>
      <c r="Z2529" s="116">
        <v>0</v>
      </c>
      <c r="AA2529" s="116">
        <v>0</v>
      </c>
      <c r="AB2529" s="116">
        <v>0</v>
      </c>
      <c r="AC2529" s="116">
        <v>0</v>
      </c>
      <c r="AD2529" s="116">
        <v>18</v>
      </c>
      <c r="AE2529" s="116">
        <v>90</v>
      </c>
      <c r="AF2529" s="116" t="s">
        <v>1860</v>
      </c>
      <c r="AG2529" s="117"/>
      <c r="AH2529" s="117" t="s">
        <v>1861</v>
      </c>
    </row>
    <row r="2530" spans="1:34" x14ac:dyDescent="0.25">
      <c r="A2530" s="117" t="s">
        <v>583</v>
      </c>
      <c r="B2530" s="117" t="s">
        <v>228</v>
      </c>
      <c r="C2530" s="117" t="s">
        <v>6743</v>
      </c>
      <c r="D2530" s="117" t="s">
        <v>623</v>
      </c>
      <c r="E2530" s="117" t="s">
        <v>229</v>
      </c>
      <c r="F2530" s="117" t="s">
        <v>747</v>
      </c>
      <c r="G2530" s="117" t="s">
        <v>748</v>
      </c>
      <c r="H2530" s="117" t="s">
        <v>6744</v>
      </c>
      <c r="I2530" s="117"/>
      <c r="J2530" s="116" t="s">
        <v>1858</v>
      </c>
      <c r="K2530" s="116">
        <v>7.9556100000000001</v>
      </c>
      <c r="L2530" s="116">
        <v>27.673760000000001</v>
      </c>
      <c r="M2530" s="117" t="s">
        <v>1859</v>
      </c>
      <c r="N2530" s="116" t="s">
        <v>159</v>
      </c>
      <c r="O2530" s="116">
        <v>54</v>
      </c>
      <c r="P2530" s="116">
        <v>270</v>
      </c>
      <c r="Q2530" s="116">
        <v>54</v>
      </c>
      <c r="R2530" s="116">
        <v>270</v>
      </c>
      <c r="S2530" s="116">
        <v>0</v>
      </c>
      <c r="T2530" s="116">
        <v>0</v>
      </c>
      <c r="U2530" s="116" t="s">
        <v>159</v>
      </c>
      <c r="V2530" s="116">
        <v>135</v>
      </c>
      <c r="W2530" s="116">
        <v>675</v>
      </c>
      <c r="X2530" s="116">
        <v>135</v>
      </c>
      <c r="Y2530" s="116">
        <v>675</v>
      </c>
      <c r="Z2530" s="116">
        <v>0</v>
      </c>
      <c r="AA2530" s="116">
        <v>0</v>
      </c>
      <c r="AB2530" s="116">
        <v>0</v>
      </c>
      <c r="AC2530" s="116">
        <v>0</v>
      </c>
      <c r="AD2530" s="116">
        <v>65</v>
      </c>
      <c r="AE2530" s="116">
        <v>325</v>
      </c>
      <c r="AF2530" s="116" t="s">
        <v>1860</v>
      </c>
      <c r="AG2530" s="117"/>
      <c r="AH2530" s="117" t="s">
        <v>1861</v>
      </c>
    </row>
    <row r="2531" spans="1:34" x14ac:dyDescent="0.25">
      <c r="A2531" s="117" t="s">
        <v>583</v>
      </c>
      <c r="B2531" s="117" t="s">
        <v>228</v>
      </c>
      <c r="C2531" s="117" t="s">
        <v>6745</v>
      </c>
      <c r="D2531" s="117" t="s">
        <v>623</v>
      </c>
      <c r="E2531" s="117" t="s">
        <v>229</v>
      </c>
      <c r="F2531" s="117" t="s">
        <v>747</v>
      </c>
      <c r="G2531" s="117" t="s">
        <v>748</v>
      </c>
      <c r="H2531" s="117" t="s">
        <v>748</v>
      </c>
      <c r="I2531" s="117"/>
      <c r="J2531" s="116" t="s">
        <v>1858</v>
      </c>
      <c r="K2531" s="116">
        <v>8.0732199999999992</v>
      </c>
      <c r="L2531" s="116">
        <v>27.724170000000001</v>
      </c>
      <c r="M2531" s="117" t="s">
        <v>1859</v>
      </c>
      <c r="N2531" s="116" t="s">
        <v>159</v>
      </c>
      <c r="O2531" s="116">
        <v>31</v>
      </c>
      <c r="P2531" s="116">
        <v>155</v>
      </c>
      <c r="Q2531" s="116">
        <v>31</v>
      </c>
      <c r="R2531" s="116">
        <v>155</v>
      </c>
      <c r="S2531" s="116">
        <v>0</v>
      </c>
      <c r="T2531" s="116">
        <v>0</v>
      </c>
      <c r="U2531" s="116" t="s">
        <v>159</v>
      </c>
      <c r="V2531" s="116">
        <v>240</v>
      </c>
      <c r="W2531" s="116">
        <v>1200</v>
      </c>
      <c r="X2531" s="116">
        <v>240</v>
      </c>
      <c r="Y2531" s="116">
        <v>1200</v>
      </c>
      <c r="Z2531" s="116">
        <v>0</v>
      </c>
      <c r="AA2531" s="116">
        <v>0</v>
      </c>
      <c r="AB2531" s="116">
        <v>0</v>
      </c>
      <c r="AC2531" s="116">
        <v>0</v>
      </c>
      <c r="AD2531" s="116">
        <v>4</v>
      </c>
      <c r="AE2531" s="116">
        <v>20</v>
      </c>
      <c r="AF2531" s="116" t="s">
        <v>1860</v>
      </c>
      <c r="AG2531" s="117"/>
      <c r="AH2531" s="117" t="s">
        <v>1861</v>
      </c>
    </row>
    <row r="2532" spans="1:34" x14ac:dyDescent="0.25">
      <c r="A2532" s="117" t="s">
        <v>583</v>
      </c>
      <c r="B2532" s="117" t="s">
        <v>228</v>
      </c>
      <c r="C2532" s="117" t="s">
        <v>6746</v>
      </c>
      <c r="D2532" s="117" t="s">
        <v>623</v>
      </c>
      <c r="E2532" s="117" t="s">
        <v>229</v>
      </c>
      <c r="F2532" s="117" t="s">
        <v>747</v>
      </c>
      <c r="G2532" s="117" t="s">
        <v>748</v>
      </c>
      <c r="H2532" s="117" t="s">
        <v>6747</v>
      </c>
      <c r="I2532" s="117"/>
      <c r="J2532" s="116" t="s">
        <v>1858</v>
      </c>
      <c r="K2532" s="116">
        <v>7.9511700000000003</v>
      </c>
      <c r="L2532" s="116">
        <v>27.765609999999999</v>
      </c>
      <c r="M2532" s="117" t="s">
        <v>1859</v>
      </c>
      <c r="N2532" s="116" t="s">
        <v>159</v>
      </c>
      <c r="O2532" s="116">
        <v>11</v>
      </c>
      <c r="P2532" s="116">
        <v>55</v>
      </c>
      <c r="Q2532" s="116">
        <v>11</v>
      </c>
      <c r="R2532" s="116">
        <v>55</v>
      </c>
      <c r="S2532" s="116">
        <v>0</v>
      </c>
      <c r="T2532" s="116">
        <v>0</v>
      </c>
      <c r="U2532" s="116" t="s">
        <v>159</v>
      </c>
      <c r="V2532" s="116">
        <v>87</v>
      </c>
      <c r="W2532" s="116">
        <v>435</v>
      </c>
      <c r="X2532" s="116">
        <v>87</v>
      </c>
      <c r="Y2532" s="116">
        <v>435</v>
      </c>
      <c r="Z2532" s="116">
        <v>0</v>
      </c>
      <c r="AA2532" s="116">
        <v>0</v>
      </c>
      <c r="AB2532" s="116">
        <v>0</v>
      </c>
      <c r="AC2532" s="116">
        <v>0</v>
      </c>
      <c r="AD2532" s="116">
        <v>15</v>
      </c>
      <c r="AE2532" s="116">
        <v>75</v>
      </c>
      <c r="AF2532" s="116" t="s">
        <v>1860</v>
      </c>
      <c r="AG2532" s="117"/>
      <c r="AH2532" s="117" t="s">
        <v>1861</v>
      </c>
    </row>
    <row r="2533" spans="1:34" x14ac:dyDescent="0.25">
      <c r="A2533" s="117" t="s">
        <v>583</v>
      </c>
      <c r="B2533" s="117" t="s">
        <v>228</v>
      </c>
      <c r="C2533" s="117" t="s">
        <v>6748</v>
      </c>
      <c r="D2533" s="117" t="s">
        <v>623</v>
      </c>
      <c r="E2533" s="117" t="s">
        <v>229</v>
      </c>
      <c r="F2533" s="117" t="s">
        <v>747</v>
      </c>
      <c r="G2533" s="117" t="s">
        <v>748</v>
      </c>
      <c r="H2533" s="117" t="s">
        <v>6749</v>
      </c>
      <c r="I2533" s="117"/>
      <c r="J2533" s="116" t="s">
        <v>1858</v>
      </c>
      <c r="K2533" s="116">
        <v>7.95838</v>
      </c>
      <c r="L2533" s="116">
        <v>27.522366999999999</v>
      </c>
      <c r="M2533" s="117" t="s">
        <v>1859</v>
      </c>
      <c r="N2533" s="116" t="s">
        <v>159</v>
      </c>
      <c r="O2533" s="116">
        <v>19</v>
      </c>
      <c r="P2533" s="116">
        <v>95</v>
      </c>
      <c r="Q2533" s="116">
        <v>19</v>
      </c>
      <c r="R2533" s="116">
        <v>95</v>
      </c>
      <c r="S2533" s="116">
        <v>0</v>
      </c>
      <c r="T2533" s="116">
        <v>0</v>
      </c>
      <c r="U2533" s="116" t="s">
        <v>159</v>
      </c>
      <c r="V2533" s="116">
        <v>68</v>
      </c>
      <c r="W2533" s="116">
        <v>340</v>
      </c>
      <c r="X2533" s="116">
        <v>68</v>
      </c>
      <c r="Y2533" s="116">
        <v>340</v>
      </c>
      <c r="Z2533" s="116">
        <v>0</v>
      </c>
      <c r="AA2533" s="116">
        <v>0</v>
      </c>
      <c r="AB2533" s="116">
        <v>0</v>
      </c>
      <c r="AC2533" s="116">
        <v>0</v>
      </c>
      <c r="AD2533" s="116">
        <v>24</v>
      </c>
      <c r="AE2533" s="116">
        <v>123</v>
      </c>
      <c r="AF2533" s="116" t="s">
        <v>1860</v>
      </c>
      <c r="AG2533" s="117"/>
      <c r="AH2533" s="117" t="s">
        <v>1861</v>
      </c>
    </row>
    <row r="2534" spans="1:34" x14ac:dyDescent="0.25">
      <c r="A2534" s="117" t="s">
        <v>583</v>
      </c>
      <c r="B2534" s="117" t="s">
        <v>228</v>
      </c>
      <c r="C2534" s="117" t="s">
        <v>6750</v>
      </c>
      <c r="D2534" s="117" t="s">
        <v>623</v>
      </c>
      <c r="E2534" s="117" t="s">
        <v>229</v>
      </c>
      <c r="F2534" s="117" t="s">
        <v>747</v>
      </c>
      <c r="G2534" s="117" t="s">
        <v>748</v>
      </c>
      <c r="H2534" s="117" t="s">
        <v>6751</v>
      </c>
      <c r="I2534" s="117"/>
      <c r="J2534" s="116" t="s">
        <v>1858</v>
      </c>
      <c r="K2534" s="116">
        <v>7.79514</v>
      </c>
      <c r="L2534" s="116">
        <v>27.916399999999999</v>
      </c>
      <c r="M2534" s="117" t="s">
        <v>1859</v>
      </c>
      <c r="N2534" s="116" t="s">
        <v>159</v>
      </c>
      <c r="O2534" s="116">
        <v>14</v>
      </c>
      <c r="P2534" s="116">
        <v>70</v>
      </c>
      <c r="Q2534" s="116">
        <v>14</v>
      </c>
      <c r="R2534" s="116">
        <v>70</v>
      </c>
      <c r="S2534" s="116">
        <v>0</v>
      </c>
      <c r="T2534" s="116">
        <v>0</v>
      </c>
      <c r="U2534" s="116" t="s">
        <v>159</v>
      </c>
      <c r="V2534" s="116">
        <v>71</v>
      </c>
      <c r="W2534" s="116">
        <v>355</v>
      </c>
      <c r="X2534" s="116">
        <v>71</v>
      </c>
      <c r="Y2534" s="116">
        <v>355</v>
      </c>
      <c r="Z2534" s="116">
        <v>0</v>
      </c>
      <c r="AA2534" s="116">
        <v>0</v>
      </c>
      <c r="AB2534" s="116">
        <v>0</v>
      </c>
      <c r="AC2534" s="116">
        <v>0</v>
      </c>
      <c r="AD2534" s="116">
        <v>0</v>
      </c>
      <c r="AE2534" s="116">
        <v>0</v>
      </c>
      <c r="AF2534" s="116" t="s">
        <v>1860</v>
      </c>
      <c r="AG2534" s="117"/>
      <c r="AH2534" s="117" t="s">
        <v>1861</v>
      </c>
    </row>
    <row r="2535" spans="1:34" x14ac:dyDescent="0.25">
      <c r="A2535" s="117" t="s">
        <v>583</v>
      </c>
      <c r="B2535" s="117" t="s">
        <v>228</v>
      </c>
      <c r="C2535" s="117" t="s">
        <v>6752</v>
      </c>
      <c r="D2535" s="117" t="s">
        <v>623</v>
      </c>
      <c r="E2535" s="117" t="s">
        <v>229</v>
      </c>
      <c r="F2535" s="117" t="s">
        <v>747</v>
      </c>
      <c r="G2535" s="117" t="s">
        <v>748</v>
      </c>
      <c r="H2535" s="117" t="s">
        <v>6753</v>
      </c>
      <c r="I2535" s="117"/>
      <c r="J2535" s="116" t="s">
        <v>1858</v>
      </c>
      <c r="K2535" s="116">
        <v>7.8532599999999997</v>
      </c>
      <c r="L2535" s="116">
        <v>27.533359999999998</v>
      </c>
      <c r="M2535" s="117" t="s">
        <v>1859</v>
      </c>
      <c r="N2535" s="116" t="s">
        <v>159</v>
      </c>
      <c r="O2535" s="116">
        <v>20</v>
      </c>
      <c r="P2535" s="116">
        <v>100</v>
      </c>
      <c r="Q2535" s="116">
        <v>20</v>
      </c>
      <c r="R2535" s="116">
        <v>100</v>
      </c>
      <c r="S2535" s="116">
        <v>0</v>
      </c>
      <c r="T2535" s="116">
        <v>0</v>
      </c>
      <c r="U2535" s="116" t="s">
        <v>159</v>
      </c>
      <c r="V2535" s="116">
        <v>69</v>
      </c>
      <c r="W2535" s="116">
        <v>340</v>
      </c>
      <c r="X2535" s="116">
        <v>69</v>
      </c>
      <c r="Y2535" s="116">
        <v>340</v>
      </c>
      <c r="Z2535" s="116">
        <v>0</v>
      </c>
      <c r="AA2535" s="116">
        <v>0</v>
      </c>
      <c r="AB2535" s="116">
        <v>0</v>
      </c>
      <c r="AC2535" s="116">
        <v>0</v>
      </c>
      <c r="AD2535" s="116">
        <v>0</v>
      </c>
      <c r="AE2535" s="116">
        <v>0</v>
      </c>
      <c r="AF2535" s="116" t="s">
        <v>1860</v>
      </c>
      <c r="AG2535" s="117"/>
      <c r="AH2535" s="117" t="s">
        <v>1861</v>
      </c>
    </row>
    <row r="2536" spans="1:34" x14ac:dyDescent="0.25">
      <c r="A2536" s="117" t="s">
        <v>583</v>
      </c>
      <c r="B2536" s="117" t="s">
        <v>228</v>
      </c>
      <c r="C2536" s="117" t="s">
        <v>6754</v>
      </c>
      <c r="D2536" s="117" t="s">
        <v>623</v>
      </c>
      <c r="E2536" s="117" t="s">
        <v>229</v>
      </c>
      <c r="F2536" s="117" t="s">
        <v>622</v>
      </c>
      <c r="G2536" s="117" t="s">
        <v>624</v>
      </c>
      <c r="H2536" s="117" t="s">
        <v>6755</v>
      </c>
      <c r="I2536" s="117"/>
      <c r="J2536" s="116" t="s">
        <v>1858</v>
      </c>
      <c r="K2536" s="116">
        <v>8.0046739999999996</v>
      </c>
      <c r="L2536" s="116">
        <v>28.045072000000001</v>
      </c>
      <c r="M2536" s="117" t="s">
        <v>1859</v>
      </c>
      <c r="N2536" s="116" t="s">
        <v>159</v>
      </c>
      <c r="O2536" s="116">
        <v>38</v>
      </c>
      <c r="P2536" s="116">
        <v>190</v>
      </c>
      <c r="Q2536" s="116">
        <v>38</v>
      </c>
      <c r="R2536" s="116">
        <v>190</v>
      </c>
      <c r="S2536" s="116">
        <v>0</v>
      </c>
      <c r="T2536" s="116">
        <v>0</v>
      </c>
      <c r="U2536" s="116" t="s">
        <v>159</v>
      </c>
      <c r="V2536" s="116">
        <v>145</v>
      </c>
      <c r="W2536" s="116">
        <v>720</v>
      </c>
      <c r="X2536" s="116">
        <v>145</v>
      </c>
      <c r="Y2536" s="116">
        <v>720</v>
      </c>
      <c r="Z2536" s="116">
        <v>0</v>
      </c>
      <c r="AA2536" s="116">
        <v>0</v>
      </c>
      <c r="AB2536" s="116">
        <v>0</v>
      </c>
      <c r="AC2536" s="116">
        <v>0</v>
      </c>
      <c r="AD2536" s="116">
        <v>0</v>
      </c>
      <c r="AE2536" s="116">
        <v>0</v>
      </c>
      <c r="AF2536" s="116" t="s">
        <v>1860</v>
      </c>
      <c r="AG2536" s="117"/>
      <c r="AH2536" s="117" t="s">
        <v>1882</v>
      </c>
    </row>
    <row r="2537" spans="1:34" x14ac:dyDescent="0.25">
      <c r="A2537" s="117" t="s">
        <v>583</v>
      </c>
      <c r="B2537" s="117" t="s">
        <v>228</v>
      </c>
      <c r="C2537" s="117" t="s">
        <v>6756</v>
      </c>
      <c r="D2537" s="117" t="s">
        <v>623</v>
      </c>
      <c r="E2537" s="117" t="s">
        <v>229</v>
      </c>
      <c r="F2537" s="117" t="s">
        <v>622</v>
      </c>
      <c r="G2537" s="117" t="s">
        <v>624</v>
      </c>
      <c r="H2537" s="117" t="s">
        <v>1019</v>
      </c>
      <c r="I2537" s="117"/>
      <c r="J2537" s="116" t="s">
        <v>1858</v>
      </c>
      <c r="K2537" s="116">
        <v>7.9861630000000003</v>
      </c>
      <c r="L2537" s="116">
        <v>27.991063</v>
      </c>
      <c r="M2537" s="117" t="s">
        <v>1859</v>
      </c>
      <c r="N2537" s="116" t="s">
        <v>159</v>
      </c>
      <c r="O2537" s="116">
        <v>30</v>
      </c>
      <c r="P2537" s="116">
        <v>98</v>
      </c>
      <c r="Q2537" s="116">
        <v>30</v>
      </c>
      <c r="R2537" s="116">
        <v>98</v>
      </c>
      <c r="S2537" s="116">
        <v>0</v>
      </c>
      <c r="T2537" s="116">
        <v>0</v>
      </c>
      <c r="U2537" s="116" t="s">
        <v>159</v>
      </c>
      <c r="V2537" s="116">
        <v>150</v>
      </c>
      <c r="W2537" s="116">
        <v>750</v>
      </c>
      <c r="X2537" s="116">
        <v>150</v>
      </c>
      <c r="Y2537" s="116">
        <v>750</v>
      </c>
      <c r="Z2537" s="116">
        <v>0</v>
      </c>
      <c r="AA2537" s="116">
        <v>0</v>
      </c>
      <c r="AB2537" s="116">
        <v>0</v>
      </c>
      <c r="AC2537" s="116">
        <v>0</v>
      </c>
      <c r="AD2537" s="116">
        <v>6</v>
      </c>
      <c r="AE2537" s="116">
        <v>34</v>
      </c>
      <c r="AF2537" s="116" t="s">
        <v>1860</v>
      </c>
      <c r="AG2537" s="117"/>
      <c r="AH2537" s="117" t="s">
        <v>1882</v>
      </c>
    </row>
    <row r="2538" spans="1:34" x14ac:dyDescent="0.25">
      <c r="A2538" s="117" t="s">
        <v>583</v>
      </c>
      <c r="B2538" s="117" t="s">
        <v>228</v>
      </c>
      <c r="C2538" s="117" t="s">
        <v>6757</v>
      </c>
      <c r="D2538" s="117" t="s">
        <v>623</v>
      </c>
      <c r="E2538" s="117" t="s">
        <v>229</v>
      </c>
      <c r="F2538" s="117" t="s">
        <v>622</v>
      </c>
      <c r="G2538" s="117" t="s">
        <v>624</v>
      </c>
      <c r="H2538" s="117" t="s">
        <v>6758</v>
      </c>
      <c r="I2538" s="117"/>
      <c r="J2538" s="116" t="s">
        <v>1858</v>
      </c>
      <c r="K2538" s="116">
        <v>7.9208210000000001</v>
      </c>
      <c r="L2538" s="116">
        <v>28.027419999999999</v>
      </c>
      <c r="M2538" s="117" t="s">
        <v>1859</v>
      </c>
      <c r="N2538" s="116" t="s">
        <v>159</v>
      </c>
      <c r="O2538" s="116">
        <v>87</v>
      </c>
      <c r="P2538" s="116">
        <v>435</v>
      </c>
      <c r="Q2538" s="116">
        <v>87</v>
      </c>
      <c r="R2538" s="116">
        <v>435</v>
      </c>
      <c r="S2538" s="116">
        <v>0</v>
      </c>
      <c r="T2538" s="116">
        <v>0</v>
      </c>
      <c r="U2538" s="116" t="s">
        <v>159</v>
      </c>
      <c r="V2538" s="116">
        <v>300</v>
      </c>
      <c r="W2538" s="116">
        <v>1500</v>
      </c>
      <c r="X2538" s="116">
        <v>300</v>
      </c>
      <c r="Y2538" s="116">
        <v>1500</v>
      </c>
      <c r="Z2538" s="116">
        <v>0</v>
      </c>
      <c r="AA2538" s="116">
        <v>0</v>
      </c>
      <c r="AB2538" s="116">
        <v>0</v>
      </c>
      <c r="AC2538" s="116">
        <v>0</v>
      </c>
      <c r="AD2538" s="116">
        <v>0</v>
      </c>
      <c r="AE2538" s="116">
        <v>0</v>
      </c>
      <c r="AF2538" s="116" t="s">
        <v>1860</v>
      </c>
      <c r="AG2538" s="117"/>
      <c r="AH2538" s="117" t="s">
        <v>1882</v>
      </c>
    </row>
    <row r="2539" spans="1:34" x14ac:dyDescent="0.25">
      <c r="A2539" s="117" t="s">
        <v>583</v>
      </c>
      <c r="B2539" s="117" t="s">
        <v>228</v>
      </c>
      <c r="C2539" s="117" t="s">
        <v>6759</v>
      </c>
      <c r="D2539" s="117" t="s">
        <v>623</v>
      </c>
      <c r="E2539" s="117" t="s">
        <v>229</v>
      </c>
      <c r="F2539" s="117" t="s">
        <v>622</v>
      </c>
      <c r="G2539" s="117" t="s">
        <v>624</v>
      </c>
      <c r="H2539" s="117" t="s">
        <v>6760</v>
      </c>
      <c r="I2539" s="117"/>
      <c r="J2539" s="116" t="s">
        <v>1858</v>
      </c>
      <c r="K2539" s="116">
        <v>8.0131390000000007</v>
      </c>
      <c r="L2539" s="116">
        <v>27.999406</v>
      </c>
      <c r="M2539" s="117" t="s">
        <v>1859</v>
      </c>
      <c r="N2539" s="116" t="s">
        <v>159</v>
      </c>
      <c r="O2539" s="116">
        <v>140</v>
      </c>
      <c r="P2539" s="116">
        <v>700</v>
      </c>
      <c r="Q2539" s="116">
        <v>140</v>
      </c>
      <c r="R2539" s="116">
        <v>700</v>
      </c>
      <c r="S2539" s="116">
        <v>0</v>
      </c>
      <c r="T2539" s="116">
        <v>0</v>
      </c>
      <c r="U2539" s="116" t="s">
        <v>159</v>
      </c>
      <c r="V2539" s="116">
        <v>118</v>
      </c>
      <c r="W2539" s="116">
        <v>590</v>
      </c>
      <c r="X2539" s="116">
        <v>118</v>
      </c>
      <c r="Y2539" s="116">
        <v>590</v>
      </c>
      <c r="Z2539" s="116">
        <v>0</v>
      </c>
      <c r="AA2539" s="116">
        <v>0</v>
      </c>
      <c r="AB2539" s="116">
        <v>0</v>
      </c>
      <c r="AC2539" s="116">
        <v>0</v>
      </c>
      <c r="AD2539" s="116">
        <v>0</v>
      </c>
      <c r="AE2539" s="116">
        <v>0</v>
      </c>
      <c r="AF2539" s="116" t="s">
        <v>1860</v>
      </c>
      <c r="AG2539" s="117"/>
      <c r="AH2539" s="117" t="s">
        <v>1882</v>
      </c>
    </row>
    <row r="2540" spans="1:34" x14ac:dyDescent="0.25">
      <c r="A2540" s="117" t="s">
        <v>583</v>
      </c>
      <c r="B2540" s="117" t="s">
        <v>228</v>
      </c>
      <c r="C2540" s="117" t="s">
        <v>6761</v>
      </c>
      <c r="D2540" s="117" t="s">
        <v>623</v>
      </c>
      <c r="E2540" s="117" t="s">
        <v>229</v>
      </c>
      <c r="F2540" s="117" t="s">
        <v>622</v>
      </c>
      <c r="G2540" s="117" t="s">
        <v>624</v>
      </c>
      <c r="H2540" s="117" t="s">
        <v>6762</v>
      </c>
      <c r="I2540" s="117"/>
      <c r="J2540" s="116" t="s">
        <v>1858</v>
      </c>
      <c r="K2540" s="116">
        <v>7.9636040000000001</v>
      </c>
      <c r="L2540" s="116">
        <v>28.038409999999999</v>
      </c>
      <c r="M2540" s="117" t="s">
        <v>1859</v>
      </c>
      <c r="N2540" s="116" t="s">
        <v>159</v>
      </c>
      <c r="O2540" s="116">
        <v>56</v>
      </c>
      <c r="P2540" s="116">
        <v>280</v>
      </c>
      <c r="Q2540" s="116">
        <v>56</v>
      </c>
      <c r="R2540" s="116">
        <v>280</v>
      </c>
      <c r="S2540" s="116">
        <v>0</v>
      </c>
      <c r="T2540" s="116">
        <v>0</v>
      </c>
      <c r="U2540" s="116" t="s">
        <v>159</v>
      </c>
      <c r="V2540" s="116">
        <v>125</v>
      </c>
      <c r="W2540" s="116">
        <v>625</v>
      </c>
      <c r="X2540" s="116">
        <v>125</v>
      </c>
      <c r="Y2540" s="116">
        <v>625</v>
      </c>
      <c r="Z2540" s="116">
        <v>0</v>
      </c>
      <c r="AA2540" s="116">
        <v>0</v>
      </c>
      <c r="AB2540" s="116">
        <v>0</v>
      </c>
      <c r="AC2540" s="116">
        <v>0</v>
      </c>
      <c r="AD2540" s="116">
        <v>0</v>
      </c>
      <c r="AE2540" s="116">
        <v>0</v>
      </c>
      <c r="AF2540" s="116" t="s">
        <v>1860</v>
      </c>
      <c r="AG2540" s="117"/>
      <c r="AH2540" s="117" t="s">
        <v>1882</v>
      </c>
    </row>
    <row r="2541" spans="1:34" x14ac:dyDescent="0.25">
      <c r="A2541" s="118" t="s">
        <v>583</v>
      </c>
      <c r="B2541" s="118" t="s">
        <v>228</v>
      </c>
      <c r="C2541" s="118" t="s">
        <v>6763</v>
      </c>
      <c r="D2541" s="118" t="s">
        <v>623</v>
      </c>
      <c r="E2541" s="118" t="s">
        <v>229</v>
      </c>
      <c r="F2541" s="118" t="s">
        <v>622</v>
      </c>
      <c r="G2541" s="118" t="s">
        <v>624</v>
      </c>
      <c r="H2541" s="118" t="s">
        <v>6764</v>
      </c>
      <c r="I2541" s="118" t="s">
        <v>1947</v>
      </c>
      <c r="J2541" s="118" t="s">
        <v>1885</v>
      </c>
      <c r="K2541" s="119">
        <v>7.9241700000000002</v>
      </c>
      <c r="L2541" s="119">
        <v>28.032779999999999</v>
      </c>
      <c r="M2541" s="118" t="s">
        <v>2151</v>
      </c>
      <c r="N2541" s="116" t="s">
        <v>146</v>
      </c>
      <c r="O2541" s="119">
        <v>0</v>
      </c>
      <c r="P2541" s="119">
        <v>0</v>
      </c>
      <c r="Q2541" s="119">
        <v>0</v>
      </c>
      <c r="R2541" s="119">
        <v>0</v>
      </c>
      <c r="S2541" s="119">
        <v>0</v>
      </c>
      <c r="T2541" s="119">
        <v>0</v>
      </c>
      <c r="U2541" s="119" t="s">
        <v>146</v>
      </c>
      <c r="V2541" s="119">
        <v>0</v>
      </c>
      <c r="W2541" s="116">
        <v>0</v>
      </c>
      <c r="X2541" s="119">
        <v>0</v>
      </c>
      <c r="Y2541" s="119">
        <v>0</v>
      </c>
      <c r="Z2541" s="119">
        <v>0</v>
      </c>
      <c r="AA2541" s="119">
        <v>0</v>
      </c>
      <c r="AB2541" s="119">
        <v>0</v>
      </c>
      <c r="AC2541" s="119">
        <v>0</v>
      </c>
      <c r="AD2541" s="119">
        <v>0</v>
      </c>
      <c r="AE2541" s="119">
        <v>0</v>
      </c>
      <c r="AF2541" s="116" t="s">
        <v>1860</v>
      </c>
      <c r="AG2541" s="118"/>
      <c r="AH2541" s="117" t="s">
        <v>1882</v>
      </c>
    </row>
    <row r="2542" spans="1:34" x14ac:dyDescent="0.25">
      <c r="A2542" s="117" t="s">
        <v>583</v>
      </c>
      <c r="B2542" s="117" t="s">
        <v>228</v>
      </c>
      <c r="C2542" s="117" t="s">
        <v>6765</v>
      </c>
      <c r="D2542" s="117" t="s">
        <v>582</v>
      </c>
      <c r="E2542" s="117" t="s">
        <v>584</v>
      </c>
      <c r="F2542" s="117" t="s">
        <v>1494</v>
      </c>
      <c r="G2542" s="117" t="s">
        <v>1495</v>
      </c>
      <c r="H2542" s="117" t="s">
        <v>6766</v>
      </c>
      <c r="I2542" s="117" t="s">
        <v>6767</v>
      </c>
      <c r="J2542" s="116" t="s">
        <v>1858</v>
      </c>
      <c r="K2542" s="116">
        <v>9.5918340000000004</v>
      </c>
      <c r="L2542" s="116">
        <v>25.397735999999998</v>
      </c>
      <c r="M2542" s="117" t="s">
        <v>1859</v>
      </c>
      <c r="N2542" s="116" t="s">
        <v>159</v>
      </c>
      <c r="O2542" s="116">
        <v>29</v>
      </c>
      <c r="P2542" s="116">
        <v>132</v>
      </c>
      <c r="Q2542" s="116">
        <v>29</v>
      </c>
      <c r="R2542" s="116">
        <v>132</v>
      </c>
      <c r="S2542" s="116">
        <v>0</v>
      </c>
      <c r="T2542" s="116">
        <v>0</v>
      </c>
      <c r="U2542" s="116" t="s">
        <v>159</v>
      </c>
      <c r="V2542" s="116">
        <v>125</v>
      </c>
      <c r="W2542" s="116">
        <v>558</v>
      </c>
      <c r="X2542" s="116">
        <v>110</v>
      </c>
      <c r="Y2542" s="116">
        <v>525</v>
      </c>
      <c r="Z2542" s="116">
        <v>15</v>
      </c>
      <c r="AA2542" s="116">
        <v>33</v>
      </c>
      <c r="AB2542" s="116">
        <v>9</v>
      </c>
      <c r="AC2542" s="116">
        <v>27</v>
      </c>
      <c r="AD2542" s="116">
        <v>85</v>
      </c>
      <c r="AE2542" s="116">
        <v>360</v>
      </c>
      <c r="AF2542" s="116" t="s">
        <v>1860</v>
      </c>
      <c r="AG2542" s="117"/>
      <c r="AH2542" s="117" t="s">
        <v>1861</v>
      </c>
    </row>
    <row r="2543" spans="1:34" x14ac:dyDescent="0.25">
      <c r="A2543" s="117" t="s">
        <v>583</v>
      </c>
      <c r="B2543" s="117" t="s">
        <v>228</v>
      </c>
      <c r="C2543" s="117" t="s">
        <v>6768</v>
      </c>
      <c r="D2543" s="117" t="s">
        <v>582</v>
      </c>
      <c r="E2543" s="117" t="s">
        <v>584</v>
      </c>
      <c r="F2543" s="117" t="s">
        <v>1494</v>
      </c>
      <c r="G2543" s="117" t="s">
        <v>1495</v>
      </c>
      <c r="H2543" s="117" t="s">
        <v>5262</v>
      </c>
      <c r="I2543" s="117"/>
      <c r="J2543" s="116" t="s">
        <v>1858</v>
      </c>
      <c r="K2543" s="116">
        <v>9.5504339999999992</v>
      </c>
      <c r="L2543" s="116">
        <v>25.483494</v>
      </c>
      <c r="M2543" s="117" t="s">
        <v>1859</v>
      </c>
      <c r="N2543" s="116" t="s">
        <v>159</v>
      </c>
      <c r="O2543" s="116">
        <v>36</v>
      </c>
      <c r="P2543" s="116">
        <v>160</v>
      </c>
      <c r="Q2543" s="116">
        <v>36</v>
      </c>
      <c r="R2543" s="116">
        <v>160</v>
      </c>
      <c r="S2543" s="116">
        <v>0</v>
      </c>
      <c r="T2543" s="116">
        <v>0</v>
      </c>
      <c r="U2543" s="116" t="s">
        <v>159</v>
      </c>
      <c r="V2543" s="116">
        <v>186</v>
      </c>
      <c r="W2543" s="116">
        <v>857</v>
      </c>
      <c r="X2543" s="116">
        <v>152</v>
      </c>
      <c r="Y2543" s="116">
        <v>756</v>
      </c>
      <c r="Z2543" s="116">
        <v>34</v>
      </c>
      <c r="AA2543" s="116">
        <v>101</v>
      </c>
      <c r="AB2543" s="116">
        <v>18</v>
      </c>
      <c r="AC2543" s="116">
        <v>60</v>
      </c>
      <c r="AD2543" s="116">
        <v>92</v>
      </c>
      <c r="AE2543" s="116">
        <v>416</v>
      </c>
      <c r="AF2543" s="116" t="s">
        <v>1860</v>
      </c>
      <c r="AG2543" s="117"/>
      <c r="AH2543" s="117" t="s">
        <v>1861</v>
      </c>
    </row>
    <row r="2544" spans="1:34" x14ac:dyDescent="0.25">
      <c r="A2544" s="117" t="s">
        <v>583</v>
      </c>
      <c r="B2544" s="117" t="s">
        <v>228</v>
      </c>
      <c r="C2544" s="117" t="s">
        <v>6769</v>
      </c>
      <c r="D2544" s="117" t="s">
        <v>582</v>
      </c>
      <c r="E2544" s="117" t="s">
        <v>584</v>
      </c>
      <c r="F2544" s="117" t="s">
        <v>1494</v>
      </c>
      <c r="G2544" s="117" t="s">
        <v>1495</v>
      </c>
      <c r="H2544" s="117" t="s">
        <v>6770</v>
      </c>
      <c r="I2544" s="117" t="s">
        <v>6771</v>
      </c>
      <c r="J2544" s="116" t="s">
        <v>1858</v>
      </c>
      <c r="K2544" s="116">
        <v>9.5385340000000003</v>
      </c>
      <c r="L2544" s="116">
        <v>25.616645999999999</v>
      </c>
      <c r="M2544" s="117" t="s">
        <v>1859</v>
      </c>
      <c r="N2544" s="116" t="s">
        <v>159</v>
      </c>
      <c r="O2544" s="116">
        <v>35</v>
      </c>
      <c r="P2544" s="116">
        <v>134</v>
      </c>
      <c r="Q2544" s="116">
        <v>35</v>
      </c>
      <c r="R2544" s="116">
        <v>134</v>
      </c>
      <c r="S2544" s="116">
        <v>0</v>
      </c>
      <c r="T2544" s="116">
        <v>0</v>
      </c>
      <c r="U2544" s="116" t="s">
        <v>159</v>
      </c>
      <c r="V2544" s="116">
        <v>210</v>
      </c>
      <c r="W2544" s="116">
        <v>916</v>
      </c>
      <c r="X2544" s="116">
        <v>150</v>
      </c>
      <c r="Y2544" s="116">
        <v>730</v>
      </c>
      <c r="Z2544" s="116">
        <v>60</v>
      </c>
      <c r="AA2544" s="116">
        <v>186</v>
      </c>
      <c r="AB2544" s="116">
        <v>25</v>
      </c>
      <c r="AC2544" s="116">
        <v>82</v>
      </c>
      <c r="AD2544" s="116">
        <v>71</v>
      </c>
      <c r="AE2544" s="116">
        <v>400</v>
      </c>
      <c r="AF2544" s="116" t="s">
        <v>1860</v>
      </c>
      <c r="AG2544" s="117"/>
      <c r="AH2544" s="117" t="s">
        <v>1861</v>
      </c>
    </row>
    <row r="2545" spans="1:34" x14ac:dyDescent="0.25">
      <c r="A2545" s="117" t="s">
        <v>583</v>
      </c>
      <c r="B2545" s="117" t="s">
        <v>228</v>
      </c>
      <c r="C2545" s="117" t="s">
        <v>6772</v>
      </c>
      <c r="D2545" s="117" t="s">
        <v>582</v>
      </c>
      <c r="E2545" s="117" t="s">
        <v>584</v>
      </c>
      <c r="F2545" s="117" t="s">
        <v>1494</v>
      </c>
      <c r="G2545" s="117" t="s">
        <v>1495</v>
      </c>
      <c r="H2545" s="117" t="s">
        <v>6773</v>
      </c>
      <c r="I2545" s="117"/>
      <c r="J2545" s="116" t="s">
        <v>1858</v>
      </c>
      <c r="K2545" s="116">
        <v>9.3175310000000007</v>
      </c>
      <c r="L2545" s="116">
        <v>25.485137000000002</v>
      </c>
      <c r="M2545" s="117" t="s">
        <v>1859</v>
      </c>
      <c r="N2545" s="116" t="s">
        <v>159</v>
      </c>
      <c r="O2545" s="116">
        <v>61</v>
      </c>
      <c r="P2545" s="116">
        <v>160</v>
      </c>
      <c r="Q2545" s="116">
        <v>61</v>
      </c>
      <c r="R2545" s="116">
        <v>160</v>
      </c>
      <c r="S2545" s="116">
        <v>0</v>
      </c>
      <c r="T2545" s="116">
        <v>0</v>
      </c>
      <c r="U2545" s="116" t="s">
        <v>159</v>
      </c>
      <c r="V2545" s="116">
        <v>125</v>
      </c>
      <c r="W2545" s="116">
        <v>565</v>
      </c>
      <c r="X2545" s="116">
        <v>105</v>
      </c>
      <c r="Y2545" s="116">
        <v>486</v>
      </c>
      <c r="Z2545" s="116">
        <v>20</v>
      </c>
      <c r="AA2545" s="116">
        <v>79</v>
      </c>
      <c r="AB2545" s="116">
        <v>0</v>
      </c>
      <c r="AC2545" s="116">
        <v>0</v>
      </c>
      <c r="AD2545" s="116">
        <v>25</v>
      </c>
      <c r="AE2545" s="116">
        <v>140</v>
      </c>
      <c r="AF2545" s="116" t="s">
        <v>1860</v>
      </c>
      <c r="AG2545" s="117"/>
      <c r="AH2545" s="117" t="s">
        <v>1861</v>
      </c>
    </row>
    <row r="2546" spans="1:34" x14ac:dyDescent="0.25">
      <c r="A2546" s="117" t="s">
        <v>583</v>
      </c>
      <c r="B2546" s="117" t="s">
        <v>228</v>
      </c>
      <c r="C2546" s="117" t="s">
        <v>6774</v>
      </c>
      <c r="D2546" s="117" t="s">
        <v>582</v>
      </c>
      <c r="E2546" s="117" t="s">
        <v>584</v>
      </c>
      <c r="F2546" s="117" t="s">
        <v>1494</v>
      </c>
      <c r="G2546" s="117" t="s">
        <v>1495</v>
      </c>
      <c r="H2546" s="117" t="s">
        <v>6775</v>
      </c>
      <c r="I2546" s="117" t="s">
        <v>6776</v>
      </c>
      <c r="J2546" s="116" t="s">
        <v>1858</v>
      </c>
      <c r="K2546" s="116">
        <v>9.6698810000000002</v>
      </c>
      <c r="L2546" s="116">
        <v>25.494817999999999</v>
      </c>
      <c r="M2546" s="117" t="s">
        <v>1859</v>
      </c>
      <c r="N2546" s="116" t="s">
        <v>159</v>
      </c>
      <c r="O2546" s="116">
        <v>38</v>
      </c>
      <c r="P2546" s="116">
        <v>122</v>
      </c>
      <c r="Q2546" s="116">
        <v>38</v>
      </c>
      <c r="R2546" s="116">
        <v>122</v>
      </c>
      <c r="S2546" s="116">
        <v>0</v>
      </c>
      <c r="T2546" s="116">
        <v>0</v>
      </c>
      <c r="U2546" s="116" t="s">
        <v>159</v>
      </c>
      <c r="V2546" s="116">
        <v>116</v>
      </c>
      <c r="W2546" s="116">
        <v>390</v>
      </c>
      <c r="X2546" s="116">
        <v>70</v>
      </c>
      <c r="Y2546" s="116">
        <v>261</v>
      </c>
      <c r="Z2546" s="116">
        <v>46</v>
      </c>
      <c r="AA2546" s="116">
        <v>129</v>
      </c>
      <c r="AB2546" s="116">
        <v>5</v>
      </c>
      <c r="AC2546" s="116">
        <v>19</v>
      </c>
      <c r="AD2546" s="116">
        <v>30</v>
      </c>
      <c r="AE2546" s="116">
        <v>160</v>
      </c>
      <c r="AF2546" s="116" t="s">
        <v>1860</v>
      </c>
      <c r="AG2546" s="117"/>
      <c r="AH2546" s="117" t="s">
        <v>1861</v>
      </c>
    </row>
    <row r="2547" spans="1:34" x14ac:dyDescent="0.25">
      <c r="A2547" s="117" t="s">
        <v>583</v>
      </c>
      <c r="B2547" s="117" t="s">
        <v>228</v>
      </c>
      <c r="C2547" s="117" t="s">
        <v>6777</v>
      </c>
      <c r="D2547" s="117" t="s">
        <v>582</v>
      </c>
      <c r="E2547" s="117" t="s">
        <v>584</v>
      </c>
      <c r="F2547" s="117" t="s">
        <v>1494</v>
      </c>
      <c r="G2547" s="117" t="s">
        <v>1495</v>
      </c>
      <c r="H2547" s="117" t="s">
        <v>6778</v>
      </c>
      <c r="I2547" s="117"/>
      <c r="J2547" s="116" t="s">
        <v>1858</v>
      </c>
      <c r="K2547" s="116">
        <v>10.050000000000001</v>
      </c>
      <c r="L2547" s="116">
        <v>25.25</v>
      </c>
      <c r="M2547" s="117" t="s">
        <v>1859</v>
      </c>
      <c r="N2547" s="116" t="s">
        <v>159</v>
      </c>
      <c r="O2547" s="116">
        <v>749</v>
      </c>
      <c r="P2547" s="116">
        <v>3445</v>
      </c>
      <c r="Q2547" s="116">
        <v>749</v>
      </c>
      <c r="R2547" s="116">
        <v>3445</v>
      </c>
      <c r="S2547" s="116">
        <v>0</v>
      </c>
      <c r="T2547" s="116">
        <v>0</v>
      </c>
      <c r="U2547" s="119" t="s">
        <v>146</v>
      </c>
      <c r="V2547" s="116">
        <v>0</v>
      </c>
      <c r="W2547" s="116">
        <v>0</v>
      </c>
      <c r="X2547" s="116">
        <v>0</v>
      </c>
      <c r="Y2547" s="116">
        <v>0</v>
      </c>
      <c r="Z2547" s="116">
        <v>0</v>
      </c>
      <c r="AA2547" s="116">
        <v>0</v>
      </c>
      <c r="AB2547" s="116">
        <v>0</v>
      </c>
      <c r="AC2547" s="116">
        <v>0</v>
      </c>
      <c r="AD2547" s="116">
        <v>0</v>
      </c>
      <c r="AE2547" s="116">
        <v>0</v>
      </c>
      <c r="AF2547" s="116" t="s">
        <v>1860</v>
      </c>
      <c r="AG2547" s="117" t="s">
        <v>1888</v>
      </c>
      <c r="AH2547" s="117" t="s">
        <v>1861</v>
      </c>
    </row>
    <row r="2548" spans="1:34" x14ac:dyDescent="0.25">
      <c r="A2548" s="117" t="s">
        <v>583</v>
      </c>
      <c r="B2548" s="117" t="s">
        <v>228</v>
      </c>
      <c r="C2548" s="117" t="s">
        <v>6779</v>
      </c>
      <c r="D2548" s="117" t="s">
        <v>582</v>
      </c>
      <c r="E2548" s="117" t="s">
        <v>584</v>
      </c>
      <c r="F2548" s="117" t="s">
        <v>1494</v>
      </c>
      <c r="G2548" s="117" t="s">
        <v>1495</v>
      </c>
      <c r="H2548" s="117" t="s">
        <v>6780</v>
      </c>
      <c r="I2548" s="117"/>
      <c r="J2548" s="116" t="s">
        <v>1858</v>
      </c>
      <c r="K2548" s="116">
        <v>9.4169444440000003</v>
      </c>
      <c r="L2548" s="116">
        <v>24.676111110000001</v>
      </c>
      <c r="M2548" s="117" t="s">
        <v>1859</v>
      </c>
      <c r="N2548" s="116" t="s">
        <v>159</v>
      </c>
      <c r="O2548" s="116">
        <v>489</v>
      </c>
      <c r="P2548" s="116">
        <v>2229</v>
      </c>
      <c r="Q2548" s="116">
        <v>489</v>
      </c>
      <c r="R2548" s="116">
        <v>2229</v>
      </c>
      <c r="S2548" s="116">
        <v>0</v>
      </c>
      <c r="T2548" s="116">
        <v>0</v>
      </c>
      <c r="U2548" s="119" t="s">
        <v>146</v>
      </c>
      <c r="V2548" s="116">
        <v>0</v>
      </c>
      <c r="W2548" s="116">
        <v>0</v>
      </c>
      <c r="X2548" s="116">
        <v>0</v>
      </c>
      <c r="Y2548" s="116">
        <v>0</v>
      </c>
      <c r="Z2548" s="116">
        <v>0</v>
      </c>
      <c r="AA2548" s="116">
        <v>0</v>
      </c>
      <c r="AB2548" s="116">
        <v>0</v>
      </c>
      <c r="AC2548" s="116">
        <v>0</v>
      </c>
      <c r="AD2548" s="116">
        <v>0</v>
      </c>
      <c r="AE2548" s="116">
        <v>0</v>
      </c>
      <c r="AF2548" s="116" t="s">
        <v>1860</v>
      </c>
      <c r="AG2548" s="117" t="s">
        <v>1888</v>
      </c>
      <c r="AH2548" s="117" t="s">
        <v>1861</v>
      </c>
    </row>
    <row r="2549" spans="1:34" x14ac:dyDescent="0.25">
      <c r="A2549" s="117" t="s">
        <v>583</v>
      </c>
      <c r="B2549" s="117" t="s">
        <v>228</v>
      </c>
      <c r="C2549" s="117" t="s">
        <v>6781</v>
      </c>
      <c r="D2549" s="117" t="s">
        <v>582</v>
      </c>
      <c r="E2549" s="117" t="s">
        <v>584</v>
      </c>
      <c r="F2549" s="117" t="s">
        <v>1494</v>
      </c>
      <c r="G2549" s="117" t="s">
        <v>1495</v>
      </c>
      <c r="H2549" s="117" t="s">
        <v>6782</v>
      </c>
      <c r="I2549" s="117"/>
      <c r="J2549" s="116" t="s">
        <v>1858</v>
      </c>
      <c r="K2549" s="116">
        <v>9.3788888890000006</v>
      </c>
      <c r="L2549" s="116">
        <v>25.02305556</v>
      </c>
      <c r="M2549" s="117" t="s">
        <v>1859</v>
      </c>
      <c r="N2549" s="116" t="s">
        <v>159</v>
      </c>
      <c r="O2549" s="116">
        <v>719</v>
      </c>
      <c r="P2549" s="116">
        <v>3307</v>
      </c>
      <c r="Q2549" s="116">
        <v>719</v>
      </c>
      <c r="R2549" s="116">
        <v>3307</v>
      </c>
      <c r="S2549" s="116">
        <v>0</v>
      </c>
      <c r="T2549" s="116">
        <v>0</v>
      </c>
      <c r="U2549" s="119" t="s">
        <v>146</v>
      </c>
      <c r="V2549" s="116">
        <v>0</v>
      </c>
      <c r="W2549" s="116">
        <v>0</v>
      </c>
      <c r="X2549" s="116">
        <v>0</v>
      </c>
      <c r="Y2549" s="116">
        <v>0</v>
      </c>
      <c r="Z2549" s="116">
        <v>0</v>
      </c>
      <c r="AA2549" s="116">
        <v>0</v>
      </c>
      <c r="AB2549" s="116">
        <v>0</v>
      </c>
      <c r="AC2549" s="116">
        <v>0</v>
      </c>
      <c r="AD2549" s="116">
        <v>0</v>
      </c>
      <c r="AE2549" s="116">
        <v>0</v>
      </c>
      <c r="AF2549" s="116" t="s">
        <v>1860</v>
      </c>
      <c r="AG2549" s="117" t="s">
        <v>1888</v>
      </c>
      <c r="AH2549" s="117" t="s">
        <v>1861</v>
      </c>
    </row>
    <row r="2550" spans="1:34" x14ac:dyDescent="0.25">
      <c r="A2550" s="117" t="s">
        <v>583</v>
      </c>
      <c r="B2550" s="117" t="s">
        <v>228</v>
      </c>
      <c r="C2550" s="117" t="s">
        <v>6783</v>
      </c>
      <c r="D2550" s="117" t="s">
        <v>582</v>
      </c>
      <c r="E2550" s="117" t="s">
        <v>584</v>
      </c>
      <c r="F2550" s="117" t="s">
        <v>1488</v>
      </c>
      <c r="G2550" s="117" t="s">
        <v>1489</v>
      </c>
      <c r="H2550" s="117" t="s">
        <v>6784</v>
      </c>
      <c r="I2550" s="117"/>
      <c r="J2550" s="116" t="s">
        <v>1858</v>
      </c>
      <c r="K2550" s="116">
        <v>8.4611070000000002</v>
      </c>
      <c r="L2550" s="116">
        <v>25.683</v>
      </c>
      <c r="M2550" s="117" t="s">
        <v>1859</v>
      </c>
      <c r="N2550" s="116" t="s">
        <v>159</v>
      </c>
      <c r="O2550" s="116">
        <v>18</v>
      </c>
      <c r="P2550" s="116">
        <v>68</v>
      </c>
      <c r="Q2550" s="116">
        <v>8</v>
      </c>
      <c r="R2550" s="116">
        <v>36</v>
      </c>
      <c r="S2550" s="116">
        <v>10</v>
      </c>
      <c r="T2550" s="116">
        <v>32</v>
      </c>
      <c r="U2550" s="116" t="s">
        <v>159</v>
      </c>
      <c r="V2550" s="116">
        <v>84</v>
      </c>
      <c r="W2550" s="116">
        <v>262</v>
      </c>
      <c r="X2550" s="116">
        <v>66</v>
      </c>
      <c r="Y2550" s="116">
        <v>190</v>
      </c>
      <c r="Z2550" s="116">
        <v>18</v>
      </c>
      <c r="AA2550" s="116">
        <v>72</v>
      </c>
      <c r="AB2550" s="116">
        <v>0</v>
      </c>
      <c r="AC2550" s="116">
        <v>0</v>
      </c>
      <c r="AD2550" s="116">
        <v>10</v>
      </c>
      <c r="AE2550" s="116">
        <v>29</v>
      </c>
      <c r="AF2550" s="116" t="s">
        <v>1860</v>
      </c>
      <c r="AG2550" s="117"/>
      <c r="AH2550" s="117" t="s">
        <v>1861</v>
      </c>
    </row>
    <row r="2551" spans="1:34" x14ac:dyDescent="0.25">
      <c r="A2551" s="117" t="s">
        <v>583</v>
      </c>
      <c r="B2551" s="117" t="s">
        <v>228</v>
      </c>
      <c r="C2551" s="117" t="s">
        <v>6785</v>
      </c>
      <c r="D2551" s="117" t="s">
        <v>582</v>
      </c>
      <c r="E2551" s="117" t="s">
        <v>584</v>
      </c>
      <c r="F2551" s="117" t="s">
        <v>1488</v>
      </c>
      <c r="G2551" s="117" t="s">
        <v>1489</v>
      </c>
      <c r="H2551" s="117" t="s">
        <v>6786</v>
      </c>
      <c r="I2551" s="117"/>
      <c r="J2551" s="116" t="s">
        <v>1858</v>
      </c>
      <c r="K2551" s="116">
        <v>8.4704200000000007</v>
      </c>
      <c r="L2551" s="116">
        <v>25.670137</v>
      </c>
      <c r="M2551" s="117" t="s">
        <v>1859</v>
      </c>
      <c r="N2551" s="116" t="s">
        <v>159</v>
      </c>
      <c r="O2551" s="116">
        <v>15</v>
      </c>
      <c r="P2551" s="116">
        <v>53</v>
      </c>
      <c r="Q2551" s="116">
        <v>15</v>
      </c>
      <c r="R2551" s="116">
        <v>53</v>
      </c>
      <c r="S2551" s="116">
        <v>0</v>
      </c>
      <c r="T2551" s="116">
        <v>0</v>
      </c>
      <c r="U2551" s="116" t="s">
        <v>159</v>
      </c>
      <c r="V2551" s="116">
        <v>156</v>
      </c>
      <c r="W2551" s="116">
        <v>780</v>
      </c>
      <c r="X2551" s="116">
        <v>64</v>
      </c>
      <c r="Y2551" s="116">
        <v>320</v>
      </c>
      <c r="Z2551" s="116">
        <v>92</v>
      </c>
      <c r="AA2551" s="116">
        <v>460</v>
      </c>
      <c r="AB2551" s="116">
        <v>0</v>
      </c>
      <c r="AC2551" s="116">
        <v>0</v>
      </c>
      <c r="AD2551" s="116">
        <v>78</v>
      </c>
      <c r="AE2551" s="116">
        <v>222</v>
      </c>
      <c r="AF2551" s="116" t="s">
        <v>1860</v>
      </c>
      <c r="AG2551" s="117"/>
      <c r="AH2551" s="117" t="s">
        <v>1861</v>
      </c>
    </row>
    <row r="2552" spans="1:34" x14ac:dyDescent="0.25">
      <c r="A2552" s="117" t="s">
        <v>583</v>
      </c>
      <c r="B2552" s="117" t="s">
        <v>228</v>
      </c>
      <c r="C2552" s="117" t="s">
        <v>6787</v>
      </c>
      <c r="D2552" s="117" t="s">
        <v>582</v>
      </c>
      <c r="E2552" s="117" t="s">
        <v>584</v>
      </c>
      <c r="F2552" s="117" t="s">
        <v>1488</v>
      </c>
      <c r="G2552" s="117" t="s">
        <v>1489</v>
      </c>
      <c r="H2552" s="117" t="s">
        <v>6788</v>
      </c>
      <c r="I2552" s="117"/>
      <c r="J2552" s="116" t="s">
        <v>1858</v>
      </c>
      <c r="K2552" s="116">
        <v>8.4653729999999996</v>
      </c>
      <c r="L2552" s="116">
        <v>25.67306</v>
      </c>
      <c r="M2552" s="117" t="s">
        <v>1859</v>
      </c>
      <c r="N2552" s="116" t="s">
        <v>159</v>
      </c>
      <c r="O2552" s="116">
        <v>33</v>
      </c>
      <c r="P2552" s="116">
        <v>120</v>
      </c>
      <c r="Q2552" s="116">
        <v>33</v>
      </c>
      <c r="R2552" s="116">
        <v>120</v>
      </c>
      <c r="S2552" s="116">
        <v>0</v>
      </c>
      <c r="T2552" s="116">
        <v>0</v>
      </c>
      <c r="U2552" s="116" t="s">
        <v>159</v>
      </c>
      <c r="V2552" s="116">
        <v>87</v>
      </c>
      <c r="W2552" s="116">
        <v>318</v>
      </c>
      <c r="X2552" s="116">
        <v>40</v>
      </c>
      <c r="Y2552" s="116">
        <v>200</v>
      </c>
      <c r="Z2552" s="116">
        <v>47</v>
      </c>
      <c r="AA2552" s="116">
        <v>118</v>
      </c>
      <c r="AB2552" s="116">
        <v>0</v>
      </c>
      <c r="AC2552" s="116">
        <v>0</v>
      </c>
      <c r="AD2552" s="116">
        <v>70</v>
      </c>
      <c r="AE2552" s="116">
        <v>250</v>
      </c>
      <c r="AF2552" s="116" t="s">
        <v>1860</v>
      </c>
      <c r="AG2552" s="117"/>
      <c r="AH2552" s="117" t="s">
        <v>1861</v>
      </c>
    </row>
    <row r="2553" spans="1:34" x14ac:dyDescent="0.25">
      <c r="A2553" s="117" t="s">
        <v>583</v>
      </c>
      <c r="B2553" s="117" t="s">
        <v>228</v>
      </c>
      <c r="C2553" s="117" t="s">
        <v>6789</v>
      </c>
      <c r="D2553" s="117" t="s">
        <v>582</v>
      </c>
      <c r="E2553" s="117" t="s">
        <v>584</v>
      </c>
      <c r="F2553" s="117" t="s">
        <v>1488</v>
      </c>
      <c r="G2553" s="117" t="s">
        <v>1489</v>
      </c>
      <c r="H2553" s="117" t="s">
        <v>6790</v>
      </c>
      <c r="I2553" s="117"/>
      <c r="J2553" s="116" t="s">
        <v>1858</v>
      </c>
      <c r="K2553" s="116">
        <v>8.4746469999999992</v>
      </c>
      <c r="L2553" s="116">
        <v>25.675602999999999</v>
      </c>
      <c r="M2553" s="117" t="s">
        <v>1859</v>
      </c>
      <c r="N2553" s="116" t="s">
        <v>159</v>
      </c>
      <c r="O2553" s="116">
        <v>22</v>
      </c>
      <c r="P2553" s="116">
        <v>71</v>
      </c>
      <c r="Q2553" s="116">
        <v>22</v>
      </c>
      <c r="R2553" s="116">
        <v>71</v>
      </c>
      <c r="S2553" s="116">
        <v>0</v>
      </c>
      <c r="T2553" s="116">
        <v>0</v>
      </c>
      <c r="U2553" s="116" t="s">
        <v>159</v>
      </c>
      <c r="V2553" s="116">
        <v>77</v>
      </c>
      <c r="W2553" s="116">
        <v>271</v>
      </c>
      <c r="X2553" s="116">
        <v>67</v>
      </c>
      <c r="Y2553" s="116">
        <v>219</v>
      </c>
      <c r="Z2553" s="116">
        <v>10</v>
      </c>
      <c r="AA2553" s="116">
        <v>52</v>
      </c>
      <c r="AB2553" s="116">
        <v>0</v>
      </c>
      <c r="AC2553" s="116">
        <v>0</v>
      </c>
      <c r="AD2553" s="116">
        <v>30</v>
      </c>
      <c r="AE2553" s="116">
        <v>115</v>
      </c>
      <c r="AF2553" s="116" t="s">
        <v>1860</v>
      </c>
      <c r="AG2553" s="117"/>
      <c r="AH2553" s="117" t="s">
        <v>1861</v>
      </c>
    </row>
    <row r="2554" spans="1:34" x14ac:dyDescent="0.25">
      <c r="A2554" s="117" t="s">
        <v>583</v>
      </c>
      <c r="B2554" s="117" t="s">
        <v>228</v>
      </c>
      <c r="C2554" s="117" t="s">
        <v>6791</v>
      </c>
      <c r="D2554" s="117" t="s">
        <v>582</v>
      </c>
      <c r="E2554" s="117" t="s">
        <v>584</v>
      </c>
      <c r="F2554" s="117" t="s">
        <v>1488</v>
      </c>
      <c r="G2554" s="117" t="s">
        <v>1489</v>
      </c>
      <c r="H2554" s="117" t="s">
        <v>6792</v>
      </c>
      <c r="I2554" s="117"/>
      <c r="J2554" s="116" t="s">
        <v>1858</v>
      </c>
      <c r="K2554" s="116">
        <v>8.4389570000000003</v>
      </c>
      <c r="L2554" s="116">
        <v>25.696797</v>
      </c>
      <c r="M2554" s="117" t="s">
        <v>1859</v>
      </c>
      <c r="N2554" s="116" t="s">
        <v>159</v>
      </c>
      <c r="O2554" s="116">
        <v>19</v>
      </c>
      <c r="P2554" s="116">
        <v>67</v>
      </c>
      <c r="Q2554" s="116">
        <v>19</v>
      </c>
      <c r="R2554" s="116">
        <v>67</v>
      </c>
      <c r="S2554" s="116">
        <v>0</v>
      </c>
      <c r="T2554" s="116">
        <v>0</v>
      </c>
      <c r="U2554" s="116" t="s">
        <v>159</v>
      </c>
      <c r="V2554" s="116">
        <v>37</v>
      </c>
      <c r="W2554" s="116">
        <v>183</v>
      </c>
      <c r="X2554" s="116">
        <v>28</v>
      </c>
      <c r="Y2554" s="116">
        <v>140</v>
      </c>
      <c r="Z2554" s="116">
        <v>9</v>
      </c>
      <c r="AA2554" s="116">
        <v>43</v>
      </c>
      <c r="AB2554" s="116">
        <v>0</v>
      </c>
      <c r="AC2554" s="116">
        <v>0</v>
      </c>
      <c r="AD2554" s="116">
        <v>46</v>
      </c>
      <c r="AE2554" s="116">
        <v>160</v>
      </c>
      <c r="AF2554" s="116" t="s">
        <v>1860</v>
      </c>
      <c r="AG2554" s="117"/>
      <c r="AH2554" s="117" t="s">
        <v>1861</v>
      </c>
    </row>
    <row r="2555" spans="1:34" x14ac:dyDescent="0.25">
      <c r="A2555" s="117" t="s">
        <v>583</v>
      </c>
      <c r="B2555" s="117" t="s">
        <v>228</v>
      </c>
      <c r="C2555" s="117" t="s">
        <v>6793</v>
      </c>
      <c r="D2555" s="117" t="s">
        <v>582</v>
      </c>
      <c r="E2555" s="117" t="s">
        <v>584</v>
      </c>
      <c r="F2555" s="117" t="s">
        <v>1488</v>
      </c>
      <c r="G2555" s="117" t="s">
        <v>1489</v>
      </c>
      <c r="H2555" s="117" t="s">
        <v>6794</v>
      </c>
      <c r="I2555" s="117"/>
      <c r="J2555" s="116" t="s">
        <v>1858</v>
      </c>
      <c r="K2555" s="116">
        <v>8.4589700000000008</v>
      </c>
      <c r="L2555" s="116">
        <v>25.6844</v>
      </c>
      <c r="M2555" s="117" t="s">
        <v>1859</v>
      </c>
      <c r="N2555" s="116" t="s">
        <v>159</v>
      </c>
      <c r="O2555" s="116">
        <v>27</v>
      </c>
      <c r="P2555" s="116">
        <v>86</v>
      </c>
      <c r="Q2555" s="116">
        <v>17</v>
      </c>
      <c r="R2555" s="116">
        <v>52</v>
      </c>
      <c r="S2555" s="116">
        <v>10</v>
      </c>
      <c r="T2555" s="116">
        <v>34</v>
      </c>
      <c r="U2555" s="116" t="s">
        <v>159</v>
      </c>
      <c r="V2555" s="116">
        <v>60</v>
      </c>
      <c r="W2555" s="116">
        <v>300</v>
      </c>
      <c r="X2555" s="116">
        <v>34</v>
      </c>
      <c r="Y2555" s="116">
        <v>170</v>
      </c>
      <c r="Z2555" s="116">
        <v>26</v>
      </c>
      <c r="AA2555" s="116">
        <v>130</v>
      </c>
      <c r="AB2555" s="116">
        <v>0</v>
      </c>
      <c r="AC2555" s="116">
        <v>0</v>
      </c>
      <c r="AD2555" s="116">
        <v>0</v>
      </c>
      <c r="AE2555" s="116">
        <v>0</v>
      </c>
      <c r="AF2555" s="116" t="s">
        <v>1860</v>
      </c>
      <c r="AG2555" s="117"/>
      <c r="AH2555" s="117" t="s">
        <v>1861</v>
      </c>
    </row>
    <row r="2556" spans="1:34" x14ac:dyDescent="0.25">
      <c r="A2556" s="117" t="s">
        <v>583</v>
      </c>
      <c r="B2556" s="117" t="s">
        <v>228</v>
      </c>
      <c r="C2556" s="117" t="s">
        <v>6795</v>
      </c>
      <c r="D2556" s="117" t="s">
        <v>582</v>
      </c>
      <c r="E2556" s="117" t="s">
        <v>584</v>
      </c>
      <c r="F2556" s="117" t="s">
        <v>1488</v>
      </c>
      <c r="G2556" s="117" t="s">
        <v>1489</v>
      </c>
      <c r="H2556" s="117" t="s">
        <v>6796</v>
      </c>
      <c r="I2556" s="117"/>
      <c r="J2556" s="116" t="s">
        <v>1858</v>
      </c>
      <c r="K2556" s="116">
        <v>8.4783089999999994</v>
      </c>
      <c r="L2556" s="116">
        <v>25.682918000000001</v>
      </c>
      <c r="M2556" s="117" t="s">
        <v>1859</v>
      </c>
      <c r="N2556" s="116" t="s">
        <v>159</v>
      </c>
      <c r="O2556" s="116">
        <v>25</v>
      </c>
      <c r="P2556" s="116">
        <v>95</v>
      </c>
      <c r="Q2556" s="116">
        <v>25</v>
      </c>
      <c r="R2556" s="116">
        <v>95</v>
      </c>
      <c r="S2556" s="116">
        <v>0</v>
      </c>
      <c r="T2556" s="116">
        <v>0</v>
      </c>
      <c r="U2556" s="116" t="s">
        <v>159</v>
      </c>
      <c r="V2556" s="116">
        <v>62</v>
      </c>
      <c r="W2556" s="116">
        <v>310</v>
      </c>
      <c r="X2556" s="116">
        <v>38</v>
      </c>
      <c r="Y2556" s="116">
        <v>190</v>
      </c>
      <c r="Z2556" s="116">
        <v>24</v>
      </c>
      <c r="AA2556" s="116">
        <v>120</v>
      </c>
      <c r="AB2556" s="116">
        <v>0</v>
      </c>
      <c r="AC2556" s="116">
        <v>0</v>
      </c>
      <c r="AD2556" s="116">
        <v>46</v>
      </c>
      <c r="AE2556" s="116">
        <v>174</v>
      </c>
      <c r="AF2556" s="116" t="s">
        <v>1860</v>
      </c>
      <c r="AG2556" s="117"/>
      <c r="AH2556" s="117" t="s">
        <v>1861</v>
      </c>
    </row>
    <row r="2557" spans="1:34" x14ac:dyDescent="0.25">
      <c r="A2557" s="117" t="s">
        <v>583</v>
      </c>
      <c r="B2557" s="117" t="s">
        <v>228</v>
      </c>
      <c r="C2557" s="117" t="s">
        <v>6797</v>
      </c>
      <c r="D2557" s="117" t="s">
        <v>582</v>
      </c>
      <c r="E2557" s="117" t="s">
        <v>584</v>
      </c>
      <c r="F2557" s="117" t="s">
        <v>1488</v>
      </c>
      <c r="G2557" s="117" t="s">
        <v>1489</v>
      </c>
      <c r="H2557" s="117" t="s">
        <v>3011</v>
      </c>
      <c r="I2557" s="117"/>
      <c r="J2557" s="116" t="s">
        <v>1858</v>
      </c>
      <c r="K2557" s="116">
        <v>8.4644100000000009</v>
      </c>
      <c r="L2557" s="116">
        <v>25.678533000000002</v>
      </c>
      <c r="M2557" s="117" t="s">
        <v>1859</v>
      </c>
      <c r="N2557" s="116" t="s">
        <v>159</v>
      </c>
      <c r="O2557" s="116">
        <v>26</v>
      </c>
      <c r="P2557" s="116">
        <v>87</v>
      </c>
      <c r="Q2557" s="116">
        <v>26</v>
      </c>
      <c r="R2557" s="116">
        <v>87</v>
      </c>
      <c r="S2557" s="116">
        <v>0</v>
      </c>
      <c r="T2557" s="116">
        <v>0</v>
      </c>
      <c r="U2557" s="116" t="s">
        <v>159</v>
      </c>
      <c r="V2557" s="116">
        <v>101</v>
      </c>
      <c r="W2557" s="116">
        <v>499</v>
      </c>
      <c r="X2557" s="116">
        <v>59</v>
      </c>
      <c r="Y2557" s="116">
        <v>289</v>
      </c>
      <c r="Z2557" s="116">
        <v>42</v>
      </c>
      <c r="AA2557" s="116">
        <v>210</v>
      </c>
      <c r="AB2557" s="116">
        <v>0</v>
      </c>
      <c r="AC2557" s="116">
        <v>0</v>
      </c>
      <c r="AD2557" s="116">
        <v>24</v>
      </c>
      <c r="AE2557" s="116">
        <v>82</v>
      </c>
      <c r="AF2557" s="116" t="s">
        <v>1860</v>
      </c>
      <c r="AG2557" s="117"/>
      <c r="AH2557" s="117" t="s">
        <v>1861</v>
      </c>
    </row>
    <row r="2558" spans="1:34" x14ac:dyDescent="0.25">
      <c r="A2558" s="117" t="s">
        <v>583</v>
      </c>
      <c r="B2558" s="117" t="s">
        <v>228</v>
      </c>
      <c r="C2558" s="117" t="s">
        <v>6798</v>
      </c>
      <c r="D2558" s="117" t="s">
        <v>582</v>
      </c>
      <c r="E2558" s="117" t="s">
        <v>584</v>
      </c>
      <c r="F2558" s="117" t="s">
        <v>1488</v>
      </c>
      <c r="G2558" s="117" t="s">
        <v>1489</v>
      </c>
      <c r="H2558" s="117" t="s">
        <v>6799</v>
      </c>
      <c r="I2558" s="117"/>
      <c r="J2558" s="116" t="s">
        <v>1858</v>
      </c>
      <c r="K2558" s="116">
        <v>8.4740500000000001</v>
      </c>
      <c r="L2558" s="116">
        <v>25.681988</v>
      </c>
      <c r="M2558" s="117" t="s">
        <v>1859</v>
      </c>
      <c r="N2558" s="116" t="s">
        <v>159</v>
      </c>
      <c r="O2558" s="116">
        <v>33</v>
      </c>
      <c r="P2558" s="116">
        <v>74</v>
      </c>
      <c r="Q2558" s="116">
        <v>33</v>
      </c>
      <c r="R2558" s="116">
        <v>74</v>
      </c>
      <c r="S2558" s="116">
        <v>0</v>
      </c>
      <c r="T2558" s="116">
        <v>0</v>
      </c>
      <c r="U2558" s="116" t="s">
        <v>159</v>
      </c>
      <c r="V2558" s="116">
        <v>47</v>
      </c>
      <c r="W2558" s="116">
        <v>236</v>
      </c>
      <c r="X2558" s="116">
        <v>40</v>
      </c>
      <c r="Y2558" s="116">
        <v>202</v>
      </c>
      <c r="Z2558" s="116">
        <v>7</v>
      </c>
      <c r="AA2558" s="116">
        <v>34</v>
      </c>
      <c r="AB2558" s="116">
        <v>3</v>
      </c>
      <c r="AC2558" s="116">
        <v>11</v>
      </c>
      <c r="AD2558" s="116">
        <v>20</v>
      </c>
      <c r="AE2558" s="116">
        <v>65</v>
      </c>
      <c r="AF2558" s="116" t="s">
        <v>1860</v>
      </c>
      <c r="AG2558" s="117"/>
      <c r="AH2558" s="117" t="s">
        <v>1861</v>
      </c>
    </row>
    <row r="2559" spans="1:34" x14ac:dyDescent="0.25">
      <c r="A2559" s="117" t="s">
        <v>583</v>
      </c>
      <c r="B2559" s="117" t="s">
        <v>228</v>
      </c>
      <c r="C2559" s="117" t="s">
        <v>6800</v>
      </c>
      <c r="D2559" s="117" t="s">
        <v>582</v>
      </c>
      <c r="E2559" s="117" t="s">
        <v>584</v>
      </c>
      <c r="F2559" s="117" t="s">
        <v>1488</v>
      </c>
      <c r="G2559" s="117" t="s">
        <v>1489</v>
      </c>
      <c r="H2559" s="117" t="s">
        <v>6770</v>
      </c>
      <c r="I2559" s="117"/>
      <c r="J2559" s="116" t="s">
        <v>1858</v>
      </c>
      <c r="K2559" s="116">
        <v>8.4698349999999998</v>
      </c>
      <c r="L2559" s="116">
        <v>25.677589999999999</v>
      </c>
      <c r="M2559" s="117" t="s">
        <v>1859</v>
      </c>
      <c r="N2559" s="116" t="s">
        <v>159</v>
      </c>
      <c r="O2559" s="116">
        <v>29</v>
      </c>
      <c r="P2559" s="116">
        <v>78</v>
      </c>
      <c r="Q2559" s="116">
        <v>29</v>
      </c>
      <c r="R2559" s="116">
        <v>78</v>
      </c>
      <c r="S2559" s="116">
        <v>0</v>
      </c>
      <c r="T2559" s="116">
        <v>0</v>
      </c>
      <c r="U2559" s="116" t="s">
        <v>159</v>
      </c>
      <c r="V2559" s="116">
        <v>89</v>
      </c>
      <c r="W2559" s="116">
        <v>390</v>
      </c>
      <c r="X2559" s="116">
        <v>46</v>
      </c>
      <c r="Y2559" s="116">
        <v>230</v>
      </c>
      <c r="Z2559" s="116">
        <v>43</v>
      </c>
      <c r="AA2559" s="116">
        <v>160</v>
      </c>
      <c r="AB2559" s="116">
        <v>0</v>
      </c>
      <c r="AC2559" s="116">
        <v>0</v>
      </c>
      <c r="AD2559" s="116">
        <v>42</v>
      </c>
      <c r="AE2559" s="116">
        <v>160</v>
      </c>
      <c r="AF2559" s="116" t="s">
        <v>1860</v>
      </c>
      <c r="AG2559" s="117"/>
      <c r="AH2559" s="117" t="s">
        <v>1861</v>
      </c>
    </row>
    <row r="2560" spans="1:34" x14ac:dyDescent="0.25">
      <c r="A2560" s="117" t="s">
        <v>583</v>
      </c>
      <c r="B2560" s="117" t="s">
        <v>228</v>
      </c>
      <c r="C2560" s="117" t="s">
        <v>6801</v>
      </c>
      <c r="D2560" s="117" t="s">
        <v>582</v>
      </c>
      <c r="E2560" s="117" t="s">
        <v>584</v>
      </c>
      <c r="F2560" s="117" t="s">
        <v>1488</v>
      </c>
      <c r="G2560" s="117" t="s">
        <v>1489</v>
      </c>
      <c r="H2560" s="117" t="s">
        <v>6802</v>
      </c>
      <c r="I2560" s="117"/>
      <c r="J2560" s="116" t="s">
        <v>1858</v>
      </c>
      <c r="K2560" s="116">
        <v>8.4677199999999999</v>
      </c>
      <c r="L2560" s="116">
        <v>25.683067999999999</v>
      </c>
      <c r="M2560" s="117" t="s">
        <v>1859</v>
      </c>
      <c r="N2560" s="116" t="s">
        <v>159</v>
      </c>
      <c r="O2560" s="116">
        <v>24</v>
      </c>
      <c r="P2560" s="116">
        <v>92</v>
      </c>
      <c r="Q2560" s="116">
        <v>24</v>
      </c>
      <c r="R2560" s="116">
        <v>92</v>
      </c>
      <c r="S2560" s="116">
        <v>0</v>
      </c>
      <c r="T2560" s="116">
        <v>0</v>
      </c>
      <c r="U2560" s="116" t="s">
        <v>159</v>
      </c>
      <c r="V2560" s="116">
        <v>84</v>
      </c>
      <c r="W2560" s="116">
        <v>405</v>
      </c>
      <c r="X2560" s="116">
        <v>72</v>
      </c>
      <c r="Y2560" s="116">
        <v>360</v>
      </c>
      <c r="Z2560" s="116">
        <v>12</v>
      </c>
      <c r="AA2560" s="116">
        <v>45</v>
      </c>
      <c r="AB2560" s="116">
        <v>0</v>
      </c>
      <c r="AC2560" s="116">
        <v>0</v>
      </c>
      <c r="AD2560" s="116">
        <v>35</v>
      </c>
      <c r="AE2560" s="116">
        <v>118</v>
      </c>
      <c r="AF2560" s="116" t="s">
        <v>1860</v>
      </c>
      <c r="AG2560" s="117"/>
      <c r="AH2560" s="117" t="s">
        <v>1861</v>
      </c>
    </row>
    <row r="2561" spans="1:34" x14ac:dyDescent="0.25">
      <c r="A2561" s="117" t="s">
        <v>583</v>
      </c>
      <c r="B2561" s="117" t="s">
        <v>228</v>
      </c>
      <c r="C2561" s="117" t="s">
        <v>6803</v>
      </c>
      <c r="D2561" s="117" t="s">
        <v>582</v>
      </c>
      <c r="E2561" s="117" t="s">
        <v>584</v>
      </c>
      <c r="F2561" s="117" t="s">
        <v>1488</v>
      </c>
      <c r="G2561" s="117" t="s">
        <v>1489</v>
      </c>
      <c r="H2561" s="117" t="s">
        <v>6804</v>
      </c>
      <c r="I2561" s="117"/>
      <c r="J2561" s="116" t="s">
        <v>1858</v>
      </c>
      <c r="K2561" s="116">
        <v>8.4693430000000003</v>
      </c>
      <c r="L2561" s="116">
        <v>25.680073</v>
      </c>
      <c r="M2561" s="117" t="s">
        <v>1859</v>
      </c>
      <c r="N2561" s="116" t="s">
        <v>159</v>
      </c>
      <c r="O2561" s="116">
        <v>64</v>
      </c>
      <c r="P2561" s="116">
        <v>178</v>
      </c>
      <c r="Q2561" s="116">
        <v>64</v>
      </c>
      <c r="R2561" s="116">
        <v>178</v>
      </c>
      <c r="S2561" s="116">
        <v>0</v>
      </c>
      <c r="T2561" s="116">
        <v>0</v>
      </c>
      <c r="U2561" s="116" t="s">
        <v>159</v>
      </c>
      <c r="V2561" s="116">
        <v>125</v>
      </c>
      <c r="W2561" s="116">
        <v>579</v>
      </c>
      <c r="X2561" s="116">
        <v>77</v>
      </c>
      <c r="Y2561" s="116">
        <v>386</v>
      </c>
      <c r="Z2561" s="116">
        <v>48</v>
      </c>
      <c r="AA2561" s="116">
        <v>193</v>
      </c>
      <c r="AB2561" s="116">
        <v>0</v>
      </c>
      <c r="AC2561" s="116">
        <v>0</v>
      </c>
      <c r="AD2561" s="116">
        <v>13</v>
      </c>
      <c r="AE2561" s="116">
        <v>43</v>
      </c>
      <c r="AF2561" s="116" t="s">
        <v>1860</v>
      </c>
      <c r="AG2561" s="117"/>
      <c r="AH2561" s="117" t="s">
        <v>1861</v>
      </c>
    </row>
    <row r="2562" spans="1:34" x14ac:dyDescent="0.25">
      <c r="A2562" s="117" t="s">
        <v>583</v>
      </c>
      <c r="B2562" s="117" t="s">
        <v>228</v>
      </c>
      <c r="C2562" s="117" t="s">
        <v>6805</v>
      </c>
      <c r="D2562" s="117" t="s">
        <v>582</v>
      </c>
      <c r="E2562" s="117" t="s">
        <v>584</v>
      </c>
      <c r="F2562" s="117" t="s">
        <v>1488</v>
      </c>
      <c r="G2562" s="117" t="s">
        <v>1489</v>
      </c>
      <c r="H2562" s="117" t="s">
        <v>6806</v>
      </c>
      <c r="I2562" s="117"/>
      <c r="J2562" s="116" t="s">
        <v>1858</v>
      </c>
      <c r="K2562" s="116">
        <v>8.4816800000000008</v>
      </c>
      <c r="L2562" s="116">
        <v>25.666867</v>
      </c>
      <c r="M2562" s="117" t="s">
        <v>1859</v>
      </c>
      <c r="N2562" s="116" t="s">
        <v>159</v>
      </c>
      <c r="O2562" s="116">
        <v>32</v>
      </c>
      <c r="P2562" s="116">
        <v>98</v>
      </c>
      <c r="Q2562" s="116">
        <v>32</v>
      </c>
      <c r="R2562" s="116">
        <v>98</v>
      </c>
      <c r="S2562" s="116">
        <v>0</v>
      </c>
      <c r="T2562" s="116">
        <v>0</v>
      </c>
      <c r="U2562" s="116" t="s">
        <v>159</v>
      </c>
      <c r="V2562" s="116">
        <v>87</v>
      </c>
      <c r="W2562" s="116">
        <v>392</v>
      </c>
      <c r="X2562" s="116">
        <v>52</v>
      </c>
      <c r="Y2562" s="116">
        <v>260</v>
      </c>
      <c r="Z2562" s="116">
        <v>35</v>
      </c>
      <c r="AA2562" s="116">
        <v>132</v>
      </c>
      <c r="AB2562" s="116">
        <v>0</v>
      </c>
      <c r="AC2562" s="116">
        <v>0</v>
      </c>
      <c r="AD2562" s="116">
        <v>22</v>
      </c>
      <c r="AE2562" s="116">
        <v>71</v>
      </c>
      <c r="AF2562" s="116" t="s">
        <v>1860</v>
      </c>
      <c r="AG2562" s="117"/>
      <c r="AH2562" s="117" t="s">
        <v>1861</v>
      </c>
    </row>
    <row r="2563" spans="1:34" x14ac:dyDescent="0.25">
      <c r="A2563" s="117" t="s">
        <v>583</v>
      </c>
      <c r="B2563" s="117" t="s">
        <v>228</v>
      </c>
      <c r="C2563" s="117" t="s">
        <v>6807</v>
      </c>
      <c r="D2563" s="117" t="s">
        <v>582</v>
      </c>
      <c r="E2563" s="117" t="s">
        <v>584</v>
      </c>
      <c r="F2563" s="117" t="s">
        <v>1488</v>
      </c>
      <c r="G2563" s="117" t="s">
        <v>1489</v>
      </c>
      <c r="H2563" s="117" t="s">
        <v>6808</v>
      </c>
      <c r="I2563" s="117"/>
      <c r="J2563" s="116" t="s">
        <v>1858</v>
      </c>
      <c r="K2563" s="116">
        <v>8.2836200000000009</v>
      </c>
      <c r="L2563" s="116">
        <v>25.4056</v>
      </c>
      <c r="M2563" s="117" t="s">
        <v>1859</v>
      </c>
      <c r="N2563" s="116" t="s">
        <v>159</v>
      </c>
      <c r="O2563" s="116">
        <v>19</v>
      </c>
      <c r="P2563" s="116">
        <v>79</v>
      </c>
      <c r="Q2563" s="116">
        <v>19</v>
      </c>
      <c r="R2563" s="116">
        <v>79</v>
      </c>
      <c r="S2563" s="116">
        <v>0</v>
      </c>
      <c r="T2563" s="116">
        <v>0</v>
      </c>
      <c r="U2563" s="116" t="s">
        <v>159</v>
      </c>
      <c r="V2563" s="116">
        <v>89</v>
      </c>
      <c r="W2563" s="116">
        <v>332</v>
      </c>
      <c r="X2563" s="116">
        <v>43</v>
      </c>
      <c r="Y2563" s="116">
        <v>217</v>
      </c>
      <c r="Z2563" s="116">
        <v>46</v>
      </c>
      <c r="AA2563" s="116">
        <v>115</v>
      </c>
      <c r="AB2563" s="116">
        <v>0</v>
      </c>
      <c r="AC2563" s="116">
        <v>0</v>
      </c>
      <c r="AD2563" s="116">
        <v>47</v>
      </c>
      <c r="AE2563" s="116">
        <v>120</v>
      </c>
      <c r="AF2563" s="116" t="s">
        <v>1860</v>
      </c>
      <c r="AG2563" s="117"/>
      <c r="AH2563" s="117" t="s">
        <v>1861</v>
      </c>
    </row>
    <row r="2564" spans="1:34" x14ac:dyDescent="0.25">
      <c r="A2564" s="117" t="s">
        <v>583</v>
      </c>
      <c r="B2564" s="117" t="s">
        <v>228</v>
      </c>
      <c r="C2564" s="117" t="s">
        <v>6809</v>
      </c>
      <c r="D2564" s="117" t="s">
        <v>582</v>
      </c>
      <c r="E2564" s="117" t="s">
        <v>584</v>
      </c>
      <c r="F2564" s="117" t="s">
        <v>1488</v>
      </c>
      <c r="G2564" s="117" t="s">
        <v>1489</v>
      </c>
      <c r="H2564" s="117" t="s">
        <v>6810</v>
      </c>
      <c r="I2564" s="117"/>
      <c r="J2564" s="116" t="s">
        <v>1858</v>
      </c>
      <c r="K2564" s="116">
        <v>8.4774750000000001</v>
      </c>
      <c r="L2564" s="116">
        <v>25.694642000000002</v>
      </c>
      <c r="M2564" s="117" t="s">
        <v>1859</v>
      </c>
      <c r="N2564" s="116" t="s">
        <v>159</v>
      </c>
      <c r="O2564" s="116">
        <v>17</v>
      </c>
      <c r="P2564" s="116">
        <v>86</v>
      </c>
      <c r="Q2564" s="116">
        <v>17</v>
      </c>
      <c r="R2564" s="116">
        <v>86</v>
      </c>
      <c r="S2564" s="116">
        <v>0</v>
      </c>
      <c r="T2564" s="116">
        <v>0</v>
      </c>
      <c r="U2564" s="116" t="s">
        <v>159</v>
      </c>
      <c r="V2564" s="116">
        <v>48</v>
      </c>
      <c r="W2564" s="116">
        <v>191</v>
      </c>
      <c r="X2564" s="116">
        <v>30</v>
      </c>
      <c r="Y2564" s="116">
        <v>148</v>
      </c>
      <c r="Z2564" s="116">
        <v>18</v>
      </c>
      <c r="AA2564" s="116">
        <v>43</v>
      </c>
      <c r="AB2564" s="116">
        <v>0</v>
      </c>
      <c r="AC2564" s="116">
        <v>0</v>
      </c>
      <c r="AD2564" s="116">
        <v>28</v>
      </c>
      <c r="AE2564" s="116">
        <v>114</v>
      </c>
      <c r="AF2564" s="116" t="s">
        <v>1860</v>
      </c>
      <c r="AG2564" s="117"/>
      <c r="AH2564" s="117" t="s">
        <v>1861</v>
      </c>
    </row>
    <row r="2565" spans="1:34" x14ac:dyDescent="0.25">
      <c r="A2565" s="117" t="s">
        <v>583</v>
      </c>
      <c r="B2565" s="117" t="s">
        <v>228</v>
      </c>
      <c r="C2565" s="117" t="s">
        <v>6811</v>
      </c>
      <c r="D2565" s="117" t="s">
        <v>582</v>
      </c>
      <c r="E2565" s="117" t="s">
        <v>584</v>
      </c>
      <c r="F2565" s="117" t="s">
        <v>1488</v>
      </c>
      <c r="G2565" s="117" t="s">
        <v>1489</v>
      </c>
      <c r="H2565" s="117" t="s">
        <v>6812</v>
      </c>
      <c r="I2565" s="117"/>
      <c r="J2565" s="116" t="s">
        <v>1858</v>
      </c>
      <c r="K2565" s="116">
        <v>8.45899</v>
      </c>
      <c r="L2565" s="116">
        <v>25.678999999999998</v>
      </c>
      <c r="M2565" s="117" t="s">
        <v>1859</v>
      </c>
      <c r="N2565" s="116" t="s">
        <v>159</v>
      </c>
      <c r="O2565" s="116">
        <v>29</v>
      </c>
      <c r="P2565" s="116">
        <v>104</v>
      </c>
      <c r="Q2565" s="116">
        <v>29</v>
      </c>
      <c r="R2565" s="116">
        <v>104</v>
      </c>
      <c r="S2565" s="116">
        <v>0</v>
      </c>
      <c r="T2565" s="116">
        <v>0</v>
      </c>
      <c r="U2565" s="116" t="s">
        <v>159</v>
      </c>
      <c r="V2565" s="116">
        <v>67</v>
      </c>
      <c r="W2565" s="116">
        <v>197</v>
      </c>
      <c r="X2565" s="116">
        <v>39</v>
      </c>
      <c r="Y2565" s="116">
        <v>132</v>
      </c>
      <c r="Z2565" s="116">
        <v>28</v>
      </c>
      <c r="AA2565" s="116">
        <v>65</v>
      </c>
      <c r="AB2565" s="116">
        <v>0</v>
      </c>
      <c r="AC2565" s="116">
        <v>0</v>
      </c>
      <c r="AD2565" s="116">
        <v>64</v>
      </c>
      <c r="AE2565" s="116">
        <v>224</v>
      </c>
      <c r="AF2565" s="116" t="s">
        <v>1860</v>
      </c>
      <c r="AG2565" s="117"/>
      <c r="AH2565" s="117" t="s">
        <v>1861</v>
      </c>
    </row>
    <row r="2566" spans="1:34" x14ac:dyDescent="0.25">
      <c r="A2566" s="117" t="s">
        <v>583</v>
      </c>
      <c r="B2566" s="117" t="s">
        <v>228</v>
      </c>
      <c r="C2566" s="117" t="s">
        <v>6813</v>
      </c>
      <c r="D2566" s="117" t="s">
        <v>582</v>
      </c>
      <c r="E2566" s="117" t="s">
        <v>584</v>
      </c>
      <c r="F2566" s="117" t="s">
        <v>1488</v>
      </c>
      <c r="G2566" s="117" t="s">
        <v>1489</v>
      </c>
      <c r="H2566" s="117" t="s">
        <v>5262</v>
      </c>
      <c r="I2566" s="117"/>
      <c r="J2566" s="116" t="s">
        <v>1858</v>
      </c>
      <c r="K2566" s="116">
        <v>8.4753000000000007</v>
      </c>
      <c r="L2566" s="116">
        <v>25.6892</v>
      </c>
      <c r="M2566" s="117" t="s">
        <v>1859</v>
      </c>
      <c r="N2566" s="116" t="s">
        <v>146</v>
      </c>
      <c r="O2566" s="116">
        <v>0</v>
      </c>
      <c r="P2566" s="116">
        <v>0</v>
      </c>
      <c r="Q2566" s="116">
        <v>0</v>
      </c>
      <c r="R2566" s="116">
        <v>0</v>
      </c>
      <c r="S2566" s="116">
        <v>0</v>
      </c>
      <c r="T2566" s="116">
        <v>0</v>
      </c>
      <c r="U2566" s="116" t="s">
        <v>159</v>
      </c>
      <c r="V2566" s="116">
        <v>118</v>
      </c>
      <c r="W2566" s="116">
        <v>510</v>
      </c>
      <c r="X2566" s="116">
        <v>76</v>
      </c>
      <c r="Y2566" s="116">
        <v>380</v>
      </c>
      <c r="Z2566" s="116">
        <v>42</v>
      </c>
      <c r="AA2566" s="116">
        <v>130</v>
      </c>
      <c r="AB2566" s="116">
        <v>1</v>
      </c>
      <c r="AC2566" s="116">
        <v>3</v>
      </c>
      <c r="AD2566" s="116">
        <v>38</v>
      </c>
      <c r="AE2566" s="116">
        <v>211</v>
      </c>
      <c r="AF2566" s="116" t="s">
        <v>1860</v>
      </c>
      <c r="AG2566" s="117"/>
      <c r="AH2566" s="117" t="s">
        <v>1861</v>
      </c>
    </row>
    <row r="2567" spans="1:34" x14ac:dyDescent="0.25">
      <c r="A2567" s="117" t="s">
        <v>583</v>
      </c>
      <c r="B2567" s="117" t="s">
        <v>228</v>
      </c>
      <c r="C2567" s="117" t="s">
        <v>6814</v>
      </c>
      <c r="D2567" s="117" t="s">
        <v>582</v>
      </c>
      <c r="E2567" s="117" t="s">
        <v>584</v>
      </c>
      <c r="F2567" s="117" t="s">
        <v>1488</v>
      </c>
      <c r="G2567" s="117" t="s">
        <v>1489</v>
      </c>
      <c r="H2567" s="117" t="s">
        <v>6815</v>
      </c>
      <c r="I2567" s="117"/>
      <c r="J2567" s="116" t="s">
        <v>1858</v>
      </c>
      <c r="K2567" s="116">
        <v>8.2775929999999995</v>
      </c>
      <c r="L2567" s="116">
        <v>25.401323000000001</v>
      </c>
      <c r="M2567" s="117" t="s">
        <v>1859</v>
      </c>
      <c r="N2567" s="116" t="s">
        <v>146</v>
      </c>
      <c r="O2567" s="116">
        <v>0</v>
      </c>
      <c r="P2567" s="116">
        <v>0</v>
      </c>
      <c r="Q2567" s="116">
        <v>0</v>
      </c>
      <c r="R2567" s="116">
        <v>0</v>
      </c>
      <c r="S2567" s="116">
        <v>0</v>
      </c>
      <c r="T2567" s="116">
        <v>0</v>
      </c>
      <c r="U2567" s="116" t="s">
        <v>159</v>
      </c>
      <c r="V2567" s="116">
        <v>92</v>
      </c>
      <c r="W2567" s="116">
        <v>430</v>
      </c>
      <c r="X2567" s="116">
        <v>82</v>
      </c>
      <c r="Y2567" s="116">
        <v>408</v>
      </c>
      <c r="Z2567" s="116">
        <v>10</v>
      </c>
      <c r="AA2567" s="116">
        <v>22</v>
      </c>
      <c r="AB2567" s="116">
        <v>0</v>
      </c>
      <c r="AC2567" s="116">
        <v>0</v>
      </c>
      <c r="AD2567" s="116">
        <v>0</v>
      </c>
      <c r="AE2567" s="116">
        <v>0</v>
      </c>
      <c r="AF2567" s="116" t="s">
        <v>1860</v>
      </c>
      <c r="AG2567" s="117"/>
      <c r="AH2567" s="117" t="s">
        <v>1861</v>
      </c>
    </row>
    <row r="2568" spans="1:34" x14ac:dyDescent="0.25">
      <c r="A2568" s="117" t="s">
        <v>583</v>
      </c>
      <c r="B2568" s="117" t="s">
        <v>228</v>
      </c>
      <c r="C2568" s="117" t="s">
        <v>6816</v>
      </c>
      <c r="D2568" s="117" t="s">
        <v>582</v>
      </c>
      <c r="E2568" s="117" t="s">
        <v>584</v>
      </c>
      <c r="F2568" s="117" t="s">
        <v>1488</v>
      </c>
      <c r="G2568" s="117" t="s">
        <v>1489</v>
      </c>
      <c r="H2568" s="117" t="s">
        <v>6817</v>
      </c>
      <c r="I2568" s="117"/>
      <c r="J2568" s="116" t="s">
        <v>1858</v>
      </c>
      <c r="K2568" s="116">
        <v>8.4896799999999999</v>
      </c>
      <c r="L2568" s="116">
        <v>25.669440000000002</v>
      </c>
      <c r="M2568" s="117" t="s">
        <v>1859</v>
      </c>
      <c r="N2568" s="116" t="s">
        <v>146</v>
      </c>
      <c r="O2568" s="116">
        <v>0</v>
      </c>
      <c r="P2568" s="116">
        <v>0</v>
      </c>
      <c r="Q2568" s="116">
        <v>0</v>
      </c>
      <c r="R2568" s="116">
        <v>0</v>
      </c>
      <c r="S2568" s="116">
        <v>0</v>
      </c>
      <c r="T2568" s="116">
        <v>0</v>
      </c>
      <c r="U2568" s="116" t="s">
        <v>159</v>
      </c>
      <c r="V2568" s="116">
        <v>30</v>
      </c>
      <c r="W2568" s="116">
        <v>150</v>
      </c>
      <c r="X2568" s="116">
        <v>12</v>
      </c>
      <c r="Y2568" s="116">
        <v>60</v>
      </c>
      <c r="Z2568" s="116">
        <v>18</v>
      </c>
      <c r="AA2568" s="116">
        <v>90</v>
      </c>
      <c r="AB2568" s="116">
        <v>0</v>
      </c>
      <c r="AC2568" s="116">
        <v>0</v>
      </c>
      <c r="AD2568" s="116">
        <v>0</v>
      </c>
      <c r="AE2568" s="116">
        <v>0</v>
      </c>
      <c r="AF2568" s="116" t="s">
        <v>1860</v>
      </c>
      <c r="AG2568" s="117" t="s">
        <v>1888</v>
      </c>
      <c r="AH2568" s="117" t="s">
        <v>1861</v>
      </c>
    </row>
    <row r="2569" spans="1:34" x14ac:dyDescent="0.25">
      <c r="A2569" s="117" t="s">
        <v>583</v>
      </c>
      <c r="B2569" s="117" t="s">
        <v>228</v>
      </c>
      <c r="C2569" s="117" t="s">
        <v>6818</v>
      </c>
      <c r="D2569" s="117" t="s">
        <v>582</v>
      </c>
      <c r="E2569" s="117" t="s">
        <v>584</v>
      </c>
      <c r="F2569" s="117" t="s">
        <v>874</v>
      </c>
      <c r="G2569" s="117" t="s">
        <v>875</v>
      </c>
      <c r="H2569" s="117" t="s">
        <v>6819</v>
      </c>
      <c r="I2569" s="117"/>
      <c r="J2569" s="116" t="s">
        <v>1858</v>
      </c>
      <c r="K2569" s="116">
        <v>8.4567709999999998</v>
      </c>
      <c r="L2569" s="116">
        <v>24.786504000000001</v>
      </c>
      <c r="M2569" s="117" t="s">
        <v>1859</v>
      </c>
      <c r="N2569" s="116" t="s">
        <v>146</v>
      </c>
      <c r="O2569" s="116">
        <v>0</v>
      </c>
      <c r="P2569" s="116">
        <v>0</v>
      </c>
      <c r="Q2569" s="116">
        <v>0</v>
      </c>
      <c r="R2569" s="116">
        <v>0</v>
      </c>
      <c r="S2569" s="116">
        <v>0</v>
      </c>
      <c r="T2569" s="116">
        <v>0</v>
      </c>
      <c r="U2569" s="116" t="s">
        <v>159</v>
      </c>
      <c r="V2569" s="116">
        <v>13</v>
      </c>
      <c r="W2569" s="116">
        <v>30</v>
      </c>
      <c r="X2569" s="116">
        <v>3</v>
      </c>
      <c r="Y2569" s="116">
        <v>7</v>
      </c>
      <c r="Z2569" s="116">
        <v>10</v>
      </c>
      <c r="AA2569" s="116">
        <v>23</v>
      </c>
      <c r="AB2569" s="116">
        <v>0</v>
      </c>
      <c r="AC2569" s="116">
        <v>0</v>
      </c>
      <c r="AD2569" s="116">
        <v>180</v>
      </c>
      <c r="AE2569" s="116">
        <v>760</v>
      </c>
      <c r="AF2569" s="116" t="s">
        <v>1860</v>
      </c>
      <c r="AG2569" s="117"/>
      <c r="AH2569" s="117" t="s">
        <v>1861</v>
      </c>
    </row>
    <row r="2570" spans="1:34" x14ac:dyDescent="0.25">
      <c r="A2570" s="117" t="s">
        <v>583</v>
      </c>
      <c r="B2570" s="117" t="s">
        <v>228</v>
      </c>
      <c r="C2570" s="117" t="s">
        <v>6820</v>
      </c>
      <c r="D2570" s="117" t="s">
        <v>582</v>
      </c>
      <c r="E2570" s="117" t="s">
        <v>584</v>
      </c>
      <c r="F2570" s="117" t="s">
        <v>874</v>
      </c>
      <c r="G2570" s="117" t="s">
        <v>875</v>
      </c>
      <c r="H2570" s="117" t="s">
        <v>6821</v>
      </c>
      <c r="I2570" s="117"/>
      <c r="J2570" s="116" t="s">
        <v>1858</v>
      </c>
      <c r="K2570" s="116">
        <v>8.4816140000000004</v>
      </c>
      <c r="L2570" s="116">
        <v>24.951982999999998</v>
      </c>
      <c r="M2570" s="117" t="s">
        <v>1859</v>
      </c>
      <c r="N2570" s="116" t="s">
        <v>159</v>
      </c>
      <c r="O2570" s="116">
        <v>5</v>
      </c>
      <c r="P2570" s="116">
        <v>15</v>
      </c>
      <c r="Q2570" s="116">
        <v>5</v>
      </c>
      <c r="R2570" s="116">
        <v>15</v>
      </c>
      <c r="S2570" s="116">
        <v>0</v>
      </c>
      <c r="T2570" s="116">
        <v>0</v>
      </c>
      <c r="U2570" s="116" t="s">
        <v>159</v>
      </c>
      <c r="V2570" s="116">
        <v>30</v>
      </c>
      <c r="W2570" s="116">
        <v>78</v>
      </c>
      <c r="X2570" s="116">
        <v>18</v>
      </c>
      <c r="Y2570" s="116">
        <v>51</v>
      </c>
      <c r="Z2570" s="116">
        <v>12</v>
      </c>
      <c r="AA2570" s="116">
        <v>27</v>
      </c>
      <c r="AB2570" s="116">
        <v>0</v>
      </c>
      <c r="AC2570" s="116">
        <v>0</v>
      </c>
      <c r="AD2570" s="116">
        <v>15</v>
      </c>
      <c r="AE2570" s="116">
        <v>56</v>
      </c>
      <c r="AF2570" s="116" t="s">
        <v>1860</v>
      </c>
      <c r="AG2570" s="117"/>
      <c r="AH2570" s="117" t="s">
        <v>1861</v>
      </c>
    </row>
    <row r="2571" spans="1:34" x14ac:dyDescent="0.25">
      <c r="A2571" s="117" t="s">
        <v>583</v>
      </c>
      <c r="B2571" s="117" t="s">
        <v>228</v>
      </c>
      <c r="C2571" s="117" t="s">
        <v>6822</v>
      </c>
      <c r="D2571" s="117" t="s">
        <v>582</v>
      </c>
      <c r="E2571" s="117" t="s">
        <v>584</v>
      </c>
      <c r="F2571" s="117" t="s">
        <v>874</v>
      </c>
      <c r="G2571" s="117" t="s">
        <v>875</v>
      </c>
      <c r="H2571" s="117" t="s">
        <v>6823</v>
      </c>
      <c r="I2571" s="117"/>
      <c r="J2571" s="116" t="s">
        <v>1858</v>
      </c>
      <c r="K2571" s="116">
        <v>8.4961780000000005</v>
      </c>
      <c r="L2571" s="116">
        <v>24.877741</v>
      </c>
      <c r="M2571" s="117" t="s">
        <v>1859</v>
      </c>
      <c r="N2571" s="116" t="s">
        <v>159</v>
      </c>
      <c r="O2571" s="116">
        <v>10</v>
      </c>
      <c r="P2571" s="116">
        <v>30</v>
      </c>
      <c r="Q2571" s="116">
        <v>10</v>
      </c>
      <c r="R2571" s="116">
        <v>30</v>
      </c>
      <c r="S2571" s="116">
        <v>0</v>
      </c>
      <c r="T2571" s="116">
        <v>0</v>
      </c>
      <c r="U2571" s="116" t="s">
        <v>159</v>
      </c>
      <c r="V2571" s="116">
        <v>23</v>
      </c>
      <c r="W2571" s="116">
        <v>59</v>
      </c>
      <c r="X2571" s="116">
        <v>15</v>
      </c>
      <c r="Y2571" s="116">
        <v>40</v>
      </c>
      <c r="Z2571" s="116">
        <v>8</v>
      </c>
      <c r="AA2571" s="116">
        <v>19</v>
      </c>
      <c r="AB2571" s="116">
        <v>0</v>
      </c>
      <c r="AC2571" s="116">
        <v>0</v>
      </c>
      <c r="AD2571" s="116">
        <v>377</v>
      </c>
      <c r="AE2571" s="116">
        <v>1246</v>
      </c>
      <c r="AF2571" s="116" t="s">
        <v>1860</v>
      </c>
      <c r="AG2571" s="117"/>
      <c r="AH2571" s="117" t="s">
        <v>1861</v>
      </c>
    </row>
    <row r="2572" spans="1:34" x14ac:dyDescent="0.25">
      <c r="A2572" s="117" t="s">
        <v>583</v>
      </c>
      <c r="B2572" s="117" t="s">
        <v>228</v>
      </c>
      <c r="C2572" s="117" t="s">
        <v>6824</v>
      </c>
      <c r="D2572" s="117" t="s">
        <v>582</v>
      </c>
      <c r="E2572" s="117" t="s">
        <v>584</v>
      </c>
      <c r="F2572" s="117" t="s">
        <v>874</v>
      </c>
      <c r="G2572" s="117" t="s">
        <v>875</v>
      </c>
      <c r="H2572" s="117" t="s">
        <v>6825</v>
      </c>
      <c r="I2572" s="117"/>
      <c r="J2572" s="116" t="s">
        <v>1858</v>
      </c>
      <c r="K2572" s="116">
        <v>8.4497900000000001</v>
      </c>
      <c r="L2572" s="116">
        <v>25.01793</v>
      </c>
      <c r="M2572" s="117" t="s">
        <v>1859</v>
      </c>
      <c r="N2572" s="116" t="s">
        <v>146</v>
      </c>
      <c r="O2572" s="116">
        <v>0</v>
      </c>
      <c r="P2572" s="116">
        <v>0</v>
      </c>
      <c r="Q2572" s="116">
        <v>0</v>
      </c>
      <c r="R2572" s="116">
        <v>0</v>
      </c>
      <c r="S2572" s="116">
        <v>0</v>
      </c>
      <c r="T2572" s="116">
        <v>0</v>
      </c>
      <c r="U2572" s="116" t="s">
        <v>159</v>
      </c>
      <c r="V2572" s="116">
        <v>21</v>
      </c>
      <c r="W2572" s="116">
        <v>72</v>
      </c>
      <c r="X2572" s="116">
        <v>3</v>
      </c>
      <c r="Y2572" s="116">
        <v>10</v>
      </c>
      <c r="Z2572" s="116">
        <v>18</v>
      </c>
      <c r="AA2572" s="116">
        <v>62</v>
      </c>
      <c r="AB2572" s="116">
        <v>0</v>
      </c>
      <c r="AC2572" s="116">
        <v>0</v>
      </c>
      <c r="AD2572" s="116">
        <v>20</v>
      </c>
      <c r="AE2572" s="116">
        <v>70</v>
      </c>
      <c r="AF2572" s="116" t="s">
        <v>1860</v>
      </c>
      <c r="AG2572" s="117"/>
      <c r="AH2572" s="117" t="s">
        <v>1861</v>
      </c>
    </row>
    <row r="2573" spans="1:34" x14ac:dyDescent="0.25">
      <c r="A2573" s="117" t="s">
        <v>583</v>
      </c>
      <c r="B2573" s="117" t="s">
        <v>228</v>
      </c>
      <c r="C2573" s="117" t="s">
        <v>6826</v>
      </c>
      <c r="D2573" s="117" t="s">
        <v>582</v>
      </c>
      <c r="E2573" s="117" t="s">
        <v>584</v>
      </c>
      <c r="F2573" s="117" t="s">
        <v>874</v>
      </c>
      <c r="G2573" s="117" t="s">
        <v>875</v>
      </c>
      <c r="H2573" s="117" t="s">
        <v>6827</v>
      </c>
      <c r="I2573" s="117"/>
      <c r="J2573" s="116" t="s">
        <v>1858</v>
      </c>
      <c r="K2573" s="116">
        <v>8.4681800000000003</v>
      </c>
      <c r="L2573" s="116">
        <v>25.10455</v>
      </c>
      <c r="M2573" s="117" t="s">
        <v>1859</v>
      </c>
      <c r="N2573" s="116" t="s">
        <v>159</v>
      </c>
      <c r="O2573" s="116">
        <v>73</v>
      </c>
      <c r="P2573" s="116">
        <v>410</v>
      </c>
      <c r="Q2573" s="116">
        <v>73</v>
      </c>
      <c r="R2573" s="116">
        <v>410</v>
      </c>
      <c r="S2573" s="116">
        <v>0</v>
      </c>
      <c r="T2573" s="116">
        <v>0</v>
      </c>
      <c r="U2573" s="116" t="s">
        <v>159</v>
      </c>
      <c r="V2573" s="116">
        <v>32</v>
      </c>
      <c r="W2573" s="116">
        <v>82</v>
      </c>
      <c r="X2573" s="116">
        <v>12</v>
      </c>
      <c r="Y2573" s="116">
        <v>24</v>
      </c>
      <c r="Z2573" s="116">
        <v>20</v>
      </c>
      <c r="AA2573" s="116">
        <v>58</v>
      </c>
      <c r="AB2573" s="116">
        <v>0</v>
      </c>
      <c r="AC2573" s="116">
        <v>0</v>
      </c>
      <c r="AD2573" s="116">
        <v>170</v>
      </c>
      <c r="AE2573" s="116">
        <v>560</v>
      </c>
      <c r="AF2573" s="116" t="s">
        <v>1860</v>
      </c>
      <c r="AG2573" s="117"/>
      <c r="AH2573" s="117" t="s">
        <v>1861</v>
      </c>
    </row>
    <row r="2574" spans="1:34" x14ac:dyDescent="0.25">
      <c r="A2574" s="117" t="s">
        <v>583</v>
      </c>
      <c r="B2574" s="117" t="s">
        <v>228</v>
      </c>
      <c r="C2574" s="117" t="s">
        <v>6828</v>
      </c>
      <c r="D2574" s="117" t="s">
        <v>582</v>
      </c>
      <c r="E2574" s="117" t="s">
        <v>584</v>
      </c>
      <c r="F2574" s="117" t="s">
        <v>874</v>
      </c>
      <c r="G2574" s="117" t="s">
        <v>875</v>
      </c>
      <c r="H2574" s="117" t="s">
        <v>6829</v>
      </c>
      <c r="I2574" s="117"/>
      <c r="J2574" s="116" t="s">
        <v>1858</v>
      </c>
      <c r="K2574" s="116">
        <v>8.4972089999999998</v>
      </c>
      <c r="L2574" s="116">
        <v>25.191770000000002</v>
      </c>
      <c r="M2574" s="117" t="s">
        <v>1859</v>
      </c>
      <c r="N2574" s="116" t="s">
        <v>146</v>
      </c>
      <c r="O2574" s="116">
        <v>0</v>
      </c>
      <c r="P2574" s="116">
        <v>0</v>
      </c>
      <c r="Q2574" s="116">
        <v>0</v>
      </c>
      <c r="R2574" s="116">
        <v>0</v>
      </c>
      <c r="S2574" s="116">
        <v>0</v>
      </c>
      <c r="T2574" s="116">
        <v>0</v>
      </c>
      <c r="U2574" s="116" t="s">
        <v>159</v>
      </c>
      <c r="V2574" s="116">
        <v>20</v>
      </c>
      <c r="W2574" s="116">
        <v>54</v>
      </c>
      <c r="X2574" s="116">
        <v>6</v>
      </c>
      <c r="Y2574" s="116">
        <v>21</v>
      </c>
      <c r="Z2574" s="116">
        <v>14</v>
      </c>
      <c r="AA2574" s="116">
        <v>33</v>
      </c>
      <c r="AB2574" s="116">
        <v>0</v>
      </c>
      <c r="AC2574" s="116">
        <v>0</v>
      </c>
      <c r="AD2574" s="116">
        <v>85</v>
      </c>
      <c r="AE2574" s="116">
        <v>270</v>
      </c>
      <c r="AF2574" s="116" t="s">
        <v>1860</v>
      </c>
      <c r="AG2574" s="117"/>
      <c r="AH2574" s="117" t="s">
        <v>1861</v>
      </c>
    </row>
    <row r="2575" spans="1:34" x14ac:dyDescent="0.25">
      <c r="A2575" s="117" t="s">
        <v>583</v>
      </c>
      <c r="B2575" s="117" t="s">
        <v>228</v>
      </c>
      <c r="C2575" s="117" t="s">
        <v>6830</v>
      </c>
      <c r="D2575" s="117" t="s">
        <v>582</v>
      </c>
      <c r="E2575" s="117" t="s">
        <v>584</v>
      </c>
      <c r="F2575" s="117" t="s">
        <v>874</v>
      </c>
      <c r="G2575" s="117" t="s">
        <v>875</v>
      </c>
      <c r="H2575" s="117" t="s">
        <v>6831</v>
      </c>
      <c r="I2575" s="117"/>
      <c r="J2575" s="116" t="s">
        <v>1858</v>
      </c>
      <c r="K2575" s="116">
        <v>8.5284329999999997</v>
      </c>
      <c r="L2575" s="116">
        <v>25.252312</v>
      </c>
      <c r="M2575" s="117" t="s">
        <v>1859</v>
      </c>
      <c r="N2575" s="116" t="s">
        <v>159</v>
      </c>
      <c r="O2575" s="116">
        <v>9</v>
      </c>
      <c r="P2575" s="116">
        <v>32</v>
      </c>
      <c r="Q2575" s="116">
        <v>9</v>
      </c>
      <c r="R2575" s="116">
        <v>32</v>
      </c>
      <c r="S2575" s="116">
        <v>0</v>
      </c>
      <c r="T2575" s="116">
        <v>0</v>
      </c>
      <c r="U2575" s="116" t="s">
        <v>159</v>
      </c>
      <c r="V2575" s="116">
        <v>12</v>
      </c>
      <c r="W2575" s="116">
        <v>38</v>
      </c>
      <c r="X2575" s="116">
        <v>8</v>
      </c>
      <c r="Y2575" s="116">
        <v>26</v>
      </c>
      <c r="Z2575" s="116">
        <v>4</v>
      </c>
      <c r="AA2575" s="116">
        <v>12</v>
      </c>
      <c r="AB2575" s="116">
        <v>0</v>
      </c>
      <c r="AC2575" s="116">
        <v>0</v>
      </c>
      <c r="AD2575" s="116">
        <v>120</v>
      </c>
      <c r="AE2575" s="116">
        <v>400</v>
      </c>
      <c r="AF2575" s="116" t="s">
        <v>1860</v>
      </c>
      <c r="AG2575" s="117"/>
      <c r="AH2575" s="117" t="s">
        <v>1861</v>
      </c>
    </row>
    <row r="2576" spans="1:34" x14ac:dyDescent="0.25">
      <c r="A2576" s="117" t="s">
        <v>583</v>
      </c>
      <c r="B2576" s="117" t="s">
        <v>228</v>
      </c>
      <c r="C2576" s="117" t="s">
        <v>6832</v>
      </c>
      <c r="D2576" s="117" t="s">
        <v>582</v>
      </c>
      <c r="E2576" s="117" t="s">
        <v>584</v>
      </c>
      <c r="F2576" s="117" t="s">
        <v>874</v>
      </c>
      <c r="G2576" s="117" t="s">
        <v>875</v>
      </c>
      <c r="H2576" s="117" t="s">
        <v>6833</v>
      </c>
      <c r="I2576" s="117"/>
      <c r="J2576" s="116" t="s">
        <v>1858</v>
      </c>
      <c r="K2576" s="116">
        <v>8.4633500000000002</v>
      </c>
      <c r="L2576" s="116">
        <v>24.808949999999999</v>
      </c>
      <c r="M2576" s="117" t="s">
        <v>1859</v>
      </c>
      <c r="N2576" s="116" t="s">
        <v>159</v>
      </c>
      <c r="O2576" s="116">
        <v>40</v>
      </c>
      <c r="P2576" s="116">
        <v>280</v>
      </c>
      <c r="Q2576" s="116">
        <v>40</v>
      </c>
      <c r="R2576" s="116">
        <v>280</v>
      </c>
      <c r="S2576" s="116">
        <v>0</v>
      </c>
      <c r="T2576" s="116">
        <v>0</v>
      </c>
      <c r="U2576" s="116" t="s">
        <v>159</v>
      </c>
      <c r="V2576" s="116">
        <v>16</v>
      </c>
      <c r="W2576" s="116">
        <v>38</v>
      </c>
      <c r="X2576" s="116">
        <v>10</v>
      </c>
      <c r="Y2576" s="116">
        <v>20</v>
      </c>
      <c r="Z2576" s="116">
        <v>6</v>
      </c>
      <c r="AA2576" s="116">
        <v>18</v>
      </c>
      <c r="AB2576" s="116">
        <v>0</v>
      </c>
      <c r="AC2576" s="116">
        <v>0</v>
      </c>
      <c r="AD2576" s="116">
        <v>153</v>
      </c>
      <c r="AE2576" s="116">
        <v>488</v>
      </c>
      <c r="AF2576" s="116" t="s">
        <v>1860</v>
      </c>
      <c r="AG2576" s="117"/>
      <c r="AH2576" s="117" t="s">
        <v>1861</v>
      </c>
    </row>
    <row r="2577" spans="1:34" x14ac:dyDescent="0.25">
      <c r="A2577" s="117" t="s">
        <v>583</v>
      </c>
      <c r="B2577" s="117" t="s">
        <v>228</v>
      </c>
      <c r="C2577" s="117" t="s">
        <v>6834</v>
      </c>
      <c r="D2577" s="117" t="s">
        <v>582</v>
      </c>
      <c r="E2577" s="117" t="s">
        <v>584</v>
      </c>
      <c r="F2577" s="117" t="s">
        <v>874</v>
      </c>
      <c r="G2577" s="117" t="s">
        <v>875</v>
      </c>
      <c r="H2577" s="117" t="s">
        <v>6835</v>
      </c>
      <c r="I2577" s="117"/>
      <c r="J2577" s="116" t="s">
        <v>1858</v>
      </c>
      <c r="K2577" s="116">
        <v>8.4627999999999997</v>
      </c>
      <c r="L2577" s="116">
        <v>24.806733000000001</v>
      </c>
      <c r="M2577" s="117" t="s">
        <v>1859</v>
      </c>
      <c r="N2577" s="116" t="s">
        <v>159</v>
      </c>
      <c r="O2577" s="116">
        <v>5</v>
      </c>
      <c r="P2577" s="116">
        <v>16</v>
      </c>
      <c r="Q2577" s="116">
        <v>5</v>
      </c>
      <c r="R2577" s="116">
        <v>16</v>
      </c>
      <c r="S2577" s="116">
        <v>0</v>
      </c>
      <c r="T2577" s="116">
        <v>0</v>
      </c>
      <c r="U2577" s="116" t="s">
        <v>159</v>
      </c>
      <c r="V2577" s="116">
        <v>40</v>
      </c>
      <c r="W2577" s="116">
        <v>120</v>
      </c>
      <c r="X2577" s="116">
        <v>25</v>
      </c>
      <c r="Y2577" s="116">
        <v>72</v>
      </c>
      <c r="Z2577" s="116">
        <v>15</v>
      </c>
      <c r="AA2577" s="116">
        <v>48</v>
      </c>
      <c r="AB2577" s="116">
        <v>0</v>
      </c>
      <c r="AC2577" s="116">
        <v>0</v>
      </c>
      <c r="AD2577" s="116">
        <v>76</v>
      </c>
      <c r="AE2577" s="116">
        <v>260</v>
      </c>
      <c r="AF2577" s="116" t="s">
        <v>1860</v>
      </c>
      <c r="AG2577" s="117"/>
      <c r="AH2577" s="117" t="s">
        <v>1861</v>
      </c>
    </row>
    <row r="2578" spans="1:34" x14ac:dyDescent="0.25">
      <c r="A2578" s="117" t="s">
        <v>583</v>
      </c>
      <c r="B2578" s="117" t="s">
        <v>228</v>
      </c>
      <c r="C2578" s="117" t="s">
        <v>6836</v>
      </c>
      <c r="D2578" s="117" t="s">
        <v>582</v>
      </c>
      <c r="E2578" s="117" t="s">
        <v>584</v>
      </c>
      <c r="F2578" s="117" t="s">
        <v>874</v>
      </c>
      <c r="G2578" s="117" t="s">
        <v>875</v>
      </c>
      <c r="H2578" s="117" t="s">
        <v>6837</v>
      </c>
      <c r="I2578" s="117"/>
      <c r="J2578" s="116" t="s">
        <v>1858</v>
      </c>
      <c r="K2578" s="116">
        <v>8.4325500000000009</v>
      </c>
      <c r="L2578" s="116">
        <v>24.856133</v>
      </c>
      <c r="M2578" s="117" t="s">
        <v>1859</v>
      </c>
      <c r="N2578" s="116" t="s">
        <v>146</v>
      </c>
      <c r="O2578" s="116">
        <v>0</v>
      </c>
      <c r="P2578" s="116">
        <v>0</v>
      </c>
      <c r="Q2578" s="116">
        <v>0</v>
      </c>
      <c r="R2578" s="116">
        <v>0</v>
      </c>
      <c r="S2578" s="116">
        <v>0</v>
      </c>
      <c r="T2578" s="116">
        <v>0</v>
      </c>
      <c r="U2578" s="116" t="s">
        <v>159</v>
      </c>
      <c r="V2578" s="116">
        <v>23</v>
      </c>
      <c r="W2578" s="116">
        <v>70</v>
      </c>
      <c r="X2578" s="116">
        <v>20</v>
      </c>
      <c r="Y2578" s="116">
        <v>62</v>
      </c>
      <c r="Z2578" s="116">
        <v>3</v>
      </c>
      <c r="AA2578" s="116">
        <v>8</v>
      </c>
      <c r="AB2578" s="116">
        <v>0</v>
      </c>
      <c r="AC2578" s="116">
        <v>0</v>
      </c>
      <c r="AD2578" s="116">
        <v>18</v>
      </c>
      <c r="AE2578" s="116">
        <v>50</v>
      </c>
      <c r="AF2578" s="116" t="s">
        <v>1860</v>
      </c>
      <c r="AG2578" s="117"/>
      <c r="AH2578" s="117" t="s">
        <v>1861</v>
      </c>
    </row>
    <row r="2579" spans="1:34" x14ac:dyDescent="0.25">
      <c r="A2579" s="117" t="s">
        <v>583</v>
      </c>
      <c r="B2579" s="117" t="s">
        <v>228</v>
      </c>
      <c r="C2579" s="117" t="s">
        <v>6838</v>
      </c>
      <c r="D2579" s="117" t="s">
        <v>582</v>
      </c>
      <c r="E2579" s="117" t="s">
        <v>584</v>
      </c>
      <c r="F2579" s="117" t="s">
        <v>874</v>
      </c>
      <c r="G2579" s="117" t="s">
        <v>875</v>
      </c>
      <c r="H2579" s="117" t="s">
        <v>6839</v>
      </c>
      <c r="I2579" s="117"/>
      <c r="J2579" s="116" t="s">
        <v>1858</v>
      </c>
      <c r="K2579" s="116">
        <v>8.6720000000000006</v>
      </c>
      <c r="L2579" s="116">
        <v>24.675000000000001</v>
      </c>
      <c r="M2579" s="117" t="s">
        <v>1859</v>
      </c>
      <c r="N2579" s="116" t="s">
        <v>146</v>
      </c>
      <c r="O2579" s="116">
        <v>0</v>
      </c>
      <c r="P2579" s="116">
        <v>0</v>
      </c>
      <c r="Q2579" s="116">
        <v>0</v>
      </c>
      <c r="R2579" s="116">
        <v>0</v>
      </c>
      <c r="S2579" s="116">
        <v>0</v>
      </c>
      <c r="T2579" s="116">
        <v>0</v>
      </c>
      <c r="U2579" s="116" t="s">
        <v>159</v>
      </c>
      <c r="V2579" s="116">
        <v>51</v>
      </c>
      <c r="W2579" s="116">
        <v>201</v>
      </c>
      <c r="X2579" s="116">
        <v>31</v>
      </c>
      <c r="Y2579" s="116">
        <v>155</v>
      </c>
      <c r="Z2579" s="116">
        <v>20</v>
      </c>
      <c r="AA2579" s="116">
        <v>46</v>
      </c>
      <c r="AB2579" s="116">
        <v>0</v>
      </c>
      <c r="AC2579" s="116">
        <v>0</v>
      </c>
      <c r="AD2579" s="116">
        <v>0</v>
      </c>
      <c r="AE2579" s="116">
        <v>0</v>
      </c>
      <c r="AF2579" s="116" t="s">
        <v>1860</v>
      </c>
      <c r="AG2579" s="117" t="s">
        <v>1888</v>
      </c>
      <c r="AH2579" s="117" t="s">
        <v>1861</v>
      </c>
    </row>
    <row r="2580" spans="1:34" x14ac:dyDescent="0.25">
      <c r="A2580" s="117" t="s">
        <v>583</v>
      </c>
      <c r="B2580" s="117" t="s">
        <v>228</v>
      </c>
      <c r="C2580" s="117" t="s">
        <v>6840</v>
      </c>
      <c r="D2580" s="117" t="s">
        <v>582</v>
      </c>
      <c r="E2580" s="117" t="s">
        <v>584</v>
      </c>
      <c r="F2580" s="117" t="s">
        <v>874</v>
      </c>
      <c r="G2580" s="117" t="s">
        <v>875</v>
      </c>
      <c r="H2580" s="117" t="s">
        <v>6841</v>
      </c>
      <c r="I2580" s="117"/>
      <c r="J2580" s="116" t="s">
        <v>1858</v>
      </c>
      <c r="K2580" s="116">
        <v>8.4809999999999999</v>
      </c>
      <c r="L2580" s="116">
        <v>25.3523</v>
      </c>
      <c r="M2580" s="117" t="s">
        <v>1859</v>
      </c>
      <c r="N2580" s="116" t="s">
        <v>146</v>
      </c>
      <c r="O2580" s="116">
        <v>0</v>
      </c>
      <c r="P2580" s="116">
        <v>0</v>
      </c>
      <c r="Q2580" s="116">
        <v>0</v>
      </c>
      <c r="R2580" s="116">
        <v>0</v>
      </c>
      <c r="S2580" s="116">
        <v>0</v>
      </c>
      <c r="T2580" s="116">
        <v>0</v>
      </c>
      <c r="U2580" s="116" t="s">
        <v>159</v>
      </c>
      <c r="V2580" s="116">
        <v>4</v>
      </c>
      <c r="W2580" s="116">
        <v>20</v>
      </c>
      <c r="X2580" s="116">
        <v>4</v>
      </c>
      <c r="Y2580" s="116">
        <v>20</v>
      </c>
      <c r="Z2580" s="116">
        <v>0</v>
      </c>
      <c r="AA2580" s="116">
        <v>0</v>
      </c>
      <c r="AB2580" s="116">
        <v>0</v>
      </c>
      <c r="AC2580" s="116">
        <v>0</v>
      </c>
      <c r="AD2580" s="116">
        <v>0</v>
      </c>
      <c r="AE2580" s="116">
        <v>0</v>
      </c>
      <c r="AF2580" s="116" t="s">
        <v>1860</v>
      </c>
      <c r="AG2580" s="117" t="s">
        <v>1888</v>
      </c>
      <c r="AH2580" s="117" t="s">
        <v>1861</v>
      </c>
    </row>
    <row r="2581" spans="1:34" x14ac:dyDescent="0.25">
      <c r="A2581" s="117" t="s">
        <v>583</v>
      </c>
      <c r="B2581" s="117" t="s">
        <v>228</v>
      </c>
      <c r="C2581" s="117" t="s">
        <v>6842</v>
      </c>
      <c r="D2581" s="117" t="s">
        <v>582</v>
      </c>
      <c r="E2581" s="117" t="s">
        <v>584</v>
      </c>
      <c r="F2581" s="117" t="s">
        <v>581</v>
      </c>
      <c r="G2581" s="117" t="s">
        <v>585</v>
      </c>
      <c r="H2581" s="117" t="s">
        <v>6843</v>
      </c>
      <c r="I2581" s="117"/>
      <c r="J2581" s="116" t="s">
        <v>1858</v>
      </c>
      <c r="K2581" s="116">
        <v>7.7117599999999999</v>
      </c>
      <c r="L2581" s="116">
        <v>26.193999999999999</v>
      </c>
      <c r="M2581" s="117" t="s">
        <v>1859</v>
      </c>
      <c r="N2581" s="116" t="s">
        <v>159</v>
      </c>
      <c r="O2581" s="116">
        <v>65</v>
      </c>
      <c r="P2581" s="116">
        <v>418</v>
      </c>
      <c r="Q2581" s="116">
        <v>65</v>
      </c>
      <c r="R2581" s="116">
        <v>418</v>
      </c>
      <c r="S2581" s="116">
        <v>0</v>
      </c>
      <c r="T2581" s="116">
        <v>0</v>
      </c>
      <c r="U2581" s="116" t="s">
        <v>159</v>
      </c>
      <c r="V2581" s="116">
        <v>465</v>
      </c>
      <c r="W2581" s="116">
        <v>3354</v>
      </c>
      <c r="X2581" s="116">
        <v>450</v>
      </c>
      <c r="Y2581" s="116">
        <v>3305</v>
      </c>
      <c r="Z2581" s="116">
        <v>15</v>
      </c>
      <c r="AA2581" s="116">
        <v>49</v>
      </c>
      <c r="AB2581" s="116">
        <v>0</v>
      </c>
      <c r="AC2581" s="116">
        <v>0</v>
      </c>
      <c r="AD2581" s="116">
        <v>190</v>
      </c>
      <c r="AE2581" s="116">
        <v>1200</v>
      </c>
      <c r="AF2581" s="116" t="s">
        <v>1860</v>
      </c>
      <c r="AG2581" s="117"/>
      <c r="AH2581" s="117" t="s">
        <v>1861</v>
      </c>
    </row>
    <row r="2582" spans="1:34" x14ac:dyDescent="0.25">
      <c r="A2582" s="117" t="s">
        <v>583</v>
      </c>
      <c r="B2582" s="117" t="s">
        <v>228</v>
      </c>
      <c r="C2582" s="117" t="s">
        <v>6844</v>
      </c>
      <c r="D2582" s="117" t="s">
        <v>582</v>
      </c>
      <c r="E2582" s="117" t="s">
        <v>584</v>
      </c>
      <c r="F2582" s="117" t="s">
        <v>581</v>
      </c>
      <c r="G2582" s="117" t="s">
        <v>585</v>
      </c>
      <c r="H2582" s="117" t="s">
        <v>6845</v>
      </c>
      <c r="I2582" s="117"/>
      <c r="J2582" s="116" t="s">
        <v>1858</v>
      </c>
      <c r="K2582" s="116">
        <v>7.7209500000000002</v>
      </c>
      <c r="L2582" s="116">
        <v>26.187467000000002</v>
      </c>
      <c r="M2582" s="117" t="s">
        <v>1859</v>
      </c>
      <c r="N2582" s="116" t="s">
        <v>159</v>
      </c>
      <c r="O2582" s="116">
        <v>68</v>
      </c>
      <c r="P2582" s="116">
        <v>160</v>
      </c>
      <c r="Q2582" s="116">
        <v>68</v>
      </c>
      <c r="R2582" s="116">
        <v>160</v>
      </c>
      <c r="S2582" s="116">
        <v>0</v>
      </c>
      <c r="T2582" s="116">
        <v>0</v>
      </c>
      <c r="U2582" s="116" t="s">
        <v>159</v>
      </c>
      <c r="V2582" s="116">
        <v>210</v>
      </c>
      <c r="W2582" s="116">
        <v>915</v>
      </c>
      <c r="X2582" s="116">
        <v>210</v>
      </c>
      <c r="Y2582" s="116">
        <v>915</v>
      </c>
      <c r="Z2582" s="116">
        <v>0</v>
      </c>
      <c r="AA2582" s="116">
        <v>0</v>
      </c>
      <c r="AB2582" s="116">
        <v>0</v>
      </c>
      <c r="AC2582" s="116">
        <v>0</v>
      </c>
      <c r="AD2582" s="116">
        <v>45</v>
      </c>
      <c r="AE2582" s="116">
        <v>220</v>
      </c>
      <c r="AF2582" s="116" t="s">
        <v>1860</v>
      </c>
      <c r="AG2582" s="117"/>
      <c r="AH2582" s="117" t="s">
        <v>1861</v>
      </c>
    </row>
    <row r="2583" spans="1:34" x14ac:dyDescent="0.25">
      <c r="A2583" s="117" t="s">
        <v>583</v>
      </c>
      <c r="B2583" s="117" t="s">
        <v>228</v>
      </c>
      <c r="C2583" s="117" t="s">
        <v>6846</v>
      </c>
      <c r="D2583" s="117" t="s">
        <v>582</v>
      </c>
      <c r="E2583" s="117" t="s">
        <v>584</v>
      </c>
      <c r="F2583" s="117" t="s">
        <v>581</v>
      </c>
      <c r="G2583" s="117" t="s">
        <v>585</v>
      </c>
      <c r="H2583" s="117" t="s">
        <v>6847</v>
      </c>
      <c r="I2583" s="117"/>
      <c r="J2583" s="116" t="s">
        <v>1858</v>
      </c>
      <c r="K2583" s="116">
        <v>7.7082629999999996</v>
      </c>
      <c r="L2583" s="116">
        <v>26.218015000000001</v>
      </c>
      <c r="M2583" s="117" t="s">
        <v>1859</v>
      </c>
      <c r="N2583" s="116" t="s">
        <v>159</v>
      </c>
      <c r="O2583" s="116">
        <v>52</v>
      </c>
      <c r="P2583" s="116">
        <v>270</v>
      </c>
      <c r="Q2583" s="116">
        <v>52</v>
      </c>
      <c r="R2583" s="116">
        <v>270</v>
      </c>
      <c r="S2583" s="116">
        <v>0</v>
      </c>
      <c r="T2583" s="116">
        <v>0</v>
      </c>
      <c r="U2583" s="116" t="s">
        <v>159</v>
      </c>
      <c r="V2583" s="116">
        <v>139</v>
      </c>
      <c r="W2583" s="116">
        <v>728</v>
      </c>
      <c r="X2583" s="116">
        <v>120</v>
      </c>
      <c r="Y2583" s="116">
        <v>655</v>
      </c>
      <c r="Z2583" s="116">
        <v>19</v>
      </c>
      <c r="AA2583" s="116">
        <v>73</v>
      </c>
      <c r="AB2583" s="116">
        <v>0</v>
      </c>
      <c r="AC2583" s="116">
        <v>0</v>
      </c>
      <c r="AD2583" s="116">
        <v>72</v>
      </c>
      <c r="AE2583" s="116">
        <v>480</v>
      </c>
      <c r="AF2583" s="116" t="s">
        <v>1860</v>
      </c>
      <c r="AG2583" s="117"/>
      <c r="AH2583" s="117" t="s">
        <v>1861</v>
      </c>
    </row>
    <row r="2584" spans="1:34" x14ac:dyDescent="0.25">
      <c r="A2584" s="117" t="s">
        <v>583</v>
      </c>
      <c r="B2584" s="117" t="s">
        <v>228</v>
      </c>
      <c r="C2584" s="117" t="s">
        <v>6848</v>
      </c>
      <c r="D2584" s="117" t="s">
        <v>582</v>
      </c>
      <c r="E2584" s="117" t="s">
        <v>584</v>
      </c>
      <c r="F2584" s="117" t="s">
        <v>581</v>
      </c>
      <c r="G2584" s="117" t="s">
        <v>585</v>
      </c>
      <c r="H2584" s="117" t="s">
        <v>6849</v>
      </c>
      <c r="I2584" s="117"/>
      <c r="J2584" s="116" t="s">
        <v>1858</v>
      </c>
      <c r="K2584" s="116">
        <v>7.7166980000000001</v>
      </c>
      <c r="L2584" s="116">
        <v>26.198225999999998</v>
      </c>
      <c r="M2584" s="117" t="s">
        <v>1859</v>
      </c>
      <c r="N2584" s="116" t="s">
        <v>159</v>
      </c>
      <c r="O2584" s="116">
        <v>55</v>
      </c>
      <c r="P2584" s="116">
        <v>320</v>
      </c>
      <c r="Q2584" s="116">
        <v>55</v>
      </c>
      <c r="R2584" s="116">
        <v>320</v>
      </c>
      <c r="S2584" s="116">
        <v>0</v>
      </c>
      <c r="T2584" s="116">
        <v>0</v>
      </c>
      <c r="U2584" s="116" t="s">
        <v>159</v>
      </c>
      <c r="V2584" s="116">
        <v>296</v>
      </c>
      <c r="W2584" s="116">
        <v>1802</v>
      </c>
      <c r="X2584" s="116">
        <v>296</v>
      </c>
      <c r="Y2584" s="116">
        <v>1802</v>
      </c>
      <c r="Z2584" s="116">
        <v>0</v>
      </c>
      <c r="AA2584" s="116">
        <v>0</v>
      </c>
      <c r="AB2584" s="116">
        <v>0</v>
      </c>
      <c r="AC2584" s="116">
        <v>0</v>
      </c>
      <c r="AD2584" s="116">
        <v>30</v>
      </c>
      <c r="AE2584" s="116">
        <v>150</v>
      </c>
      <c r="AF2584" s="116" t="s">
        <v>1860</v>
      </c>
      <c r="AG2584" s="117"/>
      <c r="AH2584" s="117" t="s">
        <v>1861</v>
      </c>
    </row>
    <row r="2585" spans="1:34" x14ac:dyDescent="0.25">
      <c r="A2585" s="117" t="s">
        <v>583</v>
      </c>
      <c r="B2585" s="117" t="s">
        <v>228</v>
      </c>
      <c r="C2585" s="117" t="s">
        <v>6850</v>
      </c>
      <c r="D2585" s="117" t="s">
        <v>582</v>
      </c>
      <c r="E2585" s="117" t="s">
        <v>584</v>
      </c>
      <c r="F2585" s="117" t="s">
        <v>581</v>
      </c>
      <c r="G2585" s="117" t="s">
        <v>585</v>
      </c>
      <c r="H2585" s="117" t="s">
        <v>6851</v>
      </c>
      <c r="I2585" s="117"/>
      <c r="J2585" s="116" t="s">
        <v>1858</v>
      </c>
      <c r="K2585" s="116">
        <v>7.722969</v>
      </c>
      <c r="L2585" s="116">
        <v>26.184721</v>
      </c>
      <c r="M2585" s="117" t="s">
        <v>1859</v>
      </c>
      <c r="N2585" s="116" t="s">
        <v>159</v>
      </c>
      <c r="O2585" s="116">
        <v>30</v>
      </c>
      <c r="P2585" s="116">
        <v>340</v>
      </c>
      <c r="Q2585" s="116">
        <v>30</v>
      </c>
      <c r="R2585" s="116">
        <v>340</v>
      </c>
      <c r="S2585" s="116">
        <v>0</v>
      </c>
      <c r="T2585" s="116">
        <v>0</v>
      </c>
      <c r="U2585" s="116" t="s">
        <v>159</v>
      </c>
      <c r="V2585" s="116">
        <v>139</v>
      </c>
      <c r="W2585" s="116">
        <v>1142</v>
      </c>
      <c r="X2585" s="116">
        <v>139</v>
      </c>
      <c r="Y2585" s="116">
        <v>1142</v>
      </c>
      <c r="Z2585" s="116">
        <v>0</v>
      </c>
      <c r="AA2585" s="116">
        <v>0</v>
      </c>
      <c r="AB2585" s="116">
        <v>0</v>
      </c>
      <c r="AC2585" s="116">
        <v>0</v>
      </c>
      <c r="AD2585" s="116">
        <v>88</v>
      </c>
      <c r="AE2585" s="116">
        <v>500</v>
      </c>
      <c r="AF2585" s="116" t="s">
        <v>1860</v>
      </c>
      <c r="AG2585" s="117"/>
      <c r="AH2585" s="117" t="s">
        <v>1861</v>
      </c>
    </row>
    <row r="2586" spans="1:34" x14ac:dyDescent="0.25">
      <c r="A2586" s="117" t="s">
        <v>583</v>
      </c>
      <c r="B2586" s="117" t="s">
        <v>228</v>
      </c>
      <c r="C2586" s="117" t="s">
        <v>6852</v>
      </c>
      <c r="D2586" s="117" t="s">
        <v>582</v>
      </c>
      <c r="E2586" s="117" t="s">
        <v>584</v>
      </c>
      <c r="F2586" s="117" t="s">
        <v>581</v>
      </c>
      <c r="G2586" s="117" t="s">
        <v>585</v>
      </c>
      <c r="H2586" s="117" t="s">
        <v>5774</v>
      </c>
      <c r="I2586" s="117"/>
      <c r="J2586" s="116" t="s">
        <v>1858</v>
      </c>
      <c r="K2586" s="116">
        <v>7.7127999999999997</v>
      </c>
      <c r="L2586" s="116">
        <v>26.197949999999999</v>
      </c>
      <c r="M2586" s="117" t="s">
        <v>1859</v>
      </c>
      <c r="N2586" s="116" t="s">
        <v>159</v>
      </c>
      <c r="O2586" s="116">
        <v>39</v>
      </c>
      <c r="P2586" s="116">
        <v>120</v>
      </c>
      <c r="Q2586" s="116">
        <v>39</v>
      </c>
      <c r="R2586" s="116">
        <v>120</v>
      </c>
      <c r="S2586" s="116">
        <v>0</v>
      </c>
      <c r="T2586" s="116">
        <v>0</v>
      </c>
      <c r="U2586" s="116" t="s">
        <v>159</v>
      </c>
      <c r="V2586" s="116">
        <v>165</v>
      </c>
      <c r="W2586" s="116">
        <v>1129</v>
      </c>
      <c r="X2586" s="116">
        <v>165</v>
      </c>
      <c r="Y2586" s="116">
        <v>1129</v>
      </c>
      <c r="Z2586" s="116">
        <v>0</v>
      </c>
      <c r="AA2586" s="116">
        <v>0</v>
      </c>
      <c r="AB2586" s="116">
        <v>0</v>
      </c>
      <c r="AC2586" s="116">
        <v>0</v>
      </c>
      <c r="AD2586" s="116">
        <v>60</v>
      </c>
      <c r="AE2586" s="116">
        <v>430</v>
      </c>
      <c r="AF2586" s="116" t="s">
        <v>1860</v>
      </c>
      <c r="AG2586" s="117"/>
      <c r="AH2586" s="117" t="s">
        <v>1861</v>
      </c>
    </row>
    <row r="2587" spans="1:34" x14ac:dyDescent="0.25">
      <c r="A2587" s="117" t="s">
        <v>583</v>
      </c>
      <c r="B2587" s="117" t="s">
        <v>228</v>
      </c>
      <c r="C2587" s="117" t="s">
        <v>6853</v>
      </c>
      <c r="D2587" s="117" t="s">
        <v>582</v>
      </c>
      <c r="E2587" s="117" t="s">
        <v>584</v>
      </c>
      <c r="F2587" s="117" t="s">
        <v>581</v>
      </c>
      <c r="G2587" s="117" t="s">
        <v>585</v>
      </c>
      <c r="H2587" s="117" t="s">
        <v>6854</v>
      </c>
      <c r="I2587" s="117"/>
      <c r="J2587" s="116" t="s">
        <v>1858</v>
      </c>
      <c r="K2587" s="116">
        <v>7.6625249999999996</v>
      </c>
      <c r="L2587" s="116">
        <v>26.283508999999999</v>
      </c>
      <c r="M2587" s="117" t="s">
        <v>1859</v>
      </c>
      <c r="N2587" s="116" t="s">
        <v>159</v>
      </c>
      <c r="O2587" s="116">
        <v>48</v>
      </c>
      <c r="P2587" s="116">
        <v>390</v>
      </c>
      <c r="Q2587" s="116">
        <v>48</v>
      </c>
      <c r="R2587" s="116">
        <v>390</v>
      </c>
      <c r="S2587" s="116">
        <v>0</v>
      </c>
      <c r="T2587" s="116">
        <v>0</v>
      </c>
      <c r="U2587" s="116" t="s">
        <v>159</v>
      </c>
      <c r="V2587" s="116">
        <v>278</v>
      </c>
      <c r="W2587" s="116">
        <v>1044</v>
      </c>
      <c r="X2587" s="116">
        <v>270</v>
      </c>
      <c r="Y2587" s="116">
        <v>1009</v>
      </c>
      <c r="Z2587" s="116">
        <v>8</v>
      </c>
      <c r="AA2587" s="116">
        <v>35</v>
      </c>
      <c r="AB2587" s="116">
        <v>0</v>
      </c>
      <c r="AC2587" s="116">
        <v>0</v>
      </c>
      <c r="AD2587" s="116">
        <v>160</v>
      </c>
      <c r="AE2587" s="116">
        <v>900</v>
      </c>
      <c r="AF2587" s="116" t="s">
        <v>1860</v>
      </c>
      <c r="AG2587" s="117"/>
      <c r="AH2587" s="117" t="s">
        <v>1861</v>
      </c>
    </row>
    <row r="2588" spans="1:34" x14ac:dyDescent="0.25">
      <c r="A2588" s="117" t="s">
        <v>583</v>
      </c>
      <c r="B2588" s="117" t="s">
        <v>228</v>
      </c>
      <c r="C2588" s="117" t="s">
        <v>6855</v>
      </c>
      <c r="D2588" s="117" t="s">
        <v>582</v>
      </c>
      <c r="E2588" s="117" t="s">
        <v>584</v>
      </c>
      <c r="F2588" s="117" t="s">
        <v>581</v>
      </c>
      <c r="G2588" s="117" t="s">
        <v>585</v>
      </c>
      <c r="H2588" s="117" t="s">
        <v>6856</v>
      </c>
      <c r="I2588" s="117"/>
      <c r="J2588" s="116" t="s">
        <v>1858</v>
      </c>
      <c r="K2588" s="116">
        <v>8.0166450000000005</v>
      </c>
      <c r="L2588" s="116">
        <v>26.057304999999999</v>
      </c>
      <c r="M2588" s="117" t="s">
        <v>1859</v>
      </c>
      <c r="N2588" s="116" t="s">
        <v>146</v>
      </c>
      <c r="O2588" s="116">
        <v>0</v>
      </c>
      <c r="P2588" s="116">
        <v>0</v>
      </c>
      <c r="Q2588" s="116">
        <v>0</v>
      </c>
      <c r="R2588" s="116">
        <v>0</v>
      </c>
      <c r="S2588" s="116">
        <v>0</v>
      </c>
      <c r="T2588" s="116">
        <v>0</v>
      </c>
      <c r="U2588" s="116" t="s">
        <v>159</v>
      </c>
      <c r="V2588" s="116">
        <v>160</v>
      </c>
      <c r="W2588" s="116">
        <v>802</v>
      </c>
      <c r="X2588" s="116">
        <v>160</v>
      </c>
      <c r="Y2588" s="116">
        <v>802</v>
      </c>
      <c r="Z2588" s="116">
        <v>0</v>
      </c>
      <c r="AA2588" s="116">
        <v>0</v>
      </c>
      <c r="AB2588" s="116">
        <v>0</v>
      </c>
      <c r="AC2588" s="116">
        <v>0</v>
      </c>
      <c r="AD2588" s="116">
        <v>58</v>
      </c>
      <c r="AE2588" s="116">
        <v>394</v>
      </c>
      <c r="AF2588" s="116" t="s">
        <v>1860</v>
      </c>
      <c r="AG2588" s="117"/>
      <c r="AH2588" s="117" t="s">
        <v>1861</v>
      </c>
    </row>
    <row r="2589" spans="1:34" x14ac:dyDescent="0.25">
      <c r="A2589" s="117" t="s">
        <v>583</v>
      </c>
      <c r="B2589" s="117" t="s">
        <v>228</v>
      </c>
      <c r="C2589" s="117" t="s">
        <v>6857</v>
      </c>
      <c r="D2589" s="117" t="s">
        <v>582</v>
      </c>
      <c r="E2589" s="117" t="s">
        <v>584</v>
      </c>
      <c r="F2589" s="117" t="s">
        <v>581</v>
      </c>
      <c r="G2589" s="117" t="s">
        <v>585</v>
      </c>
      <c r="H2589" s="117" t="s">
        <v>6858</v>
      </c>
      <c r="I2589" s="117"/>
      <c r="J2589" s="116" t="s">
        <v>1858</v>
      </c>
      <c r="K2589" s="116">
        <v>7.4362700000000004</v>
      </c>
      <c r="L2589" s="116">
        <v>26.294195999999999</v>
      </c>
      <c r="M2589" s="117" t="s">
        <v>1859</v>
      </c>
      <c r="N2589" s="116" t="s">
        <v>159</v>
      </c>
      <c r="O2589" s="116">
        <v>130</v>
      </c>
      <c r="P2589" s="116">
        <v>400</v>
      </c>
      <c r="Q2589" s="116">
        <v>130</v>
      </c>
      <c r="R2589" s="116">
        <v>400</v>
      </c>
      <c r="S2589" s="116">
        <v>0</v>
      </c>
      <c r="T2589" s="116">
        <v>0</v>
      </c>
      <c r="U2589" s="116" t="s">
        <v>159</v>
      </c>
      <c r="V2589" s="116">
        <v>486</v>
      </c>
      <c r="W2589" s="116">
        <v>1145</v>
      </c>
      <c r="X2589" s="116">
        <v>486</v>
      </c>
      <c r="Y2589" s="116">
        <v>1145</v>
      </c>
      <c r="Z2589" s="116">
        <v>0</v>
      </c>
      <c r="AA2589" s="116">
        <v>0</v>
      </c>
      <c r="AB2589" s="116">
        <v>0</v>
      </c>
      <c r="AC2589" s="116">
        <v>0</v>
      </c>
      <c r="AD2589" s="116">
        <v>20</v>
      </c>
      <c r="AE2589" s="116">
        <v>100</v>
      </c>
      <c r="AF2589" s="116" t="s">
        <v>1860</v>
      </c>
      <c r="AG2589" s="117"/>
      <c r="AH2589" s="117" t="s">
        <v>1861</v>
      </c>
    </row>
    <row r="2590" spans="1:34" x14ac:dyDescent="0.25">
      <c r="A2590" s="117" t="s">
        <v>583</v>
      </c>
      <c r="B2590" s="117" t="s">
        <v>228</v>
      </c>
      <c r="C2590" s="117" t="s">
        <v>6859</v>
      </c>
      <c r="D2590" s="117" t="s">
        <v>672</v>
      </c>
      <c r="E2590" s="117" t="s">
        <v>586</v>
      </c>
      <c r="F2590" s="117" t="s">
        <v>829</v>
      </c>
      <c r="G2590" s="117" t="s">
        <v>830</v>
      </c>
      <c r="H2590" s="117" t="s">
        <v>6860</v>
      </c>
      <c r="I2590" s="117"/>
      <c r="J2590" s="116" t="s">
        <v>1858</v>
      </c>
      <c r="K2590" s="116">
        <v>7.2693199999999996</v>
      </c>
      <c r="L2590" s="116">
        <v>27.420300000000001</v>
      </c>
      <c r="M2590" s="117" t="s">
        <v>1859</v>
      </c>
      <c r="N2590" s="116" t="s">
        <v>159</v>
      </c>
      <c r="O2590" s="116">
        <v>84</v>
      </c>
      <c r="P2590" s="116">
        <v>420</v>
      </c>
      <c r="Q2590" s="116">
        <v>84</v>
      </c>
      <c r="R2590" s="116">
        <v>420</v>
      </c>
      <c r="S2590" s="116">
        <v>0</v>
      </c>
      <c r="T2590" s="116">
        <v>0</v>
      </c>
      <c r="U2590" s="116" t="s">
        <v>159</v>
      </c>
      <c r="V2590" s="116">
        <v>216</v>
      </c>
      <c r="W2590" s="116">
        <v>1080</v>
      </c>
      <c r="X2590" s="116">
        <v>216</v>
      </c>
      <c r="Y2590" s="116">
        <v>1080</v>
      </c>
      <c r="Z2590" s="116">
        <v>0</v>
      </c>
      <c r="AA2590" s="116">
        <v>0</v>
      </c>
      <c r="AB2590" s="116">
        <v>0</v>
      </c>
      <c r="AC2590" s="116">
        <v>0</v>
      </c>
      <c r="AD2590" s="116">
        <v>21</v>
      </c>
      <c r="AE2590" s="116">
        <v>88</v>
      </c>
      <c r="AF2590" s="116" t="s">
        <v>1860</v>
      </c>
      <c r="AG2590" s="117"/>
      <c r="AH2590" s="117" t="s">
        <v>1861</v>
      </c>
    </row>
    <row r="2591" spans="1:34" x14ac:dyDescent="0.25">
      <c r="A2591" s="117" t="s">
        <v>583</v>
      </c>
      <c r="B2591" s="117" t="s">
        <v>228</v>
      </c>
      <c r="C2591" s="117" t="s">
        <v>6861</v>
      </c>
      <c r="D2591" s="117" t="s">
        <v>672</v>
      </c>
      <c r="E2591" s="117" t="s">
        <v>586</v>
      </c>
      <c r="F2591" s="117" t="s">
        <v>829</v>
      </c>
      <c r="G2591" s="117" t="s">
        <v>830</v>
      </c>
      <c r="H2591" s="117" t="s">
        <v>6862</v>
      </c>
      <c r="I2591" s="117" t="s">
        <v>6862</v>
      </c>
      <c r="J2591" s="116" t="s">
        <v>1858</v>
      </c>
      <c r="K2591" s="116">
        <v>7.5243359999999999</v>
      </c>
      <c r="L2591" s="116">
        <v>27.770768</v>
      </c>
      <c r="M2591" s="117" t="s">
        <v>1859</v>
      </c>
      <c r="N2591" s="116" t="s">
        <v>159</v>
      </c>
      <c r="O2591" s="116">
        <v>18</v>
      </c>
      <c r="P2591" s="116">
        <v>89</v>
      </c>
      <c r="Q2591" s="116">
        <v>18</v>
      </c>
      <c r="R2591" s="116">
        <v>89</v>
      </c>
      <c r="S2591" s="116">
        <v>0</v>
      </c>
      <c r="T2591" s="116">
        <v>0</v>
      </c>
      <c r="U2591" s="116" t="s">
        <v>159</v>
      </c>
      <c r="V2591" s="116">
        <v>274</v>
      </c>
      <c r="W2591" s="116">
        <v>1370</v>
      </c>
      <c r="X2591" s="116">
        <v>274</v>
      </c>
      <c r="Y2591" s="116">
        <v>1370</v>
      </c>
      <c r="Z2591" s="116">
        <v>0</v>
      </c>
      <c r="AA2591" s="116">
        <v>0</v>
      </c>
      <c r="AB2591" s="116">
        <v>0</v>
      </c>
      <c r="AC2591" s="116">
        <v>0</v>
      </c>
      <c r="AD2591" s="116">
        <v>0</v>
      </c>
      <c r="AE2591" s="116">
        <v>0</v>
      </c>
      <c r="AF2591" s="116" t="s">
        <v>1860</v>
      </c>
      <c r="AG2591" s="117"/>
      <c r="AH2591" s="117" t="s">
        <v>1861</v>
      </c>
    </row>
    <row r="2592" spans="1:34" x14ac:dyDescent="0.25">
      <c r="A2592" s="117" t="s">
        <v>583</v>
      </c>
      <c r="B2592" s="117" t="s">
        <v>228</v>
      </c>
      <c r="C2592" s="117" t="s">
        <v>6863</v>
      </c>
      <c r="D2592" s="117" t="s">
        <v>672</v>
      </c>
      <c r="E2592" s="117" t="s">
        <v>586</v>
      </c>
      <c r="F2592" s="117" t="s">
        <v>829</v>
      </c>
      <c r="G2592" s="117" t="s">
        <v>830</v>
      </c>
      <c r="H2592" s="117" t="s">
        <v>6864</v>
      </c>
      <c r="I2592" s="117"/>
      <c r="J2592" s="116" t="s">
        <v>1858</v>
      </c>
      <c r="K2592" s="116">
        <v>7.2886600000000001</v>
      </c>
      <c r="L2592" s="116">
        <v>27.413699999999999</v>
      </c>
      <c r="M2592" s="117" t="s">
        <v>1859</v>
      </c>
      <c r="N2592" s="116" t="s">
        <v>159</v>
      </c>
      <c r="O2592" s="116">
        <v>34</v>
      </c>
      <c r="P2592" s="116">
        <v>170</v>
      </c>
      <c r="Q2592" s="116">
        <v>34</v>
      </c>
      <c r="R2592" s="116">
        <v>170</v>
      </c>
      <c r="S2592" s="116">
        <v>0</v>
      </c>
      <c r="T2592" s="116">
        <v>0</v>
      </c>
      <c r="U2592" s="116" t="s">
        <v>159</v>
      </c>
      <c r="V2592" s="116">
        <v>144</v>
      </c>
      <c r="W2592" s="116">
        <v>720</v>
      </c>
      <c r="X2592" s="116">
        <v>144</v>
      </c>
      <c r="Y2592" s="116">
        <v>720</v>
      </c>
      <c r="Z2592" s="116">
        <v>0</v>
      </c>
      <c r="AA2592" s="116">
        <v>0</v>
      </c>
      <c r="AB2592" s="116">
        <v>0</v>
      </c>
      <c r="AC2592" s="116">
        <v>0</v>
      </c>
      <c r="AD2592" s="116">
        <v>44</v>
      </c>
      <c r="AE2592" s="116">
        <v>290</v>
      </c>
      <c r="AF2592" s="116" t="s">
        <v>1860</v>
      </c>
      <c r="AG2592" s="117"/>
      <c r="AH2592" s="117" t="s">
        <v>1861</v>
      </c>
    </row>
    <row r="2593" spans="1:34" x14ac:dyDescent="0.25">
      <c r="A2593" s="117" t="s">
        <v>583</v>
      </c>
      <c r="B2593" s="117" t="s">
        <v>228</v>
      </c>
      <c r="C2593" s="117" t="s">
        <v>6865</v>
      </c>
      <c r="D2593" s="117" t="s">
        <v>672</v>
      </c>
      <c r="E2593" s="117" t="s">
        <v>586</v>
      </c>
      <c r="F2593" s="117" t="s">
        <v>829</v>
      </c>
      <c r="G2593" s="117" t="s">
        <v>830</v>
      </c>
      <c r="H2593" s="117" t="s">
        <v>6866</v>
      </c>
      <c r="I2593" s="117"/>
      <c r="J2593" s="116" t="s">
        <v>1858</v>
      </c>
      <c r="K2593" s="116">
        <v>7.3344899999999997</v>
      </c>
      <c r="L2593" s="116">
        <v>27.459700000000002</v>
      </c>
      <c r="M2593" s="117" t="s">
        <v>1859</v>
      </c>
      <c r="N2593" s="116" t="s">
        <v>159</v>
      </c>
      <c r="O2593" s="116">
        <v>38</v>
      </c>
      <c r="P2593" s="116">
        <v>190</v>
      </c>
      <c r="Q2593" s="116">
        <v>38</v>
      </c>
      <c r="R2593" s="116">
        <v>190</v>
      </c>
      <c r="S2593" s="116">
        <v>0</v>
      </c>
      <c r="T2593" s="116">
        <v>0</v>
      </c>
      <c r="U2593" s="116" t="s">
        <v>159</v>
      </c>
      <c r="V2593" s="116">
        <v>498</v>
      </c>
      <c r="W2593" s="116">
        <v>2489</v>
      </c>
      <c r="X2593" s="116">
        <v>498</v>
      </c>
      <c r="Y2593" s="116">
        <v>2489</v>
      </c>
      <c r="Z2593" s="116">
        <v>0</v>
      </c>
      <c r="AA2593" s="116">
        <v>0</v>
      </c>
      <c r="AB2593" s="116">
        <v>0</v>
      </c>
      <c r="AC2593" s="116">
        <v>0</v>
      </c>
      <c r="AD2593" s="116">
        <v>0</v>
      </c>
      <c r="AE2593" s="116">
        <v>0</v>
      </c>
      <c r="AF2593" s="116" t="s">
        <v>1860</v>
      </c>
      <c r="AG2593" s="117"/>
      <c r="AH2593" s="117" t="s">
        <v>1861</v>
      </c>
    </row>
    <row r="2594" spans="1:34" x14ac:dyDescent="0.25">
      <c r="A2594" s="117" t="s">
        <v>583</v>
      </c>
      <c r="B2594" s="117" t="s">
        <v>228</v>
      </c>
      <c r="C2594" s="117" t="s">
        <v>6867</v>
      </c>
      <c r="D2594" s="117" t="s">
        <v>672</v>
      </c>
      <c r="E2594" s="117" t="s">
        <v>586</v>
      </c>
      <c r="F2594" s="117" t="s">
        <v>829</v>
      </c>
      <c r="G2594" s="117" t="s">
        <v>830</v>
      </c>
      <c r="H2594" s="117" t="s">
        <v>6868</v>
      </c>
      <c r="I2594" s="117"/>
      <c r="J2594" s="116" t="s">
        <v>1858</v>
      </c>
      <c r="K2594" s="116">
        <v>7.5898899999999996</v>
      </c>
      <c r="L2594" s="116">
        <v>27.7501</v>
      </c>
      <c r="M2594" s="117" t="s">
        <v>1859</v>
      </c>
      <c r="N2594" s="116" t="s">
        <v>159</v>
      </c>
      <c r="O2594" s="116">
        <v>127</v>
      </c>
      <c r="P2594" s="116">
        <v>635</v>
      </c>
      <c r="Q2594" s="116">
        <v>127</v>
      </c>
      <c r="R2594" s="116">
        <v>635</v>
      </c>
      <c r="S2594" s="116">
        <v>0</v>
      </c>
      <c r="T2594" s="116">
        <v>0</v>
      </c>
      <c r="U2594" s="116" t="s">
        <v>159</v>
      </c>
      <c r="V2594" s="116">
        <v>541</v>
      </c>
      <c r="W2594" s="116">
        <v>2705</v>
      </c>
      <c r="X2594" s="116">
        <v>541</v>
      </c>
      <c r="Y2594" s="116">
        <v>2705</v>
      </c>
      <c r="Z2594" s="116">
        <v>0</v>
      </c>
      <c r="AA2594" s="116">
        <v>0</v>
      </c>
      <c r="AB2594" s="116">
        <v>0</v>
      </c>
      <c r="AC2594" s="116">
        <v>0</v>
      </c>
      <c r="AD2594" s="116">
        <v>0</v>
      </c>
      <c r="AE2594" s="116">
        <v>0</v>
      </c>
      <c r="AF2594" s="116" t="s">
        <v>1860</v>
      </c>
      <c r="AG2594" s="117"/>
      <c r="AH2594" s="117" t="s">
        <v>1861</v>
      </c>
    </row>
    <row r="2595" spans="1:34" x14ac:dyDescent="0.25">
      <c r="A2595" s="117" t="s">
        <v>583</v>
      </c>
      <c r="B2595" s="117" t="s">
        <v>228</v>
      </c>
      <c r="C2595" s="117" t="s">
        <v>6869</v>
      </c>
      <c r="D2595" s="117" t="s">
        <v>672</v>
      </c>
      <c r="E2595" s="117" t="s">
        <v>586</v>
      </c>
      <c r="F2595" s="117" t="s">
        <v>829</v>
      </c>
      <c r="G2595" s="117" t="s">
        <v>830</v>
      </c>
      <c r="H2595" s="117" t="s">
        <v>6870</v>
      </c>
      <c r="I2595" s="117"/>
      <c r="J2595" s="116" t="s">
        <v>1858</v>
      </c>
      <c r="K2595" s="116">
        <v>7.3344899999999997</v>
      </c>
      <c r="L2595" s="116">
        <v>27.456700000000001</v>
      </c>
      <c r="M2595" s="117" t="s">
        <v>1859</v>
      </c>
      <c r="N2595" s="116" t="s">
        <v>159</v>
      </c>
      <c r="O2595" s="116">
        <v>43</v>
      </c>
      <c r="P2595" s="116">
        <v>216</v>
      </c>
      <c r="Q2595" s="116">
        <v>43</v>
      </c>
      <c r="R2595" s="116">
        <v>216</v>
      </c>
      <c r="S2595" s="116">
        <v>0</v>
      </c>
      <c r="T2595" s="116">
        <v>0</v>
      </c>
      <c r="U2595" s="116" t="s">
        <v>159</v>
      </c>
      <c r="V2595" s="116">
        <v>156</v>
      </c>
      <c r="W2595" s="116">
        <v>788</v>
      </c>
      <c r="X2595" s="116">
        <v>156</v>
      </c>
      <c r="Y2595" s="116">
        <v>788</v>
      </c>
      <c r="Z2595" s="116">
        <v>0</v>
      </c>
      <c r="AA2595" s="116">
        <v>0</v>
      </c>
      <c r="AB2595" s="116">
        <v>0</v>
      </c>
      <c r="AC2595" s="116">
        <v>0</v>
      </c>
      <c r="AD2595" s="116">
        <v>0</v>
      </c>
      <c r="AE2595" s="116">
        <v>0</v>
      </c>
      <c r="AF2595" s="116" t="s">
        <v>1860</v>
      </c>
      <c r="AG2595" s="117"/>
      <c r="AH2595" s="117" t="s">
        <v>1861</v>
      </c>
    </row>
    <row r="2596" spans="1:34" x14ac:dyDescent="0.25">
      <c r="A2596" s="117" t="s">
        <v>583</v>
      </c>
      <c r="B2596" s="117" t="s">
        <v>228</v>
      </c>
      <c r="C2596" s="117" t="s">
        <v>6871</v>
      </c>
      <c r="D2596" s="117" t="s">
        <v>672</v>
      </c>
      <c r="E2596" s="117" t="s">
        <v>586</v>
      </c>
      <c r="F2596" s="117" t="s">
        <v>829</v>
      </c>
      <c r="G2596" s="117" t="s">
        <v>830</v>
      </c>
      <c r="H2596" s="117" t="s">
        <v>6872</v>
      </c>
      <c r="I2596" s="117"/>
      <c r="J2596" s="116" t="s">
        <v>1858</v>
      </c>
      <c r="K2596" s="116">
        <v>7.3277799999999997</v>
      </c>
      <c r="L2596" s="116">
        <v>27.493400000000001</v>
      </c>
      <c r="M2596" s="117" t="s">
        <v>1859</v>
      </c>
      <c r="N2596" s="116" t="s">
        <v>159</v>
      </c>
      <c r="O2596" s="116">
        <v>118</v>
      </c>
      <c r="P2596" s="116">
        <v>588</v>
      </c>
      <c r="Q2596" s="116">
        <v>118</v>
      </c>
      <c r="R2596" s="116">
        <v>588</v>
      </c>
      <c r="S2596" s="116">
        <v>0</v>
      </c>
      <c r="T2596" s="116">
        <v>0</v>
      </c>
      <c r="U2596" s="116" t="s">
        <v>159</v>
      </c>
      <c r="V2596" s="116">
        <v>538</v>
      </c>
      <c r="W2596" s="116">
        <v>2690</v>
      </c>
      <c r="X2596" s="116">
        <v>538</v>
      </c>
      <c r="Y2596" s="116">
        <v>2690</v>
      </c>
      <c r="Z2596" s="116">
        <v>0</v>
      </c>
      <c r="AA2596" s="116">
        <v>0</v>
      </c>
      <c r="AB2596" s="116">
        <v>0</v>
      </c>
      <c r="AC2596" s="116">
        <v>0</v>
      </c>
      <c r="AD2596" s="116">
        <v>0</v>
      </c>
      <c r="AE2596" s="116">
        <v>0</v>
      </c>
      <c r="AF2596" s="116" t="s">
        <v>1860</v>
      </c>
      <c r="AG2596" s="117"/>
      <c r="AH2596" s="117" t="s">
        <v>1861</v>
      </c>
    </row>
    <row r="2597" spans="1:34" x14ac:dyDescent="0.25">
      <c r="A2597" s="117" t="s">
        <v>583</v>
      </c>
      <c r="B2597" s="117" t="s">
        <v>228</v>
      </c>
      <c r="C2597" s="117" t="s">
        <v>6873</v>
      </c>
      <c r="D2597" s="117" t="s">
        <v>672</v>
      </c>
      <c r="E2597" s="117" t="s">
        <v>586</v>
      </c>
      <c r="F2597" s="117" t="s">
        <v>829</v>
      </c>
      <c r="G2597" s="117" t="s">
        <v>830</v>
      </c>
      <c r="H2597" s="117" t="s">
        <v>6874</v>
      </c>
      <c r="I2597" s="117"/>
      <c r="J2597" s="116" t="s">
        <v>1858</v>
      </c>
      <c r="K2597" s="116">
        <v>7.3126600000000002</v>
      </c>
      <c r="L2597" s="116">
        <v>27.435600000000001</v>
      </c>
      <c r="M2597" s="117" t="s">
        <v>1859</v>
      </c>
      <c r="N2597" s="116" t="s">
        <v>159</v>
      </c>
      <c r="O2597" s="116">
        <v>142</v>
      </c>
      <c r="P2597" s="116">
        <v>710</v>
      </c>
      <c r="Q2597" s="116">
        <v>142</v>
      </c>
      <c r="R2597" s="116">
        <v>710</v>
      </c>
      <c r="S2597" s="116">
        <v>0</v>
      </c>
      <c r="T2597" s="116">
        <v>0</v>
      </c>
      <c r="U2597" s="116" t="s">
        <v>159</v>
      </c>
      <c r="V2597" s="116">
        <v>317</v>
      </c>
      <c r="W2597" s="116">
        <v>1585</v>
      </c>
      <c r="X2597" s="116">
        <v>317</v>
      </c>
      <c r="Y2597" s="116">
        <v>1585</v>
      </c>
      <c r="Z2597" s="116">
        <v>0</v>
      </c>
      <c r="AA2597" s="116">
        <v>0</v>
      </c>
      <c r="AB2597" s="116">
        <v>0</v>
      </c>
      <c r="AC2597" s="116">
        <v>0</v>
      </c>
      <c r="AD2597" s="116">
        <v>0</v>
      </c>
      <c r="AE2597" s="116">
        <v>0</v>
      </c>
      <c r="AF2597" s="116" t="s">
        <v>1860</v>
      </c>
      <c r="AG2597" s="117"/>
      <c r="AH2597" s="117" t="s">
        <v>1861</v>
      </c>
    </row>
    <row r="2598" spans="1:34" x14ac:dyDescent="0.25">
      <c r="A2598" s="117" t="s">
        <v>583</v>
      </c>
      <c r="B2598" s="117" t="s">
        <v>228</v>
      </c>
      <c r="C2598" s="117" t="s">
        <v>6875</v>
      </c>
      <c r="D2598" s="117" t="s">
        <v>672</v>
      </c>
      <c r="E2598" s="117" t="s">
        <v>586</v>
      </c>
      <c r="F2598" s="117" t="s">
        <v>829</v>
      </c>
      <c r="G2598" s="117" t="s">
        <v>830</v>
      </c>
      <c r="H2598" s="117" t="s">
        <v>6876</v>
      </c>
      <c r="I2598" s="117"/>
      <c r="J2598" s="116" t="s">
        <v>1858</v>
      </c>
      <c r="K2598" s="116">
        <v>7.33589</v>
      </c>
      <c r="L2598" s="116">
        <v>27.468</v>
      </c>
      <c r="M2598" s="117" t="s">
        <v>1859</v>
      </c>
      <c r="N2598" s="116" t="s">
        <v>159</v>
      </c>
      <c r="O2598" s="116">
        <v>124</v>
      </c>
      <c r="P2598" s="116">
        <v>619</v>
      </c>
      <c r="Q2598" s="116">
        <v>124</v>
      </c>
      <c r="R2598" s="116">
        <v>619</v>
      </c>
      <c r="S2598" s="116">
        <v>0</v>
      </c>
      <c r="T2598" s="116">
        <v>0</v>
      </c>
      <c r="U2598" s="116" t="s">
        <v>159</v>
      </c>
      <c r="V2598" s="116">
        <v>502</v>
      </c>
      <c r="W2598" s="116">
        <v>2510</v>
      </c>
      <c r="X2598" s="116">
        <v>502</v>
      </c>
      <c r="Y2598" s="116">
        <v>2510</v>
      </c>
      <c r="Z2598" s="116">
        <v>0</v>
      </c>
      <c r="AA2598" s="116">
        <v>0</v>
      </c>
      <c r="AB2598" s="116">
        <v>0</v>
      </c>
      <c r="AC2598" s="116">
        <v>0</v>
      </c>
      <c r="AD2598" s="116">
        <v>58</v>
      </c>
      <c r="AE2598" s="116">
        <v>232</v>
      </c>
      <c r="AF2598" s="116" t="s">
        <v>1860</v>
      </c>
      <c r="AG2598" s="117"/>
      <c r="AH2598" s="117" t="s">
        <v>1861</v>
      </c>
    </row>
    <row r="2599" spans="1:34" x14ac:dyDescent="0.25">
      <c r="A2599" s="117" t="s">
        <v>583</v>
      </c>
      <c r="B2599" s="117" t="s">
        <v>228</v>
      </c>
      <c r="C2599" s="117" t="s">
        <v>6877</v>
      </c>
      <c r="D2599" s="117" t="s">
        <v>672</v>
      </c>
      <c r="E2599" s="117" t="s">
        <v>586</v>
      </c>
      <c r="F2599" s="117" t="s">
        <v>829</v>
      </c>
      <c r="G2599" s="117" t="s">
        <v>830</v>
      </c>
      <c r="H2599" s="117" t="s">
        <v>6878</v>
      </c>
      <c r="I2599" s="117"/>
      <c r="J2599" s="116" t="s">
        <v>1858</v>
      </c>
      <c r="K2599" s="116">
        <v>7.2823900000000004</v>
      </c>
      <c r="L2599" s="116">
        <v>27.403099999999998</v>
      </c>
      <c r="M2599" s="117" t="s">
        <v>1859</v>
      </c>
      <c r="N2599" s="116" t="s">
        <v>159</v>
      </c>
      <c r="O2599" s="116">
        <v>198</v>
      </c>
      <c r="P2599" s="116">
        <v>989</v>
      </c>
      <c r="Q2599" s="116">
        <v>198</v>
      </c>
      <c r="R2599" s="116">
        <v>989</v>
      </c>
      <c r="S2599" s="116">
        <v>0</v>
      </c>
      <c r="T2599" s="116">
        <v>0</v>
      </c>
      <c r="U2599" s="116" t="s">
        <v>159</v>
      </c>
      <c r="V2599" s="116">
        <v>432</v>
      </c>
      <c r="W2599" s="116">
        <v>2160</v>
      </c>
      <c r="X2599" s="116">
        <v>432</v>
      </c>
      <c r="Y2599" s="116">
        <v>2160</v>
      </c>
      <c r="Z2599" s="116">
        <v>0</v>
      </c>
      <c r="AA2599" s="116">
        <v>0</v>
      </c>
      <c r="AB2599" s="116">
        <v>0</v>
      </c>
      <c r="AC2599" s="116">
        <v>0</v>
      </c>
      <c r="AD2599" s="116">
        <v>0</v>
      </c>
      <c r="AE2599" s="116">
        <v>0</v>
      </c>
      <c r="AF2599" s="116" t="s">
        <v>1860</v>
      </c>
      <c r="AG2599" s="117"/>
      <c r="AH2599" s="117" t="s">
        <v>1861</v>
      </c>
    </row>
    <row r="2600" spans="1:34" x14ac:dyDescent="0.25">
      <c r="A2600" s="117" t="s">
        <v>583</v>
      </c>
      <c r="B2600" s="117" t="s">
        <v>228</v>
      </c>
      <c r="C2600" s="117" t="s">
        <v>6879</v>
      </c>
      <c r="D2600" s="117" t="s">
        <v>672</v>
      </c>
      <c r="E2600" s="117" t="s">
        <v>586</v>
      </c>
      <c r="F2600" s="117" t="s">
        <v>829</v>
      </c>
      <c r="G2600" s="117" t="s">
        <v>830</v>
      </c>
      <c r="H2600" s="117" t="s">
        <v>6880</v>
      </c>
      <c r="I2600" s="117"/>
      <c r="J2600" s="116" t="s">
        <v>1858</v>
      </c>
      <c r="K2600" s="116">
        <v>7.5362600000000004</v>
      </c>
      <c r="L2600" s="116">
        <v>27.79955</v>
      </c>
      <c r="M2600" s="117" t="s">
        <v>1859</v>
      </c>
      <c r="N2600" s="116" t="s">
        <v>159</v>
      </c>
      <c r="O2600" s="116">
        <v>157</v>
      </c>
      <c r="P2600" s="116">
        <v>784</v>
      </c>
      <c r="Q2600" s="116">
        <v>157</v>
      </c>
      <c r="R2600" s="116">
        <v>784</v>
      </c>
      <c r="S2600" s="116">
        <v>0</v>
      </c>
      <c r="T2600" s="116">
        <v>0</v>
      </c>
      <c r="U2600" s="116" t="s">
        <v>159</v>
      </c>
      <c r="V2600" s="116">
        <v>538</v>
      </c>
      <c r="W2600" s="116">
        <v>2689</v>
      </c>
      <c r="X2600" s="116">
        <v>538</v>
      </c>
      <c r="Y2600" s="116">
        <v>2689</v>
      </c>
      <c r="Z2600" s="116">
        <v>0</v>
      </c>
      <c r="AA2600" s="116">
        <v>0</v>
      </c>
      <c r="AB2600" s="116">
        <v>0</v>
      </c>
      <c r="AC2600" s="116">
        <v>0</v>
      </c>
      <c r="AD2600" s="116">
        <v>0</v>
      </c>
      <c r="AE2600" s="116">
        <v>0</v>
      </c>
      <c r="AF2600" s="116" t="s">
        <v>1860</v>
      </c>
      <c r="AG2600" s="117"/>
      <c r="AH2600" s="117" t="s">
        <v>1861</v>
      </c>
    </row>
    <row r="2601" spans="1:34" x14ac:dyDescent="0.25">
      <c r="A2601" s="117" t="s">
        <v>583</v>
      </c>
      <c r="B2601" s="117" t="s">
        <v>228</v>
      </c>
      <c r="C2601" s="117" t="s">
        <v>6881</v>
      </c>
      <c r="D2601" s="117" t="s">
        <v>672</v>
      </c>
      <c r="E2601" s="117" t="s">
        <v>586</v>
      </c>
      <c r="F2601" s="117" t="s">
        <v>829</v>
      </c>
      <c r="G2601" s="117" t="s">
        <v>830</v>
      </c>
      <c r="H2601" s="117" t="s">
        <v>6882</v>
      </c>
      <c r="I2601" s="117"/>
      <c r="J2601" s="116" t="s">
        <v>1858</v>
      </c>
      <c r="K2601" s="116">
        <v>7.2811899999999996</v>
      </c>
      <c r="L2601" s="116">
        <v>27.424299999999999</v>
      </c>
      <c r="M2601" s="117" t="s">
        <v>1859</v>
      </c>
      <c r="N2601" s="116" t="s">
        <v>159</v>
      </c>
      <c r="O2601" s="116">
        <v>98</v>
      </c>
      <c r="P2601" s="116">
        <v>490</v>
      </c>
      <c r="Q2601" s="116">
        <v>98</v>
      </c>
      <c r="R2601" s="116">
        <v>490</v>
      </c>
      <c r="S2601" s="116">
        <v>0</v>
      </c>
      <c r="T2601" s="116">
        <v>0</v>
      </c>
      <c r="U2601" s="116" t="s">
        <v>159</v>
      </c>
      <c r="V2601" s="116">
        <v>550</v>
      </c>
      <c r="W2601" s="116">
        <v>3025</v>
      </c>
      <c r="X2601" s="116">
        <v>550</v>
      </c>
      <c r="Y2601" s="116">
        <v>3025</v>
      </c>
      <c r="Z2601" s="116">
        <v>0</v>
      </c>
      <c r="AA2601" s="116">
        <v>0</v>
      </c>
      <c r="AB2601" s="116">
        <v>0</v>
      </c>
      <c r="AC2601" s="116">
        <v>0</v>
      </c>
      <c r="AD2601" s="116">
        <v>0</v>
      </c>
      <c r="AE2601" s="116">
        <v>0</v>
      </c>
      <c r="AF2601" s="116" t="s">
        <v>1860</v>
      </c>
      <c r="AG2601" s="117"/>
      <c r="AH2601" s="117" t="s">
        <v>1861</v>
      </c>
    </row>
    <row r="2602" spans="1:34" x14ac:dyDescent="0.25">
      <c r="A2602" s="117" t="s">
        <v>583</v>
      </c>
      <c r="B2602" s="117" t="s">
        <v>228</v>
      </c>
      <c r="C2602" s="117" t="s">
        <v>6883</v>
      </c>
      <c r="D2602" s="117" t="s">
        <v>672</v>
      </c>
      <c r="E2602" s="117" t="s">
        <v>586</v>
      </c>
      <c r="F2602" s="117" t="s">
        <v>829</v>
      </c>
      <c r="G2602" s="117" t="s">
        <v>830</v>
      </c>
      <c r="H2602" s="117" t="s">
        <v>6884</v>
      </c>
      <c r="I2602" s="117"/>
      <c r="J2602" s="116" t="s">
        <v>1858</v>
      </c>
      <c r="K2602" s="116">
        <v>7.5837519999999996</v>
      </c>
      <c r="L2602" s="116">
        <v>27.728748</v>
      </c>
      <c r="M2602" s="117" t="s">
        <v>1859</v>
      </c>
      <c r="N2602" s="116" t="s">
        <v>159</v>
      </c>
      <c r="O2602" s="116">
        <v>282</v>
      </c>
      <c r="P2602" s="116">
        <v>1410</v>
      </c>
      <c r="Q2602" s="116">
        <v>282</v>
      </c>
      <c r="R2602" s="116">
        <v>1410</v>
      </c>
      <c r="S2602" s="116">
        <v>0</v>
      </c>
      <c r="T2602" s="116">
        <v>0</v>
      </c>
      <c r="U2602" s="116" t="s">
        <v>159</v>
      </c>
      <c r="V2602" s="116">
        <v>714</v>
      </c>
      <c r="W2602" s="116">
        <v>3927</v>
      </c>
      <c r="X2602" s="116">
        <v>714</v>
      </c>
      <c r="Y2602" s="116">
        <v>3927</v>
      </c>
      <c r="Z2602" s="116">
        <v>0</v>
      </c>
      <c r="AA2602" s="116">
        <v>0</v>
      </c>
      <c r="AB2602" s="116">
        <v>0</v>
      </c>
      <c r="AC2602" s="116">
        <v>0</v>
      </c>
      <c r="AD2602" s="116">
        <v>0</v>
      </c>
      <c r="AE2602" s="116">
        <v>0</v>
      </c>
      <c r="AF2602" s="116" t="s">
        <v>1860</v>
      </c>
      <c r="AG2602" s="117"/>
      <c r="AH2602" s="117" t="s">
        <v>1861</v>
      </c>
    </row>
    <row r="2603" spans="1:34" x14ac:dyDescent="0.25">
      <c r="A2603" s="117" t="s">
        <v>583</v>
      </c>
      <c r="B2603" s="117" t="s">
        <v>228</v>
      </c>
      <c r="C2603" s="117" t="s">
        <v>6885</v>
      </c>
      <c r="D2603" s="117" t="s">
        <v>672</v>
      </c>
      <c r="E2603" s="117" t="s">
        <v>586</v>
      </c>
      <c r="F2603" s="117" t="s">
        <v>829</v>
      </c>
      <c r="G2603" s="117" t="s">
        <v>830</v>
      </c>
      <c r="H2603" s="117" t="s">
        <v>6886</v>
      </c>
      <c r="I2603" s="117"/>
      <c r="J2603" s="116" t="s">
        <v>1858</v>
      </c>
      <c r="K2603" s="116">
        <v>7.5026137999999998</v>
      </c>
      <c r="L2603" s="116">
        <v>27.720755499999999</v>
      </c>
      <c r="M2603" s="117" t="s">
        <v>1859</v>
      </c>
      <c r="N2603" s="116" t="s">
        <v>146</v>
      </c>
      <c r="O2603" s="116">
        <v>0</v>
      </c>
      <c r="P2603" s="116">
        <v>0</v>
      </c>
      <c r="Q2603" s="116">
        <v>0</v>
      </c>
      <c r="R2603" s="116">
        <v>0</v>
      </c>
      <c r="S2603" s="116">
        <v>0</v>
      </c>
      <c r="T2603" s="116">
        <v>0</v>
      </c>
      <c r="U2603" s="116" t="s">
        <v>159</v>
      </c>
      <c r="V2603" s="116">
        <v>182</v>
      </c>
      <c r="W2603" s="116">
        <v>910</v>
      </c>
      <c r="X2603" s="116">
        <v>182</v>
      </c>
      <c r="Y2603" s="116">
        <v>910</v>
      </c>
      <c r="Z2603" s="116">
        <v>0</v>
      </c>
      <c r="AA2603" s="116">
        <v>0</v>
      </c>
      <c r="AB2603" s="116">
        <v>0</v>
      </c>
      <c r="AC2603" s="116">
        <v>0</v>
      </c>
      <c r="AD2603" s="116">
        <v>0</v>
      </c>
      <c r="AE2603" s="116">
        <v>0</v>
      </c>
      <c r="AF2603" s="116" t="s">
        <v>1860</v>
      </c>
      <c r="AG2603" s="117"/>
      <c r="AH2603" s="117" t="s">
        <v>1861</v>
      </c>
    </row>
    <row r="2604" spans="1:34" x14ac:dyDescent="0.25">
      <c r="A2604" s="117" t="s">
        <v>583</v>
      </c>
      <c r="B2604" s="117" t="s">
        <v>228</v>
      </c>
      <c r="C2604" s="117" t="s">
        <v>6887</v>
      </c>
      <c r="D2604" s="117" t="s">
        <v>672</v>
      </c>
      <c r="E2604" s="117" t="s">
        <v>586</v>
      </c>
      <c r="F2604" s="117" t="s">
        <v>829</v>
      </c>
      <c r="G2604" s="117" t="s">
        <v>830</v>
      </c>
      <c r="H2604" s="117" t="s">
        <v>6888</v>
      </c>
      <c r="I2604" s="117"/>
      <c r="J2604" s="116" t="s">
        <v>1858</v>
      </c>
      <c r="K2604" s="116">
        <v>7.6279817999999997</v>
      </c>
      <c r="L2604" s="116">
        <v>27.902048199999999</v>
      </c>
      <c r="M2604" s="117" t="s">
        <v>1859</v>
      </c>
      <c r="N2604" s="116" t="s">
        <v>146</v>
      </c>
      <c r="O2604" s="116">
        <v>0</v>
      </c>
      <c r="P2604" s="116">
        <v>0</v>
      </c>
      <c r="Q2604" s="116">
        <v>0</v>
      </c>
      <c r="R2604" s="116">
        <v>0</v>
      </c>
      <c r="S2604" s="116">
        <v>0</v>
      </c>
      <c r="T2604" s="116">
        <v>0</v>
      </c>
      <c r="U2604" s="116" t="s">
        <v>159</v>
      </c>
      <c r="V2604" s="116">
        <v>112</v>
      </c>
      <c r="W2604" s="116">
        <v>562</v>
      </c>
      <c r="X2604" s="116">
        <v>112</v>
      </c>
      <c r="Y2604" s="116">
        <v>562</v>
      </c>
      <c r="Z2604" s="116">
        <v>0</v>
      </c>
      <c r="AA2604" s="116">
        <v>0</v>
      </c>
      <c r="AB2604" s="116">
        <v>0</v>
      </c>
      <c r="AC2604" s="116">
        <v>0</v>
      </c>
      <c r="AD2604" s="116">
        <v>0</v>
      </c>
      <c r="AE2604" s="116">
        <v>0</v>
      </c>
      <c r="AF2604" s="116" t="s">
        <v>1860</v>
      </c>
      <c r="AG2604" s="117"/>
      <c r="AH2604" s="117" t="s">
        <v>1861</v>
      </c>
    </row>
    <row r="2605" spans="1:34" x14ac:dyDescent="0.25">
      <c r="A2605" s="117" t="s">
        <v>583</v>
      </c>
      <c r="B2605" s="117" t="s">
        <v>228</v>
      </c>
      <c r="C2605" s="117" t="s">
        <v>6889</v>
      </c>
      <c r="D2605" s="117" t="s">
        <v>672</v>
      </c>
      <c r="E2605" s="117" t="s">
        <v>586</v>
      </c>
      <c r="F2605" s="117" t="s">
        <v>671</v>
      </c>
      <c r="G2605" s="117" t="s">
        <v>673</v>
      </c>
      <c r="H2605" s="117" t="s">
        <v>6890</v>
      </c>
      <c r="I2605" s="117"/>
      <c r="J2605" s="116" t="s">
        <v>1858</v>
      </c>
      <c r="K2605" s="116">
        <v>7.6625769999999997</v>
      </c>
      <c r="L2605" s="116">
        <v>27.725028999999999</v>
      </c>
      <c r="M2605" s="118" t="s">
        <v>2151</v>
      </c>
      <c r="N2605" s="116" t="s">
        <v>146</v>
      </c>
      <c r="O2605" s="116">
        <v>0</v>
      </c>
      <c r="P2605" s="116">
        <v>0</v>
      </c>
      <c r="Q2605" s="116">
        <v>0</v>
      </c>
      <c r="R2605" s="116">
        <v>0</v>
      </c>
      <c r="S2605" s="116">
        <v>0</v>
      </c>
      <c r="T2605" s="116">
        <v>0</v>
      </c>
      <c r="U2605" s="119" t="s">
        <v>146</v>
      </c>
      <c r="V2605" s="116">
        <v>0</v>
      </c>
      <c r="W2605" s="116">
        <v>0</v>
      </c>
      <c r="X2605" s="116">
        <v>0</v>
      </c>
      <c r="Y2605" s="116">
        <v>0</v>
      </c>
      <c r="Z2605" s="116">
        <v>0</v>
      </c>
      <c r="AA2605" s="116">
        <v>0</v>
      </c>
      <c r="AB2605" s="116">
        <v>0</v>
      </c>
      <c r="AC2605" s="116">
        <v>0</v>
      </c>
      <c r="AD2605" s="116">
        <v>0</v>
      </c>
      <c r="AE2605" s="116">
        <v>0</v>
      </c>
      <c r="AF2605" s="116" t="s">
        <v>1860</v>
      </c>
      <c r="AG2605" s="117" t="s">
        <v>2270</v>
      </c>
      <c r="AH2605" s="117" t="s">
        <v>1861</v>
      </c>
    </row>
    <row r="2606" spans="1:34" x14ac:dyDescent="0.25">
      <c r="A2606" s="117" t="s">
        <v>583</v>
      </c>
      <c r="B2606" s="117" t="s">
        <v>228</v>
      </c>
      <c r="C2606" s="117" t="s">
        <v>6891</v>
      </c>
      <c r="D2606" s="117" t="s">
        <v>672</v>
      </c>
      <c r="E2606" s="117" t="s">
        <v>586</v>
      </c>
      <c r="F2606" s="117" t="s">
        <v>671</v>
      </c>
      <c r="G2606" s="117" t="s">
        <v>673</v>
      </c>
      <c r="H2606" s="117" t="s">
        <v>6892</v>
      </c>
      <c r="I2606" s="117"/>
      <c r="J2606" s="116" t="s">
        <v>1858</v>
      </c>
      <c r="K2606" s="116">
        <v>7.6504310000000002</v>
      </c>
      <c r="L2606" s="116">
        <v>27.709059</v>
      </c>
      <c r="M2606" s="117" t="s">
        <v>1859</v>
      </c>
      <c r="N2606" s="116" t="s">
        <v>159</v>
      </c>
      <c r="O2606" s="116">
        <v>155</v>
      </c>
      <c r="P2606" s="116">
        <v>1240</v>
      </c>
      <c r="Q2606" s="116">
        <v>155</v>
      </c>
      <c r="R2606" s="116">
        <v>1240</v>
      </c>
      <c r="S2606" s="116">
        <v>0</v>
      </c>
      <c r="T2606" s="116">
        <v>0</v>
      </c>
      <c r="U2606" s="116" t="s">
        <v>159</v>
      </c>
      <c r="V2606" s="116">
        <v>226</v>
      </c>
      <c r="W2606" s="116">
        <v>1360</v>
      </c>
      <c r="X2606" s="116">
        <v>226</v>
      </c>
      <c r="Y2606" s="116">
        <v>1360</v>
      </c>
      <c r="Z2606" s="116">
        <v>0</v>
      </c>
      <c r="AA2606" s="116">
        <v>0</v>
      </c>
      <c r="AB2606" s="116">
        <v>0</v>
      </c>
      <c r="AC2606" s="116">
        <v>0</v>
      </c>
      <c r="AD2606" s="116">
        <v>235</v>
      </c>
      <c r="AE2606" s="116">
        <v>1175</v>
      </c>
      <c r="AF2606" s="116" t="s">
        <v>1860</v>
      </c>
      <c r="AG2606" s="117"/>
      <c r="AH2606" s="117" t="s">
        <v>1861</v>
      </c>
    </row>
    <row r="2607" spans="1:34" x14ac:dyDescent="0.25">
      <c r="A2607" s="117" t="s">
        <v>583</v>
      </c>
      <c r="B2607" s="117" t="s">
        <v>228</v>
      </c>
      <c r="C2607" s="117" t="s">
        <v>6893</v>
      </c>
      <c r="D2607" s="117" t="s">
        <v>672</v>
      </c>
      <c r="E2607" s="117" t="s">
        <v>586</v>
      </c>
      <c r="F2607" s="117" t="s">
        <v>671</v>
      </c>
      <c r="G2607" s="117" t="s">
        <v>673</v>
      </c>
      <c r="H2607" s="117" t="s">
        <v>6894</v>
      </c>
      <c r="I2607" s="117"/>
      <c r="J2607" s="116" t="s">
        <v>1858</v>
      </c>
      <c r="K2607" s="116">
        <v>7.7043650000000001</v>
      </c>
      <c r="L2607" s="116">
        <v>27.722408000000001</v>
      </c>
      <c r="M2607" s="117" t="s">
        <v>1859</v>
      </c>
      <c r="N2607" s="116" t="s">
        <v>159</v>
      </c>
      <c r="O2607" s="116">
        <v>95</v>
      </c>
      <c r="P2607" s="116">
        <v>477</v>
      </c>
      <c r="Q2607" s="116">
        <v>95</v>
      </c>
      <c r="R2607" s="116">
        <v>477</v>
      </c>
      <c r="S2607" s="116">
        <v>0</v>
      </c>
      <c r="T2607" s="116">
        <v>0</v>
      </c>
      <c r="U2607" s="116" t="s">
        <v>159</v>
      </c>
      <c r="V2607" s="116">
        <v>286</v>
      </c>
      <c r="W2607" s="116">
        <v>1574</v>
      </c>
      <c r="X2607" s="116">
        <v>286</v>
      </c>
      <c r="Y2607" s="116">
        <v>1574</v>
      </c>
      <c r="Z2607" s="116">
        <v>0</v>
      </c>
      <c r="AA2607" s="116">
        <v>0</v>
      </c>
      <c r="AB2607" s="116">
        <v>0</v>
      </c>
      <c r="AC2607" s="116">
        <v>0</v>
      </c>
      <c r="AD2607" s="116">
        <v>114</v>
      </c>
      <c r="AE2607" s="116">
        <v>630</v>
      </c>
      <c r="AF2607" s="116" t="s">
        <v>1860</v>
      </c>
      <c r="AG2607" s="117"/>
      <c r="AH2607" s="117" t="s">
        <v>1861</v>
      </c>
    </row>
    <row r="2608" spans="1:34" x14ac:dyDescent="0.25">
      <c r="A2608" s="117" t="s">
        <v>583</v>
      </c>
      <c r="B2608" s="117" t="s">
        <v>228</v>
      </c>
      <c r="C2608" s="117" t="s">
        <v>6895</v>
      </c>
      <c r="D2608" s="117" t="s">
        <v>672</v>
      </c>
      <c r="E2608" s="117" t="s">
        <v>586</v>
      </c>
      <c r="F2608" s="117" t="s">
        <v>671</v>
      </c>
      <c r="G2608" s="117" t="s">
        <v>673</v>
      </c>
      <c r="H2608" s="117" t="s">
        <v>6896</v>
      </c>
      <c r="I2608" s="117"/>
      <c r="J2608" s="116" t="s">
        <v>1858</v>
      </c>
      <c r="K2608" s="116">
        <v>7.6487995499999997</v>
      </c>
      <c r="L2608" s="116">
        <v>27.795752180000001</v>
      </c>
      <c r="M2608" s="117" t="s">
        <v>1859</v>
      </c>
      <c r="N2608" s="116" t="s">
        <v>159</v>
      </c>
      <c r="O2608" s="116">
        <v>469</v>
      </c>
      <c r="P2608" s="116">
        <v>2580</v>
      </c>
      <c r="Q2608" s="116">
        <v>469</v>
      </c>
      <c r="R2608" s="116">
        <v>2580</v>
      </c>
      <c r="S2608" s="116">
        <v>0</v>
      </c>
      <c r="T2608" s="116">
        <v>0</v>
      </c>
      <c r="U2608" s="116" t="s">
        <v>159</v>
      </c>
      <c r="V2608" s="116">
        <v>219</v>
      </c>
      <c r="W2608" s="116">
        <v>1096</v>
      </c>
      <c r="X2608" s="116">
        <v>219</v>
      </c>
      <c r="Y2608" s="116">
        <v>1096</v>
      </c>
      <c r="Z2608" s="116">
        <v>0</v>
      </c>
      <c r="AA2608" s="116">
        <v>0</v>
      </c>
      <c r="AB2608" s="116">
        <v>0</v>
      </c>
      <c r="AC2608" s="116">
        <v>0</v>
      </c>
      <c r="AD2608" s="116">
        <v>267</v>
      </c>
      <c r="AE2608" s="116">
        <v>1470</v>
      </c>
      <c r="AF2608" s="116" t="s">
        <v>1860</v>
      </c>
      <c r="AG2608" s="117"/>
      <c r="AH2608" s="117" t="s">
        <v>1861</v>
      </c>
    </row>
    <row r="2609" spans="1:34" x14ac:dyDescent="0.25">
      <c r="A2609" s="117" t="s">
        <v>583</v>
      </c>
      <c r="B2609" s="117" t="s">
        <v>228</v>
      </c>
      <c r="C2609" s="117" t="s">
        <v>6897</v>
      </c>
      <c r="D2609" s="117" t="s">
        <v>672</v>
      </c>
      <c r="E2609" s="117" t="s">
        <v>586</v>
      </c>
      <c r="F2609" s="117" t="s">
        <v>671</v>
      </c>
      <c r="G2609" s="117" t="s">
        <v>673</v>
      </c>
      <c r="H2609" s="117" t="s">
        <v>6898</v>
      </c>
      <c r="I2609" s="117"/>
      <c r="J2609" s="116" t="s">
        <v>1858</v>
      </c>
      <c r="K2609" s="116">
        <v>7.7616500000000004</v>
      </c>
      <c r="L2609" s="116">
        <v>27.265000000000001</v>
      </c>
      <c r="M2609" s="117" t="s">
        <v>1859</v>
      </c>
      <c r="N2609" s="116" t="s">
        <v>159</v>
      </c>
      <c r="O2609" s="116">
        <v>180</v>
      </c>
      <c r="P2609" s="116">
        <v>900</v>
      </c>
      <c r="Q2609" s="116">
        <v>180</v>
      </c>
      <c r="R2609" s="116">
        <v>900</v>
      </c>
      <c r="S2609" s="116">
        <v>0</v>
      </c>
      <c r="T2609" s="116">
        <v>0</v>
      </c>
      <c r="U2609" s="116" t="s">
        <v>159</v>
      </c>
      <c r="V2609" s="116">
        <v>395</v>
      </c>
      <c r="W2609" s="116">
        <v>1975</v>
      </c>
      <c r="X2609" s="116">
        <v>395</v>
      </c>
      <c r="Y2609" s="116">
        <v>1975</v>
      </c>
      <c r="Z2609" s="116">
        <v>0</v>
      </c>
      <c r="AA2609" s="116">
        <v>0</v>
      </c>
      <c r="AB2609" s="116">
        <v>0</v>
      </c>
      <c r="AC2609" s="116">
        <v>0</v>
      </c>
      <c r="AD2609" s="116">
        <v>486</v>
      </c>
      <c r="AE2609" s="116">
        <v>2673</v>
      </c>
      <c r="AF2609" s="116" t="s">
        <v>1860</v>
      </c>
      <c r="AG2609" s="117"/>
      <c r="AH2609" s="117" t="s">
        <v>1861</v>
      </c>
    </row>
    <row r="2610" spans="1:34" x14ac:dyDescent="0.25">
      <c r="A2610" s="118" t="s">
        <v>583</v>
      </c>
      <c r="B2610" s="118" t="s">
        <v>228</v>
      </c>
      <c r="C2610" s="118" t="s">
        <v>6899</v>
      </c>
      <c r="D2610" s="118" t="s">
        <v>672</v>
      </c>
      <c r="E2610" s="118" t="s">
        <v>586</v>
      </c>
      <c r="F2610" s="118" t="s">
        <v>865</v>
      </c>
      <c r="G2610" s="118" t="s">
        <v>866</v>
      </c>
      <c r="H2610" s="118" t="s">
        <v>6900</v>
      </c>
      <c r="I2610" s="118"/>
      <c r="J2610" s="118" t="s">
        <v>1885</v>
      </c>
      <c r="K2610" s="119">
        <v>7.6788400000000001</v>
      </c>
      <c r="L2610" s="119">
        <v>27.99437</v>
      </c>
      <c r="M2610" s="118" t="s">
        <v>1859</v>
      </c>
      <c r="N2610" s="116" t="s">
        <v>159</v>
      </c>
      <c r="O2610" s="119">
        <v>8</v>
      </c>
      <c r="P2610" s="119">
        <v>32</v>
      </c>
      <c r="Q2610" s="119">
        <v>8</v>
      </c>
      <c r="R2610" s="119">
        <v>32</v>
      </c>
      <c r="S2610" s="119">
        <v>0</v>
      </c>
      <c r="T2610" s="119">
        <v>0</v>
      </c>
      <c r="U2610" s="119" t="s">
        <v>146</v>
      </c>
      <c r="V2610" s="119">
        <v>0</v>
      </c>
      <c r="W2610" s="116">
        <v>0</v>
      </c>
      <c r="X2610" s="119">
        <v>0</v>
      </c>
      <c r="Y2610" s="119">
        <v>0</v>
      </c>
      <c r="Z2610" s="119">
        <v>0</v>
      </c>
      <c r="AA2610" s="119">
        <v>0</v>
      </c>
      <c r="AB2610" s="119">
        <v>0</v>
      </c>
      <c r="AC2610" s="119">
        <v>0</v>
      </c>
      <c r="AD2610" s="119">
        <v>0</v>
      </c>
      <c r="AE2610" s="119">
        <v>0</v>
      </c>
      <c r="AF2610" s="116" t="s">
        <v>1860</v>
      </c>
      <c r="AG2610" s="118"/>
      <c r="AH2610" s="117" t="s">
        <v>1882</v>
      </c>
    </row>
    <row r="2611" spans="1:34" x14ac:dyDescent="0.25">
      <c r="A2611" s="117" t="s">
        <v>583</v>
      </c>
      <c r="B2611" s="117" t="s">
        <v>228</v>
      </c>
      <c r="C2611" s="117" t="s">
        <v>6901</v>
      </c>
      <c r="D2611" s="117" t="s">
        <v>672</v>
      </c>
      <c r="E2611" s="117" t="s">
        <v>586</v>
      </c>
      <c r="F2611" s="117" t="s">
        <v>865</v>
      </c>
      <c r="G2611" s="117" t="s">
        <v>866</v>
      </c>
      <c r="H2611" s="117" t="s">
        <v>6902</v>
      </c>
      <c r="I2611" s="117"/>
      <c r="J2611" s="116" t="s">
        <v>1858</v>
      </c>
      <c r="K2611" s="116">
        <v>7.1024830000000003</v>
      </c>
      <c r="L2611" s="116">
        <v>27.936767</v>
      </c>
      <c r="M2611" s="117" t="s">
        <v>1859</v>
      </c>
      <c r="N2611" s="116" t="s">
        <v>159</v>
      </c>
      <c r="O2611" s="116">
        <v>17</v>
      </c>
      <c r="P2611" s="116">
        <v>84</v>
      </c>
      <c r="Q2611" s="116">
        <v>17</v>
      </c>
      <c r="R2611" s="116">
        <v>84</v>
      </c>
      <c r="S2611" s="116">
        <v>0</v>
      </c>
      <c r="T2611" s="116">
        <v>0</v>
      </c>
      <c r="U2611" s="116" t="s">
        <v>159</v>
      </c>
      <c r="V2611" s="116">
        <v>68</v>
      </c>
      <c r="W2611" s="116">
        <v>342</v>
      </c>
      <c r="X2611" s="116">
        <v>68</v>
      </c>
      <c r="Y2611" s="116">
        <v>342</v>
      </c>
      <c r="Z2611" s="116">
        <v>0</v>
      </c>
      <c r="AA2611" s="116">
        <v>0</v>
      </c>
      <c r="AB2611" s="116">
        <v>0</v>
      </c>
      <c r="AC2611" s="116">
        <v>0</v>
      </c>
      <c r="AD2611" s="116">
        <v>20</v>
      </c>
      <c r="AE2611" s="116">
        <v>88</v>
      </c>
      <c r="AF2611" s="116" t="s">
        <v>1860</v>
      </c>
      <c r="AG2611" s="117"/>
      <c r="AH2611" s="117" t="s">
        <v>1882</v>
      </c>
    </row>
    <row r="2612" spans="1:34" x14ac:dyDescent="0.25">
      <c r="A2612" s="117" t="s">
        <v>583</v>
      </c>
      <c r="B2612" s="117" t="s">
        <v>228</v>
      </c>
      <c r="C2612" s="117" t="s">
        <v>6903</v>
      </c>
      <c r="D2612" s="117" t="s">
        <v>672</v>
      </c>
      <c r="E2612" s="117" t="s">
        <v>586</v>
      </c>
      <c r="F2612" s="117" t="s">
        <v>865</v>
      </c>
      <c r="G2612" s="117" t="s">
        <v>866</v>
      </c>
      <c r="H2612" s="117" t="s">
        <v>6904</v>
      </c>
      <c r="I2612" s="117"/>
      <c r="J2612" s="116" t="s">
        <v>1858</v>
      </c>
      <c r="K2612" s="116">
        <v>7.2858099999999997</v>
      </c>
      <c r="L2612" s="116">
        <v>27.94455</v>
      </c>
      <c r="M2612" s="117" t="s">
        <v>1859</v>
      </c>
      <c r="N2612" s="116" t="s">
        <v>159</v>
      </c>
      <c r="O2612" s="116">
        <v>17</v>
      </c>
      <c r="P2612" s="116">
        <v>68</v>
      </c>
      <c r="Q2612" s="116">
        <v>17</v>
      </c>
      <c r="R2612" s="116">
        <v>68</v>
      </c>
      <c r="S2612" s="116">
        <v>0</v>
      </c>
      <c r="T2612" s="116">
        <v>0</v>
      </c>
      <c r="U2612" s="116" t="s">
        <v>159</v>
      </c>
      <c r="V2612" s="116">
        <v>283</v>
      </c>
      <c r="W2612" s="116">
        <v>1415</v>
      </c>
      <c r="X2612" s="116">
        <v>283</v>
      </c>
      <c r="Y2612" s="116">
        <v>1415</v>
      </c>
      <c r="Z2612" s="116">
        <v>0</v>
      </c>
      <c r="AA2612" s="116">
        <v>0</v>
      </c>
      <c r="AB2612" s="116">
        <v>0</v>
      </c>
      <c r="AC2612" s="116">
        <v>0</v>
      </c>
      <c r="AD2612" s="116">
        <v>0</v>
      </c>
      <c r="AE2612" s="116">
        <v>0</v>
      </c>
      <c r="AF2612" s="116" t="s">
        <v>1860</v>
      </c>
      <c r="AG2612" s="117"/>
      <c r="AH2612" s="117" t="s">
        <v>1882</v>
      </c>
    </row>
    <row r="2613" spans="1:34" x14ac:dyDescent="0.25">
      <c r="A2613" s="117" t="s">
        <v>583</v>
      </c>
      <c r="B2613" s="117" t="s">
        <v>228</v>
      </c>
      <c r="C2613" s="117" t="s">
        <v>6905</v>
      </c>
      <c r="D2613" s="117" t="s">
        <v>672</v>
      </c>
      <c r="E2613" s="117" t="s">
        <v>586</v>
      </c>
      <c r="F2613" s="117" t="s">
        <v>865</v>
      </c>
      <c r="G2613" s="117" t="s">
        <v>866</v>
      </c>
      <c r="H2613" s="117" t="s">
        <v>6906</v>
      </c>
      <c r="I2613" s="117"/>
      <c r="J2613" s="116" t="s">
        <v>1858</v>
      </c>
      <c r="K2613" s="116">
        <v>7.07</v>
      </c>
      <c r="L2613" s="116">
        <v>27.93</v>
      </c>
      <c r="M2613" s="117" t="s">
        <v>1859</v>
      </c>
      <c r="N2613" s="116" t="s">
        <v>159</v>
      </c>
      <c r="O2613" s="116">
        <v>16</v>
      </c>
      <c r="P2613" s="116">
        <v>80</v>
      </c>
      <c r="Q2613" s="116">
        <v>16</v>
      </c>
      <c r="R2613" s="116">
        <v>80</v>
      </c>
      <c r="S2613" s="116">
        <v>0</v>
      </c>
      <c r="T2613" s="116">
        <v>0</v>
      </c>
      <c r="U2613" s="116" t="s">
        <v>159</v>
      </c>
      <c r="V2613" s="116">
        <v>285</v>
      </c>
      <c r="W2613" s="116">
        <v>735</v>
      </c>
      <c r="X2613" s="116">
        <v>283</v>
      </c>
      <c r="Y2613" s="116">
        <v>730</v>
      </c>
      <c r="Z2613" s="116">
        <v>2</v>
      </c>
      <c r="AA2613" s="116">
        <v>5</v>
      </c>
      <c r="AB2613" s="116">
        <v>0</v>
      </c>
      <c r="AC2613" s="116">
        <v>0</v>
      </c>
      <c r="AD2613" s="116">
        <v>0</v>
      </c>
      <c r="AE2613" s="116">
        <v>0</v>
      </c>
      <c r="AF2613" s="116" t="s">
        <v>1860</v>
      </c>
      <c r="AG2613" s="117"/>
      <c r="AH2613" s="117" t="s">
        <v>1882</v>
      </c>
    </row>
    <row r="2614" spans="1:34" x14ac:dyDescent="0.25">
      <c r="A2614" s="117" t="s">
        <v>583</v>
      </c>
      <c r="B2614" s="117" t="s">
        <v>228</v>
      </c>
      <c r="C2614" s="117" t="s">
        <v>6907</v>
      </c>
      <c r="D2614" s="117" t="s">
        <v>672</v>
      </c>
      <c r="E2614" s="117" t="s">
        <v>586</v>
      </c>
      <c r="F2614" s="117" t="s">
        <v>865</v>
      </c>
      <c r="G2614" s="117" t="s">
        <v>866</v>
      </c>
      <c r="H2614" s="117" t="s">
        <v>6908</v>
      </c>
      <c r="I2614" s="117"/>
      <c r="J2614" s="116" t="s">
        <v>1858</v>
      </c>
      <c r="K2614" s="116">
        <v>7.0777330000000003</v>
      </c>
      <c r="L2614" s="116">
        <v>27.929632999999999</v>
      </c>
      <c r="M2614" s="117" t="s">
        <v>1859</v>
      </c>
      <c r="N2614" s="116" t="s">
        <v>159</v>
      </c>
      <c r="O2614" s="116">
        <v>12</v>
      </c>
      <c r="P2614" s="116">
        <v>62</v>
      </c>
      <c r="Q2614" s="116">
        <v>12</v>
      </c>
      <c r="R2614" s="116">
        <v>62</v>
      </c>
      <c r="S2614" s="116">
        <v>0</v>
      </c>
      <c r="T2614" s="116">
        <v>0</v>
      </c>
      <c r="U2614" s="116" t="s">
        <v>159</v>
      </c>
      <c r="V2614" s="116">
        <v>69</v>
      </c>
      <c r="W2614" s="116">
        <v>344</v>
      </c>
      <c r="X2614" s="116">
        <v>69</v>
      </c>
      <c r="Y2614" s="116">
        <v>344</v>
      </c>
      <c r="Z2614" s="116">
        <v>0</v>
      </c>
      <c r="AA2614" s="116">
        <v>0</v>
      </c>
      <c r="AB2614" s="116">
        <v>0</v>
      </c>
      <c r="AC2614" s="116">
        <v>0</v>
      </c>
      <c r="AD2614" s="116">
        <v>0</v>
      </c>
      <c r="AE2614" s="116">
        <v>0</v>
      </c>
      <c r="AF2614" s="116" t="s">
        <v>1860</v>
      </c>
      <c r="AG2614" s="117"/>
      <c r="AH2614" s="117" t="s">
        <v>1882</v>
      </c>
    </row>
    <row r="2615" spans="1:34" x14ac:dyDescent="0.25">
      <c r="A2615" s="117" t="s">
        <v>583</v>
      </c>
      <c r="B2615" s="117" t="s">
        <v>228</v>
      </c>
      <c r="C2615" s="117" t="s">
        <v>6909</v>
      </c>
      <c r="D2615" s="117" t="s">
        <v>672</v>
      </c>
      <c r="E2615" s="117" t="s">
        <v>586</v>
      </c>
      <c r="F2615" s="117" t="s">
        <v>865</v>
      </c>
      <c r="G2615" s="117" t="s">
        <v>866</v>
      </c>
      <c r="H2615" s="117" t="s">
        <v>6910</v>
      </c>
      <c r="I2615" s="117"/>
      <c r="J2615" s="116" t="s">
        <v>1858</v>
      </c>
      <c r="K2615" s="116">
        <v>7.0777330000000003</v>
      </c>
      <c r="L2615" s="116">
        <v>27.929632999999999</v>
      </c>
      <c r="M2615" s="117" t="s">
        <v>1859</v>
      </c>
      <c r="N2615" s="116" t="s">
        <v>159</v>
      </c>
      <c r="O2615" s="116">
        <v>31</v>
      </c>
      <c r="P2615" s="116">
        <v>157</v>
      </c>
      <c r="Q2615" s="116">
        <v>31</v>
      </c>
      <c r="R2615" s="116">
        <v>157</v>
      </c>
      <c r="S2615" s="116">
        <v>0</v>
      </c>
      <c r="T2615" s="116">
        <v>0</v>
      </c>
      <c r="U2615" s="116" t="s">
        <v>159</v>
      </c>
      <c r="V2615" s="116">
        <v>84</v>
      </c>
      <c r="W2615" s="116">
        <v>420</v>
      </c>
      <c r="X2615" s="116">
        <v>84</v>
      </c>
      <c r="Y2615" s="116">
        <v>420</v>
      </c>
      <c r="Z2615" s="116">
        <v>0</v>
      </c>
      <c r="AA2615" s="116">
        <v>0</v>
      </c>
      <c r="AB2615" s="116">
        <v>0</v>
      </c>
      <c r="AC2615" s="116">
        <v>0</v>
      </c>
      <c r="AD2615" s="116">
        <v>0</v>
      </c>
      <c r="AE2615" s="116">
        <v>0</v>
      </c>
      <c r="AF2615" s="116" t="s">
        <v>1860</v>
      </c>
      <c r="AG2615" s="117"/>
      <c r="AH2615" s="117" t="s">
        <v>1882</v>
      </c>
    </row>
    <row r="2616" spans="1:34" x14ac:dyDescent="0.25">
      <c r="A2616" s="117" t="s">
        <v>583</v>
      </c>
      <c r="B2616" s="117" t="s">
        <v>228</v>
      </c>
      <c r="C2616" s="117" t="s">
        <v>6911</v>
      </c>
      <c r="D2616" s="117" t="s">
        <v>672</v>
      </c>
      <c r="E2616" s="117" t="s">
        <v>586</v>
      </c>
      <c r="F2616" s="117" t="s">
        <v>865</v>
      </c>
      <c r="G2616" s="117" t="s">
        <v>866</v>
      </c>
      <c r="H2616" s="117" t="s">
        <v>6912</v>
      </c>
      <c r="I2616" s="117"/>
      <c r="J2616" s="116" t="s">
        <v>1858</v>
      </c>
      <c r="K2616" s="116">
        <v>7.0144900000000003</v>
      </c>
      <c r="L2616" s="116">
        <v>27.561834000000001</v>
      </c>
      <c r="M2616" s="117" t="s">
        <v>1859</v>
      </c>
      <c r="N2616" s="116" t="s">
        <v>159</v>
      </c>
      <c r="O2616" s="116">
        <v>29</v>
      </c>
      <c r="P2616" s="116">
        <v>144</v>
      </c>
      <c r="Q2616" s="116">
        <v>29</v>
      </c>
      <c r="R2616" s="116">
        <v>144</v>
      </c>
      <c r="S2616" s="116">
        <v>0</v>
      </c>
      <c r="T2616" s="116">
        <v>0</v>
      </c>
      <c r="U2616" s="116" t="s">
        <v>159</v>
      </c>
      <c r="V2616" s="116">
        <v>135</v>
      </c>
      <c r="W2616" s="116">
        <v>677</v>
      </c>
      <c r="X2616" s="116">
        <v>135</v>
      </c>
      <c r="Y2616" s="116">
        <v>677</v>
      </c>
      <c r="Z2616" s="116">
        <v>0</v>
      </c>
      <c r="AA2616" s="116">
        <v>0</v>
      </c>
      <c r="AB2616" s="116">
        <v>0</v>
      </c>
      <c r="AC2616" s="116">
        <v>0</v>
      </c>
      <c r="AD2616" s="116">
        <v>12</v>
      </c>
      <c r="AE2616" s="116">
        <v>60</v>
      </c>
      <c r="AF2616" s="116" t="s">
        <v>1860</v>
      </c>
      <c r="AG2616" s="117"/>
      <c r="AH2616" s="117" t="s">
        <v>1882</v>
      </c>
    </row>
    <row r="2617" spans="1:34" x14ac:dyDescent="0.25">
      <c r="A2617" s="117" t="s">
        <v>583</v>
      </c>
      <c r="B2617" s="117" t="s">
        <v>228</v>
      </c>
      <c r="C2617" s="117" t="s">
        <v>6913</v>
      </c>
      <c r="D2617" s="117" t="s">
        <v>672</v>
      </c>
      <c r="E2617" s="117" t="s">
        <v>586</v>
      </c>
      <c r="F2617" s="117" t="s">
        <v>865</v>
      </c>
      <c r="G2617" s="117" t="s">
        <v>866</v>
      </c>
      <c r="H2617" s="117" t="s">
        <v>6914</v>
      </c>
      <c r="I2617" s="117"/>
      <c r="J2617" s="116" t="s">
        <v>1858</v>
      </c>
      <c r="K2617" s="116">
        <v>7.03</v>
      </c>
      <c r="L2617" s="116">
        <v>27.93</v>
      </c>
      <c r="M2617" s="117" t="s">
        <v>1859</v>
      </c>
      <c r="N2617" s="116" t="s">
        <v>159</v>
      </c>
      <c r="O2617" s="116">
        <v>16</v>
      </c>
      <c r="P2617" s="116">
        <v>78</v>
      </c>
      <c r="Q2617" s="116">
        <v>16</v>
      </c>
      <c r="R2617" s="116">
        <v>78</v>
      </c>
      <c r="S2617" s="116">
        <v>0</v>
      </c>
      <c r="T2617" s="116">
        <v>0</v>
      </c>
      <c r="U2617" s="116" t="s">
        <v>159</v>
      </c>
      <c r="V2617" s="116">
        <v>211</v>
      </c>
      <c r="W2617" s="116">
        <v>486</v>
      </c>
      <c r="X2617" s="116">
        <v>211</v>
      </c>
      <c r="Y2617" s="116">
        <v>486</v>
      </c>
      <c r="Z2617" s="116">
        <v>0</v>
      </c>
      <c r="AA2617" s="116">
        <v>0</v>
      </c>
      <c r="AB2617" s="116">
        <v>0</v>
      </c>
      <c r="AC2617" s="116">
        <v>0</v>
      </c>
      <c r="AD2617" s="116">
        <v>33</v>
      </c>
      <c r="AE2617" s="116">
        <v>165</v>
      </c>
      <c r="AF2617" s="116" t="s">
        <v>1860</v>
      </c>
      <c r="AG2617" s="117"/>
      <c r="AH2617" s="117" t="s">
        <v>1882</v>
      </c>
    </row>
    <row r="2618" spans="1:34" x14ac:dyDescent="0.25">
      <c r="A2618" s="117" t="s">
        <v>583</v>
      </c>
      <c r="B2618" s="117" t="s">
        <v>228</v>
      </c>
      <c r="C2618" s="117" t="s">
        <v>6915</v>
      </c>
      <c r="D2618" s="117" t="s">
        <v>672</v>
      </c>
      <c r="E2618" s="117" t="s">
        <v>586</v>
      </c>
      <c r="F2618" s="117" t="s">
        <v>865</v>
      </c>
      <c r="G2618" s="117" t="s">
        <v>866</v>
      </c>
      <c r="H2618" s="117" t="s">
        <v>6916</v>
      </c>
      <c r="I2618" s="117"/>
      <c r="J2618" s="116" t="s">
        <v>1858</v>
      </c>
      <c r="K2618" s="116">
        <v>7.02</v>
      </c>
      <c r="L2618" s="116">
        <v>27.93</v>
      </c>
      <c r="M2618" s="117" t="s">
        <v>1859</v>
      </c>
      <c r="N2618" s="116" t="s">
        <v>159</v>
      </c>
      <c r="O2618" s="116">
        <v>13</v>
      </c>
      <c r="P2618" s="116">
        <v>64</v>
      </c>
      <c r="Q2618" s="116">
        <v>13</v>
      </c>
      <c r="R2618" s="116">
        <v>64</v>
      </c>
      <c r="S2618" s="116">
        <v>0</v>
      </c>
      <c r="T2618" s="116">
        <v>0</v>
      </c>
      <c r="U2618" s="116" t="s">
        <v>159</v>
      </c>
      <c r="V2618" s="116">
        <v>69</v>
      </c>
      <c r="W2618" s="116">
        <v>344</v>
      </c>
      <c r="X2618" s="116">
        <v>69</v>
      </c>
      <c r="Y2618" s="116">
        <v>344</v>
      </c>
      <c r="Z2618" s="116">
        <v>0</v>
      </c>
      <c r="AA2618" s="116">
        <v>0</v>
      </c>
      <c r="AB2618" s="116">
        <v>0</v>
      </c>
      <c r="AC2618" s="116">
        <v>0</v>
      </c>
      <c r="AD2618" s="116">
        <v>9</v>
      </c>
      <c r="AE2618" s="116">
        <v>45</v>
      </c>
      <c r="AF2618" s="116" t="s">
        <v>1860</v>
      </c>
      <c r="AG2618" s="117"/>
      <c r="AH2618" s="117" t="s">
        <v>1882</v>
      </c>
    </row>
    <row r="2619" spans="1:34" x14ac:dyDescent="0.25">
      <c r="A2619" s="117" t="s">
        <v>583</v>
      </c>
      <c r="B2619" s="117" t="s">
        <v>228</v>
      </c>
      <c r="C2619" s="117" t="s">
        <v>6917</v>
      </c>
      <c r="D2619" s="117" t="s">
        <v>672</v>
      </c>
      <c r="E2619" s="117" t="s">
        <v>586</v>
      </c>
      <c r="F2619" s="117" t="s">
        <v>865</v>
      </c>
      <c r="G2619" s="117" t="s">
        <v>866</v>
      </c>
      <c r="H2619" s="117" t="s">
        <v>6918</v>
      </c>
      <c r="I2619" s="117"/>
      <c r="J2619" s="116" t="s">
        <v>1858</v>
      </c>
      <c r="K2619" s="116">
        <v>6.99</v>
      </c>
      <c r="L2619" s="116">
        <v>27.93</v>
      </c>
      <c r="M2619" s="117" t="s">
        <v>1859</v>
      </c>
      <c r="N2619" s="116" t="s">
        <v>159</v>
      </c>
      <c r="O2619" s="116">
        <v>42</v>
      </c>
      <c r="P2619" s="116">
        <v>211</v>
      </c>
      <c r="Q2619" s="116">
        <v>42</v>
      </c>
      <c r="R2619" s="116">
        <v>211</v>
      </c>
      <c r="S2619" s="116">
        <v>0</v>
      </c>
      <c r="T2619" s="116">
        <v>0</v>
      </c>
      <c r="U2619" s="116" t="s">
        <v>159</v>
      </c>
      <c r="V2619" s="116">
        <v>88</v>
      </c>
      <c r="W2619" s="116">
        <v>438</v>
      </c>
      <c r="X2619" s="116">
        <v>88</v>
      </c>
      <c r="Y2619" s="116">
        <v>438</v>
      </c>
      <c r="Z2619" s="116">
        <v>0</v>
      </c>
      <c r="AA2619" s="116">
        <v>0</v>
      </c>
      <c r="AB2619" s="116">
        <v>0</v>
      </c>
      <c r="AC2619" s="116">
        <v>0</v>
      </c>
      <c r="AD2619" s="116">
        <v>0</v>
      </c>
      <c r="AE2619" s="116">
        <v>0</v>
      </c>
      <c r="AF2619" s="116" t="s">
        <v>1860</v>
      </c>
      <c r="AG2619" s="117"/>
      <c r="AH2619" s="117" t="s">
        <v>1882</v>
      </c>
    </row>
    <row r="2620" spans="1:34" x14ac:dyDescent="0.25">
      <c r="A2620" s="117" t="s">
        <v>583</v>
      </c>
      <c r="B2620" s="117" t="s">
        <v>228</v>
      </c>
      <c r="C2620" s="117" t="s">
        <v>6919</v>
      </c>
      <c r="D2620" s="117" t="s">
        <v>672</v>
      </c>
      <c r="E2620" s="117" t="s">
        <v>586</v>
      </c>
      <c r="F2620" s="117" t="s">
        <v>865</v>
      </c>
      <c r="G2620" s="117" t="s">
        <v>866</v>
      </c>
      <c r="H2620" s="117" t="s">
        <v>6920</v>
      </c>
      <c r="I2620" s="117"/>
      <c r="J2620" s="116" t="s">
        <v>1858</v>
      </c>
      <c r="K2620" s="116">
        <v>7.1955</v>
      </c>
      <c r="L2620" s="116">
        <v>27.942917000000001</v>
      </c>
      <c r="M2620" s="117" t="s">
        <v>1859</v>
      </c>
      <c r="N2620" s="116" t="s">
        <v>159</v>
      </c>
      <c r="O2620" s="116">
        <v>35</v>
      </c>
      <c r="P2620" s="116">
        <v>176</v>
      </c>
      <c r="Q2620" s="116">
        <v>35</v>
      </c>
      <c r="R2620" s="116">
        <v>176</v>
      </c>
      <c r="S2620" s="116">
        <v>0</v>
      </c>
      <c r="T2620" s="116">
        <v>0</v>
      </c>
      <c r="U2620" s="116" t="s">
        <v>159</v>
      </c>
      <c r="V2620" s="116">
        <v>98</v>
      </c>
      <c r="W2620" s="116">
        <v>490</v>
      </c>
      <c r="X2620" s="116">
        <v>98</v>
      </c>
      <c r="Y2620" s="116">
        <v>490</v>
      </c>
      <c r="Z2620" s="116">
        <v>0</v>
      </c>
      <c r="AA2620" s="116">
        <v>0</v>
      </c>
      <c r="AB2620" s="116">
        <v>0</v>
      </c>
      <c r="AC2620" s="116">
        <v>0</v>
      </c>
      <c r="AD2620" s="116">
        <v>0</v>
      </c>
      <c r="AE2620" s="116">
        <v>0</v>
      </c>
      <c r="AF2620" s="116" t="s">
        <v>1860</v>
      </c>
      <c r="AG2620" s="117"/>
      <c r="AH2620" s="117" t="s">
        <v>1882</v>
      </c>
    </row>
    <row r="2621" spans="1:34" x14ac:dyDescent="0.25">
      <c r="A2621" s="117" t="s">
        <v>583</v>
      </c>
      <c r="B2621" s="117" t="s">
        <v>228</v>
      </c>
      <c r="C2621" s="117" t="s">
        <v>6921</v>
      </c>
      <c r="D2621" s="117" t="s">
        <v>672</v>
      </c>
      <c r="E2621" s="117" t="s">
        <v>586</v>
      </c>
      <c r="F2621" s="117" t="s">
        <v>865</v>
      </c>
      <c r="G2621" s="117" t="s">
        <v>866</v>
      </c>
      <c r="H2621" s="117" t="s">
        <v>6922</v>
      </c>
      <c r="I2621" s="117"/>
      <c r="J2621" s="116" t="s">
        <v>1858</v>
      </c>
      <c r="K2621" s="116">
        <v>7.1063549999999998</v>
      </c>
      <c r="L2621" s="116">
        <v>27.936358999999999</v>
      </c>
      <c r="M2621" s="117" t="s">
        <v>1859</v>
      </c>
      <c r="N2621" s="116" t="s">
        <v>159</v>
      </c>
      <c r="O2621" s="116">
        <v>28</v>
      </c>
      <c r="P2621" s="116">
        <v>140</v>
      </c>
      <c r="Q2621" s="116">
        <v>28</v>
      </c>
      <c r="R2621" s="116">
        <v>140</v>
      </c>
      <c r="S2621" s="116">
        <v>0</v>
      </c>
      <c r="T2621" s="116">
        <v>0</v>
      </c>
      <c r="U2621" s="116" t="s">
        <v>159</v>
      </c>
      <c r="V2621" s="116">
        <v>34</v>
      </c>
      <c r="W2621" s="116">
        <v>82</v>
      </c>
      <c r="X2621" s="116">
        <v>34</v>
      </c>
      <c r="Y2621" s="116">
        <v>82</v>
      </c>
      <c r="Z2621" s="116">
        <v>0</v>
      </c>
      <c r="AA2621" s="116">
        <v>0</v>
      </c>
      <c r="AB2621" s="116">
        <v>0</v>
      </c>
      <c r="AC2621" s="116">
        <v>0</v>
      </c>
      <c r="AD2621" s="116">
        <v>7</v>
      </c>
      <c r="AE2621" s="116">
        <v>35</v>
      </c>
      <c r="AF2621" s="116" t="s">
        <v>1860</v>
      </c>
      <c r="AG2621" s="117"/>
      <c r="AH2621" s="117" t="s">
        <v>1882</v>
      </c>
    </row>
    <row r="2622" spans="1:34" x14ac:dyDescent="0.25">
      <c r="A2622" s="117" t="s">
        <v>583</v>
      </c>
      <c r="B2622" s="117" t="s">
        <v>228</v>
      </c>
      <c r="C2622" s="117" t="s">
        <v>6923</v>
      </c>
      <c r="D2622" s="117" t="s">
        <v>672</v>
      </c>
      <c r="E2622" s="117" t="s">
        <v>586</v>
      </c>
      <c r="F2622" s="117" t="s">
        <v>865</v>
      </c>
      <c r="G2622" s="117" t="s">
        <v>866</v>
      </c>
      <c r="H2622" s="117" t="s">
        <v>6924</v>
      </c>
      <c r="I2622" s="117"/>
      <c r="J2622" s="116" t="s">
        <v>1858</v>
      </c>
      <c r="K2622" s="116">
        <v>7.10785</v>
      </c>
      <c r="L2622" s="116">
        <v>27.948083329999999</v>
      </c>
      <c r="M2622" s="117" t="s">
        <v>1859</v>
      </c>
      <c r="N2622" s="116" t="s">
        <v>159</v>
      </c>
      <c r="O2622" s="116">
        <v>27</v>
      </c>
      <c r="P2622" s="116">
        <v>128</v>
      </c>
      <c r="Q2622" s="116">
        <v>27</v>
      </c>
      <c r="R2622" s="116">
        <v>128</v>
      </c>
      <c r="S2622" s="116">
        <v>0</v>
      </c>
      <c r="T2622" s="116">
        <v>0</v>
      </c>
      <c r="U2622" s="116" t="s">
        <v>159</v>
      </c>
      <c r="V2622" s="116">
        <v>30</v>
      </c>
      <c r="W2622" s="116">
        <v>136</v>
      </c>
      <c r="X2622" s="116">
        <v>29</v>
      </c>
      <c r="Y2622" s="116">
        <v>131</v>
      </c>
      <c r="Z2622" s="116">
        <v>1</v>
      </c>
      <c r="AA2622" s="116">
        <v>5</v>
      </c>
      <c r="AB2622" s="116">
        <v>0</v>
      </c>
      <c r="AC2622" s="116">
        <v>0</v>
      </c>
      <c r="AD2622" s="116">
        <v>35</v>
      </c>
      <c r="AE2622" s="116">
        <v>70</v>
      </c>
      <c r="AF2622" s="116" t="s">
        <v>1860</v>
      </c>
      <c r="AG2622" s="117"/>
      <c r="AH2622" s="117" t="s">
        <v>1882</v>
      </c>
    </row>
    <row r="2623" spans="1:34" x14ac:dyDescent="0.25">
      <c r="A2623" s="117" t="s">
        <v>583</v>
      </c>
      <c r="B2623" s="117" t="s">
        <v>228</v>
      </c>
      <c r="C2623" s="117" t="s">
        <v>6925</v>
      </c>
      <c r="D2623" s="117" t="s">
        <v>672</v>
      </c>
      <c r="E2623" s="117" t="s">
        <v>586</v>
      </c>
      <c r="F2623" s="117" t="s">
        <v>865</v>
      </c>
      <c r="G2623" s="117" t="s">
        <v>866</v>
      </c>
      <c r="H2623" s="117" t="s">
        <v>6926</v>
      </c>
      <c r="I2623" s="117"/>
      <c r="J2623" s="116" t="s">
        <v>1858</v>
      </c>
      <c r="K2623" s="116">
        <v>7.2671000000000001</v>
      </c>
      <c r="L2623" s="116">
        <v>27.95879</v>
      </c>
      <c r="M2623" s="117" t="s">
        <v>1859</v>
      </c>
      <c r="N2623" s="116" t="s">
        <v>159</v>
      </c>
      <c r="O2623" s="116">
        <v>18</v>
      </c>
      <c r="P2623" s="116">
        <v>72</v>
      </c>
      <c r="Q2623" s="116">
        <v>18</v>
      </c>
      <c r="R2623" s="116">
        <v>72</v>
      </c>
      <c r="S2623" s="116">
        <v>0</v>
      </c>
      <c r="T2623" s="116">
        <v>0</v>
      </c>
      <c r="U2623" s="119" t="s">
        <v>146</v>
      </c>
      <c r="V2623" s="116">
        <v>0</v>
      </c>
      <c r="W2623" s="116">
        <v>0</v>
      </c>
      <c r="X2623" s="116">
        <v>0</v>
      </c>
      <c r="Y2623" s="116">
        <v>0</v>
      </c>
      <c r="Z2623" s="116">
        <v>0</v>
      </c>
      <c r="AA2623" s="116">
        <v>0</v>
      </c>
      <c r="AB2623" s="116">
        <v>0</v>
      </c>
      <c r="AC2623" s="116">
        <v>0</v>
      </c>
      <c r="AD2623" s="116">
        <v>0</v>
      </c>
      <c r="AE2623" s="116">
        <v>0</v>
      </c>
      <c r="AF2623" s="116" t="s">
        <v>1860</v>
      </c>
      <c r="AG2623" s="117"/>
      <c r="AH2623" s="117" t="s">
        <v>1882</v>
      </c>
    </row>
    <row r="2624" spans="1:34" x14ac:dyDescent="0.25">
      <c r="A2624" s="117" t="s">
        <v>583</v>
      </c>
      <c r="B2624" s="117" t="s">
        <v>228</v>
      </c>
      <c r="C2624" s="117" t="s">
        <v>6927</v>
      </c>
      <c r="D2624" s="117" t="s">
        <v>672</v>
      </c>
      <c r="E2624" s="117" t="s">
        <v>586</v>
      </c>
      <c r="F2624" s="117" t="s">
        <v>865</v>
      </c>
      <c r="G2624" s="117" t="s">
        <v>866</v>
      </c>
      <c r="H2624" s="117" t="s">
        <v>6928</v>
      </c>
      <c r="I2624" s="117"/>
      <c r="J2624" s="116" t="s">
        <v>1858</v>
      </c>
      <c r="K2624" s="116">
        <v>6.9520499999999998</v>
      </c>
      <c r="L2624" s="116">
        <v>27.911650000000002</v>
      </c>
      <c r="M2624" s="117" t="s">
        <v>1859</v>
      </c>
      <c r="N2624" s="116" t="s">
        <v>159</v>
      </c>
      <c r="O2624" s="116">
        <v>15</v>
      </c>
      <c r="P2624" s="116">
        <v>60</v>
      </c>
      <c r="Q2624" s="116">
        <v>15</v>
      </c>
      <c r="R2624" s="116">
        <v>60</v>
      </c>
      <c r="S2624" s="116">
        <v>0</v>
      </c>
      <c r="T2624" s="116">
        <v>0</v>
      </c>
      <c r="U2624" s="116" t="s">
        <v>159</v>
      </c>
      <c r="V2624" s="116">
        <v>27</v>
      </c>
      <c r="W2624" s="116">
        <v>112</v>
      </c>
      <c r="X2624" s="116">
        <v>27</v>
      </c>
      <c r="Y2624" s="116">
        <v>112</v>
      </c>
      <c r="Z2624" s="116">
        <v>0</v>
      </c>
      <c r="AA2624" s="116">
        <v>0</v>
      </c>
      <c r="AB2624" s="116">
        <v>0</v>
      </c>
      <c r="AC2624" s="116">
        <v>0</v>
      </c>
      <c r="AD2624" s="116">
        <v>0</v>
      </c>
      <c r="AE2624" s="116">
        <v>0</v>
      </c>
      <c r="AF2624" s="116" t="s">
        <v>1860</v>
      </c>
      <c r="AG2624" s="117"/>
      <c r="AH2624" s="117" t="s">
        <v>1882</v>
      </c>
    </row>
    <row r="2625" spans="1:34" x14ac:dyDescent="0.25">
      <c r="A2625" s="117" t="s">
        <v>583</v>
      </c>
      <c r="B2625" s="117" t="s">
        <v>228</v>
      </c>
      <c r="C2625" s="117" t="s">
        <v>6929</v>
      </c>
      <c r="D2625" s="117" t="s">
        <v>672</v>
      </c>
      <c r="E2625" s="117" t="s">
        <v>586</v>
      </c>
      <c r="F2625" s="117" t="s">
        <v>1485</v>
      </c>
      <c r="G2625" s="117" t="s">
        <v>1486</v>
      </c>
      <c r="H2625" s="117" t="s">
        <v>6930</v>
      </c>
      <c r="I2625" s="117"/>
      <c r="J2625" s="116" t="s">
        <v>1858</v>
      </c>
      <c r="K2625" s="116">
        <v>7.7100099999999996</v>
      </c>
      <c r="L2625" s="116">
        <v>27.976420000000001</v>
      </c>
      <c r="M2625" s="117" t="s">
        <v>1859</v>
      </c>
      <c r="N2625" s="116" t="s">
        <v>159</v>
      </c>
      <c r="O2625" s="116">
        <v>92</v>
      </c>
      <c r="P2625" s="116">
        <v>586</v>
      </c>
      <c r="Q2625" s="116">
        <v>89</v>
      </c>
      <c r="R2625" s="116">
        <v>575</v>
      </c>
      <c r="S2625" s="116">
        <v>3</v>
      </c>
      <c r="T2625" s="116">
        <v>11</v>
      </c>
      <c r="U2625" s="116" t="s">
        <v>159</v>
      </c>
      <c r="V2625" s="116">
        <v>615</v>
      </c>
      <c r="W2625" s="116">
        <v>3309</v>
      </c>
      <c r="X2625" s="116">
        <v>580</v>
      </c>
      <c r="Y2625" s="116">
        <v>3187</v>
      </c>
      <c r="Z2625" s="116">
        <v>35</v>
      </c>
      <c r="AA2625" s="116">
        <v>122</v>
      </c>
      <c r="AB2625" s="116">
        <v>0</v>
      </c>
      <c r="AC2625" s="116">
        <v>0</v>
      </c>
      <c r="AD2625" s="116">
        <v>85</v>
      </c>
      <c r="AE2625" s="116">
        <v>468</v>
      </c>
      <c r="AF2625" s="116" t="s">
        <v>1860</v>
      </c>
      <c r="AG2625" s="117"/>
      <c r="AH2625" s="117" t="s">
        <v>1861</v>
      </c>
    </row>
    <row r="2626" spans="1:34" x14ac:dyDescent="0.25">
      <c r="A2626" s="118" t="s">
        <v>583</v>
      </c>
      <c r="B2626" s="118" t="s">
        <v>228</v>
      </c>
      <c r="C2626" s="118" t="s">
        <v>6931</v>
      </c>
      <c r="D2626" s="118" t="s">
        <v>672</v>
      </c>
      <c r="E2626" s="118" t="s">
        <v>586</v>
      </c>
      <c r="F2626" s="118" t="s">
        <v>1485</v>
      </c>
      <c r="G2626" s="118" t="s">
        <v>1486</v>
      </c>
      <c r="H2626" s="118" t="s">
        <v>6932</v>
      </c>
      <c r="I2626" s="118"/>
      <c r="J2626" s="118" t="s">
        <v>1885</v>
      </c>
      <c r="K2626" s="119">
        <v>7.7009999999999996</v>
      </c>
      <c r="L2626" s="119">
        <v>27.998999999999999</v>
      </c>
      <c r="M2626" s="118" t="s">
        <v>2151</v>
      </c>
      <c r="N2626" s="116" t="s">
        <v>146</v>
      </c>
      <c r="O2626" s="119">
        <v>0</v>
      </c>
      <c r="P2626" s="119">
        <v>0</v>
      </c>
      <c r="Q2626" s="119">
        <v>0</v>
      </c>
      <c r="R2626" s="119">
        <v>0</v>
      </c>
      <c r="S2626" s="119">
        <v>0</v>
      </c>
      <c r="T2626" s="119">
        <v>0</v>
      </c>
      <c r="U2626" s="119" t="s">
        <v>146</v>
      </c>
      <c r="V2626" s="119">
        <v>0</v>
      </c>
      <c r="W2626" s="116">
        <v>0</v>
      </c>
      <c r="X2626" s="119">
        <v>0</v>
      </c>
      <c r="Y2626" s="119">
        <v>0</v>
      </c>
      <c r="Z2626" s="119">
        <v>0</v>
      </c>
      <c r="AA2626" s="119">
        <v>0</v>
      </c>
      <c r="AB2626" s="119">
        <v>0</v>
      </c>
      <c r="AC2626" s="119">
        <v>0</v>
      </c>
      <c r="AD2626" s="119">
        <v>0</v>
      </c>
      <c r="AE2626" s="119">
        <v>0</v>
      </c>
      <c r="AF2626" s="116" t="s">
        <v>1860</v>
      </c>
      <c r="AG2626" s="118" t="s">
        <v>2152</v>
      </c>
      <c r="AH2626" s="117" t="s">
        <v>1861</v>
      </c>
    </row>
    <row r="2627" spans="1:34" x14ac:dyDescent="0.25">
      <c r="A2627" s="117" t="s">
        <v>583</v>
      </c>
      <c r="B2627" s="117" t="s">
        <v>228</v>
      </c>
      <c r="C2627" s="117" t="s">
        <v>6933</v>
      </c>
      <c r="D2627" s="117" t="s">
        <v>672</v>
      </c>
      <c r="E2627" s="117" t="s">
        <v>586</v>
      </c>
      <c r="F2627" s="117" t="s">
        <v>1485</v>
      </c>
      <c r="G2627" s="117" t="s">
        <v>1486</v>
      </c>
      <c r="H2627" s="117" t="s">
        <v>6934</v>
      </c>
      <c r="I2627" s="117"/>
      <c r="J2627" s="116" t="s">
        <v>1858</v>
      </c>
      <c r="K2627" s="116">
        <v>7.7127179999999997</v>
      </c>
      <c r="L2627" s="116">
        <v>27.994769000000002</v>
      </c>
      <c r="M2627" s="117" t="s">
        <v>1859</v>
      </c>
      <c r="N2627" s="116" t="s">
        <v>159</v>
      </c>
      <c r="O2627" s="116">
        <v>37</v>
      </c>
      <c r="P2627" s="116">
        <v>204</v>
      </c>
      <c r="Q2627" s="116">
        <v>32</v>
      </c>
      <c r="R2627" s="116">
        <v>181</v>
      </c>
      <c r="S2627" s="116">
        <v>5</v>
      </c>
      <c r="T2627" s="116">
        <v>23</v>
      </c>
      <c r="U2627" s="116" t="s">
        <v>159</v>
      </c>
      <c r="V2627" s="116">
        <v>1080</v>
      </c>
      <c r="W2627" s="116">
        <v>5743</v>
      </c>
      <c r="X2627" s="116">
        <v>1050</v>
      </c>
      <c r="Y2627" s="116">
        <v>5578</v>
      </c>
      <c r="Z2627" s="116">
        <v>30</v>
      </c>
      <c r="AA2627" s="116">
        <v>165</v>
      </c>
      <c r="AB2627" s="116">
        <v>0</v>
      </c>
      <c r="AC2627" s="116">
        <v>0</v>
      </c>
      <c r="AD2627" s="116">
        <v>0</v>
      </c>
      <c r="AE2627" s="116">
        <v>0</v>
      </c>
      <c r="AF2627" s="116" t="s">
        <v>1860</v>
      </c>
      <c r="AG2627" s="117"/>
      <c r="AH2627" s="117" t="s">
        <v>1861</v>
      </c>
    </row>
    <row r="2628" spans="1:34" x14ac:dyDescent="0.25">
      <c r="A2628" s="117" t="s">
        <v>583</v>
      </c>
      <c r="B2628" s="117" t="s">
        <v>228</v>
      </c>
      <c r="C2628" s="117" t="s">
        <v>6935</v>
      </c>
      <c r="D2628" s="117" t="s">
        <v>672</v>
      </c>
      <c r="E2628" s="117" t="s">
        <v>586</v>
      </c>
      <c r="F2628" s="117" t="s">
        <v>1485</v>
      </c>
      <c r="G2628" s="117" t="s">
        <v>1486</v>
      </c>
      <c r="H2628" s="117" t="s">
        <v>6936</v>
      </c>
      <c r="I2628" s="117"/>
      <c r="J2628" s="116" t="s">
        <v>1858</v>
      </c>
      <c r="K2628" s="116">
        <v>7.7028299999999996</v>
      </c>
      <c r="L2628" s="116">
        <v>27.978120000000001</v>
      </c>
      <c r="M2628" s="117" t="s">
        <v>1859</v>
      </c>
      <c r="N2628" s="116" t="s">
        <v>159</v>
      </c>
      <c r="O2628" s="116">
        <v>175</v>
      </c>
      <c r="P2628" s="116">
        <v>963</v>
      </c>
      <c r="Q2628" s="116">
        <v>169</v>
      </c>
      <c r="R2628" s="116">
        <v>931</v>
      </c>
      <c r="S2628" s="116">
        <v>6</v>
      </c>
      <c r="T2628" s="116">
        <v>32</v>
      </c>
      <c r="U2628" s="116" t="s">
        <v>159</v>
      </c>
      <c r="V2628" s="116">
        <v>1940</v>
      </c>
      <c r="W2628" s="116">
        <v>6770</v>
      </c>
      <c r="X2628" s="116">
        <v>1900</v>
      </c>
      <c r="Y2628" s="116">
        <v>6550</v>
      </c>
      <c r="Z2628" s="116">
        <v>40</v>
      </c>
      <c r="AA2628" s="116">
        <v>220</v>
      </c>
      <c r="AB2628" s="116">
        <v>0</v>
      </c>
      <c r="AC2628" s="116">
        <v>0</v>
      </c>
      <c r="AD2628" s="116">
        <v>32</v>
      </c>
      <c r="AE2628" s="116">
        <v>147</v>
      </c>
      <c r="AF2628" s="116" t="s">
        <v>1860</v>
      </c>
      <c r="AG2628" s="117"/>
      <c r="AH2628" s="117" t="s">
        <v>1861</v>
      </c>
    </row>
    <row r="2629" spans="1:34" x14ac:dyDescent="0.25">
      <c r="A2629" s="117" t="s">
        <v>583</v>
      </c>
      <c r="B2629" s="117" t="s">
        <v>228</v>
      </c>
      <c r="C2629" s="117" t="s">
        <v>6937</v>
      </c>
      <c r="D2629" s="117" t="s">
        <v>672</v>
      </c>
      <c r="E2629" s="117" t="s">
        <v>586</v>
      </c>
      <c r="F2629" s="117" t="s">
        <v>1485</v>
      </c>
      <c r="G2629" s="117" t="s">
        <v>1486</v>
      </c>
      <c r="H2629" s="117" t="s">
        <v>6938</v>
      </c>
      <c r="I2629" s="117"/>
      <c r="J2629" s="116" t="s">
        <v>1858</v>
      </c>
      <c r="K2629" s="116">
        <v>7.7141900000000003</v>
      </c>
      <c r="L2629" s="116">
        <v>27.999410000000001</v>
      </c>
      <c r="M2629" s="117" t="s">
        <v>1859</v>
      </c>
      <c r="N2629" s="116" t="s">
        <v>159</v>
      </c>
      <c r="O2629" s="116">
        <v>87</v>
      </c>
      <c r="P2629" s="116">
        <v>180</v>
      </c>
      <c r="Q2629" s="116">
        <v>87</v>
      </c>
      <c r="R2629" s="116">
        <v>180</v>
      </c>
      <c r="S2629" s="116">
        <v>0</v>
      </c>
      <c r="T2629" s="116">
        <v>0</v>
      </c>
      <c r="U2629" s="116" t="s">
        <v>159</v>
      </c>
      <c r="V2629" s="116">
        <v>2390</v>
      </c>
      <c r="W2629" s="116">
        <v>6275</v>
      </c>
      <c r="X2629" s="116">
        <v>2380</v>
      </c>
      <c r="Y2629" s="116">
        <v>6240</v>
      </c>
      <c r="Z2629" s="116">
        <v>10</v>
      </c>
      <c r="AA2629" s="116">
        <v>35</v>
      </c>
      <c r="AB2629" s="116">
        <v>0</v>
      </c>
      <c r="AC2629" s="116">
        <v>0</v>
      </c>
      <c r="AD2629" s="116">
        <v>38</v>
      </c>
      <c r="AE2629" s="116">
        <v>203</v>
      </c>
      <c r="AF2629" s="116" t="s">
        <v>1860</v>
      </c>
      <c r="AG2629" s="117"/>
      <c r="AH2629" s="117" t="s">
        <v>1861</v>
      </c>
    </row>
    <row r="2630" spans="1:34" x14ac:dyDescent="0.25">
      <c r="A2630" s="117" t="s">
        <v>583</v>
      </c>
      <c r="B2630" s="117" t="s">
        <v>228</v>
      </c>
      <c r="C2630" s="117" t="s">
        <v>6939</v>
      </c>
      <c r="D2630" s="117" t="s">
        <v>672</v>
      </c>
      <c r="E2630" s="117" t="s">
        <v>586</v>
      </c>
      <c r="F2630" s="117" t="s">
        <v>1485</v>
      </c>
      <c r="G2630" s="117" t="s">
        <v>1486</v>
      </c>
      <c r="H2630" s="117" t="s">
        <v>6940</v>
      </c>
      <c r="I2630" s="117"/>
      <c r="J2630" s="116" t="s">
        <v>1858</v>
      </c>
      <c r="K2630" s="116">
        <v>7.7065400000000004</v>
      </c>
      <c r="L2630" s="116">
        <v>27.99164</v>
      </c>
      <c r="M2630" s="117" t="s">
        <v>1859</v>
      </c>
      <c r="N2630" s="116" t="s">
        <v>159</v>
      </c>
      <c r="O2630" s="116">
        <v>50</v>
      </c>
      <c r="P2630" s="116">
        <v>275</v>
      </c>
      <c r="Q2630" s="116">
        <v>40</v>
      </c>
      <c r="R2630" s="116">
        <v>224</v>
      </c>
      <c r="S2630" s="116">
        <v>10</v>
      </c>
      <c r="T2630" s="116">
        <v>51</v>
      </c>
      <c r="U2630" s="116" t="s">
        <v>159</v>
      </c>
      <c r="V2630" s="116">
        <v>942</v>
      </c>
      <c r="W2630" s="116">
        <v>3750</v>
      </c>
      <c r="X2630" s="116">
        <v>918</v>
      </c>
      <c r="Y2630" s="116">
        <v>3630</v>
      </c>
      <c r="Z2630" s="116">
        <v>24</v>
      </c>
      <c r="AA2630" s="116">
        <v>120</v>
      </c>
      <c r="AB2630" s="116">
        <v>0</v>
      </c>
      <c r="AC2630" s="116">
        <v>0</v>
      </c>
      <c r="AD2630" s="116">
        <v>20</v>
      </c>
      <c r="AE2630" s="116">
        <v>100</v>
      </c>
      <c r="AF2630" s="116" t="s">
        <v>1860</v>
      </c>
      <c r="AG2630" s="117"/>
      <c r="AH2630" s="117" t="s">
        <v>1861</v>
      </c>
    </row>
    <row r="2631" spans="1:34" x14ac:dyDescent="0.25">
      <c r="A2631" s="117" t="s">
        <v>583</v>
      </c>
      <c r="B2631" s="117" t="s">
        <v>228</v>
      </c>
      <c r="C2631" s="117" t="s">
        <v>6941</v>
      </c>
      <c r="D2631" s="117" t="s">
        <v>672</v>
      </c>
      <c r="E2631" s="117" t="s">
        <v>586</v>
      </c>
      <c r="F2631" s="117" t="s">
        <v>1485</v>
      </c>
      <c r="G2631" s="117" t="s">
        <v>1486</v>
      </c>
      <c r="H2631" s="117" t="s">
        <v>6788</v>
      </c>
      <c r="I2631" s="117"/>
      <c r="J2631" s="116" t="s">
        <v>1858</v>
      </c>
      <c r="K2631" s="116">
        <v>7.7206250000000001</v>
      </c>
      <c r="L2631" s="116">
        <v>28.005624000000001</v>
      </c>
      <c r="M2631" s="117" t="s">
        <v>1859</v>
      </c>
      <c r="N2631" s="116" t="s">
        <v>159</v>
      </c>
      <c r="O2631" s="116">
        <v>57</v>
      </c>
      <c r="P2631" s="116">
        <v>220</v>
      </c>
      <c r="Q2631" s="116">
        <v>57</v>
      </c>
      <c r="R2631" s="116">
        <v>220</v>
      </c>
      <c r="S2631" s="116">
        <v>0</v>
      </c>
      <c r="T2631" s="116">
        <v>0</v>
      </c>
      <c r="U2631" s="116" t="s">
        <v>159</v>
      </c>
      <c r="V2631" s="116">
        <v>598</v>
      </c>
      <c r="W2631" s="116">
        <v>2940</v>
      </c>
      <c r="X2631" s="116">
        <v>560</v>
      </c>
      <c r="Y2631" s="116">
        <v>2800</v>
      </c>
      <c r="Z2631" s="116">
        <v>38</v>
      </c>
      <c r="AA2631" s="116">
        <v>140</v>
      </c>
      <c r="AB2631" s="116">
        <v>0</v>
      </c>
      <c r="AC2631" s="116">
        <v>0</v>
      </c>
      <c r="AD2631" s="116">
        <v>25</v>
      </c>
      <c r="AE2631" s="116">
        <v>131</v>
      </c>
      <c r="AF2631" s="116" t="s">
        <v>1860</v>
      </c>
      <c r="AG2631" s="117"/>
      <c r="AH2631" s="117" t="s">
        <v>1861</v>
      </c>
    </row>
    <row r="2632" spans="1:34" x14ac:dyDescent="0.25">
      <c r="A2632" s="117" t="s">
        <v>583</v>
      </c>
      <c r="B2632" s="117" t="s">
        <v>228</v>
      </c>
      <c r="C2632" s="117" t="s">
        <v>6942</v>
      </c>
      <c r="D2632" s="117" t="s">
        <v>672</v>
      </c>
      <c r="E2632" s="117" t="s">
        <v>586</v>
      </c>
      <c r="F2632" s="117" t="s">
        <v>1485</v>
      </c>
      <c r="G2632" s="117" t="s">
        <v>1486</v>
      </c>
      <c r="H2632" s="117" t="s">
        <v>6943</v>
      </c>
      <c r="I2632" s="117"/>
      <c r="J2632" s="116" t="s">
        <v>1858</v>
      </c>
      <c r="K2632" s="116">
        <v>7.7037300000000002</v>
      </c>
      <c r="L2632" s="116">
        <v>27.982060000000001</v>
      </c>
      <c r="M2632" s="117" t="s">
        <v>1859</v>
      </c>
      <c r="N2632" s="116" t="s">
        <v>159</v>
      </c>
      <c r="O2632" s="116">
        <v>62</v>
      </c>
      <c r="P2632" s="116">
        <v>135</v>
      </c>
      <c r="Q2632" s="116">
        <v>62</v>
      </c>
      <c r="R2632" s="116">
        <v>135</v>
      </c>
      <c r="S2632" s="116">
        <v>0</v>
      </c>
      <c r="T2632" s="116">
        <v>0</v>
      </c>
      <c r="U2632" s="116" t="s">
        <v>159</v>
      </c>
      <c r="V2632" s="116">
        <v>495</v>
      </c>
      <c r="W2632" s="116">
        <v>2413</v>
      </c>
      <c r="X2632" s="116">
        <v>468</v>
      </c>
      <c r="Y2632" s="116">
        <v>2340</v>
      </c>
      <c r="Z2632" s="116">
        <v>27</v>
      </c>
      <c r="AA2632" s="116">
        <v>73</v>
      </c>
      <c r="AB2632" s="116">
        <v>3</v>
      </c>
      <c r="AC2632" s="116">
        <v>11</v>
      </c>
      <c r="AD2632" s="116">
        <v>0</v>
      </c>
      <c r="AE2632" s="116">
        <v>0</v>
      </c>
      <c r="AF2632" s="116" t="s">
        <v>1860</v>
      </c>
      <c r="AG2632" s="117"/>
      <c r="AH2632" s="117" t="s">
        <v>1861</v>
      </c>
    </row>
    <row r="2633" spans="1:34" x14ac:dyDescent="0.25">
      <c r="A2633" s="117" t="s">
        <v>583</v>
      </c>
      <c r="B2633" s="117" t="s">
        <v>228</v>
      </c>
      <c r="C2633" s="117" t="s">
        <v>6944</v>
      </c>
      <c r="D2633" s="117" t="s">
        <v>672</v>
      </c>
      <c r="E2633" s="117" t="s">
        <v>586</v>
      </c>
      <c r="F2633" s="117" t="s">
        <v>1485</v>
      </c>
      <c r="G2633" s="117" t="s">
        <v>1486</v>
      </c>
      <c r="H2633" s="117" t="s">
        <v>6945</v>
      </c>
      <c r="I2633" s="117"/>
      <c r="J2633" s="116" t="s">
        <v>1858</v>
      </c>
      <c r="K2633" s="116">
        <v>7.70716</v>
      </c>
      <c r="L2633" s="116">
        <v>27.967199999999998</v>
      </c>
      <c r="M2633" s="117" t="s">
        <v>1859</v>
      </c>
      <c r="N2633" s="116" t="s">
        <v>159</v>
      </c>
      <c r="O2633" s="116">
        <v>85</v>
      </c>
      <c r="P2633" s="116">
        <v>182</v>
      </c>
      <c r="Q2633" s="116">
        <v>85</v>
      </c>
      <c r="R2633" s="116">
        <v>182</v>
      </c>
      <c r="S2633" s="116">
        <v>0</v>
      </c>
      <c r="T2633" s="116">
        <v>0</v>
      </c>
      <c r="U2633" s="116" t="s">
        <v>159</v>
      </c>
      <c r="V2633" s="116">
        <v>505</v>
      </c>
      <c r="W2633" s="116">
        <v>2525</v>
      </c>
      <c r="X2633" s="116">
        <v>462</v>
      </c>
      <c r="Y2633" s="116">
        <v>2310</v>
      </c>
      <c r="Z2633" s="116">
        <v>43</v>
      </c>
      <c r="AA2633" s="116">
        <v>215</v>
      </c>
      <c r="AB2633" s="116">
        <v>0</v>
      </c>
      <c r="AC2633" s="116">
        <v>0</v>
      </c>
      <c r="AD2633" s="116">
        <v>0</v>
      </c>
      <c r="AE2633" s="116">
        <v>0</v>
      </c>
      <c r="AF2633" s="116" t="s">
        <v>1860</v>
      </c>
      <c r="AG2633" s="117"/>
      <c r="AH2633" s="117" t="s">
        <v>1861</v>
      </c>
    </row>
    <row r="2634" spans="1:34" x14ac:dyDescent="0.25">
      <c r="A2634" s="117" t="s">
        <v>583</v>
      </c>
      <c r="B2634" s="117" t="s">
        <v>228</v>
      </c>
      <c r="C2634" s="117" t="s">
        <v>6946</v>
      </c>
      <c r="D2634" s="117" t="s">
        <v>672</v>
      </c>
      <c r="E2634" s="117" t="s">
        <v>586</v>
      </c>
      <c r="F2634" s="117" t="s">
        <v>1485</v>
      </c>
      <c r="G2634" s="117" t="s">
        <v>1486</v>
      </c>
      <c r="H2634" s="117" t="s">
        <v>6947</v>
      </c>
      <c r="I2634" s="117"/>
      <c r="J2634" s="116" t="s">
        <v>1858</v>
      </c>
      <c r="K2634" s="116">
        <v>7.6958830000000003</v>
      </c>
      <c r="L2634" s="116">
        <v>27.972987</v>
      </c>
      <c r="M2634" s="117" t="s">
        <v>1859</v>
      </c>
      <c r="N2634" s="116" t="s">
        <v>159</v>
      </c>
      <c r="O2634" s="116">
        <v>55</v>
      </c>
      <c r="P2634" s="116">
        <v>325</v>
      </c>
      <c r="Q2634" s="116">
        <v>52</v>
      </c>
      <c r="R2634" s="116">
        <v>311</v>
      </c>
      <c r="S2634" s="116">
        <v>3</v>
      </c>
      <c r="T2634" s="116">
        <v>14</v>
      </c>
      <c r="U2634" s="116" t="s">
        <v>159</v>
      </c>
      <c r="V2634" s="116">
        <v>1334</v>
      </c>
      <c r="W2634" s="116">
        <v>6641</v>
      </c>
      <c r="X2634" s="116">
        <v>1316</v>
      </c>
      <c r="Y2634" s="116">
        <v>6580</v>
      </c>
      <c r="Z2634" s="116">
        <v>18</v>
      </c>
      <c r="AA2634" s="116">
        <v>61</v>
      </c>
      <c r="AB2634" s="116">
        <v>0</v>
      </c>
      <c r="AC2634" s="116">
        <v>0</v>
      </c>
      <c r="AD2634" s="116">
        <v>35</v>
      </c>
      <c r="AE2634" s="116">
        <v>123</v>
      </c>
      <c r="AF2634" s="116" t="s">
        <v>1860</v>
      </c>
      <c r="AG2634" s="117"/>
      <c r="AH2634" s="117" t="s">
        <v>1861</v>
      </c>
    </row>
    <row r="2635" spans="1:34" x14ac:dyDescent="0.25">
      <c r="A2635" s="117" t="s">
        <v>583</v>
      </c>
      <c r="B2635" s="117" t="s">
        <v>228</v>
      </c>
      <c r="C2635" s="117" t="s">
        <v>6948</v>
      </c>
      <c r="D2635" s="117" t="s">
        <v>672</v>
      </c>
      <c r="E2635" s="117" t="s">
        <v>586</v>
      </c>
      <c r="F2635" s="117" t="s">
        <v>1485</v>
      </c>
      <c r="G2635" s="117" t="s">
        <v>1486</v>
      </c>
      <c r="H2635" s="117" t="s">
        <v>6949</v>
      </c>
      <c r="I2635" s="117"/>
      <c r="J2635" s="116" t="s">
        <v>1858</v>
      </c>
      <c r="K2635" s="116">
        <v>7.7206299999999999</v>
      </c>
      <c r="L2635" s="116">
        <v>27.983920000000001</v>
      </c>
      <c r="M2635" s="117" t="s">
        <v>1859</v>
      </c>
      <c r="N2635" s="116" t="s">
        <v>159</v>
      </c>
      <c r="O2635" s="116">
        <v>52</v>
      </c>
      <c r="P2635" s="116">
        <v>160</v>
      </c>
      <c r="Q2635" s="116">
        <v>52</v>
      </c>
      <c r="R2635" s="116">
        <v>160</v>
      </c>
      <c r="S2635" s="116">
        <v>0</v>
      </c>
      <c r="T2635" s="116">
        <v>0</v>
      </c>
      <c r="U2635" s="116" t="s">
        <v>159</v>
      </c>
      <c r="V2635" s="116">
        <v>395</v>
      </c>
      <c r="W2635" s="116">
        <v>1733</v>
      </c>
      <c r="X2635" s="116">
        <v>350</v>
      </c>
      <c r="Y2635" s="116">
        <v>1515</v>
      </c>
      <c r="Z2635" s="116">
        <v>45</v>
      </c>
      <c r="AA2635" s="116">
        <v>218</v>
      </c>
      <c r="AB2635" s="116">
        <v>0</v>
      </c>
      <c r="AC2635" s="116">
        <v>0</v>
      </c>
      <c r="AD2635" s="116">
        <v>78</v>
      </c>
      <c r="AE2635" s="116">
        <v>414</v>
      </c>
      <c r="AF2635" s="116" t="s">
        <v>1860</v>
      </c>
      <c r="AG2635" s="117"/>
      <c r="AH2635" s="117" t="s">
        <v>1861</v>
      </c>
    </row>
    <row r="2636" spans="1:34" x14ac:dyDescent="0.25">
      <c r="A2636" s="117" t="s">
        <v>583</v>
      </c>
      <c r="B2636" s="117" t="s">
        <v>228</v>
      </c>
      <c r="C2636" s="117" t="s">
        <v>6950</v>
      </c>
      <c r="D2636" s="117" t="s">
        <v>672</v>
      </c>
      <c r="E2636" s="117" t="s">
        <v>586</v>
      </c>
      <c r="F2636" s="117" t="s">
        <v>1485</v>
      </c>
      <c r="G2636" s="117" t="s">
        <v>1486</v>
      </c>
      <c r="H2636" s="117" t="s">
        <v>5774</v>
      </c>
      <c r="I2636" s="117"/>
      <c r="J2636" s="116" t="s">
        <v>1858</v>
      </c>
      <c r="K2636" s="116">
        <v>7.70791</v>
      </c>
      <c r="L2636" s="116">
        <v>27.9953</v>
      </c>
      <c r="M2636" s="117" t="s">
        <v>1859</v>
      </c>
      <c r="N2636" s="116" t="s">
        <v>159</v>
      </c>
      <c r="O2636" s="116">
        <v>30</v>
      </c>
      <c r="P2636" s="116">
        <v>75</v>
      </c>
      <c r="Q2636" s="116">
        <v>30</v>
      </c>
      <c r="R2636" s="116">
        <v>75</v>
      </c>
      <c r="S2636" s="116">
        <v>0</v>
      </c>
      <c r="T2636" s="116">
        <v>0</v>
      </c>
      <c r="U2636" s="116" t="s">
        <v>159</v>
      </c>
      <c r="V2636" s="116">
        <v>385</v>
      </c>
      <c r="W2636" s="116">
        <v>1865</v>
      </c>
      <c r="X2636" s="116">
        <v>370</v>
      </c>
      <c r="Y2636" s="116">
        <v>1800</v>
      </c>
      <c r="Z2636" s="116">
        <v>15</v>
      </c>
      <c r="AA2636" s="116">
        <v>65</v>
      </c>
      <c r="AB2636" s="116">
        <v>0</v>
      </c>
      <c r="AC2636" s="116">
        <v>0</v>
      </c>
      <c r="AD2636" s="116">
        <v>0</v>
      </c>
      <c r="AE2636" s="116">
        <v>0</v>
      </c>
      <c r="AF2636" s="116" t="s">
        <v>1860</v>
      </c>
      <c r="AG2636" s="117"/>
      <c r="AH2636" s="117" t="s">
        <v>1861</v>
      </c>
    </row>
    <row r="2637" spans="1:34" x14ac:dyDescent="0.25">
      <c r="A2637" s="118" t="s">
        <v>583</v>
      </c>
      <c r="B2637" s="118" t="s">
        <v>228</v>
      </c>
      <c r="C2637" s="118" t="s">
        <v>6951</v>
      </c>
      <c r="D2637" s="118" t="s">
        <v>672</v>
      </c>
      <c r="E2637" s="118" t="s">
        <v>586</v>
      </c>
      <c r="F2637" s="118" t="s">
        <v>1485</v>
      </c>
      <c r="G2637" s="118" t="s">
        <v>1486</v>
      </c>
      <c r="H2637" s="118" t="s">
        <v>6952</v>
      </c>
      <c r="I2637" s="118"/>
      <c r="J2637" s="118" t="s">
        <v>1885</v>
      </c>
      <c r="K2637" s="119">
        <v>7.7134</v>
      </c>
      <c r="L2637" s="119">
        <v>27.9878</v>
      </c>
      <c r="M2637" s="118" t="s">
        <v>2151</v>
      </c>
      <c r="N2637" s="116" t="s">
        <v>146</v>
      </c>
      <c r="O2637" s="119">
        <v>0</v>
      </c>
      <c r="P2637" s="119">
        <v>0</v>
      </c>
      <c r="Q2637" s="119">
        <v>0</v>
      </c>
      <c r="R2637" s="119">
        <v>0</v>
      </c>
      <c r="S2637" s="119">
        <v>0</v>
      </c>
      <c r="T2637" s="119">
        <v>0</v>
      </c>
      <c r="U2637" s="119" t="s">
        <v>146</v>
      </c>
      <c r="V2637" s="119">
        <v>0</v>
      </c>
      <c r="W2637" s="116">
        <v>0</v>
      </c>
      <c r="X2637" s="119">
        <v>0</v>
      </c>
      <c r="Y2637" s="119">
        <v>0</v>
      </c>
      <c r="Z2637" s="119">
        <v>0</v>
      </c>
      <c r="AA2637" s="119">
        <v>0</v>
      </c>
      <c r="AB2637" s="119">
        <v>0</v>
      </c>
      <c r="AC2637" s="119">
        <v>0</v>
      </c>
      <c r="AD2637" s="119">
        <v>0</v>
      </c>
      <c r="AE2637" s="119">
        <v>0</v>
      </c>
      <c r="AF2637" s="116" t="s">
        <v>1860</v>
      </c>
      <c r="AG2637" s="118" t="s">
        <v>2152</v>
      </c>
      <c r="AH2637" s="117" t="s">
        <v>1861</v>
      </c>
    </row>
    <row r="2638" spans="1:34" x14ac:dyDescent="0.25">
      <c r="A2638" s="118" t="s">
        <v>583</v>
      </c>
      <c r="B2638" s="118" t="s">
        <v>228</v>
      </c>
      <c r="C2638" s="118" t="s">
        <v>6953</v>
      </c>
      <c r="D2638" s="118" t="s">
        <v>672</v>
      </c>
      <c r="E2638" s="118" t="s">
        <v>586</v>
      </c>
      <c r="F2638" s="118" t="s">
        <v>1485</v>
      </c>
      <c r="G2638" s="118" t="s">
        <v>1486</v>
      </c>
      <c r="H2638" s="118" t="s">
        <v>6954</v>
      </c>
      <c r="I2638" s="118"/>
      <c r="J2638" s="118" t="s">
        <v>1885</v>
      </c>
      <c r="K2638" s="119">
        <v>7.7189500000000004</v>
      </c>
      <c r="L2638" s="119">
        <v>27.960899999999999</v>
      </c>
      <c r="M2638" s="118" t="s">
        <v>1859</v>
      </c>
      <c r="N2638" s="116" t="s">
        <v>159</v>
      </c>
      <c r="O2638" s="119">
        <v>2694</v>
      </c>
      <c r="P2638" s="119">
        <v>9573</v>
      </c>
      <c r="Q2638" s="119">
        <v>2694</v>
      </c>
      <c r="R2638" s="119">
        <v>9573</v>
      </c>
      <c r="S2638" s="119">
        <v>0</v>
      </c>
      <c r="T2638" s="119">
        <v>0</v>
      </c>
      <c r="U2638" s="119" t="s">
        <v>146</v>
      </c>
      <c r="V2638" s="119">
        <v>0</v>
      </c>
      <c r="W2638" s="116">
        <v>0</v>
      </c>
      <c r="X2638" s="119">
        <v>0</v>
      </c>
      <c r="Y2638" s="119">
        <v>0</v>
      </c>
      <c r="Z2638" s="119">
        <v>0</v>
      </c>
      <c r="AA2638" s="119">
        <v>0</v>
      </c>
      <c r="AB2638" s="119">
        <v>0</v>
      </c>
      <c r="AC2638" s="119">
        <v>0</v>
      </c>
      <c r="AD2638" s="119">
        <v>0</v>
      </c>
      <c r="AE2638" s="119">
        <v>0</v>
      </c>
      <c r="AF2638" s="116" t="s">
        <v>1860</v>
      </c>
      <c r="AG2638" s="118"/>
      <c r="AH2638" s="117" t="s">
        <v>1861</v>
      </c>
    </row>
    <row r="2639" spans="1:34" x14ac:dyDescent="0.25">
      <c r="A2639" s="117" t="s">
        <v>583</v>
      </c>
      <c r="B2639" s="117" t="s">
        <v>228</v>
      </c>
      <c r="C2639" s="117" t="s">
        <v>6955</v>
      </c>
      <c r="D2639" s="117" t="s">
        <v>672</v>
      </c>
      <c r="E2639" s="117" t="s">
        <v>586</v>
      </c>
      <c r="F2639" s="117" t="s">
        <v>1485</v>
      </c>
      <c r="G2639" s="117" t="s">
        <v>1486</v>
      </c>
      <c r="H2639" s="117" t="s">
        <v>6956</v>
      </c>
      <c r="I2639" s="117"/>
      <c r="J2639" s="116" t="s">
        <v>1858</v>
      </c>
      <c r="K2639" s="116">
        <v>7.7105300000000003</v>
      </c>
      <c r="L2639" s="116">
        <v>27.99916</v>
      </c>
      <c r="M2639" s="117" t="s">
        <v>1859</v>
      </c>
      <c r="N2639" s="116" t="s">
        <v>159</v>
      </c>
      <c r="O2639" s="116">
        <v>28</v>
      </c>
      <c r="P2639" s="116">
        <v>98</v>
      </c>
      <c r="Q2639" s="116">
        <v>28</v>
      </c>
      <c r="R2639" s="116">
        <v>98</v>
      </c>
      <c r="S2639" s="116">
        <v>0</v>
      </c>
      <c r="T2639" s="116">
        <v>0</v>
      </c>
      <c r="U2639" s="116" t="s">
        <v>159</v>
      </c>
      <c r="V2639" s="116">
        <v>265</v>
      </c>
      <c r="W2639" s="116">
        <v>938</v>
      </c>
      <c r="X2639" s="116">
        <v>240</v>
      </c>
      <c r="Y2639" s="116">
        <v>850</v>
      </c>
      <c r="Z2639" s="116">
        <v>25</v>
      </c>
      <c r="AA2639" s="116">
        <v>88</v>
      </c>
      <c r="AB2639" s="116">
        <v>0</v>
      </c>
      <c r="AC2639" s="116">
        <v>0</v>
      </c>
      <c r="AD2639" s="116">
        <v>4</v>
      </c>
      <c r="AE2639" s="116">
        <v>21</v>
      </c>
      <c r="AF2639" s="116" t="s">
        <v>1860</v>
      </c>
      <c r="AG2639" s="117"/>
      <c r="AH2639" s="117" t="s">
        <v>1861</v>
      </c>
    </row>
    <row r="2640" spans="1:34" x14ac:dyDescent="0.25">
      <c r="A2640" s="117" t="s">
        <v>583</v>
      </c>
      <c r="B2640" s="117" t="s">
        <v>228</v>
      </c>
      <c r="C2640" s="117" t="s">
        <v>6957</v>
      </c>
      <c r="D2640" s="117" t="s">
        <v>672</v>
      </c>
      <c r="E2640" s="117" t="s">
        <v>586</v>
      </c>
      <c r="F2640" s="117" t="s">
        <v>1485</v>
      </c>
      <c r="G2640" s="117" t="s">
        <v>1486</v>
      </c>
      <c r="H2640" s="117" t="s">
        <v>6958</v>
      </c>
      <c r="I2640" s="117"/>
      <c r="J2640" s="116" t="s">
        <v>1858</v>
      </c>
      <c r="K2640" s="116">
        <v>7.71</v>
      </c>
      <c r="L2640" s="116">
        <v>27.99</v>
      </c>
      <c r="M2640" s="117" t="s">
        <v>1859</v>
      </c>
      <c r="N2640" s="116" t="s">
        <v>159</v>
      </c>
      <c r="O2640" s="116">
        <v>49</v>
      </c>
      <c r="P2640" s="116">
        <v>171</v>
      </c>
      <c r="Q2640" s="116">
        <v>49</v>
      </c>
      <c r="R2640" s="116">
        <v>171</v>
      </c>
      <c r="S2640" s="116">
        <v>0</v>
      </c>
      <c r="T2640" s="116">
        <v>0</v>
      </c>
      <c r="U2640" s="116" t="s">
        <v>159</v>
      </c>
      <c r="V2640" s="116">
        <v>371</v>
      </c>
      <c r="W2640" s="116">
        <v>2025</v>
      </c>
      <c r="X2640" s="116">
        <v>339</v>
      </c>
      <c r="Y2640" s="116">
        <v>1865</v>
      </c>
      <c r="Z2640" s="116">
        <v>32</v>
      </c>
      <c r="AA2640" s="116">
        <v>160</v>
      </c>
      <c r="AB2640" s="116">
        <v>0</v>
      </c>
      <c r="AC2640" s="116">
        <v>0</v>
      </c>
      <c r="AD2640" s="116">
        <v>2</v>
      </c>
      <c r="AE2640" s="116">
        <v>8</v>
      </c>
      <c r="AF2640" s="116" t="s">
        <v>1860</v>
      </c>
      <c r="AG2640" s="117"/>
      <c r="AH2640" s="117" t="s">
        <v>1861</v>
      </c>
    </row>
    <row r="2641" spans="1:34" x14ac:dyDescent="0.25">
      <c r="A2641" s="117" t="s">
        <v>583</v>
      </c>
      <c r="B2641" s="117" t="s">
        <v>228</v>
      </c>
      <c r="C2641" s="117" t="s">
        <v>6959</v>
      </c>
      <c r="D2641" s="117" t="s">
        <v>672</v>
      </c>
      <c r="E2641" s="117" t="s">
        <v>586</v>
      </c>
      <c r="F2641" s="117" t="s">
        <v>1485</v>
      </c>
      <c r="G2641" s="117" t="s">
        <v>1486</v>
      </c>
      <c r="H2641" s="117" t="s">
        <v>6960</v>
      </c>
      <c r="I2641" s="117"/>
      <c r="J2641" s="116" t="s">
        <v>1858</v>
      </c>
      <c r="K2641" s="116">
        <v>7.7061609999999998</v>
      </c>
      <c r="L2641" s="116">
        <v>27.961559000000001</v>
      </c>
      <c r="M2641" s="117" t="s">
        <v>1859</v>
      </c>
      <c r="N2641" s="116" t="s">
        <v>159</v>
      </c>
      <c r="O2641" s="116">
        <v>78</v>
      </c>
      <c r="P2641" s="116">
        <v>378</v>
      </c>
      <c r="Q2641" s="116">
        <v>78</v>
      </c>
      <c r="R2641" s="116">
        <v>378</v>
      </c>
      <c r="S2641" s="116">
        <v>0</v>
      </c>
      <c r="T2641" s="116">
        <v>0</v>
      </c>
      <c r="U2641" s="116" t="s">
        <v>159</v>
      </c>
      <c r="V2641" s="116">
        <v>44</v>
      </c>
      <c r="W2641" s="116">
        <v>218</v>
      </c>
      <c r="X2641" s="116">
        <v>44</v>
      </c>
      <c r="Y2641" s="116">
        <v>218</v>
      </c>
      <c r="Z2641" s="116">
        <v>0</v>
      </c>
      <c r="AA2641" s="116">
        <v>0</v>
      </c>
      <c r="AB2641" s="116">
        <v>0</v>
      </c>
      <c r="AC2641" s="116">
        <v>0</v>
      </c>
      <c r="AD2641" s="116">
        <v>23</v>
      </c>
      <c r="AE2641" s="116">
        <v>72</v>
      </c>
      <c r="AF2641" s="116" t="s">
        <v>1860</v>
      </c>
      <c r="AG2641" s="117" t="s">
        <v>1888</v>
      </c>
      <c r="AH2641" s="117" t="s">
        <v>1861</v>
      </c>
    </row>
    <row r="2642" spans="1:34" x14ac:dyDescent="0.25">
      <c r="A2642" s="117" t="s">
        <v>583</v>
      </c>
      <c r="B2642" s="117" t="s">
        <v>228</v>
      </c>
      <c r="C2642" s="117" t="s">
        <v>6961</v>
      </c>
      <c r="D2642" s="117" t="s">
        <v>672</v>
      </c>
      <c r="E2642" s="117" t="s">
        <v>586</v>
      </c>
      <c r="F2642" s="117" t="s">
        <v>1485</v>
      </c>
      <c r="G2642" s="117" t="s">
        <v>1486</v>
      </c>
      <c r="H2642" s="117" t="s">
        <v>6962</v>
      </c>
      <c r="I2642" s="117"/>
      <c r="J2642" s="116" t="s">
        <v>1858</v>
      </c>
      <c r="K2642" s="116">
        <v>7.7088279999999996</v>
      </c>
      <c r="L2642" s="116">
        <v>27.961569999999998</v>
      </c>
      <c r="M2642" s="117" t="s">
        <v>1859</v>
      </c>
      <c r="N2642" s="116" t="s">
        <v>159</v>
      </c>
      <c r="O2642" s="116">
        <v>29</v>
      </c>
      <c r="P2642" s="116">
        <v>117</v>
      </c>
      <c r="Q2642" s="116">
        <v>29</v>
      </c>
      <c r="R2642" s="116">
        <v>117</v>
      </c>
      <c r="S2642" s="116">
        <v>0</v>
      </c>
      <c r="T2642" s="116">
        <v>0</v>
      </c>
      <c r="U2642" s="116" t="s">
        <v>159</v>
      </c>
      <c r="V2642" s="116">
        <v>28</v>
      </c>
      <c r="W2642" s="116">
        <v>79</v>
      </c>
      <c r="X2642" s="116">
        <v>28</v>
      </c>
      <c r="Y2642" s="116">
        <v>79</v>
      </c>
      <c r="Z2642" s="116">
        <v>0</v>
      </c>
      <c r="AA2642" s="116">
        <v>0</v>
      </c>
      <c r="AB2642" s="116">
        <v>0</v>
      </c>
      <c r="AC2642" s="116">
        <v>0</v>
      </c>
      <c r="AD2642" s="116">
        <v>6</v>
      </c>
      <c r="AE2642" s="116">
        <v>24</v>
      </c>
      <c r="AF2642" s="116" t="s">
        <v>1860</v>
      </c>
      <c r="AG2642" s="117" t="s">
        <v>1888</v>
      </c>
      <c r="AH2642" s="117" t="s">
        <v>1861</v>
      </c>
    </row>
    <row r="2643" spans="1:34" x14ac:dyDescent="0.25">
      <c r="A2643" s="117" t="s">
        <v>583</v>
      </c>
      <c r="B2643" s="117" t="s">
        <v>228</v>
      </c>
      <c r="C2643" s="117" t="s">
        <v>6963</v>
      </c>
      <c r="D2643" s="117" t="s">
        <v>672</v>
      </c>
      <c r="E2643" s="117" t="s">
        <v>586</v>
      </c>
      <c r="F2643" s="117" t="s">
        <v>1485</v>
      </c>
      <c r="G2643" s="117" t="s">
        <v>1486</v>
      </c>
      <c r="H2643" s="117" t="s">
        <v>5417</v>
      </c>
      <c r="I2643" s="117"/>
      <c r="J2643" s="116" t="s">
        <v>1858</v>
      </c>
      <c r="K2643" s="116">
        <v>7.7274770000000004</v>
      </c>
      <c r="L2643" s="116">
        <v>27.980578000000001</v>
      </c>
      <c r="M2643" s="117" t="s">
        <v>1859</v>
      </c>
      <c r="N2643" s="116" t="s">
        <v>159</v>
      </c>
      <c r="O2643" s="116">
        <v>83</v>
      </c>
      <c r="P2643" s="116">
        <v>415</v>
      </c>
      <c r="Q2643" s="116">
        <v>29</v>
      </c>
      <c r="R2643" s="116">
        <v>104</v>
      </c>
      <c r="S2643" s="116">
        <v>54</v>
      </c>
      <c r="T2643" s="116">
        <v>311</v>
      </c>
      <c r="U2643" s="116" t="s">
        <v>159</v>
      </c>
      <c r="V2643" s="116">
        <v>61</v>
      </c>
      <c r="W2643" s="116">
        <v>302</v>
      </c>
      <c r="X2643" s="116">
        <v>42</v>
      </c>
      <c r="Y2643" s="116">
        <v>223</v>
      </c>
      <c r="Z2643" s="116">
        <v>19</v>
      </c>
      <c r="AA2643" s="116">
        <v>79</v>
      </c>
      <c r="AB2643" s="116">
        <v>2</v>
      </c>
      <c r="AC2643" s="116">
        <v>7</v>
      </c>
      <c r="AD2643" s="116">
        <v>84</v>
      </c>
      <c r="AE2643" s="116">
        <v>219</v>
      </c>
      <c r="AF2643" s="116" t="s">
        <v>1860</v>
      </c>
      <c r="AG2643" s="117" t="s">
        <v>1888</v>
      </c>
      <c r="AH2643" s="117" t="s">
        <v>1861</v>
      </c>
    </row>
    <row r="2644" spans="1:34" x14ac:dyDescent="0.25">
      <c r="A2644" s="117" t="s">
        <v>583</v>
      </c>
      <c r="B2644" s="117" t="s">
        <v>228</v>
      </c>
      <c r="C2644" s="117" t="s">
        <v>6964</v>
      </c>
      <c r="D2644" s="117" t="s">
        <v>672</v>
      </c>
      <c r="E2644" s="117" t="s">
        <v>586</v>
      </c>
      <c r="F2644" s="117" t="s">
        <v>849</v>
      </c>
      <c r="G2644" s="117" t="s">
        <v>850</v>
      </c>
      <c r="H2644" s="117" t="s">
        <v>6965</v>
      </c>
      <c r="I2644" s="117"/>
      <c r="J2644" s="116" t="s">
        <v>1858</v>
      </c>
      <c r="K2644" s="116">
        <v>7.6279450000000004</v>
      </c>
      <c r="L2644" s="116">
        <v>28.012588999999998</v>
      </c>
      <c r="M2644" s="117" t="s">
        <v>1859</v>
      </c>
      <c r="N2644" s="116" t="s">
        <v>159</v>
      </c>
      <c r="O2644" s="116">
        <v>32</v>
      </c>
      <c r="P2644" s="116">
        <v>112</v>
      </c>
      <c r="Q2644" s="116">
        <v>32</v>
      </c>
      <c r="R2644" s="116">
        <v>112</v>
      </c>
      <c r="S2644" s="116">
        <v>0</v>
      </c>
      <c r="T2644" s="116">
        <v>0</v>
      </c>
      <c r="U2644" s="116" t="s">
        <v>159</v>
      </c>
      <c r="V2644" s="116">
        <v>395</v>
      </c>
      <c r="W2644" s="116">
        <v>1705</v>
      </c>
      <c r="X2644" s="116">
        <v>395</v>
      </c>
      <c r="Y2644" s="116">
        <v>1705</v>
      </c>
      <c r="Z2644" s="116">
        <v>0</v>
      </c>
      <c r="AA2644" s="116">
        <v>0</v>
      </c>
      <c r="AB2644" s="116">
        <v>0</v>
      </c>
      <c r="AC2644" s="116">
        <v>0</v>
      </c>
      <c r="AD2644" s="116">
        <v>33</v>
      </c>
      <c r="AE2644" s="116">
        <v>142</v>
      </c>
      <c r="AF2644" s="116" t="s">
        <v>1860</v>
      </c>
      <c r="AG2644" s="117"/>
      <c r="AH2644" s="117" t="s">
        <v>1861</v>
      </c>
    </row>
    <row r="2645" spans="1:34" x14ac:dyDescent="0.25">
      <c r="A2645" s="118" t="s">
        <v>583</v>
      </c>
      <c r="B2645" s="118" t="s">
        <v>228</v>
      </c>
      <c r="C2645" s="118" t="s">
        <v>6966</v>
      </c>
      <c r="D2645" s="118" t="s">
        <v>672</v>
      </c>
      <c r="E2645" s="118" t="s">
        <v>586</v>
      </c>
      <c r="F2645" s="118" t="s">
        <v>849</v>
      </c>
      <c r="G2645" s="118" t="s">
        <v>850</v>
      </c>
      <c r="H2645" s="118" t="s">
        <v>6967</v>
      </c>
      <c r="I2645" s="118"/>
      <c r="J2645" s="118" t="s">
        <v>1885</v>
      </c>
      <c r="K2645" s="119">
        <v>7.6279452000000001</v>
      </c>
      <c r="L2645" s="119">
        <v>28.0125894</v>
      </c>
      <c r="M2645" s="118" t="s">
        <v>1859</v>
      </c>
      <c r="N2645" s="116" t="s">
        <v>159</v>
      </c>
      <c r="O2645" s="119">
        <v>150</v>
      </c>
      <c r="P2645" s="119">
        <v>680</v>
      </c>
      <c r="Q2645" s="119">
        <v>150</v>
      </c>
      <c r="R2645" s="119">
        <v>680</v>
      </c>
      <c r="S2645" s="119">
        <v>0</v>
      </c>
      <c r="T2645" s="119">
        <v>0</v>
      </c>
      <c r="U2645" s="119" t="s">
        <v>146</v>
      </c>
      <c r="V2645" s="119">
        <v>0</v>
      </c>
      <c r="W2645" s="116">
        <v>0</v>
      </c>
      <c r="X2645" s="119">
        <v>0</v>
      </c>
      <c r="Y2645" s="119">
        <v>0</v>
      </c>
      <c r="Z2645" s="119">
        <v>0</v>
      </c>
      <c r="AA2645" s="119">
        <v>0</v>
      </c>
      <c r="AB2645" s="119">
        <v>0</v>
      </c>
      <c r="AC2645" s="119">
        <v>0</v>
      </c>
      <c r="AD2645" s="119">
        <v>0</v>
      </c>
      <c r="AE2645" s="119">
        <v>0</v>
      </c>
      <c r="AF2645" s="116" t="s">
        <v>1860</v>
      </c>
      <c r="AG2645" s="118"/>
      <c r="AH2645" s="117" t="s">
        <v>1861</v>
      </c>
    </row>
    <row r="2646" spans="1:34" x14ac:dyDescent="0.25">
      <c r="A2646" s="117" t="s">
        <v>583</v>
      </c>
      <c r="B2646" s="117" t="s">
        <v>228</v>
      </c>
      <c r="C2646" s="117" t="s">
        <v>6968</v>
      </c>
      <c r="D2646" s="117" t="s">
        <v>672</v>
      </c>
      <c r="E2646" s="117" t="s">
        <v>586</v>
      </c>
      <c r="F2646" s="117" t="s">
        <v>849</v>
      </c>
      <c r="G2646" s="117" t="s">
        <v>850</v>
      </c>
      <c r="H2646" s="117" t="s">
        <v>6969</v>
      </c>
      <c r="I2646" s="117"/>
      <c r="J2646" s="116" t="s">
        <v>1858</v>
      </c>
      <c r="K2646" s="116">
        <v>7.6778399999999998</v>
      </c>
      <c r="L2646" s="116">
        <v>27.991759999999999</v>
      </c>
      <c r="M2646" s="117" t="s">
        <v>1859</v>
      </c>
      <c r="N2646" s="116" t="s">
        <v>159</v>
      </c>
      <c r="O2646" s="116">
        <v>25</v>
      </c>
      <c r="P2646" s="116">
        <v>125</v>
      </c>
      <c r="Q2646" s="116">
        <v>25</v>
      </c>
      <c r="R2646" s="116">
        <v>125</v>
      </c>
      <c r="S2646" s="116">
        <v>0</v>
      </c>
      <c r="T2646" s="116">
        <v>0</v>
      </c>
      <c r="U2646" s="116" t="s">
        <v>159</v>
      </c>
      <c r="V2646" s="116">
        <v>1030</v>
      </c>
      <c r="W2646" s="116">
        <v>4330</v>
      </c>
      <c r="X2646" s="116">
        <v>1030</v>
      </c>
      <c r="Y2646" s="116">
        <v>4330</v>
      </c>
      <c r="Z2646" s="116">
        <v>0</v>
      </c>
      <c r="AA2646" s="116">
        <v>0</v>
      </c>
      <c r="AB2646" s="116">
        <v>0</v>
      </c>
      <c r="AC2646" s="116">
        <v>0</v>
      </c>
      <c r="AD2646" s="116">
        <v>182</v>
      </c>
      <c r="AE2646" s="116">
        <v>910</v>
      </c>
      <c r="AF2646" s="116" t="s">
        <v>1860</v>
      </c>
      <c r="AG2646" s="117"/>
      <c r="AH2646" s="117" t="s">
        <v>1861</v>
      </c>
    </row>
    <row r="2647" spans="1:34" x14ac:dyDescent="0.25">
      <c r="A2647" s="117" t="s">
        <v>583</v>
      </c>
      <c r="B2647" s="117" t="s">
        <v>228</v>
      </c>
      <c r="C2647" s="117" t="s">
        <v>6970</v>
      </c>
      <c r="D2647" s="117" t="s">
        <v>672</v>
      </c>
      <c r="E2647" s="117" t="s">
        <v>586</v>
      </c>
      <c r="F2647" s="117" t="s">
        <v>849</v>
      </c>
      <c r="G2647" s="117" t="s">
        <v>850</v>
      </c>
      <c r="H2647" s="117" t="s">
        <v>3219</v>
      </c>
      <c r="I2647" s="117"/>
      <c r="J2647" s="116" t="s">
        <v>1858</v>
      </c>
      <c r="K2647" s="116">
        <v>7.7043629999999999</v>
      </c>
      <c r="L2647" s="116">
        <v>28.000924000000001</v>
      </c>
      <c r="M2647" s="117" t="s">
        <v>1859</v>
      </c>
      <c r="N2647" s="116" t="s">
        <v>159</v>
      </c>
      <c r="O2647" s="116">
        <v>10</v>
      </c>
      <c r="P2647" s="116">
        <v>33</v>
      </c>
      <c r="Q2647" s="116">
        <v>10</v>
      </c>
      <c r="R2647" s="116">
        <v>33</v>
      </c>
      <c r="S2647" s="116">
        <v>0</v>
      </c>
      <c r="T2647" s="116">
        <v>0</v>
      </c>
      <c r="U2647" s="116" t="s">
        <v>159</v>
      </c>
      <c r="V2647" s="116">
        <v>338</v>
      </c>
      <c r="W2647" s="116">
        <v>1690</v>
      </c>
      <c r="X2647" s="116">
        <v>338</v>
      </c>
      <c r="Y2647" s="116">
        <v>1690</v>
      </c>
      <c r="Z2647" s="116">
        <v>0</v>
      </c>
      <c r="AA2647" s="116">
        <v>0</v>
      </c>
      <c r="AB2647" s="116">
        <v>0</v>
      </c>
      <c r="AC2647" s="116">
        <v>0</v>
      </c>
      <c r="AD2647" s="116">
        <v>35</v>
      </c>
      <c r="AE2647" s="116">
        <v>175</v>
      </c>
      <c r="AF2647" s="116" t="s">
        <v>1860</v>
      </c>
      <c r="AG2647" s="117"/>
      <c r="AH2647" s="117" t="s">
        <v>1861</v>
      </c>
    </row>
    <row r="2648" spans="1:34" x14ac:dyDescent="0.25">
      <c r="A2648" s="117" t="s">
        <v>583</v>
      </c>
      <c r="B2648" s="117" t="s">
        <v>228</v>
      </c>
      <c r="C2648" s="117" t="s">
        <v>6971</v>
      </c>
      <c r="D2648" s="117" t="s">
        <v>672</v>
      </c>
      <c r="E2648" s="117" t="s">
        <v>586</v>
      </c>
      <c r="F2648" s="117" t="s">
        <v>849</v>
      </c>
      <c r="G2648" s="117" t="s">
        <v>850</v>
      </c>
      <c r="H2648" s="117" t="s">
        <v>6972</v>
      </c>
      <c r="I2648" s="117"/>
      <c r="J2648" s="116" t="s">
        <v>1858</v>
      </c>
      <c r="K2648" s="116">
        <v>7.6887699999999999</v>
      </c>
      <c r="L2648" s="116">
        <v>27.977512000000001</v>
      </c>
      <c r="M2648" s="117" t="s">
        <v>1859</v>
      </c>
      <c r="N2648" s="116" t="s">
        <v>159</v>
      </c>
      <c r="O2648" s="116">
        <v>110</v>
      </c>
      <c r="P2648" s="116">
        <v>550</v>
      </c>
      <c r="Q2648" s="116">
        <v>110</v>
      </c>
      <c r="R2648" s="116">
        <v>550</v>
      </c>
      <c r="S2648" s="116">
        <v>0</v>
      </c>
      <c r="T2648" s="116">
        <v>0</v>
      </c>
      <c r="U2648" s="116" t="s">
        <v>159</v>
      </c>
      <c r="V2648" s="116">
        <v>1167</v>
      </c>
      <c r="W2648" s="116">
        <v>5020</v>
      </c>
      <c r="X2648" s="116">
        <v>1167</v>
      </c>
      <c r="Y2648" s="116">
        <v>5020</v>
      </c>
      <c r="Z2648" s="116">
        <v>0</v>
      </c>
      <c r="AA2648" s="116">
        <v>0</v>
      </c>
      <c r="AB2648" s="116">
        <v>0</v>
      </c>
      <c r="AC2648" s="116">
        <v>0</v>
      </c>
      <c r="AD2648" s="116">
        <v>450</v>
      </c>
      <c r="AE2648" s="116">
        <v>1575</v>
      </c>
      <c r="AF2648" s="116" t="s">
        <v>1860</v>
      </c>
      <c r="AG2648" s="117"/>
      <c r="AH2648" s="117" t="s">
        <v>1861</v>
      </c>
    </row>
    <row r="2649" spans="1:34" x14ac:dyDescent="0.25">
      <c r="A2649" s="117" t="s">
        <v>583</v>
      </c>
      <c r="B2649" s="117" t="s">
        <v>228</v>
      </c>
      <c r="C2649" s="117" t="s">
        <v>6973</v>
      </c>
      <c r="D2649" s="117" t="s">
        <v>672</v>
      </c>
      <c r="E2649" s="117" t="s">
        <v>586</v>
      </c>
      <c r="F2649" s="117" t="s">
        <v>849</v>
      </c>
      <c r="G2649" s="117" t="s">
        <v>850</v>
      </c>
      <c r="H2649" s="117" t="s">
        <v>6974</v>
      </c>
      <c r="I2649" s="117"/>
      <c r="J2649" s="116" t="s">
        <v>1858</v>
      </c>
      <c r="K2649" s="116">
        <v>7.6955299999999998</v>
      </c>
      <c r="L2649" s="116">
        <v>27.992850000000001</v>
      </c>
      <c r="M2649" s="117" t="s">
        <v>1859</v>
      </c>
      <c r="N2649" s="116" t="s">
        <v>159</v>
      </c>
      <c r="O2649" s="116">
        <v>46</v>
      </c>
      <c r="P2649" s="116">
        <v>112</v>
      </c>
      <c r="Q2649" s="116">
        <v>46</v>
      </c>
      <c r="R2649" s="116">
        <v>112</v>
      </c>
      <c r="S2649" s="116">
        <v>0</v>
      </c>
      <c r="T2649" s="116">
        <v>0</v>
      </c>
      <c r="U2649" s="116" t="s">
        <v>159</v>
      </c>
      <c r="V2649" s="116">
        <v>384</v>
      </c>
      <c r="W2649" s="116">
        <v>2116</v>
      </c>
      <c r="X2649" s="116">
        <v>384</v>
      </c>
      <c r="Y2649" s="116">
        <v>2116</v>
      </c>
      <c r="Z2649" s="116">
        <v>0</v>
      </c>
      <c r="AA2649" s="116">
        <v>0</v>
      </c>
      <c r="AB2649" s="116">
        <v>0</v>
      </c>
      <c r="AC2649" s="116">
        <v>0</v>
      </c>
      <c r="AD2649" s="116">
        <v>51</v>
      </c>
      <c r="AE2649" s="116">
        <v>180</v>
      </c>
      <c r="AF2649" s="116" t="s">
        <v>1860</v>
      </c>
      <c r="AG2649" s="117"/>
      <c r="AH2649" s="117" t="s">
        <v>1861</v>
      </c>
    </row>
    <row r="2650" spans="1:34" x14ac:dyDescent="0.25">
      <c r="A2650" s="117" t="s">
        <v>583</v>
      </c>
      <c r="B2650" s="117" t="s">
        <v>228</v>
      </c>
      <c r="C2650" s="117" t="s">
        <v>6975</v>
      </c>
      <c r="D2650" s="117" t="s">
        <v>672</v>
      </c>
      <c r="E2650" s="117" t="s">
        <v>586</v>
      </c>
      <c r="F2650" s="117" t="s">
        <v>849</v>
      </c>
      <c r="G2650" s="117" t="s">
        <v>850</v>
      </c>
      <c r="H2650" s="117" t="s">
        <v>6976</v>
      </c>
      <c r="I2650" s="117"/>
      <c r="J2650" s="116" t="s">
        <v>1858</v>
      </c>
      <c r="K2650" s="116">
        <v>7.6982200000000001</v>
      </c>
      <c r="L2650" s="116">
        <v>27.99532</v>
      </c>
      <c r="M2650" s="117" t="s">
        <v>1859</v>
      </c>
      <c r="N2650" s="116" t="s">
        <v>159</v>
      </c>
      <c r="O2650" s="116">
        <v>52</v>
      </c>
      <c r="P2650" s="116">
        <v>182</v>
      </c>
      <c r="Q2650" s="116">
        <v>52</v>
      </c>
      <c r="R2650" s="116">
        <v>182</v>
      </c>
      <c r="S2650" s="116">
        <v>0</v>
      </c>
      <c r="T2650" s="116">
        <v>0</v>
      </c>
      <c r="U2650" s="116" t="s">
        <v>159</v>
      </c>
      <c r="V2650" s="116">
        <v>421</v>
      </c>
      <c r="W2650" s="116">
        <v>2314</v>
      </c>
      <c r="X2650" s="116">
        <v>420</v>
      </c>
      <c r="Y2650" s="116">
        <v>2310</v>
      </c>
      <c r="Z2650" s="116">
        <v>1</v>
      </c>
      <c r="AA2650" s="116">
        <v>4</v>
      </c>
      <c r="AB2650" s="116">
        <v>0</v>
      </c>
      <c r="AC2650" s="116">
        <v>0</v>
      </c>
      <c r="AD2650" s="116">
        <v>74</v>
      </c>
      <c r="AE2650" s="116">
        <v>310</v>
      </c>
      <c r="AF2650" s="116" t="s">
        <v>1860</v>
      </c>
      <c r="AG2650" s="117"/>
      <c r="AH2650" s="117" t="s">
        <v>1861</v>
      </c>
    </row>
    <row r="2651" spans="1:34" x14ac:dyDescent="0.25">
      <c r="A2651" s="117" t="s">
        <v>583</v>
      </c>
      <c r="B2651" s="117" t="s">
        <v>228</v>
      </c>
      <c r="C2651" s="117" t="s">
        <v>6977</v>
      </c>
      <c r="D2651" s="117" t="s">
        <v>672</v>
      </c>
      <c r="E2651" s="117" t="s">
        <v>586</v>
      </c>
      <c r="F2651" s="117" t="s">
        <v>849</v>
      </c>
      <c r="G2651" s="117" t="s">
        <v>850</v>
      </c>
      <c r="H2651" s="117" t="s">
        <v>6978</v>
      </c>
      <c r="I2651" s="117"/>
      <c r="J2651" s="116" t="s">
        <v>1858</v>
      </c>
      <c r="K2651" s="116">
        <v>7.6851120000000002</v>
      </c>
      <c r="L2651" s="116">
        <v>27.990158999999998</v>
      </c>
      <c r="M2651" s="117" t="s">
        <v>1859</v>
      </c>
      <c r="N2651" s="116" t="s">
        <v>159</v>
      </c>
      <c r="O2651" s="116">
        <v>32</v>
      </c>
      <c r="P2651" s="116">
        <v>160</v>
      </c>
      <c r="Q2651" s="116">
        <v>32</v>
      </c>
      <c r="R2651" s="116">
        <v>160</v>
      </c>
      <c r="S2651" s="116">
        <v>0</v>
      </c>
      <c r="T2651" s="116">
        <v>0</v>
      </c>
      <c r="U2651" s="116" t="s">
        <v>159</v>
      </c>
      <c r="V2651" s="116">
        <v>172</v>
      </c>
      <c r="W2651" s="116">
        <v>860</v>
      </c>
      <c r="X2651" s="116">
        <v>172</v>
      </c>
      <c r="Y2651" s="116">
        <v>860</v>
      </c>
      <c r="Z2651" s="116">
        <v>0</v>
      </c>
      <c r="AA2651" s="116">
        <v>0</v>
      </c>
      <c r="AB2651" s="116">
        <v>0</v>
      </c>
      <c r="AC2651" s="116">
        <v>0</v>
      </c>
      <c r="AD2651" s="116">
        <v>34</v>
      </c>
      <c r="AE2651" s="116">
        <v>170</v>
      </c>
      <c r="AF2651" s="116" t="s">
        <v>1860</v>
      </c>
      <c r="AG2651" s="117"/>
      <c r="AH2651" s="117" t="s">
        <v>1861</v>
      </c>
    </row>
    <row r="2652" spans="1:34" x14ac:dyDescent="0.25">
      <c r="A2652" s="117" t="s">
        <v>583</v>
      </c>
      <c r="B2652" s="117" t="s">
        <v>228</v>
      </c>
      <c r="C2652" s="117" t="s">
        <v>6979</v>
      </c>
      <c r="D2652" s="117" t="s">
        <v>672</v>
      </c>
      <c r="E2652" s="117" t="s">
        <v>586</v>
      </c>
      <c r="F2652" s="117" t="s">
        <v>849</v>
      </c>
      <c r="G2652" s="117" t="s">
        <v>850</v>
      </c>
      <c r="H2652" s="117" t="s">
        <v>6980</v>
      </c>
      <c r="I2652" s="117"/>
      <c r="J2652" s="116" t="s">
        <v>1858</v>
      </c>
      <c r="K2652" s="116">
        <v>7.690213</v>
      </c>
      <c r="L2652" s="116">
        <v>27.993268</v>
      </c>
      <c r="M2652" s="117" t="s">
        <v>1859</v>
      </c>
      <c r="N2652" s="116" t="s">
        <v>159</v>
      </c>
      <c r="O2652" s="116">
        <v>43</v>
      </c>
      <c r="P2652" s="116">
        <v>215</v>
      </c>
      <c r="Q2652" s="116">
        <v>43</v>
      </c>
      <c r="R2652" s="116">
        <v>215</v>
      </c>
      <c r="S2652" s="116">
        <v>0</v>
      </c>
      <c r="T2652" s="116">
        <v>0</v>
      </c>
      <c r="U2652" s="116" t="s">
        <v>159</v>
      </c>
      <c r="V2652" s="116">
        <v>1897</v>
      </c>
      <c r="W2652" s="116">
        <v>8160</v>
      </c>
      <c r="X2652" s="116">
        <v>1897</v>
      </c>
      <c r="Y2652" s="116">
        <v>8160</v>
      </c>
      <c r="Z2652" s="116">
        <v>0</v>
      </c>
      <c r="AA2652" s="116">
        <v>0</v>
      </c>
      <c r="AB2652" s="116">
        <v>0</v>
      </c>
      <c r="AC2652" s="116">
        <v>0</v>
      </c>
      <c r="AD2652" s="116">
        <v>9</v>
      </c>
      <c r="AE2652" s="116">
        <v>38</v>
      </c>
      <c r="AF2652" s="116" t="s">
        <v>1860</v>
      </c>
      <c r="AG2652" s="117"/>
      <c r="AH2652" s="117" t="s">
        <v>1861</v>
      </c>
    </row>
    <row r="2653" spans="1:34" x14ac:dyDescent="0.25">
      <c r="A2653" s="117" t="s">
        <v>583</v>
      </c>
      <c r="B2653" s="117" t="s">
        <v>228</v>
      </c>
      <c r="C2653" s="117" t="s">
        <v>6981</v>
      </c>
      <c r="D2653" s="117" t="s">
        <v>672</v>
      </c>
      <c r="E2653" s="117" t="s">
        <v>586</v>
      </c>
      <c r="F2653" s="117" t="s">
        <v>849</v>
      </c>
      <c r="G2653" s="117" t="s">
        <v>850</v>
      </c>
      <c r="H2653" s="117" t="s">
        <v>6982</v>
      </c>
      <c r="I2653" s="117"/>
      <c r="J2653" s="116" t="s">
        <v>1858</v>
      </c>
      <c r="K2653" s="116">
        <v>7.6672279999999997</v>
      </c>
      <c r="L2653" s="116">
        <v>28.014903</v>
      </c>
      <c r="M2653" s="117" t="s">
        <v>1859</v>
      </c>
      <c r="N2653" s="116" t="s">
        <v>159</v>
      </c>
      <c r="O2653" s="116">
        <v>28</v>
      </c>
      <c r="P2653" s="116">
        <v>115</v>
      </c>
      <c r="Q2653" s="116">
        <v>28</v>
      </c>
      <c r="R2653" s="116">
        <v>115</v>
      </c>
      <c r="S2653" s="116">
        <v>0</v>
      </c>
      <c r="T2653" s="116">
        <v>0</v>
      </c>
      <c r="U2653" s="116" t="s">
        <v>159</v>
      </c>
      <c r="V2653" s="116">
        <v>167</v>
      </c>
      <c r="W2653" s="116">
        <v>916</v>
      </c>
      <c r="X2653" s="116">
        <v>167</v>
      </c>
      <c r="Y2653" s="116">
        <v>916</v>
      </c>
      <c r="Z2653" s="116">
        <v>0</v>
      </c>
      <c r="AA2653" s="116">
        <v>0</v>
      </c>
      <c r="AB2653" s="116">
        <v>0</v>
      </c>
      <c r="AC2653" s="116">
        <v>0</v>
      </c>
      <c r="AD2653" s="116">
        <v>0</v>
      </c>
      <c r="AE2653" s="116">
        <v>0</v>
      </c>
      <c r="AF2653" s="116" t="s">
        <v>1860</v>
      </c>
      <c r="AG2653" s="117"/>
      <c r="AH2653" s="117" t="s">
        <v>1861</v>
      </c>
    </row>
    <row r="2654" spans="1:34" x14ac:dyDescent="0.25">
      <c r="A2654" s="117" t="s">
        <v>583</v>
      </c>
      <c r="B2654" s="117" t="s">
        <v>228</v>
      </c>
      <c r="C2654" s="117" t="s">
        <v>6983</v>
      </c>
      <c r="D2654" s="117" t="s">
        <v>672</v>
      </c>
      <c r="E2654" s="117" t="s">
        <v>586</v>
      </c>
      <c r="F2654" s="117" t="s">
        <v>849</v>
      </c>
      <c r="G2654" s="117" t="s">
        <v>850</v>
      </c>
      <c r="H2654" s="117" t="s">
        <v>6984</v>
      </c>
      <c r="I2654" s="117"/>
      <c r="J2654" s="116" t="s">
        <v>1858</v>
      </c>
      <c r="K2654" s="116">
        <v>7.6875499999999999</v>
      </c>
      <c r="L2654" s="116">
        <v>27.987310000000001</v>
      </c>
      <c r="M2654" s="117" t="s">
        <v>1859</v>
      </c>
      <c r="N2654" s="116" t="s">
        <v>159</v>
      </c>
      <c r="O2654" s="116">
        <v>34</v>
      </c>
      <c r="P2654" s="116">
        <v>120</v>
      </c>
      <c r="Q2654" s="116">
        <v>34</v>
      </c>
      <c r="R2654" s="116">
        <v>120</v>
      </c>
      <c r="S2654" s="116">
        <v>0</v>
      </c>
      <c r="T2654" s="116">
        <v>0</v>
      </c>
      <c r="U2654" s="116" t="s">
        <v>159</v>
      </c>
      <c r="V2654" s="116">
        <v>1785</v>
      </c>
      <c r="W2654" s="116">
        <v>5410</v>
      </c>
      <c r="X2654" s="116">
        <v>1785</v>
      </c>
      <c r="Y2654" s="116">
        <v>5410</v>
      </c>
      <c r="Z2654" s="116">
        <v>0</v>
      </c>
      <c r="AA2654" s="116">
        <v>0</v>
      </c>
      <c r="AB2654" s="116">
        <v>0</v>
      </c>
      <c r="AC2654" s="116">
        <v>0</v>
      </c>
      <c r="AD2654" s="116">
        <v>2</v>
      </c>
      <c r="AE2654" s="116">
        <v>9</v>
      </c>
      <c r="AF2654" s="116" t="s">
        <v>1860</v>
      </c>
      <c r="AG2654" s="117"/>
      <c r="AH2654" s="117" t="s">
        <v>1861</v>
      </c>
    </row>
    <row r="2655" spans="1:34" x14ac:dyDescent="0.25">
      <c r="A2655" s="117" t="s">
        <v>583</v>
      </c>
      <c r="B2655" s="117" t="s">
        <v>228</v>
      </c>
      <c r="C2655" s="117" t="s">
        <v>6985</v>
      </c>
      <c r="D2655" s="117" t="s">
        <v>672</v>
      </c>
      <c r="E2655" s="117" t="s">
        <v>586</v>
      </c>
      <c r="F2655" s="117" t="s">
        <v>849</v>
      </c>
      <c r="G2655" s="117" t="s">
        <v>850</v>
      </c>
      <c r="H2655" s="117" t="s">
        <v>6986</v>
      </c>
      <c r="I2655" s="117"/>
      <c r="J2655" s="116" t="s">
        <v>1858</v>
      </c>
      <c r="K2655" s="116">
        <v>7.6801500000000003</v>
      </c>
      <c r="L2655" s="116">
        <v>28.004069999999999</v>
      </c>
      <c r="M2655" s="117" t="s">
        <v>1859</v>
      </c>
      <c r="N2655" s="116" t="s">
        <v>159</v>
      </c>
      <c r="O2655" s="116">
        <v>43</v>
      </c>
      <c r="P2655" s="116">
        <v>119</v>
      </c>
      <c r="Q2655" s="116">
        <v>43</v>
      </c>
      <c r="R2655" s="116">
        <v>119</v>
      </c>
      <c r="S2655" s="116">
        <v>0</v>
      </c>
      <c r="T2655" s="116">
        <v>0</v>
      </c>
      <c r="U2655" s="116" t="s">
        <v>159</v>
      </c>
      <c r="V2655" s="116">
        <v>1496</v>
      </c>
      <c r="W2655" s="116">
        <v>7476</v>
      </c>
      <c r="X2655" s="116">
        <v>1490</v>
      </c>
      <c r="Y2655" s="116">
        <v>7450</v>
      </c>
      <c r="Z2655" s="116">
        <v>6</v>
      </c>
      <c r="AA2655" s="116">
        <v>26</v>
      </c>
      <c r="AB2655" s="116">
        <v>0</v>
      </c>
      <c r="AC2655" s="116">
        <v>0</v>
      </c>
      <c r="AD2655" s="116">
        <v>72</v>
      </c>
      <c r="AE2655" s="116">
        <v>309</v>
      </c>
      <c r="AF2655" s="116" t="s">
        <v>1860</v>
      </c>
      <c r="AG2655" s="117"/>
      <c r="AH2655" s="117" t="s">
        <v>1861</v>
      </c>
    </row>
    <row r="2656" spans="1:34" x14ac:dyDescent="0.25">
      <c r="A2656" s="117" t="s">
        <v>583</v>
      </c>
      <c r="B2656" s="117" t="s">
        <v>228</v>
      </c>
      <c r="C2656" s="117" t="s">
        <v>6987</v>
      </c>
      <c r="D2656" s="117" t="s">
        <v>672</v>
      </c>
      <c r="E2656" s="117" t="s">
        <v>586</v>
      </c>
      <c r="F2656" s="117" t="s">
        <v>849</v>
      </c>
      <c r="G2656" s="117" t="s">
        <v>850</v>
      </c>
      <c r="H2656" s="117" t="s">
        <v>5262</v>
      </c>
      <c r="I2656" s="117"/>
      <c r="J2656" s="116" t="s">
        <v>1858</v>
      </c>
      <c r="K2656" s="116">
        <v>7.6933170000000004</v>
      </c>
      <c r="L2656" s="116">
        <v>27.989007999999998</v>
      </c>
      <c r="M2656" s="117" t="s">
        <v>1859</v>
      </c>
      <c r="N2656" s="116" t="s">
        <v>159</v>
      </c>
      <c r="O2656" s="116">
        <v>82</v>
      </c>
      <c r="P2656" s="116">
        <v>410</v>
      </c>
      <c r="Q2656" s="116">
        <v>82</v>
      </c>
      <c r="R2656" s="116">
        <v>410</v>
      </c>
      <c r="S2656" s="116">
        <v>0</v>
      </c>
      <c r="T2656" s="116">
        <v>0</v>
      </c>
      <c r="U2656" s="116" t="s">
        <v>159</v>
      </c>
      <c r="V2656" s="116">
        <v>2159</v>
      </c>
      <c r="W2656" s="116">
        <v>7790</v>
      </c>
      <c r="X2656" s="116">
        <v>2157</v>
      </c>
      <c r="Y2656" s="116">
        <v>7780</v>
      </c>
      <c r="Z2656" s="116">
        <v>2</v>
      </c>
      <c r="AA2656" s="116">
        <v>10</v>
      </c>
      <c r="AB2656" s="116">
        <v>0</v>
      </c>
      <c r="AC2656" s="116">
        <v>0</v>
      </c>
      <c r="AD2656" s="116">
        <v>6</v>
      </c>
      <c r="AE2656" s="116">
        <v>24</v>
      </c>
      <c r="AF2656" s="116" t="s">
        <v>1860</v>
      </c>
      <c r="AG2656" s="117"/>
      <c r="AH2656" s="117" t="s">
        <v>1861</v>
      </c>
    </row>
    <row r="2657" spans="1:34" x14ac:dyDescent="0.25">
      <c r="A2657" s="117" t="s">
        <v>583</v>
      </c>
      <c r="B2657" s="117" t="s">
        <v>228</v>
      </c>
      <c r="C2657" s="117" t="s">
        <v>6988</v>
      </c>
      <c r="D2657" s="117" t="s">
        <v>672</v>
      </c>
      <c r="E2657" s="117" t="s">
        <v>586</v>
      </c>
      <c r="F2657" s="117" t="s">
        <v>849</v>
      </c>
      <c r="G2657" s="117" t="s">
        <v>850</v>
      </c>
      <c r="H2657" s="117" t="s">
        <v>6989</v>
      </c>
      <c r="I2657" s="117"/>
      <c r="J2657" s="116" t="s">
        <v>1858</v>
      </c>
      <c r="K2657" s="116">
        <v>7.68337</v>
      </c>
      <c r="L2657" s="116">
        <v>27.981870000000001</v>
      </c>
      <c r="M2657" s="117" t="s">
        <v>1859</v>
      </c>
      <c r="N2657" s="116" t="s">
        <v>159</v>
      </c>
      <c r="O2657" s="116">
        <v>55</v>
      </c>
      <c r="P2657" s="116">
        <v>165</v>
      </c>
      <c r="Q2657" s="116">
        <v>55</v>
      </c>
      <c r="R2657" s="116">
        <v>165</v>
      </c>
      <c r="S2657" s="116">
        <v>0</v>
      </c>
      <c r="T2657" s="116">
        <v>0</v>
      </c>
      <c r="U2657" s="116" t="s">
        <v>159</v>
      </c>
      <c r="V2657" s="116">
        <v>2011</v>
      </c>
      <c r="W2657" s="116">
        <v>8650</v>
      </c>
      <c r="X2657" s="116">
        <v>2011</v>
      </c>
      <c r="Y2657" s="116">
        <v>8650</v>
      </c>
      <c r="Z2657" s="116">
        <v>0</v>
      </c>
      <c r="AA2657" s="116">
        <v>0</v>
      </c>
      <c r="AB2657" s="116">
        <v>0</v>
      </c>
      <c r="AC2657" s="116">
        <v>0</v>
      </c>
      <c r="AD2657" s="116">
        <v>53</v>
      </c>
      <c r="AE2657" s="116">
        <v>180</v>
      </c>
      <c r="AF2657" s="116" t="s">
        <v>1860</v>
      </c>
      <c r="AG2657" s="117"/>
      <c r="AH2657" s="117" t="s">
        <v>1861</v>
      </c>
    </row>
    <row r="2658" spans="1:34" x14ac:dyDescent="0.25">
      <c r="A2658" s="117" t="s">
        <v>583</v>
      </c>
      <c r="B2658" s="117" t="s">
        <v>228</v>
      </c>
      <c r="C2658" s="117" t="s">
        <v>6990</v>
      </c>
      <c r="D2658" s="117" t="s">
        <v>672</v>
      </c>
      <c r="E2658" s="117" t="s">
        <v>586</v>
      </c>
      <c r="F2658" s="117" t="s">
        <v>849</v>
      </c>
      <c r="G2658" s="117" t="s">
        <v>850</v>
      </c>
      <c r="H2658" s="117" t="s">
        <v>6991</v>
      </c>
      <c r="I2658" s="117"/>
      <c r="J2658" s="116" t="s">
        <v>1858</v>
      </c>
      <c r="K2658" s="116">
        <v>7.69909</v>
      </c>
      <c r="L2658" s="116">
        <v>27.99277</v>
      </c>
      <c r="M2658" s="117" t="s">
        <v>1859</v>
      </c>
      <c r="N2658" s="116" t="s">
        <v>146</v>
      </c>
      <c r="O2658" s="116">
        <v>0</v>
      </c>
      <c r="P2658" s="116">
        <v>0</v>
      </c>
      <c r="Q2658" s="116">
        <v>0</v>
      </c>
      <c r="R2658" s="116">
        <v>0</v>
      </c>
      <c r="S2658" s="116">
        <v>0</v>
      </c>
      <c r="T2658" s="116">
        <v>0</v>
      </c>
      <c r="U2658" s="116" t="s">
        <v>159</v>
      </c>
      <c r="V2658" s="116">
        <v>1180</v>
      </c>
      <c r="W2658" s="116">
        <v>5897</v>
      </c>
      <c r="X2658" s="116">
        <v>1178</v>
      </c>
      <c r="Y2658" s="116">
        <v>5890</v>
      </c>
      <c r="Z2658" s="116">
        <v>2</v>
      </c>
      <c r="AA2658" s="116">
        <v>7</v>
      </c>
      <c r="AB2658" s="116">
        <v>0</v>
      </c>
      <c r="AC2658" s="116">
        <v>0</v>
      </c>
      <c r="AD2658" s="116">
        <v>0</v>
      </c>
      <c r="AE2658" s="116">
        <v>0</v>
      </c>
      <c r="AF2658" s="116" t="s">
        <v>1860</v>
      </c>
      <c r="AG2658" s="117"/>
      <c r="AH2658" s="117" t="s">
        <v>1861</v>
      </c>
    </row>
    <row r="2659" spans="1:34" x14ac:dyDescent="0.25">
      <c r="A2659" s="117" t="s">
        <v>583</v>
      </c>
      <c r="B2659" s="117" t="s">
        <v>228</v>
      </c>
      <c r="C2659" s="117" t="s">
        <v>6992</v>
      </c>
      <c r="D2659" s="117" t="s">
        <v>672</v>
      </c>
      <c r="E2659" s="117" t="s">
        <v>586</v>
      </c>
      <c r="F2659" s="117" t="s">
        <v>849</v>
      </c>
      <c r="G2659" s="117" t="s">
        <v>850</v>
      </c>
      <c r="H2659" s="117" t="s">
        <v>6993</v>
      </c>
      <c r="I2659" s="117"/>
      <c r="J2659" s="116" t="s">
        <v>1858</v>
      </c>
      <c r="K2659" s="116">
        <v>7.6987199999999998</v>
      </c>
      <c r="L2659" s="116">
        <v>27.987220000000001</v>
      </c>
      <c r="M2659" s="117" t="s">
        <v>1859</v>
      </c>
      <c r="N2659" s="116" t="s">
        <v>159</v>
      </c>
      <c r="O2659" s="116">
        <v>35</v>
      </c>
      <c r="P2659" s="116">
        <v>123</v>
      </c>
      <c r="Q2659" s="116">
        <v>35</v>
      </c>
      <c r="R2659" s="116">
        <v>123</v>
      </c>
      <c r="S2659" s="116">
        <v>0</v>
      </c>
      <c r="T2659" s="116">
        <v>0</v>
      </c>
      <c r="U2659" s="116" t="s">
        <v>159</v>
      </c>
      <c r="V2659" s="116">
        <v>558</v>
      </c>
      <c r="W2659" s="116">
        <v>2015</v>
      </c>
      <c r="X2659" s="116">
        <v>557</v>
      </c>
      <c r="Y2659" s="116">
        <v>2010</v>
      </c>
      <c r="Z2659" s="116">
        <v>1</v>
      </c>
      <c r="AA2659" s="116">
        <v>5</v>
      </c>
      <c r="AB2659" s="116">
        <v>0</v>
      </c>
      <c r="AC2659" s="116">
        <v>0</v>
      </c>
      <c r="AD2659" s="116">
        <v>52</v>
      </c>
      <c r="AE2659" s="116">
        <v>274</v>
      </c>
      <c r="AF2659" s="116" t="s">
        <v>1860</v>
      </c>
      <c r="AG2659" s="117"/>
      <c r="AH2659" s="117" t="s">
        <v>1861</v>
      </c>
    </row>
    <row r="2660" spans="1:34" x14ac:dyDescent="0.25">
      <c r="A2660" s="118" t="s">
        <v>583</v>
      </c>
      <c r="B2660" s="118" t="s">
        <v>228</v>
      </c>
      <c r="C2660" s="118" t="s">
        <v>6994</v>
      </c>
      <c r="D2660" s="118" t="s">
        <v>672</v>
      </c>
      <c r="E2660" s="118" t="s">
        <v>586</v>
      </c>
      <c r="F2660" s="118" t="s">
        <v>849</v>
      </c>
      <c r="G2660" s="118" t="s">
        <v>850</v>
      </c>
      <c r="H2660" s="118" t="s">
        <v>6995</v>
      </c>
      <c r="I2660" s="118"/>
      <c r="J2660" s="118" t="s">
        <v>1885</v>
      </c>
      <c r="K2660" s="119">
        <v>7.6947000000000001</v>
      </c>
      <c r="L2660" s="119">
        <v>27.975300000000001</v>
      </c>
      <c r="M2660" s="118" t="s">
        <v>2151</v>
      </c>
      <c r="N2660" s="116" t="s">
        <v>146</v>
      </c>
      <c r="O2660" s="119">
        <v>0</v>
      </c>
      <c r="P2660" s="119">
        <v>0</v>
      </c>
      <c r="Q2660" s="119">
        <v>0</v>
      </c>
      <c r="R2660" s="119">
        <v>0</v>
      </c>
      <c r="S2660" s="119">
        <v>0</v>
      </c>
      <c r="T2660" s="119">
        <v>0</v>
      </c>
      <c r="U2660" s="119" t="s">
        <v>146</v>
      </c>
      <c r="V2660" s="119">
        <v>0</v>
      </c>
      <c r="W2660" s="116">
        <v>0</v>
      </c>
      <c r="X2660" s="119">
        <v>0</v>
      </c>
      <c r="Y2660" s="119">
        <v>0</v>
      </c>
      <c r="Z2660" s="119">
        <v>0</v>
      </c>
      <c r="AA2660" s="119">
        <v>0</v>
      </c>
      <c r="AB2660" s="119">
        <v>0</v>
      </c>
      <c r="AC2660" s="119">
        <v>0</v>
      </c>
      <c r="AD2660" s="119">
        <v>0</v>
      </c>
      <c r="AE2660" s="119">
        <v>0</v>
      </c>
      <c r="AF2660" s="116" t="s">
        <v>1860</v>
      </c>
      <c r="AG2660" s="118" t="s">
        <v>2152</v>
      </c>
      <c r="AH2660" s="117" t="s">
        <v>1861</v>
      </c>
    </row>
    <row r="2661" spans="1:34" x14ac:dyDescent="0.25">
      <c r="A2661" s="118" t="s">
        <v>583</v>
      </c>
      <c r="B2661" s="118" t="s">
        <v>228</v>
      </c>
      <c r="C2661" s="118" t="s">
        <v>6996</v>
      </c>
      <c r="D2661" s="118" t="s">
        <v>672</v>
      </c>
      <c r="E2661" s="118" t="s">
        <v>586</v>
      </c>
      <c r="F2661" s="118" t="s">
        <v>849</v>
      </c>
      <c r="G2661" s="118" t="s">
        <v>850</v>
      </c>
      <c r="H2661" s="118" t="s">
        <v>6997</v>
      </c>
      <c r="I2661" s="118"/>
      <c r="J2661" s="118" t="s">
        <v>1885</v>
      </c>
      <c r="K2661" s="119">
        <v>7.6580000000000004</v>
      </c>
      <c r="L2661" s="119">
        <v>28.027999999999999</v>
      </c>
      <c r="M2661" s="118" t="s">
        <v>1859</v>
      </c>
      <c r="N2661" s="116" t="s">
        <v>159</v>
      </c>
      <c r="O2661" s="119">
        <v>1099</v>
      </c>
      <c r="P2661" s="119">
        <v>5496</v>
      </c>
      <c r="Q2661" s="119">
        <v>1099</v>
      </c>
      <c r="R2661" s="119">
        <v>5496</v>
      </c>
      <c r="S2661" s="119">
        <v>0</v>
      </c>
      <c r="T2661" s="119">
        <v>0</v>
      </c>
      <c r="U2661" s="119" t="s">
        <v>146</v>
      </c>
      <c r="V2661" s="119">
        <v>0</v>
      </c>
      <c r="W2661" s="116">
        <v>0</v>
      </c>
      <c r="X2661" s="119">
        <v>0</v>
      </c>
      <c r="Y2661" s="119">
        <v>0</v>
      </c>
      <c r="Z2661" s="119">
        <v>0</v>
      </c>
      <c r="AA2661" s="119">
        <v>0</v>
      </c>
      <c r="AB2661" s="119">
        <v>0</v>
      </c>
      <c r="AC2661" s="119">
        <v>0</v>
      </c>
      <c r="AD2661" s="119">
        <v>0</v>
      </c>
      <c r="AE2661" s="119">
        <v>0</v>
      </c>
      <c r="AF2661" s="116" t="s">
        <v>1860</v>
      </c>
      <c r="AG2661" s="118"/>
      <c r="AH2661" s="117" t="s">
        <v>1861</v>
      </c>
    </row>
    <row r="2662" spans="1:34" x14ac:dyDescent="0.25">
      <c r="A2662" s="117" t="s">
        <v>583</v>
      </c>
      <c r="B2662" s="117" t="s">
        <v>228</v>
      </c>
      <c r="C2662" s="117" t="s">
        <v>6998</v>
      </c>
      <c r="D2662" s="117" t="s">
        <v>672</v>
      </c>
      <c r="E2662" s="117" t="s">
        <v>586</v>
      </c>
      <c r="F2662" s="117" t="s">
        <v>849</v>
      </c>
      <c r="G2662" s="117" t="s">
        <v>850</v>
      </c>
      <c r="H2662" s="117" t="s">
        <v>6999</v>
      </c>
      <c r="I2662" s="117"/>
      <c r="J2662" s="116" t="s">
        <v>1858</v>
      </c>
      <c r="K2662" s="116">
        <v>7.7001900000000001</v>
      </c>
      <c r="L2662" s="116">
        <v>28.002870000000001</v>
      </c>
      <c r="M2662" s="117" t="s">
        <v>1859</v>
      </c>
      <c r="N2662" s="116" t="s">
        <v>159</v>
      </c>
      <c r="O2662" s="116">
        <v>37</v>
      </c>
      <c r="P2662" s="116">
        <v>129</v>
      </c>
      <c r="Q2662" s="116">
        <v>37</v>
      </c>
      <c r="R2662" s="116">
        <v>129</v>
      </c>
      <c r="S2662" s="116">
        <v>0</v>
      </c>
      <c r="T2662" s="116">
        <v>0</v>
      </c>
      <c r="U2662" s="116" t="s">
        <v>159</v>
      </c>
      <c r="V2662" s="116">
        <v>123</v>
      </c>
      <c r="W2662" s="116">
        <v>680</v>
      </c>
      <c r="X2662" s="116">
        <v>123</v>
      </c>
      <c r="Y2662" s="116">
        <v>680</v>
      </c>
      <c r="Z2662" s="116">
        <v>0</v>
      </c>
      <c r="AA2662" s="116">
        <v>0</v>
      </c>
      <c r="AB2662" s="116">
        <v>0</v>
      </c>
      <c r="AC2662" s="116">
        <v>0</v>
      </c>
      <c r="AD2662" s="116">
        <v>0</v>
      </c>
      <c r="AE2662" s="116">
        <v>0</v>
      </c>
      <c r="AF2662" s="116" t="s">
        <v>1860</v>
      </c>
      <c r="AG2662" s="117"/>
      <c r="AH2662" s="117" t="s">
        <v>1861</v>
      </c>
    </row>
    <row r="2663" spans="1:34" x14ac:dyDescent="0.25">
      <c r="A2663" s="118" t="s">
        <v>583</v>
      </c>
      <c r="B2663" s="118" t="s">
        <v>228</v>
      </c>
      <c r="C2663" s="118" t="s">
        <v>7000</v>
      </c>
      <c r="D2663" s="118" t="s">
        <v>672</v>
      </c>
      <c r="E2663" s="118" t="s">
        <v>586</v>
      </c>
      <c r="F2663" s="118" t="s">
        <v>849</v>
      </c>
      <c r="G2663" s="118" t="s">
        <v>850</v>
      </c>
      <c r="H2663" s="118" t="s">
        <v>7001</v>
      </c>
      <c r="I2663" s="118"/>
      <c r="J2663" s="118" t="s">
        <v>1885</v>
      </c>
      <c r="K2663" s="119">
        <v>7.6775000000000002</v>
      </c>
      <c r="L2663" s="119">
        <v>28.000800000000002</v>
      </c>
      <c r="M2663" s="118" t="s">
        <v>2151</v>
      </c>
      <c r="N2663" s="116" t="s">
        <v>146</v>
      </c>
      <c r="O2663" s="119">
        <v>0</v>
      </c>
      <c r="P2663" s="119">
        <v>0</v>
      </c>
      <c r="Q2663" s="119">
        <v>0</v>
      </c>
      <c r="R2663" s="119">
        <v>0</v>
      </c>
      <c r="S2663" s="119">
        <v>0</v>
      </c>
      <c r="T2663" s="119">
        <v>0</v>
      </c>
      <c r="U2663" s="119" t="s">
        <v>146</v>
      </c>
      <c r="V2663" s="119">
        <v>0</v>
      </c>
      <c r="W2663" s="116">
        <v>0</v>
      </c>
      <c r="X2663" s="119">
        <v>0</v>
      </c>
      <c r="Y2663" s="119">
        <v>0</v>
      </c>
      <c r="Z2663" s="119">
        <v>0</v>
      </c>
      <c r="AA2663" s="119">
        <v>0</v>
      </c>
      <c r="AB2663" s="119">
        <v>0</v>
      </c>
      <c r="AC2663" s="119">
        <v>0</v>
      </c>
      <c r="AD2663" s="119">
        <v>0</v>
      </c>
      <c r="AE2663" s="119">
        <v>0</v>
      </c>
      <c r="AF2663" s="116" t="s">
        <v>1860</v>
      </c>
      <c r="AG2663" s="118" t="s">
        <v>2152</v>
      </c>
      <c r="AH2663" s="117" t="s">
        <v>1861</v>
      </c>
    </row>
    <row r="2664" spans="1:34" x14ac:dyDescent="0.25">
      <c r="A2664" s="117" t="s">
        <v>583</v>
      </c>
      <c r="B2664" s="117" t="s">
        <v>228</v>
      </c>
      <c r="C2664" s="117" t="s">
        <v>7002</v>
      </c>
      <c r="D2664" s="117" t="s">
        <v>672</v>
      </c>
      <c r="E2664" s="117" t="s">
        <v>586</v>
      </c>
      <c r="F2664" s="117" t="s">
        <v>849</v>
      </c>
      <c r="G2664" s="117" t="s">
        <v>850</v>
      </c>
      <c r="H2664" s="117" t="s">
        <v>7003</v>
      </c>
      <c r="I2664" s="117"/>
      <c r="J2664" s="116" t="s">
        <v>1858</v>
      </c>
      <c r="K2664" s="116">
        <v>7.6699539999999997</v>
      </c>
      <c r="L2664" s="116">
        <v>28.005607999999999</v>
      </c>
      <c r="M2664" s="117" t="s">
        <v>1859</v>
      </c>
      <c r="N2664" s="116" t="s">
        <v>159</v>
      </c>
      <c r="O2664" s="116">
        <v>31</v>
      </c>
      <c r="P2664" s="116">
        <v>171</v>
      </c>
      <c r="Q2664" s="116">
        <v>31</v>
      </c>
      <c r="R2664" s="116">
        <v>171</v>
      </c>
      <c r="S2664" s="116">
        <v>0</v>
      </c>
      <c r="T2664" s="116">
        <v>0</v>
      </c>
      <c r="U2664" s="116" t="s">
        <v>159</v>
      </c>
      <c r="V2664" s="116">
        <v>915</v>
      </c>
      <c r="W2664" s="116">
        <v>3940</v>
      </c>
      <c r="X2664" s="116">
        <v>915</v>
      </c>
      <c r="Y2664" s="116">
        <v>3940</v>
      </c>
      <c r="Z2664" s="116">
        <v>0</v>
      </c>
      <c r="AA2664" s="116">
        <v>0</v>
      </c>
      <c r="AB2664" s="116">
        <v>0</v>
      </c>
      <c r="AC2664" s="116">
        <v>0</v>
      </c>
      <c r="AD2664" s="116">
        <v>0</v>
      </c>
      <c r="AE2664" s="116">
        <v>0</v>
      </c>
      <c r="AF2664" s="116" t="s">
        <v>1860</v>
      </c>
      <c r="AG2664" s="117"/>
      <c r="AH2664" s="117" t="s">
        <v>1861</v>
      </c>
    </row>
    <row r="2665" spans="1:34" x14ac:dyDescent="0.25">
      <c r="A2665" s="117" t="s">
        <v>583</v>
      </c>
      <c r="B2665" s="117" t="s">
        <v>228</v>
      </c>
      <c r="C2665" s="117" t="s">
        <v>7004</v>
      </c>
      <c r="D2665" s="117" t="s">
        <v>672</v>
      </c>
      <c r="E2665" s="117" t="s">
        <v>586</v>
      </c>
      <c r="F2665" s="117" t="s">
        <v>849</v>
      </c>
      <c r="G2665" s="117" t="s">
        <v>850</v>
      </c>
      <c r="H2665" s="117" t="s">
        <v>7005</v>
      </c>
      <c r="I2665" s="117"/>
      <c r="J2665" s="116" t="s">
        <v>1858</v>
      </c>
      <c r="K2665" s="116">
        <v>7.6758899999999999</v>
      </c>
      <c r="L2665" s="116">
        <v>27.982009999999999</v>
      </c>
      <c r="M2665" s="117" t="s">
        <v>1859</v>
      </c>
      <c r="N2665" s="116" t="s">
        <v>159</v>
      </c>
      <c r="O2665" s="116">
        <v>75</v>
      </c>
      <c r="P2665" s="116">
        <v>412</v>
      </c>
      <c r="Q2665" s="116">
        <v>75</v>
      </c>
      <c r="R2665" s="116">
        <v>412</v>
      </c>
      <c r="S2665" s="116">
        <v>0</v>
      </c>
      <c r="T2665" s="116">
        <v>0</v>
      </c>
      <c r="U2665" s="116" t="s">
        <v>159</v>
      </c>
      <c r="V2665" s="116">
        <v>1067</v>
      </c>
      <c r="W2665" s="116">
        <v>3550</v>
      </c>
      <c r="X2665" s="116">
        <v>1067</v>
      </c>
      <c r="Y2665" s="116">
        <v>3550</v>
      </c>
      <c r="Z2665" s="116">
        <v>0</v>
      </c>
      <c r="AA2665" s="116">
        <v>0</v>
      </c>
      <c r="AB2665" s="116">
        <v>0</v>
      </c>
      <c r="AC2665" s="116">
        <v>0</v>
      </c>
      <c r="AD2665" s="116">
        <v>25</v>
      </c>
      <c r="AE2665" s="116">
        <v>75</v>
      </c>
      <c r="AF2665" s="116" t="s">
        <v>1860</v>
      </c>
      <c r="AG2665" s="117"/>
      <c r="AH2665" s="117" t="s">
        <v>1861</v>
      </c>
    </row>
    <row r="2666" spans="1:34" x14ac:dyDescent="0.25">
      <c r="A2666" s="117" t="s">
        <v>583</v>
      </c>
      <c r="B2666" s="117" t="s">
        <v>228</v>
      </c>
      <c r="C2666" s="117" t="s">
        <v>7006</v>
      </c>
      <c r="D2666" s="117" t="s">
        <v>672</v>
      </c>
      <c r="E2666" s="117" t="s">
        <v>586</v>
      </c>
      <c r="F2666" s="117" t="s">
        <v>849</v>
      </c>
      <c r="G2666" s="117" t="s">
        <v>850</v>
      </c>
      <c r="H2666" s="117" t="s">
        <v>7007</v>
      </c>
      <c r="I2666" s="117"/>
      <c r="J2666" s="116" t="s">
        <v>1858</v>
      </c>
      <c r="K2666" s="116">
        <v>7.6945699999999997</v>
      </c>
      <c r="L2666" s="116">
        <v>27.98433</v>
      </c>
      <c r="M2666" s="117" t="s">
        <v>1859</v>
      </c>
      <c r="N2666" s="116" t="s">
        <v>159</v>
      </c>
      <c r="O2666" s="116">
        <v>85</v>
      </c>
      <c r="P2666" s="116">
        <v>216</v>
      </c>
      <c r="Q2666" s="116">
        <v>85</v>
      </c>
      <c r="R2666" s="116">
        <v>216</v>
      </c>
      <c r="S2666" s="116">
        <v>0</v>
      </c>
      <c r="T2666" s="116">
        <v>0</v>
      </c>
      <c r="U2666" s="116" t="s">
        <v>159</v>
      </c>
      <c r="V2666" s="116">
        <v>1195</v>
      </c>
      <c r="W2666" s="116">
        <v>5138</v>
      </c>
      <c r="X2666" s="116">
        <v>1190</v>
      </c>
      <c r="Y2666" s="116">
        <v>5120</v>
      </c>
      <c r="Z2666" s="116">
        <v>5</v>
      </c>
      <c r="AA2666" s="116">
        <v>18</v>
      </c>
      <c r="AB2666" s="116">
        <v>0</v>
      </c>
      <c r="AC2666" s="116">
        <v>0</v>
      </c>
      <c r="AD2666" s="116">
        <v>63</v>
      </c>
      <c r="AE2666" s="116">
        <v>220</v>
      </c>
      <c r="AF2666" s="116" t="s">
        <v>1860</v>
      </c>
      <c r="AG2666" s="117"/>
      <c r="AH2666" s="117" t="s">
        <v>1861</v>
      </c>
    </row>
    <row r="2667" spans="1:34" x14ac:dyDescent="0.25">
      <c r="A2667" s="117" t="s">
        <v>273</v>
      </c>
      <c r="B2667" s="117" t="s">
        <v>211</v>
      </c>
      <c r="C2667" s="117" t="s">
        <v>7008</v>
      </c>
      <c r="D2667" s="117" t="s">
        <v>719</v>
      </c>
      <c r="E2667" s="117" t="s">
        <v>720</v>
      </c>
      <c r="F2667" s="117" t="s">
        <v>1303</v>
      </c>
      <c r="G2667" s="117" t="s">
        <v>1304</v>
      </c>
      <c r="H2667" s="117" t="s">
        <v>7009</v>
      </c>
      <c r="I2667" s="117"/>
      <c r="J2667" s="116" t="s">
        <v>1858</v>
      </c>
      <c r="K2667" s="116">
        <v>4.9256425000000004</v>
      </c>
      <c r="L2667" s="116">
        <v>27.719935499999998</v>
      </c>
      <c r="M2667" s="117" t="s">
        <v>1859</v>
      </c>
      <c r="N2667" s="116" t="s">
        <v>159</v>
      </c>
      <c r="O2667" s="116">
        <v>19</v>
      </c>
      <c r="P2667" s="116">
        <v>97</v>
      </c>
      <c r="Q2667" s="116">
        <v>19</v>
      </c>
      <c r="R2667" s="116">
        <v>97</v>
      </c>
      <c r="S2667" s="116">
        <v>0</v>
      </c>
      <c r="T2667" s="116">
        <v>0</v>
      </c>
      <c r="U2667" s="116" t="s">
        <v>159</v>
      </c>
      <c r="V2667" s="116">
        <v>183</v>
      </c>
      <c r="W2667" s="116">
        <v>915</v>
      </c>
      <c r="X2667" s="116">
        <v>171</v>
      </c>
      <c r="Y2667" s="116">
        <v>855</v>
      </c>
      <c r="Z2667" s="116">
        <v>12</v>
      </c>
      <c r="AA2667" s="116">
        <v>60</v>
      </c>
      <c r="AB2667" s="116">
        <v>4</v>
      </c>
      <c r="AC2667" s="116">
        <v>20</v>
      </c>
      <c r="AD2667" s="116">
        <v>0</v>
      </c>
      <c r="AE2667" s="116">
        <v>0</v>
      </c>
      <c r="AF2667" s="116" t="s">
        <v>1860</v>
      </c>
      <c r="AG2667" s="117"/>
      <c r="AH2667" s="117" t="s">
        <v>1861</v>
      </c>
    </row>
    <row r="2668" spans="1:34" x14ac:dyDescent="0.25">
      <c r="A2668" s="117" t="s">
        <v>273</v>
      </c>
      <c r="B2668" s="117" t="s">
        <v>211</v>
      </c>
      <c r="C2668" s="117" t="s">
        <v>7010</v>
      </c>
      <c r="D2668" s="117" t="s">
        <v>719</v>
      </c>
      <c r="E2668" s="117" t="s">
        <v>720</v>
      </c>
      <c r="F2668" s="117" t="s">
        <v>1303</v>
      </c>
      <c r="G2668" s="117" t="s">
        <v>1304</v>
      </c>
      <c r="H2668" s="117" t="s">
        <v>7011</v>
      </c>
      <c r="I2668" s="117"/>
      <c r="J2668" s="116" t="s">
        <v>1858</v>
      </c>
      <c r="K2668" s="116">
        <v>4.9760309999999999</v>
      </c>
      <c r="L2668" s="116">
        <v>27.691552999999999</v>
      </c>
      <c r="M2668" s="117" t="s">
        <v>1859</v>
      </c>
      <c r="N2668" s="116" t="s">
        <v>159</v>
      </c>
      <c r="O2668" s="116">
        <v>12</v>
      </c>
      <c r="P2668" s="116">
        <v>62</v>
      </c>
      <c r="Q2668" s="116">
        <v>12</v>
      </c>
      <c r="R2668" s="116">
        <v>62</v>
      </c>
      <c r="S2668" s="116">
        <v>0</v>
      </c>
      <c r="T2668" s="116">
        <v>0</v>
      </c>
      <c r="U2668" s="116" t="s">
        <v>159</v>
      </c>
      <c r="V2668" s="116">
        <v>70</v>
      </c>
      <c r="W2668" s="116">
        <v>350</v>
      </c>
      <c r="X2668" s="116">
        <v>49</v>
      </c>
      <c r="Y2668" s="116">
        <v>245</v>
      </c>
      <c r="Z2668" s="116">
        <v>21</v>
      </c>
      <c r="AA2668" s="116">
        <v>105</v>
      </c>
      <c r="AB2668" s="116">
        <v>0</v>
      </c>
      <c r="AC2668" s="116">
        <v>0</v>
      </c>
      <c r="AD2668" s="116">
        <v>0</v>
      </c>
      <c r="AE2668" s="116">
        <v>0</v>
      </c>
      <c r="AF2668" s="116" t="s">
        <v>1860</v>
      </c>
      <c r="AG2668" s="117"/>
      <c r="AH2668" s="117" t="s">
        <v>1861</v>
      </c>
    </row>
    <row r="2669" spans="1:34" x14ac:dyDescent="0.25">
      <c r="A2669" s="117" t="s">
        <v>273</v>
      </c>
      <c r="B2669" s="117" t="s">
        <v>211</v>
      </c>
      <c r="C2669" s="117" t="s">
        <v>7012</v>
      </c>
      <c r="D2669" s="117" t="s">
        <v>719</v>
      </c>
      <c r="E2669" s="117" t="s">
        <v>720</v>
      </c>
      <c r="F2669" s="117" t="s">
        <v>1303</v>
      </c>
      <c r="G2669" s="117" t="s">
        <v>1304</v>
      </c>
      <c r="H2669" s="117" t="s">
        <v>7013</v>
      </c>
      <c r="I2669" s="117"/>
      <c r="J2669" s="116" t="s">
        <v>1858</v>
      </c>
      <c r="K2669" s="116">
        <v>4.9722150000000003</v>
      </c>
      <c r="L2669" s="116">
        <v>27.769876</v>
      </c>
      <c r="M2669" s="117" t="s">
        <v>1859</v>
      </c>
      <c r="N2669" s="116" t="s">
        <v>159</v>
      </c>
      <c r="O2669" s="116">
        <v>9</v>
      </c>
      <c r="P2669" s="116">
        <v>45</v>
      </c>
      <c r="Q2669" s="116">
        <v>9</v>
      </c>
      <c r="R2669" s="116">
        <v>45</v>
      </c>
      <c r="S2669" s="116">
        <v>0</v>
      </c>
      <c r="T2669" s="116">
        <v>0</v>
      </c>
      <c r="U2669" s="116" t="s">
        <v>159</v>
      </c>
      <c r="V2669" s="116">
        <v>210</v>
      </c>
      <c r="W2669" s="116">
        <v>1050</v>
      </c>
      <c r="X2669" s="116">
        <v>195</v>
      </c>
      <c r="Y2669" s="116">
        <v>975</v>
      </c>
      <c r="Z2669" s="116">
        <v>15</v>
      </c>
      <c r="AA2669" s="116">
        <v>75</v>
      </c>
      <c r="AB2669" s="116">
        <v>0</v>
      </c>
      <c r="AC2669" s="116">
        <v>0</v>
      </c>
      <c r="AD2669" s="116">
        <v>0</v>
      </c>
      <c r="AE2669" s="116">
        <v>0</v>
      </c>
      <c r="AF2669" s="116" t="s">
        <v>1860</v>
      </c>
      <c r="AG2669" s="117"/>
      <c r="AH2669" s="117" t="s">
        <v>1861</v>
      </c>
    </row>
    <row r="2670" spans="1:34" x14ac:dyDescent="0.25">
      <c r="A2670" s="117" t="s">
        <v>273</v>
      </c>
      <c r="B2670" s="117" t="s">
        <v>211</v>
      </c>
      <c r="C2670" s="117" t="s">
        <v>7014</v>
      </c>
      <c r="D2670" s="117" t="s">
        <v>719</v>
      </c>
      <c r="E2670" s="117" t="s">
        <v>720</v>
      </c>
      <c r="F2670" s="117" t="s">
        <v>1303</v>
      </c>
      <c r="G2670" s="117" t="s">
        <v>1304</v>
      </c>
      <c r="H2670" s="117" t="s">
        <v>2501</v>
      </c>
      <c r="I2670" s="117"/>
      <c r="J2670" s="116" t="s">
        <v>1858</v>
      </c>
      <c r="K2670" s="116">
        <v>4.9905958110000004</v>
      </c>
      <c r="L2670" s="116">
        <v>27.83405209</v>
      </c>
      <c r="M2670" s="117" t="s">
        <v>1859</v>
      </c>
      <c r="N2670" s="116" t="s">
        <v>159</v>
      </c>
      <c r="O2670" s="116">
        <v>16</v>
      </c>
      <c r="P2670" s="116">
        <v>81</v>
      </c>
      <c r="Q2670" s="116">
        <v>16</v>
      </c>
      <c r="R2670" s="116">
        <v>81</v>
      </c>
      <c r="S2670" s="116">
        <v>0</v>
      </c>
      <c r="T2670" s="116">
        <v>0</v>
      </c>
      <c r="U2670" s="116" t="s">
        <v>159</v>
      </c>
      <c r="V2670" s="116">
        <v>201</v>
      </c>
      <c r="W2670" s="116">
        <v>1008</v>
      </c>
      <c r="X2670" s="116">
        <v>184</v>
      </c>
      <c r="Y2670" s="116">
        <v>923</v>
      </c>
      <c r="Z2670" s="116">
        <v>17</v>
      </c>
      <c r="AA2670" s="116">
        <v>85</v>
      </c>
      <c r="AB2670" s="116">
        <v>0</v>
      </c>
      <c r="AC2670" s="116">
        <v>0</v>
      </c>
      <c r="AD2670" s="116">
        <v>0</v>
      </c>
      <c r="AE2670" s="116">
        <v>0</v>
      </c>
      <c r="AF2670" s="116" t="s">
        <v>1860</v>
      </c>
      <c r="AG2670" s="117"/>
      <c r="AH2670" s="117" t="s">
        <v>1861</v>
      </c>
    </row>
    <row r="2671" spans="1:34" x14ac:dyDescent="0.25">
      <c r="A2671" s="117" t="s">
        <v>273</v>
      </c>
      <c r="B2671" s="117" t="s">
        <v>211</v>
      </c>
      <c r="C2671" s="117" t="s">
        <v>7015</v>
      </c>
      <c r="D2671" s="117" t="s">
        <v>719</v>
      </c>
      <c r="E2671" s="117" t="s">
        <v>720</v>
      </c>
      <c r="F2671" s="117" t="s">
        <v>1303</v>
      </c>
      <c r="G2671" s="117" t="s">
        <v>1304</v>
      </c>
      <c r="H2671" s="117" t="s">
        <v>7016</v>
      </c>
      <c r="I2671" s="117"/>
      <c r="J2671" s="116" t="s">
        <v>1858</v>
      </c>
      <c r="K2671" s="116">
        <v>4.9478600000000004</v>
      </c>
      <c r="L2671" s="116">
        <v>27.7258</v>
      </c>
      <c r="M2671" s="117" t="s">
        <v>1859</v>
      </c>
      <c r="N2671" s="116" t="s">
        <v>159</v>
      </c>
      <c r="O2671" s="116">
        <v>4</v>
      </c>
      <c r="P2671" s="116">
        <v>21</v>
      </c>
      <c r="Q2671" s="116">
        <v>4</v>
      </c>
      <c r="R2671" s="116">
        <v>21</v>
      </c>
      <c r="S2671" s="116">
        <v>0</v>
      </c>
      <c r="T2671" s="116">
        <v>0</v>
      </c>
      <c r="U2671" s="116" t="s">
        <v>159</v>
      </c>
      <c r="V2671" s="116">
        <v>148</v>
      </c>
      <c r="W2671" s="116">
        <v>740</v>
      </c>
      <c r="X2671" s="116">
        <v>134</v>
      </c>
      <c r="Y2671" s="116">
        <v>670</v>
      </c>
      <c r="Z2671" s="116">
        <v>14</v>
      </c>
      <c r="AA2671" s="116">
        <v>70</v>
      </c>
      <c r="AB2671" s="116">
        <v>0</v>
      </c>
      <c r="AC2671" s="116">
        <v>0</v>
      </c>
      <c r="AD2671" s="116">
        <v>0</v>
      </c>
      <c r="AE2671" s="116">
        <v>0</v>
      </c>
      <c r="AF2671" s="116" t="s">
        <v>1860</v>
      </c>
      <c r="AG2671" s="117"/>
      <c r="AH2671" s="117" t="s">
        <v>1861</v>
      </c>
    </row>
    <row r="2672" spans="1:34" x14ac:dyDescent="0.25">
      <c r="A2672" s="117" t="s">
        <v>273</v>
      </c>
      <c r="B2672" s="117" t="s">
        <v>211</v>
      </c>
      <c r="C2672" s="117" t="s">
        <v>7017</v>
      </c>
      <c r="D2672" s="117" t="s">
        <v>719</v>
      </c>
      <c r="E2672" s="117" t="s">
        <v>720</v>
      </c>
      <c r="F2672" s="117" t="s">
        <v>1107</v>
      </c>
      <c r="G2672" s="117" t="s">
        <v>1108</v>
      </c>
      <c r="H2672" s="117" t="s">
        <v>7018</v>
      </c>
      <c r="I2672" s="117"/>
      <c r="J2672" s="116" t="s">
        <v>1858</v>
      </c>
      <c r="K2672" s="116">
        <v>5.1314399999999996</v>
      </c>
      <c r="L2672" s="116">
        <v>27.515499999999999</v>
      </c>
      <c r="M2672" s="117" t="s">
        <v>1859</v>
      </c>
      <c r="N2672" s="116" t="s">
        <v>146</v>
      </c>
      <c r="O2672" s="116">
        <v>0</v>
      </c>
      <c r="P2672" s="116">
        <v>0</v>
      </c>
      <c r="Q2672" s="116">
        <v>0</v>
      </c>
      <c r="R2672" s="116">
        <v>0</v>
      </c>
      <c r="S2672" s="116">
        <v>0</v>
      </c>
      <c r="T2672" s="116">
        <v>0</v>
      </c>
      <c r="U2672" s="116" t="s">
        <v>159</v>
      </c>
      <c r="V2672" s="116">
        <v>15</v>
      </c>
      <c r="W2672" s="116">
        <v>77</v>
      </c>
      <c r="X2672" s="116">
        <v>15</v>
      </c>
      <c r="Y2672" s="116">
        <v>77</v>
      </c>
      <c r="Z2672" s="116">
        <v>0</v>
      </c>
      <c r="AA2672" s="116">
        <v>0</v>
      </c>
      <c r="AB2672" s="116">
        <v>0</v>
      </c>
      <c r="AC2672" s="116">
        <v>0</v>
      </c>
      <c r="AD2672" s="116">
        <v>7</v>
      </c>
      <c r="AE2672" s="116">
        <v>35</v>
      </c>
      <c r="AF2672" s="116" t="s">
        <v>1860</v>
      </c>
      <c r="AG2672" s="117"/>
      <c r="AH2672" s="117" t="s">
        <v>1861</v>
      </c>
    </row>
    <row r="2673" spans="1:34" x14ac:dyDescent="0.25">
      <c r="A2673" s="117" t="s">
        <v>273</v>
      </c>
      <c r="B2673" s="117" t="s">
        <v>211</v>
      </c>
      <c r="C2673" s="117" t="s">
        <v>7019</v>
      </c>
      <c r="D2673" s="117" t="s">
        <v>719</v>
      </c>
      <c r="E2673" s="117" t="s">
        <v>720</v>
      </c>
      <c r="F2673" s="117" t="s">
        <v>1107</v>
      </c>
      <c r="G2673" s="117" t="s">
        <v>1108</v>
      </c>
      <c r="H2673" s="117" t="s">
        <v>1108</v>
      </c>
      <c r="I2673" s="117"/>
      <c r="J2673" s="116" t="s">
        <v>1858</v>
      </c>
      <c r="K2673" s="116">
        <v>5.1927300000000001</v>
      </c>
      <c r="L2673" s="116">
        <v>27.680910000000001</v>
      </c>
      <c r="M2673" s="117" t="s">
        <v>1859</v>
      </c>
      <c r="N2673" s="116" t="s">
        <v>159</v>
      </c>
      <c r="O2673" s="116">
        <v>3</v>
      </c>
      <c r="P2673" s="116">
        <v>19</v>
      </c>
      <c r="Q2673" s="116">
        <v>3</v>
      </c>
      <c r="R2673" s="116">
        <v>19</v>
      </c>
      <c r="S2673" s="116">
        <v>0</v>
      </c>
      <c r="T2673" s="116">
        <v>0</v>
      </c>
      <c r="U2673" s="116" t="s">
        <v>159</v>
      </c>
      <c r="V2673" s="116">
        <v>181</v>
      </c>
      <c r="W2673" s="116">
        <v>1210</v>
      </c>
      <c r="X2673" s="116">
        <v>150</v>
      </c>
      <c r="Y2673" s="116">
        <v>1055</v>
      </c>
      <c r="Z2673" s="116">
        <v>31</v>
      </c>
      <c r="AA2673" s="116">
        <v>155</v>
      </c>
      <c r="AB2673" s="116">
        <v>0</v>
      </c>
      <c r="AC2673" s="116">
        <v>0</v>
      </c>
      <c r="AD2673" s="116">
        <v>13</v>
      </c>
      <c r="AE2673" s="116">
        <v>65</v>
      </c>
      <c r="AF2673" s="116" t="s">
        <v>1860</v>
      </c>
      <c r="AG2673" s="117"/>
      <c r="AH2673" s="117" t="s">
        <v>1861</v>
      </c>
    </row>
    <row r="2674" spans="1:34" x14ac:dyDescent="0.25">
      <c r="A2674" s="117" t="s">
        <v>273</v>
      </c>
      <c r="B2674" s="117" t="s">
        <v>211</v>
      </c>
      <c r="C2674" s="117" t="s">
        <v>7020</v>
      </c>
      <c r="D2674" s="117" t="s">
        <v>719</v>
      </c>
      <c r="E2674" s="117" t="s">
        <v>720</v>
      </c>
      <c r="F2674" s="117" t="s">
        <v>1107</v>
      </c>
      <c r="G2674" s="117" t="s">
        <v>1108</v>
      </c>
      <c r="H2674" s="117" t="s">
        <v>7021</v>
      </c>
      <c r="I2674" s="117"/>
      <c r="J2674" s="116" t="s">
        <v>1858</v>
      </c>
      <c r="K2674" s="116">
        <v>5.1838699999999998</v>
      </c>
      <c r="L2674" s="116">
        <v>27.527200000000001</v>
      </c>
      <c r="M2674" s="117" t="s">
        <v>1859</v>
      </c>
      <c r="N2674" s="116" t="s">
        <v>159</v>
      </c>
      <c r="O2674" s="116">
        <v>6</v>
      </c>
      <c r="P2674" s="116">
        <v>30</v>
      </c>
      <c r="Q2674" s="116">
        <v>6</v>
      </c>
      <c r="R2674" s="116">
        <v>30</v>
      </c>
      <c r="S2674" s="116">
        <v>0</v>
      </c>
      <c r="T2674" s="116">
        <v>0</v>
      </c>
      <c r="U2674" s="116" t="s">
        <v>159</v>
      </c>
      <c r="V2674" s="116">
        <v>184</v>
      </c>
      <c r="W2674" s="116">
        <v>923</v>
      </c>
      <c r="X2674" s="116">
        <v>166</v>
      </c>
      <c r="Y2674" s="116">
        <v>830</v>
      </c>
      <c r="Z2674" s="116">
        <v>18</v>
      </c>
      <c r="AA2674" s="116">
        <v>93</v>
      </c>
      <c r="AB2674" s="116">
        <v>4</v>
      </c>
      <c r="AC2674" s="116">
        <v>22</v>
      </c>
      <c r="AD2674" s="116">
        <v>9</v>
      </c>
      <c r="AE2674" s="116">
        <v>45</v>
      </c>
      <c r="AF2674" s="116" t="s">
        <v>1860</v>
      </c>
      <c r="AG2674" s="117"/>
      <c r="AH2674" s="117" t="s">
        <v>1861</v>
      </c>
    </row>
    <row r="2675" spans="1:34" x14ac:dyDescent="0.25">
      <c r="A2675" s="117" t="s">
        <v>273</v>
      </c>
      <c r="B2675" s="117" t="s">
        <v>211</v>
      </c>
      <c r="C2675" s="117" t="s">
        <v>7022</v>
      </c>
      <c r="D2675" s="117" t="s">
        <v>719</v>
      </c>
      <c r="E2675" s="117" t="s">
        <v>720</v>
      </c>
      <c r="F2675" s="117" t="s">
        <v>1107</v>
      </c>
      <c r="G2675" s="117" t="s">
        <v>1108</v>
      </c>
      <c r="H2675" s="117" t="s">
        <v>7023</v>
      </c>
      <c r="I2675" s="117"/>
      <c r="J2675" s="116" t="s">
        <v>1858</v>
      </c>
      <c r="K2675" s="116">
        <v>5.1303700000000001</v>
      </c>
      <c r="L2675" s="116">
        <v>27.515499999999999</v>
      </c>
      <c r="M2675" s="117" t="s">
        <v>1859</v>
      </c>
      <c r="N2675" s="116" t="s">
        <v>146</v>
      </c>
      <c r="O2675" s="116">
        <v>0</v>
      </c>
      <c r="P2675" s="116">
        <v>0</v>
      </c>
      <c r="Q2675" s="116">
        <v>0</v>
      </c>
      <c r="R2675" s="116">
        <v>0</v>
      </c>
      <c r="S2675" s="116">
        <v>0</v>
      </c>
      <c r="T2675" s="116">
        <v>0</v>
      </c>
      <c r="U2675" s="116" t="s">
        <v>159</v>
      </c>
      <c r="V2675" s="116">
        <v>182</v>
      </c>
      <c r="W2675" s="116">
        <v>911</v>
      </c>
      <c r="X2675" s="116">
        <v>172</v>
      </c>
      <c r="Y2675" s="116">
        <v>861</v>
      </c>
      <c r="Z2675" s="116">
        <v>10</v>
      </c>
      <c r="AA2675" s="116">
        <v>50</v>
      </c>
      <c r="AB2675" s="116">
        <v>0</v>
      </c>
      <c r="AC2675" s="116">
        <v>0</v>
      </c>
      <c r="AD2675" s="116">
        <v>0</v>
      </c>
      <c r="AE2675" s="116">
        <v>0</v>
      </c>
      <c r="AF2675" s="116" t="s">
        <v>1860</v>
      </c>
      <c r="AG2675" s="117"/>
      <c r="AH2675" s="117" t="s">
        <v>1861</v>
      </c>
    </row>
    <row r="2676" spans="1:34" x14ac:dyDescent="0.25">
      <c r="A2676" s="117" t="s">
        <v>273</v>
      </c>
      <c r="B2676" s="117" t="s">
        <v>211</v>
      </c>
      <c r="C2676" s="117" t="s">
        <v>7024</v>
      </c>
      <c r="D2676" s="117" t="s">
        <v>719</v>
      </c>
      <c r="E2676" s="117" t="s">
        <v>720</v>
      </c>
      <c r="F2676" s="117" t="s">
        <v>1107</v>
      </c>
      <c r="G2676" s="117" t="s">
        <v>1108</v>
      </c>
      <c r="H2676" s="117" t="s">
        <v>7025</v>
      </c>
      <c r="I2676" s="117"/>
      <c r="J2676" s="116" t="s">
        <v>1858</v>
      </c>
      <c r="K2676" s="116">
        <v>5.1304400000000001</v>
      </c>
      <c r="L2676" s="116">
        <v>27.515499999999999</v>
      </c>
      <c r="M2676" s="117" t="s">
        <v>1859</v>
      </c>
      <c r="N2676" s="116" t="s">
        <v>146</v>
      </c>
      <c r="O2676" s="116">
        <v>0</v>
      </c>
      <c r="P2676" s="116">
        <v>0</v>
      </c>
      <c r="Q2676" s="116">
        <v>0</v>
      </c>
      <c r="R2676" s="116">
        <v>0</v>
      </c>
      <c r="S2676" s="116">
        <v>0</v>
      </c>
      <c r="T2676" s="116">
        <v>0</v>
      </c>
      <c r="U2676" s="116" t="s">
        <v>159</v>
      </c>
      <c r="V2676" s="116">
        <v>171</v>
      </c>
      <c r="W2676" s="116">
        <v>860</v>
      </c>
      <c r="X2676" s="116">
        <v>156</v>
      </c>
      <c r="Y2676" s="116">
        <v>783</v>
      </c>
      <c r="Z2676" s="116">
        <v>15</v>
      </c>
      <c r="AA2676" s="116">
        <v>77</v>
      </c>
      <c r="AB2676" s="116">
        <v>0</v>
      </c>
      <c r="AC2676" s="116">
        <v>0</v>
      </c>
      <c r="AD2676" s="116">
        <v>12</v>
      </c>
      <c r="AE2676" s="116">
        <v>89</v>
      </c>
      <c r="AF2676" s="116" t="s">
        <v>1860</v>
      </c>
      <c r="AG2676" s="117"/>
      <c r="AH2676" s="117" t="s">
        <v>1861</v>
      </c>
    </row>
    <row r="2677" spans="1:34" x14ac:dyDescent="0.25">
      <c r="A2677" s="117" t="s">
        <v>273</v>
      </c>
      <c r="B2677" s="117" t="s">
        <v>211</v>
      </c>
      <c r="C2677" s="117" t="s">
        <v>7026</v>
      </c>
      <c r="D2677" s="117" t="s">
        <v>719</v>
      </c>
      <c r="E2677" s="117" t="s">
        <v>720</v>
      </c>
      <c r="F2677" s="117" t="s">
        <v>1107</v>
      </c>
      <c r="G2677" s="117" t="s">
        <v>1108</v>
      </c>
      <c r="H2677" s="117" t="s">
        <v>7027</v>
      </c>
      <c r="I2677" s="117"/>
      <c r="J2677" s="116" t="s">
        <v>1858</v>
      </c>
      <c r="K2677" s="116">
        <v>5.1304499999999997</v>
      </c>
      <c r="L2677" s="116">
        <v>27.5154</v>
      </c>
      <c r="M2677" s="117" t="s">
        <v>1859</v>
      </c>
      <c r="N2677" s="116" t="s">
        <v>146</v>
      </c>
      <c r="O2677" s="116">
        <v>0</v>
      </c>
      <c r="P2677" s="116">
        <v>0</v>
      </c>
      <c r="Q2677" s="116">
        <v>0</v>
      </c>
      <c r="R2677" s="116">
        <v>0</v>
      </c>
      <c r="S2677" s="116">
        <v>0</v>
      </c>
      <c r="T2677" s="116">
        <v>0</v>
      </c>
      <c r="U2677" s="116" t="s">
        <v>159</v>
      </c>
      <c r="V2677" s="116">
        <v>167</v>
      </c>
      <c r="W2677" s="116">
        <v>835</v>
      </c>
      <c r="X2677" s="116">
        <v>167</v>
      </c>
      <c r="Y2677" s="116">
        <v>835</v>
      </c>
      <c r="Z2677" s="116">
        <v>0</v>
      </c>
      <c r="AA2677" s="116">
        <v>0</v>
      </c>
      <c r="AB2677" s="116">
        <v>0</v>
      </c>
      <c r="AC2677" s="116">
        <v>0</v>
      </c>
      <c r="AD2677" s="116">
        <v>5</v>
      </c>
      <c r="AE2677" s="116">
        <v>25</v>
      </c>
      <c r="AF2677" s="116" t="s">
        <v>1860</v>
      </c>
      <c r="AG2677" s="117"/>
      <c r="AH2677" s="117" t="s">
        <v>1861</v>
      </c>
    </row>
    <row r="2678" spans="1:34" x14ac:dyDescent="0.25">
      <c r="A2678" s="117" t="s">
        <v>273</v>
      </c>
      <c r="B2678" s="117" t="s">
        <v>211</v>
      </c>
      <c r="C2678" s="117" t="s">
        <v>7028</v>
      </c>
      <c r="D2678" s="117" t="s">
        <v>719</v>
      </c>
      <c r="E2678" s="117" t="s">
        <v>720</v>
      </c>
      <c r="F2678" s="117" t="s">
        <v>1107</v>
      </c>
      <c r="G2678" s="117" t="s">
        <v>1108</v>
      </c>
      <c r="H2678" s="117" t="s">
        <v>7029</v>
      </c>
      <c r="I2678" s="117"/>
      <c r="J2678" s="116" t="s">
        <v>1858</v>
      </c>
      <c r="K2678" s="116">
        <v>5.1820190000000004</v>
      </c>
      <c r="L2678" s="116">
        <v>27.672695999999998</v>
      </c>
      <c r="M2678" s="117" t="s">
        <v>1859</v>
      </c>
      <c r="N2678" s="116" t="s">
        <v>146</v>
      </c>
      <c r="O2678" s="116">
        <v>0</v>
      </c>
      <c r="P2678" s="116">
        <v>0</v>
      </c>
      <c r="Q2678" s="116">
        <v>0</v>
      </c>
      <c r="R2678" s="116">
        <v>0</v>
      </c>
      <c r="S2678" s="116">
        <v>0</v>
      </c>
      <c r="T2678" s="116">
        <v>0</v>
      </c>
      <c r="U2678" s="116" t="s">
        <v>159</v>
      </c>
      <c r="V2678" s="116">
        <v>15</v>
      </c>
      <c r="W2678" s="116">
        <v>76</v>
      </c>
      <c r="X2678" s="116">
        <v>15</v>
      </c>
      <c r="Y2678" s="116">
        <v>76</v>
      </c>
      <c r="Z2678" s="116">
        <v>0</v>
      </c>
      <c r="AA2678" s="116">
        <v>0</v>
      </c>
      <c r="AB2678" s="116">
        <v>0</v>
      </c>
      <c r="AC2678" s="116">
        <v>0</v>
      </c>
      <c r="AD2678" s="116">
        <v>0</v>
      </c>
      <c r="AE2678" s="116">
        <v>0</v>
      </c>
      <c r="AF2678" s="116" t="s">
        <v>1860</v>
      </c>
      <c r="AG2678" s="117"/>
      <c r="AH2678" s="117" t="s">
        <v>1861</v>
      </c>
    </row>
    <row r="2679" spans="1:34" x14ac:dyDescent="0.25">
      <c r="A2679" s="117" t="s">
        <v>273</v>
      </c>
      <c r="B2679" s="117" t="s">
        <v>211</v>
      </c>
      <c r="C2679" s="117" t="s">
        <v>7030</v>
      </c>
      <c r="D2679" s="117" t="s">
        <v>719</v>
      </c>
      <c r="E2679" s="117" t="s">
        <v>720</v>
      </c>
      <c r="F2679" s="117" t="s">
        <v>718</v>
      </c>
      <c r="G2679" s="117" t="s">
        <v>721</v>
      </c>
      <c r="H2679" s="117" t="s">
        <v>7031</v>
      </c>
      <c r="I2679" s="117"/>
      <c r="J2679" s="116" t="s">
        <v>1858</v>
      </c>
      <c r="K2679" s="116">
        <v>5.1681650000000001</v>
      </c>
      <c r="L2679" s="116">
        <v>27.441374</v>
      </c>
      <c r="M2679" s="117" t="s">
        <v>1859</v>
      </c>
      <c r="N2679" s="116" t="s">
        <v>159</v>
      </c>
      <c r="O2679" s="116">
        <v>26</v>
      </c>
      <c r="P2679" s="116">
        <v>122</v>
      </c>
      <c r="Q2679" s="116">
        <v>7</v>
      </c>
      <c r="R2679" s="116">
        <v>25</v>
      </c>
      <c r="S2679" s="116">
        <v>19</v>
      </c>
      <c r="T2679" s="116">
        <v>97</v>
      </c>
      <c r="U2679" s="116" t="s">
        <v>159</v>
      </c>
      <c r="V2679" s="116">
        <v>108</v>
      </c>
      <c r="W2679" s="116">
        <v>542</v>
      </c>
      <c r="X2679" s="116">
        <v>99</v>
      </c>
      <c r="Y2679" s="116">
        <v>495</v>
      </c>
      <c r="Z2679" s="116">
        <v>9</v>
      </c>
      <c r="AA2679" s="116">
        <v>47</v>
      </c>
      <c r="AB2679" s="116">
        <v>0</v>
      </c>
      <c r="AC2679" s="116">
        <v>0</v>
      </c>
      <c r="AD2679" s="116">
        <v>10</v>
      </c>
      <c r="AE2679" s="116">
        <v>50</v>
      </c>
      <c r="AF2679" s="116" t="s">
        <v>1860</v>
      </c>
      <c r="AG2679" s="117"/>
      <c r="AH2679" s="117" t="s">
        <v>1861</v>
      </c>
    </row>
    <row r="2680" spans="1:34" x14ac:dyDescent="0.25">
      <c r="A2680" s="117" t="s">
        <v>273</v>
      </c>
      <c r="B2680" s="117" t="s">
        <v>211</v>
      </c>
      <c r="C2680" s="117" t="s">
        <v>7032</v>
      </c>
      <c r="D2680" s="117" t="s">
        <v>719</v>
      </c>
      <c r="E2680" s="117" t="s">
        <v>720</v>
      </c>
      <c r="F2680" s="117" t="s">
        <v>718</v>
      </c>
      <c r="G2680" s="117" t="s">
        <v>721</v>
      </c>
      <c r="H2680" s="117" t="s">
        <v>7033</v>
      </c>
      <c r="I2680" s="117"/>
      <c r="J2680" s="116" t="s">
        <v>1858</v>
      </c>
      <c r="K2680" s="116">
        <v>5.2691309999999998</v>
      </c>
      <c r="L2680" s="116">
        <v>27.305221</v>
      </c>
      <c r="M2680" s="117" t="s">
        <v>1859</v>
      </c>
      <c r="N2680" s="116" t="s">
        <v>159</v>
      </c>
      <c r="O2680" s="116">
        <v>27</v>
      </c>
      <c r="P2680" s="116">
        <v>134</v>
      </c>
      <c r="Q2680" s="116">
        <v>18</v>
      </c>
      <c r="R2680" s="116">
        <v>89</v>
      </c>
      <c r="S2680" s="116">
        <v>9</v>
      </c>
      <c r="T2680" s="116">
        <v>45</v>
      </c>
      <c r="U2680" s="116" t="s">
        <v>159</v>
      </c>
      <c r="V2680" s="116">
        <v>101</v>
      </c>
      <c r="W2680" s="116">
        <v>508</v>
      </c>
      <c r="X2680" s="116">
        <v>87</v>
      </c>
      <c r="Y2680" s="116">
        <v>437</v>
      </c>
      <c r="Z2680" s="116">
        <v>14</v>
      </c>
      <c r="AA2680" s="116">
        <v>71</v>
      </c>
      <c r="AB2680" s="116">
        <v>0</v>
      </c>
      <c r="AC2680" s="116">
        <v>0</v>
      </c>
      <c r="AD2680" s="116">
        <v>11</v>
      </c>
      <c r="AE2680" s="116">
        <v>55</v>
      </c>
      <c r="AF2680" s="116" t="s">
        <v>1860</v>
      </c>
      <c r="AG2680" s="117"/>
      <c r="AH2680" s="117" t="s">
        <v>1861</v>
      </c>
    </row>
    <row r="2681" spans="1:34" x14ac:dyDescent="0.25">
      <c r="A2681" s="117" t="s">
        <v>273</v>
      </c>
      <c r="B2681" s="117" t="s">
        <v>211</v>
      </c>
      <c r="C2681" s="117" t="s">
        <v>7034</v>
      </c>
      <c r="D2681" s="117" t="s">
        <v>719</v>
      </c>
      <c r="E2681" s="117" t="s">
        <v>720</v>
      </c>
      <c r="F2681" s="117" t="s">
        <v>718</v>
      </c>
      <c r="G2681" s="117" t="s">
        <v>721</v>
      </c>
      <c r="H2681" s="117" t="s">
        <v>7035</v>
      </c>
      <c r="I2681" s="117"/>
      <c r="J2681" s="116" t="s">
        <v>1858</v>
      </c>
      <c r="K2681" s="116">
        <v>5.2651380000000003</v>
      </c>
      <c r="L2681" s="116">
        <v>27.364654999999999</v>
      </c>
      <c r="M2681" s="117" t="s">
        <v>1859</v>
      </c>
      <c r="N2681" s="116" t="s">
        <v>159</v>
      </c>
      <c r="O2681" s="116">
        <v>23</v>
      </c>
      <c r="P2681" s="116">
        <v>114</v>
      </c>
      <c r="Q2681" s="116">
        <v>11</v>
      </c>
      <c r="R2681" s="116">
        <v>53</v>
      </c>
      <c r="S2681" s="116">
        <v>12</v>
      </c>
      <c r="T2681" s="116">
        <v>61</v>
      </c>
      <c r="U2681" s="116" t="s">
        <v>159</v>
      </c>
      <c r="V2681" s="116">
        <v>85</v>
      </c>
      <c r="W2681" s="116">
        <v>425</v>
      </c>
      <c r="X2681" s="116">
        <v>77</v>
      </c>
      <c r="Y2681" s="116">
        <v>386</v>
      </c>
      <c r="Z2681" s="116">
        <v>8</v>
      </c>
      <c r="AA2681" s="116">
        <v>39</v>
      </c>
      <c r="AB2681" s="116">
        <v>0</v>
      </c>
      <c r="AC2681" s="116">
        <v>0</v>
      </c>
      <c r="AD2681" s="116">
        <v>6</v>
      </c>
      <c r="AE2681" s="116">
        <v>33</v>
      </c>
      <c r="AF2681" s="116" t="s">
        <v>1860</v>
      </c>
      <c r="AG2681" s="117"/>
      <c r="AH2681" s="117" t="s">
        <v>1861</v>
      </c>
    </row>
    <row r="2682" spans="1:34" x14ac:dyDescent="0.25">
      <c r="A2682" s="117" t="s">
        <v>273</v>
      </c>
      <c r="B2682" s="117" t="s">
        <v>211</v>
      </c>
      <c r="C2682" s="117" t="s">
        <v>7036</v>
      </c>
      <c r="D2682" s="117" t="s">
        <v>719</v>
      </c>
      <c r="E2682" s="117" t="s">
        <v>720</v>
      </c>
      <c r="F2682" s="117" t="s">
        <v>718</v>
      </c>
      <c r="G2682" s="117" t="s">
        <v>721</v>
      </c>
      <c r="H2682" s="117" t="s">
        <v>7037</v>
      </c>
      <c r="I2682" s="117"/>
      <c r="J2682" s="116" t="s">
        <v>1858</v>
      </c>
      <c r="K2682" s="116">
        <v>5.1769100000000003</v>
      </c>
      <c r="L2682" s="116">
        <v>27.442174000000001</v>
      </c>
      <c r="M2682" s="117" t="s">
        <v>1859</v>
      </c>
      <c r="N2682" s="116" t="s">
        <v>159</v>
      </c>
      <c r="O2682" s="116">
        <v>12</v>
      </c>
      <c r="P2682" s="116">
        <v>64</v>
      </c>
      <c r="Q2682" s="116">
        <v>8</v>
      </c>
      <c r="R2682" s="116">
        <v>43</v>
      </c>
      <c r="S2682" s="116">
        <v>4</v>
      </c>
      <c r="T2682" s="116">
        <v>21</v>
      </c>
      <c r="U2682" s="116" t="s">
        <v>159</v>
      </c>
      <c r="V2682" s="116">
        <v>90</v>
      </c>
      <c r="W2682" s="116">
        <v>451</v>
      </c>
      <c r="X2682" s="116">
        <v>90</v>
      </c>
      <c r="Y2682" s="116">
        <v>451</v>
      </c>
      <c r="Z2682" s="116">
        <v>0</v>
      </c>
      <c r="AA2682" s="116">
        <v>0</v>
      </c>
      <c r="AB2682" s="116">
        <v>0</v>
      </c>
      <c r="AC2682" s="116">
        <v>0</v>
      </c>
      <c r="AD2682" s="116">
        <v>12</v>
      </c>
      <c r="AE2682" s="116">
        <v>61</v>
      </c>
      <c r="AF2682" s="116" t="s">
        <v>1860</v>
      </c>
      <c r="AG2682" s="117"/>
      <c r="AH2682" s="117" t="s">
        <v>1861</v>
      </c>
    </row>
    <row r="2683" spans="1:34" x14ac:dyDescent="0.25">
      <c r="A2683" s="117" t="s">
        <v>273</v>
      </c>
      <c r="B2683" s="117" t="s">
        <v>211</v>
      </c>
      <c r="C2683" s="117" t="s">
        <v>7038</v>
      </c>
      <c r="D2683" s="117" t="s">
        <v>719</v>
      </c>
      <c r="E2683" s="117" t="s">
        <v>720</v>
      </c>
      <c r="F2683" s="117" t="s">
        <v>796</v>
      </c>
      <c r="G2683" s="117" t="s">
        <v>797</v>
      </c>
      <c r="H2683" s="117" t="s">
        <v>7039</v>
      </c>
      <c r="I2683" s="117" t="s">
        <v>7039</v>
      </c>
      <c r="J2683" s="116" t="s">
        <v>1858</v>
      </c>
      <c r="K2683" s="116">
        <v>5.070608</v>
      </c>
      <c r="L2683" s="116">
        <v>27.472176999999999</v>
      </c>
      <c r="M2683" s="117" t="s">
        <v>1859</v>
      </c>
      <c r="N2683" s="116" t="s">
        <v>159</v>
      </c>
      <c r="O2683" s="116">
        <v>64</v>
      </c>
      <c r="P2683" s="116">
        <v>320</v>
      </c>
      <c r="Q2683" s="116">
        <v>64</v>
      </c>
      <c r="R2683" s="116">
        <v>320</v>
      </c>
      <c r="S2683" s="116">
        <v>0</v>
      </c>
      <c r="T2683" s="116">
        <v>0</v>
      </c>
      <c r="U2683" s="116" t="s">
        <v>159</v>
      </c>
      <c r="V2683" s="116">
        <v>416</v>
      </c>
      <c r="W2683" s="116">
        <v>2080</v>
      </c>
      <c r="X2683" s="116">
        <v>373</v>
      </c>
      <c r="Y2683" s="116">
        <v>1865</v>
      </c>
      <c r="Z2683" s="116">
        <v>43</v>
      </c>
      <c r="AA2683" s="116">
        <v>215</v>
      </c>
      <c r="AB2683" s="116">
        <v>0</v>
      </c>
      <c r="AC2683" s="116">
        <v>0</v>
      </c>
      <c r="AD2683" s="116">
        <v>41</v>
      </c>
      <c r="AE2683" s="116">
        <v>205</v>
      </c>
      <c r="AF2683" s="116" t="s">
        <v>1860</v>
      </c>
      <c r="AG2683" s="117"/>
      <c r="AH2683" s="117" t="s">
        <v>1861</v>
      </c>
    </row>
    <row r="2684" spans="1:34" x14ac:dyDescent="0.25">
      <c r="A2684" s="117" t="s">
        <v>273</v>
      </c>
      <c r="B2684" s="117" t="s">
        <v>211</v>
      </c>
      <c r="C2684" s="117" t="s">
        <v>7040</v>
      </c>
      <c r="D2684" s="117" t="s">
        <v>719</v>
      </c>
      <c r="E2684" s="117" t="s">
        <v>720</v>
      </c>
      <c r="F2684" s="117" t="s">
        <v>796</v>
      </c>
      <c r="G2684" s="117" t="s">
        <v>797</v>
      </c>
      <c r="H2684" s="117" t="s">
        <v>7041</v>
      </c>
      <c r="I2684" s="117"/>
      <c r="J2684" s="116" t="s">
        <v>1858</v>
      </c>
      <c r="K2684" s="116">
        <v>5.0783719999999999</v>
      </c>
      <c r="L2684" s="116">
        <v>27.473671</v>
      </c>
      <c r="M2684" s="117" t="s">
        <v>1859</v>
      </c>
      <c r="N2684" s="116" t="s">
        <v>159</v>
      </c>
      <c r="O2684" s="116">
        <v>22</v>
      </c>
      <c r="P2684" s="116">
        <v>113</v>
      </c>
      <c r="Q2684" s="116">
        <v>22</v>
      </c>
      <c r="R2684" s="116">
        <v>113</v>
      </c>
      <c r="S2684" s="116">
        <v>0</v>
      </c>
      <c r="T2684" s="116">
        <v>0</v>
      </c>
      <c r="U2684" s="116" t="s">
        <v>159</v>
      </c>
      <c r="V2684" s="116">
        <v>420</v>
      </c>
      <c r="W2684" s="116">
        <v>2100</v>
      </c>
      <c r="X2684" s="116">
        <v>300</v>
      </c>
      <c r="Y2684" s="116">
        <v>1500</v>
      </c>
      <c r="Z2684" s="116">
        <v>120</v>
      </c>
      <c r="AA2684" s="116">
        <v>600</v>
      </c>
      <c r="AB2684" s="116">
        <v>0</v>
      </c>
      <c r="AC2684" s="116">
        <v>0</v>
      </c>
      <c r="AD2684" s="116">
        <v>19</v>
      </c>
      <c r="AE2684" s="116">
        <v>95</v>
      </c>
      <c r="AF2684" s="116" t="s">
        <v>1860</v>
      </c>
      <c r="AG2684" s="117"/>
      <c r="AH2684" s="117" t="s">
        <v>1861</v>
      </c>
    </row>
    <row r="2685" spans="1:34" x14ac:dyDescent="0.25">
      <c r="A2685" s="117" t="s">
        <v>273</v>
      </c>
      <c r="B2685" s="117" t="s">
        <v>211</v>
      </c>
      <c r="C2685" s="117" t="s">
        <v>7042</v>
      </c>
      <c r="D2685" s="117" t="s">
        <v>719</v>
      </c>
      <c r="E2685" s="117" t="s">
        <v>720</v>
      </c>
      <c r="F2685" s="117" t="s">
        <v>796</v>
      </c>
      <c r="G2685" s="117" t="s">
        <v>797</v>
      </c>
      <c r="H2685" s="117" t="s">
        <v>7043</v>
      </c>
      <c r="I2685" s="117"/>
      <c r="J2685" s="116" t="s">
        <v>1858</v>
      </c>
      <c r="K2685" s="116">
        <v>5.0817829999999997</v>
      </c>
      <c r="L2685" s="116">
        <v>27.467389000000001</v>
      </c>
      <c r="M2685" s="117" t="s">
        <v>1859</v>
      </c>
      <c r="N2685" s="116" t="s">
        <v>159</v>
      </c>
      <c r="O2685" s="116">
        <v>11</v>
      </c>
      <c r="P2685" s="116">
        <v>55</v>
      </c>
      <c r="Q2685" s="116">
        <v>11</v>
      </c>
      <c r="R2685" s="116">
        <v>55</v>
      </c>
      <c r="S2685" s="116">
        <v>0</v>
      </c>
      <c r="T2685" s="116">
        <v>0</v>
      </c>
      <c r="U2685" s="116" t="s">
        <v>159</v>
      </c>
      <c r="V2685" s="116">
        <v>402</v>
      </c>
      <c r="W2685" s="116">
        <v>2013</v>
      </c>
      <c r="X2685" s="116">
        <v>364</v>
      </c>
      <c r="Y2685" s="116">
        <v>1820</v>
      </c>
      <c r="Z2685" s="116">
        <v>38</v>
      </c>
      <c r="AA2685" s="116">
        <v>193</v>
      </c>
      <c r="AB2685" s="116">
        <v>0</v>
      </c>
      <c r="AC2685" s="116">
        <v>0</v>
      </c>
      <c r="AD2685" s="116">
        <v>13</v>
      </c>
      <c r="AE2685" s="116">
        <v>65</v>
      </c>
      <c r="AF2685" s="116" t="s">
        <v>1860</v>
      </c>
      <c r="AG2685" s="117"/>
      <c r="AH2685" s="117" t="s">
        <v>1861</v>
      </c>
    </row>
    <row r="2686" spans="1:34" x14ac:dyDescent="0.25">
      <c r="A2686" s="117" t="s">
        <v>273</v>
      </c>
      <c r="B2686" s="117" t="s">
        <v>211</v>
      </c>
      <c r="C2686" s="117" t="s">
        <v>7044</v>
      </c>
      <c r="D2686" s="117" t="s">
        <v>719</v>
      </c>
      <c r="E2686" s="117" t="s">
        <v>720</v>
      </c>
      <c r="F2686" s="117" t="s">
        <v>796</v>
      </c>
      <c r="G2686" s="117" t="s">
        <v>797</v>
      </c>
      <c r="H2686" s="117" t="s">
        <v>7045</v>
      </c>
      <c r="I2686" s="117"/>
      <c r="J2686" s="116" t="s">
        <v>1858</v>
      </c>
      <c r="K2686" s="116">
        <v>5.0688959999999996</v>
      </c>
      <c r="L2686" s="116">
        <v>27.488423999999998</v>
      </c>
      <c r="M2686" s="117" t="s">
        <v>1859</v>
      </c>
      <c r="N2686" s="116" t="s">
        <v>159</v>
      </c>
      <c r="O2686" s="116">
        <v>37</v>
      </c>
      <c r="P2686" s="116">
        <v>185</v>
      </c>
      <c r="Q2686" s="116">
        <v>37</v>
      </c>
      <c r="R2686" s="116">
        <v>185</v>
      </c>
      <c r="S2686" s="116">
        <v>0</v>
      </c>
      <c r="T2686" s="116">
        <v>0</v>
      </c>
      <c r="U2686" s="116" t="s">
        <v>159</v>
      </c>
      <c r="V2686" s="116">
        <v>374</v>
      </c>
      <c r="W2686" s="116">
        <v>1873</v>
      </c>
      <c r="X2686" s="116">
        <v>312</v>
      </c>
      <c r="Y2686" s="116">
        <v>1560</v>
      </c>
      <c r="Z2686" s="116">
        <v>62</v>
      </c>
      <c r="AA2686" s="116">
        <v>313</v>
      </c>
      <c r="AB2686" s="116">
        <v>0</v>
      </c>
      <c r="AC2686" s="116">
        <v>0</v>
      </c>
      <c r="AD2686" s="116">
        <v>11</v>
      </c>
      <c r="AE2686" s="116">
        <v>55</v>
      </c>
      <c r="AF2686" s="116" t="s">
        <v>1860</v>
      </c>
      <c r="AG2686" s="117"/>
      <c r="AH2686" s="117" t="s">
        <v>1861</v>
      </c>
    </row>
    <row r="2687" spans="1:34" x14ac:dyDescent="0.25">
      <c r="A2687" s="117" t="s">
        <v>273</v>
      </c>
      <c r="B2687" s="117" t="s">
        <v>211</v>
      </c>
      <c r="C2687" s="117" t="s">
        <v>7046</v>
      </c>
      <c r="D2687" s="117" t="s">
        <v>719</v>
      </c>
      <c r="E2687" s="117" t="s">
        <v>720</v>
      </c>
      <c r="F2687" s="117" t="s">
        <v>796</v>
      </c>
      <c r="G2687" s="117" t="s">
        <v>797</v>
      </c>
      <c r="H2687" s="117" t="s">
        <v>7047</v>
      </c>
      <c r="I2687" s="117"/>
      <c r="J2687" s="116" t="s">
        <v>1858</v>
      </c>
      <c r="K2687" s="116">
        <v>5.0730199999999996</v>
      </c>
      <c r="L2687" s="116">
        <v>27.473099999999999</v>
      </c>
      <c r="M2687" s="117" t="s">
        <v>1859</v>
      </c>
      <c r="N2687" s="116" t="s">
        <v>159</v>
      </c>
      <c r="O2687" s="116">
        <v>28</v>
      </c>
      <c r="P2687" s="116">
        <v>141</v>
      </c>
      <c r="Q2687" s="116">
        <v>28</v>
      </c>
      <c r="R2687" s="116">
        <v>141</v>
      </c>
      <c r="S2687" s="116">
        <v>0</v>
      </c>
      <c r="T2687" s="116">
        <v>0</v>
      </c>
      <c r="U2687" s="116" t="s">
        <v>159</v>
      </c>
      <c r="V2687" s="116">
        <v>418</v>
      </c>
      <c r="W2687" s="116">
        <v>2091</v>
      </c>
      <c r="X2687" s="116">
        <v>358</v>
      </c>
      <c r="Y2687" s="116">
        <v>1790</v>
      </c>
      <c r="Z2687" s="116">
        <v>60</v>
      </c>
      <c r="AA2687" s="116">
        <v>301</v>
      </c>
      <c r="AB2687" s="116">
        <v>0</v>
      </c>
      <c r="AC2687" s="116">
        <v>0</v>
      </c>
      <c r="AD2687" s="116">
        <v>20</v>
      </c>
      <c r="AE2687" s="116">
        <v>100</v>
      </c>
      <c r="AF2687" s="116" t="s">
        <v>1860</v>
      </c>
      <c r="AG2687" s="117"/>
      <c r="AH2687" s="117" t="s">
        <v>1861</v>
      </c>
    </row>
    <row r="2688" spans="1:34" x14ac:dyDescent="0.25">
      <c r="A2688" s="117" t="s">
        <v>273</v>
      </c>
      <c r="B2688" s="117" t="s">
        <v>211</v>
      </c>
      <c r="C2688" s="117" t="s">
        <v>7048</v>
      </c>
      <c r="D2688" s="117" t="s">
        <v>719</v>
      </c>
      <c r="E2688" s="117" t="s">
        <v>720</v>
      </c>
      <c r="F2688" s="117" t="s">
        <v>1297</v>
      </c>
      <c r="G2688" s="117" t="s">
        <v>1298</v>
      </c>
      <c r="H2688" s="117" t="s">
        <v>7049</v>
      </c>
      <c r="I2688" s="117"/>
      <c r="J2688" s="116" t="s">
        <v>1858</v>
      </c>
      <c r="K2688" s="116">
        <v>4.962377086</v>
      </c>
      <c r="L2688" s="116">
        <v>27.92478595</v>
      </c>
      <c r="M2688" s="117" t="s">
        <v>1859</v>
      </c>
      <c r="N2688" s="116" t="s">
        <v>159</v>
      </c>
      <c r="O2688" s="116">
        <v>43</v>
      </c>
      <c r="P2688" s="116">
        <v>216</v>
      </c>
      <c r="Q2688" s="116">
        <v>33</v>
      </c>
      <c r="R2688" s="116">
        <v>166</v>
      </c>
      <c r="S2688" s="116">
        <v>10</v>
      </c>
      <c r="T2688" s="116">
        <v>50</v>
      </c>
      <c r="U2688" s="116" t="s">
        <v>159</v>
      </c>
      <c r="V2688" s="116">
        <v>68</v>
      </c>
      <c r="W2688" s="116">
        <v>344</v>
      </c>
      <c r="X2688" s="116">
        <v>55</v>
      </c>
      <c r="Y2688" s="116">
        <v>279</v>
      </c>
      <c r="Z2688" s="116">
        <v>13</v>
      </c>
      <c r="AA2688" s="116">
        <v>65</v>
      </c>
      <c r="AB2688" s="116">
        <v>15</v>
      </c>
      <c r="AC2688" s="116">
        <v>75</v>
      </c>
      <c r="AD2688" s="116">
        <v>0</v>
      </c>
      <c r="AE2688" s="116">
        <v>0</v>
      </c>
      <c r="AF2688" s="116" t="s">
        <v>1860</v>
      </c>
      <c r="AG2688" s="117"/>
      <c r="AH2688" s="117" t="s">
        <v>1861</v>
      </c>
    </row>
    <row r="2689" spans="1:34" x14ac:dyDescent="0.25">
      <c r="A2689" s="117" t="s">
        <v>273</v>
      </c>
      <c r="B2689" s="117" t="s">
        <v>211</v>
      </c>
      <c r="C2689" s="117" t="s">
        <v>7050</v>
      </c>
      <c r="D2689" s="117" t="s">
        <v>719</v>
      </c>
      <c r="E2689" s="117" t="s">
        <v>720</v>
      </c>
      <c r="F2689" s="117" t="s">
        <v>1297</v>
      </c>
      <c r="G2689" s="117" t="s">
        <v>1298</v>
      </c>
      <c r="H2689" s="117" t="s">
        <v>7051</v>
      </c>
      <c r="I2689" s="117"/>
      <c r="J2689" s="116" t="s">
        <v>1858</v>
      </c>
      <c r="K2689" s="116">
        <v>4.9046479999999999</v>
      </c>
      <c r="L2689" s="116">
        <v>27.929168000000001</v>
      </c>
      <c r="M2689" s="117" t="s">
        <v>1859</v>
      </c>
      <c r="N2689" s="116" t="s">
        <v>159</v>
      </c>
      <c r="O2689" s="116">
        <v>30</v>
      </c>
      <c r="P2689" s="116">
        <v>150</v>
      </c>
      <c r="Q2689" s="116">
        <v>25</v>
      </c>
      <c r="R2689" s="116">
        <v>125</v>
      </c>
      <c r="S2689" s="116">
        <v>5</v>
      </c>
      <c r="T2689" s="116">
        <v>25</v>
      </c>
      <c r="U2689" s="116" t="s">
        <v>159</v>
      </c>
      <c r="V2689" s="116">
        <v>117</v>
      </c>
      <c r="W2689" s="116">
        <v>585</v>
      </c>
      <c r="X2689" s="116">
        <v>117</v>
      </c>
      <c r="Y2689" s="116">
        <v>585</v>
      </c>
      <c r="Z2689" s="116">
        <v>0</v>
      </c>
      <c r="AA2689" s="116">
        <v>0</v>
      </c>
      <c r="AB2689" s="116">
        <v>0</v>
      </c>
      <c r="AC2689" s="116">
        <v>0</v>
      </c>
      <c r="AD2689" s="116">
        <v>0</v>
      </c>
      <c r="AE2689" s="116">
        <v>0</v>
      </c>
      <c r="AF2689" s="116" t="s">
        <v>1860</v>
      </c>
      <c r="AG2689" s="117"/>
      <c r="AH2689" s="117" t="s">
        <v>1861</v>
      </c>
    </row>
    <row r="2690" spans="1:34" x14ac:dyDescent="0.25">
      <c r="A2690" s="117" t="s">
        <v>273</v>
      </c>
      <c r="B2690" s="117" t="s">
        <v>211</v>
      </c>
      <c r="C2690" s="117" t="s">
        <v>7052</v>
      </c>
      <c r="D2690" s="117" t="s">
        <v>719</v>
      </c>
      <c r="E2690" s="117" t="s">
        <v>720</v>
      </c>
      <c r="F2690" s="117" t="s">
        <v>1297</v>
      </c>
      <c r="G2690" s="117" t="s">
        <v>1298</v>
      </c>
      <c r="H2690" s="117" t="s">
        <v>7053</v>
      </c>
      <c r="I2690" s="117"/>
      <c r="J2690" s="116" t="s">
        <v>1858</v>
      </c>
      <c r="K2690" s="116">
        <v>4.9656149999999997</v>
      </c>
      <c r="L2690" s="116">
        <v>28.023384</v>
      </c>
      <c r="M2690" s="117" t="s">
        <v>1859</v>
      </c>
      <c r="N2690" s="116" t="s">
        <v>159</v>
      </c>
      <c r="O2690" s="116">
        <v>16</v>
      </c>
      <c r="P2690" s="116">
        <v>83</v>
      </c>
      <c r="Q2690" s="116">
        <v>13</v>
      </c>
      <c r="R2690" s="116">
        <v>66</v>
      </c>
      <c r="S2690" s="116">
        <v>3</v>
      </c>
      <c r="T2690" s="116">
        <v>17</v>
      </c>
      <c r="U2690" s="116" t="s">
        <v>159</v>
      </c>
      <c r="V2690" s="116">
        <v>64</v>
      </c>
      <c r="W2690" s="116">
        <v>327</v>
      </c>
      <c r="X2690" s="116">
        <v>53</v>
      </c>
      <c r="Y2690" s="116">
        <v>265</v>
      </c>
      <c r="Z2690" s="116">
        <v>11</v>
      </c>
      <c r="AA2690" s="116">
        <v>62</v>
      </c>
      <c r="AB2690" s="116">
        <v>0</v>
      </c>
      <c r="AC2690" s="116">
        <v>0</v>
      </c>
      <c r="AD2690" s="116">
        <v>0</v>
      </c>
      <c r="AE2690" s="116">
        <v>0</v>
      </c>
      <c r="AF2690" s="116" t="s">
        <v>1860</v>
      </c>
      <c r="AG2690" s="117"/>
      <c r="AH2690" s="117" t="s">
        <v>1861</v>
      </c>
    </row>
    <row r="2691" spans="1:34" x14ac:dyDescent="0.25">
      <c r="A2691" s="117" t="s">
        <v>273</v>
      </c>
      <c r="B2691" s="117" t="s">
        <v>211</v>
      </c>
      <c r="C2691" s="117" t="s">
        <v>7054</v>
      </c>
      <c r="D2691" s="117" t="s">
        <v>719</v>
      </c>
      <c r="E2691" s="117" t="s">
        <v>720</v>
      </c>
      <c r="F2691" s="117" t="s">
        <v>1297</v>
      </c>
      <c r="G2691" s="117" t="s">
        <v>1298</v>
      </c>
      <c r="H2691" s="117" t="s">
        <v>7055</v>
      </c>
      <c r="I2691" s="117"/>
      <c r="J2691" s="116" t="s">
        <v>1858</v>
      </c>
      <c r="K2691" s="116">
        <v>4.9768629999999998</v>
      </c>
      <c r="L2691" s="116">
        <v>27.989038999999998</v>
      </c>
      <c r="M2691" s="117" t="s">
        <v>1859</v>
      </c>
      <c r="N2691" s="116" t="s">
        <v>159</v>
      </c>
      <c r="O2691" s="116">
        <v>13</v>
      </c>
      <c r="P2691" s="116">
        <v>66</v>
      </c>
      <c r="Q2691" s="116">
        <v>10</v>
      </c>
      <c r="R2691" s="116">
        <v>51</v>
      </c>
      <c r="S2691" s="116">
        <v>3</v>
      </c>
      <c r="T2691" s="116">
        <v>15</v>
      </c>
      <c r="U2691" s="116" t="s">
        <v>159</v>
      </c>
      <c r="V2691" s="116">
        <v>63</v>
      </c>
      <c r="W2691" s="116">
        <v>318</v>
      </c>
      <c r="X2691" s="116">
        <v>54</v>
      </c>
      <c r="Y2691" s="116">
        <v>270</v>
      </c>
      <c r="Z2691" s="116">
        <v>9</v>
      </c>
      <c r="AA2691" s="116">
        <v>48</v>
      </c>
      <c r="AB2691" s="116">
        <v>0</v>
      </c>
      <c r="AC2691" s="116">
        <v>0</v>
      </c>
      <c r="AD2691" s="116">
        <v>0</v>
      </c>
      <c r="AE2691" s="116">
        <v>0</v>
      </c>
      <c r="AF2691" s="116" t="s">
        <v>1860</v>
      </c>
      <c r="AG2691" s="117"/>
      <c r="AH2691" s="117" t="s">
        <v>1861</v>
      </c>
    </row>
    <row r="2692" spans="1:34" x14ac:dyDescent="0.25">
      <c r="A2692" s="117" t="s">
        <v>273</v>
      </c>
      <c r="B2692" s="117" t="s">
        <v>211</v>
      </c>
      <c r="C2692" s="117" t="s">
        <v>7056</v>
      </c>
      <c r="D2692" s="117" t="s">
        <v>719</v>
      </c>
      <c r="E2692" s="117" t="s">
        <v>720</v>
      </c>
      <c r="F2692" s="117" t="s">
        <v>1297</v>
      </c>
      <c r="G2692" s="117" t="s">
        <v>1298</v>
      </c>
      <c r="H2692" s="117" t="s">
        <v>7057</v>
      </c>
      <c r="I2692" s="117"/>
      <c r="J2692" s="116" t="s">
        <v>1858</v>
      </c>
      <c r="K2692" s="116">
        <v>4.8587749999999996</v>
      </c>
      <c r="L2692" s="116">
        <v>27.909531999999999</v>
      </c>
      <c r="M2692" s="117" t="s">
        <v>1859</v>
      </c>
      <c r="N2692" s="116" t="s">
        <v>159</v>
      </c>
      <c r="O2692" s="116">
        <v>28</v>
      </c>
      <c r="P2692" s="116">
        <v>140</v>
      </c>
      <c r="Q2692" s="116">
        <v>20</v>
      </c>
      <c r="R2692" s="116">
        <v>95</v>
      </c>
      <c r="S2692" s="116">
        <v>8</v>
      </c>
      <c r="T2692" s="116">
        <v>45</v>
      </c>
      <c r="U2692" s="116" t="s">
        <v>159</v>
      </c>
      <c r="V2692" s="116">
        <v>60</v>
      </c>
      <c r="W2692" s="116">
        <v>304</v>
      </c>
      <c r="X2692" s="116">
        <v>52</v>
      </c>
      <c r="Y2692" s="116">
        <v>260</v>
      </c>
      <c r="Z2692" s="116">
        <v>8</v>
      </c>
      <c r="AA2692" s="116">
        <v>44</v>
      </c>
      <c r="AB2692" s="116">
        <v>0</v>
      </c>
      <c r="AC2692" s="116">
        <v>0</v>
      </c>
      <c r="AD2692" s="116">
        <v>0</v>
      </c>
      <c r="AE2692" s="116">
        <v>0</v>
      </c>
      <c r="AF2692" s="116" t="s">
        <v>1860</v>
      </c>
      <c r="AG2692" s="117"/>
      <c r="AH2692" s="117" t="s">
        <v>1861</v>
      </c>
    </row>
    <row r="2693" spans="1:34" x14ac:dyDescent="0.25">
      <c r="A2693" s="117" t="s">
        <v>273</v>
      </c>
      <c r="B2693" s="117" t="s">
        <v>211</v>
      </c>
      <c r="C2693" s="117" t="s">
        <v>7058</v>
      </c>
      <c r="D2693" s="117" t="s">
        <v>719</v>
      </c>
      <c r="E2693" s="117" t="s">
        <v>720</v>
      </c>
      <c r="F2693" s="117" t="s">
        <v>1632</v>
      </c>
      <c r="G2693" s="117" t="s">
        <v>1633</v>
      </c>
      <c r="H2693" s="117" t="s">
        <v>7059</v>
      </c>
      <c r="I2693" s="117"/>
      <c r="J2693" s="116" t="s">
        <v>1858</v>
      </c>
      <c r="K2693" s="116">
        <v>5.1823100000000002</v>
      </c>
      <c r="L2693" s="116">
        <v>27.954499999999999</v>
      </c>
      <c r="M2693" s="117" t="s">
        <v>1859</v>
      </c>
      <c r="N2693" s="116" t="s">
        <v>159</v>
      </c>
      <c r="O2693" s="116">
        <v>8</v>
      </c>
      <c r="P2693" s="116">
        <v>42</v>
      </c>
      <c r="Q2693" s="116">
        <v>8</v>
      </c>
      <c r="R2693" s="116">
        <v>42</v>
      </c>
      <c r="S2693" s="116">
        <v>0</v>
      </c>
      <c r="T2693" s="116">
        <v>0</v>
      </c>
      <c r="U2693" s="116" t="s">
        <v>159</v>
      </c>
      <c r="V2693" s="116">
        <v>76</v>
      </c>
      <c r="W2693" s="116">
        <v>381</v>
      </c>
      <c r="X2693" s="116">
        <v>76</v>
      </c>
      <c r="Y2693" s="116">
        <v>381</v>
      </c>
      <c r="Z2693" s="116">
        <v>0</v>
      </c>
      <c r="AA2693" s="116">
        <v>0</v>
      </c>
      <c r="AB2693" s="116">
        <v>0</v>
      </c>
      <c r="AC2693" s="116">
        <v>0</v>
      </c>
      <c r="AD2693" s="116">
        <v>12</v>
      </c>
      <c r="AE2693" s="116">
        <v>62</v>
      </c>
      <c r="AF2693" s="116" t="s">
        <v>1860</v>
      </c>
      <c r="AG2693" s="117"/>
      <c r="AH2693" s="117" t="s">
        <v>1861</v>
      </c>
    </row>
    <row r="2694" spans="1:34" x14ac:dyDescent="0.25">
      <c r="A2694" s="117" t="s">
        <v>273</v>
      </c>
      <c r="B2694" s="117" t="s">
        <v>211</v>
      </c>
      <c r="C2694" s="117" t="s">
        <v>7060</v>
      </c>
      <c r="D2694" s="117" t="s">
        <v>719</v>
      </c>
      <c r="E2694" s="117" t="s">
        <v>720</v>
      </c>
      <c r="F2694" s="117" t="s">
        <v>1632</v>
      </c>
      <c r="G2694" s="117" t="s">
        <v>1633</v>
      </c>
      <c r="H2694" s="117" t="s">
        <v>7061</v>
      </c>
      <c r="I2694" s="117"/>
      <c r="J2694" s="116" t="s">
        <v>1858</v>
      </c>
      <c r="K2694" s="116">
        <v>5.1821799999999998</v>
      </c>
      <c r="L2694" s="116">
        <v>27.9543</v>
      </c>
      <c r="M2694" s="117" t="s">
        <v>1859</v>
      </c>
      <c r="N2694" s="116" t="s">
        <v>159</v>
      </c>
      <c r="O2694" s="116">
        <v>6</v>
      </c>
      <c r="P2694" s="116">
        <v>32</v>
      </c>
      <c r="Q2694" s="116">
        <v>6</v>
      </c>
      <c r="R2694" s="116">
        <v>32</v>
      </c>
      <c r="S2694" s="116">
        <v>0</v>
      </c>
      <c r="T2694" s="116">
        <v>0</v>
      </c>
      <c r="U2694" s="116" t="s">
        <v>159</v>
      </c>
      <c r="V2694" s="116">
        <v>60</v>
      </c>
      <c r="W2694" s="116">
        <v>300</v>
      </c>
      <c r="X2694" s="116">
        <v>60</v>
      </c>
      <c r="Y2694" s="116">
        <v>300</v>
      </c>
      <c r="Z2694" s="116">
        <v>0</v>
      </c>
      <c r="AA2694" s="116">
        <v>0</v>
      </c>
      <c r="AB2694" s="116">
        <v>0</v>
      </c>
      <c r="AC2694" s="116">
        <v>0</v>
      </c>
      <c r="AD2694" s="116">
        <v>0</v>
      </c>
      <c r="AE2694" s="116">
        <v>0</v>
      </c>
      <c r="AF2694" s="116" t="s">
        <v>1860</v>
      </c>
      <c r="AG2694" s="117"/>
      <c r="AH2694" s="117" t="s">
        <v>1861</v>
      </c>
    </row>
    <row r="2695" spans="1:34" x14ac:dyDescent="0.25">
      <c r="A2695" s="117" t="s">
        <v>273</v>
      </c>
      <c r="B2695" s="117" t="s">
        <v>211</v>
      </c>
      <c r="C2695" s="117" t="s">
        <v>7062</v>
      </c>
      <c r="D2695" s="117" t="s">
        <v>719</v>
      </c>
      <c r="E2695" s="117" t="s">
        <v>720</v>
      </c>
      <c r="F2695" s="117" t="s">
        <v>1632</v>
      </c>
      <c r="G2695" s="117" t="s">
        <v>1633</v>
      </c>
      <c r="H2695" s="117" t="s">
        <v>7063</v>
      </c>
      <c r="I2695" s="117"/>
      <c r="J2695" s="116" t="s">
        <v>1858</v>
      </c>
      <c r="K2695" s="116">
        <v>5.1821099999999998</v>
      </c>
      <c r="L2695" s="116">
        <v>27.9543</v>
      </c>
      <c r="M2695" s="117" t="s">
        <v>1859</v>
      </c>
      <c r="N2695" s="116" t="s">
        <v>146</v>
      </c>
      <c r="O2695" s="116">
        <v>0</v>
      </c>
      <c r="P2695" s="116">
        <v>0</v>
      </c>
      <c r="Q2695" s="116">
        <v>0</v>
      </c>
      <c r="R2695" s="116">
        <v>0</v>
      </c>
      <c r="S2695" s="116">
        <v>0</v>
      </c>
      <c r="T2695" s="116">
        <v>0</v>
      </c>
      <c r="U2695" s="116" t="s">
        <v>159</v>
      </c>
      <c r="V2695" s="116">
        <v>388</v>
      </c>
      <c r="W2695" s="116">
        <v>1749</v>
      </c>
      <c r="X2695" s="116">
        <v>332</v>
      </c>
      <c r="Y2695" s="116">
        <v>1518</v>
      </c>
      <c r="Z2695" s="116">
        <v>56</v>
      </c>
      <c r="AA2695" s="116">
        <v>231</v>
      </c>
      <c r="AB2695" s="116">
        <v>0</v>
      </c>
      <c r="AC2695" s="116">
        <v>0</v>
      </c>
      <c r="AD2695" s="116">
        <v>0</v>
      </c>
      <c r="AE2695" s="116">
        <v>0</v>
      </c>
      <c r="AF2695" s="116" t="s">
        <v>1957</v>
      </c>
      <c r="AG2695" s="117" t="s">
        <v>2270</v>
      </c>
      <c r="AH2695" s="117" t="s">
        <v>1861</v>
      </c>
    </row>
    <row r="2696" spans="1:34" x14ac:dyDescent="0.25">
      <c r="A2696" s="117" t="s">
        <v>273</v>
      </c>
      <c r="B2696" s="117" t="s">
        <v>211</v>
      </c>
      <c r="C2696" s="117" t="s">
        <v>7064</v>
      </c>
      <c r="D2696" s="117" t="s">
        <v>719</v>
      </c>
      <c r="E2696" s="117" t="s">
        <v>720</v>
      </c>
      <c r="F2696" s="117" t="s">
        <v>1632</v>
      </c>
      <c r="G2696" s="117" t="s">
        <v>1633</v>
      </c>
      <c r="H2696" s="117" t="s">
        <v>7065</v>
      </c>
      <c r="I2696" s="117"/>
      <c r="J2696" s="116" t="s">
        <v>1858</v>
      </c>
      <c r="K2696" s="116">
        <v>5.1823399999999999</v>
      </c>
      <c r="L2696" s="116">
        <v>27.954499999999999</v>
      </c>
      <c r="M2696" s="117" t="s">
        <v>1859</v>
      </c>
      <c r="N2696" s="116" t="s">
        <v>146</v>
      </c>
      <c r="O2696" s="116">
        <v>0</v>
      </c>
      <c r="P2696" s="116">
        <v>0</v>
      </c>
      <c r="Q2696" s="116">
        <v>0</v>
      </c>
      <c r="R2696" s="116">
        <v>0</v>
      </c>
      <c r="S2696" s="116">
        <v>0</v>
      </c>
      <c r="T2696" s="116">
        <v>0</v>
      </c>
      <c r="U2696" s="116" t="s">
        <v>159</v>
      </c>
      <c r="V2696" s="116">
        <v>25</v>
      </c>
      <c r="W2696" s="116">
        <v>325</v>
      </c>
      <c r="X2696" s="116">
        <v>25</v>
      </c>
      <c r="Y2696" s="116">
        <v>325</v>
      </c>
      <c r="Z2696" s="116">
        <v>0</v>
      </c>
      <c r="AA2696" s="116">
        <v>0</v>
      </c>
      <c r="AB2696" s="116">
        <v>0</v>
      </c>
      <c r="AC2696" s="116">
        <v>0</v>
      </c>
      <c r="AD2696" s="116">
        <v>0</v>
      </c>
      <c r="AE2696" s="116">
        <v>0</v>
      </c>
      <c r="AF2696" s="116" t="s">
        <v>1957</v>
      </c>
      <c r="AG2696" s="117" t="s">
        <v>2270</v>
      </c>
      <c r="AH2696" s="117" t="s">
        <v>1861</v>
      </c>
    </row>
    <row r="2697" spans="1:34" x14ac:dyDescent="0.25">
      <c r="A2697" s="117" t="s">
        <v>273</v>
      </c>
      <c r="B2697" s="117" t="s">
        <v>211</v>
      </c>
      <c r="C2697" s="117" t="s">
        <v>7066</v>
      </c>
      <c r="D2697" s="117" t="s">
        <v>719</v>
      </c>
      <c r="E2697" s="117" t="s">
        <v>720</v>
      </c>
      <c r="F2697" s="117" t="s">
        <v>1632</v>
      </c>
      <c r="G2697" s="117" t="s">
        <v>1633</v>
      </c>
      <c r="H2697" s="117" t="s">
        <v>7067</v>
      </c>
      <c r="I2697" s="117"/>
      <c r="J2697" s="116" t="s">
        <v>1858</v>
      </c>
      <c r="K2697" s="116">
        <v>5.1822100000000004</v>
      </c>
      <c r="L2697" s="116">
        <v>27.9544</v>
      </c>
      <c r="M2697" s="117" t="s">
        <v>1859</v>
      </c>
      <c r="N2697" s="116" t="s">
        <v>159</v>
      </c>
      <c r="O2697" s="116">
        <v>14</v>
      </c>
      <c r="P2697" s="116">
        <v>74</v>
      </c>
      <c r="Q2697" s="116">
        <v>14</v>
      </c>
      <c r="R2697" s="116">
        <v>74</v>
      </c>
      <c r="S2697" s="116">
        <v>0</v>
      </c>
      <c r="T2697" s="116">
        <v>0</v>
      </c>
      <c r="U2697" s="116" t="s">
        <v>159</v>
      </c>
      <c r="V2697" s="116">
        <v>364</v>
      </c>
      <c r="W2697" s="116">
        <v>1792</v>
      </c>
      <c r="X2697" s="116">
        <v>322</v>
      </c>
      <c r="Y2697" s="116">
        <v>1582</v>
      </c>
      <c r="Z2697" s="116">
        <v>42</v>
      </c>
      <c r="AA2697" s="116">
        <v>210</v>
      </c>
      <c r="AB2697" s="116">
        <v>0</v>
      </c>
      <c r="AC2697" s="116">
        <v>0</v>
      </c>
      <c r="AD2697" s="116">
        <v>6</v>
      </c>
      <c r="AE2697" s="116">
        <v>33</v>
      </c>
      <c r="AF2697" s="116" t="s">
        <v>1860</v>
      </c>
      <c r="AG2697" s="117"/>
      <c r="AH2697" s="117" t="s">
        <v>1861</v>
      </c>
    </row>
    <row r="2698" spans="1:34" x14ac:dyDescent="0.25">
      <c r="A2698" s="117" t="s">
        <v>273</v>
      </c>
      <c r="B2698" s="117" t="s">
        <v>211</v>
      </c>
      <c r="C2698" s="117" t="s">
        <v>7068</v>
      </c>
      <c r="D2698" s="117" t="s">
        <v>719</v>
      </c>
      <c r="E2698" s="117" t="s">
        <v>720</v>
      </c>
      <c r="F2698" s="117" t="s">
        <v>1632</v>
      </c>
      <c r="G2698" s="117" t="s">
        <v>1633</v>
      </c>
      <c r="H2698" s="117" t="s">
        <v>7069</v>
      </c>
      <c r="I2698" s="117"/>
      <c r="J2698" s="116" t="s">
        <v>1858</v>
      </c>
      <c r="K2698" s="116">
        <v>5.2007459999999996</v>
      </c>
      <c r="L2698" s="116">
        <v>27.927799</v>
      </c>
      <c r="M2698" s="117" t="s">
        <v>1859</v>
      </c>
      <c r="N2698" s="116" t="s">
        <v>159</v>
      </c>
      <c r="O2698" s="116">
        <v>17</v>
      </c>
      <c r="P2698" s="116">
        <v>89</v>
      </c>
      <c r="Q2698" s="116">
        <v>17</v>
      </c>
      <c r="R2698" s="116">
        <v>89</v>
      </c>
      <c r="S2698" s="116">
        <v>0</v>
      </c>
      <c r="T2698" s="116">
        <v>0</v>
      </c>
      <c r="U2698" s="116" t="s">
        <v>159</v>
      </c>
      <c r="V2698" s="116">
        <v>46</v>
      </c>
      <c r="W2698" s="116">
        <v>231</v>
      </c>
      <c r="X2698" s="116">
        <v>46</v>
      </c>
      <c r="Y2698" s="116">
        <v>231</v>
      </c>
      <c r="Z2698" s="116">
        <v>0</v>
      </c>
      <c r="AA2698" s="116">
        <v>0</v>
      </c>
      <c r="AB2698" s="116">
        <v>0</v>
      </c>
      <c r="AC2698" s="116">
        <v>0</v>
      </c>
      <c r="AD2698" s="116">
        <v>5</v>
      </c>
      <c r="AE2698" s="116">
        <v>25</v>
      </c>
      <c r="AF2698" s="116" t="s">
        <v>1860</v>
      </c>
      <c r="AG2698" s="117"/>
      <c r="AH2698" s="117" t="s">
        <v>1861</v>
      </c>
    </row>
    <row r="2699" spans="1:34" x14ac:dyDescent="0.25">
      <c r="A2699" s="117" t="s">
        <v>273</v>
      </c>
      <c r="B2699" s="117" t="s">
        <v>211</v>
      </c>
      <c r="C2699" s="117" t="s">
        <v>7070</v>
      </c>
      <c r="D2699" s="117" t="s">
        <v>719</v>
      </c>
      <c r="E2699" s="117" t="s">
        <v>720</v>
      </c>
      <c r="F2699" s="117" t="s">
        <v>1632</v>
      </c>
      <c r="G2699" s="117" t="s">
        <v>1633</v>
      </c>
      <c r="H2699" s="117" t="s">
        <v>7071</v>
      </c>
      <c r="I2699" s="117"/>
      <c r="J2699" s="116" t="s">
        <v>1858</v>
      </c>
      <c r="K2699" s="116">
        <v>5.2194240000000001</v>
      </c>
      <c r="L2699" s="116">
        <v>27.957377999999999</v>
      </c>
      <c r="M2699" s="117" t="s">
        <v>1859</v>
      </c>
      <c r="N2699" s="116" t="s">
        <v>159</v>
      </c>
      <c r="O2699" s="116">
        <v>5</v>
      </c>
      <c r="P2699" s="116">
        <v>25</v>
      </c>
      <c r="Q2699" s="116">
        <v>5</v>
      </c>
      <c r="R2699" s="116">
        <v>25</v>
      </c>
      <c r="S2699" s="116">
        <v>0</v>
      </c>
      <c r="T2699" s="116">
        <v>0</v>
      </c>
      <c r="U2699" s="116" t="s">
        <v>159</v>
      </c>
      <c r="V2699" s="116">
        <v>24</v>
      </c>
      <c r="W2699" s="116">
        <v>121</v>
      </c>
      <c r="X2699" s="116">
        <v>24</v>
      </c>
      <c r="Y2699" s="116">
        <v>121</v>
      </c>
      <c r="Z2699" s="116">
        <v>0</v>
      </c>
      <c r="AA2699" s="116">
        <v>0</v>
      </c>
      <c r="AB2699" s="116">
        <v>0</v>
      </c>
      <c r="AC2699" s="116">
        <v>0</v>
      </c>
      <c r="AD2699" s="116">
        <v>2</v>
      </c>
      <c r="AE2699" s="116">
        <v>10</v>
      </c>
      <c r="AF2699" s="116" t="s">
        <v>1860</v>
      </c>
      <c r="AG2699" s="117"/>
      <c r="AH2699" s="117" t="s">
        <v>1861</v>
      </c>
    </row>
    <row r="2700" spans="1:34" x14ac:dyDescent="0.25">
      <c r="A2700" s="117" t="s">
        <v>273</v>
      </c>
      <c r="B2700" s="117" t="s">
        <v>211</v>
      </c>
      <c r="C2700" s="117" t="s">
        <v>7072</v>
      </c>
      <c r="D2700" s="117" t="s">
        <v>719</v>
      </c>
      <c r="E2700" s="117" t="s">
        <v>720</v>
      </c>
      <c r="F2700" s="117" t="s">
        <v>1632</v>
      </c>
      <c r="G2700" s="117" t="s">
        <v>1633</v>
      </c>
      <c r="H2700" s="117" t="s">
        <v>7073</v>
      </c>
      <c r="I2700" s="117"/>
      <c r="J2700" s="116" t="s">
        <v>1858</v>
      </c>
      <c r="K2700" s="116">
        <v>5.191389</v>
      </c>
      <c r="L2700" s="116">
        <v>27.945556</v>
      </c>
      <c r="M2700" s="117" t="s">
        <v>1859</v>
      </c>
      <c r="N2700" s="116" t="s">
        <v>159</v>
      </c>
      <c r="O2700" s="116">
        <v>6</v>
      </c>
      <c r="P2700" s="116">
        <v>31</v>
      </c>
      <c r="Q2700" s="116">
        <v>6</v>
      </c>
      <c r="R2700" s="116">
        <v>31</v>
      </c>
      <c r="S2700" s="116">
        <v>0</v>
      </c>
      <c r="T2700" s="116">
        <v>0</v>
      </c>
      <c r="U2700" s="116" t="s">
        <v>159</v>
      </c>
      <c r="V2700" s="116">
        <v>501</v>
      </c>
      <c r="W2700" s="116">
        <v>1923</v>
      </c>
      <c r="X2700" s="116">
        <v>400</v>
      </c>
      <c r="Y2700" s="116">
        <v>1508</v>
      </c>
      <c r="Z2700" s="116">
        <v>101</v>
      </c>
      <c r="AA2700" s="116">
        <v>415</v>
      </c>
      <c r="AB2700" s="116">
        <v>2</v>
      </c>
      <c r="AC2700" s="116">
        <v>10</v>
      </c>
      <c r="AD2700" s="116">
        <v>5</v>
      </c>
      <c r="AE2700" s="116">
        <v>25</v>
      </c>
      <c r="AF2700" s="116" t="s">
        <v>1860</v>
      </c>
      <c r="AG2700" s="117"/>
      <c r="AH2700" s="117" t="s">
        <v>1861</v>
      </c>
    </row>
    <row r="2701" spans="1:34" x14ac:dyDescent="0.25">
      <c r="A2701" s="117" t="s">
        <v>273</v>
      </c>
      <c r="B2701" s="117" t="s">
        <v>211</v>
      </c>
      <c r="C2701" s="117" t="s">
        <v>7074</v>
      </c>
      <c r="D2701" s="117" t="s">
        <v>719</v>
      </c>
      <c r="E2701" s="117" t="s">
        <v>720</v>
      </c>
      <c r="F2701" s="117" t="s">
        <v>1632</v>
      </c>
      <c r="G2701" s="117" t="s">
        <v>1633</v>
      </c>
      <c r="H2701" s="117" t="s">
        <v>7075</v>
      </c>
      <c r="I2701" s="117"/>
      <c r="J2701" s="116" t="s">
        <v>1858</v>
      </c>
      <c r="K2701" s="116">
        <v>5.1788069999999999</v>
      </c>
      <c r="L2701" s="116">
        <v>27.937932</v>
      </c>
      <c r="M2701" s="117" t="s">
        <v>1859</v>
      </c>
      <c r="N2701" s="116" t="s">
        <v>159</v>
      </c>
      <c r="O2701" s="116">
        <v>7</v>
      </c>
      <c r="P2701" s="116">
        <v>35</v>
      </c>
      <c r="Q2701" s="116">
        <v>7</v>
      </c>
      <c r="R2701" s="116">
        <v>35</v>
      </c>
      <c r="S2701" s="116">
        <v>0</v>
      </c>
      <c r="T2701" s="116">
        <v>0</v>
      </c>
      <c r="U2701" s="116" t="s">
        <v>159</v>
      </c>
      <c r="V2701" s="116">
        <v>45</v>
      </c>
      <c r="W2701" s="116">
        <v>225</v>
      </c>
      <c r="X2701" s="116">
        <v>45</v>
      </c>
      <c r="Y2701" s="116">
        <v>225</v>
      </c>
      <c r="Z2701" s="116">
        <v>0</v>
      </c>
      <c r="AA2701" s="116">
        <v>0</v>
      </c>
      <c r="AB2701" s="116">
        <v>0</v>
      </c>
      <c r="AC2701" s="116">
        <v>0</v>
      </c>
      <c r="AD2701" s="116">
        <v>9</v>
      </c>
      <c r="AE2701" s="116">
        <v>45</v>
      </c>
      <c r="AF2701" s="116" t="s">
        <v>1860</v>
      </c>
      <c r="AG2701" s="117"/>
      <c r="AH2701" s="117" t="s">
        <v>1861</v>
      </c>
    </row>
    <row r="2702" spans="1:34" x14ac:dyDescent="0.25">
      <c r="A2702" s="117" t="s">
        <v>273</v>
      </c>
      <c r="B2702" s="117" t="s">
        <v>211</v>
      </c>
      <c r="C2702" s="117" t="s">
        <v>7076</v>
      </c>
      <c r="D2702" s="117" t="s">
        <v>764</v>
      </c>
      <c r="E2702" s="117" t="s">
        <v>765</v>
      </c>
      <c r="F2702" s="117" t="s">
        <v>1372</v>
      </c>
      <c r="G2702" s="117" t="s">
        <v>1373</v>
      </c>
      <c r="H2702" s="117" t="s">
        <v>7077</v>
      </c>
      <c r="I2702" s="117"/>
      <c r="J2702" s="116" t="s">
        <v>1858</v>
      </c>
      <c r="K2702" s="116">
        <v>4.7921300000000002</v>
      </c>
      <c r="L2702" s="116">
        <v>29.142123000000002</v>
      </c>
      <c r="M2702" s="117" t="s">
        <v>1859</v>
      </c>
      <c r="N2702" s="116" t="s">
        <v>159</v>
      </c>
      <c r="O2702" s="116">
        <v>82</v>
      </c>
      <c r="P2702" s="116">
        <v>410</v>
      </c>
      <c r="Q2702" s="116">
        <v>82</v>
      </c>
      <c r="R2702" s="116">
        <v>410</v>
      </c>
      <c r="S2702" s="116">
        <v>0</v>
      </c>
      <c r="T2702" s="116">
        <v>0</v>
      </c>
      <c r="U2702" s="116" t="s">
        <v>159</v>
      </c>
      <c r="V2702" s="116">
        <v>465</v>
      </c>
      <c r="W2702" s="116">
        <v>2325</v>
      </c>
      <c r="X2702" s="116">
        <v>435</v>
      </c>
      <c r="Y2702" s="116">
        <v>2175</v>
      </c>
      <c r="Z2702" s="116">
        <v>30</v>
      </c>
      <c r="AA2702" s="116">
        <v>150</v>
      </c>
      <c r="AB2702" s="116">
        <v>17</v>
      </c>
      <c r="AC2702" s="116">
        <v>85</v>
      </c>
      <c r="AD2702" s="116">
        <v>0</v>
      </c>
      <c r="AE2702" s="116">
        <v>0</v>
      </c>
      <c r="AF2702" s="116" t="s">
        <v>1860</v>
      </c>
      <c r="AG2702" s="117"/>
      <c r="AH2702" s="117" t="s">
        <v>1861</v>
      </c>
    </row>
    <row r="2703" spans="1:34" x14ac:dyDescent="0.25">
      <c r="A2703" s="117" t="s">
        <v>273</v>
      </c>
      <c r="B2703" s="117" t="s">
        <v>211</v>
      </c>
      <c r="C2703" s="117" t="s">
        <v>7078</v>
      </c>
      <c r="D2703" s="117" t="s">
        <v>764</v>
      </c>
      <c r="E2703" s="117" t="s">
        <v>765</v>
      </c>
      <c r="F2703" s="117" t="s">
        <v>1372</v>
      </c>
      <c r="G2703" s="117" t="s">
        <v>1373</v>
      </c>
      <c r="H2703" s="117" t="s">
        <v>7079</v>
      </c>
      <c r="I2703" s="117"/>
      <c r="J2703" s="116" t="s">
        <v>1858</v>
      </c>
      <c r="K2703" s="116">
        <v>4.7905850000000001</v>
      </c>
      <c r="L2703" s="116">
        <v>29.116886000000001</v>
      </c>
      <c r="M2703" s="117" t="s">
        <v>1859</v>
      </c>
      <c r="N2703" s="116" t="s">
        <v>159</v>
      </c>
      <c r="O2703" s="116">
        <v>65</v>
      </c>
      <c r="P2703" s="116">
        <v>325</v>
      </c>
      <c r="Q2703" s="116">
        <v>65</v>
      </c>
      <c r="R2703" s="116">
        <v>325</v>
      </c>
      <c r="S2703" s="116">
        <v>0</v>
      </c>
      <c r="T2703" s="116">
        <v>0</v>
      </c>
      <c r="U2703" s="116" t="s">
        <v>159</v>
      </c>
      <c r="V2703" s="116">
        <v>139</v>
      </c>
      <c r="W2703" s="116">
        <v>696</v>
      </c>
      <c r="X2703" s="116">
        <v>139</v>
      </c>
      <c r="Y2703" s="116">
        <v>696</v>
      </c>
      <c r="Z2703" s="116">
        <v>0</v>
      </c>
      <c r="AA2703" s="116">
        <v>0</v>
      </c>
      <c r="AB2703" s="116">
        <v>0</v>
      </c>
      <c r="AC2703" s="116">
        <v>0</v>
      </c>
      <c r="AD2703" s="116">
        <v>146</v>
      </c>
      <c r="AE2703" s="116">
        <v>730</v>
      </c>
      <c r="AF2703" s="116" t="s">
        <v>1860</v>
      </c>
      <c r="AG2703" s="117"/>
      <c r="AH2703" s="117" t="s">
        <v>1861</v>
      </c>
    </row>
    <row r="2704" spans="1:34" x14ac:dyDescent="0.25">
      <c r="A2704" s="117" t="s">
        <v>273</v>
      </c>
      <c r="B2704" s="117" t="s">
        <v>211</v>
      </c>
      <c r="C2704" s="117" t="s">
        <v>7080</v>
      </c>
      <c r="D2704" s="117" t="s">
        <v>764</v>
      </c>
      <c r="E2704" s="117" t="s">
        <v>765</v>
      </c>
      <c r="F2704" s="117" t="s">
        <v>1340</v>
      </c>
      <c r="G2704" s="117" t="s">
        <v>1341</v>
      </c>
      <c r="H2704" s="117" t="s">
        <v>7081</v>
      </c>
      <c r="I2704" s="117" t="s">
        <v>7082</v>
      </c>
      <c r="J2704" s="116" t="s">
        <v>1858</v>
      </c>
      <c r="K2704" s="116">
        <v>4.78</v>
      </c>
      <c r="L2704" s="116">
        <v>28.984549999999999</v>
      </c>
      <c r="M2704" s="117" t="s">
        <v>1859</v>
      </c>
      <c r="N2704" s="116" t="s">
        <v>159</v>
      </c>
      <c r="O2704" s="116">
        <v>76</v>
      </c>
      <c r="P2704" s="116">
        <v>380</v>
      </c>
      <c r="Q2704" s="116">
        <v>76</v>
      </c>
      <c r="R2704" s="116">
        <v>380</v>
      </c>
      <c r="S2704" s="116">
        <v>0</v>
      </c>
      <c r="T2704" s="116">
        <v>0</v>
      </c>
      <c r="U2704" s="116" t="s">
        <v>159</v>
      </c>
      <c r="V2704" s="116">
        <v>38</v>
      </c>
      <c r="W2704" s="116">
        <v>140</v>
      </c>
      <c r="X2704" s="116">
        <v>38</v>
      </c>
      <c r="Y2704" s="116">
        <v>140</v>
      </c>
      <c r="Z2704" s="116">
        <v>0</v>
      </c>
      <c r="AA2704" s="116">
        <v>0</v>
      </c>
      <c r="AB2704" s="116">
        <v>9</v>
      </c>
      <c r="AC2704" s="116">
        <v>45</v>
      </c>
      <c r="AD2704" s="116">
        <v>160</v>
      </c>
      <c r="AE2704" s="116">
        <v>803</v>
      </c>
      <c r="AF2704" s="116" t="s">
        <v>1860</v>
      </c>
      <c r="AG2704" s="117"/>
      <c r="AH2704" s="117" t="s">
        <v>1861</v>
      </c>
    </row>
    <row r="2705" spans="1:34" x14ac:dyDescent="0.25">
      <c r="A2705" s="118" t="s">
        <v>273</v>
      </c>
      <c r="B2705" s="118" t="s">
        <v>211</v>
      </c>
      <c r="C2705" s="118" t="s">
        <v>7083</v>
      </c>
      <c r="D2705" s="118" t="s">
        <v>764</v>
      </c>
      <c r="E2705" s="118" t="s">
        <v>765</v>
      </c>
      <c r="F2705" s="118" t="s">
        <v>1340</v>
      </c>
      <c r="G2705" s="118" t="s">
        <v>1341</v>
      </c>
      <c r="H2705" s="118" t="s">
        <v>7084</v>
      </c>
      <c r="I2705" s="118"/>
      <c r="J2705" s="118" t="s">
        <v>1885</v>
      </c>
      <c r="K2705" s="119">
        <v>4.7699999999999996</v>
      </c>
      <c r="L2705" s="119">
        <v>28.99</v>
      </c>
      <c r="M2705" s="118" t="s">
        <v>1859</v>
      </c>
      <c r="N2705" s="116" t="s">
        <v>159</v>
      </c>
      <c r="O2705" s="119">
        <v>301</v>
      </c>
      <c r="P2705" s="119">
        <v>1505</v>
      </c>
      <c r="Q2705" s="119">
        <v>301</v>
      </c>
      <c r="R2705" s="119">
        <v>1505</v>
      </c>
      <c r="S2705" s="119">
        <v>0</v>
      </c>
      <c r="T2705" s="119">
        <v>0</v>
      </c>
      <c r="U2705" s="119" t="s">
        <v>146</v>
      </c>
      <c r="V2705" s="119">
        <v>0</v>
      </c>
      <c r="W2705" s="116">
        <v>0</v>
      </c>
      <c r="X2705" s="119">
        <v>0</v>
      </c>
      <c r="Y2705" s="119">
        <v>0</v>
      </c>
      <c r="Z2705" s="119">
        <v>0</v>
      </c>
      <c r="AA2705" s="119">
        <v>0</v>
      </c>
      <c r="AB2705" s="119">
        <v>0</v>
      </c>
      <c r="AC2705" s="119">
        <v>0</v>
      </c>
      <c r="AD2705" s="119">
        <v>0</v>
      </c>
      <c r="AE2705" s="119">
        <v>0</v>
      </c>
      <c r="AF2705" s="116" t="s">
        <v>1860</v>
      </c>
      <c r="AG2705" s="118"/>
      <c r="AH2705" s="117" t="s">
        <v>1861</v>
      </c>
    </row>
    <row r="2706" spans="1:34" x14ac:dyDescent="0.25">
      <c r="A2706" s="117" t="s">
        <v>273</v>
      </c>
      <c r="B2706" s="117" t="s">
        <v>211</v>
      </c>
      <c r="C2706" s="117" t="s">
        <v>7085</v>
      </c>
      <c r="D2706" s="117" t="s">
        <v>764</v>
      </c>
      <c r="E2706" s="117" t="s">
        <v>765</v>
      </c>
      <c r="F2706" s="117" t="s">
        <v>1340</v>
      </c>
      <c r="G2706" s="117" t="s">
        <v>1341</v>
      </c>
      <c r="H2706" s="117" t="s">
        <v>7086</v>
      </c>
      <c r="I2706" s="117"/>
      <c r="J2706" s="116" t="s">
        <v>1858</v>
      </c>
      <c r="K2706" s="116">
        <v>4.8224429999999998</v>
      </c>
      <c r="L2706" s="116">
        <v>28.998301999999999</v>
      </c>
      <c r="M2706" s="117" t="s">
        <v>1859</v>
      </c>
      <c r="N2706" s="116" t="s">
        <v>159</v>
      </c>
      <c r="O2706" s="116">
        <v>200</v>
      </c>
      <c r="P2706" s="116">
        <v>1000</v>
      </c>
      <c r="Q2706" s="116">
        <v>200</v>
      </c>
      <c r="R2706" s="116">
        <v>1000</v>
      </c>
      <c r="S2706" s="116">
        <v>0</v>
      </c>
      <c r="T2706" s="116">
        <v>0</v>
      </c>
      <c r="U2706" s="116" t="s">
        <v>159</v>
      </c>
      <c r="V2706" s="116">
        <v>82</v>
      </c>
      <c r="W2706" s="116">
        <v>410</v>
      </c>
      <c r="X2706" s="116">
        <v>82</v>
      </c>
      <c r="Y2706" s="116">
        <v>410</v>
      </c>
      <c r="Z2706" s="116">
        <v>0</v>
      </c>
      <c r="AA2706" s="116">
        <v>0</v>
      </c>
      <c r="AB2706" s="116">
        <v>7</v>
      </c>
      <c r="AC2706" s="116">
        <v>35</v>
      </c>
      <c r="AD2706" s="116">
        <v>0</v>
      </c>
      <c r="AE2706" s="116">
        <v>0</v>
      </c>
      <c r="AF2706" s="116" t="s">
        <v>1860</v>
      </c>
      <c r="AG2706" s="117"/>
      <c r="AH2706" s="117" t="s">
        <v>1861</v>
      </c>
    </row>
    <row r="2707" spans="1:34" x14ac:dyDescent="0.25">
      <c r="A2707" s="117" t="s">
        <v>273</v>
      </c>
      <c r="B2707" s="117" t="s">
        <v>211</v>
      </c>
      <c r="C2707" s="117" t="s">
        <v>7087</v>
      </c>
      <c r="D2707" s="117" t="s">
        <v>764</v>
      </c>
      <c r="E2707" s="117" t="s">
        <v>765</v>
      </c>
      <c r="F2707" s="117" t="s">
        <v>1340</v>
      </c>
      <c r="G2707" s="117" t="s">
        <v>1341</v>
      </c>
      <c r="H2707" s="117" t="s">
        <v>7088</v>
      </c>
      <c r="I2707" s="117"/>
      <c r="J2707" s="116" t="s">
        <v>1858</v>
      </c>
      <c r="K2707" s="116">
        <v>4.8340009999999998</v>
      </c>
      <c r="L2707" s="116">
        <v>28.99446</v>
      </c>
      <c r="M2707" s="117" t="s">
        <v>1859</v>
      </c>
      <c r="N2707" s="116" t="s">
        <v>146</v>
      </c>
      <c r="O2707" s="116">
        <v>0</v>
      </c>
      <c r="P2707" s="116">
        <v>0</v>
      </c>
      <c r="Q2707" s="116">
        <v>0</v>
      </c>
      <c r="R2707" s="116">
        <v>0</v>
      </c>
      <c r="S2707" s="116">
        <v>0</v>
      </c>
      <c r="T2707" s="116">
        <v>0</v>
      </c>
      <c r="U2707" s="116" t="s">
        <v>159</v>
      </c>
      <c r="V2707" s="116">
        <v>25</v>
      </c>
      <c r="W2707" s="116">
        <v>125</v>
      </c>
      <c r="X2707" s="116">
        <v>22</v>
      </c>
      <c r="Y2707" s="116">
        <v>110</v>
      </c>
      <c r="Z2707" s="116">
        <v>3</v>
      </c>
      <c r="AA2707" s="116">
        <v>15</v>
      </c>
      <c r="AB2707" s="116">
        <v>0</v>
      </c>
      <c r="AC2707" s="116">
        <v>0</v>
      </c>
      <c r="AD2707" s="116">
        <v>0</v>
      </c>
      <c r="AE2707" s="116">
        <v>0</v>
      </c>
      <c r="AF2707" s="116" t="s">
        <v>1860</v>
      </c>
      <c r="AG2707" s="117"/>
      <c r="AH2707" s="117" t="s">
        <v>1861</v>
      </c>
    </row>
    <row r="2708" spans="1:34" x14ac:dyDescent="0.25">
      <c r="A2708" s="117" t="s">
        <v>273</v>
      </c>
      <c r="B2708" s="117" t="s">
        <v>211</v>
      </c>
      <c r="C2708" s="117" t="s">
        <v>7089</v>
      </c>
      <c r="D2708" s="117" t="s">
        <v>764</v>
      </c>
      <c r="E2708" s="117" t="s">
        <v>765</v>
      </c>
      <c r="F2708" s="117" t="s">
        <v>1353</v>
      </c>
      <c r="G2708" s="117" t="s">
        <v>1354</v>
      </c>
      <c r="H2708" s="117" t="s">
        <v>1354</v>
      </c>
      <c r="I2708" s="117"/>
      <c r="J2708" s="116" t="s">
        <v>1858</v>
      </c>
      <c r="K2708" s="116">
        <v>4.8467019999999996</v>
      </c>
      <c r="L2708" s="116">
        <v>29.251909000000001</v>
      </c>
      <c r="M2708" s="117" t="s">
        <v>1859</v>
      </c>
      <c r="N2708" s="116" t="s">
        <v>159</v>
      </c>
      <c r="O2708" s="116">
        <v>210</v>
      </c>
      <c r="P2708" s="116">
        <v>1050</v>
      </c>
      <c r="Q2708" s="116">
        <v>210</v>
      </c>
      <c r="R2708" s="116">
        <v>1050</v>
      </c>
      <c r="S2708" s="116">
        <v>0</v>
      </c>
      <c r="T2708" s="116">
        <v>0</v>
      </c>
      <c r="U2708" s="116" t="s">
        <v>159</v>
      </c>
      <c r="V2708" s="116">
        <v>216</v>
      </c>
      <c r="W2708" s="116">
        <v>1105</v>
      </c>
      <c r="X2708" s="116">
        <v>193</v>
      </c>
      <c r="Y2708" s="116">
        <v>965</v>
      </c>
      <c r="Z2708" s="116">
        <v>23</v>
      </c>
      <c r="AA2708" s="116">
        <v>140</v>
      </c>
      <c r="AB2708" s="116">
        <v>13</v>
      </c>
      <c r="AC2708" s="116">
        <v>65</v>
      </c>
      <c r="AD2708" s="116">
        <v>144</v>
      </c>
      <c r="AE2708" s="116">
        <v>720</v>
      </c>
      <c r="AF2708" s="116" t="s">
        <v>1860</v>
      </c>
      <c r="AG2708" s="117"/>
      <c r="AH2708" s="117" t="s">
        <v>1861</v>
      </c>
    </row>
    <row r="2709" spans="1:34" x14ac:dyDescent="0.25">
      <c r="A2709" s="117" t="s">
        <v>273</v>
      </c>
      <c r="B2709" s="117" t="s">
        <v>211</v>
      </c>
      <c r="C2709" s="117" t="s">
        <v>7090</v>
      </c>
      <c r="D2709" s="117" t="s">
        <v>764</v>
      </c>
      <c r="E2709" s="117" t="s">
        <v>765</v>
      </c>
      <c r="F2709" s="117" t="s">
        <v>1353</v>
      </c>
      <c r="G2709" s="117" t="s">
        <v>1354</v>
      </c>
      <c r="H2709" s="117" t="s">
        <v>7091</v>
      </c>
      <c r="I2709" s="117"/>
      <c r="J2709" s="116" t="s">
        <v>1858</v>
      </c>
      <c r="K2709" s="116">
        <v>4.9060860000000002</v>
      </c>
      <c r="L2709" s="116">
        <v>29.346633000000001</v>
      </c>
      <c r="M2709" s="117" t="s">
        <v>1859</v>
      </c>
      <c r="N2709" s="116" t="s">
        <v>159</v>
      </c>
      <c r="O2709" s="116">
        <v>206</v>
      </c>
      <c r="P2709" s="116">
        <v>1030</v>
      </c>
      <c r="Q2709" s="116">
        <v>206</v>
      </c>
      <c r="R2709" s="116">
        <v>1030</v>
      </c>
      <c r="S2709" s="116">
        <v>0</v>
      </c>
      <c r="T2709" s="116">
        <v>0</v>
      </c>
      <c r="U2709" s="116" t="s">
        <v>159</v>
      </c>
      <c r="V2709" s="116">
        <v>154</v>
      </c>
      <c r="W2709" s="116">
        <v>800</v>
      </c>
      <c r="X2709" s="116">
        <v>150</v>
      </c>
      <c r="Y2709" s="116">
        <v>780</v>
      </c>
      <c r="Z2709" s="116">
        <v>4</v>
      </c>
      <c r="AA2709" s="116">
        <v>20</v>
      </c>
      <c r="AB2709" s="116">
        <v>0</v>
      </c>
      <c r="AC2709" s="116">
        <v>0</v>
      </c>
      <c r="AD2709" s="116">
        <v>0</v>
      </c>
      <c r="AE2709" s="116">
        <v>0</v>
      </c>
      <c r="AF2709" s="116" t="s">
        <v>1860</v>
      </c>
      <c r="AG2709" s="117"/>
      <c r="AH2709" s="117" t="s">
        <v>1861</v>
      </c>
    </row>
    <row r="2710" spans="1:34" x14ac:dyDescent="0.25">
      <c r="A2710" s="117" t="s">
        <v>273</v>
      </c>
      <c r="B2710" s="117" t="s">
        <v>211</v>
      </c>
      <c r="C2710" s="117" t="s">
        <v>7092</v>
      </c>
      <c r="D2710" s="117" t="s">
        <v>764</v>
      </c>
      <c r="E2710" s="117" t="s">
        <v>765</v>
      </c>
      <c r="F2710" s="117" t="s">
        <v>1343</v>
      </c>
      <c r="G2710" s="117" t="s">
        <v>1344</v>
      </c>
      <c r="H2710" s="117" t="s">
        <v>7093</v>
      </c>
      <c r="I2710" s="117"/>
      <c r="J2710" s="116" t="s">
        <v>1858</v>
      </c>
      <c r="K2710" s="116">
        <v>5.3010010000000003</v>
      </c>
      <c r="L2710" s="116">
        <v>28.733015999999999</v>
      </c>
      <c r="M2710" s="117" t="s">
        <v>1859</v>
      </c>
      <c r="N2710" s="116" t="s">
        <v>159</v>
      </c>
      <c r="O2710" s="116">
        <v>62</v>
      </c>
      <c r="P2710" s="116">
        <v>310</v>
      </c>
      <c r="Q2710" s="116">
        <v>62</v>
      </c>
      <c r="R2710" s="116">
        <v>310</v>
      </c>
      <c r="S2710" s="116">
        <v>0</v>
      </c>
      <c r="T2710" s="116">
        <v>0</v>
      </c>
      <c r="U2710" s="116" t="s">
        <v>159</v>
      </c>
      <c r="V2710" s="116">
        <v>225</v>
      </c>
      <c r="W2710" s="116">
        <v>1125</v>
      </c>
      <c r="X2710" s="116">
        <v>225</v>
      </c>
      <c r="Y2710" s="116">
        <v>1125</v>
      </c>
      <c r="Z2710" s="116">
        <v>0</v>
      </c>
      <c r="AA2710" s="116">
        <v>0</v>
      </c>
      <c r="AB2710" s="116">
        <v>0</v>
      </c>
      <c r="AC2710" s="116">
        <v>0</v>
      </c>
      <c r="AD2710" s="116">
        <v>101</v>
      </c>
      <c r="AE2710" s="116">
        <v>505</v>
      </c>
      <c r="AF2710" s="116" t="s">
        <v>1860</v>
      </c>
      <c r="AG2710" s="117"/>
      <c r="AH2710" s="117" t="s">
        <v>1861</v>
      </c>
    </row>
    <row r="2711" spans="1:34" x14ac:dyDescent="0.25">
      <c r="A2711" s="118" t="s">
        <v>273</v>
      </c>
      <c r="B2711" s="118" t="s">
        <v>211</v>
      </c>
      <c r="C2711" s="118" t="s">
        <v>7094</v>
      </c>
      <c r="D2711" s="118" t="s">
        <v>764</v>
      </c>
      <c r="E2711" s="118" t="s">
        <v>765</v>
      </c>
      <c r="F2711" s="118" t="s">
        <v>1343</v>
      </c>
      <c r="G2711" s="118" t="s">
        <v>1344</v>
      </c>
      <c r="H2711" s="118" t="s">
        <v>7095</v>
      </c>
      <c r="I2711" s="118"/>
      <c r="J2711" s="118" t="s">
        <v>1885</v>
      </c>
      <c r="K2711" s="119">
        <v>4.95</v>
      </c>
      <c r="L2711" s="119">
        <v>28.946899999999999</v>
      </c>
      <c r="M2711" s="118" t="s">
        <v>1859</v>
      </c>
      <c r="N2711" s="116" t="s">
        <v>159</v>
      </c>
      <c r="O2711" s="119">
        <v>403</v>
      </c>
      <c r="P2711" s="119">
        <v>1985</v>
      </c>
      <c r="Q2711" s="119">
        <v>403</v>
      </c>
      <c r="R2711" s="119">
        <v>1985</v>
      </c>
      <c r="S2711" s="119">
        <v>0</v>
      </c>
      <c r="T2711" s="119">
        <v>0</v>
      </c>
      <c r="U2711" s="119" t="s">
        <v>146</v>
      </c>
      <c r="V2711" s="119">
        <v>0</v>
      </c>
      <c r="W2711" s="116">
        <v>0</v>
      </c>
      <c r="X2711" s="119">
        <v>0</v>
      </c>
      <c r="Y2711" s="119">
        <v>0</v>
      </c>
      <c r="Z2711" s="119">
        <v>0</v>
      </c>
      <c r="AA2711" s="119">
        <v>0</v>
      </c>
      <c r="AB2711" s="119">
        <v>0</v>
      </c>
      <c r="AC2711" s="119">
        <v>0</v>
      </c>
      <c r="AD2711" s="119">
        <v>0</v>
      </c>
      <c r="AE2711" s="119">
        <v>0</v>
      </c>
      <c r="AF2711" s="116" t="s">
        <v>1860</v>
      </c>
      <c r="AG2711" s="118"/>
      <c r="AH2711" s="117" t="s">
        <v>1861</v>
      </c>
    </row>
    <row r="2712" spans="1:34" x14ac:dyDescent="0.25">
      <c r="A2712" s="117" t="s">
        <v>273</v>
      </c>
      <c r="B2712" s="117" t="s">
        <v>211</v>
      </c>
      <c r="C2712" s="117" t="s">
        <v>7096</v>
      </c>
      <c r="D2712" s="117" t="s">
        <v>764</v>
      </c>
      <c r="E2712" s="117" t="s">
        <v>765</v>
      </c>
      <c r="F2712" s="117" t="s">
        <v>1343</v>
      </c>
      <c r="G2712" s="117" t="s">
        <v>1344</v>
      </c>
      <c r="H2712" s="117" t="s">
        <v>7097</v>
      </c>
      <c r="I2712" s="117"/>
      <c r="J2712" s="116" t="s">
        <v>1858</v>
      </c>
      <c r="K2712" s="116">
        <v>5.2142239999999997</v>
      </c>
      <c r="L2712" s="116">
        <v>28.848758</v>
      </c>
      <c r="M2712" s="117" t="s">
        <v>1859</v>
      </c>
      <c r="N2712" s="116" t="s">
        <v>146</v>
      </c>
      <c r="O2712" s="116">
        <v>0</v>
      </c>
      <c r="P2712" s="116">
        <v>0</v>
      </c>
      <c r="Q2712" s="116">
        <v>0</v>
      </c>
      <c r="R2712" s="116">
        <v>0</v>
      </c>
      <c r="S2712" s="116">
        <v>0</v>
      </c>
      <c r="T2712" s="116">
        <v>0</v>
      </c>
      <c r="U2712" s="116" t="s">
        <v>159</v>
      </c>
      <c r="V2712" s="116">
        <v>63</v>
      </c>
      <c r="W2712" s="116">
        <v>315</v>
      </c>
      <c r="X2712" s="116">
        <v>63</v>
      </c>
      <c r="Y2712" s="116">
        <v>315</v>
      </c>
      <c r="Z2712" s="116">
        <v>0</v>
      </c>
      <c r="AA2712" s="116">
        <v>0</v>
      </c>
      <c r="AB2712" s="116">
        <v>16</v>
      </c>
      <c r="AC2712" s="116">
        <v>80</v>
      </c>
      <c r="AD2712" s="116">
        <v>96</v>
      </c>
      <c r="AE2712" s="116">
        <v>481</v>
      </c>
      <c r="AF2712" s="116" t="s">
        <v>1860</v>
      </c>
      <c r="AG2712" s="117"/>
      <c r="AH2712" s="117" t="s">
        <v>1861</v>
      </c>
    </row>
    <row r="2713" spans="1:34" x14ac:dyDescent="0.25">
      <c r="A2713" s="117" t="s">
        <v>273</v>
      </c>
      <c r="B2713" s="117" t="s">
        <v>211</v>
      </c>
      <c r="C2713" s="117" t="s">
        <v>7098</v>
      </c>
      <c r="D2713" s="117" t="s">
        <v>764</v>
      </c>
      <c r="E2713" s="117" t="s">
        <v>765</v>
      </c>
      <c r="F2713" s="117" t="s">
        <v>763</v>
      </c>
      <c r="G2713" s="117" t="s">
        <v>766</v>
      </c>
      <c r="H2713" s="117" t="s">
        <v>7099</v>
      </c>
      <c r="I2713" s="117"/>
      <c r="J2713" s="116" t="s">
        <v>1858</v>
      </c>
      <c r="K2713" s="116">
        <v>4.542027</v>
      </c>
      <c r="L2713" s="116">
        <v>29.172170999999999</v>
      </c>
      <c r="M2713" s="117" t="s">
        <v>1859</v>
      </c>
      <c r="N2713" s="116" t="s">
        <v>159</v>
      </c>
      <c r="O2713" s="116">
        <v>24</v>
      </c>
      <c r="P2713" s="116">
        <v>120</v>
      </c>
      <c r="Q2713" s="116">
        <v>24</v>
      </c>
      <c r="R2713" s="116">
        <v>120</v>
      </c>
      <c r="S2713" s="116">
        <v>0</v>
      </c>
      <c r="T2713" s="116">
        <v>0</v>
      </c>
      <c r="U2713" s="116" t="s">
        <v>159</v>
      </c>
      <c r="V2713" s="116">
        <v>115</v>
      </c>
      <c r="W2713" s="116">
        <v>575</v>
      </c>
      <c r="X2713" s="116">
        <v>115</v>
      </c>
      <c r="Y2713" s="116">
        <v>575</v>
      </c>
      <c r="Z2713" s="116">
        <v>0</v>
      </c>
      <c r="AA2713" s="116">
        <v>0</v>
      </c>
      <c r="AB2713" s="116">
        <v>0</v>
      </c>
      <c r="AC2713" s="116">
        <v>0</v>
      </c>
      <c r="AD2713" s="116">
        <v>85</v>
      </c>
      <c r="AE2713" s="116">
        <v>425</v>
      </c>
      <c r="AF2713" s="116" t="s">
        <v>1860</v>
      </c>
      <c r="AG2713" s="117"/>
      <c r="AH2713" s="117" t="s">
        <v>1861</v>
      </c>
    </row>
    <row r="2714" spans="1:34" x14ac:dyDescent="0.25">
      <c r="A2714" s="117" t="s">
        <v>273</v>
      </c>
      <c r="B2714" s="117" t="s">
        <v>211</v>
      </c>
      <c r="C2714" s="117" t="s">
        <v>7100</v>
      </c>
      <c r="D2714" s="117" t="s">
        <v>764</v>
      </c>
      <c r="E2714" s="117" t="s">
        <v>765</v>
      </c>
      <c r="F2714" s="117" t="s">
        <v>763</v>
      </c>
      <c r="G2714" s="117" t="s">
        <v>766</v>
      </c>
      <c r="H2714" s="117" t="s">
        <v>7101</v>
      </c>
      <c r="I2714" s="117"/>
      <c r="J2714" s="116" t="s">
        <v>1858</v>
      </c>
      <c r="K2714" s="116">
        <v>4.56447</v>
      </c>
      <c r="L2714" s="116">
        <v>29.0488</v>
      </c>
      <c r="M2714" s="117" t="s">
        <v>1859</v>
      </c>
      <c r="N2714" s="116" t="s">
        <v>159</v>
      </c>
      <c r="O2714" s="116">
        <v>42</v>
      </c>
      <c r="P2714" s="116">
        <v>210</v>
      </c>
      <c r="Q2714" s="116">
        <v>42</v>
      </c>
      <c r="R2714" s="116">
        <v>210</v>
      </c>
      <c r="S2714" s="116">
        <v>0</v>
      </c>
      <c r="T2714" s="116">
        <v>0</v>
      </c>
      <c r="U2714" s="116" t="s">
        <v>159</v>
      </c>
      <c r="V2714" s="116">
        <v>65</v>
      </c>
      <c r="W2714" s="116">
        <v>325</v>
      </c>
      <c r="X2714" s="116">
        <v>65</v>
      </c>
      <c r="Y2714" s="116">
        <v>325</v>
      </c>
      <c r="Z2714" s="116">
        <v>0</v>
      </c>
      <c r="AA2714" s="116">
        <v>0</v>
      </c>
      <c r="AB2714" s="116">
        <v>0</v>
      </c>
      <c r="AC2714" s="116">
        <v>0</v>
      </c>
      <c r="AD2714" s="116">
        <v>77</v>
      </c>
      <c r="AE2714" s="116">
        <v>385</v>
      </c>
      <c r="AF2714" s="116" t="s">
        <v>1860</v>
      </c>
      <c r="AG2714" s="117"/>
      <c r="AH2714" s="117" t="s">
        <v>1861</v>
      </c>
    </row>
    <row r="2715" spans="1:34" x14ac:dyDescent="0.25">
      <c r="A2715" s="117" t="s">
        <v>273</v>
      </c>
      <c r="B2715" s="117" t="s">
        <v>211</v>
      </c>
      <c r="C2715" s="117" t="s">
        <v>7102</v>
      </c>
      <c r="D2715" s="117" t="s">
        <v>764</v>
      </c>
      <c r="E2715" s="117" t="s">
        <v>765</v>
      </c>
      <c r="F2715" s="117" t="s">
        <v>763</v>
      </c>
      <c r="G2715" s="117" t="s">
        <v>766</v>
      </c>
      <c r="H2715" s="117" t="s">
        <v>766</v>
      </c>
      <c r="I2715" s="117"/>
      <c r="J2715" s="116" t="s">
        <v>1858</v>
      </c>
      <c r="K2715" s="116">
        <v>4.492928</v>
      </c>
      <c r="L2715" s="116">
        <v>29.084282999999999</v>
      </c>
      <c r="M2715" s="117" t="s">
        <v>1859</v>
      </c>
      <c r="N2715" s="116" t="s">
        <v>159</v>
      </c>
      <c r="O2715" s="116">
        <v>111</v>
      </c>
      <c r="P2715" s="116">
        <v>555</v>
      </c>
      <c r="Q2715" s="116">
        <v>111</v>
      </c>
      <c r="R2715" s="116">
        <v>555</v>
      </c>
      <c r="S2715" s="116">
        <v>0</v>
      </c>
      <c r="T2715" s="116">
        <v>0</v>
      </c>
      <c r="U2715" s="116" t="s">
        <v>159</v>
      </c>
      <c r="V2715" s="116">
        <v>102</v>
      </c>
      <c r="W2715" s="116">
        <v>510</v>
      </c>
      <c r="X2715" s="116">
        <v>102</v>
      </c>
      <c r="Y2715" s="116">
        <v>510</v>
      </c>
      <c r="Z2715" s="116">
        <v>0</v>
      </c>
      <c r="AA2715" s="116">
        <v>0</v>
      </c>
      <c r="AB2715" s="116">
        <v>0</v>
      </c>
      <c r="AC2715" s="116">
        <v>0</v>
      </c>
      <c r="AD2715" s="116">
        <v>43</v>
      </c>
      <c r="AE2715" s="116">
        <v>215</v>
      </c>
      <c r="AF2715" s="116" t="s">
        <v>1860</v>
      </c>
      <c r="AG2715" s="117"/>
      <c r="AH2715" s="117" t="s">
        <v>1861</v>
      </c>
    </row>
    <row r="2716" spans="1:34" x14ac:dyDescent="0.25">
      <c r="A2716" s="117" t="s">
        <v>273</v>
      </c>
      <c r="B2716" s="117" t="s">
        <v>211</v>
      </c>
      <c r="C2716" s="117" t="s">
        <v>7103</v>
      </c>
      <c r="D2716" s="117" t="s">
        <v>1261</v>
      </c>
      <c r="E2716" s="117" t="s">
        <v>422</v>
      </c>
      <c r="F2716" s="117" t="s">
        <v>1629</v>
      </c>
      <c r="G2716" s="117" t="s">
        <v>1630</v>
      </c>
      <c r="H2716" s="117" t="s">
        <v>7104</v>
      </c>
      <c r="I2716" s="117"/>
      <c r="J2716" s="116" t="s">
        <v>1858</v>
      </c>
      <c r="K2716" s="116">
        <v>5.4173210000000003</v>
      </c>
      <c r="L2716" s="116">
        <v>29.473492</v>
      </c>
      <c r="M2716" s="117" t="s">
        <v>1859</v>
      </c>
      <c r="N2716" s="116" t="s">
        <v>159</v>
      </c>
      <c r="O2716" s="116">
        <v>91</v>
      </c>
      <c r="P2716" s="116">
        <v>455</v>
      </c>
      <c r="Q2716" s="116">
        <v>91</v>
      </c>
      <c r="R2716" s="116">
        <v>455</v>
      </c>
      <c r="S2716" s="116">
        <v>0</v>
      </c>
      <c r="T2716" s="116">
        <v>0</v>
      </c>
      <c r="U2716" s="116" t="s">
        <v>159</v>
      </c>
      <c r="V2716" s="116">
        <v>69</v>
      </c>
      <c r="W2716" s="116">
        <v>345</v>
      </c>
      <c r="X2716" s="116">
        <v>64</v>
      </c>
      <c r="Y2716" s="116">
        <v>320</v>
      </c>
      <c r="Z2716" s="116">
        <v>5</v>
      </c>
      <c r="AA2716" s="116">
        <v>25</v>
      </c>
      <c r="AB2716" s="116">
        <v>4</v>
      </c>
      <c r="AC2716" s="116">
        <v>20</v>
      </c>
      <c r="AD2716" s="116">
        <v>21</v>
      </c>
      <c r="AE2716" s="116">
        <v>105</v>
      </c>
      <c r="AF2716" s="116" t="s">
        <v>1915</v>
      </c>
      <c r="AG2716" s="117" t="s">
        <v>2289</v>
      </c>
      <c r="AH2716" s="117" t="s">
        <v>1861</v>
      </c>
    </row>
    <row r="2717" spans="1:34" x14ac:dyDescent="0.25">
      <c r="A2717" s="117" t="s">
        <v>273</v>
      </c>
      <c r="B2717" s="117" t="s">
        <v>211</v>
      </c>
      <c r="C2717" s="117" t="s">
        <v>7105</v>
      </c>
      <c r="D2717" s="117" t="s">
        <v>1261</v>
      </c>
      <c r="E2717" s="117" t="s">
        <v>422</v>
      </c>
      <c r="F2717" s="117" t="s">
        <v>1629</v>
      </c>
      <c r="G2717" s="117" t="s">
        <v>1630</v>
      </c>
      <c r="H2717" s="117" t="s">
        <v>1630</v>
      </c>
      <c r="I2717" s="117"/>
      <c r="J2717" s="116" t="s">
        <v>1858</v>
      </c>
      <c r="K2717" s="116">
        <v>5.5038330000000002</v>
      </c>
      <c r="L2717" s="116">
        <v>29.713982999999999</v>
      </c>
      <c r="M2717" s="117" t="s">
        <v>1859</v>
      </c>
      <c r="N2717" s="116" t="s">
        <v>159</v>
      </c>
      <c r="O2717" s="116">
        <v>99</v>
      </c>
      <c r="P2717" s="116">
        <v>495</v>
      </c>
      <c r="Q2717" s="116">
        <v>99</v>
      </c>
      <c r="R2717" s="116">
        <v>495</v>
      </c>
      <c r="S2717" s="116">
        <v>0</v>
      </c>
      <c r="T2717" s="116">
        <v>0</v>
      </c>
      <c r="U2717" s="116" t="s">
        <v>159</v>
      </c>
      <c r="V2717" s="116">
        <v>68</v>
      </c>
      <c r="W2717" s="116">
        <v>362</v>
      </c>
      <c r="X2717" s="116">
        <v>54</v>
      </c>
      <c r="Y2717" s="116">
        <v>288</v>
      </c>
      <c r="Z2717" s="116">
        <v>14</v>
      </c>
      <c r="AA2717" s="116">
        <v>74</v>
      </c>
      <c r="AB2717" s="116">
        <v>21</v>
      </c>
      <c r="AC2717" s="116">
        <v>130</v>
      </c>
      <c r="AD2717" s="116">
        <v>36</v>
      </c>
      <c r="AE2717" s="116">
        <v>180</v>
      </c>
      <c r="AF2717" s="116" t="s">
        <v>1915</v>
      </c>
      <c r="AG2717" s="117" t="s">
        <v>2289</v>
      </c>
      <c r="AH2717" s="117" t="s">
        <v>1861</v>
      </c>
    </row>
    <row r="2718" spans="1:34" x14ac:dyDescent="0.25">
      <c r="A2718" s="117" t="s">
        <v>273</v>
      </c>
      <c r="B2718" s="117" t="s">
        <v>211</v>
      </c>
      <c r="C2718" s="117" t="s">
        <v>7106</v>
      </c>
      <c r="D2718" s="117" t="s">
        <v>1261</v>
      </c>
      <c r="E2718" s="117" t="s">
        <v>422</v>
      </c>
      <c r="F2718" s="117" t="s">
        <v>1629</v>
      </c>
      <c r="G2718" s="117" t="s">
        <v>1630</v>
      </c>
      <c r="H2718" s="117" t="s">
        <v>7107</v>
      </c>
      <c r="I2718" s="117"/>
      <c r="J2718" s="116" t="s">
        <v>1858</v>
      </c>
      <c r="K2718" s="116">
        <v>4.9379390000000001</v>
      </c>
      <c r="L2718" s="116">
        <v>29.456973000000001</v>
      </c>
      <c r="M2718" s="117" t="s">
        <v>1859</v>
      </c>
      <c r="N2718" s="116" t="s">
        <v>159</v>
      </c>
      <c r="O2718" s="116">
        <v>91</v>
      </c>
      <c r="P2718" s="116">
        <v>455</v>
      </c>
      <c r="Q2718" s="116">
        <v>91</v>
      </c>
      <c r="R2718" s="116">
        <v>455</v>
      </c>
      <c r="S2718" s="116">
        <v>0</v>
      </c>
      <c r="T2718" s="116">
        <v>0</v>
      </c>
      <c r="U2718" s="116" t="s">
        <v>159</v>
      </c>
      <c r="V2718" s="116">
        <v>86</v>
      </c>
      <c r="W2718" s="116">
        <v>425</v>
      </c>
      <c r="X2718" s="116">
        <v>78</v>
      </c>
      <c r="Y2718" s="116">
        <v>390</v>
      </c>
      <c r="Z2718" s="116">
        <v>8</v>
      </c>
      <c r="AA2718" s="116">
        <v>35</v>
      </c>
      <c r="AB2718" s="116">
        <v>9</v>
      </c>
      <c r="AC2718" s="116">
        <v>45</v>
      </c>
      <c r="AD2718" s="116">
        <v>41</v>
      </c>
      <c r="AE2718" s="116">
        <v>205</v>
      </c>
      <c r="AF2718" s="116" t="s">
        <v>1915</v>
      </c>
      <c r="AG2718" s="117" t="s">
        <v>2289</v>
      </c>
      <c r="AH2718" s="117" t="s">
        <v>1861</v>
      </c>
    </row>
    <row r="2719" spans="1:34" x14ac:dyDescent="0.25">
      <c r="A2719" s="117" t="s">
        <v>273</v>
      </c>
      <c r="B2719" s="117" t="s">
        <v>211</v>
      </c>
      <c r="C2719" s="117" t="s">
        <v>7108</v>
      </c>
      <c r="D2719" s="117" t="s">
        <v>1261</v>
      </c>
      <c r="E2719" s="117" t="s">
        <v>422</v>
      </c>
      <c r="F2719" s="117" t="s">
        <v>1629</v>
      </c>
      <c r="G2719" s="117" t="s">
        <v>1630</v>
      </c>
      <c r="H2719" s="117" t="s">
        <v>3686</v>
      </c>
      <c r="I2719" s="117"/>
      <c r="J2719" s="116" t="s">
        <v>1858</v>
      </c>
      <c r="K2719" s="116">
        <v>5.3368359999999999</v>
      </c>
      <c r="L2719" s="116">
        <v>29.586411999999999</v>
      </c>
      <c r="M2719" s="117" t="s">
        <v>1859</v>
      </c>
      <c r="N2719" s="116" t="s">
        <v>159</v>
      </c>
      <c r="O2719" s="116">
        <v>66</v>
      </c>
      <c r="P2719" s="116">
        <v>330</v>
      </c>
      <c r="Q2719" s="116">
        <v>66</v>
      </c>
      <c r="R2719" s="116">
        <v>330</v>
      </c>
      <c r="S2719" s="116">
        <v>0</v>
      </c>
      <c r="T2719" s="116">
        <v>0</v>
      </c>
      <c r="U2719" s="116" t="s">
        <v>159</v>
      </c>
      <c r="V2719" s="116">
        <v>58</v>
      </c>
      <c r="W2719" s="116">
        <v>290</v>
      </c>
      <c r="X2719" s="116">
        <v>47</v>
      </c>
      <c r="Y2719" s="116">
        <v>235</v>
      </c>
      <c r="Z2719" s="116">
        <v>11</v>
      </c>
      <c r="AA2719" s="116">
        <v>55</v>
      </c>
      <c r="AB2719" s="116">
        <v>8</v>
      </c>
      <c r="AC2719" s="116">
        <v>40</v>
      </c>
      <c r="AD2719" s="116">
        <v>11</v>
      </c>
      <c r="AE2719" s="116">
        <v>55</v>
      </c>
      <c r="AF2719" s="116" t="s">
        <v>1915</v>
      </c>
      <c r="AG2719" s="117" t="s">
        <v>2289</v>
      </c>
      <c r="AH2719" s="117" t="s">
        <v>1861</v>
      </c>
    </row>
    <row r="2720" spans="1:34" x14ac:dyDescent="0.25">
      <c r="A2720" s="117" t="s">
        <v>273</v>
      </c>
      <c r="B2720" s="117" t="s">
        <v>211</v>
      </c>
      <c r="C2720" s="117" t="s">
        <v>7109</v>
      </c>
      <c r="D2720" s="117" t="s">
        <v>1261</v>
      </c>
      <c r="E2720" s="117" t="s">
        <v>422</v>
      </c>
      <c r="F2720" s="117" t="s">
        <v>1629</v>
      </c>
      <c r="G2720" s="117" t="s">
        <v>1630</v>
      </c>
      <c r="H2720" s="117" t="s">
        <v>7110</v>
      </c>
      <c r="I2720" s="117"/>
      <c r="J2720" s="116" t="s">
        <v>1858</v>
      </c>
      <c r="K2720" s="116">
        <v>5.23</v>
      </c>
      <c r="L2720" s="116">
        <v>29.52</v>
      </c>
      <c r="M2720" s="117" t="s">
        <v>1859</v>
      </c>
      <c r="N2720" s="116" t="s">
        <v>159</v>
      </c>
      <c r="O2720" s="116">
        <v>130</v>
      </c>
      <c r="P2720" s="116">
        <v>650</v>
      </c>
      <c r="Q2720" s="116">
        <v>130</v>
      </c>
      <c r="R2720" s="116">
        <v>650</v>
      </c>
      <c r="S2720" s="116">
        <v>0</v>
      </c>
      <c r="T2720" s="116">
        <v>0</v>
      </c>
      <c r="U2720" s="116" t="s">
        <v>159</v>
      </c>
      <c r="V2720" s="116">
        <v>33</v>
      </c>
      <c r="W2720" s="116">
        <v>169</v>
      </c>
      <c r="X2720" s="116">
        <v>21</v>
      </c>
      <c r="Y2720" s="116">
        <v>110</v>
      </c>
      <c r="Z2720" s="116">
        <v>12</v>
      </c>
      <c r="AA2720" s="116">
        <v>59</v>
      </c>
      <c r="AB2720" s="116">
        <v>9</v>
      </c>
      <c r="AC2720" s="116">
        <v>45</v>
      </c>
      <c r="AD2720" s="116">
        <v>12</v>
      </c>
      <c r="AE2720" s="116">
        <v>60</v>
      </c>
      <c r="AF2720" s="116" t="s">
        <v>1915</v>
      </c>
      <c r="AG2720" s="117" t="s">
        <v>2289</v>
      </c>
      <c r="AH2720" s="117" t="s">
        <v>1861</v>
      </c>
    </row>
    <row r="2721" spans="1:34" x14ac:dyDescent="0.25">
      <c r="A2721" s="117" t="s">
        <v>273</v>
      </c>
      <c r="B2721" s="117" t="s">
        <v>211</v>
      </c>
      <c r="C2721" s="117" t="s">
        <v>7111</v>
      </c>
      <c r="D2721" s="117" t="s">
        <v>1261</v>
      </c>
      <c r="E2721" s="117" t="s">
        <v>422</v>
      </c>
      <c r="F2721" s="117" t="s">
        <v>1629</v>
      </c>
      <c r="G2721" s="117" t="s">
        <v>1630</v>
      </c>
      <c r="H2721" s="117" t="s">
        <v>7112</v>
      </c>
      <c r="I2721" s="117"/>
      <c r="J2721" s="116" t="s">
        <v>1858</v>
      </c>
      <c r="K2721" s="116">
        <v>5.22818</v>
      </c>
      <c r="L2721" s="116">
        <v>29.518180000000001</v>
      </c>
      <c r="M2721" s="117" t="s">
        <v>1859</v>
      </c>
      <c r="N2721" s="116" t="s">
        <v>159</v>
      </c>
      <c r="O2721" s="116">
        <v>95</v>
      </c>
      <c r="P2721" s="116">
        <v>475</v>
      </c>
      <c r="Q2721" s="116">
        <v>95</v>
      </c>
      <c r="R2721" s="116">
        <v>475</v>
      </c>
      <c r="S2721" s="116">
        <v>0</v>
      </c>
      <c r="T2721" s="116">
        <v>0</v>
      </c>
      <c r="U2721" s="116" t="s">
        <v>159</v>
      </c>
      <c r="V2721" s="116">
        <v>27</v>
      </c>
      <c r="W2721" s="116">
        <v>135</v>
      </c>
      <c r="X2721" s="116">
        <v>18</v>
      </c>
      <c r="Y2721" s="116">
        <v>90</v>
      </c>
      <c r="Z2721" s="116">
        <v>9</v>
      </c>
      <c r="AA2721" s="116">
        <v>45</v>
      </c>
      <c r="AB2721" s="116">
        <v>13</v>
      </c>
      <c r="AC2721" s="116">
        <v>65</v>
      </c>
      <c r="AD2721" s="116">
        <v>34</v>
      </c>
      <c r="AE2721" s="116">
        <v>170</v>
      </c>
      <c r="AF2721" s="116" t="s">
        <v>1915</v>
      </c>
      <c r="AG2721" s="117" t="s">
        <v>2289</v>
      </c>
      <c r="AH2721" s="117" t="s">
        <v>1861</v>
      </c>
    </row>
    <row r="2722" spans="1:34" x14ac:dyDescent="0.25">
      <c r="A2722" s="117" t="s">
        <v>273</v>
      </c>
      <c r="B2722" s="117" t="s">
        <v>211</v>
      </c>
      <c r="C2722" s="117" t="s">
        <v>7113</v>
      </c>
      <c r="D2722" s="117" t="s">
        <v>1261</v>
      </c>
      <c r="E2722" s="117" t="s">
        <v>422</v>
      </c>
      <c r="F2722" s="117" t="s">
        <v>1636</v>
      </c>
      <c r="G2722" s="117" t="s">
        <v>1637</v>
      </c>
      <c r="H2722" s="117" t="s">
        <v>7114</v>
      </c>
      <c r="I2722" s="117"/>
      <c r="J2722" s="116" t="s">
        <v>1858</v>
      </c>
      <c r="K2722" s="116">
        <v>4.6665999999999999</v>
      </c>
      <c r="L2722" s="116">
        <v>29.7666</v>
      </c>
      <c r="M2722" s="117" t="s">
        <v>1859</v>
      </c>
      <c r="N2722" s="116" t="s">
        <v>159</v>
      </c>
      <c r="O2722" s="116">
        <v>107</v>
      </c>
      <c r="P2722" s="116">
        <v>535</v>
      </c>
      <c r="Q2722" s="116">
        <v>107</v>
      </c>
      <c r="R2722" s="116">
        <v>535</v>
      </c>
      <c r="S2722" s="116">
        <v>0</v>
      </c>
      <c r="T2722" s="116">
        <v>0</v>
      </c>
      <c r="U2722" s="116" t="s">
        <v>159</v>
      </c>
      <c r="V2722" s="116">
        <v>5</v>
      </c>
      <c r="W2722" s="116">
        <v>25</v>
      </c>
      <c r="X2722" s="116">
        <v>5</v>
      </c>
      <c r="Y2722" s="116">
        <v>25</v>
      </c>
      <c r="Z2722" s="116">
        <v>0</v>
      </c>
      <c r="AA2722" s="116">
        <v>0</v>
      </c>
      <c r="AB2722" s="116">
        <v>16</v>
      </c>
      <c r="AC2722" s="116">
        <v>80</v>
      </c>
      <c r="AD2722" s="116">
        <v>89</v>
      </c>
      <c r="AE2722" s="116">
        <v>445</v>
      </c>
      <c r="AF2722" s="116" t="s">
        <v>1957</v>
      </c>
      <c r="AG2722" s="117" t="s">
        <v>2289</v>
      </c>
      <c r="AH2722" s="117" t="s">
        <v>1861</v>
      </c>
    </row>
    <row r="2723" spans="1:34" x14ac:dyDescent="0.25">
      <c r="A2723" s="117" t="s">
        <v>273</v>
      </c>
      <c r="B2723" s="117" t="s">
        <v>211</v>
      </c>
      <c r="C2723" s="117" t="s">
        <v>7115</v>
      </c>
      <c r="D2723" s="117" t="s">
        <v>1261</v>
      </c>
      <c r="E2723" s="117" t="s">
        <v>422</v>
      </c>
      <c r="F2723" s="117" t="s">
        <v>1636</v>
      </c>
      <c r="G2723" s="117" t="s">
        <v>1637</v>
      </c>
      <c r="H2723" s="117" t="s">
        <v>7116</v>
      </c>
      <c r="I2723" s="117"/>
      <c r="J2723" s="116" t="s">
        <v>1858</v>
      </c>
      <c r="K2723" s="116">
        <v>4.6733599999999997</v>
      </c>
      <c r="L2723" s="116">
        <v>29.892199999999999</v>
      </c>
      <c r="M2723" s="117" t="s">
        <v>1859</v>
      </c>
      <c r="N2723" s="116" t="s">
        <v>159</v>
      </c>
      <c r="O2723" s="116">
        <v>47</v>
      </c>
      <c r="P2723" s="116">
        <v>235</v>
      </c>
      <c r="Q2723" s="116">
        <v>47</v>
      </c>
      <c r="R2723" s="116">
        <v>235</v>
      </c>
      <c r="S2723" s="116">
        <v>0</v>
      </c>
      <c r="T2723" s="116">
        <v>0</v>
      </c>
      <c r="U2723" s="116" t="s">
        <v>159</v>
      </c>
      <c r="V2723" s="116">
        <v>13</v>
      </c>
      <c r="W2723" s="116">
        <v>65</v>
      </c>
      <c r="X2723" s="116">
        <v>13</v>
      </c>
      <c r="Y2723" s="116">
        <v>65</v>
      </c>
      <c r="Z2723" s="116">
        <v>0</v>
      </c>
      <c r="AA2723" s="116">
        <v>0</v>
      </c>
      <c r="AB2723" s="116">
        <v>17</v>
      </c>
      <c r="AC2723" s="116">
        <v>85</v>
      </c>
      <c r="AD2723" s="116">
        <v>105</v>
      </c>
      <c r="AE2723" s="116">
        <v>525</v>
      </c>
      <c r="AF2723" s="116" t="s">
        <v>1957</v>
      </c>
      <c r="AG2723" s="117" t="s">
        <v>2289</v>
      </c>
      <c r="AH2723" s="117" t="s">
        <v>1861</v>
      </c>
    </row>
    <row r="2724" spans="1:34" x14ac:dyDescent="0.25">
      <c r="A2724" s="117" t="s">
        <v>273</v>
      </c>
      <c r="B2724" s="117" t="s">
        <v>211</v>
      </c>
      <c r="C2724" s="117" t="s">
        <v>7117</v>
      </c>
      <c r="D2724" s="117" t="s">
        <v>1261</v>
      </c>
      <c r="E2724" s="117" t="s">
        <v>422</v>
      </c>
      <c r="F2724" s="117" t="s">
        <v>1636</v>
      </c>
      <c r="G2724" s="117" t="s">
        <v>1637</v>
      </c>
      <c r="H2724" s="117" t="s">
        <v>7118</v>
      </c>
      <c r="I2724" s="117"/>
      <c r="J2724" s="116" t="s">
        <v>1858</v>
      </c>
      <c r="K2724" s="116">
        <v>4.6364999999999998</v>
      </c>
      <c r="L2724" s="116">
        <v>29.872800000000002</v>
      </c>
      <c r="M2724" s="117" t="s">
        <v>1859</v>
      </c>
      <c r="N2724" s="116" t="s">
        <v>159</v>
      </c>
      <c r="O2724" s="116">
        <v>17</v>
      </c>
      <c r="P2724" s="116">
        <v>85</v>
      </c>
      <c r="Q2724" s="116">
        <v>17</v>
      </c>
      <c r="R2724" s="116">
        <v>85</v>
      </c>
      <c r="S2724" s="116">
        <v>0</v>
      </c>
      <c r="T2724" s="116">
        <v>0</v>
      </c>
      <c r="U2724" s="116" t="s">
        <v>159</v>
      </c>
      <c r="V2724" s="116">
        <v>18</v>
      </c>
      <c r="W2724" s="116">
        <v>90</v>
      </c>
      <c r="X2724" s="116">
        <v>18</v>
      </c>
      <c r="Y2724" s="116">
        <v>90</v>
      </c>
      <c r="Z2724" s="116">
        <v>0</v>
      </c>
      <c r="AA2724" s="116">
        <v>0</v>
      </c>
      <c r="AB2724" s="116">
        <v>13</v>
      </c>
      <c r="AC2724" s="116">
        <v>65</v>
      </c>
      <c r="AD2724" s="116">
        <v>77</v>
      </c>
      <c r="AE2724" s="116">
        <v>385</v>
      </c>
      <c r="AF2724" s="116" t="s">
        <v>1957</v>
      </c>
      <c r="AG2724" s="117" t="s">
        <v>2289</v>
      </c>
      <c r="AH2724" s="117" t="s">
        <v>1861</v>
      </c>
    </row>
    <row r="2725" spans="1:34" x14ac:dyDescent="0.25">
      <c r="A2725" s="117" t="s">
        <v>273</v>
      </c>
      <c r="B2725" s="117" t="s">
        <v>211</v>
      </c>
      <c r="C2725" s="117" t="s">
        <v>7119</v>
      </c>
      <c r="D2725" s="117" t="s">
        <v>1261</v>
      </c>
      <c r="E2725" s="117" t="s">
        <v>422</v>
      </c>
      <c r="F2725" s="117" t="s">
        <v>1396</v>
      </c>
      <c r="G2725" s="117" t="s">
        <v>1397</v>
      </c>
      <c r="H2725" s="117" t="s">
        <v>7120</v>
      </c>
      <c r="I2725" s="117"/>
      <c r="J2725" s="116" t="s">
        <v>1858</v>
      </c>
      <c r="K2725" s="116">
        <v>4.8865800000000004</v>
      </c>
      <c r="L2725" s="116">
        <v>29.824179999999998</v>
      </c>
      <c r="M2725" s="117" t="s">
        <v>1859</v>
      </c>
      <c r="N2725" s="116" t="s">
        <v>159</v>
      </c>
      <c r="O2725" s="116">
        <v>11</v>
      </c>
      <c r="P2725" s="116">
        <v>55</v>
      </c>
      <c r="Q2725" s="116">
        <v>11</v>
      </c>
      <c r="R2725" s="116">
        <v>55</v>
      </c>
      <c r="S2725" s="116">
        <v>0</v>
      </c>
      <c r="T2725" s="116">
        <v>0</v>
      </c>
      <c r="U2725" s="116" t="s">
        <v>159</v>
      </c>
      <c r="V2725" s="116">
        <v>13</v>
      </c>
      <c r="W2725" s="116">
        <v>65</v>
      </c>
      <c r="X2725" s="116">
        <v>5</v>
      </c>
      <c r="Y2725" s="116">
        <v>25</v>
      </c>
      <c r="Z2725" s="116">
        <v>8</v>
      </c>
      <c r="AA2725" s="116">
        <v>40</v>
      </c>
      <c r="AB2725" s="116">
        <v>0</v>
      </c>
      <c r="AC2725" s="116">
        <v>0</v>
      </c>
      <c r="AD2725" s="116">
        <v>0</v>
      </c>
      <c r="AE2725" s="116">
        <v>0</v>
      </c>
      <c r="AF2725" s="116" t="s">
        <v>1860</v>
      </c>
      <c r="AG2725" s="117"/>
      <c r="AH2725" s="117" t="s">
        <v>1861</v>
      </c>
    </row>
    <row r="2726" spans="1:34" x14ac:dyDescent="0.25">
      <c r="A2726" s="117" t="s">
        <v>273</v>
      </c>
      <c r="B2726" s="117" t="s">
        <v>211</v>
      </c>
      <c r="C2726" s="117" t="s">
        <v>7121</v>
      </c>
      <c r="D2726" s="117" t="s">
        <v>1261</v>
      </c>
      <c r="E2726" s="117" t="s">
        <v>422</v>
      </c>
      <c r="F2726" s="117" t="s">
        <v>1396</v>
      </c>
      <c r="G2726" s="117" t="s">
        <v>1397</v>
      </c>
      <c r="H2726" s="117" t="s">
        <v>7122</v>
      </c>
      <c r="I2726" s="117"/>
      <c r="J2726" s="116" t="s">
        <v>1858</v>
      </c>
      <c r="K2726" s="116">
        <v>4.7412799999999997</v>
      </c>
      <c r="L2726" s="116">
        <v>29.858560000000001</v>
      </c>
      <c r="M2726" s="117" t="s">
        <v>1859</v>
      </c>
      <c r="N2726" s="116" t="s">
        <v>159</v>
      </c>
      <c r="O2726" s="116">
        <v>12</v>
      </c>
      <c r="P2726" s="116">
        <v>60</v>
      </c>
      <c r="Q2726" s="116">
        <v>12</v>
      </c>
      <c r="R2726" s="116">
        <v>60</v>
      </c>
      <c r="S2726" s="116">
        <v>0</v>
      </c>
      <c r="T2726" s="116">
        <v>0</v>
      </c>
      <c r="U2726" s="116" t="s">
        <v>159</v>
      </c>
      <c r="V2726" s="116">
        <v>102</v>
      </c>
      <c r="W2726" s="116">
        <v>508</v>
      </c>
      <c r="X2726" s="116">
        <v>83</v>
      </c>
      <c r="Y2726" s="116">
        <v>415</v>
      </c>
      <c r="Z2726" s="116">
        <v>19</v>
      </c>
      <c r="AA2726" s="116">
        <v>93</v>
      </c>
      <c r="AB2726" s="116">
        <v>19</v>
      </c>
      <c r="AC2726" s="116">
        <v>95</v>
      </c>
      <c r="AD2726" s="116">
        <v>4</v>
      </c>
      <c r="AE2726" s="116">
        <v>18</v>
      </c>
      <c r="AF2726" s="116" t="s">
        <v>1860</v>
      </c>
      <c r="AG2726" s="117"/>
      <c r="AH2726" s="117" t="s">
        <v>1861</v>
      </c>
    </row>
    <row r="2727" spans="1:34" x14ac:dyDescent="0.25">
      <c r="A2727" s="117" t="s">
        <v>273</v>
      </c>
      <c r="B2727" s="117" t="s">
        <v>211</v>
      </c>
      <c r="C2727" s="117" t="s">
        <v>7123</v>
      </c>
      <c r="D2727" s="117" t="s">
        <v>1261</v>
      </c>
      <c r="E2727" s="117" t="s">
        <v>422</v>
      </c>
      <c r="F2727" s="117" t="s">
        <v>1396</v>
      </c>
      <c r="G2727" s="117" t="s">
        <v>1397</v>
      </c>
      <c r="H2727" s="117" t="s">
        <v>7124</v>
      </c>
      <c r="I2727" s="117"/>
      <c r="J2727" s="116" t="s">
        <v>1858</v>
      </c>
      <c r="K2727" s="116">
        <v>4.9808560000000002</v>
      </c>
      <c r="L2727" s="116">
        <v>29.832509000000002</v>
      </c>
      <c r="M2727" s="117" t="s">
        <v>1859</v>
      </c>
      <c r="N2727" s="116" t="s">
        <v>159</v>
      </c>
      <c r="O2727" s="116">
        <v>17</v>
      </c>
      <c r="P2727" s="116">
        <v>85</v>
      </c>
      <c r="Q2727" s="116">
        <v>17</v>
      </c>
      <c r="R2727" s="116">
        <v>85</v>
      </c>
      <c r="S2727" s="116">
        <v>0</v>
      </c>
      <c r="T2727" s="116">
        <v>0</v>
      </c>
      <c r="U2727" s="116" t="s">
        <v>159</v>
      </c>
      <c r="V2727" s="116">
        <v>117</v>
      </c>
      <c r="W2727" s="116">
        <v>589</v>
      </c>
      <c r="X2727" s="116">
        <v>22</v>
      </c>
      <c r="Y2727" s="116">
        <v>110</v>
      </c>
      <c r="Z2727" s="116">
        <v>95</v>
      </c>
      <c r="AA2727" s="116">
        <v>479</v>
      </c>
      <c r="AB2727" s="116">
        <v>13</v>
      </c>
      <c r="AC2727" s="116">
        <v>65</v>
      </c>
      <c r="AD2727" s="116">
        <v>8</v>
      </c>
      <c r="AE2727" s="116">
        <v>41</v>
      </c>
      <c r="AF2727" s="116" t="s">
        <v>1860</v>
      </c>
      <c r="AG2727" s="117"/>
      <c r="AH2727" s="117" t="s">
        <v>1861</v>
      </c>
    </row>
    <row r="2728" spans="1:34" x14ac:dyDescent="0.25">
      <c r="A2728" s="117" t="s">
        <v>273</v>
      </c>
      <c r="B2728" s="117" t="s">
        <v>211</v>
      </c>
      <c r="C2728" s="117" t="s">
        <v>7125</v>
      </c>
      <c r="D2728" s="117" t="s">
        <v>1261</v>
      </c>
      <c r="E2728" s="117" t="s">
        <v>422</v>
      </c>
      <c r="F2728" s="117" t="s">
        <v>1330</v>
      </c>
      <c r="G2728" s="117" t="s">
        <v>422</v>
      </c>
      <c r="H2728" s="117" t="s">
        <v>7126</v>
      </c>
      <c r="I2728" s="117"/>
      <c r="J2728" s="116" t="s">
        <v>1858</v>
      </c>
      <c r="K2728" s="116">
        <v>4.8753019999999996</v>
      </c>
      <c r="L2728" s="116">
        <v>29.442651999999999</v>
      </c>
      <c r="M2728" s="117" t="s">
        <v>1859</v>
      </c>
      <c r="N2728" s="116" t="s">
        <v>159</v>
      </c>
      <c r="O2728" s="116">
        <v>268</v>
      </c>
      <c r="P2728" s="116">
        <v>1611</v>
      </c>
      <c r="Q2728" s="116">
        <v>268</v>
      </c>
      <c r="R2728" s="116">
        <v>1611</v>
      </c>
      <c r="S2728" s="116">
        <v>0</v>
      </c>
      <c r="T2728" s="116">
        <v>0</v>
      </c>
      <c r="U2728" s="116" t="s">
        <v>159</v>
      </c>
      <c r="V2728" s="116">
        <v>216</v>
      </c>
      <c r="W2728" s="116">
        <v>1120</v>
      </c>
      <c r="X2728" s="116">
        <v>158</v>
      </c>
      <c r="Y2728" s="116">
        <v>780</v>
      </c>
      <c r="Z2728" s="116">
        <v>58</v>
      </c>
      <c r="AA2728" s="116">
        <v>340</v>
      </c>
      <c r="AB2728" s="116">
        <v>4</v>
      </c>
      <c r="AC2728" s="116">
        <v>20</v>
      </c>
      <c r="AD2728" s="116">
        <v>0</v>
      </c>
      <c r="AE2728" s="116">
        <v>0</v>
      </c>
      <c r="AF2728" s="116" t="s">
        <v>1860</v>
      </c>
      <c r="AG2728" s="117"/>
      <c r="AH2728" s="117" t="s">
        <v>1861</v>
      </c>
    </row>
    <row r="2729" spans="1:34" x14ac:dyDescent="0.25">
      <c r="A2729" s="117" t="s">
        <v>273</v>
      </c>
      <c r="B2729" s="117" t="s">
        <v>211</v>
      </c>
      <c r="C2729" s="117" t="s">
        <v>7127</v>
      </c>
      <c r="D2729" s="117" t="s">
        <v>1261</v>
      </c>
      <c r="E2729" s="117" t="s">
        <v>422</v>
      </c>
      <c r="F2729" s="117" t="s">
        <v>1330</v>
      </c>
      <c r="G2729" s="117" t="s">
        <v>422</v>
      </c>
      <c r="H2729" s="117" t="s">
        <v>7128</v>
      </c>
      <c r="I2729" s="117"/>
      <c r="J2729" s="116" t="s">
        <v>1858</v>
      </c>
      <c r="K2729" s="116">
        <v>4.9055210000000002</v>
      </c>
      <c r="L2729" s="116">
        <v>29.489526999999999</v>
      </c>
      <c r="M2729" s="117" t="s">
        <v>1859</v>
      </c>
      <c r="N2729" s="116" t="s">
        <v>159</v>
      </c>
      <c r="O2729" s="116">
        <v>306</v>
      </c>
      <c r="P2729" s="116">
        <v>1530</v>
      </c>
      <c r="Q2729" s="116">
        <v>306</v>
      </c>
      <c r="R2729" s="116">
        <v>1530</v>
      </c>
      <c r="S2729" s="116">
        <v>0</v>
      </c>
      <c r="T2729" s="116">
        <v>0</v>
      </c>
      <c r="U2729" s="116" t="s">
        <v>159</v>
      </c>
      <c r="V2729" s="116">
        <v>191</v>
      </c>
      <c r="W2729" s="116">
        <v>980</v>
      </c>
      <c r="X2729" s="116">
        <v>151</v>
      </c>
      <c r="Y2729" s="116">
        <v>755</v>
      </c>
      <c r="Z2729" s="116">
        <v>40</v>
      </c>
      <c r="AA2729" s="116">
        <v>225</v>
      </c>
      <c r="AB2729" s="116">
        <v>17</v>
      </c>
      <c r="AC2729" s="116">
        <v>85</v>
      </c>
      <c r="AD2729" s="116">
        <v>14</v>
      </c>
      <c r="AE2729" s="116">
        <v>71</v>
      </c>
      <c r="AF2729" s="116" t="s">
        <v>1860</v>
      </c>
      <c r="AG2729" s="117"/>
      <c r="AH2729" s="117" t="s">
        <v>1861</v>
      </c>
    </row>
    <row r="2730" spans="1:34" x14ac:dyDescent="0.25">
      <c r="A2730" s="117" t="s">
        <v>273</v>
      </c>
      <c r="B2730" s="117" t="s">
        <v>211</v>
      </c>
      <c r="C2730" s="117" t="s">
        <v>7129</v>
      </c>
      <c r="D2730" s="117" t="s">
        <v>1261</v>
      </c>
      <c r="E2730" s="117" t="s">
        <v>422</v>
      </c>
      <c r="F2730" s="117" t="s">
        <v>1330</v>
      </c>
      <c r="G2730" s="117" t="s">
        <v>422</v>
      </c>
      <c r="H2730" s="117" t="s">
        <v>7130</v>
      </c>
      <c r="I2730" s="117"/>
      <c r="J2730" s="116" t="s">
        <v>1858</v>
      </c>
      <c r="K2730" s="116">
        <v>4.8499999999999996</v>
      </c>
      <c r="L2730" s="116">
        <v>29.433330000000002</v>
      </c>
      <c r="M2730" s="117" t="s">
        <v>1859</v>
      </c>
      <c r="N2730" s="116" t="s">
        <v>159</v>
      </c>
      <c r="O2730" s="116">
        <v>288</v>
      </c>
      <c r="P2730" s="116">
        <v>1731</v>
      </c>
      <c r="Q2730" s="116">
        <v>288</v>
      </c>
      <c r="R2730" s="116">
        <v>1731</v>
      </c>
      <c r="S2730" s="116">
        <v>0</v>
      </c>
      <c r="T2730" s="116">
        <v>0</v>
      </c>
      <c r="U2730" s="116" t="s">
        <v>159</v>
      </c>
      <c r="V2730" s="116">
        <v>137</v>
      </c>
      <c r="W2730" s="116">
        <v>706</v>
      </c>
      <c r="X2730" s="116">
        <v>96</v>
      </c>
      <c r="Y2730" s="116">
        <v>471</v>
      </c>
      <c r="Z2730" s="116">
        <v>41</v>
      </c>
      <c r="AA2730" s="116">
        <v>235</v>
      </c>
      <c r="AB2730" s="116">
        <v>0</v>
      </c>
      <c r="AC2730" s="116">
        <v>0</v>
      </c>
      <c r="AD2730" s="116">
        <v>10</v>
      </c>
      <c r="AE2730" s="116">
        <v>54</v>
      </c>
      <c r="AF2730" s="116" t="s">
        <v>1860</v>
      </c>
      <c r="AG2730" s="117"/>
      <c r="AH2730" s="117" t="s">
        <v>1861</v>
      </c>
    </row>
    <row r="2731" spans="1:34" x14ac:dyDescent="0.25">
      <c r="A2731" s="117" t="s">
        <v>273</v>
      </c>
      <c r="B2731" s="117" t="s">
        <v>211</v>
      </c>
      <c r="C2731" s="117" t="s">
        <v>7131</v>
      </c>
      <c r="D2731" s="117" t="s">
        <v>1261</v>
      </c>
      <c r="E2731" s="117" t="s">
        <v>422</v>
      </c>
      <c r="F2731" s="117" t="s">
        <v>1330</v>
      </c>
      <c r="G2731" s="117" t="s">
        <v>422</v>
      </c>
      <c r="H2731" s="117" t="s">
        <v>7132</v>
      </c>
      <c r="I2731" s="117"/>
      <c r="J2731" s="116" t="s">
        <v>1858</v>
      </c>
      <c r="K2731" s="116">
        <v>4.9538890000000002</v>
      </c>
      <c r="L2731" s="116">
        <v>29.436944</v>
      </c>
      <c r="M2731" s="117" t="s">
        <v>1859</v>
      </c>
      <c r="N2731" s="116" t="s">
        <v>159</v>
      </c>
      <c r="O2731" s="116">
        <v>388</v>
      </c>
      <c r="P2731" s="116">
        <v>1941</v>
      </c>
      <c r="Q2731" s="116">
        <v>388</v>
      </c>
      <c r="R2731" s="116">
        <v>1941</v>
      </c>
      <c r="S2731" s="116">
        <v>0</v>
      </c>
      <c r="T2731" s="116">
        <v>0</v>
      </c>
      <c r="U2731" s="116" t="s">
        <v>159</v>
      </c>
      <c r="V2731" s="116">
        <v>223</v>
      </c>
      <c r="W2731" s="116">
        <v>1035</v>
      </c>
      <c r="X2731" s="116">
        <v>152</v>
      </c>
      <c r="Y2731" s="116">
        <v>760</v>
      </c>
      <c r="Z2731" s="116">
        <v>71</v>
      </c>
      <c r="AA2731" s="116">
        <v>275</v>
      </c>
      <c r="AB2731" s="116">
        <v>34</v>
      </c>
      <c r="AC2731" s="116">
        <v>170</v>
      </c>
      <c r="AD2731" s="116">
        <v>24</v>
      </c>
      <c r="AE2731" s="116">
        <v>121</v>
      </c>
      <c r="AF2731" s="116" t="s">
        <v>1860</v>
      </c>
      <c r="AG2731" s="117"/>
      <c r="AH2731" s="117" t="s">
        <v>1861</v>
      </c>
    </row>
    <row r="2732" spans="1:34" x14ac:dyDescent="0.25">
      <c r="A2732" s="117" t="s">
        <v>273</v>
      </c>
      <c r="B2732" s="117" t="s">
        <v>211</v>
      </c>
      <c r="C2732" s="117" t="s">
        <v>7133</v>
      </c>
      <c r="D2732" s="117" t="s">
        <v>1261</v>
      </c>
      <c r="E2732" s="117" t="s">
        <v>422</v>
      </c>
      <c r="F2732" s="117" t="s">
        <v>1330</v>
      </c>
      <c r="G2732" s="117" t="s">
        <v>422</v>
      </c>
      <c r="H2732" s="117" t="s">
        <v>7134</v>
      </c>
      <c r="I2732" s="117"/>
      <c r="J2732" s="116" t="s">
        <v>1858</v>
      </c>
      <c r="K2732" s="116">
        <v>4.9045500000000004</v>
      </c>
      <c r="L2732" s="116">
        <v>29.554549999999999</v>
      </c>
      <c r="M2732" s="117" t="s">
        <v>1859</v>
      </c>
      <c r="N2732" s="116" t="s">
        <v>159</v>
      </c>
      <c r="O2732" s="116">
        <v>381</v>
      </c>
      <c r="P2732" s="116">
        <v>1330</v>
      </c>
      <c r="Q2732" s="116">
        <v>381</v>
      </c>
      <c r="R2732" s="116">
        <v>1330</v>
      </c>
      <c r="S2732" s="116">
        <v>0</v>
      </c>
      <c r="T2732" s="116">
        <v>0</v>
      </c>
      <c r="U2732" s="119" t="s">
        <v>146</v>
      </c>
      <c r="V2732" s="116">
        <v>0</v>
      </c>
      <c r="W2732" s="116">
        <v>0</v>
      </c>
      <c r="X2732" s="116">
        <v>0</v>
      </c>
      <c r="Y2732" s="116">
        <v>0</v>
      </c>
      <c r="Z2732" s="116">
        <v>0</v>
      </c>
      <c r="AA2732" s="116">
        <v>0</v>
      </c>
      <c r="AB2732" s="116">
        <v>0</v>
      </c>
      <c r="AC2732" s="116">
        <v>0</v>
      </c>
      <c r="AD2732" s="116">
        <v>0</v>
      </c>
      <c r="AE2732" s="116">
        <v>0</v>
      </c>
      <c r="AF2732" s="116" t="s">
        <v>1860</v>
      </c>
      <c r="AG2732" s="117"/>
      <c r="AH2732" s="117" t="s">
        <v>1861</v>
      </c>
    </row>
    <row r="2733" spans="1:34" x14ac:dyDescent="0.25">
      <c r="A2733" s="117" t="s">
        <v>273</v>
      </c>
      <c r="B2733" s="117" t="s">
        <v>211</v>
      </c>
      <c r="C2733" s="117" t="s">
        <v>7135</v>
      </c>
      <c r="D2733" s="117" t="s">
        <v>1261</v>
      </c>
      <c r="E2733" s="117" t="s">
        <v>422</v>
      </c>
      <c r="F2733" s="117" t="s">
        <v>1330</v>
      </c>
      <c r="G2733" s="117" t="s">
        <v>422</v>
      </c>
      <c r="H2733" s="117" t="s">
        <v>7136</v>
      </c>
      <c r="I2733" s="117"/>
      <c r="J2733" s="116" t="s">
        <v>1858</v>
      </c>
      <c r="K2733" s="116">
        <v>4.8980560000000004</v>
      </c>
      <c r="L2733" s="116">
        <v>29.520555999999999</v>
      </c>
      <c r="M2733" s="117" t="s">
        <v>1859</v>
      </c>
      <c r="N2733" s="116" t="s">
        <v>159</v>
      </c>
      <c r="O2733" s="116">
        <v>623</v>
      </c>
      <c r="P2733" s="116">
        <v>2442</v>
      </c>
      <c r="Q2733" s="116">
        <v>623</v>
      </c>
      <c r="R2733" s="116">
        <v>2442</v>
      </c>
      <c r="S2733" s="116">
        <v>0</v>
      </c>
      <c r="T2733" s="116">
        <v>0</v>
      </c>
      <c r="U2733" s="119" t="s">
        <v>146</v>
      </c>
      <c r="V2733" s="116">
        <v>0</v>
      </c>
      <c r="W2733" s="116">
        <v>0</v>
      </c>
      <c r="X2733" s="116">
        <v>0</v>
      </c>
      <c r="Y2733" s="116">
        <v>0</v>
      </c>
      <c r="Z2733" s="116">
        <v>0</v>
      </c>
      <c r="AA2733" s="116">
        <v>0</v>
      </c>
      <c r="AB2733" s="116">
        <v>0</v>
      </c>
      <c r="AC2733" s="116">
        <v>0</v>
      </c>
      <c r="AD2733" s="116">
        <v>0</v>
      </c>
      <c r="AE2733" s="116">
        <v>0</v>
      </c>
      <c r="AF2733" s="116" t="s">
        <v>1860</v>
      </c>
      <c r="AG2733" s="117"/>
      <c r="AH2733" s="117" t="s">
        <v>1861</v>
      </c>
    </row>
    <row r="2734" spans="1:34" x14ac:dyDescent="0.25">
      <c r="A2734" s="117" t="s">
        <v>273</v>
      </c>
      <c r="B2734" s="117" t="s">
        <v>211</v>
      </c>
      <c r="C2734" s="117" t="s">
        <v>7137</v>
      </c>
      <c r="D2734" s="117" t="s">
        <v>1261</v>
      </c>
      <c r="E2734" s="117" t="s">
        <v>422</v>
      </c>
      <c r="F2734" s="117" t="s">
        <v>1260</v>
      </c>
      <c r="G2734" s="117" t="s">
        <v>1262</v>
      </c>
      <c r="H2734" s="117" t="s">
        <v>7138</v>
      </c>
      <c r="I2734" s="117"/>
      <c r="J2734" s="116" t="s">
        <v>1858</v>
      </c>
      <c r="K2734" s="116">
        <v>4.7467499999999996</v>
      </c>
      <c r="L2734" s="116">
        <v>29.538</v>
      </c>
      <c r="M2734" s="117" t="s">
        <v>1859</v>
      </c>
      <c r="N2734" s="116" t="s">
        <v>159</v>
      </c>
      <c r="O2734" s="116">
        <v>6</v>
      </c>
      <c r="P2734" s="116">
        <v>31</v>
      </c>
      <c r="Q2734" s="116">
        <v>6</v>
      </c>
      <c r="R2734" s="116">
        <v>31</v>
      </c>
      <c r="S2734" s="116">
        <v>0</v>
      </c>
      <c r="T2734" s="116">
        <v>0</v>
      </c>
      <c r="U2734" s="116" t="s">
        <v>159</v>
      </c>
      <c r="V2734" s="116">
        <v>103</v>
      </c>
      <c r="W2734" s="116">
        <v>518</v>
      </c>
      <c r="X2734" s="116">
        <v>94</v>
      </c>
      <c r="Y2734" s="116">
        <v>473</v>
      </c>
      <c r="Z2734" s="116">
        <v>9</v>
      </c>
      <c r="AA2734" s="116">
        <v>45</v>
      </c>
      <c r="AB2734" s="116">
        <v>8</v>
      </c>
      <c r="AC2734" s="116">
        <v>41</v>
      </c>
      <c r="AD2734" s="116">
        <v>4</v>
      </c>
      <c r="AE2734" s="116">
        <v>19</v>
      </c>
      <c r="AF2734" s="116" t="s">
        <v>1860</v>
      </c>
      <c r="AG2734" s="117"/>
      <c r="AH2734" s="117" t="s">
        <v>1861</v>
      </c>
    </row>
    <row r="2735" spans="1:34" x14ac:dyDescent="0.25">
      <c r="A2735" s="117" t="s">
        <v>273</v>
      </c>
      <c r="B2735" s="117" t="s">
        <v>211</v>
      </c>
      <c r="C2735" s="117" t="s">
        <v>7139</v>
      </c>
      <c r="D2735" s="117" t="s">
        <v>1261</v>
      </c>
      <c r="E2735" s="117" t="s">
        <v>422</v>
      </c>
      <c r="F2735" s="117" t="s">
        <v>1260</v>
      </c>
      <c r="G2735" s="117" t="s">
        <v>1262</v>
      </c>
      <c r="H2735" s="117" t="s">
        <v>7140</v>
      </c>
      <c r="I2735" s="117"/>
      <c r="J2735" s="116" t="s">
        <v>1858</v>
      </c>
      <c r="K2735" s="116">
        <v>4.8070700000000004</v>
      </c>
      <c r="L2735" s="116">
        <v>29.547280000000001</v>
      </c>
      <c r="M2735" s="117" t="s">
        <v>1859</v>
      </c>
      <c r="N2735" s="116" t="s">
        <v>146</v>
      </c>
      <c r="O2735" s="116">
        <v>0</v>
      </c>
      <c r="P2735" s="116">
        <v>0</v>
      </c>
      <c r="Q2735" s="116">
        <v>0</v>
      </c>
      <c r="R2735" s="116">
        <v>0</v>
      </c>
      <c r="S2735" s="116">
        <v>0</v>
      </c>
      <c r="T2735" s="116">
        <v>0</v>
      </c>
      <c r="U2735" s="116" t="s">
        <v>159</v>
      </c>
      <c r="V2735" s="116">
        <v>95</v>
      </c>
      <c r="W2735" s="116">
        <v>479</v>
      </c>
      <c r="X2735" s="116">
        <v>85</v>
      </c>
      <c r="Y2735" s="116">
        <v>429</v>
      </c>
      <c r="Z2735" s="116">
        <v>10</v>
      </c>
      <c r="AA2735" s="116">
        <v>50</v>
      </c>
      <c r="AB2735" s="116">
        <v>6</v>
      </c>
      <c r="AC2735" s="116">
        <v>33</v>
      </c>
      <c r="AD2735" s="116">
        <v>0</v>
      </c>
      <c r="AE2735" s="116">
        <v>0</v>
      </c>
      <c r="AF2735" s="116" t="s">
        <v>1860</v>
      </c>
      <c r="AG2735" s="117"/>
      <c r="AH2735" s="117" t="s">
        <v>1861</v>
      </c>
    </row>
    <row r="2736" spans="1:34" x14ac:dyDescent="0.25">
      <c r="A2736" s="117" t="s">
        <v>273</v>
      </c>
      <c r="B2736" s="117" t="s">
        <v>211</v>
      </c>
      <c r="C2736" s="117" t="s">
        <v>7141</v>
      </c>
      <c r="D2736" s="117" t="s">
        <v>1261</v>
      </c>
      <c r="E2736" s="117" t="s">
        <v>422</v>
      </c>
      <c r="F2736" s="117" t="s">
        <v>1260</v>
      </c>
      <c r="G2736" s="117" t="s">
        <v>1262</v>
      </c>
      <c r="H2736" s="117" t="s">
        <v>7142</v>
      </c>
      <c r="I2736" s="117"/>
      <c r="J2736" s="116" t="s">
        <v>1858</v>
      </c>
      <c r="K2736" s="116">
        <v>4.7825959999999998</v>
      </c>
      <c r="L2736" s="116">
        <v>29.720867999999999</v>
      </c>
      <c r="M2736" s="117" t="s">
        <v>1859</v>
      </c>
      <c r="N2736" s="116" t="s">
        <v>146</v>
      </c>
      <c r="O2736" s="116">
        <v>0</v>
      </c>
      <c r="P2736" s="116">
        <v>0</v>
      </c>
      <c r="Q2736" s="116">
        <v>0</v>
      </c>
      <c r="R2736" s="116">
        <v>0</v>
      </c>
      <c r="S2736" s="116">
        <v>0</v>
      </c>
      <c r="T2736" s="116">
        <v>0</v>
      </c>
      <c r="U2736" s="116" t="s">
        <v>159</v>
      </c>
      <c r="V2736" s="116">
        <v>106</v>
      </c>
      <c r="W2736" s="116">
        <v>529</v>
      </c>
      <c r="X2736" s="116">
        <v>98</v>
      </c>
      <c r="Y2736" s="116">
        <v>490</v>
      </c>
      <c r="Z2736" s="116">
        <v>8</v>
      </c>
      <c r="AA2736" s="116">
        <v>39</v>
      </c>
      <c r="AB2736" s="116">
        <v>14</v>
      </c>
      <c r="AC2736" s="116">
        <v>70</v>
      </c>
      <c r="AD2736" s="116">
        <v>0</v>
      </c>
      <c r="AE2736" s="116">
        <v>0</v>
      </c>
      <c r="AF2736" s="116" t="s">
        <v>1860</v>
      </c>
      <c r="AG2736" s="117"/>
      <c r="AH2736" s="117" t="s">
        <v>1861</v>
      </c>
    </row>
    <row r="2737" spans="1:34" x14ac:dyDescent="0.25">
      <c r="A2737" s="117" t="s">
        <v>273</v>
      </c>
      <c r="B2737" s="117" t="s">
        <v>211</v>
      </c>
      <c r="C2737" s="117" t="s">
        <v>7143</v>
      </c>
      <c r="D2737" s="117" t="s">
        <v>1261</v>
      </c>
      <c r="E2737" s="117" t="s">
        <v>422</v>
      </c>
      <c r="F2737" s="117" t="s">
        <v>1260</v>
      </c>
      <c r="G2737" s="117" t="s">
        <v>1262</v>
      </c>
      <c r="H2737" s="117" t="s">
        <v>7144</v>
      </c>
      <c r="I2737" s="117"/>
      <c r="J2737" s="116" t="s">
        <v>1858</v>
      </c>
      <c r="K2737" s="116">
        <v>4.7561111110000001</v>
      </c>
      <c r="L2737" s="116">
        <v>29.433888888999999</v>
      </c>
      <c r="M2737" s="117" t="s">
        <v>1859</v>
      </c>
      <c r="N2737" s="116" t="s">
        <v>159</v>
      </c>
      <c r="O2737" s="116">
        <v>29</v>
      </c>
      <c r="P2737" s="116">
        <v>148</v>
      </c>
      <c r="Q2737" s="116">
        <v>29</v>
      </c>
      <c r="R2737" s="116">
        <v>148</v>
      </c>
      <c r="S2737" s="116">
        <v>0</v>
      </c>
      <c r="T2737" s="116">
        <v>0</v>
      </c>
      <c r="U2737" s="116" t="s">
        <v>159</v>
      </c>
      <c r="V2737" s="116">
        <v>15</v>
      </c>
      <c r="W2737" s="116">
        <v>75</v>
      </c>
      <c r="X2737" s="116">
        <v>15</v>
      </c>
      <c r="Y2737" s="116">
        <v>75</v>
      </c>
      <c r="Z2737" s="116">
        <v>0</v>
      </c>
      <c r="AA2737" s="116">
        <v>0</v>
      </c>
      <c r="AB2737" s="116">
        <v>12</v>
      </c>
      <c r="AC2737" s="116">
        <v>60</v>
      </c>
      <c r="AD2737" s="116">
        <v>6</v>
      </c>
      <c r="AE2737" s="116">
        <v>31</v>
      </c>
      <c r="AF2737" s="116" t="s">
        <v>1860</v>
      </c>
      <c r="AG2737" s="117"/>
      <c r="AH2737" s="117" t="s">
        <v>1861</v>
      </c>
    </row>
    <row r="2738" spans="1:34" x14ac:dyDescent="0.25">
      <c r="A2738" s="117" t="s">
        <v>273</v>
      </c>
      <c r="B2738" s="117" t="s">
        <v>211</v>
      </c>
      <c r="C2738" s="117" t="s">
        <v>7145</v>
      </c>
      <c r="D2738" s="117" t="s">
        <v>715</v>
      </c>
      <c r="E2738" s="117" t="s">
        <v>421</v>
      </c>
      <c r="F2738" s="117" t="s">
        <v>808</v>
      </c>
      <c r="G2738" s="117" t="s">
        <v>809</v>
      </c>
      <c r="H2738" s="117" t="s">
        <v>7146</v>
      </c>
      <c r="I2738" s="117"/>
      <c r="J2738" s="116" t="s">
        <v>1858</v>
      </c>
      <c r="K2738" s="116">
        <v>5.45906</v>
      </c>
      <c r="L2738" s="116">
        <v>30.472719999999999</v>
      </c>
      <c r="M2738" s="117" t="s">
        <v>1859</v>
      </c>
      <c r="N2738" s="116" t="s">
        <v>159</v>
      </c>
      <c r="O2738" s="116">
        <v>1221</v>
      </c>
      <c r="P2738" s="116">
        <v>6105</v>
      </c>
      <c r="Q2738" s="116">
        <v>1221</v>
      </c>
      <c r="R2738" s="116">
        <v>6105</v>
      </c>
      <c r="S2738" s="116">
        <v>0</v>
      </c>
      <c r="T2738" s="116">
        <v>0</v>
      </c>
      <c r="U2738" s="116" t="s">
        <v>159</v>
      </c>
      <c r="V2738" s="116">
        <v>898</v>
      </c>
      <c r="W2738" s="116">
        <v>4490</v>
      </c>
      <c r="X2738" s="116">
        <v>898</v>
      </c>
      <c r="Y2738" s="116">
        <v>4490</v>
      </c>
      <c r="Z2738" s="116">
        <v>0</v>
      </c>
      <c r="AA2738" s="116">
        <v>0</v>
      </c>
      <c r="AB2738" s="116">
        <v>0</v>
      </c>
      <c r="AC2738" s="116">
        <v>0</v>
      </c>
      <c r="AD2738" s="116">
        <v>84</v>
      </c>
      <c r="AE2738" s="116">
        <v>420</v>
      </c>
      <c r="AF2738" s="116" t="s">
        <v>1860</v>
      </c>
      <c r="AG2738" s="117"/>
      <c r="AH2738" s="117" t="s">
        <v>1861</v>
      </c>
    </row>
    <row r="2739" spans="1:34" x14ac:dyDescent="0.25">
      <c r="A2739" s="117" t="s">
        <v>273</v>
      </c>
      <c r="B2739" s="117" t="s">
        <v>211</v>
      </c>
      <c r="C2739" s="117" t="s">
        <v>7147</v>
      </c>
      <c r="D2739" s="117" t="s">
        <v>715</v>
      </c>
      <c r="E2739" s="117" t="s">
        <v>421</v>
      </c>
      <c r="F2739" s="117" t="s">
        <v>808</v>
      </c>
      <c r="G2739" s="117" t="s">
        <v>809</v>
      </c>
      <c r="H2739" s="117" t="s">
        <v>7148</v>
      </c>
      <c r="I2739" s="117"/>
      <c r="J2739" s="116" t="s">
        <v>1858</v>
      </c>
      <c r="K2739" s="116">
        <v>5.4963829999999998</v>
      </c>
      <c r="L2739" s="116">
        <v>30.643273000000001</v>
      </c>
      <c r="M2739" s="117" t="s">
        <v>1859</v>
      </c>
      <c r="N2739" s="116" t="s">
        <v>159</v>
      </c>
      <c r="O2739" s="116">
        <v>795</v>
      </c>
      <c r="P2739" s="116">
        <v>3975</v>
      </c>
      <c r="Q2739" s="116">
        <v>795</v>
      </c>
      <c r="R2739" s="116">
        <v>3975</v>
      </c>
      <c r="S2739" s="116">
        <v>0</v>
      </c>
      <c r="T2739" s="116">
        <v>0</v>
      </c>
      <c r="U2739" s="116" t="s">
        <v>159</v>
      </c>
      <c r="V2739" s="116">
        <v>709</v>
      </c>
      <c r="W2739" s="116">
        <v>3545</v>
      </c>
      <c r="X2739" s="116">
        <v>709</v>
      </c>
      <c r="Y2739" s="116">
        <v>3545</v>
      </c>
      <c r="Z2739" s="116">
        <v>0</v>
      </c>
      <c r="AA2739" s="116">
        <v>0</v>
      </c>
      <c r="AB2739" s="116">
        <v>0</v>
      </c>
      <c r="AC2739" s="116">
        <v>0</v>
      </c>
      <c r="AD2739" s="116">
        <v>126</v>
      </c>
      <c r="AE2739" s="116">
        <v>630</v>
      </c>
      <c r="AF2739" s="116" t="s">
        <v>1860</v>
      </c>
      <c r="AG2739" s="117"/>
      <c r="AH2739" s="117" t="s">
        <v>1861</v>
      </c>
    </row>
    <row r="2740" spans="1:34" x14ac:dyDescent="0.25">
      <c r="A2740" s="117" t="s">
        <v>273</v>
      </c>
      <c r="B2740" s="117" t="s">
        <v>211</v>
      </c>
      <c r="C2740" s="117" t="s">
        <v>7149</v>
      </c>
      <c r="D2740" s="117" t="s">
        <v>715</v>
      </c>
      <c r="E2740" s="117" t="s">
        <v>421</v>
      </c>
      <c r="F2740" s="117" t="s">
        <v>714</v>
      </c>
      <c r="G2740" s="117" t="s">
        <v>716</v>
      </c>
      <c r="H2740" s="117" t="s">
        <v>7150</v>
      </c>
      <c r="I2740" s="117"/>
      <c r="J2740" s="116" t="s">
        <v>1858</v>
      </c>
      <c r="K2740" s="116">
        <v>5.7454499999999999</v>
      </c>
      <c r="L2740" s="116">
        <v>30.586359999999999</v>
      </c>
      <c r="M2740" s="117" t="s">
        <v>1859</v>
      </c>
      <c r="N2740" s="116" t="s">
        <v>159</v>
      </c>
      <c r="O2740" s="116">
        <v>76</v>
      </c>
      <c r="P2740" s="116">
        <v>380</v>
      </c>
      <c r="Q2740" s="116">
        <v>76</v>
      </c>
      <c r="R2740" s="116">
        <v>380</v>
      </c>
      <c r="S2740" s="116">
        <v>0</v>
      </c>
      <c r="T2740" s="116">
        <v>0</v>
      </c>
      <c r="U2740" s="116" t="s">
        <v>159</v>
      </c>
      <c r="V2740" s="116">
        <v>105</v>
      </c>
      <c r="W2740" s="116">
        <v>525</v>
      </c>
      <c r="X2740" s="116">
        <v>105</v>
      </c>
      <c r="Y2740" s="116">
        <v>525</v>
      </c>
      <c r="Z2740" s="116">
        <v>0</v>
      </c>
      <c r="AA2740" s="116">
        <v>0</v>
      </c>
      <c r="AB2740" s="116">
        <v>0</v>
      </c>
      <c r="AC2740" s="116">
        <v>0</v>
      </c>
      <c r="AD2740" s="116">
        <v>66</v>
      </c>
      <c r="AE2740" s="116">
        <v>330</v>
      </c>
      <c r="AF2740" s="116" t="s">
        <v>1860</v>
      </c>
      <c r="AG2740" s="117"/>
      <c r="AH2740" s="117" t="s">
        <v>1861</v>
      </c>
    </row>
    <row r="2741" spans="1:34" x14ac:dyDescent="0.25">
      <c r="A2741" s="117" t="s">
        <v>273</v>
      </c>
      <c r="B2741" s="117" t="s">
        <v>211</v>
      </c>
      <c r="C2741" s="117" t="s">
        <v>7151</v>
      </c>
      <c r="D2741" s="117" t="s">
        <v>715</v>
      </c>
      <c r="E2741" s="117" t="s">
        <v>421</v>
      </c>
      <c r="F2741" s="117" t="s">
        <v>714</v>
      </c>
      <c r="G2741" s="117" t="s">
        <v>716</v>
      </c>
      <c r="H2741" s="117" t="s">
        <v>716</v>
      </c>
      <c r="I2741" s="117"/>
      <c r="J2741" s="116" t="s">
        <v>1858</v>
      </c>
      <c r="K2741" s="116">
        <v>5.7454499999999999</v>
      </c>
      <c r="L2741" s="116">
        <v>30.545635999999998</v>
      </c>
      <c r="M2741" s="117" t="s">
        <v>1859</v>
      </c>
      <c r="N2741" s="116" t="s">
        <v>159</v>
      </c>
      <c r="O2741" s="116">
        <v>140</v>
      </c>
      <c r="P2741" s="116">
        <v>700</v>
      </c>
      <c r="Q2741" s="116">
        <v>140</v>
      </c>
      <c r="R2741" s="116">
        <v>700</v>
      </c>
      <c r="S2741" s="116">
        <v>0</v>
      </c>
      <c r="T2741" s="116">
        <v>0</v>
      </c>
      <c r="U2741" s="116" t="s">
        <v>159</v>
      </c>
      <c r="V2741" s="116">
        <v>369</v>
      </c>
      <c r="W2741" s="116">
        <v>1845</v>
      </c>
      <c r="X2741" s="116">
        <v>369</v>
      </c>
      <c r="Y2741" s="116">
        <v>1845</v>
      </c>
      <c r="Z2741" s="116">
        <v>0</v>
      </c>
      <c r="AA2741" s="116">
        <v>0</v>
      </c>
      <c r="AB2741" s="116">
        <v>0</v>
      </c>
      <c r="AC2741" s="116">
        <v>0</v>
      </c>
      <c r="AD2741" s="116">
        <v>131</v>
      </c>
      <c r="AE2741" s="116">
        <v>655</v>
      </c>
      <c r="AF2741" s="116" t="s">
        <v>1860</v>
      </c>
      <c r="AG2741" s="117"/>
      <c r="AH2741" s="117" t="s">
        <v>1861</v>
      </c>
    </row>
    <row r="2742" spans="1:34" x14ac:dyDescent="0.25">
      <c r="A2742" s="117" t="s">
        <v>273</v>
      </c>
      <c r="B2742" s="117" t="s">
        <v>211</v>
      </c>
      <c r="C2742" s="117" t="s">
        <v>7152</v>
      </c>
      <c r="D2742" s="117" t="s">
        <v>715</v>
      </c>
      <c r="E2742" s="117" t="s">
        <v>421</v>
      </c>
      <c r="F2742" s="117" t="s">
        <v>714</v>
      </c>
      <c r="G2742" s="117" t="s">
        <v>716</v>
      </c>
      <c r="H2742" s="117" t="s">
        <v>7153</v>
      </c>
      <c r="I2742" s="117"/>
      <c r="J2742" s="116" t="s">
        <v>1858</v>
      </c>
      <c r="K2742" s="116">
        <v>5.6673299999999998</v>
      </c>
      <c r="L2742" s="116">
        <v>30.488589999999999</v>
      </c>
      <c r="M2742" s="117" t="s">
        <v>1859</v>
      </c>
      <c r="N2742" s="116" t="s">
        <v>159</v>
      </c>
      <c r="O2742" s="116">
        <v>57</v>
      </c>
      <c r="P2742" s="116">
        <v>285</v>
      </c>
      <c r="Q2742" s="116">
        <v>57</v>
      </c>
      <c r="R2742" s="116">
        <v>285</v>
      </c>
      <c r="S2742" s="116">
        <v>0</v>
      </c>
      <c r="T2742" s="116">
        <v>0</v>
      </c>
      <c r="U2742" s="116" t="s">
        <v>159</v>
      </c>
      <c r="V2742" s="116">
        <v>280</v>
      </c>
      <c r="W2742" s="116">
        <v>1400</v>
      </c>
      <c r="X2742" s="116">
        <v>280</v>
      </c>
      <c r="Y2742" s="116">
        <v>1400</v>
      </c>
      <c r="Z2742" s="116">
        <v>0</v>
      </c>
      <c r="AA2742" s="116">
        <v>0</v>
      </c>
      <c r="AB2742" s="116">
        <v>0</v>
      </c>
      <c r="AC2742" s="116">
        <v>0</v>
      </c>
      <c r="AD2742" s="116">
        <v>45</v>
      </c>
      <c r="AE2742" s="116">
        <v>255</v>
      </c>
      <c r="AF2742" s="116" t="s">
        <v>1860</v>
      </c>
      <c r="AG2742" s="117"/>
      <c r="AH2742" s="117" t="s">
        <v>1861</v>
      </c>
    </row>
    <row r="2743" spans="1:34" x14ac:dyDescent="0.25">
      <c r="A2743" s="117" t="s">
        <v>273</v>
      </c>
      <c r="B2743" s="117" t="s">
        <v>211</v>
      </c>
      <c r="C2743" s="117" t="s">
        <v>7154</v>
      </c>
      <c r="D2743" s="117" t="s">
        <v>715</v>
      </c>
      <c r="E2743" s="117" t="s">
        <v>421</v>
      </c>
      <c r="F2743" s="117" t="s">
        <v>1534</v>
      </c>
      <c r="G2743" s="117" t="s">
        <v>1535</v>
      </c>
      <c r="H2743" s="117" t="s">
        <v>2586</v>
      </c>
      <c r="I2743" s="117" t="s">
        <v>7155</v>
      </c>
      <c r="J2743" s="116" t="s">
        <v>1858</v>
      </c>
      <c r="K2743" s="116">
        <v>5.1619820000000001</v>
      </c>
      <c r="L2743" s="116">
        <v>30.512623999999999</v>
      </c>
      <c r="M2743" s="117" t="s">
        <v>1859</v>
      </c>
      <c r="N2743" s="116" t="s">
        <v>159</v>
      </c>
      <c r="O2743" s="116">
        <v>516</v>
      </c>
      <c r="P2743" s="116">
        <v>3101</v>
      </c>
      <c r="Q2743" s="116">
        <v>345</v>
      </c>
      <c r="R2743" s="116">
        <v>2072</v>
      </c>
      <c r="S2743" s="116">
        <v>171</v>
      </c>
      <c r="T2743" s="116">
        <v>1029</v>
      </c>
      <c r="U2743" s="119" t="s">
        <v>146</v>
      </c>
      <c r="V2743" s="116">
        <v>0</v>
      </c>
      <c r="W2743" s="116">
        <v>0</v>
      </c>
      <c r="X2743" s="116">
        <v>0</v>
      </c>
      <c r="Y2743" s="116">
        <v>0</v>
      </c>
      <c r="Z2743" s="116">
        <v>0</v>
      </c>
      <c r="AA2743" s="116">
        <v>0</v>
      </c>
      <c r="AB2743" s="116">
        <v>0</v>
      </c>
      <c r="AC2743" s="116">
        <v>0</v>
      </c>
      <c r="AD2743" s="116">
        <v>0</v>
      </c>
      <c r="AE2743" s="116">
        <v>0</v>
      </c>
      <c r="AF2743" s="116" t="s">
        <v>2167</v>
      </c>
      <c r="AG2743" s="117" t="s">
        <v>1958</v>
      </c>
      <c r="AH2743" s="117" t="s">
        <v>1861</v>
      </c>
    </row>
    <row r="2744" spans="1:34" x14ac:dyDescent="0.25">
      <c r="A2744" s="118" t="s">
        <v>273</v>
      </c>
      <c r="B2744" s="118" t="s">
        <v>211</v>
      </c>
      <c r="C2744" s="118" t="s">
        <v>7156</v>
      </c>
      <c r="D2744" s="118" t="s">
        <v>715</v>
      </c>
      <c r="E2744" s="118" t="s">
        <v>421</v>
      </c>
      <c r="F2744" s="118" t="s">
        <v>1534</v>
      </c>
      <c r="G2744" s="118" t="s">
        <v>1535</v>
      </c>
      <c r="H2744" s="118" t="s">
        <v>7157</v>
      </c>
      <c r="I2744" s="118"/>
      <c r="J2744" s="118" t="s">
        <v>1885</v>
      </c>
      <c r="K2744" s="119">
        <v>5.0216010000000004</v>
      </c>
      <c r="L2744" s="119">
        <v>30.495176000000001</v>
      </c>
      <c r="M2744" s="118" t="s">
        <v>1859</v>
      </c>
      <c r="N2744" s="116" t="s">
        <v>159</v>
      </c>
      <c r="O2744" s="119">
        <v>49</v>
      </c>
      <c r="P2744" s="119">
        <v>294</v>
      </c>
      <c r="Q2744" s="119">
        <v>38</v>
      </c>
      <c r="R2744" s="119">
        <v>223</v>
      </c>
      <c r="S2744" s="119">
        <v>11</v>
      </c>
      <c r="T2744" s="119">
        <v>71</v>
      </c>
      <c r="U2744" s="119" t="s">
        <v>146</v>
      </c>
      <c r="V2744" s="119">
        <v>0</v>
      </c>
      <c r="W2744" s="116">
        <v>0</v>
      </c>
      <c r="X2744" s="119">
        <v>0</v>
      </c>
      <c r="Y2744" s="119">
        <v>0</v>
      </c>
      <c r="Z2744" s="119">
        <v>0</v>
      </c>
      <c r="AA2744" s="119">
        <v>0</v>
      </c>
      <c r="AB2744" s="119">
        <v>0</v>
      </c>
      <c r="AC2744" s="119">
        <v>0</v>
      </c>
      <c r="AD2744" s="119">
        <v>0</v>
      </c>
      <c r="AE2744" s="119">
        <v>0</v>
      </c>
      <c r="AF2744" s="116" t="s">
        <v>2167</v>
      </c>
      <c r="AG2744" s="118" t="s">
        <v>1958</v>
      </c>
      <c r="AH2744" s="117" t="s">
        <v>1861</v>
      </c>
    </row>
    <row r="2745" spans="1:34" x14ac:dyDescent="0.25">
      <c r="A2745" s="118" t="s">
        <v>273</v>
      </c>
      <c r="B2745" s="118" t="s">
        <v>211</v>
      </c>
      <c r="C2745" s="118" t="s">
        <v>7158</v>
      </c>
      <c r="D2745" s="118" t="s">
        <v>715</v>
      </c>
      <c r="E2745" s="118" t="s">
        <v>421</v>
      </c>
      <c r="F2745" s="118" t="s">
        <v>1534</v>
      </c>
      <c r="G2745" s="118" t="s">
        <v>1535</v>
      </c>
      <c r="H2745" s="118" t="s">
        <v>7159</v>
      </c>
      <c r="I2745" s="118"/>
      <c r="J2745" s="118" t="s">
        <v>1885</v>
      </c>
      <c r="K2745" s="119">
        <v>5.1598480000000002</v>
      </c>
      <c r="L2745" s="119">
        <v>30.446873</v>
      </c>
      <c r="M2745" s="118" t="s">
        <v>1859</v>
      </c>
      <c r="N2745" s="116" t="s">
        <v>159</v>
      </c>
      <c r="O2745" s="119">
        <v>55</v>
      </c>
      <c r="P2745" s="119">
        <v>331</v>
      </c>
      <c r="Q2745" s="119">
        <v>36</v>
      </c>
      <c r="R2745" s="119">
        <v>215</v>
      </c>
      <c r="S2745" s="119">
        <v>19</v>
      </c>
      <c r="T2745" s="119">
        <v>116</v>
      </c>
      <c r="U2745" s="119" t="s">
        <v>146</v>
      </c>
      <c r="V2745" s="119">
        <v>0</v>
      </c>
      <c r="W2745" s="116">
        <v>0</v>
      </c>
      <c r="X2745" s="119">
        <v>0</v>
      </c>
      <c r="Y2745" s="119">
        <v>0</v>
      </c>
      <c r="Z2745" s="119">
        <v>0</v>
      </c>
      <c r="AA2745" s="119">
        <v>0</v>
      </c>
      <c r="AB2745" s="119">
        <v>0</v>
      </c>
      <c r="AC2745" s="119">
        <v>0</v>
      </c>
      <c r="AD2745" s="119">
        <v>0</v>
      </c>
      <c r="AE2745" s="119">
        <v>0</v>
      </c>
      <c r="AF2745" s="116" t="s">
        <v>2167</v>
      </c>
      <c r="AG2745" s="118" t="s">
        <v>1958</v>
      </c>
      <c r="AH2745" s="117" t="s">
        <v>1861</v>
      </c>
    </row>
    <row r="2746" spans="1:34" x14ac:dyDescent="0.25">
      <c r="A2746" s="118" t="s">
        <v>273</v>
      </c>
      <c r="B2746" s="118" t="s">
        <v>211</v>
      </c>
      <c r="C2746" s="118" t="s">
        <v>7160</v>
      </c>
      <c r="D2746" s="118" t="s">
        <v>715</v>
      </c>
      <c r="E2746" s="118" t="s">
        <v>421</v>
      </c>
      <c r="F2746" s="118" t="s">
        <v>1534</v>
      </c>
      <c r="G2746" s="118" t="s">
        <v>1535</v>
      </c>
      <c r="H2746" s="118" t="s">
        <v>7161</v>
      </c>
      <c r="I2746" s="118"/>
      <c r="J2746" s="118" t="s">
        <v>1885</v>
      </c>
      <c r="K2746" s="119">
        <v>5.2444499999999996</v>
      </c>
      <c r="L2746" s="119">
        <v>30.5015</v>
      </c>
      <c r="M2746" s="118" t="s">
        <v>1859</v>
      </c>
      <c r="N2746" s="116" t="s">
        <v>159</v>
      </c>
      <c r="O2746" s="119">
        <v>70</v>
      </c>
      <c r="P2746" s="119">
        <v>421</v>
      </c>
      <c r="Q2746" s="119">
        <v>50</v>
      </c>
      <c r="R2746" s="119">
        <v>300</v>
      </c>
      <c r="S2746" s="119">
        <v>20</v>
      </c>
      <c r="T2746" s="119">
        <v>121</v>
      </c>
      <c r="U2746" s="119" t="s">
        <v>146</v>
      </c>
      <c r="V2746" s="119">
        <v>0</v>
      </c>
      <c r="W2746" s="116">
        <v>0</v>
      </c>
      <c r="X2746" s="119">
        <v>0</v>
      </c>
      <c r="Y2746" s="119">
        <v>0</v>
      </c>
      <c r="Z2746" s="119">
        <v>0</v>
      </c>
      <c r="AA2746" s="119">
        <v>0</v>
      </c>
      <c r="AB2746" s="119">
        <v>0</v>
      </c>
      <c r="AC2746" s="119">
        <v>0</v>
      </c>
      <c r="AD2746" s="119">
        <v>0</v>
      </c>
      <c r="AE2746" s="119">
        <v>0</v>
      </c>
      <c r="AF2746" s="116" t="s">
        <v>2167</v>
      </c>
      <c r="AG2746" s="118" t="s">
        <v>1958</v>
      </c>
      <c r="AH2746" s="117" t="s">
        <v>1861</v>
      </c>
    </row>
    <row r="2747" spans="1:34" x14ac:dyDescent="0.25">
      <c r="A2747" s="118" t="s">
        <v>273</v>
      </c>
      <c r="B2747" s="118" t="s">
        <v>211</v>
      </c>
      <c r="C2747" s="118" t="s">
        <v>7162</v>
      </c>
      <c r="D2747" s="118" t="s">
        <v>715</v>
      </c>
      <c r="E2747" s="118" t="s">
        <v>421</v>
      </c>
      <c r="F2747" s="118" t="s">
        <v>1534</v>
      </c>
      <c r="G2747" s="118" t="s">
        <v>1535</v>
      </c>
      <c r="H2747" s="118" t="s">
        <v>7163</v>
      </c>
      <c r="I2747" s="118"/>
      <c r="J2747" s="118" t="s">
        <v>1885</v>
      </c>
      <c r="K2747" s="119">
        <v>5.1981570000000001</v>
      </c>
      <c r="L2747" s="119">
        <v>30.507788000000001</v>
      </c>
      <c r="M2747" s="118" t="s">
        <v>1859</v>
      </c>
      <c r="N2747" s="116" t="s">
        <v>159</v>
      </c>
      <c r="O2747" s="119">
        <v>178</v>
      </c>
      <c r="P2747" s="119">
        <v>1073</v>
      </c>
      <c r="Q2747" s="119">
        <v>106</v>
      </c>
      <c r="R2747" s="119">
        <v>639</v>
      </c>
      <c r="S2747" s="119">
        <v>72</v>
      </c>
      <c r="T2747" s="119">
        <v>434</v>
      </c>
      <c r="U2747" s="119" t="s">
        <v>146</v>
      </c>
      <c r="V2747" s="119">
        <v>0</v>
      </c>
      <c r="W2747" s="116">
        <v>0</v>
      </c>
      <c r="X2747" s="119">
        <v>0</v>
      </c>
      <c r="Y2747" s="119">
        <v>0</v>
      </c>
      <c r="Z2747" s="119">
        <v>0</v>
      </c>
      <c r="AA2747" s="119">
        <v>0</v>
      </c>
      <c r="AB2747" s="119">
        <v>0</v>
      </c>
      <c r="AC2747" s="119">
        <v>0</v>
      </c>
      <c r="AD2747" s="119">
        <v>0</v>
      </c>
      <c r="AE2747" s="119">
        <v>0</v>
      </c>
      <c r="AF2747" s="116" t="s">
        <v>2167</v>
      </c>
      <c r="AG2747" s="118" t="s">
        <v>1958</v>
      </c>
      <c r="AH2747" s="117" t="s">
        <v>1861</v>
      </c>
    </row>
    <row r="2748" spans="1:34" x14ac:dyDescent="0.25">
      <c r="A2748" s="117" t="s">
        <v>273</v>
      </c>
      <c r="B2748" s="117" t="s">
        <v>211</v>
      </c>
      <c r="C2748" s="117" t="s">
        <v>7164</v>
      </c>
      <c r="D2748" s="117" t="s">
        <v>715</v>
      </c>
      <c r="E2748" s="117" t="s">
        <v>421</v>
      </c>
      <c r="F2748" s="117" t="s">
        <v>805</v>
      </c>
      <c r="G2748" s="117" t="s">
        <v>806</v>
      </c>
      <c r="H2748" s="117" t="s">
        <v>7165</v>
      </c>
      <c r="I2748" s="117"/>
      <c r="J2748" s="116" t="s">
        <v>1858</v>
      </c>
      <c r="K2748" s="116">
        <v>5.2933000000000003</v>
      </c>
      <c r="L2748" s="116">
        <v>30.433489999999999</v>
      </c>
      <c r="M2748" s="117" t="s">
        <v>1859</v>
      </c>
      <c r="N2748" s="116" t="s">
        <v>159</v>
      </c>
      <c r="O2748" s="116">
        <v>237</v>
      </c>
      <c r="P2748" s="116">
        <v>1185</v>
      </c>
      <c r="Q2748" s="116">
        <v>237</v>
      </c>
      <c r="R2748" s="116">
        <v>1185</v>
      </c>
      <c r="S2748" s="116">
        <v>0</v>
      </c>
      <c r="T2748" s="116">
        <v>0</v>
      </c>
      <c r="U2748" s="116" t="s">
        <v>159</v>
      </c>
      <c r="V2748" s="116">
        <v>87</v>
      </c>
      <c r="W2748" s="116">
        <v>435</v>
      </c>
      <c r="X2748" s="116">
        <v>87</v>
      </c>
      <c r="Y2748" s="116">
        <v>435</v>
      </c>
      <c r="Z2748" s="116">
        <v>0</v>
      </c>
      <c r="AA2748" s="116">
        <v>0</v>
      </c>
      <c r="AB2748" s="116">
        <v>0</v>
      </c>
      <c r="AC2748" s="116">
        <v>0</v>
      </c>
      <c r="AD2748" s="116">
        <v>21</v>
      </c>
      <c r="AE2748" s="116">
        <v>105</v>
      </c>
      <c r="AF2748" s="116" t="s">
        <v>1860</v>
      </c>
      <c r="AG2748" s="117"/>
      <c r="AH2748" s="117" t="s">
        <v>1861</v>
      </c>
    </row>
    <row r="2749" spans="1:34" x14ac:dyDescent="0.25">
      <c r="A2749" s="117" t="s">
        <v>273</v>
      </c>
      <c r="B2749" s="117" t="s">
        <v>211</v>
      </c>
      <c r="C2749" s="117" t="s">
        <v>7166</v>
      </c>
      <c r="D2749" s="117" t="s">
        <v>715</v>
      </c>
      <c r="E2749" s="117" t="s">
        <v>421</v>
      </c>
      <c r="F2749" s="117" t="s">
        <v>805</v>
      </c>
      <c r="G2749" s="117" t="s">
        <v>806</v>
      </c>
      <c r="H2749" s="117" t="s">
        <v>2586</v>
      </c>
      <c r="I2749" s="117"/>
      <c r="J2749" s="116" t="s">
        <v>1858</v>
      </c>
      <c r="K2749" s="116">
        <v>5.3434999999999997</v>
      </c>
      <c r="L2749" s="116">
        <v>30.440999999999999</v>
      </c>
      <c r="M2749" s="117" t="s">
        <v>1859</v>
      </c>
      <c r="N2749" s="116" t="s">
        <v>159</v>
      </c>
      <c r="O2749" s="116">
        <v>150</v>
      </c>
      <c r="P2749" s="116">
        <v>750</v>
      </c>
      <c r="Q2749" s="116">
        <v>150</v>
      </c>
      <c r="R2749" s="116">
        <v>750</v>
      </c>
      <c r="S2749" s="116">
        <v>0</v>
      </c>
      <c r="T2749" s="116">
        <v>0</v>
      </c>
      <c r="U2749" s="116" t="s">
        <v>159</v>
      </c>
      <c r="V2749" s="116">
        <v>166</v>
      </c>
      <c r="W2749" s="116">
        <v>830</v>
      </c>
      <c r="X2749" s="116">
        <v>166</v>
      </c>
      <c r="Y2749" s="116">
        <v>830</v>
      </c>
      <c r="Z2749" s="116">
        <v>0</v>
      </c>
      <c r="AA2749" s="116">
        <v>0</v>
      </c>
      <c r="AB2749" s="116">
        <v>0</v>
      </c>
      <c r="AC2749" s="116">
        <v>0</v>
      </c>
      <c r="AD2749" s="116">
        <v>42</v>
      </c>
      <c r="AE2749" s="116">
        <v>210</v>
      </c>
      <c r="AF2749" s="116" t="s">
        <v>1860</v>
      </c>
      <c r="AG2749" s="117"/>
      <c r="AH2749" s="117" t="s">
        <v>1861</v>
      </c>
    </row>
    <row r="2750" spans="1:34" x14ac:dyDescent="0.25">
      <c r="A2750" s="117" t="s">
        <v>273</v>
      </c>
      <c r="B2750" s="117" t="s">
        <v>211</v>
      </c>
      <c r="C2750" s="117" t="s">
        <v>7167</v>
      </c>
      <c r="D2750" s="117" t="s">
        <v>715</v>
      </c>
      <c r="E2750" s="117" t="s">
        <v>421</v>
      </c>
      <c r="F2750" s="117" t="s">
        <v>805</v>
      </c>
      <c r="G2750" s="117" t="s">
        <v>806</v>
      </c>
      <c r="H2750" s="117" t="s">
        <v>7168</v>
      </c>
      <c r="I2750" s="117"/>
      <c r="J2750" s="116" t="s">
        <v>1858</v>
      </c>
      <c r="K2750" s="116">
        <v>5.3132200000000003</v>
      </c>
      <c r="L2750" s="116">
        <v>30.440200000000001</v>
      </c>
      <c r="M2750" s="117" t="s">
        <v>1859</v>
      </c>
      <c r="N2750" s="116" t="s">
        <v>159</v>
      </c>
      <c r="O2750" s="116">
        <v>85</v>
      </c>
      <c r="P2750" s="116">
        <v>425</v>
      </c>
      <c r="Q2750" s="116">
        <v>85</v>
      </c>
      <c r="R2750" s="116">
        <v>425</v>
      </c>
      <c r="S2750" s="116">
        <v>0</v>
      </c>
      <c r="T2750" s="116">
        <v>0</v>
      </c>
      <c r="U2750" s="116" t="s">
        <v>159</v>
      </c>
      <c r="V2750" s="116">
        <v>118</v>
      </c>
      <c r="W2750" s="116">
        <v>590</v>
      </c>
      <c r="X2750" s="116">
        <v>118</v>
      </c>
      <c r="Y2750" s="116">
        <v>590</v>
      </c>
      <c r="Z2750" s="116">
        <v>0</v>
      </c>
      <c r="AA2750" s="116">
        <v>0</v>
      </c>
      <c r="AB2750" s="116">
        <v>0</v>
      </c>
      <c r="AC2750" s="116">
        <v>0</v>
      </c>
      <c r="AD2750" s="116">
        <v>18</v>
      </c>
      <c r="AE2750" s="116">
        <v>90</v>
      </c>
      <c r="AF2750" s="116" t="s">
        <v>1860</v>
      </c>
      <c r="AG2750" s="117"/>
      <c r="AH2750" s="117" t="s">
        <v>1861</v>
      </c>
    </row>
    <row r="2751" spans="1:34" x14ac:dyDescent="0.25">
      <c r="A2751" s="117" t="s">
        <v>273</v>
      </c>
      <c r="B2751" s="117" t="s">
        <v>211</v>
      </c>
      <c r="C2751" s="117" t="s">
        <v>7169</v>
      </c>
      <c r="D2751" s="117" t="s">
        <v>715</v>
      </c>
      <c r="E2751" s="117" t="s">
        <v>421</v>
      </c>
      <c r="F2751" s="117" t="s">
        <v>805</v>
      </c>
      <c r="G2751" s="117" t="s">
        <v>806</v>
      </c>
      <c r="H2751" s="117" t="s">
        <v>7170</v>
      </c>
      <c r="I2751" s="117"/>
      <c r="J2751" s="116" t="s">
        <v>1858</v>
      </c>
      <c r="K2751" s="116">
        <v>5.3772799999999998</v>
      </c>
      <c r="L2751" s="116">
        <v>30.469899999999999</v>
      </c>
      <c r="M2751" s="117" t="s">
        <v>1859</v>
      </c>
      <c r="N2751" s="116" t="s">
        <v>159</v>
      </c>
      <c r="O2751" s="116">
        <v>20</v>
      </c>
      <c r="P2751" s="116">
        <v>100</v>
      </c>
      <c r="Q2751" s="116">
        <v>20</v>
      </c>
      <c r="R2751" s="116">
        <v>100</v>
      </c>
      <c r="S2751" s="116">
        <v>0</v>
      </c>
      <c r="T2751" s="116">
        <v>0</v>
      </c>
      <c r="U2751" s="116" t="s">
        <v>159</v>
      </c>
      <c r="V2751" s="116">
        <v>145</v>
      </c>
      <c r="W2751" s="116">
        <v>725</v>
      </c>
      <c r="X2751" s="116">
        <v>145</v>
      </c>
      <c r="Y2751" s="116">
        <v>725</v>
      </c>
      <c r="Z2751" s="116">
        <v>0</v>
      </c>
      <c r="AA2751" s="116">
        <v>0</v>
      </c>
      <c r="AB2751" s="116">
        <v>0</v>
      </c>
      <c r="AC2751" s="116">
        <v>0</v>
      </c>
      <c r="AD2751" s="116">
        <v>22</v>
      </c>
      <c r="AE2751" s="116">
        <v>110</v>
      </c>
      <c r="AF2751" s="116" t="s">
        <v>1860</v>
      </c>
      <c r="AG2751" s="117"/>
      <c r="AH2751" s="117" t="s">
        <v>1861</v>
      </c>
    </row>
    <row r="2752" spans="1:34" x14ac:dyDescent="0.25">
      <c r="A2752" s="117" t="s">
        <v>273</v>
      </c>
      <c r="B2752" s="117" t="s">
        <v>211</v>
      </c>
      <c r="C2752" s="117" t="s">
        <v>7171</v>
      </c>
      <c r="D2752" s="117" t="s">
        <v>715</v>
      </c>
      <c r="E2752" s="117" t="s">
        <v>421</v>
      </c>
      <c r="F2752" s="117" t="s">
        <v>820</v>
      </c>
      <c r="G2752" s="117" t="s">
        <v>821</v>
      </c>
      <c r="H2752" s="117" t="s">
        <v>7172</v>
      </c>
      <c r="I2752" s="117"/>
      <c r="J2752" s="116" t="s">
        <v>1858</v>
      </c>
      <c r="K2752" s="116">
        <v>5.1461099040000002</v>
      </c>
      <c r="L2752" s="116">
        <v>30.695828723999998</v>
      </c>
      <c r="M2752" s="117" t="s">
        <v>1859</v>
      </c>
      <c r="N2752" s="116" t="s">
        <v>159</v>
      </c>
      <c r="O2752" s="116">
        <v>90</v>
      </c>
      <c r="P2752" s="116">
        <v>450</v>
      </c>
      <c r="Q2752" s="116">
        <v>90</v>
      </c>
      <c r="R2752" s="116">
        <v>450</v>
      </c>
      <c r="S2752" s="116">
        <v>0</v>
      </c>
      <c r="T2752" s="116">
        <v>0</v>
      </c>
      <c r="U2752" s="116" t="s">
        <v>159</v>
      </c>
      <c r="V2752" s="116">
        <v>201</v>
      </c>
      <c r="W2752" s="116">
        <v>1005</v>
      </c>
      <c r="X2752" s="116">
        <v>201</v>
      </c>
      <c r="Y2752" s="116">
        <v>1005</v>
      </c>
      <c r="Z2752" s="116">
        <v>0</v>
      </c>
      <c r="AA2752" s="116">
        <v>0</v>
      </c>
      <c r="AB2752" s="116">
        <v>0</v>
      </c>
      <c r="AC2752" s="116">
        <v>0</v>
      </c>
      <c r="AD2752" s="116">
        <v>143</v>
      </c>
      <c r="AE2752" s="116">
        <v>715</v>
      </c>
      <c r="AF2752" s="116" t="s">
        <v>1860</v>
      </c>
      <c r="AG2752" s="117"/>
      <c r="AH2752" s="117" t="s">
        <v>1861</v>
      </c>
    </row>
    <row r="2753" spans="1:34" x14ac:dyDescent="0.25">
      <c r="A2753" s="117" t="s">
        <v>273</v>
      </c>
      <c r="B2753" s="117" t="s">
        <v>211</v>
      </c>
      <c r="C2753" s="117" t="s">
        <v>7173</v>
      </c>
      <c r="D2753" s="117" t="s">
        <v>715</v>
      </c>
      <c r="E2753" s="117" t="s">
        <v>421</v>
      </c>
      <c r="F2753" s="117" t="s">
        <v>820</v>
      </c>
      <c r="G2753" s="117" t="s">
        <v>821</v>
      </c>
      <c r="H2753" s="117" t="s">
        <v>7174</v>
      </c>
      <c r="I2753" s="117"/>
      <c r="J2753" s="116" t="s">
        <v>1858</v>
      </c>
      <c r="K2753" s="116">
        <v>5.4269400000000001</v>
      </c>
      <c r="L2753" s="116">
        <v>30.391950000000001</v>
      </c>
      <c r="M2753" s="117" t="s">
        <v>1859</v>
      </c>
      <c r="N2753" s="116" t="s">
        <v>159</v>
      </c>
      <c r="O2753" s="116">
        <v>218</v>
      </c>
      <c r="P2753" s="116">
        <v>1090</v>
      </c>
      <c r="Q2753" s="116">
        <v>218</v>
      </c>
      <c r="R2753" s="116">
        <v>1090</v>
      </c>
      <c r="S2753" s="116">
        <v>0</v>
      </c>
      <c r="T2753" s="116">
        <v>0</v>
      </c>
      <c r="U2753" s="116" t="s">
        <v>159</v>
      </c>
      <c r="V2753" s="116">
        <v>239</v>
      </c>
      <c r="W2753" s="116">
        <v>1195</v>
      </c>
      <c r="X2753" s="116">
        <v>239</v>
      </c>
      <c r="Y2753" s="116">
        <v>1195</v>
      </c>
      <c r="Z2753" s="116">
        <v>0</v>
      </c>
      <c r="AA2753" s="116">
        <v>0</v>
      </c>
      <c r="AB2753" s="116">
        <v>0</v>
      </c>
      <c r="AC2753" s="116">
        <v>0</v>
      </c>
      <c r="AD2753" s="116">
        <v>196</v>
      </c>
      <c r="AE2753" s="116">
        <v>975</v>
      </c>
      <c r="AF2753" s="116" t="s">
        <v>1860</v>
      </c>
      <c r="AG2753" s="117"/>
      <c r="AH2753" s="117" t="s">
        <v>1861</v>
      </c>
    </row>
    <row r="2754" spans="1:34" x14ac:dyDescent="0.25">
      <c r="A2754" s="117" t="s">
        <v>273</v>
      </c>
      <c r="B2754" s="117" t="s">
        <v>211</v>
      </c>
      <c r="C2754" s="117" t="s">
        <v>7175</v>
      </c>
      <c r="D2754" s="117" t="s">
        <v>715</v>
      </c>
      <c r="E2754" s="117" t="s">
        <v>421</v>
      </c>
      <c r="F2754" s="117" t="s">
        <v>820</v>
      </c>
      <c r="G2754" s="117" t="s">
        <v>821</v>
      </c>
      <c r="H2754" s="117" t="s">
        <v>7176</v>
      </c>
      <c r="I2754" s="117"/>
      <c r="J2754" s="116" t="s">
        <v>1858</v>
      </c>
      <c r="K2754" s="116">
        <v>5.0637999999999996</v>
      </c>
      <c r="L2754" s="116">
        <v>30.7364</v>
      </c>
      <c r="M2754" s="117" t="s">
        <v>1859</v>
      </c>
      <c r="N2754" s="116" t="s">
        <v>159</v>
      </c>
      <c r="O2754" s="116">
        <v>133</v>
      </c>
      <c r="P2754" s="116">
        <v>665</v>
      </c>
      <c r="Q2754" s="116">
        <v>133</v>
      </c>
      <c r="R2754" s="116">
        <v>665</v>
      </c>
      <c r="S2754" s="116">
        <v>0</v>
      </c>
      <c r="T2754" s="116">
        <v>0</v>
      </c>
      <c r="U2754" s="116" t="s">
        <v>159</v>
      </c>
      <c r="V2754" s="116">
        <v>223</v>
      </c>
      <c r="W2754" s="116">
        <v>1115</v>
      </c>
      <c r="X2754" s="116">
        <v>223</v>
      </c>
      <c r="Y2754" s="116">
        <v>1115</v>
      </c>
      <c r="Z2754" s="116">
        <v>0</v>
      </c>
      <c r="AA2754" s="116">
        <v>0</v>
      </c>
      <c r="AB2754" s="116">
        <v>0</v>
      </c>
      <c r="AC2754" s="116">
        <v>0</v>
      </c>
      <c r="AD2754" s="116">
        <v>168</v>
      </c>
      <c r="AE2754" s="116">
        <v>840</v>
      </c>
      <c r="AF2754" s="116" t="s">
        <v>1860</v>
      </c>
      <c r="AG2754" s="117"/>
      <c r="AH2754" s="117" t="s">
        <v>1861</v>
      </c>
    </row>
    <row r="2755" spans="1:34" x14ac:dyDescent="0.25">
      <c r="A2755" s="117" t="s">
        <v>273</v>
      </c>
      <c r="B2755" s="117" t="s">
        <v>211</v>
      </c>
      <c r="C2755" s="117" t="s">
        <v>7177</v>
      </c>
      <c r="D2755" s="117" t="s">
        <v>418</v>
      </c>
      <c r="E2755" s="117" t="s">
        <v>419</v>
      </c>
      <c r="F2755" s="117" t="s">
        <v>417</v>
      </c>
      <c r="G2755" s="117" t="s">
        <v>420</v>
      </c>
      <c r="H2755" s="117" t="s">
        <v>7178</v>
      </c>
      <c r="I2755" s="117"/>
      <c r="J2755" s="116" t="s">
        <v>1858</v>
      </c>
      <c r="K2755" s="116">
        <v>5.5196899999999998</v>
      </c>
      <c r="L2755" s="116">
        <v>30.344539999999999</v>
      </c>
      <c r="M2755" s="117" t="s">
        <v>1859</v>
      </c>
      <c r="N2755" s="116" t="s">
        <v>159</v>
      </c>
      <c r="O2755" s="116">
        <v>12</v>
      </c>
      <c r="P2755" s="116">
        <v>60</v>
      </c>
      <c r="Q2755" s="116">
        <v>12</v>
      </c>
      <c r="R2755" s="116">
        <v>60</v>
      </c>
      <c r="S2755" s="116">
        <v>0</v>
      </c>
      <c r="T2755" s="116">
        <v>0</v>
      </c>
      <c r="U2755" s="116" t="s">
        <v>159</v>
      </c>
      <c r="V2755" s="116">
        <v>112</v>
      </c>
      <c r="W2755" s="116">
        <v>963</v>
      </c>
      <c r="X2755" s="116">
        <v>95</v>
      </c>
      <c r="Y2755" s="116">
        <v>879</v>
      </c>
      <c r="Z2755" s="116">
        <v>17</v>
      </c>
      <c r="AA2755" s="116">
        <v>84</v>
      </c>
      <c r="AB2755" s="116">
        <v>0</v>
      </c>
      <c r="AC2755" s="116">
        <v>0</v>
      </c>
      <c r="AD2755" s="116">
        <v>0</v>
      </c>
      <c r="AE2755" s="116">
        <v>0</v>
      </c>
      <c r="AF2755" s="116" t="s">
        <v>1860</v>
      </c>
      <c r="AG2755" s="117"/>
      <c r="AH2755" s="117" t="s">
        <v>1861</v>
      </c>
    </row>
    <row r="2756" spans="1:34" x14ac:dyDescent="0.25">
      <c r="A2756" s="117" t="s">
        <v>273</v>
      </c>
      <c r="B2756" s="117" t="s">
        <v>211</v>
      </c>
      <c r="C2756" s="117" t="s">
        <v>7179</v>
      </c>
      <c r="D2756" s="117" t="s">
        <v>418</v>
      </c>
      <c r="E2756" s="117" t="s">
        <v>419</v>
      </c>
      <c r="F2756" s="117" t="s">
        <v>417</v>
      </c>
      <c r="G2756" s="117" t="s">
        <v>420</v>
      </c>
      <c r="H2756" s="117" t="s">
        <v>1887</v>
      </c>
      <c r="I2756" s="117"/>
      <c r="J2756" s="116" t="s">
        <v>1858</v>
      </c>
      <c r="K2756" s="116">
        <v>5.5192100000000002</v>
      </c>
      <c r="L2756" s="116">
        <v>30.33991</v>
      </c>
      <c r="M2756" s="117" t="s">
        <v>1859</v>
      </c>
      <c r="N2756" s="116" t="s">
        <v>159</v>
      </c>
      <c r="O2756" s="116">
        <v>17</v>
      </c>
      <c r="P2756" s="116">
        <v>85</v>
      </c>
      <c r="Q2756" s="116">
        <v>17</v>
      </c>
      <c r="R2756" s="116">
        <v>85</v>
      </c>
      <c r="S2756" s="116">
        <v>0</v>
      </c>
      <c r="T2756" s="116">
        <v>0</v>
      </c>
      <c r="U2756" s="116" t="s">
        <v>159</v>
      </c>
      <c r="V2756" s="116">
        <v>274</v>
      </c>
      <c r="W2756" s="116">
        <v>1371</v>
      </c>
      <c r="X2756" s="116">
        <v>258</v>
      </c>
      <c r="Y2756" s="116">
        <v>1293</v>
      </c>
      <c r="Z2756" s="116">
        <v>16</v>
      </c>
      <c r="AA2756" s="116">
        <v>78</v>
      </c>
      <c r="AB2756" s="116">
        <v>0</v>
      </c>
      <c r="AC2756" s="116">
        <v>0</v>
      </c>
      <c r="AD2756" s="116">
        <v>0</v>
      </c>
      <c r="AE2756" s="116">
        <v>0</v>
      </c>
      <c r="AF2756" s="116" t="s">
        <v>1860</v>
      </c>
      <c r="AG2756" s="117"/>
      <c r="AH2756" s="117" t="s">
        <v>1861</v>
      </c>
    </row>
    <row r="2757" spans="1:34" x14ac:dyDescent="0.25">
      <c r="A2757" s="117" t="s">
        <v>273</v>
      </c>
      <c r="B2757" s="117" t="s">
        <v>211</v>
      </c>
      <c r="C2757" s="117" t="s">
        <v>7180</v>
      </c>
      <c r="D2757" s="117" t="s">
        <v>418</v>
      </c>
      <c r="E2757" s="117" t="s">
        <v>419</v>
      </c>
      <c r="F2757" s="117" t="s">
        <v>417</v>
      </c>
      <c r="G2757" s="117" t="s">
        <v>420</v>
      </c>
      <c r="H2757" s="117" t="s">
        <v>7181</v>
      </c>
      <c r="I2757" s="117"/>
      <c r="J2757" s="116" t="s">
        <v>1858</v>
      </c>
      <c r="K2757" s="116">
        <v>5.5149999999999997</v>
      </c>
      <c r="L2757" s="116">
        <v>30.335000000000001</v>
      </c>
      <c r="M2757" s="117" t="s">
        <v>1859</v>
      </c>
      <c r="N2757" s="116" t="s">
        <v>159</v>
      </c>
      <c r="O2757" s="116">
        <v>63</v>
      </c>
      <c r="P2757" s="116">
        <v>315</v>
      </c>
      <c r="Q2757" s="116">
        <v>63</v>
      </c>
      <c r="R2757" s="116">
        <v>315</v>
      </c>
      <c r="S2757" s="116">
        <v>0</v>
      </c>
      <c r="T2757" s="116">
        <v>0</v>
      </c>
      <c r="U2757" s="116" t="s">
        <v>159</v>
      </c>
      <c r="V2757" s="116">
        <v>89</v>
      </c>
      <c r="W2757" s="116">
        <v>452</v>
      </c>
      <c r="X2757" s="116">
        <v>76</v>
      </c>
      <c r="Y2757" s="116">
        <v>385</v>
      </c>
      <c r="Z2757" s="116">
        <v>13</v>
      </c>
      <c r="AA2757" s="116">
        <v>67</v>
      </c>
      <c r="AB2757" s="116">
        <v>0</v>
      </c>
      <c r="AC2757" s="116">
        <v>0</v>
      </c>
      <c r="AD2757" s="116">
        <v>0</v>
      </c>
      <c r="AE2757" s="116">
        <v>0</v>
      </c>
      <c r="AF2757" s="116" t="s">
        <v>1860</v>
      </c>
      <c r="AG2757" s="117"/>
      <c r="AH2757" s="117" t="s">
        <v>1861</v>
      </c>
    </row>
    <row r="2758" spans="1:34" x14ac:dyDescent="0.25">
      <c r="A2758" s="117" t="s">
        <v>273</v>
      </c>
      <c r="B2758" s="117" t="s">
        <v>211</v>
      </c>
      <c r="C2758" s="117" t="s">
        <v>7182</v>
      </c>
      <c r="D2758" s="117" t="s">
        <v>418</v>
      </c>
      <c r="E2758" s="117" t="s">
        <v>419</v>
      </c>
      <c r="F2758" s="117" t="s">
        <v>1363</v>
      </c>
      <c r="G2758" s="117" t="s">
        <v>1364</v>
      </c>
      <c r="H2758" s="117" t="s">
        <v>7183</v>
      </c>
      <c r="I2758" s="117"/>
      <c r="J2758" s="116" t="s">
        <v>1858</v>
      </c>
      <c r="K2758" s="116">
        <v>4.9485999999999999</v>
      </c>
      <c r="L2758" s="116">
        <v>30.334267000000001</v>
      </c>
      <c r="M2758" s="117" t="s">
        <v>1859</v>
      </c>
      <c r="N2758" s="116" t="s">
        <v>146</v>
      </c>
      <c r="O2758" s="116">
        <v>0</v>
      </c>
      <c r="P2758" s="116">
        <v>0</v>
      </c>
      <c r="Q2758" s="116">
        <v>0</v>
      </c>
      <c r="R2758" s="116">
        <v>0</v>
      </c>
      <c r="S2758" s="116">
        <v>0</v>
      </c>
      <c r="T2758" s="116">
        <v>0</v>
      </c>
      <c r="U2758" s="116" t="s">
        <v>159</v>
      </c>
      <c r="V2758" s="116">
        <v>245</v>
      </c>
      <c r="W2758" s="116">
        <v>1240</v>
      </c>
      <c r="X2758" s="116">
        <v>245</v>
      </c>
      <c r="Y2758" s="116">
        <v>1240</v>
      </c>
      <c r="Z2758" s="116">
        <v>0</v>
      </c>
      <c r="AA2758" s="116">
        <v>0</v>
      </c>
      <c r="AB2758" s="116">
        <v>9</v>
      </c>
      <c r="AC2758" s="116">
        <v>45</v>
      </c>
      <c r="AD2758" s="116">
        <v>24</v>
      </c>
      <c r="AE2758" s="116">
        <v>120</v>
      </c>
      <c r="AF2758" s="116" t="s">
        <v>1860</v>
      </c>
      <c r="AG2758" s="117"/>
      <c r="AH2758" s="117" t="s">
        <v>1861</v>
      </c>
    </row>
    <row r="2759" spans="1:34" x14ac:dyDescent="0.25">
      <c r="A2759" s="117" t="s">
        <v>273</v>
      </c>
      <c r="B2759" s="117" t="s">
        <v>211</v>
      </c>
      <c r="C2759" s="117" t="s">
        <v>7184</v>
      </c>
      <c r="D2759" s="117" t="s">
        <v>418</v>
      </c>
      <c r="E2759" s="117" t="s">
        <v>419</v>
      </c>
      <c r="F2759" s="117" t="s">
        <v>1363</v>
      </c>
      <c r="G2759" s="117" t="s">
        <v>1364</v>
      </c>
      <c r="H2759" s="117" t="s">
        <v>7185</v>
      </c>
      <c r="I2759" s="117"/>
      <c r="J2759" s="116" t="s">
        <v>1858</v>
      </c>
      <c r="K2759" s="116">
        <v>4.8412300000000004</v>
      </c>
      <c r="L2759" s="116">
        <v>30.291779999999999</v>
      </c>
      <c r="M2759" s="117" t="s">
        <v>1859</v>
      </c>
      <c r="N2759" s="116" t="s">
        <v>146</v>
      </c>
      <c r="O2759" s="116">
        <v>0</v>
      </c>
      <c r="P2759" s="116">
        <v>0</v>
      </c>
      <c r="Q2759" s="116">
        <v>0</v>
      </c>
      <c r="R2759" s="116">
        <v>0</v>
      </c>
      <c r="S2759" s="116">
        <v>0</v>
      </c>
      <c r="T2759" s="116">
        <v>0</v>
      </c>
      <c r="U2759" s="116" t="s">
        <v>159</v>
      </c>
      <c r="V2759" s="116">
        <v>219</v>
      </c>
      <c r="W2759" s="116">
        <v>1095</v>
      </c>
      <c r="X2759" s="116">
        <v>219</v>
      </c>
      <c r="Y2759" s="116">
        <v>1095</v>
      </c>
      <c r="Z2759" s="116">
        <v>0</v>
      </c>
      <c r="AA2759" s="116">
        <v>0</v>
      </c>
      <c r="AB2759" s="116">
        <v>0</v>
      </c>
      <c r="AC2759" s="116">
        <v>0</v>
      </c>
      <c r="AD2759" s="116">
        <v>32</v>
      </c>
      <c r="AE2759" s="116">
        <v>160</v>
      </c>
      <c r="AF2759" s="116" t="s">
        <v>1860</v>
      </c>
      <c r="AG2759" s="117"/>
      <c r="AH2759" s="117" t="s">
        <v>1861</v>
      </c>
    </row>
    <row r="2760" spans="1:34" x14ac:dyDescent="0.25">
      <c r="A2760" s="117" t="s">
        <v>273</v>
      </c>
      <c r="B2760" s="117" t="s">
        <v>211</v>
      </c>
      <c r="C2760" s="117" t="s">
        <v>7186</v>
      </c>
      <c r="D2760" s="117" t="s">
        <v>418</v>
      </c>
      <c r="E2760" s="117" t="s">
        <v>419</v>
      </c>
      <c r="F2760" s="117" t="s">
        <v>1628</v>
      </c>
      <c r="G2760" s="117" t="s">
        <v>618</v>
      </c>
      <c r="H2760" s="117" t="s">
        <v>7187</v>
      </c>
      <c r="I2760" s="117"/>
      <c r="J2760" s="116" t="s">
        <v>1858</v>
      </c>
      <c r="K2760" s="116">
        <v>5.3648199999999999</v>
      </c>
      <c r="L2760" s="116">
        <v>30.157647999999998</v>
      </c>
      <c r="M2760" s="117" t="s">
        <v>1859</v>
      </c>
      <c r="N2760" s="116" t="s">
        <v>159</v>
      </c>
      <c r="O2760" s="116">
        <v>14</v>
      </c>
      <c r="P2760" s="116">
        <v>74</v>
      </c>
      <c r="Q2760" s="116">
        <v>14</v>
      </c>
      <c r="R2760" s="116">
        <v>74</v>
      </c>
      <c r="S2760" s="116">
        <v>0</v>
      </c>
      <c r="T2760" s="116">
        <v>0</v>
      </c>
      <c r="U2760" s="116" t="s">
        <v>159</v>
      </c>
      <c r="V2760" s="116">
        <v>9</v>
      </c>
      <c r="W2760" s="116">
        <v>46</v>
      </c>
      <c r="X2760" s="116">
        <v>9</v>
      </c>
      <c r="Y2760" s="116">
        <v>46</v>
      </c>
      <c r="Z2760" s="116">
        <v>0</v>
      </c>
      <c r="AA2760" s="116">
        <v>0</v>
      </c>
      <c r="AB2760" s="116">
        <v>0</v>
      </c>
      <c r="AC2760" s="116">
        <v>0</v>
      </c>
      <c r="AD2760" s="116">
        <v>19</v>
      </c>
      <c r="AE2760" s="116">
        <v>96</v>
      </c>
      <c r="AF2760" s="116" t="s">
        <v>2167</v>
      </c>
      <c r="AG2760" s="117" t="s">
        <v>1958</v>
      </c>
      <c r="AH2760" s="117" t="s">
        <v>1861</v>
      </c>
    </row>
    <row r="2761" spans="1:34" x14ac:dyDescent="0.25">
      <c r="A2761" s="117" t="s">
        <v>273</v>
      </c>
      <c r="B2761" s="117" t="s">
        <v>211</v>
      </c>
      <c r="C2761" s="117" t="s">
        <v>7188</v>
      </c>
      <c r="D2761" s="117" t="s">
        <v>418</v>
      </c>
      <c r="E2761" s="117" t="s">
        <v>419</v>
      </c>
      <c r="F2761" s="117" t="s">
        <v>1628</v>
      </c>
      <c r="G2761" s="117" t="s">
        <v>618</v>
      </c>
      <c r="H2761" s="117" t="s">
        <v>618</v>
      </c>
      <c r="I2761" s="117"/>
      <c r="J2761" s="116" t="s">
        <v>1858</v>
      </c>
      <c r="K2761" s="116">
        <v>5.3712299999999997</v>
      </c>
      <c r="L2761" s="116">
        <v>30.159790000000001</v>
      </c>
      <c r="M2761" s="117" t="s">
        <v>1859</v>
      </c>
      <c r="N2761" s="116" t="s">
        <v>146</v>
      </c>
      <c r="O2761" s="116">
        <v>0</v>
      </c>
      <c r="P2761" s="116">
        <v>0</v>
      </c>
      <c r="Q2761" s="116">
        <v>0</v>
      </c>
      <c r="R2761" s="116">
        <v>0</v>
      </c>
      <c r="S2761" s="116">
        <v>0</v>
      </c>
      <c r="T2761" s="116">
        <v>0</v>
      </c>
      <c r="U2761" s="116" t="s">
        <v>159</v>
      </c>
      <c r="V2761" s="116">
        <v>28</v>
      </c>
      <c r="W2761" s="116">
        <v>142</v>
      </c>
      <c r="X2761" s="116">
        <v>28</v>
      </c>
      <c r="Y2761" s="116">
        <v>142</v>
      </c>
      <c r="Z2761" s="116">
        <v>0</v>
      </c>
      <c r="AA2761" s="116">
        <v>0</v>
      </c>
      <c r="AB2761" s="116">
        <v>0</v>
      </c>
      <c r="AC2761" s="116">
        <v>0</v>
      </c>
      <c r="AD2761" s="116">
        <v>22</v>
      </c>
      <c r="AE2761" s="116">
        <v>112</v>
      </c>
      <c r="AF2761" s="116" t="s">
        <v>2167</v>
      </c>
      <c r="AG2761" s="117" t="s">
        <v>1958</v>
      </c>
      <c r="AH2761" s="117" t="s">
        <v>1861</v>
      </c>
    </row>
    <row r="2762" spans="1:34" x14ac:dyDescent="0.25">
      <c r="A2762" s="117" t="s">
        <v>273</v>
      </c>
      <c r="B2762" s="117" t="s">
        <v>211</v>
      </c>
      <c r="C2762" s="117" t="s">
        <v>7189</v>
      </c>
      <c r="D2762" s="117" t="s">
        <v>418</v>
      </c>
      <c r="E2762" s="117" t="s">
        <v>419</v>
      </c>
      <c r="F2762" s="117" t="s">
        <v>1511</v>
      </c>
      <c r="G2762" s="117" t="s">
        <v>1512</v>
      </c>
      <c r="H2762" s="117" t="s">
        <v>7190</v>
      </c>
      <c r="I2762" s="117"/>
      <c r="J2762" s="116" t="s">
        <v>1858</v>
      </c>
      <c r="K2762" s="116">
        <v>5.24939</v>
      </c>
      <c r="L2762" s="116">
        <v>30.204329999999999</v>
      </c>
      <c r="M2762" s="117" t="s">
        <v>1859</v>
      </c>
      <c r="N2762" s="116" t="s">
        <v>159</v>
      </c>
      <c r="O2762" s="116">
        <v>16</v>
      </c>
      <c r="P2762" s="116">
        <v>81</v>
      </c>
      <c r="Q2762" s="116">
        <v>16</v>
      </c>
      <c r="R2762" s="116">
        <v>81</v>
      </c>
      <c r="S2762" s="116">
        <v>0</v>
      </c>
      <c r="T2762" s="116">
        <v>0</v>
      </c>
      <c r="U2762" s="116" t="s">
        <v>159</v>
      </c>
      <c r="V2762" s="116">
        <v>545</v>
      </c>
      <c r="W2762" s="116">
        <v>2725</v>
      </c>
      <c r="X2762" s="116">
        <v>545</v>
      </c>
      <c r="Y2762" s="116">
        <v>2725</v>
      </c>
      <c r="Z2762" s="116">
        <v>0</v>
      </c>
      <c r="AA2762" s="116">
        <v>0</v>
      </c>
      <c r="AB2762" s="116">
        <v>0</v>
      </c>
      <c r="AC2762" s="116">
        <v>0</v>
      </c>
      <c r="AD2762" s="116">
        <v>26</v>
      </c>
      <c r="AE2762" s="116">
        <v>130</v>
      </c>
      <c r="AF2762" s="116" t="s">
        <v>1860</v>
      </c>
      <c r="AG2762" s="117"/>
      <c r="AH2762" s="117" t="s">
        <v>1861</v>
      </c>
    </row>
    <row r="2763" spans="1:34" x14ac:dyDescent="0.25">
      <c r="A2763" s="117" t="s">
        <v>273</v>
      </c>
      <c r="B2763" s="117" t="s">
        <v>211</v>
      </c>
      <c r="C2763" s="117" t="s">
        <v>7191</v>
      </c>
      <c r="D2763" s="117" t="s">
        <v>418</v>
      </c>
      <c r="E2763" s="117" t="s">
        <v>419</v>
      </c>
      <c r="F2763" s="117" t="s">
        <v>1511</v>
      </c>
      <c r="G2763" s="117" t="s">
        <v>1512</v>
      </c>
      <c r="H2763" s="117" t="s">
        <v>7192</v>
      </c>
      <c r="I2763" s="117"/>
      <c r="J2763" s="116" t="s">
        <v>1858</v>
      </c>
      <c r="K2763" s="116">
        <v>5.2427400000000004</v>
      </c>
      <c r="L2763" s="116">
        <v>30.201080000000001</v>
      </c>
      <c r="M2763" s="117" t="s">
        <v>1859</v>
      </c>
      <c r="N2763" s="116" t="s">
        <v>159</v>
      </c>
      <c r="O2763" s="116">
        <v>21</v>
      </c>
      <c r="P2763" s="116">
        <v>107</v>
      </c>
      <c r="Q2763" s="116">
        <v>21</v>
      </c>
      <c r="R2763" s="116">
        <v>107</v>
      </c>
      <c r="S2763" s="116">
        <v>0</v>
      </c>
      <c r="T2763" s="116">
        <v>0</v>
      </c>
      <c r="U2763" s="116" t="s">
        <v>159</v>
      </c>
      <c r="V2763" s="116">
        <v>165</v>
      </c>
      <c r="W2763" s="116">
        <v>825</v>
      </c>
      <c r="X2763" s="116">
        <v>165</v>
      </c>
      <c r="Y2763" s="116">
        <v>825</v>
      </c>
      <c r="Z2763" s="116">
        <v>0</v>
      </c>
      <c r="AA2763" s="116">
        <v>0</v>
      </c>
      <c r="AB2763" s="116">
        <v>12</v>
      </c>
      <c r="AC2763" s="116">
        <v>30</v>
      </c>
      <c r="AD2763" s="116">
        <v>0</v>
      </c>
      <c r="AE2763" s="116">
        <v>0</v>
      </c>
      <c r="AF2763" s="116" t="s">
        <v>1860</v>
      </c>
      <c r="AG2763" s="117"/>
      <c r="AH2763" s="117" t="s">
        <v>1861</v>
      </c>
    </row>
    <row r="2764" spans="1:34" x14ac:dyDescent="0.25">
      <c r="A2764" s="117" t="s">
        <v>273</v>
      </c>
      <c r="B2764" s="117" t="s">
        <v>211</v>
      </c>
      <c r="C2764" s="117" t="s">
        <v>7193</v>
      </c>
      <c r="D2764" s="117" t="s">
        <v>418</v>
      </c>
      <c r="E2764" s="117" t="s">
        <v>419</v>
      </c>
      <c r="F2764" s="117" t="s">
        <v>1385</v>
      </c>
      <c r="G2764" s="117" t="s">
        <v>1386</v>
      </c>
      <c r="H2764" s="117" t="s">
        <v>7194</v>
      </c>
      <c r="I2764" s="117"/>
      <c r="J2764" s="116" t="s">
        <v>1858</v>
      </c>
      <c r="K2764" s="116">
        <v>5.3512500000000003</v>
      </c>
      <c r="L2764" s="116">
        <v>30.304099999999998</v>
      </c>
      <c r="M2764" s="117" t="s">
        <v>1859</v>
      </c>
      <c r="N2764" s="116" t="s">
        <v>146</v>
      </c>
      <c r="O2764" s="116">
        <v>0</v>
      </c>
      <c r="P2764" s="116">
        <v>0</v>
      </c>
      <c r="Q2764" s="116">
        <v>0</v>
      </c>
      <c r="R2764" s="116">
        <v>0</v>
      </c>
      <c r="S2764" s="116">
        <v>0</v>
      </c>
      <c r="T2764" s="116">
        <v>0</v>
      </c>
      <c r="U2764" s="116" t="s">
        <v>159</v>
      </c>
      <c r="V2764" s="116">
        <v>382</v>
      </c>
      <c r="W2764" s="116">
        <v>1910</v>
      </c>
      <c r="X2764" s="116">
        <v>358</v>
      </c>
      <c r="Y2764" s="116">
        <v>1790</v>
      </c>
      <c r="Z2764" s="116">
        <v>24</v>
      </c>
      <c r="AA2764" s="116">
        <v>120</v>
      </c>
      <c r="AB2764" s="116">
        <v>114</v>
      </c>
      <c r="AC2764" s="116">
        <v>570</v>
      </c>
      <c r="AD2764" s="116">
        <v>91</v>
      </c>
      <c r="AE2764" s="116">
        <v>455</v>
      </c>
      <c r="AF2764" s="116" t="s">
        <v>1860</v>
      </c>
      <c r="AG2764" s="117"/>
      <c r="AH2764" s="117" t="s">
        <v>1861</v>
      </c>
    </row>
    <row r="2765" spans="1:34" x14ac:dyDescent="0.25">
      <c r="A2765" s="118" t="s">
        <v>273</v>
      </c>
      <c r="B2765" s="118" t="s">
        <v>211</v>
      </c>
      <c r="C2765" s="118" t="s">
        <v>7195</v>
      </c>
      <c r="D2765" s="118" t="s">
        <v>418</v>
      </c>
      <c r="E2765" s="118" t="s">
        <v>419</v>
      </c>
      <c r="F2765" s="118" t="s">
        <v>1385</v>
      </c>
      <c r="G2765" s="118" t="s">
        <v>1386</v>
      </c>
      <c r="H2765" s="118" t="s">
        <v>7196</v>
      </c>
      <c r="I2765" s="118"/>
      <c r="J2765" s="118" t="s">
        <v>1885</v>
      </c>
      <c r="K2765" s="119">
        <v>5.3369999999999997</v>
      </c>
      <c r="L2765" s="119">
        <v>30.295000000000002</v>
      </c>
      <c r="M2765" s="118" t="s">
        <v>1859</v>
      </c>
      <c r="N2765" s="116" t="s">
        <v>159</v>
      </c>
      <c r="O2765" s="119">
        <v>690</v>
      </c>
      <c r="P2765" s="119">
        <v>3450</v>
      </c>
      <c r="Q2765" s="119">
        <v>690</v>
      </c>
      <c r="R2765" s="119">
        <v>3450</v>
      </c>
      <c r="S2765" s="119">
        <v>0</v>
      </c>
      <c r="T2765" s="119">
        <v>0</v>
      </c>
      <c r="U2765" s="119" t="s">
        <v>146</v>
      </c>
      <c r="V2765" s="119">
        <v>0</v>
      </c>
      <c r="W2765" s="116">
        <v>0</v>
      </c>
      <c r="X2765" s="119">
        <v>0</v>
      </c>
      <c r="Y2765" s="119">
        <v>0</v>
      </c>
      <c r="Z2765" s="119">
        <v>0</v>
      </c>
      <c r="AA2765" s="119">
        <v>0</v>
      </c>
      <c r="AB2765" s="119">
        <v>0</v>
      </c>
      <c r="AC2765" s="119">
        <v>0</v>
      </c>
      <c r="AD2765" s="119">
        <v>0</v>
      </c>
      <c r="AE2765" s="119">
        <v>0</v>
      </c>
      <c r="AF2765" s="116" t="s">
        <v>1860</v>
      </c>
      <c r="AG2765" s="118"/>
      <c r="AH2765" s="117" t="s">
        <v>1861</v>
      </c>
    </row>
    <row r="2766" spans="1:34" x14ac:dyDescent="0.25">
      <c r="A2766" s="117" t="s">
        <v>273</v>
      </c>
      <c r="B2766" s="117" t="s">
        <v>211</v>
      </c>
      <c r="C2766" s="117" t="s">
        <v>7197</v>
      </c>
      <c r="D2766" s="117" t="s">
        <v>418</v>
      </c>
      <c r="E2766" s="117" t="s">
        <v>419</v>
      </c>
      <c r="F2766" s="117" t="s">
        <v>1385</v>
      </c>
      <c r="G2766" s="117" t="s">
        <v>1386</v>
      </c>
      <c r="H2766" s="117" t="s">
        <v>7198</v>
      </c>
      <c r="I2766" s="117"/>
      <c r="J2766" s="116" t="s">
        <v>1858</v>
      </c>
      <c r="K2766" s="116">
        <v>5.3514499999999998</v>
      </c>
      <c r="L2766" s="116">
        <v>30.314050000000002</v>
      </c>
      <c r="M2766" s="117" t="s">
        <v>1859</v>
      </c>
      <c r="N2766" s="116" t="s">
        <v>146</v>
      </c>
      <c r="O2766" s="116">
        <v>0</v>
      </c>
      <c r="P2766" s="116">
        <v>0</v>
      </c>
      <c r="Q2766" s="116">
        <v>0</v>
      </c>
      <c r="R2766" s="116">
        <v>0</v>
      </c>
      <c r="S2766" s="116">
        <v>0</v>
      </c>
      <c r="T2766" s="116">
        <v>0</v>
      </c>
      <c r="U2766" s="116" t="s">
        <v>159</v>
      </c>
      <c r="V2766" s="116">
        <v>552</v>
      </c>
      <c r="W2766" s="116">
        <v>2760</v>
      </c>
      <c r="X2766" s="116">
        <v>513</v>
      </c>
      <c r="Y2766" s="116">
        <v>2565</v>
      </c>
      <c r="Z2766" s="116">
        <v>39</v>
      </c>
      <c r="AA2766" s="116">
        <v>195</v>
      </c>
      <c r="AB2766" s="116">
        <v>104</v>
      </c>
      <c r="AC2766" s="116">
        <v>520</v>
      </c>
      <c r="AD2766" s="116">
        <v>86</v>
      </c>
      <c r="AE2766" s="116">
        <v>430</v>
      </c>
      <c r="AF2766" s="116" t="s">
        <v>1860</v>
      </c>
      <c r="AG2766" s="117"/>
      <c r="AH2766" s="117" t="s">
        <v>1861</v>
      </c>
    </row>
    <row r="2767" spans="1:34" x14ac:dyDescent="0.25">
      <c r="A2767" s="117" t="s">
        <v>273</v>
      </c>
      <c r="B2767" s="117" t="s">
        <v>211</v>
      </c>
      <c r="C2767" s="117" t="s">
        <v>7199</v>
      </c>
      <c r="D2767" s="117" t="s">
        <v>272</v>
      </c>
      <c r="E2767" s="117" t="s">
        <v>212</v>
      </c>
      <c r="F2767" s="117" t="s">
        <v>454</v>
      </c>
      <c r="G2767" s="117" t="s">
        <v>455</v>
      </c>
      <c r="H2767" s="117" t="s">
        <v>7200</v>
      </c>
      <c r="I2767" s="117"/>
      <c r="J2767" s="116" t="s">
        <v>1858</v>
      </c>
      <c r="K2767" s="116">
        <v>6.1492699999999996</v>
      </c>
      <c r="L2767" s="116">
        <v>30.184999999999999</v>
      </c>
      <c r="M2767" s="117" t="s">
        <v>1859</v>
      </c>
      <c r="N2767" s="116" t="s">
        <v>146</v>
      </c>
      <c r="O2767" s="116">
        <v>0</v>
      </c>
      <c r="P2767" s="116">
        <v>0</v>
      </c>
      <c r="Q2767" s="116">
        <v>0</v>
      </c>
      <c r="R2767" s="116">
        <v>0</v>
      </c>
      <c r="S2767" s="116">
        <v>0</v>
      </c>
      <c r="T2767" s="116">
        <v>0</v>
      </c>
      <c r="U2767" s="116" t="s">
        <v>159</v>
      </c>
      <c r="V2767" s="116">
        <v>203</v>
      </c>
      <c r="W2767" s="116">
        <v>1015</v>
      </c>
      <c r="X2767" s="116">
        <v>203</v>
      </c>
      <c r="Y2767" s="116">
        <v>1015</v>
      </c>
      <c r="Z2767" s="116">
        <v>0</v>
      </c>
      <c r="AA2767" s="116">
        <v>0</v>
      </c>
      <c r="AB2767" s="116">
        <v>0</v>
      </c>
      <c r="AC2767" s="116">
        <v>0</v>
      </c>
      <c r="AD2767" s="116">
        <v>0</v>
      </c>
      <c r="AE2767" s="116">
        <v>0</v>
      </c>
      <c r="AF2767" s="116" t="s">
        <v>1860</v>
      </c>
      <c r="AG2767" s="117"/>
      <c r="AH2767" s="117" t="s">
        <v>1861</v>
      </c>
    </row>
    <row r="2768" spans="1:34" x14ac:dyDescent="0.25">
      <c r="A2768" s="117" t="s">
        <v>273</v>
      </c>
      <c r="B2768" s="117" t="s">
        <v>211</v>
      </c>
      <c r="C2768" s="117" t="s">
        <v>7201</v>
      </c>
      <c r="D2768" s="117" t="s">
        <v>272</v>
      </c>
      <c r="E2768" s="117" t="s">
        <v>212</v>
      </c>
      <c r="F2768" s="117" t="s">
        <v>454</v>
      </c>
      <c r="G2768" s="117" t="s">
        <v>455</v>
      </c>
      <c r="H2768" s="117" t="s">
        <v>7202</v>
      </c>
      <c r="I2768" s="117"/>
      <c r="J2768" s="116" t="s">
        <v>1858</v>
      </c>
      <c r="K2768" s="116">
        <v>6.07897</v>
      </c>
      <c r="L2768" s="116">
        <v>29.960733000000001</v>
      </c>
      <c r="M2768" s="117" t="s">
        <v>1859</v>
      </c>
      <c r="N2768" s="116" t="s">
        <v>146</v>
      </c>
      <c r="O2768" s="116">
        <v>0</v>
      </c>
      <c r="P2768" s="116">
        <v>0</v>
      </c>
      <c r="Q2768" s="116">
        <v>0</v>
      </c>
      <c r="R2768" s="116">
        <v>0</v>
      </c>
      <c r="S2768" s="116">
        <v>0</v>
      </c>
      <c r="T2768" s="116">
        <v>0</v>
      </c>
      <c r="U2768" s="116" t="s">
        <v>159</v>
      </c>
      <c r="V2768" s="116">
        <v>141</v>
      </c>
      <c r="W2768" s="116">
        <v>705</v>
      </c>
      <c r="X2768" s="116">
        <v>141</v>
      </c>
      <c r="Y2768" s="116">
        <v>705</v>
      </c>
      <c r="Z2768" s="116">
        <v>0</v>
      </c>
      <c r="AA2768" s="116">
        <v>0</v>
      </c>
      <c r="AB2768" s="116">
        <v>0</v>
      </c>
      <c r="AC2768" s="116">
        <v>0</v>
      </c>
      <c r="AD2768" s="116">
        <v>0</v>
      </c>
      <c r="AE2768" s="116">
        <v>0</v>
      </c>
      <c r="AF2768" s="116" t="s">
        <v>1860</v>
      </c>
      <c r="AG2768" s="117"/>
      <c r="AH2768" s="117" t="s">
        <v>1861</v>
      </c>
    </row>
    <row r="2769" spans="1:34" x14ac:dyDescent="0.25">
      <c r="A2769" s="117" t="s">
        <v>273</v>
      </c>
      <c r="B2769" s="117" t="s">
        <v>211</v>
      </c>
      <c r="C2769" s="117" t="s">
        <v>7203</v>
      </c>
      <c r="D2769" s="117" t="s">
        <v>272</v>
      </c>
      <c r="E2769" s="117" t="s">
        <v>212</v>
      </c>
      <c r="F2769" s="117" t="s">
        <v>454</v>
      </c>
      <c r="G2769" s="117" t="s">
        <v>455</v>
      </c>
      <c r="H2769" s="117" t="s">
        <v>7204</v>
      </c>
      <c r="I2769" s="117"/>
      <c r="J2769" s="116" t="s">
        <v>1858</v>
      </c>
      <c r="K2769" s="116">
        <v>6.084009</v>
      </c>
      <c r="L2769" s="116">
        <v>29.959942999999999</v>
      </c>
      <c r="M2769" s="117" t="s">
        <v>1859</v>
      </c>
      <c r="N2769" s="116" t="s">
        <v>146</v>
      </c>
      <c r="O2769" s="116">
        <v>0</v>
      </c>
      <c r="P2769" s="116">
        <v>0</v>
      </c>
      <c r="Q2769" s="116">
        <v>0</v>
      </c>
      <c r="R2769" s="116">
        <v>0</v>
      </c>
      <c r="S2769" s="116">
        <v>0</v>
      </c>
      <c r="T2769" s="116">
        <v>0</v>
      </c>
      <c r="U2769" s="116" t="s">
        <v>159</v>
      </c>
      <c r="V2769" s="116">
        <v>132</v>
      </c>
      <c r="W2769" s="116">
        <v>660</v>
      </c>
      <c r="X2769" s="116">
        <v>132</v>
      </c>
      <c r="Y2769" s="116">
        <v>660</v>
      </c>
      <c r="Z2769" s="116">
        <v>0</v>
      </c>
      <c r="AA2769" s="116">
        <v>0</v>
      </c>
      <c r="AB2769" s="116">
        <v>0</v>
      </c>
      <c r="AC2769" s="116">
        <v>0</v>
      </c>
      <c r="AD2769" s="116">
        <v>0</v>
      </c>
      <c r="AE2769" s="116">
        <v>0</v>
      </c>
      <c r="AF2769" s="116" t="s">
        <v>1860</v>
      </c>
      <c r="AG2769" s="117"/>
      <c r="AH2769" s="117" t="s">
        <v>1861</v>
      </c>
    </row>
    <row r="2770" spans="1:34" x14ac:dyDescent="0.25">
      <c r="A2770" s="117" t="s">
        <v>273</v>
      </c>
      <c r="B2770" s="117" t="s">
        <v>211</v>
      </c>
      <c r="C2770" s="117" t="s">
        <v>7205</v>
      </c>
      <c r="D2770" s="117" t="s">
        <v>272</v>
      </c>
      <c r="E2770" s="117" t="s">
        <v>212</v>
      </c>
      <c r="F2770" s="117" t="s">
        <v>454</v>
      </c>
      <c r="G2770" s="117" t="s">
        <v>455</v>
      </c>
      <c r="H2770" s="117" t="s">
        <v>7206</v>
      </c>
      <c r="I2770" s="117"/>
      <c r="J2770" s="116" t="s">
        <v>1858</v>
      </c>
      <c r="K2770" s="116">
        <v>6.0607699999999998</v>
      </c>
      <c r="L2770" s="116">
        <v>29.954391000000001</v>
      </c>
      <c r="M2770" s="117" t="s">
        <v>1859</v>
      </c>
      <c r="N2770" s="116" t="s">
        <v>146</v>
      </c>
      <c r="O2770" s="116">
        <v>0</v>
      </c>
      <c r="P2770" s="116">
        <v>0</v>
      </c>
      <c r="Q2770" s="116">
        <v>0</v>
      </c>
      <c r="R2770" s="116">
        <v>0</v>
      </c>
      <c r="S2770" s="116">
        <v>0</v>
      </c>
      <c r="T2770" s="116">
        <v>0</v>
      </c>
      <c r="U2770" s="116" t="s">
        <v>159</v>
      </c>
      <c r="V2770" s="116">
        <v>179</v>
      </c>
      <c r="W2770" s="116">
        <v>895</v>
      </c>
      <c r="X2770" s="116">
        <v>179</v>
      </c>
      <c r="Y2770" s="116">
        <v>895</v>
      </c>
      <c r="Z2770" s="116">
        <v>0</v>
      </c>
      <c r="AA2770" s="116">
        <v>0</v>
      </c>
      <c r="AB2770" s="116">
        <v>0</v>
      </c>
      <c r="AC2770" s="116">
        <v>0</v>
      </c>
      <c r="AD2770" s="116">
        <v>0</v>
      </c>
      <c r="AE2770" s="116">
        <v>0</v>
      </c>
      <c r="AF2770" s="116" t="s">
        <v>1860</v>
      </c>
      <c r="AG2770" s="117"/>
      <c r="AH2770" s="117" t="s">
        <v>1861</v>
      </c>
    </row>
    <row r="2771" spans="1:34" x14ac:dyDescent="0.25">
      <c r="A2771" s="117" t="s">
        <v>273</v>
      </c>
      <c r="B2771" s="117" t="s">
        <v>211</v>
      </c>
      <c r="C2771" s="117" t="s">
        <v>7207</v>
      </c>
      <c r="D2771" s="117" t="s">
        <v>272</v>
      </c>
      <c r="E2771" s="117" t="s">
        <v>212</v>
      </c>
      <c r="F2771" s="117" t="s">
        <v>452</v>
      </c>
      <c r="G2771" s="117" t="s">
        <v>453</v>
      </c>
      <c r="H2771" s="117" t="s">
        <v>2108</v>
      </c>
      <c r="I2771" s="117"/>
      <c r="J2771" s="116" t="s">
        <v>1858</v>
      </c>
      <c r="K2771" s="116">
        <v>5.7468899999999996</v>
      </c>
      <c r="L2771" s="116">
        <v>29.847300000000001</v>
      </c>
      <c r="M2771" s="117" t="s">
        <v>1859</v>
      </c>
      <c r="N2771" s="116" t="s">
        <v>146</v>
      </c>
      <c r="O2771" s="116">
        <v>0</v>
      </c>
      <c r="P2771" s="116">
        <v>0</v>
      </c>
      <c r="Q2771" s="116">
        <v>0</v>
      </c>
      <c r="R2771" s="116">
        <v>0</v>
      </c>
      <c r="S2771" s="116">
        <v>0</v>
      </c>
      <c r="T2771" s="116">
        <v>0</v>
      </c>
      <c r="U2771" s="116" t="s">
        <v>159</v>
      </c>
      <c r="V2771" s="116">
        <v>195</v>
      </c>
      <c r="W2771" s="116">
        <v>975</v>
      </c>
      <c r="X2771" s="116">
        <v>195</v>
      </c>
      <c r="Y2771" s="116">
        <v>975</v>
      </c>
      <c r="Z2771" s="116">
        <v>0</v>
      </c>
      <c r="AA2771" s="116">
        <v>0</v>
      </c>
      <c r="AB2771" s="116">
        <v>0</v>
      </c>
      <c r="AC2771" s="116">
        <v>0</v>
      </c>
      <c r="AD2771" s="116">
        <v>0</v>
      </c>
      <c r="AE2771" s="116">
        <v>0</v>
      </c>
      <c r="AF2771" s="116" t="s">
        <v>1860</v>
      </c>
      <c r="AG2771" s="117"/>
      <c r="AH2771" s="117" t="s">
        <v>1861</v>
      </c>
    </row>
    <row r="2772" spans="1:34" x14ac:dyDescent="0.25">
      <c r="A2772" s="117" t="s">
        <v>273</v>
      </c>
      <c r="B2772" s="117" t="s">
        <v>211</v>
      </c>
      <c r="C2772" s="117" t="s">
        <v>7208</v>
      </c>
      <c r="D2772" s="117" t="s">
        <v>272</v>
      </c>
      <c r="E2772" s="117" t="s">
        <v>212</v>
      </c>
      <c r="F2772" s="117" t="s">
        <v>452</v>
      </c>
      <c r="G2772" s="117" t="s">
        <v>453</v>
      </c>
      <c r="H2772" s="117" t="s">
        <v>7209</v>
      </c>
      <c r="I2772" s="117"/>
      <c r="J2772" s="116" t="s">
        <v>1858</v>
      </c>
      <c r="K2772" s="116">
        <v>5.8962300000000001</v>
      </c>
      <c r="L2772" s="116">
        <v>29.895600000000002</v>
      </c>
      <c r="M2772" s="117" t="s">
        <v>1859</v>
      </c>
      <c r="N2772" s="116" t="s">
        <v>146</v>
      </c>
      <c r="O2772" s="116">
        <v>0</v>
      </c>
      <c r="P2772" s="116">
        <v>0</v>
      </c>
      <c r="Q2772" s="116">
        <v>0</v>
      </c>
      <c r="R2772" s="116">
        <v>0</v>
      </c>
      <c r="S2772" s="116">
        <v>0</v>
      </c>
      <c r="T2772" s="116">
        <v>0</v>
      </c>
      <c r="U2772" s="116" t="s">
        <v>159</v>
      </c>
      <c r="V2772" s="116">
        <v>262</v>
      </c>
      <c r="W2772" s="116">
        <v>1310</v>
      </c>
      <c r="X2772" s="116">
        <v>262</v>
      </c>
      <c r="Y2772" s="116">
        <v>1310</v>
      </c>
      <c r="Z2772" s="116">
        <v>0</v>
      </c>
      <c r="AA2772" s="116">
        <v>0</v>
      </c>
      <c r="AB2772" s="116">
        <v>0</v>
      </c>
      <c r="AC2772" s="116">
        <v>0</v>
      </c>
      <c r="AD2772" s="116">
        <v>0</v>
      </c>
      <c r="AE2772" s="116">
        <v>0</v>
      </c>
      <c r="AF2772" s="116" t="s">
        <v>1860</v>
      </c>
      <c r="AG2772" s="117"/>
      <c r="AH2772" s="117" t="s">
        <v>1861</v>
      </c>
    </row>
    <row r="2773" spans="1:34" x14ac:dyDescent="0.25">
      <c r="A2773" s="117" t="s">
        <v>273</v>
      </c>
      <c r="B2773" s="117" t="s">
        <v>211</v>
      </c>
      <c r="C2773" s="117" t="s">
        <v>7210</v>
      </c>
      <c r="D2773" s="117" t="s">
        <v>272</v>
      </c>
      <c r="E2773" s="117" t="s">
        <v>212</v>
      </c>
      <c r="F2773" s="117" t="s">
        <v>452</v>
      </c>
      <c r="G2773" s="117" t="s">
        <v>453</v>
      </c>
      <c r="H2773" s="117" t="s">
        <v>7211</v>
      </c>
      <c r="I2773" s="117"/>
      <c r="J2773" s="116" t="s">
        <v>1858</v>
      </c>
      <c r="K2773" s="116">
        <v>5.8548518029999999</v>
      </c>
      <c r="L2773" s="116">
        <v>29.794499640000002</v>
      </c>
      <c r="M2773" s="117" t="s">
        <v>1859</v>
      </c>
      <c r="N2773" s="116" t="s">
        <v>146</v>
      </c>
      <c r="O2773" s="116">
        <v>0</v>
      </c>
      <c r="P2773" s="116">
        <v>0</v>
      </c>
      <c r="Q2773" s="116">
        <v>0</v>
      </c>
      <c r="R2773" s="116">
        <v>0</v>
      </c>
      <c r="S2773" s="116">
        <v>0</v>
      </c>
      <c r="T2773" s="116">
        <v>0</v>
      </c>
      <c r="U2773" s="116" t="s">
        <v>159</v>
      </c>
      <c r="V2773" s="116">
        <v>156</v>
      </c>
      <c r="W2773" s="116">
        <v>780</v>
      </c>
      <c r="X2773" s="116">
        <v>156</v>
      </c>
      <c r="Y2773" s="116">
        <v>780</v>
      </c>
      <c r="Z2773" s="116">
        <v>0</v>
      </c>
      <c r="AA2773" s="116">
        <v>0</v>
      </c>
      <c r="AB2773" s="116">
        <v>0</v>
      </c>
      <c r="AC2773" s="116">
        <v>0</v>
      </c>
      <c r="AD2773" s="116">
        <v>0</v>
      </c>
      <c r="AE2773" s="116">
        <v>0</v>
      </c>
      <c r="AF2773" s="116" t="s">
        <v>1860</v>
      </c>
      <c r="AG2773" s="117"/>
      <c r="AH2773" s="117" t="s">
        <v>1861</v>
      </c>
    </row>
    <row r="2774" spans="1:34" x14ac:dyDescent="0.25">
      <c r="A2774" s="117" t="s">
        <v>273</v>
      </c>
      <c r="B2774" s="117" t="s">
        <v>211</v>
      </c>
      <c r="C2774" s="117" t="s">
        <v>7212</v>
      </c>
      <c r="D2774" s="117" t="s">
        <v>272</v>
      </c>
      <c r="E2774" s="117" t="s">
        <v>212</v>
      </c>
      <c r="F2774" s="117" t="s">
        <v>450</v>
      </c>
      <c r="G2774" s="117" t="s">
        <v>451</v>
      </c>
      <c r="H2774" s="117" t="s">
        <v>451</v>
      </c>
      <c r="I2774" s="117"/>
      <c r="J2774" s="116" t="s">
        <v>1858</v>
      </c>
      <c r="K2774" s="116">
        <v>5.7168609999999997</v>
      </c>
      <c r="L2774" s="116">
        <v>30.359235999999999</v>
      </c>
      <c r="M2774" s="117" t="s">
        <v>1859</v>
      </c>
      <c r="N2774" s="116" t="s">
        <v>146</v>
      </c>
      <c r="O2774" s="116">
        <v>0</v>
      </c>
      <c r="P2774" s="116">
        <v>0</v>
      </c>
      <c r="Q2774" s="116">
        <v>0</v>
      </c>
      <c r="R2774" s="116">
        <v>0</v>
      </c>
      <c r="S2774" s="116">
        <v>0</v>
      </c>
      <c r="T2774" s="116">
        <v>0</v>
      </c>
      <c r="U2774" s="116" t="s">
        <v>159</v>
      </c>
      <c r="V2774" s="116">
        <v>275</v>
      </c>
      <c r="W2774" s="116">
        <v>1375</v>
      </c>
      <c r="X2774" s="116">
        <v>275</v>
      </c>
      <c r="Y2774" s="116">
        <v>1375</v>
      </c>
      <c r="Z2774" s="116">
        <v>0</v>
      </c>
      <c r="AA2774" s="116">
        <v>0</v>
      </c>
      <c r="AB2774" s="116">
        <v>0</v>
      </c>
      <c r="AC2774" s="116">
        <v>0</v>
      </c>
      <c r="AD2774" s="116">
        <v>0</v>
      </c>
      <c r="AE2774" s="116">
        <v>0</v>
      </c>
      <c r="AF2774" s="116" t="s">
        <v>1860</v>
      </c>
      <c r="AG2774" s="117"/>
      <c r="AH2774" s="117" t="s">
        <v>1861</v>
      </c>
    </row>
    <row r="2775" spans="1:34" x14ac:dyDescent="0.25">
      <c r="A2775" s="117" t="s">
        <v>273</v>
      </c>
      <c r="B2775" s="117" t="s">
        <v>211</v>
      </c>
      <c r="C2775" s="117" t="s">
        <v>7213</v>
      </c>
      <c r="D2775" s="117" t="s">
        <v>272</v>
      </c>
      <c r="E2775" s="117" t="s">
        <v>212</v>
      </c>
      <c r="F2775" s="117" t="s">
        <v>450</v>
      </c>
      <c r="G2775" s="117" t="s">
        <v>451</v>
      </c>
      <c r="H2775" s="117" t="s">
        <v>7214</v>
      </c>
      <c r="I2775" s="117"/>
      <c r="J2775" s="116" t="s">
        <v>1858</v>
      </c>
      <c r="K2775" s="116">
        <v>5.7168609999999997</v>
      </c>
      <c r="L2775" s="116">
        <v>30.422111999999998</v>
      </c>
      <c r="M2775" s="117" t="s">
        <v>1859</v>
      </c>
      <c r="N2775" s="116" t="s">
        <v>146</v>
      </c>
      <c r="O2775" s="116">
        <v>0</v>
      </c>
      <c r="P2775" s="116">
        <v>0</v>
      </c>
      <c r="Q2775" s="116">
        <v>0</v>
      </c>
      <c r="R2775" s="116">
        <v>0</v>
      </c>
      <c r="S2775" s="116">
        <v>0</v>
      </c>
      <c r="T2775" s="116">
        <v>0</v>
      </c>
      <c r="U2775" s="116" t="s">
        <v>159</v>
      </c>
      <c r="V2775" s="116">
        <v>178</v>
      </c>
      <c r="W2775" s="116">
        <v>890</v>
      </c>
      <c r="X2775" s="116">
        <v>178</v>
      </c>
      <c r="Y2775" s="116">
        <v>890</v>
      </c>
      <c r="Z2775" s="116">
        <v>0</v>
      </c>
      <c r="AA2775" s="116">
        <v>0</v>
      </c>
      <c r="AB2775" s="116">
        <v>0</v>
      </c>
      <c r="AC2775" s="116">
        <v>0</v>
      </c>
      <c r="AD2775" s="116">
        <v>0</v>
      </c>
      <c r="AE2775" s="116">
        <v>0</v>
      </c>
      <c r="AF2775" s="116" t="s">
        <v>1860</v>
      </c>
      <c r="AG2775" s="117"/>
      <c r="AH2775" s="117" t="s">
        <v>1861</v>
      </c>
    </row>
    <row r="2776" spans="1:34" x14ac:dyDescent="0.25">
      <c r="A2776" s="117" t="s">
        <v>273</v>
      </c>
      <c r="B2776" s="117" t="s">
        <v>211</v>
      </c>
      <c r="C2776" s="117" t="s">
        <v>7215</v>
      </c>
      <c r="D2776" s="117" t="s">
        <v>272</v>
      </c>
      <c r="E2776" s="117" t="s">
        <v>212</v>
      </c>
      <c r="F2776" s="117" t="s">
        <v>450</v>
      </c>
      <c r="G2776" s="117" t="s">
        <v>451</v>
      </c>
      <c r="H2776" s="117" t="s">
        <v>7216</v>
      </c>
      <c r="I2776" s="117"/>
      <c r="J2776" s="116" t="s">
        <v>1858</v>
      </c>
      <c r="K2776" s="116">
        <v>5.7168609999999997</v>
      </c>
      <c r="L2776" s="116">
        <v>30.346073000000001</v>
      </c>
      <c r="M2776" s="117" t="s">
        <v>1859</v>
      </c>
      <c r="N2776" s="116" t="s">
        <v>146</v>
      </c>
      <c r="O2776" s="116">
        <v>0</v>
      </c>
      <c r="P2776" s="116">
        <v>0</v>
      </c>
      <c r="Q2776" s="116">
        <v>0</v>
      </c>
      <c r="R2776" s="116">
        <v>0</v>
      </c>
      <c r="S2776" s="116">
        <v>0</v>
      </c>
      <c r="T2776" s="116">
        <v>0</v>
      </c>
      <c r="U2776" s="116" t="s">
        <v>159</v>
      </c>
      <c r="V2776" s="116">
        <v>193</v>
      </c>
      <c r="W2776" s="116">
        <v>965</v>
      </c>
      <c r="X2776" s="116">
        <v>193</v>
      </c>
      <c r="Y2776" s="116">
        <v>965</v>
      </c>
      <c r="Z2776" s="116">
        <v>0</v>
      </c>
      <c r="AA2776" s="116">
        <v>0</v>
      </c>
      <c r="AB2776" s="116">
        <v>0</v>
      </c>
      <c r="AC2776" s="116">
        <v>0</v>
      </c>
      <c r="AD2776" s="116">
        <v>0</v>
      </c>
      <c r="AE2776" s="116">
        <v>0</v>
      </c>
      <c r="AF2776" s="116" t="s">
        <v>1860</v>
      </c>
      <c r="AG2776" s="117"/>
      <c r="AH2776" s="117" t="s">
        <v>1861</v>
      </c>
    </row>
    <row r="2777" spans="1:34" x14ac:dyDescent="0.25">
      <c r="A2777" s="117" t="s">
        <v>273</v>
      </c>
      <c r="B2777" s="117" t="s">
        <v>211</v>
      </c>
      <c r="C2777" s="117" t="s">
        <v>7217</v>
      </c>
      <c r="D2777" s="117" t="s">
        <v>272</v>
      </c>
      <c r="E2777" s="117" t="s">
        <v>212</v>
      </c>
      <c r="F2777" s="117" t="s">
        <v>450</v>
      </c>
      <c r="G2777" s="117" t="s">
        <v>451</v>
      </c>
      <c r="H2777" s="117" t="s">
        <v>7218</v>
      </c>
      <c r="I2777" s="117"/>
      <c r="J2777" s="116" t="s">
        <v>1858</v>
      </c>
      <c r="K2777" s="116">
        <v>5.7168609999999997</v>
      </c>
      <c r="L2777" s="116">
        <v>30.320637000000001</v>
      </c>
      <c r="M2777" s="117" t="s">
        <v>1859</v>
      </c>
      <c r="N2777" s="116" t="s">
        <v>146</v>
      </c>
      <c r="O2777" s="116">
        <v>0</v>
      </c>
      <c r="P2777" s="116">
        <v>0</v>
      </c>
      <c r="Q2777" s="116">
        <v>0</v>
      </c>
      <c r="R2777" s="116">
        <v>0</v>
      </c>
      <c r="S2777" s="116">
        <v>0</v>
      </c>
      <c r="T2777" s="116">
        <v>0</v>
      </c>
      <c r="U2777" s="116" t="s">
        <v>159</v>
      </c>
      <c r="V2777" s="116">
        <v>216</v>
      </c>
      <c r="W2777" s="116">
        <v>1080</v>
      </c>
      <c r="X2777" s="116">
        <v>216</v>
      </c>
      <c r="Y2777" s="116">
        <v>1080</v>
      </c>
      <c r="Z2777" s="116">
        <v>0</v>
      </c>
      <c r="AA2777" s="116">
        <v>0</v>
      </c>
      <c r="AB2777" s="116">
        <v>0</v>
      </c>
      <c r="AC2777" s="116">
        <v>0</v>
      </c>
      <c r="AD2777" s="116">
        <v>0</v>
      </c>
      <c r="AE2777" s="116">
        <v>0</v>
      </c>
      <c r="AF2777" s="116" t="s">
        <v>1860</v>
      </c>
      <c r="AG2777" s="117"/>
      <c r="AH2777" s="117" t="s">
        <v>1861</v>
      </c>
    </row>
    <row r="2778" spans="1:34" x14ac:dyDescent="0.25">
      <c r="A2778" s="117" t="s">
        <v>273</v>
      </c>
      <c r="B2778" s="117" t="s">
        <v>211</v>
      </c>
      <c r="C2778" s="117" t="s">
        <v>7219</v>
      </c>
      <c r="D2778" s="117" t="s">
        <v>272</v>
      </c>
      <c r="E2778" s="117" t="s">
        <v>212</v>
      </c>
      <c r="F2778" s="117" t="s">
        <v>788</v>
      </c>
      <c r="G2778" s="117" t="s">
        <v>789</v>
      </c>
      <c r="H2778" s="117" t="s">
        <v>7220</v>
      </c>
      <c r="I2778" s="117"/>
      <c r="J2778" s="116" t="s">
        <v>1858</v>
      </c>
      <c r="K2778" s="116">
        <v>6.30457</v>
      </c>
      <c r="L2778" s="116">
        <v>30.031600000000001</v>
      </c>
      <c r="M2778" s="117" t="s">
        <v>1859</v>
      </c>
      <c r="N2778" s="116" t="s">
        <v>146</v>
      </c>
      <c r="O2778" s="116">
        <v>0</v>
      </c>
      <c r="P2778" s="116">
        <v>0</v>
      </c>
      <c r="Q2778" s="116">
        <v>0</v>
      </c>
      <c r="R2778" s="116">
        <v>0</v>
      </c>
      <c r="S2778" s="116">
        <v>0</v>
      </c>
      <c r="T2778" s="116">
        <v>0</v>
      </c>
      <c r="U2778" s="116" t="s">
        <v>159</v>
      </c>
      <c r="V2778" s="116">
        <v>195</v>
      </c>
      <c r="W2778" s="116">
        <v>975</v>
      </c>
      <c r="X2778" s="116">
        <v>195</v>
      </c>
      <c r="Y2778" s="116">
        <v>975</v>
      </c>
      <c r="Z2778" s="116">
        <v>0</v>
      </c>
      <c r="AA2778" s="116">
        <v>0</v>
      </c>
      <c r="AB2778" s="116">
        <v>0</v>
      </c>
      <c r="AC2778" s="116">
        <v>0</v>
      </c>
      <c r="AD2778" s="116">
        <v>0</v>
      </c>
      <c r="AE2778" s="116">
        <v>0</v>
      </c>
      <c r="AF2778" s="116" t="s">
        <v>1860</v>
      </c>
      <c r="AG2778" s="117"/>
      <c r="AH2778" s="117" t="s">
        <v>1861</v>
      </c>
    </row>
    <row r="2779" spans="1:34" x14ac:dyDescent="0.25">
      <c r="A2779" s="117" t="s">
        <v>273</v>
      </c>
      <c r="B2779" s="117" t="s">
        <v>211</v>
      </c>
      <c r="C2779" s="117" t="s">
        <v>7221</v>
      </c>
      <c r="D2779" s="117" t="s">
        <v>272</v>
      </c>
      <c r="E2779" s="117" t="s">
        <v>212</v>
      </c>
      <c r="F2779" s="117" t="s">
        <v>788</v>
      </c>
      <c r="G2779" s="117" t="s">
        <v>789</v>
      </c>
      <c r="H2779" s="117" t="s">
        <v>7222</v>
      </c>
      <c r="I2779" s="117"/>
      <c r="J2779" s="116" t="s">
        <v>1858</v>
      </c>
      <c r="K2779" s="116">
        <v>6.3602699999999999</v>
      </c>
      <c r="L2779" s="116">
        <v>29.986599999999999</v>
      </c>
      <c r="M2779" s="117" t="s">
        <v>1859</v>
      </c>
      <c r="N2779" s="116" t="s">
        <v>146</v>
      </c>
      <c r="O2779" s="116">
        <v>0</v>
      </c>
      <c r="P2779" s="116">
        <v>0</v>
      </c>
      <c r="Q2779" s="116">
        <v>0</v>
      </c>
      <c r="R2779" s="116">
        <v>0</v>
      </c>
      <c r="S2779" s="116">
        <v>0</v>
      </c>
      <c r="T2779" s="116">
        <v>0</v>
      </c>
      <c r="U2779" s="116" t="s">
        <v>159</v>
      </c>
      <c r="V2779" s="116">
        <v>228</v>
      </c>
      <c r="W2779" s="116">
        <v>1140</v>
      </c>
      <c r="X2779" s="116">
        <v>228</v>
      </c>
      <c r="Y2779" s="116">
        <v>1140</v>
      </c>
      <c r="Z2779" s="116">
        <v>0</v>
      </c>
      <c r="AA2779" s="116">
        <v>0</v>
      </c>
      <c r="AB2779" s="116">
        <v>0</v>
      </c>
      <c r="AC2779" s="116">
        <v>0</v>
      </c>
      <c r="AD2779" s="116">
        <v>0</v>
      </c>
      <c r="AE2779" s="116">
        <v>0</v>
      </c>
      <c r="AF2779" s="116" t="s">
        <v>1860</v>
      </c>
      <c r="AG2779" s="117"/>
      <c r="AH2779" s="117" t="s">
        <v>1861</v>
      </c>
    </row>
    <row r="2780" spans="1:34" x14ac:dyDescent="0.25">
      <c r="A2780" s="117" t="s">
        <v>273</v>
      </c>
      <c r="B2780" s="117" t="s">
        <v>211</v>
      </c>
      <c r="C2780" s="117" t="s">
        <v>7223</v>
      </c>
      <c r="D2780" s="117" t="s">
        <v>272</v>
      </c>
      <c r="E2780" s="117" t="s">
        <v>212</v>
      </c>
      <c r="F2780" s="117" t="s">
        <v>788</v>
      </c>
      <c r="G2780" s="117" t="s">
        <v>789</v>
      </c>
      <c r="H2780" s="117" t="s">
        <v>3695</v>
      </c>
      <c r="I2780" s="117"/>
      <c r="J2780" s="116" t="s">
        <v>1858</v>
      </c>
      <c r="K2780" s="116">
        <v>6.2899500000000002</v>
      </c>
      <c r="L2780" s="116">
        <v>29.9373</v>
      </c>
      <c r="M2780" s="117" t="s">
        <v>1859</v>
      </c>
      <c r="N2780" s="116" t="s">
        <v>146</v>
      </c>
      <c r="O2780" s="116">
        <v>0</v>
      </c>
      <c r="P2780" s="116">
        <v>0</v>
      </c>
      <c r="Q2780" s="116">
        <v>0</v>
      </c>
      <c r="R2780" s="116">
        <v>0</v>
      </c>
      <c r="S2780" s="116">
        <v>0</v>
      </c>
      <c r="T2780" s="116">
        <v>0</v>
      </c>
      <c r="U2780" s="116" t="s">
        <v>159</v>
      </c>
      <c r="V2780" s="116">
        <v>221</v>
      </c>
      <c r="W2780" s="116">
        <v>1105</v>
      </c>
      <c r="X2780" s="116">
        <v>221</v>
      </c>
      <c r="Y2780" s="116">
        <v>1105</v>
      </c>
      <c r="Z2780" s="116">
        <v>0</v>
      </c>
      <c r="AA2780" s="116">
        <v>0</v>
      </c>
      <c r="AB2780" s="116">
        <v>0</v>
      </c>
      <c r="AC2780" s="116">
        <v>0</v>
      </c>
      <c r="AD2780" s="116">
        <v>0</v>
      </c>
      <c r="AE2780" s="116">
        <v>0</v>
      </c>
      <c r="AF2780" s="116" t="s">
        <v>1860</v>
      </c>
      <c r="AG2780" s="117"/>
      <c r="AH2780" s="117" t="s">
        <v>1861</v>
      </c>
    </row>
    <row r="2781" spans="1:34" x14ac:dyDescent="0.25">
      <c r="A2781" s="117" t="s">
        <v>273</v>
      </c>
      <c r="B2781" s="117" t="s">
        <v>211</v>
      </c>
      <c r="C2781" s="117" t="s">
        <v>7224</v>
      </c>
      <c r="D2781" s="117" t="s">
        <v>272</v>
      </c>
      <c r="E2781" s="117" t="s">
        <v>212</v>
      </c>
      <c r="F2781" s="117" t="s">
        <v>788</v>
      </c>
      <c r="G2781" s="117" t="s">
        <v>789</v>
      </c>
      <c r="H2781" s="117" t="s">
        <v>7225</v>
      </c>
      <c r="I2781" s="117"/>
      <c r="J2781" s="116" t="s">
        <v>1858</v>
      </c>
      <c r="K2781" s="116">
        <v>6.30457</v>
      </c>
      <c r="L2781" s="116">
        <v>30.031600000000001</v>
      </c>
      <c r="M2781" s="117" t="s">
        <v>1859</v>
      </c>
      <c r="N2781" s="116" t="s">
        <v>159</v>
      </c>
      <c r="O2781" s="116">
        <v>189</v>
      </c>
      <c r="P2781" s="116">
        <v>943</v>
      </c>
      <c r="Q2781" s="116">
        <v>189</v>
      </c>
      <c r="R2781" s="116">
        <v>943</v>
      </c>
      <c r="S2781" s="116">
        <v>0</v>
      </c>
      <c r="T2781" s="116">
        <v>0</v>
      </c>
      <c r="U2781" s="116" t="s">
        <v>159</v>
      </c>
      <c r="V2781" s="116">
        <v>52</v>
      </c>
      <c r="W2781" s="116">
        <v>260</v>
      </c>
      <c r="X2781" s="116">
        <v>52</v>
      </c>
      <c r="Y2781" s="116">
        <v>260</v>
      </c>
      <c r="Z2781" s="116">
        <v>0</v>
      </c>
      <c r="AA2781" s="116">
        <v>0</v>
      </c>
      <c r="AB2781" s="116">
        <v>0</v>
      </c>
      <c r="AC2781" s="116">
        <v>0</v>
      </c>
      <c r="AD2781" s="116">
        <v>0</v>
      </c>
      <c r="AE2781" s="116">
        <v>0</v>
      </c>
      <c r="AF2781" s="116" t="s">
        <v>1860</v>
      </c>
      <c r="AG2781" s="117"/>
      <c r="AH2781" s="117" t="s">
        <v>1861</v>
      </c>
    </row>
    <row r="2782" spans="1:34" x14ac:dyDescent="0.25">
      <c r="A2782" s="117" t="s">
        <v>273</v>
      </c>
      <c r="B2782" s="117" t="s">
        <v>211</v>
      </c>
      <c r="C2782" s="117" t="s">
        <v>7226</v>
      </c>
      <c r="D2782" s="117" t="s">
        <v>272</v>
      </c>
      <c r="E2782" s="117" t="s">
        <v>212</v>
      </c>
      <c r="F2782" s="117" t="s">
        <v>788</v>
      </c>
      <c r="G2782" s="117" t="s">
        <v>789</v>
      </c>
      <c r="H2782" s="117" t="s">
        <v>7227</v>
      </c>
      <c r="I2782" s="117" t="s">
        <v>7228</v>
      </c>
      <c r="J2782" s="116" t="s">
        <v>1858</v>
      </c>
      <c r="K2782" s="116">
        <v>6.211961563</v>
      </c>
      <c r="L2782" s="116">
        <v>29.858285616</v>
      </c>
      <c r="M2782" s="117" t="s">
        <v>1859</v>
      </c>
      <c r="N2782" s="116" t="s">
        <v>146</v>
      </c>
      <c r="O2782" s="116">
        <v>0</v>
      </c>
      <c r="P2782" s="116">
        <v>0</v>
      </c>
      <c r="Q2782" s="116">
        <v>0</v>
      </c>
      <c r="R2782" s="116">
        <v>0</v>
      </c>
      <c r="S2782" s="116">
        <v>0</v>
      </c>
      <c r="T2782" s="116">
        <v>0</v>
      </c>
      <c r="U2782" s="116" t="s">
        <v>159</v>
      </c>
      <c r="V2782" s="116">
        <v>210</v>
      </c>
      <c r="W2782" s="116">
        <v>1050</v>
      </c>
      <c r="X2782" s="116">
        <v>210</v>
      </c>
      <c r="Y2782" s="116">
        <v>1050</v>
      </c>
      <c r="Z2782" s="116">
        <v>0</v>
      </c>
      <c r="AA2782" s="116">
        <v>0</v>
      </c>
      <c r="AB2782" s="116">
        <v>0</v>
      </c>
      <c r="AC2782" s="116">
        <v>0</v>
      </c>
      <c r="AD2782" s="116">
        <v>6</v>
      </c>
      <c r="AE2782" s="116">
        <v>30</v>
      </c>
      <c r="AF2782" s="116" t="s">
        <v>1860</v>
      </c>
      <c r="AG2782" s="117"/>
      <c r="AH2782" s="117" t="s">
        <v>1861</v>
      </c>
    </row>
    <row r="2783" spans="1:34" x14ac:dyDescent="0.25">
      <c r="A2783" s="117" t="s">
        <v>273</v>
      </c>
      <c r="B2783" s="117" t="s">
        <v>211</v>
      </c>
      <c r="C2783" s="117" t="s">
        <v>7229</v>
      </c>
      <c r="D2783" s="117" t="s">
        <v>272</v>
      </c>
      <c r="E2783" s="117" t="s">
        <v>212</v>
      </c>
      <c r="F2783" s="117" t="s">
        <v>447</v>
      </c>
      <c r="G2783" s="117" t="s">
        <v>448</v>
      </c>
      <c r="H2783" s="117" t="s">
        <v>451</v>
      </c>
      <c r="I2783" s="117"/>
      <c r="J2783" s="116" t="s">
        <v>1858</v>
      </c>
      <c r="K2783" s="116">
        <v>5.9290620000000001</v>
      </c>
      <c r="L2783" s="116">
        <v>30.327186999999999</v>
      </c>
      <c r="M2783" s="117" t="s">
        <v>1859</v>
      </c>
      <c r="N2783" s="116" t="s">
        <v>146</v>
      </c>
      <c r="O2783" s="116">
        <v>0</v>
      </c>
      <c r="P2783" s="116">
        <v>0</v>
      </c>
      <c r="Q2783" s="116">
        <v>0</v>
      </c>
      <c r="R2783" s="116">
        <v>0</v>
      </c>
      <c r="S2783" s="116">
        <v>0</v>
      </c>
      <c r="T2783" s="116">
        <v>0</v>
      </c>
      <c r="U2783" s="116" t="s">
        <v>159</v>
      </c>
      <c r="V2783" s="116">
        <v>221</v>
      </c>
      <c r="W2783" s="116">
        <v>1105</v>
      </c>
      <c r="X2783" s="116">
        <v>221</v>
      </c>
      <c r="Y2783" s="116">
        <v>1105</v>
      </c>
      <c r="Z2783" s="116">
        <v>0</v>
      </c>
      <c r="AA2783" s="116">
        <v>0</v>
      </c>
      <c r="AB2783" s="116">
        <v>0</v>
      </c>
      <c r="AC2783" s="116">
        <v>0</v>
      </c>
      <c r="AD2783" s="116">
        <v>0</v>
      </c>
      <c r="AE2783" s="116">
        <v>0</v>
      </c>
      <c r="AF2783" s="116" t="s">
        <v>1860</v>
      </c>
      <c r="AG2783" s="117"/>
      <c r="AH2783" s="117" t="s">
        <v>1861</v>
      </c>
    </row>
    <row r="2784" spans="1:34" x14ac:dyDescent="0.25">
      <c r="A2784" s="117" t="s">
        <v>273</v>
      </c>
      <c r="B2784" s="117" t="s">
        <v>211</v>
      </c>
      <c r="C2784" s="117" t="s">
        <v>7230</v>
      </c>
      <c r="D2784" s="117" t="s">
        <v>272</v>
      </c>
      <c r="E2784" s="117" t="s">
        <v>212</v>
      </c>
      <c r="F2784" s="117" t="s">
        <v>447</v>
      </c>
      <c r="G2784" s="117" t="s">
        <v>448</v>
      </c>
      <c r="H2784" s="117" t="s">
        <v>7231</v>
      </c>
      <c r="I2784" s="117"/>
      <c r="J2784" s="116" t="s">
        <v>1858</v>
      </c>
      <c r="K2784" s="116">
        <v>5.9290620000000001</v>
      </c>
      <c r="L2784" s="116">
        <v>30.259582999999999</v>
      </c>
      <c r="M2784" s="117" t="s">
        <v>1859</v>
      </c>
      <c r="N2784" s="116" t="s">
        <v>146</v>
      </c>
      <c r="O2784" s="116">
        <v>0</v>
      </c>
      <c r="P2784" s="116">
        <v>0</v>
      </c>
      <c r="Q2784" s="116">
        <v>0</v>
      </c>
      <c r="R2784" s="116">
        <v>0</v>
      </c>
      <c r="S2784" s="116">
        <v>0</v>
      </c>
      <c r="T2784" s="116">
        <v>0</v>
      </c>
      <c r="U2784" s="116" t="s">
        <v>159</v>
      </c>
      <c r="V2784" s="116">
        <v>315</v>
      </c>
      <c r="W2784" s="116">
        <v>1575</v>
      </c>
      <c r="X2784" s="116">
        <v>315</v>
      </c>
      <c r="Y2784" s="116">
        <v>1575</v>
      </c>
      <c r="Z2784" s="116">
        <v>0</v>
      </c>
      <c r="AA2784" s="116">
        <v>0</v>
      </c>
      <c r="AB2784" s="116">
        <v>0</v>
      </c>
      <c r="AC2784" s="116">
        <v>0</v>
      </c>
      <c r="AD2784" s="116">
        <v>0</v>
      </c>
      <c r="AE2784" s="116">
        <v>0</v>
      </c>
      <c r="AF2784" s="116" t="s">
        <v>1860</v>
      </c>
      <c r="AG2784" s="117"/>
      <c r="AH2784" s="117" t="s">
        <v>1861</v>
      </c>
    </row>
    <row r="2785" spans="1:34" x14ac:dyDescent="0.25">
      <c r="A2785" s="117" t="s">
        <v>273</v>
      </c>
      <c r="B2785" s="117" t="s">
        <v>211</v>
      </c>
      <c r="C2785" s="117" t="s">
        <v>7232</v>
      </c>
      <c r="D2785" s="117" t="s">
        <v>272</v>
      </c>
      <c r="E2785" s="117" t="s">
        <v>212</v>
      </c>
      <c r="F2785" s="117" t="s">
        <v>447</v>
      </c>
      <c r="G2785" s="117" t="s">
        <v>448</v>
      </c>
      <c r="H2785" s="117" t="s">
        <v>448</v>
      </c>
      <c r="I2785" s="117"/>
      <c r="J2785" s="116" t="s">
        <v>1858</v>
      </c>
      <c r="K2785" s="116">
        <v>5.9270269999999998</v>
      </c>
      <c r="L2785" s="116">
        <v>30.273389000000002</v>
      </c>
      <c r="M2785" s="117" t="s">
        <v>1859</v>
      </c>
      <c r="N2785" s="116" t="s">
        <v>146</v>
      </c>
      <c r="O2785" s="116">
        <v>0</v>
      </c>
      <c r="P2785" s="116">
        <v>0</v>
      </c>
      <c r="Q2785" s="116">
        <v>0</v>
      </c>
      <c r="R2785" s="116">
        <v>0</v>
      </c>
      <c r="S2785" s="116">
        <v>0</v>
      </c>
      <c r="T2785" s="116">
        <v>0</v>
      </c>
      <c r="U2785" s="116" t="s">
        <v>159</v>
      </c>
      <c r="V2785" s="116">
        <v>376</v>
      </c>
      <c r="W2785" s="116">
        <v>1880</v>
      </c>
      <c r="X2785" s="116">
        <v>376</v>
      </c>
      <c r="Y2785" s="116">
        <v>1880</v>
      </c>
      <c r="Z2785" s="116">
        <v>0</v>
      </c>
      <c r="AA2785" s="116">
        <v>0</v>
      </c>
      <c r="AB2785" s="116">
        <v>0</v>
      </c>
      <c r="AC2785" s="116">
        <v>0</v>
      </c>
      <c r="AD2785" s="116">
        <v>0</v>
      </c>
      <c r="AE2785" s="116">
        <v>0</v>
      </c>
      <c r="AF2785" s="116" t="s">
        <v>1860</v>
      </c>
      <c r="AG2785" s="117"/>
      <c r="AH2785" s="117" t="s">
        <v>1861</v>
      </c>
    </row>
    <row r="2786" spans="1:34" x14ac:dyDescent="0.25">
      <c r="A2786" s="117" t="s">
        <v>273</v>
      </c>
      <c r="B2786" s="117" t="s">
        <v>211</v>
      </c>
      <c r="C2786" s="117" t="s">
        <v>7233</v>
      </c>
      <c r="D2786" s="117" t="s">
        <v>272</v>
      </c>
      <c r="E2786" s="117" t="s">
        <v>212</v>
      </c>
      <c r="F2786" s="117" t="s">
        <v>271</v>
      </c>
      <c r="G2786" s="117" t="s">
        <v>212</v>
      </c>
      <c r="H2786" s="117" t="s">
        <v>7234</v>
      </c>
      <c r="I2786" s="117"/>
      <c r="J2786" s="116" t="s">
        <v>1858</v>
      </c>
      <c r="K2786" s="116">
        <v>6.0676899999999998</v>
      </c>
      <c r="L2786" s="116">
        <v>29.959199999999999</v>
      </c>
      <c r="M2786" s="117" t="s">
        <v>1859</v>
      </c>
      <c r="N2786" s="116" t="s">
        <v>159</v>
      </c>
      <c r="O2786" s="116">
        <v>130</v>
      </c>
      <c r="P2786" s="116">
        <v>650</v>
      </c>
      <c r="Q2786" s="116">
        <v>130</v>
      </c>
      <c r="R2786" s="116">
        <v>650</v>
      </c>
      <c r="S2786" s="116">
        <v>0</v>
      </c>
      <c r="T2786" s="116">
        <v>0</v>
      </c>
      <c r="U2786" s="119" t="s">
        <v>146</v>
      </c>
      <c r="V2786" s="116">
        <v>0</v>
      </c>
      <c r="W2786" s="116">
        <v>0</v>
      </c>
      <c r="X2786" s="116">
        <v>0</v>
      </c>
      <c r="Y2786" s="116">
        <v>0</v>
      </c>
      <c r="Z2786" s="116">
        <v>0</v>
      </c>
      <c r="AA2786" s="116">
        <v>0</v>
      </c>
      <c r="AB2786" s="116">
        <v>0</v>
      </c>
      <c r="AC2786" s="116">
        <v>0</v>
      </c>
      <c r="AD2786" s="116">
        <v>0</v>
      </c>
      <c r="AE2786" s="116">
        <v>0</v>
      </c>
      <c r="AF2786" s="116" t="s">
        <v>1860</v>
      </c>
      <c r="AG2786" s="117"/>
      <c r="AH2786" s="117" t="s">
        <v>1861</v>
      </c>
    </row>
    <row r="2787" spans="1:34" x14ac:dyDescent="0.25">
      <c r="A2787" s="117" t="s">
        <v>273</v>
      </c>
      <c r="B2787" s="117" t="s">
        <v>211</v>
      </c>
      <c r="C2787" s="117" t="s">
        <v>7235</v>
      </c>
      <c r="D2787" s="117" t="s">
        <v>272</v>
      </c>
      <c r="E2787" s="117" t="s">
        <v>212</v>
      </c>
      <c r="F2787" s="117" t="s">
        <v>271</v>
      </c>
      <c r="G2787" s="117" t="s">
        <v>212</v>
      </c>
      <c r="H2787" s="117" t="s">
        <v>7236</v>
      </c>
      <c r="I2787" s="117"/>
      <c r="J2787" s="116" t="s">
        <v>1858</v>
      </c>
      <c r="K2787" s="116">
        <v>6.0509599999999999</v>
      </c>
      <c r="L2787" s="116">
        <v>29.990500000000001</v>
      </c>
      <c r="M2787" s="117" t="s">
        <v>1859</v>
      </c>
      <c r="N2787" s="116" t="s">
        <v>159</v>
      </c>
      <c r="O2787" s="116">
        <v>33</v>
      </c>
      <c r="P2787" s="116">
        <v>165</v>
      </c>
      <c r="Q2787" s="116">
        <v>33</v>
      </c>
      <c r="R2787" s="116">
        <v>165</v>
      </c>
      <c r="S2787" s="116">
        <v>0</v>
      </c>
      <c r="T2787" s="116">
        <v>0</v>
      </c>
      <c r="U2787" s="119" t="s">
        <v>146</v>
      </c>
      <c r="V2787" s="116">
        <v>0</v>
      </c>
      <c r="W2787" s="116">
        <v>0</v>
      </c>
      <c r="X2787" s="116">
        <v>0</v>
      </c>
      <c r="Y2787" s="116">
        <v>0</v>
      </c>
      <c r="Z2787" s="116">
        <v>0</v>
      </c>
      <c r="AA2787" s="116">
        <v>0</v>
      </c>
      <c r="AB2787" s="116">
        <v>0</v>
      </c>
      <c r="AC2787" s="116">
        <v>0</v>
      </c>
      <c r="AD2787" s="116">
        <v>0</v>
      </c>
      <c r="AE2787" s="116">
        <v>0</v>
      </c>
      <c r="AF2787" s="116" t="s">
        <v>1860</v>
      </c>
      <c r="AG2787" s="117"/>
      <c r="AH2787" s="117" t="s">
        <v>1861</v>
      </c>
    </row>
    <row r="2788" spans="1:34" x14ac:dyDescent="0.25">
      <c r="A2788" s="117" t="s">
        <v>273</v>
      </c>
      <c r="B2788" s="117" t="s">
        <v>211</v>
      </c>
      <c r="C2788" s="117" t="s">
        <v>7237</v>
      </c>
      <c r="D2788" s="117" t="s">
        <v>272</v>
      </c>
      <c r="E2788" s="117" t="s">
        <v>212</v>
      </c>
      <c r="F2788" s="117" t="s">
        <v>271</v>
      </c>
      <c r="G2788" s="117" t="s">
        <v>212</v>
      </c>
      <c r="H2788" s="117" t="s">
        <v>7238</v>
      </c>
      <c r="I2788" s="117"/>
      <c r="J2788" s="116" t="s">
        <v>1858</v>
      </c>
      <c r="K2788" s="116">
        <v>6.0648</v>
      </c>
      <c r="L2788" s="116">
        <v>29.978300000000001</v>
      </c>
      <c r="M2788" s="117" t="s">
        <v>1859</v>
      </c>
      <c r="N2788" s="116" t="s">
        <v>159</v>
      </c>
      <c r="O2788" s="116">
        <v>150</v>
      </c>
      <c r="P2788" s="116">
        <v>750</v>
      </c>
      <c r="Q2788" s="116">
        <v>150</v>
      </c>
      <c r="R2788" s="116">
        <v>750</v>
      </c>
      <c r="S2788" s="116">
        <v>0</v>
      </c>
      <c r="T2788" s="116">
        <v>0</v>
      </c>
      <c r="U2788" s="119" t="s">
        <v>146</v>
      </c>
      <c r="V2788" s="116">
        <v>0</v>
      </c>
      <c r="W2788" s="116">
        <v>0</v>
      </c>
      <c r="X2788" s="116">
        <v>0</v>
      </c>
      <c r="Y2788" s="116">
        <v>0</v>
      </c>
      <c r="Z2788" s="116">
        <v>0</v>
      </c>
      <c r="AA2788" s="116">
        <v>0</v>
      </c>
      <c r="AB2788" s="116">
        <v>0</v>
      </c>
      <c r="AC2788" s="116">
        <v>0</v>
      </c>
      <c r="AD2788" s="116">
        <v>0</v>
      </c>
      <c r="AE2788" s="116">
        <v>0</v>
      </c>
      <c r="AF2788" s="116" t="s">
        <v>1860</v>
      </c>
      <c r="AG2788" s="117"/>
      <c r="AH2788" s="117" t="s">
        <v>1861</v>
      </c>
    </row>
    <row r="2789" spans="1:34" x14ac:dyDescent="0.25">
      <c r="A2789" s="117" t="s">
        <v>273</v>
      </c>
      <c r="B2789" s="117" t="s">
        <v>211</v>
      </c>
      <c r="C2789" s="117" t="s">
        <v>7239</v>
      </c>
      <c r="D2789" s="117" t="s">
        <v>272</v>
      </c>
      <c r="E2789" s="117" t="s">
        <v>212</v>
      </c>
      <c r="F2789" s="117" t="s">
        <v>271</v>
      </c>
      <c r="G2789" s="117" t="s">
        <v>212</v>
      </c>
      <c r="H2789" s="117" t="s">
        <v>212</v>
      </c>
      <c r="I2789" s="117"/>
      <c r="J2789" s="116" t="s">
        <v>1858</v>
      </c>
      <c r="K2789" s="116">
        <v>6.05992</v>
      </c>
      <c r="L2789" s="116">
        <v>29.952999999999999</v>
      </c>
      <c r="M2789" s="117" t="s">
        <v>1859</v>
      </c>
      <c r="N2789" s="116" t="s">
        <v>159</v>
      </c>
      <c r="O2789" s="116">
        <v>170</v>
      </c>
      <c r="P2789" s="116">
        <v>850</v>
      </c>
      <c r="Q2789" s="116">
        <v>170</v>
      </c>
      <c r="R2789" s="116">
        <v>850</v>
      </c>
      <c r="S2789" s="116">
        <v>0</v>
      </c>
      <c r="T2789" s="116">
        <v>0</v>
      </c>
      <c r="U2789" s="119" t="s">
        <v>146</v>
      </c>
      <c r="V2789" s="116">
        <v>0</v>
      </c>
      <c r="W2789" s="116">
        <v>0</v>
      </c>
      <c r="X2789" s="116">
        <v>0</v>
      </c>
      <c r="Y2789" s="116">
        <v>0</v>
      </c>
      <c r="Z2789" s="116">
        <v>0</v>
      </c>
      <c r="AA2789" s="116">
        <v>0</v>
      </c>
      <c r="AB2789" s="116">
        <v>0</v>
      </c>
      <c r="AC2789" s="116">
        <v>0</v>
      </c>
      <c r="AD2789" s="116">
        <v>0</v>
      </c>
      <c r="AE2789" s="116">
        <v>0</v>
      </c>
      <c r="AF2789" s="116" t="s">
        <v>1860</v>
      </c>
      <c r="AG2789" s="117"/>
      <c r="AH2789" s="117" t="s">
        <v>1861</v>
      </c>
    </row>
    <row r="2790" spans="1:34" x14ac:dyDescent="0.25">
      <c r="A2790" s="117" t="s">
        <v>273</v>
      </c>
      <c r="B2790" s="117" t="s">
        <v>211</v>
      </c>
      <c r="C2790" s="117" t="s">
        <v>7240</v>
      </c>
      <c r="D2790" s="117" t="s">
        <v>272</v>
      </c>
      <c r="E2790" s="117" t="s">
        <v>212</v>
      </c>
      <c r="F2790" s="117" t="s">
        <v>271</v>
      </c>
      <c r="G2790" s="117" t="s">
        <v>212</v>
      </c>
      <c r="H2790" s="117" t="s">
        <v>7241</v>
      </c>
      <c r="I2790" s="117"/>
      <c r="J2790" s="116" t="s">
        <v>1858</v>
      </c>
      <c r="K2790" s="116">
        <v>6.0409899999999999</v>
      </c>
      <c r="L2790" s="116">
        <v>30.005099999999999</v>
      </c>
      <c r="M2790" s="117" t="s">
        <v>1859</v>
      </c>
      <c r="N2790" s="116" t="s">
        <v>159</v>
      </c>
      <c r="O2790" s="116">
        <v>30</v>
      </c>
      <c r="P2790" s="116">
        <v>150</v>
      </c>
      <c r="Q2790" s="116">
        <v>30</v>
      </c>
      <c r="R2790" s="116">
        <v>150</v>
      </c>
      <c r="S2790" s="116">
        <v>0</v>
      </c>
      <c r="T2790" s="116">
        <v>0</v>
      </c>
      <c r="U2790" s="119" t="s">
        <v>146</v>
      </c>
      <c r="V2790" s="116">
        <v>0</v>
      </c>
      <c r="W2790" s="116">
        <v>0</v>
      </c>
      <c r="X2790" s="116">
        <v>0</v>
      </c>
      <c r="Y2790" s="116">
        <v>0</v>
      </c>
      <c r="Z2790" s="116">
        <v>0</v>
      </c>
      <c r="AA2790" s="116">
        <v>0</v>
      </c>
      <c r="AB2790" s="116">
        <v>0</v>
      </c>
      <c r="AC2790" s="116">
        <v>0</v>
      </c>
      <c r="AD2790" s="116">
        <v>0</v>
      </c>
      <c r="AE2790" s="116">
        <v>0</v>
      </c>
      <c r="AF2790" s="116" t="s">
        <v>1860</v>
      </c>
      <c r="AG2790" s="117"/>
      <c r="AH2790" s="117" t="s">
        <v>1861</v>
      </c>
    </row>
    <row r="2791" spans="1:34" x14ac:dyDescent="0.25">
      <c r="A2791" s="117" t="s">
        <v>273</v>
      </c>
      <c r="B2791" s="117" t="s">
        <v>211</v>
      </c>
      <c r="C2791" s="117" t="s">
        <v>7242</v>
      </c>
      <c r="D2791" s="117" t="s">
        <v>272</v>
      </c>
      <c r="E2791" s="117" t="s">
        <v>212</v>
      </c>
      <c r="F2791" s="117" t="s">
        <v>457</v>
      </c>
      <c r="G2791" s="117" t="s">
        <v>458</v>
      </c>
      <c r="H2791" s="117" t="s">
        <v>7243</v>
      </c>
      <c r="I2791" s="117"/>
      <c r="J2791" s="116" t="s">
        <v>1858</v>
      </c>
      <c r="K2791" s="116">
        <v>5.79542</v>
      </c>
      <c r="L2791" s="116">
        <v>30.114899999999999</v>
      </c>
      <c r="M2791" s="117" t="s">
        <v>1859</v>
      </c>
      <c r="N2791" s="116" t="s">
        <v>146</v>
      </c>
      <c r="O2791" s="116">
        <v>0</v>
      </c>
      <c r="P2791" s="116">
        <v>0</v>
      </c>
      <c r="Q2791" s="116">
        <v>0</v>
      </c>
      <c r="R2791" s="116">
        <v>0</v>
      </c>
      <c r="S2791" s="116">
        <v>0</v>
      </c>
      <c r="T2791" s="116">
        <v>0</v>
      </c>
      <c r="U2791" s="116" t="s">
        <v>159</v>
      </c>
      <c r="V2791" s="116">
        <v>205</v>
      </c>
      <c r="W2791" s="116">
        <v>1025</v>
      </c>
      <c r="X2791" s="116">
        <v>205</v>
      </c>
      <c r="Y2791" s="116">
        <v>1025</v>
      </c>
      <c r="Z2791" s="116">
        <v>0</v>
      </c>
      <c r="AA2791" s="116">
        <v>0</v>
      </c>
      <c r="AB2791" s="116">
        <v>0</v>
      </c>
      <c r="AC2791" s="116">
        <v>0</v>
      </c>
      <c r="AD2791" s="116">
        <v>0</v>
      </c>
      <c r="AE2791" s="116">
        <v>0</v>
      </c>
      <c r="AF2791" s="116" t="s">
        <v>1860</v>
      </c>
      <c r="AG2791" s="117"/>
      <c r="AH2791" s="117" t="s">
        <v>1861</v>
      </c>
    </row>
    <row r="2792" spans="1:34" x14ac:dyDescent="0.25">
      <c r="A2792" s="117" t="s">
        <v>273</v>
      </c>
      <c r="B2792" s="117" t="s">
        <v>211</v>
      </c>
      <c r="C2792" s="117" t="s">
        <v>7244</v>
      </c>
      <c r="D2792" s="117" t="s">
        <v>272</v>
      </c>
      <c r="E2792" s="117" t="s">
        <v>212</v>
      </c>
      <c r="F2792" s="117" t="s">
        <v>457</v>
      </c>
      <c r="G2792" s="117" t="s">
        <v>458</v>
      </c>
      <c r="H2792" s="117" t="s">
        <v>7245</v>
      </c>
      <c r="I2792" s="117"/>
      <c r="J2792" s="116" t="s">
        <v>1858</v>
      </c>
      <c r="K2792" s="116">
        <v>5.6848535849999999</v>
      </c>
      <c r="L2792" s="116">
        <v>30.126441979999999</v>
      </c>
      <c r="M2792" s="117" t="s">
        <v>1859</v>
      </c>
      <c r="N2792" s="116" t="s">
        <v>146</v>
      </c>
      <c r="O2792" s="116">
        <v>0</v>
      </c>
      <c r="P2792" s="116">
        <v>0</v>
      </c>
      <c r="Q2792" s="116">
        <v>0</v>
      </c>
      <c r="R2792" s="116">
        <v>0</v>
      </c>
      <c r="S2792" s="116">
        <v>0</v>
      </c>
      <c r="T2792" s="116">
        <v>0</v>
      </c>
      <c r="U2792" s="116" t="s">
        <v>159</v>
      </c>
      <c r="V2792" s="116">
        <v>233</v>
      </c>
      <c r="W2792" s="116">
        <v>1165</v>
      </c>
      <c r="X2792" s="116">
        <v>233</v>
      </c>
      <c r="Y2792" s="116">
        <v>1165</v>
      </c>
      <c r="Z2792" s="116">
        <v>0</v>
      </c>
      <c r="AA2792" s="116">
        <v>0</v>
      </c>
      <c r="AB2792" s="116">
        <v>0</v>
      </c>
      <c r="AC2792" s="116">
        <v>0</v>
      </c>
      <c r="AD2792" s="116">
        <v>0</v>
      </c>
      <c r="AE2792" s="116">
        <v>0</v>
      </c>
      <c r="AF2792" s="116" t="s">
        <v>1860</v>
      </c>
      <c r="AG2792" s="117"/>
      <c r="AH2792" s="117" t="s">
        <v>1861</v>
      </c>
    </row>
    <row r="2793" spans="1:34" x14ac:dyDescent="0.25">
      <c r="A2793" s="117" t="s">
        <v>273</v>
      </c>
      <c r="B2793" s="117" t="s">
        <v>211</v>
      </c>
      <c r="C2793" s="117" t="s">
        <v>7246</v>
      </c>
      <c r="D2793" s="117" t="s">
        <v>272</v>
      </c>
      <c r="E2793" s="117" t="s">
        <v>212</v>
      </c>
      <c r="F2793" s="117" t="s">
        <v>457</v>
      </c>
      <c r="G2793" s="117" t="s">
        <v>458</v>
      </c>
      <c r="H2793" s="117" t="s">
        <v>458</v>
      </c>
      <c r="I2793" s="117"/>
      <c r="J2793" s="116" t="s">
        <v>1858</v>
      </c>
      <c r="K2793" s="116">
        <v>5.7819599999999998</v>
      </c>
      <c r="L2793" s="116">
        <v>30.1068</v>
      </c>
      <c r="M2793" s="117" t="s">
        <v>1859</v>
      </c>
      <c r="N2793" s="116" t="s">
        <v>146</v>
      </c>
      <c r="O2793" s="116">
        <v>0</v>
      </c>
      <c r="P2793" s="116">
        <v>0</v>
      </c>
      <c r="Q2793" s="116">
        <v>0</v>
      </c>
      <c r="R2793" s="116">
        <v>0</v>
      </c>
      <c r="S2793" s="116">
        <v>0</v>
      </c>
      <c r="T2793" s="116">
        <v>0</v>
      </c>
      <c r="U2793" s="116" t="s">
        <v>159</v>
      </c>
      <c r="V2793" s="116">
        <v>289</v>
      </c>
      <c r="W2793" s="116">
        <v>1445</v>
      </c>
      <c r="X2793" s="116">
        <v>289</v>
      </c>
      <c r="Y2793" s="116">
        <v>1445</v>
      </c>
      <c r="Z2793" s="116">
        <v>0</v>
      </c>
      <c r="AA2793" s="116">
        <v>0</v>
      </c>
      <c r="AB2793" s="116">
        <v>0</v>
      </c>
      <c r="AC2793" s="116">
        <v>0</v>
      </c>
      <c r="AD2793" s="116">
        <v>0</v>
      </c>
      <c r="AE2793" s="116">
        <v>0</v>
      </c>
      <c r="AF2793" s="116" t="s">
        <v>1860</v>
      </c>
      <c r="AG2793" s="117"/>
      <c r="AH2793" s="117" t="s">
        <v>1861</v>
      </c>
    </row>
    <row r="2794" spans="1:34" x14ac:dyDescent="0.25">
      <c r="A2794" s="117" t="s">
        <v>273</v>
      </c>
      <c r="B2794" s="117" t="s">
        <v>211</v>
      </c>
      <c r="C2794" s="117" t="s">
        <v>7247</v>
      </c>
      <c r="D2794" s="117" t="s">
        <v>296</v>
      </c>
      <c r="E2794" s="117" t="s">
        <v>297</v>
      </c>
      <c r="F2794" s="117" t="s">
        <v>295</v>
      </c>
      <c r="G2794" s="117" t="s">
        <v>298</v>
      </c>
      <c r="H2794" s="117" t="s">
        <v>298</v>
      </c>
      <c r="I2794" s="117"/>
      <c r="J2794" s="116" t="s">
        <v>1858</v>
      </c>
      <c r="K2794" s="116">
        <v>6.4989220000000003</v>
      </c>
      <c r="L2794" s="116">
        <v>28.100503</v>
      </c>
      <c r="M2794" s="117" t="s">
        <v>1859</v>
      </c>
      <c r="N2794" s="116" t="s">
        <v>159</v>
      </c>
      <c r="O2794" s="116">
        <v>5</v>
      </c>
      <c r="P2794" s="116">
        <v>18</v>
      </c>
      <c r="Q2794" s="116">
        <v>5</v>
      </c>
      <c r="R2794" s="116">
        <v>18</v>
      </c>
      <c r="S2794" s="116">
        <v>0</v>
      </c>
      <c r="T2794" s="116">
        <v>0</v>
      </c>
      <c r="U2794" s="116" t="s">
        <v>159</v>
      </c>
      <c r="V2794" s="116">
        <v>43</v>
      </c>
      <c r="W2794" s="116">
        <v>215</v>
      </c>
      <c r="X2794" s="116">
        <v>43</v>
      </c>
      <c r="Y2794" s="116">
        <v>215</v>
      </c>
      <c r="Z2794" s="116">
        <v>0</v>
      </c>
      <c r="AA2794" s="116">
        <v>0</v>
      </c>
      <c r="AB2794" s="116">
        <v>0</v>
      </c>
      <c r="AC2794" s="116">
        <v>0</v>
      </c>
      <c r="AD2794" s="116">
        <v>0</v>
      </c>
      <c r="AE2794" s="116">
        <v>0</v>
      </c>
      <c r="AF2794" s="116" t="s">
        <v>1860</v>
      </c>
      <c r="AG2794" s="117"/>
      <c r="AH2794" s="117" t="s">
        <v>1861</v>
      </c>
    </row>
    <row r="2795" spans="1:34" x14ac:dyDescent="0.25">
      <c r="A2795" s="117" t="s">
        <v>273</v>
      </c>
      <c r="B2795" s="117" t="s">
        <v>211</v>
      </c>
      <c r="C2795" s="117" t="s">
        <v>7248</v>
      </c>
      <c r="D2795" s="117" t="s">
        <v>296</v>
      </c>
      <c r="E2795" s="117" t="s">
        <v>297</v>
      </c>
      <c r="F2795" s="117" t="s">
        <v>770</v>
      </c>
      <c r="G2795" s="117" t="s">
        <v>297</v>
      </c>
      <c r="H2795" s="117" t="s">
        <v>7249</v>
      </c>
      <c r="I2795" s="117"/>
      <c r="J2795" s="116" t="s">
        <v>1858</v>
      </c>
      <c r="K2795" s="116">
        <v>6.3974200000000003</v>
      </c>
      <c r="L2795" s="116">
        <v>27.790900000000001</v>
      </c>
      <c r="M2795" s="117" t="s">
        <v>1859</v>
      </c>
      <c r="N2795" s="116" t="s">
        <v>146</v>
      </c>
      <c r="O2795" s="116">
        <v>0</v>
      </c>
      <c r="P2795" s="116">
        <v>0</v>
      </c>
      <c r="Q2795" s="116">
        <v>0</v>
      </c>
      <c r="R2795" s="116">
        <v>0</v>
      </c>
      <c r="S2795" s="116">
        <v>0</v>
      </c>
      <c r="T2795" s="116">
        <v>0</v>
      </c>
      <c r="U2795" s="116" t="s">
        <v>159</v>
      </c>
      <c r="V2795" s="116">
        <v>1350</v>
      </c>
      <c r="W2795" s="116">
        <v>8103</v>
      </c>
      <c r="X2795" s="116">
        <v>1350</v>
      </c>
      <c r="Y2795" s="116">
        <v>8103</v>
      </c>
      <c r="Z2795" s="116">
        <v>0</v>
      </c>
      <c r="AA2795" s="116">
        <v>0</v>
      </c>
      <c r="AB2795" s="116">
        <v>0</v>
      </c>
      <c r="AC2795" s="116">
        <v>0</v>
      </c>
      <c r="AD2795" s="116">
        <v>92</v>
      </c>
      <c r="AE2795" s="116">
        <v>623</v>
      </c>
      <c r="AF2795" s="116" t="s">
        <v>1860</v>
      </c>
      <c r="AG2795" s="117"/>
      <c r="AH2795" s="117" t="s">
        <v>1861</v>
      </c>
    </row>
    <row r="2796" spans="1:34" x14ac:dyDescent="0.25">
      <c r="A2796" s="117" t="s">
        <v>273</v>
      </c>
      <c r="B2796" s="117" t="s">
        <v>211</v>
      </c>
      <c r="C2796" s="117" t="s">
        <v>7250</v>
      </c>
      <c r="D2796" s="117" t="s">
        <v>296</v>
      </c>
      <c r="E2796" s="117" t="s">
        <v>297</v>
      </c>
      <c r="F2796" s="117" t="s">
        <v>770</v>
      </c>
      <c r="G2796" s="117" t="s">
        <v>297</v>
      </c>
      <c r="H2796" s="117" t="s">
        <v>7251</v>
      </c>
      <c r="I2796" s="117"/>
      <c r="J2796" s="116" t="s">
        <v>1858</v>
      </c>
      <c r="K2796" s="116">
        <v>6.4247300000000003</v>
      </c>
      <c r="L2796" s="116">
        <v>27.790880000000001</v>
      </c>
      <c r="M2796" s="117" t="s">
        <v>1859</v>
      </c>
      <c r="N2796" s="116" t="s">
        <v>146</v>
      </c>
      <c r="O2796" s="116">
        <v>0</v>
      </c>
      <c r="P2796" s="116">
        <v>0</v>
      </c>
      <c r="Q2796" s="116">
        <v>0</v>
      </c>
      <c r="R2796" s="116">
        <v>0</v>
      </c>
      <c r="S2796" s="116">
        <v>0</v>
      </c>
      <c r="T2796" s="116">
        <v>0</v>
      </c>
      <c r="U2796" s="116" t="s">
        <v>159</v>
      </c>
      <c r="V2796" s="116">
        <v>619</v>
      </c>
      <c r="W2796" s="116">
        <v>3970</v>
      </c>
      <c r="X2796" s="116">
        <v>619</v>
      </c>
      <c r="Y2796" s="116">
        <v>3970</v>
      </c>
      <c r="Z2796" s="116">
        <v>0</v>
      </c>
      <c r="AA2796" s="116">
        <v>0</v>
      </c>
      <c r="AB2796" s="116">
        <v>0</v>
      </c>
      <c r="AC2796" s="116">
        <v>0</v>
      </c>
      <c r="AD2796" s="116">
        <v>27</v>
      </c>
      <c r="AE2796" s="116">
        <v>107</v>
      </c>
      <c r="AF2796" s="116" t="s">
        <v>1860</v>
      </c>
      <c r="AG2796" s="117"/>
      <c r="AH2796" s="117" t="s">
        <v>1861</v>
      </c>
    </row>
    <row r="2797" spans="1:34" x14ac:dyDescent="0.25">
      <c r="A2797" s="117" t="s">
        <v>273</v>
      </c>
      <c r="B2797" s="117" t="s">
        <v>211</v>
      </c>
      <c r="C2797" s="117" t="s">
        <v>7252</v>
      </c>
      <c r="D2797" s="117" t="s">
        <v>296</v>
      </c>
      <c r="E2797" s="117" t="s">
        <v>297</v>
      </c>
      <c r="F2797" s="117" t="s">
        <v>770</v>
      </c>
      <c r="G2797" s="117" t="s">
        <v>297</v>
      </c>
      <c r="H2797" s="117" t="s">
        <v>7253</v>
      </c>
      <c r="I2797" s="117"/>
      <c r="J2797" s="116" t="s">
        <v>1858</v>
      </c>
      <c r="K2797" s="116">
        <v>6.6373923000000001</v>
      </c>
      <c r="L2797" s="116">
        <v>27.917470399999999</v>
      </c>
      <c r="M2797" s="117" t="s">
        <v>1859</v>
      </c>
      <c r="N2797" s="116" t="s">
        <v>146</v>
      </c>
      <c r="O2797" s="116">
        <v>0</v>
      </c>
      <c r="P2797" s="116">
        <v>0</v>
      </c>
      <c r="Q2797" s="116">
        <v>0</v>
      </c>
      <c r="R2797" s="116">
        <v>0</v>
      </c>
      <c r="S2797" s="116">
        <v>0</v>
      </c>
      <c r="T2797" s="116">
        <v>0</v>
      </c>
      <c r="U2797" s="116" t="s">
        <v>159</v>
      </c>
      <c r="V2797" s="116">
        <v>445</v>
      </c>
      <c r="W2797" s="116">
        <v>2071</v>
      </c>
      <c r="X2797" s="116">
        <v>445</v>
      </c>
      <c r="Y2797" s="116">
        <v>2071</v>
      </c>
      <c r="Z2797" s="116">
        <v>0</v>
      </c>
      <c r="AA2797" s="116">
        <v>0</v>
      </c>
      <c r="AB2797" s="116">
        <v>0</v>
      </c>
      <c r="AC2797" s="116">
        <v>0</v>
      </c>
      <c r="AD2797" s="116">
        <v>19</v>
      </c>
      <c r="AE2797" s="116">
        <v>61</v>
      </c>
      <c r="AF2797" s="116" t="s">
        <v>1860</v>
      </c>
      <c r="AG2797" s="117"/>
      <c r="AH2797" s="117" t="s">
        <v>1861</v>
      </c>
    </row>
    <row r="2798" spans="1:34" x14ac:dyDescent="0.25">
      <c r="A2798" s="117" t="s">
        <v>273</v>
      </c>
      <c r="B2798" s="117" t="s">
        <v>211</v>
      </c>
      <c r="C2798" s="117" t="s">
        <v>7254</v>
      </c>
      <c r="D2798" s="117" t="s">
        <v>296</v>
      </c>
      <c r="E2798" s="117" t="s">
        <v>297</v>
      </c>
      <c r="F2798" s="117" t="s">
        <v>770</v>
      </c>
      <c r="G2798" s="117" t="s">
        <v>297</v>
      </c>
      <c r="H2798" s="117" t="s">
        <v>7255</v>
      </c>
      <c r="I2798" s="117"/>
      <c r="J2798" s="116" t="s">
        <v>1858</v>
      </c>
      <c r="K2798" s="116">
        <v>6.4855128000000004</v>
      </c>
      <c r="L2798" s="116">
        <v>27.836698999999999</v>
      </c>
      <c r="M2798" s="117" t="s">
        <v>1859</v>
      </c>
      <c r="N2798" s="116" t="s">
        <v>146</v>
      </c>
      <c r="O2798" s="116">
        <v>0</v>
      </c>
      <c r="P2798" s="116">
        <v>0</v>
      </c>
      <c r="Q2798" s="116">
        <v>0</v>
      </c>
      <c r="R2798" s="116">
        <v>0</v>
      </c>
      <c r="S2798" s="116">
        <v>0</v>
      </c>
      <c r="T2798" s="116">
        <v>0</v>
      </c>
      <c r="U2798" s="116" t="s">
        <v>159</v>
      </c>
      <c r="V2798" s="116">
        <v>654</v>
      </c>
      <c r="W2798" s="116">
        <v>3844</v>
      </c>
      <c r="X2798" s="116">
        <v>654</v>
      </c>
      <c r="Y2798" s="116">
        <v>3844</v>
      </c>
      <c r="Z2798" s="116">
        <v>0</v>
      </c>
      <c r="AA2798" s="116">
        <v>0</v>
      </c>
      <c r="AB2798" s="116">
        <v>0</v>
      </c>
      <c r="AC2798" s="116">
        <v>0</v>
      </c>
      <c r="AD2798" s="116">
        <v>63</v>
      </c>
      <c r="AE2798" s="116">
        <v>214</v>
      </c>
      <c r="AF2798" s="116" t="s">
        <v>1860</v>
      </c>
      <c r="AG2798" s="117"/>
      <c r="AH2798" s="117" t="s">
        <v>1861</v>
      </c>
    </row>
    <row r="2799" spans="1:34" x14ac:dyDescent="0.25">
      <c r="A2799" s="117" t="s">
        <v>273</v>
      </c>
      <c r="B2799" s="117" t="s">
        <v>211</v>
      </c>
      <c r="C2799" s="117" t="s">
        <v>7256</v>
      </c>
      <c r="D2799" s="117" t="s">
        <v>296</v>
      </c>
      <c r="E2799" s="117" t="s">
        <v>297</v>
      </c>
      <c r="F2799" s="117" t="s">
        <v>770</v>
      </c>
      <c r="G2799" s="117" t="s">
        <v>297</v>
      </c>
      <c r="H2799" s="117" t="s">
        <v>7257</v>
      </c>
      <c r="I2799" s="117"/>
      <c r="J2799" s="116" t="s">
        <v>1858</v>
      </c>
      <c r="K2799" s="116">
        <v>6.17455</v>
      </c>
      <c r="L2799" s="116">
        <v>27.690909999999999</v>
      </c>
      <c r="M2799" s="117" t="s">
        <v>1859</v>
      </c>
      <c r="N2799" s="116" t="s">
        <v>146</v>
      </c>
      <c r="O2799" s="116">
        <v>0</v>
      </c>
      <c r="P2799" s="116">
        <v>0</v>
      </c>
      <c r="Q2799" s="116">
        <v>0</v>
      </c>
      <c r="R2799" s="116">
        <v>0</v>
      </c>
      <c r="S2799" s="116">
        <v>0</v>
      </c>
      <c r="T2799" s="116">
        <v>0</v>
      </c>
      <c r="U2799" s="116" t="s">
        <v>159</v>
      </c>
      <c r="V2799" s="116">
        <v>617</v>
      </c>
      <c r="W2799" s="116">
        <v>3019</v>
      </c>
      <c r="X2799" s="116">
        <v>617</v>
      </c>
      <c r="Y2799" s="116">
        <v>3019</v>
      </c>
      <c r="Z2799" s="116">
        <v>0</v>
      </c>
      <c r="AA2799" s="116">
        <v>0</v>
      </c>
      <c r="AB2799" s="116">
        <v>0</v>
      </c>
      <c r="AC2799" s="116">
        <v>0</v>
      </c>
      <c r="AD2799" s="116">
        <v>0</v>
      </c>
      <c r="AE2799" s="116">
        <v>0</v>
      </c>
      <c r="AF2799" s="116" t="s">
        <v>1860</v>
      </c>
      <c r="AG2799" s="117"/>
      <c r="AH2799" s="117" t="s">
        <v>1861</v>
      </c>
    </row>
    <row r="2800" spans="1:34" x14ac:dyDescent="0.25">
      <c r="A2800" s="117" t="s">
        <v>273</v>
      </c>
      <c r="B2800" s="117" t="s">
        <v>211</v>
      </c>
      <c r="C2800" s="117" t="s">
        <v>7258</v>
      </c>
      <c r="D2800" s="117" t="s">
        <v>296</v>
      </c>
      <c r="E2800" s="117" t="s">
        <v>297</v>
      </c>
      <c r="F2800" s="117" t="s">
        <v>770</v>
      </c>
      <c r="G2800" s="117" t="s">
        <v>297</v>
      </c>
      <c r="H2800" s="117" t="s">
        <v>7259</v>
      </c>
      <c r="I2800" s="117"/>
      <c r="J2800" s="116" t="s">
        <v>1858</v>
      </c>
      <c r="K2800" s="116">
        <v>6.3891999999999998</v>
      </c>
      <c r="L2800" s="116">
        <v>27.875</v>
      </c>
      <c r="M2800" s="117" t="s">
        <v>1859</v>
      </c>
      <c r="N2800" s="116" t="s">
        <v>159</v>
      </c>
      <c r="O2800" s="116">
        <v>19</v>
      </c>
      <c r="P2800" s="116">
        <v>95</v>
      </c>
      <c r="Q2800" s="116">
        <v>19</v>
      </c>
      <c r="R2800" s="116">
        <v>95</v>
      </c>
      <c r="S2800" s="116">
        <v>0</v>
      </c>
      <c r="T2800" s="116">
        <v>0</v>
      </c>
      <c r="U2800" s="119" t="s">
        <v>146</v>
      </c>
      <c r="V2800" s="116">
        <v>0</v>
      </c>
      <c r="W2800" s="116">
        <v>0</v>
      </c>
      <c r="X2800" s="116">
        <v>0</v>
      </c>
      <c r="Y2800" s="116">
        <v>0</v>
      </c>
      <c r="Z2800" s="116">
        <v>0</v>
      </c>
      <c r="AA2800" s="116">
        <v>0</v>
      </c>
      <c r="AB2800" s="116">
        <v>0</v>
      </c>
      <c r="AC2800" s="116">
        <v>0</v>
      </c>
      <c r="AD2800" s="116">
        <v>0</v>
      </c>
      <c r="AE2800" s="116">
        <v>0</v>
      </c>
      <c r="AF2800" s="116" t="s">
        <v>1860</v>
      </c>
      <c r="AG2800" s="117" t="s">
        <v>1888</v>
      </c>
      <c r="AH2800" s="117" t="s">
        <v>1861</v>
      </c>
    </row>
    <row r="2801" spans="1:34" x14ac:dyDescent="0.25">
      <c r="A2801" s="117" t="s">
        <v>273</v>
      </c>
      <c r="B2801" s="117" t="s">
        <v>211</v>
      </c>
      <c r="C2801" s="117" t="s">
        <v>7260</v>
      </c>
      <c r="D2801" s="117" t="s">
        <v>734</v>
      </c>
      <c r="E2801" s="117" t="s">
        <v>735</v>
      </c>
      <c r="F2801" s="117" t="s">
        <v>733</v>
      </c>
      <c r="G2801" s="117" t="s">
        <v>736</v>
      </c>
      <c r="H2801" s="117" t="s">
        <v>736</v>
      </c>
      <c r="I2801" s="117"/>
      <c r="J2801" s="116" t="s">
        <v>1858</v>
      </c>
      <c r="K2801" s="116">
        <v>4.7117820000000004</v>
      </c>
      <c r="L2801" s="116">
        <v>27.999963999999999</v>
      </c>
      <c r="M2801" s="117" t="s">
        <v>1859</v>
      </c>
      <c r="N2801" s="116" t="s">
        <v>159</v>
      </c>
      <c r="O2801" s="116">
        <v>10</v>
      </c>
      <c r="P2801" s="116">
        <v>63</v>
      </c>
      <c r="Q2801" s="116">
        <v>10</v>
      </c>
      <c r="R2801" s="116">
        <v>63</v>
      </c>
      <c r="S2801" s="116">
        <v>0</v>
      </c>
      <c r="T2801" s="116">
        <v>0</v>
      </c>
      <c r="U2801" s="116" t="s">
        <v>159</v>
      </c>
      <c r="V2801" s="116">
        <v>167</v>
      </c>
      <c r="W2801" s="116">
        <v>835</v>
      </c>
      <c r="X2801" s="116">
        <v>118</v>
      </c>
      <c r="Y2801" s="116">
        <v>590</v>
      </c>
      <c r="Z2801" s="116">
        <v>49</v>
      </c>
      <c r="AA2801" s="116">
        <v>245</v>
      </c>
      <c r="AB2801" s="116">
        <v>0</v>
      </c>
      <c r="AC2801" s="116">
        <v>0</v>
      </c>
      <c r="AD2801" s="116">
        <v>41</v>
      </c>
      <c r="AE2801" s="116">
        <v>207</v>
      </c>
      <c r="AF2801" s="116" t="s">
        <v>1860</v>
      </c>
      <c r="AG2801" s="117"/>
      <c r="AH2801" s="117" t="s">
        <v>1861</v>
      </c>
    </row>
    <row r="2802" spans="1:34" x14ac:dyDescent="0.25">
      <c r="A2802" s="117" t="s">
        <v>273</v>
      </c>
      <c r="B2802" s="117" t="s">
        <v>211</v>
      </c>
      <c r="C2802" s="117" t="s">
        <v>7261</v>
      </c>
      <c r="D2802" s="117" t="s">
        <v>734</v>
      </c>
      <c r="E2802" s="117" t="s">
        <v>735</v>
      </c>
      <c r="F2802" s="117" t="s">
        <v>733</v>
      </c>
      <c r="G2802" s="117" t="s">
        <v>736</v>
      </c>
      <c r="H2802" s="117" t="s">
        <v>7262</v>
      </c>
      <c r="I2802" s="117"/>
      <c r="J2802" s="116" t="s">
        <v>1858</v>
      </c>
      <c r="K2802" s="116">
        <v>4.6658400000000002</v>
      </c>
      <c r="L2802" s="116">
        <v>28.075154999999999</v>
      </c>
      <c r="M2802" s="117" t="s">
        <v>1859</v>
      </c>
      <c r="N2802" s="116" t="s">
        <v>159</v>
      </c>
      <c r="O2802" s="116">
        <v>8</v>
      </c>
      <c r="P2802" s="116">
        <v>37</v>
      </c>
      <c r="Q2802" s="116">
        <v>8</v>
      </c>
      <c r="R2802" s="116">
        <v>37</v>
      </c>
      <c r="S2802" s="116">
        <v>0</v>
      </c>
      <c r="T2802" s="116">
        <v>0</v>
      </c>
      <c r="U2802" s="119" t="s">
        <v>146</v>
      </c>
      <c r="V2802" s="116">
        <v>0</v>
      </c>
      <c r="W2802" s="116">
        <v>0</v>
      </c>
      <c r="X2802" s="116">
        <v>0</v>
      </c>
      <c r="Y2802" s="116">
        <v>0</v>
      </c>
      <c r="Z2802" s="116">
        <v>0</v>
      </c>
      <c r="AA2802" s="116">
        <v>0</v>
      </c>
      <c r="AB2802" s="116">
        <v>0</v>
      </c>
      <c r="AC2802" s="116">
        <v>0</v>
      </c>
      <c r="AD2802" s="116">
        <v>0</v>
      </c>
      <c r="AE2802" s="116">
        <v>0</v>
      </c>
      <c r="AF2802" s="116" t="s">
        <v>1860</v>
      </c>
      <c r="AG2802" s="117"/>
      <c r="AH2802" s="117" t="s">
        <v>1861</v>
      </c>
    </row>
    <row r="2803" spans="1:34" x14ac:dyDescent="0.25">
      <c r="A2803" s="117" t="s">
        <v>273</v>
      </c>
      <c r="B2803" s="117" t="s">
        <v>211</v>
      </c>
      <c r="C2803" s="117" t="s">
        <v>7263</v>
      </c>
      <c r="D2803" s="117" t="s">
        <v>734</v>
      </c>
      <c r="E2803" s="117" t="s">
        <v>735</v>
      </c>
      <c r="F2803" s="117" t="s">
        <v>1376</v>
      </c>
      <c r="G2803" s="117" t="s">
        <v>1377</v>
      </c>
      <c r="H2803" s="117" t="s">
        <v>7264</v>
      </c>
      <c r="I2803" s="117"/>
      <c r="J2803" s="116" t="s">
        <v>1858</v>
      </c>
      <c r="K2803" s="116">
        <v>4.7122149999999996</v>
      </c>
      <c r="L2803" s="116">
        <v>28.229493999999999</v>
      </c>
      <c r="M2803" s="117" t="s">
        <v>1859</v>
      </c>
      <c r="N2803" s="116" t="s">
        <v>159</v>
      </c>
      <c r="O2803" s="116">
        <v>101</v>
      </c>
      <c r="P2803" s="116">
        <v>505</v>
      </c>
      <c r="Q2803" s="116">
        <v>101</v>
      </c>
      <c r="R2803" s="116">
        <v>505</v>
      </c>
      <c r="S2803" s="116">
        <v>0</v>
      </c>
      <c r="T2803" s="116">
        <v>0</v>
      </c>
      <c r="U2803" s="116" t="s">
        <v>159</v>
      </c>
      <c r="V2803" s="116">
        <v>227</v>
      </c>
      <c r="W2803" s="116">
        <v>1135</v>
      </c>
      <c r="X2803" s="116">
        <v>227</v>
      </c>
      <c r="Y2803" s="116">
        <v>1135</v>
      </c>
      <c r="Z2803" s="116">
        <v>0</v>
      </c>
      <c r="AA2803" s="116">
        <v>0</v>
      </c>
      <c r="AB2803" s="116">
        <v>0</v>
      </c>
      <c r="AC2803" s="116">
        <v>0</v>
      </c>
      <c r="AD2803" s="116">
        <v>55</v>
      </c>
      <c r="AE2803" s="116">
        <v>275</v>
      </c>
      <c r="AF2803" s="116" t="s">
        <v>1860</v>
      </c>
      <c r="AG2803" s="117"/>
      <c r="AH2803" s="117" t="s">
        <v>1861</v>
      </c>
    </row>
    <row r="2804" spans="1:34" x14ac:dyDescent="0.25">
      <c r="A2804" s="117" t="s">
        <v>273</v>
      </c>
      <c r="B2804" s="117" t="s">
        <v>211</v>
      </c>
      <c r="C2804" s="117" t="s">
        <v>7265</v>
      </c>
      <c r="D2804" s="117" t="s">
        <v>734</v>
      </c>
      <c r="E2804" s="117" t="s">
        <v>735</v>
      </c>
      <c r="F2804" s="117" t="s">
        <v>1376</v>
      </c>
      <c r="G2804" s="117" t="s">
        <v>1377</v>
      </c>
      <c r="H2804" s="117" t="s">
        <v>7266</v>
      </c>
      <c r="I2804" s="117"/>
      <c r="J2804" s="116" t="s">
        <v>1858</v>
      </c>
      <c r="K2804" s="116">
        <v>4.6155400000000002</v>
      </c>
      <c r="L2804" s="116">
        <v>28.179300000000001</v>
      </c>
      <c r="M2804" s="117" t="s">
        <v>1859</v>
      </c>
      <c r="N2804" s="116" t="s">
        <v>159</v>
      </c>
      <c r="O2804" s="116">
        <v>16</v>
      </c>
      <c r="P2804" s="116">
        <v>83</v>
      </c>
      <c r="Q2804" s="116">
        <v>16</v>
      </c>
      <c r="R2804" s="116">
        <v>83</v>
      </c>
      <c r="S2804" s="116">
        <v>0</v>
      </c>
      <c r="T2804" s="116">
        <v>0</v>
      </c>
      <c r="U2804" s="119" t="s">
        <v>146</v>
      </c>
      <c r="V2804" s="116">
        <v>0</v>
      </c>
      <c r="W2804" s="116">
        <v>0</v>
      </c>
      <c r="X2804" s="116">
        <v>0</v>
      </c>
      <c r="Y2804" s="116">
        <v>0</v>
      </c>
      <c r="Z2804" s="116">
        <v>0</v>
      </c>
      <c r="AA2804" s="116">
        <v>0</v>
      </c>
      <c r="AB2804" s="116">
        <v>0</v>
      </c>
      <c r="AC2804" s="116">
        <v>0</v>
      </c>
      <c r="AD2804" s="116">
        <v>0</v>
      </c>
      <c r="AE2804" s="116">
        <v>0</v>
      </c>
      <c r="AF2804" s="116" t="s">
        <v>1860</v>
      </c>
      <c r="AG2804" s="117"/>
      <c r="AH2804" s="117" t="s">
        <v>1861</v>
      </c>
    </row>
    <row r="2805" spans="1:34" x14ac:dyDescent="0.25">
      <c r="A2805" s="117" t="s">
        <v>273</v>
      </c>
      <c r="B2805" s="117" t="s">
        <v>211</v>
      </c>
      <c r="C2805" s="117" t="s">
        <v>7267</v>
      </c>
      <c r="D2805" s="117" t="s">
        <v>734</v>
      </c>
      <c r="E2805" s="117" t="s">
        <v>735</v>
      </c>
      <c r="F2805" s="117" t="s">
        <v>1376</v>
      </c>
      <c r="G2805" s="117" t="s">
        <v>1377</v>
      </c>
      <c r="H2805" s="117" t="s">
        <v>7268</v>
      </c>
      <c r="I2805" s="117"/>
      <c r="J2805" s="116" t="s">
        <v>1858</v>
      </c>
      <c r="K2805" s="116">
        <v>4.6628410000000002</v>
      </c>
      <c r="L2805" s="116">
        <v>28.252991000000002</v>
      </c>
      <c r="M2805" s="117" t="s">
        <v>1859</v>
      </c>
      <c r="N2805" s="116" t="s">
        <v>159</v>
      </c>
      <c r="O2805" s="116">
        <v>3</v>
      </c>
      <c r="P2805" s="116">
        <v>15</v>
      </c>
      <c r="Q2805" s="116">
        <v>3</v>
      </c>
      <c r="R2805" s="116">
        <v>15</v>
      </c>
      <c r="S2805" s="116">
        <v>0</v>
      </c>
      <c r="T2805" s="116">
        <v>0</v>
      </c>
      <c r="U2805" s="119" t="s">
        <v>146</v>
      </c>
      <c r="V2805" s="116">
        <v>0</v>
      </c>
      <c r="W2805" s="116">
        <v>0</v>
      </c>
      <c r="X2805" s="116">
        <v>0</v>
      </c>
      <c r="Y2805" s="116">
        <v>0</v>
      </c>
      <c r="Z2805" s="116">
        <v>0</v>
      </c>
      <c r="AA2805" s="116">
        <v>0</v>
      </c>
      <c r="AB2805" s="116">
        <v>0</v>
      </c>
      <c r="AC2805" s="116">
        <v>0</v>
      </c>
      <c r="AD2805" s="116">
        <v>0</v>
      </c>
      <c r="AE2805" s="116">
        <v>0</v>
      </c>
      <c r="AF2805" s="116" t="s">
        <v>1860</v>
      </c>
      <c r="AG2805" s="117"/>
      <c r="AH2805" s="117" t="s">
        <v>1861</v>
      </c>
    </row>
    <row r="2806" spans="1:34" x14ac:dyDescent="0.25">
      <c r="A2806" s="117" t="s">
        <v>273</v>
      </c>
      <c r="B2806" s="117" t="s">
        <v>211</v>
      </c>
      <c r="C2806" s="117" t="s">
        <v>7269</v>
      </c>
      <c r="D2806" s="117" t="s">
        <v>734</v>
      </c>
      <c r="E2806" s="117" t="s">
        <v>735</v>
      </c>
      <c r="F2806" s="117" t="s">
        <v>1376</v>
      </c>
      <c r="G2806" s="117" t="s">
        <v>1377</v>
      </c>
      <c r="H2806" s="117" t="s">
        <v>7270</v>
      </c>
      <c r="I2806" s="117"/>
      <c r="J2806" s="116" t="s">
        <v>1858</v>
      </c>
      <c r="K2806" s="116">
        <v>4.6408426</v>
      </c>
      <c r="L2806" s="116">
        <v>28.254176699999999</v>
      </c>
      <c r="M2806" s="117" t="s">
        <v>1859</v>
      </c>
      <c r="N2806" s="116" t="s">
        <v>159</v>
      </c>
      <c r="O2806" s="116">
        <v>80</v>
      </c>
      <c r="P2806" s="116">
        <v>400</v>
      </c>
      <c r="Q2806" s="116">
        <v>80</v>
      </c>
      <c r="R2806" s="116">
        <v>400</v>
      </c>
      <c r="S2806" s="116">
        <v>0</v>
      </c>
      <c r="T2806" s="116">
        <v>0</v>
      </c>
      <c r="U2806" s="119" t="s">
        <v>146</v>
      </c>
      <c r="V2806" s="116">
        <v>0</v>
      </c>
      <c r="W2806" s="116">
        <v>0</v>
      </c>
      <c r="X2806" s="116">
        <v>0</v>
      </c>
      <c r="Y2806" s="116">
        <v>0</v>
      </c>
      <c r="Z2806" s="116">
        <v>0</v>
      </c>
      <c r="AA2806" s="116">
        <v>0</v>
      </c>
      <c r="AB2806" s="116">
        <v>8</v>
      </c>
      <c r="AC2806" s="116">
        <v>40</v>
      </c>
      <c r="AD2806" s="116">
        <v>0</v>
      </c>
      <c r="AE2806" s="116">
        <v>0</v>
      </c>
      <c r="AF2806" s="116" t="s">
        <v>1860</v>
      </c>
      <c r="AG2806" s="117" t="s">
        <v>1888</v>
      </c>
      <c r="AH2806" s="117" t="s">
        <v>1861</v>
      </c>
    </row>
    <row r="2807" spans="1:34" x14ac:dyDescent="0.25">
      <c r="A2807" s="118" t="s">
        <v>273</v>
      </c>
      <c r="B2807" s="118" t="s">
        <v>211</v>
      </c>
      <c r="C2807" s="118" t="s">
        <v>7271</v>
      </c>
      <c r="D2807" s="118" t="s">
        <v>734</v>
      </c>
      <c r="E2807" s="118" t="s">
        <v>735</v>
      </c>
      <c r="F2807" s="118" t="s">
        <v>1376</v>
      </c>
      <c r="G2807" s="118" t="s">
        <v>1377</v>
      </c>
      <c r="H2807" s="118" t="s">
        <v>7272</v>
      </c>
      <c r="I2807" s="118"/>
      <c r="J2807" s="118" t="s">
        <v>1885</v>
      </c>
      <c r="K2807" s="119">
        <v>4.6174249999999999</v>
      </c>
      <c r="L2807" s="119">
        <v>28.289178</v>
      </c>
      <c r="M2807" s="118" t="s">
        <v>1859</v>
      </c>
      <c r="N2807" s="116" t="s">
        <v>159</v>
      </c>
      <c r="O2807" s="119">
        <v>73</v>
      </c>
      <c r="P2807" s="119">
        <v>365</v>
      </c>
      <c r="Q2807" s="119">
        <v>73</v>
      </c>
      <c r="R2807" s="119">
        <v>365</v>
      </c>
      <c r="S2807" s="119">
        <v>0</v>
      </c>
      <c r="T2807" s="119">
        <v>0</v>
      </c>
      <c r="U2807" s="119" t="s">
        <v>146</v>
      </c>
      <c r="V2807" s="119">
        <v>0</v>
      </c>
      <c r="W2807" s="116">
        <v>0</v>
      </c>
      <c r="X2807" s="119">
        <v>0</v>
      </c>
      <c r="Y2807" s="119">
        <v>0</v>
      </c>
      <c r="Z2807" s="119">
        <v>0</v>
      </c>
      <c r="AA2807" s="119">
        <v>0</v>
      </c>
      <c r="AB2807" s="119">
        <v>0</v>
      </c>
      <c r="AC2807" s="119">
        <v>0</v>
      </c>
      <c r="AD2807" s="119">
        <v>0</v>
      </c>
      <c r="AE2807" s="119">
        <v>0</v>
      </c>
      <c r="AF2807" s="116" t="s">
        <v>1860</v>
      </c>
      <c r="AG2807" s="118"/>
      <c r="AH2807" s="117" t="s">
        <v>1861</v>
      </c>
    </row>
    <row r="2808" spans="1:34" x14ac:dyDescent="0.25">
      <c r="A2808" s="117" t="s">
        <v>273</v>
      </c>
      <c r="B2808" s="117" t="s">
        <v>211</v>
      </c>
      <c r="C2808" s="117" t="s">
        <v>7273</v>
      </c>
      <c r="D2808" s="117" t="s">
        <v>734</v>
      </c>
      <c r="E2808" s="117" t="s">
        <v>735</v>
      </c>
      <c r="F2808" s="117" t="s">
        <v>1379</v>
      </c>
      <c r="G2808" s="117" t="s">
        <v>1380</v>
      </c>
      <c r="H2808" s="117" t="s">
        <v>1380</v>
      </c>
      <c r="I2808" s="117"/>
      <c r="J2808" s="116" t="s">
        <v>1858</v>
      </c>
      <c r="K2808" s="116">
        <v>4.92746</v>
      </c>
      <c r="L2808" s="116">
        <v>28.1751</v>
      </c>
      <c r="M2808" s="117" t="s">
        <v>1859</v>
      </c>
      <c r="N2808" s="116" t="s">
        <v>159</v>
      </c>
      <c r="O2808" s="116">
        <v>11</v>
      </c>
      <c r="P2808" s="116">
        <v>55</v>
      </c>
      <c r="Q2808" s="116">
        <v>8</v>
      </c>
      <c r="R2808" s="116">
        <v>48</v>
      </c>
      <c r="S2808" s="116">
        <v>3</v>
      </c>
      <c r="T2808" s="116">
        <v>7</v>
      </c>
      <c r="U2808" s="116" t="s">
        <v>159</v>
      </c>
      <c r="V2808" s="116">
        <v>146</v>
      </c>
      <c r="W2808" s="116">
        <v>730</v>
      </c>
      <c r="X2808" s="116">
        <v>146</v>
      </c>
      <c r="Y2808" s="116">
        <v>730</v>
      </c>
      <c r="Z2808" s="116">
        <v>0</v>
      </c>
      <c r="AA2808" s="116">
        <v>0</v>
      </c>
      <c r="AB2808" s="116">
        <v>3</v>
      </c>
      <c r="AC2808" s="116">
        <v>15</v>
      </c>
      <c r="AD2808" s="116">
        <v>28</v>
      </c>
      <c r="AE2808" s="116">
        <v>140</v>
      </c>
      <c r="AF2808" s="116" t="s">
        <v>1860</v>
      </c>
      <c r="AG2808" s="117"/>
      <c r="AH2808" s="117" t="s">
        <v>1861</v>
      </c>
    </row>
    <row r="2809" spans="1:34" x14ac:dyDescent="0.25">
      <c r="A2809" s="117" t="s">
        <v>273</v>
      </c>
      <c r="B2809" s="117" t="s">
        <v>211</v>
      </c>
      <c r="C2809" s="117" t="s">
        <v>7274</v>
      </c>
      <c r="D2809" s="117" t="s">
        <v>734</v>
      </c>
      <c r="E2809" s="117" t="s">
        <v>735</v>
      </c>
      <c r="F2809" s="117" t="s">
        <v>1379</v>
      </c>
      <c r="G2809" s="117" t="s">
        <v>1380</v>
      </c>
      <c r="H2809" s="117" t="s">
        <v>7275</v>
      </c>
      <c r="I2809" s="117"/>
      <c r="J2809" s="116" t="s">
        <v>1858</v>
      </c>
      <c r="K2809" s="116">
        <v>5.7107599999999996</v>
      </c>
      <c r="L2809" s="116">
        <v>28.26313</v>
      </c>
      <c r="M2809" s="117" t="s">
        <v>1859</v>
      </c>
      <c r="N2809" s="116" t="s">
        <v>159</v>
      </c>
      <c r="O2809" s="116">
        <v>9</v>
      </c>
      <c r="P2809" s="116">
        <v>45</v>
      </c>
      <c r="Q2809" s="116">
        <v>2</v>
      </c>
      <c r="R2809" s="116">
        <v>8</v>
      </c>
      <c r="S2809" s="116">
        <v>7</v>
      </c>
      <c r="T2809" s="116">
        <v>37</v>
      </c>
      <c r="U2809" s="119" t="s">
        <v>146</v>
      </c>
      <c r="V2809" s="116">
        <v>0</v>
      </c>
      <c r="W2809" s="116">
        <v>0</v>
      </c>
      <c r="X2809" s="116">
        <v>0</v>
      </c>
      <c r="Y2809" s="116">
        <v>0</v>
      </c>
      <c r="Z2809" s="116">
        <v>0</v>
      </c>
      <c r="AA2809" s="116">
        <v>0</v>
      </c>
      <c r="AB2809" s="116">
        <v>0</v>
      </c>
      <c r="AC2809" s="116">
        <v>0</v>
      </c>
      <c r="AD2809" s="116">
        <v>0</v>
      </c>
      <c r="AE2809" s="116">
        <v>0</v>
      </c>
      <c r="AF2809" s="116" t="s">
        <v>1860</v>
      </c>
      <c r="AG2809" s="117"/>
      <c r="AH2809" s="117" t="s">
        <v>1861</v>
      </c>
    </row>
    <row r="2810" spans="1:34" x14ac:dyDescent="0.25">
      <c r="A2810" s="117" t="s">
        <v>273</v>
      </c>
      <c r="B2810" s="117" t="s">
        <v>211</v>
      </c>
      <c r="C2810" s="117" t="s">
        <v>7276</v>
      </c>
      <c r="D2810" s="117" t="s">
        <v>734</v>
      </c>
      <c r="E2810" s="117" t="s">
        <v>735</v>
      </c>
      <c r="F2810" s="117" t="s">
        <v>1379</v>
      </c>
      <c r="G2810" s="117" t="s">
        <v>1380</v>
      </c>
      <c r="H2810" s="117" t="s">
        <v>7277</v>
      </c>
      <c r="I2810" s="117"/>
      <c r="J2810" s="116" t="s">
        <v>1858</v>
      </c>
      <c r="K2810" s="116">
        <v>5.6335899999999999</v>
      </c>
      <c r="L2810" s="116">
        <v>28.255590000000002</v>
      </c>
      <c r="M2810" s="117" t="s">
        <v>1859</v>
      </c>
      <c r="N2810" s="116" t="s">
        <v>159</v>
      </c>
      <c r="O2810" s="116">
        <v>18</v>
      </c>
      <c r="P2810" s="116">
        <v>90</v>
      </c>
      <c r="Q2810" s="116">
        <v>8</v>
      </c>
      <c r="R2810" s="116">
        <v>40</v>
      </c>
      <c r="S2810" s="116">
        <v>10</v>
      </c>
      <c r="T2810" s="116">
        <v>50</v>
      </c>
      <c r="U2810" s="119" t="s">
        <v>146</v>
      </c>
      <c r="V2810" s="116">
        <v>0</v>
      </c>
      <c r="W2810" s="116">
        <v>0</v>
      </c>
      <c r="X2810" s="116">
        <v>0</v>
      </c>
      <c r="Y2810" s="116">
        <v>0</v>
      </c>
      <c r="Z2810" s="116">
        <v>0</v>
      </c>
      <c r="AA2810" s="116">
        <v>0</v>
      </c>
      <c r="AB2810" s="116">
        <v>0</v>
      </c>
      <c r="AC2810" s="116">
        <v>0</v>
      </c>
      <c r="AD2810" s="116">
        <v>0</v>
      </c>
      <c r="AE2810" s="116">
        <v>0</v>
      </c>
      <c r="AF2810" s="116" t="s">
        <v>1860</v>
      </c>
      <c r="AG2810" s="117"/>
      <c r="AH2810" s="117" t="s">
        <v>1861</v>
      </c>
    </row>
    <row r="2811" spans="1:34" x14ac:dyDescent="0.25">
      <c r="A2811" s="117" t="s">
        <v>273</v>
      </c>
      <c r="B2811" s="117" t="s">
        <v>211</v>
      </c>
      <c r="C2811" s="117" t="s">
        <v>7278</v>
      </c>
      <c r="D2811" s="117" t="s">
        <v>734</v>
      </c>
      <c r="E2811" s="117" t="s">
        <v>735</v>
      </c>
      <c r="F2811" s="117" t="s">
        <v>753</v>
      </c>
      <c r="G2811" s="117" t="s">
        <v>754</v>
      </c>
      <c r="H2811" s="117" t="s">
        <v>754</v>
      </c>
      <c r="I2811" s="117"/>
      <c r="J2811" s="116" t="s">
        <v>1858</v>
      </c>
      <c r="K2811" s="116">
        <v>4.3879999999999999</v>
      </c>
      <c r="L2811" s="116">
        <v>28.21266</v>
      </c>
      <c r="M2811" s="117" t="s">
        <v>1859</v>
      </c>
      <c r="N2811" s="116" t="s">
        <v>159</v>
      </c>
      <c r="O2811" s="116">
        <v>153</v>
      </c>
      <c r="P2811" s="116">
        <v>769</v>
      </c>
      <c r="Q2811" s="116">
        <v>153</v>
      </c>
      <c r="R2811" s="116">
        <v>769</v>
      </c>
      <c r="S2811" s="116">
        <v>0</v>
      </c>
      <c r="T2811" s="116">
        <v>0</v>
      </c>
      <c r="U2811" s="116" t="s">
        <v>159</v>
      </c>
      <c r="V2811" s="116">
        <v>686</v>
      </c>
      <c r="W2811" s="116">
        <v>3434</v>
      </c>
      <c r="X2811" s="116">
        <v>489</v>
      </c>
      <c r="Y2811" s="116">
        <v>2445</v>
      </c>
      <c r="Z2811" s="116">
        <v>197</v>
      </c>
      <c r="AA2811" s="116">
        <v>989</v>
      </c>
      <c r="AB2811" s="116">
        <v>0</v>
      </c>
      <c r="AC2811" s="116">
        <v>0</v>
      </c>
      <c r="AD2811" s="116">
        <v>192</v>
      </c>
      <c r="AE2811" s="116">
        <v>961</v>
      </c>
      <c r="AF2811" s="116" t="s">
        <v>1860</v>
      </c>
      <c r="AG2811" s="117"/>
      <c r="AH2811" s="117" t="s">
        <v>1861</v>
      </c>
    </row>
    <row r="2812" spans="1:34" x14ac:dyDescent="0.25">
      <c r="A2812" s="118" t="s">
        <v>273</v>
      </c>
      <c r="B2812" s="118" t="s">
        <v>211</v>
      </c>
      <c r="C2812" s="118" t="s">
        <v>7279</v>
      </c>
      <c r="D2812" s="118" t="s">
        <v>734</v>
      </c>
      <c r="E2812" s="118" t="s">
        <v>735</v>
      </c>
      <c r="F2812" s="118" t="s">
        <v>753</v>
      </c>
      <c r="G2812" s="118" t="s">
        <v>754</v>
      </c>
      <c r="H2812" s="118" t="s">
        <v>7280</v>
      </c>
      <c r="I2812" s="118"/>
      <c r="J2812" s="118" t="s">
        <v>1885</v>
      </c>
      <c r="K2812" s="119">
        <v>4.4532040000000004</v>
      </c>
      <c r="L2812" s="119">
        <v>28.212866000000002</v>
      </c>
      <c r="M2812" s="118" t="s">
        <v>1859</v>
      </c>
      <c r="N2812" s="116" t="s">
        <v>159</v>
      </c>
      <c r="O2812" s="119">
        <v>528</v>
      </c>
      <c r="P2812" s="119">
        <v>2643</v>
      </c>
      <c r="Q2812" s="119">
        <v>528</v>
      </c>
      <c r="R2812" s="119">
        <v>2643</v>
      </c>
      <c r="S2812" s="119">
        <v>0</v>
      </c>
      <c r="T2812" s="119">
        <v>0</v>
      </c>
      <c r="U2812" s="119" t="s">
        <v>146</v>
      </c>
      <c r="V2812" s="119">
        <v>0</v>
      </c>
      <c r="W2812" s="116">
        <v>0</v>
      </c>
      <c r="X2812" s="119">
        <v>0</v>
      </c>
      <c r="Y2812" s="119">
        <v>0</v>
      </c>
      <c r="Z2812" s="119">
        <v>0</v>
      </c>
      <c r="AA2812" s="119">
        <v>0</v>
      </c>
      <c r="AB2812" s="119">
        <v>0</v>
      </c>
      <c r="AC2812" s="119">
        <v>0</v>
      </c>
      <c r="AD2812" s="119">
        <v>0</v>
      </c>
      <c r="AE2812" s="119">
        <v>0</v>
      </c>
      <c r="AF2812" s="116" t="s">
        <v>1860</v>
      </c>
      <c r="AG2812" s="118"/>
      <c r="AH2812" s="117" t="s">
        <v>1861</v>
      </c>
    </row>
    <row r="2813" spans="1:34" x14ac:dyDescent="0.25">
      <c r="A2813" s="117" t="s">
        <v>273</v>
      </c>
      <c r="B2813" s="117" t="s">
        <v>211</v>
      </c>
      <c r="C2813" s="117" t="s">
        <v>7281</v>
      </c>
      <c r="D2813" s="117" t="s">
        <v>734</v>
      </c>
      <c r="E2813" s="117" t="s">
        <v>735</v>
      </c>
      <c r="F2813" s="117" t="s">
        <v>738</v>
      </c>
      <c r="G2813" s="117" t="s">
        <v>739</v>
      </c>
      <c r="H2813" s="117" t="s">
        <v>739</v>
      </c>
      <c r="I2813" s="117"/>
      <c r="J2813" s="116" t="s">
        <v>1858</v>
      </c>
      <c r="K2813" s="116">
        <v>4.5863100000000001</v>
      </c>
      <c r="L2813" s="116">
        <v>28.12322</v>
      </c>
      <c r="M2813" s="117" t="s">
        <v>1859</v>
      </c>
      <c r="N2813" s="116" t="s">
        <v>159</v>
      </c>
      <c r="O2813" s="116">
        <v>47</v>
      </c>
      <c r="P2813" s="116">
        <v>235</v>
      </c>
      <c r="Q2813" s="116">
        <v>47</v>
      </c>
      <c r="R2813" s="116">
        <v>235</v>
      </c>
      <c r="S2813" s="116">
        <v>0</v>
      </c>
      <c r="T2813" s="116">
        <v>0</v>
      </c>
      <c r="U2813" s="116" t="s">
        <v>159</v>
      </c>
      <c r="V2813" s="116">
        <v>363</v>
      </c>
      <c r="W2813" s="116">
        <v>1818</v>
      </c>
      <c r="X2813" s="116">
        <v>348</v>
      </c>
      <c r="Y2813" s="116">
        <v>1743</v>
      </c>
      <c r="Z2813" s="116">
        <v>15</v>
      </c>
      <c r="AA2813" s="116">
        <v>75</v>
      </c>
      <c r="AB2813" s="116">
        <v>0</v>
      </c>
      <c r="AC2813" s="116">
        <v>0</v>
      </c>
      <c r="AD2813" s="116">
        <v>26</v>
      </c>
      <c r="AE2813" s="116">
        <v>131</v>
      </c>
      <c r="AF2813" s="116" t="s">
        <v>1860</v>
      </c>
      <c r="AG2813" s="117"/>
      <c r="AH2813" s="117" t="s">
        <v>1861</v>
      </c>
    </row>
    <row r="2814" spans="1:34" x14ac:dyDescent="0.25">
      <c r="A2814" s="117" t="s">
        <v>273</v>
      </c>
      <c r="B2814" s="117" t="s">
        <v>211</v>
      </c>
      <c r="C2814" s="117" t="s">
        <v>7282</v>
      </c>
      <c r="D2814" s="117" t="s">
        <v>785</v>
      </c>
      <c r="E2814" s="117" t="s">
        <v>299</v>
      </c>
      <c r="F2814" s="117" t="s">
        <v>814</v>
      </c>
      <c r="G2814" s="117" t="s">
        <v>815</v>
      </c>
      <c r="H2814" s="117" t="s">
        <v>7283</v>
      </c>
      <c r="I2814" s="117"/>
      <c r="J2814" s="116" t="s">
        <v>1858</v>
      </c>
      <c r="K2814" s="116">
        <v>5.7221299999999999</v>
      </c>
      <c r="L2814" s="116">
        <v>27.726410000000001</v>
      </c>
      <c r="M2814" s="117" t="s">
        <v>1859</v>
      </c>
      <c r="N2814" s="116" t="s">
        <v>146</v>
      </c>
      <c r="O2814" s="116">
        <v>0</v>
      </c>
      <c r="P2814" s="116">
        <v>0</v>
      </c>
      <c r="Q2814" s="116">
        <v>0</v>
      </c>
      <c r="R2814" s="116">
        <v>0</v>
      </c>
      <c r="S2814" s="116">
        <v>0</v>
      </c>
      <c r="T2814" s="116">
        <v>0</v>
      </c>
      <c r="U2814" s="116" t="s">
        <v>159</v>
      </c>
      <c r="V2814" s="116">
        <v>15</v>
      </c>
      <c r="W2814" s="116">
        <v>75</v>
      </c>
      <c r="X2814" s="116">
        <v>15</v>
      </c>
      <c r="Y2814" s="116">
        <v>75</v>
      </c>
      <c r="Z2814" s="116">
        <v>0</v>
      </c>
      <c r="AA2814" s="116">
        <v>0</v>
      </c>
      <c r="AB2814" s="116">
        <v>0</v>
      </c>
      <c r="AC2814" s="116">
        <v>0</v>
      </c>
      <c r="AD2814" s="116">
        <v>0</v>
      </c>
      <c r="AE2814" s="116">
        <v>0</v>
      </c>
      <c r="AF2814" s="116" t="s">
        <v>1860</v>
      </c>
      <c r="AG2814" s="117"/>
      <c r="AH2814" s="117" t="s">
        <v>1861</v>
      </c>
    </row>
    <row r="2815" spans="1:34" x14ac:dyDescent="0.25">
      <c r="A2815" s="117" t="s">
        <v>273</v>
      </c>
      <c r="B2815" s="117" t="s">
        <v>211</v>
      </c>
      <c r="C2815" s="117" t="s">
        <v>7284</v>
      </c>
      <c r="D2815" s="117" t="s">
        <v>785</v>
      </c>
      <c r="E2815" s="117" t="s">
        <v>299</v>
      </c>
      <c r="F2815" s="117" t="s">
        <v>814</v>
      </c>
      <c r="G2815" s="117" t="s">
        <v>815</v>
      </c>
      <c r="H2815" s="117" t="s">
        <v>7285</v>
      </c>
      <c r="I2815" s="117" t="s">
        <v>815</v>
      </c>
      <c r="J2815" s="116" t="s">
        <v>1858</v>
      </c>
      <c r="K2815" s="116">
        <v>5.4675864489999997</v>
      </c>
      <c r="L2815" s="116">
        <v>27.660095200000001</v>
      </c>
      <c r="M2815" s="117" t="s">
        <v>1859</v>
      </c>
      <c r="N2815" s="116" t="s">
        <v>159</v>
      </c>
      <c r="O2815" s="116">
        <v>13</v>
      </c>
      <c r="P2815" s="116">
        <v>65</v>
      </c>
      <c r="Q2815" s="116">
        <v>13</v>
      </c>
      <c r="R2815" s="116">
        <v>65</v>
      </c>
      <c r="S2815" s="116">
        <v>0</v>
      </c>
      <c r="T2815" s="116">
        <v>0</v>
      </c>
      <c r="U2815" s="116" t="s">
        <v>159</v>
      </c>
      <c r="V2815" s="116">
        <v>13</v>
      </c>
      <c r="W2815" s="116">
        <v>65</v>
      </c>
      <c r="X2815" s="116">
        <v>13</v>
      </c>
      <c r="Y2815" s="116">
        <v>65</v>
      </c>
      <c r="Z2815" s="116">
        <v>0</v>
      </c>
      <c r="AA2815" s="116">
        <v>0</v>
      </c>
      <c r="AB2815" s="116">
        <v>0</v>
      </c>
      <c r="AC2815" s="116">
        <v>0</v>
      </c>
      <c r="AD2815" s="116">
        <v>45</v>
      </c>
      <c r="AE2815" s="116">
        <v>225</v>
      </c>
      <c r="AF2815" s="116" t="s">
        <v>1860</v>
      </c>
      <c r="AG2815" s="117"/>
      <c r="AH2815" s="117" t="s">
        <v>1861</v>
      </c>
    </row>
    <row r="2816" spans="1:34" x14ac:dyDescent="0.25">
      <c r="A2816" s="117" t="s">
        <v>273</v>
      </c>
      <c r="B2816" s="117" t="s">
        <v>211</v>
      </c>
      <c r="C2816" s="117" t="s">
        <v>7286</v>
      </c>
      <c r="D2816" s="117" t="s">
        <v>785</v>
      </c>
      <c r="E2816" s="117" t="s">
        <v>299</v>
      </c>
      <c r="F2816" s="117" t="s">
        <v>814</v>
      </c>
      <c r="G2816" s="117" t="s">
        <v>815</v>
      </c>
      <c r="H2816" s="117" t="s">
        <v>7095</v>
      </c>
      <c r="I2816" s="117"/>
      <c r="J2816" s="116" t="s">
        <v>1858</v>
      </c>
      <c r="K2816" s="116">
        <v>5.4569992000000003</v>
      </c>
      <c r="L2816" s="116">
        <v>27.6112511</v>
      </c>
      <c r="M2816" s="117" t="s">
        <v>1859</v>
      </c>
      <c r="N2816" s="116" t="s">
        <v>146</v>
      </c>
      <c r="O2816" s="116">
        <v>0</v>
      </c>
      <c r="P2816" s="116">
        <v>0</v>
      </c>
      <c r="Q2816" s="116">
        <v>0</v>
      </c>
      <c r="R2816" s="116">
        <v>0</v>
      </c>
      <c r="S2816" s="116">
        <v>0</v>
      </c>
      <c r="T2816" s="116">
        <v>0</v>
      </c>
      <c r="U2816" s="116" t="s">
        <v>159</v>
      </c>
      <c r="V2816" s="116">
        <v>22</v>
      </c>
      <c r="W2816" s="116">
        <v>110</v>
      </c>
      <c r="X2816" s="116">
        <v>22</v>
      </c>
      <c r="Y2816" s="116">
        <v>110</v>
      </c>
      <c r="Z2816" s="116">
        <v>0</v>
      </c>
      <c r="AA2816" s="116">
        <v>0</v>
      </c>
      <c r="AB2816" s="116">
        <v>0</v>
      </c>
      <c r="AC2816" s="116">
        <v>0</v>
      </c>
      <c r="AD2816" s="116">
        <v>0</v>
      </c>
      <c r="AE2816" s="116">
        <v>0</v>
      </c>
      <c r="AF2816" s="116" t="s">
        <v>1860</v>
      </c>
      <c r="AG2816" s="117" t="s">
        <v>1888</v>
      </c>
      <c r="AH2816" s="117" t="s">
        <v>1861</v>
      </c>
    </row>
    <row r="2817" spans="1:34" x14ac:dyDescent="0.25">
      <c r="A2817" s="118" t="s">
        <v>273</v>
      </c>
      <c r="B2817" s="118" t="s">
        <v>211</v>
      </c>
      <c r="C2817" s="118" t="s">
        <v>7287</v>
      </c>
      <c r="D2817" s="118" t="s">
        <v>785</v>
      </c>
      <c r="E2817" s="118" t="s">
        <v>299</v>
      </c>
      <c r="F2817" s="118" t="s">
        <v>800</v>
      </c>
      <c r="G2817" s="118" t="s">
        <v>801</v>
      </c>
      <c r="H2817" s="118" t="s">
        <v>7288</v>
      </c>
      <c r="I2817" s="118"/>
      <c r="J2817" s="118" t="s">
        <v>1885</v>
      </c>
      <c r="K2817" s="119">
        <v>5.9250999999999996</v>
      </c>
      <c r="L2817" s="119">
        <v>27.337869999999999</v>
      </c>
      <c r="M2817" s="118" t="s">
        <v>1859</v>
      </c>
      <c r="N2817" s="116" t="s">
        <v>159</v>
      </c>
      <c r="O2817" s="119">
        <v>37</v>
      </c>
      <c r="P2817" s="119">
        <v>188</v>
      </c>
      <c r="Q2817" s="119">
        <v>37</v>
      </c>
      <c r="R2817" s="119">
        <v>188</v>
      </c>
      <c r="S2817" s="119">
        <v>0</v>
      </c>
      <c r="T2817" s="119">
        <v>0</v>
      </c>
      <c r="U2817" s="119" t="s">
        <v>146</v>
      </c>
      <c r="V2817" s="119">
        <v>0</v>
      </c>
      <c r="W2817" s="116">
        <v>0</v>
      </c>
      <c r="X2817" s="119">
        <v>0</v>
      </c>
      <c r="Y2817" s="119">
        <v>0</v>
      </c>
      <c r="Z2817" s="119">
        <v>0</v>
      </c>
      <c r="AA2817" s="119">
        <v>0</v>
      </c>
      <c r="AB2817" s="119">
        <v>0</v>
      </c>
      <c r="AC2817" s="119">
        <v>0</v>
      </c>
      <c r="AD2817" s="119">
        <v>0</v>
      </c>
      <c r="AE2817" s="119">
        <v>0</v>
      </c>
      <c r="AF2817" s="116" t="s">
        <v>1860</v>
      </c>
      <c r="AG2817" s="118"/>
      <c r="AH2817" s="118" t="s">
        <v>7289</v>
      </c>
    </row>
    <row r="2818" spans="1:34" x14ac:dyDescent="0.25">
      <c r="A2818" s="117" t="s">
        <v>273</v>
      </c>
      <c r="B2818" s="117" t="s">
        <v>211</v>
      </c>
      <c r="C2818" s="117" t="s">
        <v>7290</v>
      </c>
      <c r="D2818" s="117" t="s">
        <v>785</v>
      </c>
      <c r="E2818" s="117" t="s">
        <v>299</v>
      </c>
      <c r="F2818" s="117" t="s">
        <v>800</v>
      </c>
      <c r="G2818" s="117" t="s">
        <v>801</v>
      </c>
      <c r="H2818" s="117" t="s">
        <v>7291</v>
      </c>
      <c r="I2818" s="117" t="s">
        <v>7292</v>
      </c>
      <c r="J2818" s="116" t="s">
        <v>1858</v>
      </c>
      <c r="K2818" s="116">
        <v>5.6066824400000002</v>
      </c>
      <c r="L2818" s="116">
        <v>27.348302759999999</v>
      </c>
      <c r="M2818" s="117" t="s">
        <v>1859</v>
      </c>
      <c r="N2818" s="116" t="s">
        <v>159</v>
      </c>
      <c r="O2818" s="116">
        <v>97</v>
      </c>
      <c r="P2818" s="116">
        <v>485</v>
      </c>
      <c r="Q2818" s="116">
        <v>97</v>
      </c>
      <c r="R2818" s="116">
        <v>485</v>
      </c>
      <c r="S2818" s="116">
        <v>0</v>
      </c>
      <c r="T2818" s="116">
        <v>0</v>
      </c>
      <c r="U2818" s="116" t="s">
        <v>159</v>
      </c>
      <c r="V2818" s="116">
        <v>428</v>
      </c>
      <c r="W2818" s="116">
        <v>2141</v>
      </c>
      <c r="X2818" s="116">
        <v>118</v>
      </c>
      <c r="Y2818" s="116">
        <v>591</v>
      </c>
      <c r="Z2818" s="116">
        <v>310</v>
      </c>
      <c r="AA2818" s="116">
        <v>1550</v>
      </c>
      <c r="AB2818" s="116">
        <v>0</v>
      </c>
      <c r="AC2818" s="116">
        <v>0</v>
      </c>
      <c r="AD2818" s="116">
        <v>73</v>
      </c>
      <c r="AE2818" s="116">
        <v>365</v>
      </c>
      <c r="AF2818" s="116" t="s">
        <v>1860</v>
      </c>
      <c r="AG2818" s="117"/>
      <c r="AH2818" s="117" t="s">
        <v>1882</v>
      </c>
    </row>
    <row r="2819" spans="1:34" x14ac:dyDescent="0.25">
      <c r="A2819" s="117" t="s">
        <v>273</v>
      </c>
      <c r="B2819" s="117" t="s">
        <v>211</v>
      </c>
      <c r="C2819" s="117" t="s">
        <v>7293</v>
      </c>
      <c r="D2819" s="117" t="s">
        <v>785</v>
      </c>
      <c r="E2819" s="117" t="s">
        <v>299</v>
      </c>
      <c r="F2819" s="117" t="s">
        <v>800</v>
      </c>
      <c r="G2819" s="117" t="s">
        <v>801</v>
      </c>
      <c r="H2819" s="117" t="s">
        <v>7294</v>
      </c>
      <c r="I2819" s="117"/>
      <c r="J2819" s="116" t="s">
        <v>1858</v>
      </c>
      <c r="K2819" s="116">
        <v>5.6243699999999999</v>
      </c>
      <c r="L2819" s="116">
        <v>27.424299000000001</v>
      </c>
      <c r="M2819" s="117" t="s">
        <v>1859</v>
      </c>
      <c r="N2819" s="116" t="s">
        <v>159</v>
      </c>
      <c r="O2819" s="116">
        <v>151</v>
      </c>
      <c r="P2819" s="116">
        <v>755</v>
      </c>
      <c r="Q2819" s="116">
        <v>151</v>
      </c>
      <c r="R2819" s="116">
        <v>755</v>
      </c>
      <c r="S2819" s="116">
        <v>0</v>
      </c>
      <c r="T2819" s="116">
        <v>0</v>
      </c>
      <c r="U2819" s="119" t="s">
        <v>146</v>
      </c>
      <c r="V2819" s="116">
        <v>0</v>
      </c>
      <c r="W2819" s="116">
        <v>0</v>
      </c>
      <c r="X2819" s="116">
        <v>0</v>
      </c>
      <c r="Y2819" s="116">
        <v>0</v>
      </c>
      <c r="Z2819" s="116">
        <v>0</v>
      </c>
      <c r="AA2819" s="116">
        <v>0</v>
      </c>
      <c r="AB2819" s="116">
        <v>0</v>
      </c>
      <c r="AC2819" s="116">
        <v>0</v>
      </c>
      <c r="AD2819" s="116">
        <v>0</v>
      </c>
      <c r="AE2819" s="116">
        <v>0</v>
      </c>
      <c r="AF2819" s="116" t="s">
        <v>1860</v>
      </c>
      <c r="AG2819" s="117" t="s">
        <v>1888</v>
      </c>
      <c r="AH2819" s="117" t="s">
        <v>1861</v>
      </c>
    </row>
    <row r="2820" spans="1:34" x14ac:dyDescent="0.25">
      <c r="A2820" s="117" t="s">
        <v>273</v>
      </c>
      <c r="B2820" s="117" t="s">
        <v>211</v>
      </c>
      <c r="C2820" s="117" t="s">
        <v>7295</v>
      </c>
      <c r="D2820" s="117" t="s">
        <v>785</v>
      </c>
      <c r="E2820" s="117" t="s">
        <v>299</v>
      </c>
      <c r="F2820" s="117" t="s">
        <v>800</v>
      </c>
      <c r="G2820" s="117" t="s">
        <v>801</v>
      </c>
      <c r="H2820" s="117" t="s">
        <v>7296</v>
      </c>
      <c r="I2820" s="117"/>
      <c r="J2820" s="116" t="s">
        <v>1858</v>
      </c>
      <c r="K2820" s="116">
        <v>5.6257495000000004</v>
      </c>
      <c r="L2820" s="116">
        <v>27.4060284</v>
      </c>
      <c r="M2820" s="117" t="s">
        <v>1859</v>
      </c>
      <c r="N2820" s="116" t="s">
        <v>159</v>
      </c>
      <c r="O2820" s="116">
        <v>157</v>
      </c>
      <c r="P2820" s="116">
        <v>785</v>
      </c>
      <c r="Q2820" s="116">
        <v>157</v>
      </c>
      <c r="R2820" s="116">
        <v>785</v>
      </c>
      <c r="S2820" s="116">
        <v>0</v>
      </c>
      <c r="T2820" s="116">
        <v>0</v>
      </c>
      <c r="U2820" s="119" t="s">
        <v>146</v>
      </c>
      <c r="V2820" s="116">
        <v>0</v>
      </c>
      <c r="W2820" s="116">
        <v>0</v>
      </c>
      <c r="X2820" s="116">
        <v>0</v>
      </c>
      <c r="Y2820" s="116">
        <v>0</v>
      </c>
      <c r="Z2820" s="116">
        <v>0</v>
      </c>
      <c r="AA2820" s="116">
        <v>0</v>
      </c>
      <c r="AB2820" s="116">
        <v>0</v>
      </c>
      <c r="AC2820" s="116">
        <v>0</v>
      </c>
      <c r="AD2820" s="116">
        <v>0</v>
      </c>
      <c r="AE2820" s="116">
        <v>0</v>
      </c>
      <c r="AF2820" s="116" t="s">
        <v>1860</v>
      </c>
      <c r="AG2820" s="117" t="s">
        <v>1888</v>
      </c>
      <c r="AH2820" s="117" t="s">
        <v>1861</v>
      </c>
    </row>
    <row r="2821" spans="1:34" x14ac:dyDescent="0.25">
      <c r="A2821" s="117" t="s">
        <v>273</v>
      </c>
      <c r="B2821" s="117" t="s">
        <v>211</v>
      </c>
      <c r="C2821" s="117" t="s">
        <v>7297</v>
      </c>
      <c r="D2821" s="117" t="s">
        <v>785</v>
      </c>
      <c r="E2821" s="117" t="s">
        <v>299</v>
      </c>
      <c r="F2821" s="117" t="s">
        <v>784</v>
      </c>
      <c r="G2821" s="117" t="s">
        <v>786</v>
      </c>
      <c r="H2821" s="117" t="s">
        <v>7298</v>
      </c>
      <c r="I2821" s="117"/>
      <c r="J2821" s="116" t="s">
        <v>1858</v>
      </c>
      <c r="K2821" s="116">
        <v>5.3992870000000002</v>
      </c>
      <c r="L2821" s="116">
        <v>27.268692999999999</v>
      </c>
      <c r="M2821" s="117" t="s">
        <v>1859</v>
      </c>
      <c r="N2821" s="116" t="s">
        <v>159</v>
      </c>
      <c r="O2821" s="116">
        <v>26</v>
      </c>
      <c r="P2821" s="116">
        <v>130</v>
      </c>
      <c r="Q2821" s="116">
        <v>26</v>
      </c>
      <c r="R2821" s="116">
        <v>130</v>
      </c>
      <c r="S2821" s="116">
        <v>0</v>
      </c>
      <c r="T2821" s="116">
        <v>0</v>
      </c>
      <c r="U2821" s="116" t="s">
        <v>159</v>
      </c>
      <c r="V2821" s="116">
        <v>2726</v>
      </c>
      <c r="W2821" s="116">
        <v>13634</v>
      </c>
      <c r="X2821" s="116">
        <v>1758</v>
      </c>
      <c r="Y2821" s="116">
        <v>8790</v>
      </c>
      <c r="Z2821" s="116">
        <v>968</v>
      </c>
      <c r="AA2821" s="116">
        <v>4844</v>
      </c>
      <c r="AB2821" s="116">
        <v>0</v>
      </c>
      <c r="AC2821" s="116">
        <v>0</v>
      </c>
      <c r="AD2821" s="116">
        <v>0</v>
      </c>
      <c r="AE2821" s="116">
        <v>0</v>
      </c>
      <c r="AF2821" s="116" t="s">
        <v>1860</v>
      </c>
      <c r="AG2821" s="117"/>
      <c r="AH2821" s="117" t="s">
        <v>1861</v>
      </c>
    </row>
    <row r="2822" spans="1:34" x14ac:dyDescent="0.25">
      <c r="A2822" s="117" t="s">
        <v>273</v>
      </c>
      <c r="B2822" s="117" t="s">
        <v>211</v>
      </c>
      <c r="C2822" s="117" t="s">
        <v>7299</v>
      </c>
      <c r="D2822" s="117" t="s">
        <v>785</v>
      </c>
      <c r="E2822" s="117" t="s">
        <v>299</v>
      </c>
      <c r="F2822" s="117" t="s">
        <v>784</v>
      </c>
      <c r="G2822" s="117" t="s">
        <v>786</v>
      </c>
      <c r="H2822" s="117" t="s">
        <v>3011</v>
      </c>
      <c r="I2822" s="117"/>
      <c r="J2822" s="116" t="s">
        <v>1858</v>
      </c>
      <c r="K2822" s="116">
        <v>5.3746879999999999</v>
      </c>
      <c r="L2822" s="116">
        <v>27.263380999999999</v>
      </c>
      <c r="M2822" s="117" t="s">
        <v>1859</v>
      </c>
      <c r="N2822" s="116" t="s">
        <v>159</v>
      </c>
      <c r="O2822" s="116">
        <v>37</v>
      </c>
      <c r="P2822" s="116">
        <v>185</v>
      </c>
      <c r="Q2822" s="116">
        <v>37</v>
      </c>
      <c r="R2822" s="116">
        <v>185</v>
      </c>
      <c r="S2822" s="116">
        <v>0</v>
      </c>
      <c r="T2822" s="116">
        <v>0</v>
      </c>
      <c r="U2822" s="116" t="s">
        <v>159</v>
      </c>
      <c r="V2822" s="116">
        <v>1330</v>
      </c>
      <c r="W2822" s="116">
        <v>6652</v>
      </c>
      <c r="X2822" s="116">
        <v>874</v>
      </c>
      <c r="Y2822" s="116">
        <v>4371</v>
      </c>
      <c r="Z2822" s="116">
        <v>456</v>
      </c>
      <c r="AA2822" s="116">
        <v>2281</v>
      </c>
      <c r="AB2822" s="116">
        <v>0</v>
      </c>
      <c r="AC2822" s="116">
        <v>0</v>
      </c>
      <c r="AD2822" s="116">
        <v>0</v>
      </c>
      <c r="AE2822" s="116">
        <v>0</v>
      </c>
      <c r="AF2822" s="116" t="s">
        <v>1860</v>
      </c>
      <c r="AG2822" s="117"/>
      <c r="AH2822" s="117" t="s">
        <v>1861</v>
      </c>
    </row>
    <row r="2823" spans="1:34" x14ac:dyDescent="0.25">
      <c r="A2823" s="117" t="s">
        <v>273</v>
      </c>
      <c r="B2823" s="117" t="s">
        <v>211</v>
      </c>
      <c r="C2823" s="117" t="s">
        <v>7300</v>
      </c>
      <c r="D2823" s="117" t="s">
        <v>785</v>
      </c>
      <c r="E2823" s="117" t="s">
        <v>299</v>
      </c>
      <c r="F2823" s="117" t="s">
        <v>784</v>
      </c>
      <c r="G2823" s="117" t="s">
        <v>786</v>
      </c>
      <c r="H2823" s="117" t="s">
        <v>7301</v>
      </c>
      <c r="I2823" s="117"/>
      <c r="J2823" s="116" t="s">
        <v>1858</v>
      </c>
      <c r="K2823" s="116">
        <v>5.4237090999999999</v>
      </c>
      <c r="L2823" s="116">
        <v>27.2612284</v>
      </c>
      <c r="M2823" s="117" t="s">
        <v>1859</v>
      </c>
      <c r="N2823" s="116" t="s">
        <v>159</v>
      </c>
      <c r="O2823" s="116">
        <v>143</v>
      </c>
      <c r="P2823" s="116">
        <v>715</v>
      </c>
      <c r="Q2823" s="116">
        <v>143</v>
      </c>
      <c r="R2823" s="116">
        <v>715</v>
      </c>
      <c r="S2823" s="116">
        <v>0</v>
      </c>
      <c r="T2823" s="116">
        <v>0</v>
      </c>
      <c r="U2823" s="119" t="s">
        <v>146</v>
      </c>
      <c r="V2823" s="116">
        <v>0</v>
      </c>
      <c r="W2823" s="116">
        <v>0</v>
      </c>
      <c r="X2823" s="116">
        <v>0</v>
      </c>
      <c r="Y2823" s="116">
        <v>0</v>
      </c>
      <c r="Z2823" s="116">
        <v>0</v>
      </c>
      <c r="AA2823" s="116">
        <v>0</v>
      </c>
      <c r="AB2823" s="116">
        <v>0</v>
      </c>
      <c r="AC2823" s="116">
        <v>0</v>
      </c>
      <c r="AD2823" s="116">
        <v>0</v>
      </c>
      <c r="AE2823" s="116">
        <v>0</v>
      </c>
      <c r="AF2823" s="116" t="s">
        <v>1860</v>
      </c>
      <c r="AG2823" s="117" t="s">
        <v>1888</v>
      </c>
      <c r="AH2823" s="117" t="s">
        <v>1861</v>
      </c>
    </row>
    <row r="2824" spans="1:34" x14ac:dyDescent="0.25">
      <c r="A2824" s="117" t="s">
        <v>273</v>
      </c>
      <c r="B2824" s="117" t="s">
        <v>211</v>
      </c>
      <c r="C2824" s="117" t="s">
        <v>7302</v>
      </c>
      <c r="D2824" s="117" t="s">
        <v>785</v>
      </c>
      <c r="E2824" s="117" t="s">
        <v>299</v>
      </c>
      <c r="F2824" s="117" t="s">
        <v>784</v>
      </c>
      <c r="G2824" s="117" t="s">
        <v>786</v>
      </c>
      <c r="H2824" s="117" t="s">
        <v>7303</v>
      </c>
      <c r="I2824" s="117"/>
      <c r="J2824" s="116" t="s">
        <v>1858</v>
      </c>
      <c r="K2824" s="116">
        <v>5.3917799999999998</v>
      </c>
      <c r="L2824" s="116">
        <v>27.299330000000001</v>
      </c>
      <c r="M2824" s="117" t="s">
        <v>1859</v>
      </c>
      <c r="N2824" s="116" t="s">
        <v>159</v>
      </c>
      <c r="O2824" s="116">
        <v>155</v>
      </c>
      <c r="P2824" s="116">
        <v>775</v>
      </c>
      <c r="Q2824" s="116">
        <v>155</v>
      </c>
      <c r="R2824" s="116">
        <v>775</v>
      </c>
      <c r="S2824" s="116">
        <v>0</v>
      </c>
      <c r="T2824" s="116">
        <v>0</v>
      </c>
      <c r="U2824" s="119" t="s">
        <v>146</v>
      </c>
      <c r="V2824" s="116">
        <v>0</v>
      </c>
      <c r="W2824" s="116">
        <v>0</v>
      </c>
      <c r="X2824" s="116">
        <v>0</v>
      </c>
      <c r="Y2824" s="116">
        <v>0</v>
      </c>
      <c r="Z2824" s="116">
        <v>0</v>
      </c>
      <c r="AA2824" s="116">
        <v>0</v>
      </c>
      <c r="AB2824" s="116">
        <v>0</v>
      </c>
      <c r="AC2824" s="116">
        <v>0</v>
      </c>
      <c r="AD2824" s="116">
        <v>0</v>
      </c>
      <c r="AE2824" s="116">
        <v>0</v>
      </c>
      <c r="AF2824" s="116" t="s">
        <v>1860</v>
      </c>
      <c r="AG2824" s="117" t="s">
        <v>1888</v>
      </c>
      <c r="AH2824" s="117" t="s">
        <v>1861</v>
      </c>
    </row>
    <row r="2825" spans="1:34" x14ac:dyDescent="0.25">
      <c r="A2825" s="117" t="s">
        <v>273</v>
      </c>
      <c r="B2825" s="117" t="s">
        <v>211</v>
      </c>
      <c r="C2825" s="117" t="s">
        <v>7304</v>
      </c>
      <c r="D2825" s="117" t="s">
        <v>785</v>
      </c>
      <c r="E2825" s="117" t="s">
        <v>299</v>
      </c>
      <c r="F2825" s="117" t="s">
        <v>784</v>
      </c>
      <c r="G2825" s="117" t="s">
        <v>786</v>
      </c>
      <c r="H2825" s="117" t="s">
        <v>786</v>
      </c>
      <c r="I2825" s="117"/>
      <c r="J2825" s="116" t="s">
        <v>1858</v>
      </c>
      <c r="K2825" s="116">
        <v>5.4</v>
      </c>
      <c r="L2825" s="116">
        <v>27.25</v>
      </c>
      <c r="M2825" s="117" t="s">
        <v>1859</v>
      </c>
      <c r="N2825" s="116" t="s">
        <v>159</v>
      </c>
      <c r="O2825" s="116">
        <v>132</v>
      </c>
      <c r="P2825" s="116">
        <v>660</v>
      </c>
      <c r="Q2825" s="116">
        <v>132</v>
      </c>
      <c r="R2825" s="116">
        <v>660</v>
      </c>
      <c r="S2825" s="116">
        <v>0</v>
      </c>
      <c r="T2825" s="116">
        <v>0</v>
      </c>
      <c r="U2825" s="116" t="s">
        <v>159</v>
      </c>
      <c r="V2825" s="116">
        <v>289</v>
      </c>
      <c r="W2825" s="116">
        <v>1445</v>
      </c>
      <c r="X2825" s="116">
        <v>147</v>
      </c>
      <c r="Y2825" s="116">
        <v>735</v>
      </c>
      <c r="Z2825" s="116">
        <v>142</v>
      </c>
      <c r="AA2825" s="116">
        <v>710</v>
      </c>
      <c r="AB2825" s="116">
        <v>0</v>
      </c>
      <c r="AC2825" s="116">
        <v>0</v>
      </c>
      <c r="AD2825" s="116">
        <v>213</v>
      </c>
      <c r="AE2825" s="116">
        <v>1065</v>
      </c>
      <c r="AF2825" s="116" t="s">
        <v>1860</v>
      </c>
      <c r="AG2825" s="117" t="s">
        <v>1888</v>
      </c>
      <c r="AH2825" s="117" t="s">
        <v>1861</v>
      </c>
    </row>
    <row r="2826" spans="1:34" x14ac:dyDescent="0.25">
      <c r="A2826" s="117" t="s">
        <v>273</v>
      </c>
      <c r="B2826" s="117" t="s">
        <v>211</v>
      </c>
      <c r="C2826" s="117" t="s">
        <v>7305</v>
      </c>
      <c r="D2826" s="117" t="s">
        <v>785</v>
      </c>
      <c r="E2826" s="117" t="s">
        <v>299</v>
      </c>
      <c r="F2826" s="117" t="s">
        <v>784</v>
      </c>
      <c r="G2826" s="117" t="s">
        <v>786</v>
      </c>
      <c r="H2826" s="117" t="s">
        <v>7306</v>
      </c>
      <c r="I2826" s="117"/>
      <c r="J2826" s="116" t="s">
        <v>1858</v>
      </c>
      <c r="K2826" s="116">
        <v>5.3805532500000002</v>
      </c>
      <c r="L2826" s="116">
        <v>27.260984199999999</v>
      </c>
      <c r="M2826" s="117" t="s">
        <v>1859</v>
      </c>
      <c r="N2826" s="116" t="s">
        <v>146</v>
      </c>
      <c r="O2826" s="116">
        <v>0</v>
      </c>
      <c r="P2826" s="116">
        <v>0</v>
      </c>
      <c r="Q2826" s="116">
        <v>0</v>
      </c>
      <c r="R2826" s="116">
        <v>0</v>
      </c>
      <c r="S2826" s="116">
        <v>0</v>
      </c>
      <c r="T2826" s="116">
        <v>0</v>
      </c>
      <c r="U2826" s="116" t="s">
        <v>159</v>
      </c>
      <c r="V2826" s="116">
        <v>17</v>
      </c>
      <c r="W2826" s="116">
        <v>85</v>
      </c>
      <c r="X2826" s="116">
        <v>17</v>
      </c>
      <c r="Y2826" s="116">
        <v>85</v>
      </c>
      <c r="Z2826" s="116">
        <v>0</v>
      </c>
      <c r="AA2826" s="116">
        <v>0</v>
      </c>
      <c r="AB2826" s="116">
        <v>0</v>
      </c>
      <c r="AC2826" s="116">
        <v>0</v>
      </c>
      <c r="AD2826" s="116">
        <v>0</v>
      </c>
      <c r="AE2826" s="116">
        <v>0</v>
      </c>
      <c r="AF2826" s="116" t="s">
        <v>1860</v>
      </c>
      <c r="AG2826" s="117" t="s">
        <v>1888</v>
      </c>
      <c r="AH2826" s="117" t="s">
        <v>1861</v>
      </c>
    </row>
    <row r="2827" spans="1:34" x14ac:dyDescent="0.25">
      <c r="A2827" s="117" t="s">
        <v>273</v>
      </c>
      <c r="B2827" s="117" t="s">
        <v>211</v>
      </c>
      <c r="C2827" s="117" t="s">
        <v>7307</v>
      </c>
      <c r="D2827" s="117" t="s">
        <v>785</v>
      </c>
      <c r="E2827" s="117" t="s">
        <v>299</v>
      </c>
      <c r="F2827" s="117" t="s">
        <v>1291</v>
      </c>
      <c r="G2827" s="117" t="s">
        <v>299</v>
      </c>
      <c r="H2827" s="117" t="s">
        <v>7308</v>
      </c>
      <c r="I2827" s="117"/>
      <c r="J2827" s="116" t="s">
        <v>1858</v>
      </c>
      <c r="K2827" s="116">
        <v>5.7635810000000003</v>
      </c>
      <c r="L2827" s="116">
        <v>27.600548</v>
      </c>
      <c r="M2827" s="117" t="s">
        <v>1859</v>
      </c>
      <c r="N2827" s="116" t="s">
        <v>159</v>
      </c>
      <c r="O2827" s="116">
        <v>97</v>
      </c>
      <c r="P2827" s="116">
        <v>485</v>
      </c>
      <c r="Q2827" s="116">
        <v>97</v>
      </c>
      <c r="R2827" s="116">
        <v>485</v>
      </c>
      <c r="S2827" s="116">
        <v>0</v>
      </c>
      <c r="T2827" s="116">
        <v>0</v>
      </c>
      <c r="U2827" s="116" t="s">
        <v>159</v>
      </c>
      <c r="V2827" s="116">
        <v>134</v>
      </c>
      <c r="W2827" s="116">
        <v>671</v>
      </c>
      <c r="X2827" s="116">
        <v>134</v>
      </c>
      <c r="Y2827" s="116">
        <v>671</v>
      </c>
      <c r="Z2827" s="116">
        <v>0</v>
      </c>
      <c r="AA2827" s="116">
        <v>0</v>
      </c>
      <c r="AB2827" s="116">
        <v>0</v>
      </c>
      <c r="AC2827" s="116">
        <v>0</v>
      </c>
      <c r="AD2827" s="116">
        <v>0</v>
      </c>
      <c r="AE2827" s="116">
        <v>0</v>
      </c>
      <c r="AF2827" s="116" t="s">
        <v>1860</v>
      </c>
      <c r="AG2827" s="117"/>
      <c r="AH2827" s="117" t="s">
        <v>1861</v>
      </c>
    </row>
    <row r="2828" spans="1:34" x14ac:dyDescent="0.25">
      <c r="A2828" s="117" t="s">
        <v>273</v>
      </c>
      <c r="B2828" s="117" t="s">
        <v>211</v>
      </c>
      <c r="C2828" s="117" t="s">
        <v>7309</v>
      </c>
      <c r="D2828" s="117" t="s">
        <v>785</v>
      </c>
      <c r="E2828" s="117" t="s">
        <v>299</v>
      </c>
      <c r="F2828" s="117" t="s">
        <v>1291</v>
      </c>
      <c r="G2828" s="117" t="s">
        <v>299</v>
      </c>
      <c r="H2828" s="117" t="s">
        <v>7310</v>
      </c>
      <c r="I2828" s="117"/>
      <c r="J2828" s="116" t="s">
        <v>1858</v>
      </c>
      <c r="K2828" s="116">
        <v>5.840795</v>
      </c>
      <c r="L2828" s="116">
        <v>27.773652999999999</v>
      </c>
      <c r="M2828" s="117" t="s">
        <v>1859</v>
      </c>
      <c r="N2828" s="116" t="s">
        <v>146</v>
      </c>
      <c r="O2828" s="116">
        <v>0</v>
      </c>
      <c r="P2828" s="116">
        <v>0</v>
      </c>
      <c r="Q2828" s="116">
        <v>0</v>
      </c>
      <c r="R2828" s="116">
        <v>0</v>
      </c>
      <c r="S2828" s="116">
        <v>0</v>
      </c>
      <c r="T2828" s="116">
        <v>0</v>
      </c>
      <c r="U2828" s="116" t="s">
        <v>159</v>
      </c>
      <c r="V2828" s="116">
        <v>88</v>
      </c>
      <c r="W2828" s="116">
        <v>441</v>
      </c>
      <c r="X2828" s="116">
        <v>88</v>
      </c>
      <c r="Y2828" s="116">
        <v>441</v>
      </c>
      <c r="Z2828" s="116">
        <v>0</v>
      </c>
      <c r="AA2828" s="116">
        <v>0</v>
      </c>
      <c r="AB2828" s="116">
        <v>85</v>
      </c>
      <c r="AC2828" s="116">
        <v>426</v>
      </c>
      <c r="AD2828" s="116">
        <v>0</v>
      </c>
      <c r="AE2828" s="116">
        <v>0</v>
      </c>
      <c r="AF2828" s="116" t="s">
        <v>1860</v>
      </c>
      <c r="AG2828" s="117"/>
      <c r="AH2828" s="117" t="s">
        <v>1861</v>
      </c>
    </row>
    <row r="2829" spans="1:34" x14ac:dyDescent="0.25">
      <c r="A2829" s="117" t="s">
        <v>273</v>
      </c>
      <c r="B2829" s="117" t="s">
        <v>211</v>
      </c>
      <c r="C2829" s="117" t="s">
        <v>7311</v>
      </c>
      <c r="D2829" s="117" t="s">
        <v>785</v>
      </c>
      <c r="E2829" s="117" t="s">
        <v>299</v>
      </c>
      <c r="F2829" s="117" t="s">
        <v>1291</v>
      </c>
      <c r="G2829" s="117" t="s">
        <v>299</v>
      </c>
      <c r="H2829" s="117" t="s">
        <v>7312</v>
      </c>
      <c r="I2829" s="117"/>
      <c r="J2829" s="116" t="s">
        <v>1858</v>
      </c>
      <c r="K2829" s="116">
        <v>5.6015670000000002</v>
      </c>
      <c r="L2829" s="116">
        <v>27.468765999999999</v>
      </c>
      <c r="M2829" s="117" t="s">
        <v>1859</v>
      </c>
      <c r="N2829" s="116" t="s">
        <v>146</v>
      </c>
      <c r="O2829" s="116">
        <v>0</v>
      </c>
      <c r="P2829" s="116">
        <v>0</v>
      </c>
      <c r="Q2829" s="116">
        <v>0</v>
      </c>
      <c r="R2829" s="116">
        <v>0</v>
      </c>
      <c r="S2829" s="116">
        <v>0</v>
      </c>
      <c r="T2829" s="116">
        <v>0</v>
      </c>
      <c r="U2829" s="116" t="s">
        <v>159</v>
      </c>
      <c r="V2829" s="116">
        <v>163</v>
      </c>
      <c r="W2829" s="116">
        <v>816</v>
      </c>
      <c r="X2829" s="116">
        <v>70</v>
      </c>
      <c r="Y2829" s="116">
        <v>351</v>
      </c>
      <c r="Z2829" s="116">
        <v>93</v>
      </c>
      <c r="AA2829" s="116">
        <v>465</v>
      </c>
      <c r="AB2829" s="116">
        <v>0</v>
      </c>
      <c r="AC2829" s="116">
        <v>0</v>
      </c>
      <c r="AD2829" s="116">
        <v>0</v>
      </c>
      <c r="AE2829" s="116">
        <v>0</v>
      </c>
      <c r="AF2829" s="116" t="s">
        <v>1860</v>
      </c>
      <c r="AG2829" s="117"/>
      <c r="AH2829" s="117" t="s">
        <v>1861</v>
      </c>
    </row>
    <row r="2830" spans="1:34" x14ac:dyDescent="0.25">
      <c r="A2830" s="117" t="s">
        <v>273</v>
      </c>
      <c r="B2830" s="117" t="s">
        <v>211</v>
      </c>
      <c r="C2830" s="117" t="s">
        <v>7313</v>
      </c>
      <c r="D2830" s="117" t="s">
        <v>785</v>
      </c>
      <c r="E2830" s="117" t="s">
        <v>299</v>
      </c>
      <c r="F2830" s="117" t="s">
        <v>1291</v>
      </c>
      <c r="G2830" s="117" t="s">
        <v>299</v>
      </c>
      <c r="H2830" s="117" t="s">
        <v>7314</v>
      </c>
      <c r="I2830" s="117"/>
      <c r="J2830" s="116" t="s">
        <v>1858</v>
      </c>
      <c r="K2830" s="116">
        <v>5.8441260000000002</v>
      </c>
      <c r="L2830" s="116">
        <v>27.638262000000001</v>
      </c>
      <c r="M2830" s="117" t="s">
        <v>1859</v>
      </c>
      <c r="N2830" s="116" t="s">
        <v>159</v>
      </c>
      <c r="O2830" s="116">
        <v>37</v>
      </c>
      <c r="P2830" s="116">
        <v>185</v>
      </c>
      <c r="Q2830" s="116">
        <v>37</v>
      </c>
      <c r="R2830" s="116">
        <v>185</v>
      </c>
      <c r="S2830" s="116">
        <v>0</v>
      </c>
      <c r="T2830" s="116">
        <v>0</v>
      </c>
      <c r="U2830" s="119" t="s">
        <v>146</v>
      </c>
      <c r="V2830" s="116">
        <v>0</v>
      </c>
      <c r="W2830" s="116">
        <v>0</v>
      </c>
      <c r="X2830" s="116">
        <v>0</v>
      </c>
      <c r="Y2830" s="116">
        <v>0</v>
      </c>
      <c r="Z2830" s="116">
        <v>0</v>
      </c>
      <c r="AA2830" s="116">
        <v>0</v>
      </c>
      <c r="AB2830" s="116">
        <v>0</v>
      </c>
      <c r="AC2830" s="116">
        <v>0</v>
      </c>
      <c r="AD2830" s="116">
        <v>0</v>
      </c>
      <c r="AE2830" s="116">
        <v>0</v>
      </c>
      <c r="AF2830" s="116" t="s">
        <v>1860</v>
      </c>
      <c r="AG2830" s="117"/>
      <c r="AH2830" s="117" t="s">
        <v>1861</v>
      </c>
    </row>
    <row r="2831" spans="1:34" x14ac:dyDescent="0.25">
      <c r="A2831" s="117" t="s">
        <v>273</v>
      </c>
      <c r="B2831" s="117" t="s">
        <v>211</v>
      </c>
      <c r="C2831" s="117" t="s">
        <v>7315</v>
      </c>
      <c r="D2831" s="117" t="s">
        <v>785</v>
      </c>
      <c r="E2831" s="117" t="s">
        <v>299</v>
      </c>
      <c r="F2831" s="117" t="s">
        <v>1291</v>
      </c>
      <c r="G2831" s="117" t="s">
        <v>299</v>
      </c>
      <c r="H2831" s="117" t="s">
        <v>5262</v>
      </c>
      <c r="I2831" s="117"/>
      <c r="J2831" s="116" t="s">
        <v>1858</v>
      </c>
      <c r="K2831" s="116">
        <v>5.6</v>
      </c>
      <c r="L2831" s="116">
        <v>27.47</v>
      </c>
      <c r="M2831" s="117" t="s">
        <v>1859</v>
      </c>
      <c r="N2831" s="116" t="s">
        <v>159</v>
      </c>
      <c r="O2831" s="116">
        <v>39</v>
      </c>
      <c r="P2831" s="116">
        <v>198</v>
      </c>
      <c r="Q2831" s="116">
        <v>39</v>
      </c>
      <c r="R2831" s="116">
        <v>198</v>
      </c>
      <c r="S2831" s="116">
        <v>0</v>
      </c>
      <c r="T2831" s="116">
        <v>0</v>
      </c>
      <c r="U2831" s="116" t="s">
        <v>159</v>
      </c>
      <c r="V2831" s="116">
        <v>127</v>
      </c>
      <c r="W2831" s="116">
        <v>635</v>
      </c>
      <c r="X2831" s="116">
        <v>0</v>
      </c>
      <c r="Y2831" s="116">
        <v>0</v>
      </c>
      <c r="Z2831" s="116">
        <v>127</v>
      </c>
      <c r="AA2831" s="116">
        <v>635</v>
      </c>
      <c r="AB2831" s="116">
        <v>0</v>
      </c>
      <c r="AC2831" s="116">
        <v>0</v>
      </c>
      <c r="AD2831" s="116">
        <v>0</v>
      </c>
      <c r="AE2831" s="116">
        <v>0</v>
      </c>
      <c r="AF2831" s="116" t="s">
        <v>1860</v>
      </c>
      <c r="AG2831" s="117"/>
      <c r="AH2831" s="117" t="s">
        <v>1861</v>
      </c>
    </row>
    <row r="2832" spans="1:34" x14ac:dyDescent="0.25">
      <c r="A2832" s="117" t="s">
        <v>273</v>
      </c>
      <c r="B2832" s="117" t="s">
        <v>211</v>
      </c>
      <c r="C2832" s="117" t="s">
        <v>7316</v>
      </c>
      <c r="D2832" s="117" t="s">
        <v>1350</v>
      </c>
      <c r="E2832" s="117" t="s">
        <v>423</v>
      </c>
      <c r="F2832" s="117" t="s">
        <v>1365</v>
      </c>
      <c r="G2832" s="117" t="s">
        <v>1366</v>
      </c>
      <c r="H2832" s="117" t="s">
        <v>7317</v>
      </c>
      <c r="I2832" s="117"/>
      <c r="J2832" s="116" t="s">
        <v>1858</v>
      </c>
      <c r="K2832" s="116">
        <v>4.7912800000000004</v>
      </c>
      <c r="L2832" s="116">
        <v>28.777000000000001</v>
      </c>
      <c r="M2832" s="117" t="s">
        <v>1859</v>
      </c>
      <c r="N2832" s="116" t="s">
        <v>159</v>
      </c>
      <c r="O2832" s="116">
        <v>11</v>
      </c>
      <c r="P2832" s="116">
        <v>55</v>
      </c>
      <c r="Q2832" s="116">
        <v>7</v>
      </c>
      <c r="R2832" s="116">
        <v>37</v>
      </c>
      <c r="S2832" s="116">
        <v>4</v>
      </c>
      <c r="T2832" s="116">
        <v>18</v>
      </c>
      <c r="U2832" s="116" t="s">
        <v>159</v>
      </c>
      <c r="V2832" s="116">
        <v>218</v>
      </c>
      <c r="W2832" s="116">
        <v>1091</v>
      </c>
      <c r="X2832" s="116">
        <v>208</v>
      </c>
      <c r="Y2832" s="116">
        <v>1040</v>
      </c>
      <c r="Z2832" s="116">
        <v>10</v>
      </c>
      <c r="AA2832" s="116">
        <v>51</v>
      </c>
      <c r="AB2832" s="116">
        <v>72</v>
      </c>
      <c r="AC2832" s="116">
        <v>360</v>
      </c>
      <c r="AD2832" s="116">
        <v>261</v>
      </c>
      <c r="AE2832" s="116">
        <v>1305</v>
      </c>
      <c r="AF2832" s="116" t="s">
        <v>1860</v>
      </c>
      <c r="AG2832" s="117"/>
      <c r="AH2832" s="117" t="s">
        <v>1861</v>
      </c>
    </row>
    <row r="2833" spans="1:34" x14ac:dyDescent="0.25">
      <c r="A2833" s="117" t="s">
        <v>273</v>
      </c>
      <c r="B2833" s="117" t="s">
        <v>211</v>
      </c>
      <c r="C2833" s="117" t="s">
        <v>7318</v>
      </c>
      <c r="D2833" s="117" t="s">
        <v>1350</v>
      </c>
      <c r="E2833" s="117" t="s">
        <v>423</v>
      </c>
      <c r="F2833" s="117" t="s">
        <v>1365</v>
      </c>
      <c r="G2833" s="117" t="s">
        <v>1366</v>
      </c>
      <c r="H2833" s="117" t="s">
        <v>7319</v>
      </c>
      <c r="I2833" s="117"/>
      <c r="J2833" s="116" t="s">
        <v>1858</v>
      </c>
      <c r="K2833" s="116">
        <v>4.8597999999999999</v>
      </c>
      <c r="L2833" s="116">
        <v>28.727129999999999</v>
      </c>
      <c r="M2833" s="117" t="s">
        <v>1859</v>
      </c>
      <c r="N2833" s="116" t="s">
        <v>159</v>
      </c>
      <c r="O2833" s="116">
        <v>5</v>
      </c>
      <c r="P2833" s="116">
        <v>25</v>
      </c>
      <c r="Q2833" s="116">
        <v>5</v>
      </c>
      <c r="R2833" s="116">
        <v>25</v>
      </c>
      <c r="S2833" s="116">
        <v>0</v>
      </c>
      <c r="T2833" s="116">
        <v>0</v>
      </c>
      <c r="U2833" s="116" t="s">
        <v>159</v>
      </c>
      <c r="V2833" s="116">
        <v>96</v>
      </c>
      <c r="W2833" s="116">
        <v>580</v>
      </c>
      <c r="X2833" s="116">
        <v>96</v>
      </c>
      <c r="Y2833" s="116">
        <v>580</v>
      </c>
      <c r="Z2833" s="116">
        <v>0</v>
      </c>
      <c r="AA2833" s="116">
        <v>0</v>
      </c>
      <c r="AB2833" s="116">
        <v>0</v>
      </c>
      <c r="AC2833" s="116">
        <v>0</v>
      </c>
      <c r="AD2833" s="116">
        <v>0</v>
      </c>
      <c r="AE2833" s="116">
        <v>0</v>
      </c>
      <c r="AF2833" s="116" t="s">
        <v>1860</v>
      </c>
      <c r="AG2833" s="117"/>
      <c r="AH2833" s="117" t="s">
        <v>1861</v>
      </c>
    </row>
    <row r="2834" spans="1:34" x14ac:dyDescent="0.25">
      <c r="A2834" s="117" t="s">
        <v>273</v>
      </c>
      <c r="B2834" s="117" t="s">
        <v>211</v>
      </c>
      <c r="C2834" s="117" t="s">
        <v>7320</v>
      </c>
      <c r="D2834" s="117" t="s">
        <v>1350</v>
      </c>
      <c r="E2834" s="117" t="s">
        <v>423</v>
      </c>
      <c r="F2834" s="117" t="s">
        <v>1365</v>
      </c>
      <c r="G2834" s="117" t="s">
        <v>1366</v>
      </c>
      <c r="H2834" s="117" t="s">
        <v>7321</v>
      </c>
      <c r="I2834" s="117"/>
      <c r="J2834" s="116" t="s">
        <v>1858</v>
      </c>
      <c r="K2834" s="116">
        <v>4.7308349999999999</v>
      </c>
      <c r="L2834" s="116">
        <v>28.654741000000001</v>
      </c>
      <c r="M2834" s="117" t="s">
        <v>1859</v>
      </c>
      <c r="N2834" s="116" t="s">
        <v>159</v>
      </c>
      <c r="O2834" s="116">
        <v>4</v>
      </c>
      <c r="P2834" s="116">
        <v>20</v>
      </c>
      <c r="Q2834" s="116">
        <v>4</v>
      </c>
      <c r="R2834" s="116">
        <v>20</v>
      </c>
      <c r="S2834" s="116">
        <v>0</v>
      </c>
      <c r="T2834" s="116">
        <v>0</v>
      </c>
      <c r="U2834" s="116" t="s">
        <v>159</v>
      </c>
      <c r="V2834" s="116">
        <v>158</v>
      </c>
      <c r="W2834" s="116">
        <v>951</v>
      </c>
      <c r="X2834" s="116">
        <v>158</v>
      </c>
      <c r="Y2834" s="116">
        <v>951</v>
      </c>
      <c r="Z2834" s="116">
        <v>0</v>
      </c>
      <c r="AA2834" s="116">
        <v>0</v>
      </c>
      <c r="AB2834" s="116">
        <v>0</v>
      </c>
      <c r="AC2834" s="116">
        <v>0</v>
      </c>
      <c r="AD2834" s="116">
        <v>0</v>
      </c>
      <c r="AE2834" s="116">
        <v>0</v>
      </c>
      <c r="AF2834" s="116" t="s">
        <v>1860</v>
      </c>
      <c r="AG2834" s="117"/>
      <c r="AH2834" s="117" t="s">
        <v>1861</v>
      </c>
    </row>
    <row r="2835" spans="1:34" x14ac:dyDescent="0.25">
      <c r="A2835" s="117" t="s">
        <v>273</v>
      </c>
      <c r="B2835" s="117" t="s">
        <v>211</v>
      </c>
      <c r="C2835" s="117" t="s">
        <v>7322</v>
      </c>
      <c r="D2835" s="117" t="s">
        <v>1350</v>
      </c>
      <c r="E2835" s="117" t="s">
        <v>423</v>
      </c>
      <c r="F2835" s="117" t="s">
        <v>1365</v>
      </c>
      <c r="G2835" s="117" t="s">
        <v>1366</v>
      </c>
      <c r="H2835" s="117" t="s">
        <v>7323</v>
      </c>
      <c r="I2835" s="117"/>
      <c r="J2835" s="116" t="s">
        <v>1858</v>
      </c>
      <c r="K2835" s="116">
        <v>4.5372700000000004</v>
      </c>
      <c r="L2835" s="116">
        <v>28.848179999999999</v>
      </c>
      <c r="M2835" s="117" t="s">
        <v>1859</v>
      </c>
      <c r="N2835" s="116" t="s">
        <v>159</v>
      </c>
      <c r="O2835" s="116">
        <v>4</v>
      </c>
      <c r="P2835" s="116">
        <v>20</v>
      </c>
      <c r="Q2835" s="116">
        <v>1</v>
      </c>
      <c r="R2835" s="116">
        <v>5</v>
      </c>
      <c r="S2835" s="116">
        <v>3</v>
      </c>
      <c r="T2835" s="116">
        <v>15</v>
      </c>
      <c r="U2835" s="116" t="s">
        <v>159</v>
      </c>
      <c r="V2835" s="116">
        <v>250</v>
      </c>
      <c r="W2835" s="116">
        <v>1502</v>
      </c>
      <c r="X2835" s="116">
        <v>124</v>
      </c>
      <c r="Y2835" s="116">
        <v>745</v>
      </c>
      <c r="Z2835" s="116">
        <v>126</v>
      </c>
      <c r="AA2835" s="116">
        <v>757</v>
      </c>
      <c r="AB2835" s="116">
        <v>0</v>
      </c>
      <c r="AC2835" s="116">
        <v>0</v>
      </c>
      <c r="AD2835" s="116">
        <v>0</v>
      </c>
      <c r="AE2835" s="116">
        <v>0</v>
      </c>
      <c r="AF2835" s="116" t="s">
        <v>1860</v>
      </c>
      <c r="AG2835" s="117"/>
      <c r="AH2835" s="117" t="s">
        <v>1861</v>
      </c>
    </row>
    <row r="2836" spans="1:34" x14ac:dyDescent="0.25">
      <c r="A2836" s="118" t="s">
        <v>273</v>
      </c>
      <c r="B2836" s="118" t="s">
        <v>211</v>
      </c>
      <c r="C2836" s="118" t="s">
        <v>7324</v>
      </c>
      <c r="D2836" s="118" t="s">
        <v>1350</v>
      </c>
      <c r="E2836" s="118" t="s">
        <v>423</v>
      </c>
      <c r="F2836" s="118" t="s">
        <v>1365</v>
      </c>
      <c r="G2836" s="118" t="s">
        <v>1366</v>
      </c>
      <c r="H2836" s="118" t="s">
        <v>7325</v>
      </c>
      <c r="I2836" s="118"/>
      <c r="J2836" s="118" t="s">
        <v>1885</v>
      </c>
      <c r="K2836" s="119">
        <v>4.7415000000000003</v>
      </c>
      <c r="L2836" s="119">
        <v>28.5886</v>
      </c>
      <c r="M2836" s="118" t="s">
        <v>1859</v>
      </c>
      <c r="N2836" s="116" t="s">
        <v>159</v>
      </c>
      <c r="O2836" s="119">
        <v>343</v>
      </c>
      <c r="P2836" s="119">
        <v>1715</v>
      </c>
      <c r="Q2836" s="119">
        <v>343</v>
      </c>
      <c r="R2836" s="119">
        <v>1715</v>
      </c>
      <c r="S2836" s="119">
        <v>0</v>
      </c>
      <c r="T2836" s="119">
        <v>0</v>
      </c>
      <c r="U2836" s="119" t="s">
        <v>146</v>
      </c>
      <c r="V2836" s="119">
        <v>0</v>
      </c>
      <c r="W2836" s="116">
        <v>0</v>
      </c>
      <c r="X2836" s="119">
        <v>0</v>
      </c>
      <c r="Y2836" s="119">
        <v>0</v>
      </c>
      <c r="Z2836" s="119">
        <v>0</v>
      </c>
      <c r="AA2836" s="119">
        <v>0</v>
      </c>
      <c r="AB2836" s="119">
        <v>0</v>
      </c>
      <c r="AC2836" s="119">
        <v>0</v>
      </c>
      <c r="AD2836" s="119">
        <v>0</v>
      </c>
      <c r="AE2836" s="119">
        <v>0</v>
      </c>
      <c r="AF2836" s="116" t="s">
        <v>1860</v>
      </c>
      <c r="AG2836" s="118"/>
      <c r="AH2836" s="117" t="s">
        <v>1861</v>
      </c>
    </row>
    <row r="2837" spans="1:34" x14ac:dyDescent="0.25">
      <c r="A2837" s="117" t="s">
        <v>273</v>
      </c>
      <c r="B2837" s="117" t="s">
        <v>211</v>
      </c>
      <c r="C2837" s="117" t="s">
        <v>7326</v>
      </c>
      <c r="D2837" s="117" t="s">
        <v>1350</v>
      </c>
      <c r="E2837" s="117" t="s">
        <v>423</v>
      </c>
      <c r="F2837" s="117" t="s">
        <v>1365</v>
      </c>
      <c r="G2837" s="117" t="s">
        <v>1366</v>
      </c>
      <c r="H2837" s="117" t="s">
        <v>7327</v>
      </c>
      <c r="I2837" s="117"/>
      <c r="J2837" s="116" t="s">
        <v>1858</v>
      </c>
      <c r="K2837" s="116">
        <v>4.7580400000000003</v>
      </c>
      <c r="L2837" s="116">
        <v>28.584700000000002</v>
      </c>
      <c r="M2837" s="117" t="s">
        <v>1859</v>
      </c>
      <c r="N2837" s="116" t="s">
        <v>146</v>
      </c>
      <c r="O2837" s="116">
        <v>0</v>
      </c>
      <c r="P2837" s="116">
        <v>0</v>
      </c>
      <c r="Q2837" s="116">
        <v>0</v>
      </c>
      <c r="R2837" s="116">
        <v>0</v>
      </c>
      <c r="S2837" s="116">
        <v>0</v>
      </c>
      <c r="T2837" s="116">
        <v>0</v>
      </c>
      <c r="U2837" s="116" t="s">
        <v>159</v>
      </c>
      <c r="V2837" s="116">
        <v>139</v>
      </c>
      <c r="W2837" s="116">
        <v>835</v>
      </c>
      <c r="X2837" s="116">
        <v>139</v>
      </c>
      <c r="Y2837" s="116">
        <v>835</v>
      </c>
      <c r="Z2837" s="116">
        <v>0</v>
      </c>
      <c r="AA2837" s="116">
        <v>0</v>
      </c>
      <c r="AB2837" s="116">
        <v>0</v>
      </c>
      <c r="AC2837" s="116">
        <v>0</v>
      </c>
      <c r="AD2837" s="116">
        <v>0</v>
      </c>
      <c r="AE2837" s="116">
        <v>0</v>
      </c>
      <c r="AF2837" s="116" t="s">
        <v>1860</v>
      </c>
      <c r="AG2837" s="117"/>
      <c r="AH2837" s="117" t="s">
        <v>1861</v>
      </c>
    </row>
    <row r="2838" spans="1:34" x14ac:dyDescent="0.25">
      <c r="A2838" s="117" t="s">
        <v>273</v>
      </c>
      <c r="B2838" s="117" t="s">
        <v>211</v>
      </c>
      <c r="C2838" s="117" t="s">
        <v>7328</v>
      </c>
      <c r="D2838" s="117" t="s">
        <v>1350</v>
      </c>
      <c r="E2838" s="117" t="s">
        <v>423</v>
      </c>
      <c r="F2838" s="117" t="s">
        <v>1365</v>
      </c>
      <c r="G2838" s="117" t="s">
        <v>1366</v>
      </c>
      <c r="H2838" s="117" t="s">
        <v>7329</v>
      </c>
      <c r="I2838" s="117"/>
      <c r="J2838" s="116" t="s">
        <v>1858</v>
      </c>
      <c r="K2838" s="116">
        <v>4.6100000000000003</v>
      </c>
      <c r="L2838" s="116">
        <v>28.650279999999999</v>
      </c>
      <c r="M2838" s="117" t="s">
        <v>1859</v>
      </c>
      <c r="N2838" s="116" t="s">
        <v>159</v>
      </c>
      <c r="O2838" s="116">
        <v>6</v>
      </c>
      <c r="P2838" s="116">
        <v>30</v>
      </c>
      <c r="Q2838" s="116">
        <v>6</v>
      </c>
      <c r="R2838" s="116">
        <v>30</v>
      </c>
      <c r="S2838" s="116">
        <v>0</v>
      </c>
      <c r="T2838" s="116">
        <v>0</v>
      </c>
      <c r="U2838" s="116" t="s">
        <v>159</v>
      </c>
      <c r="V2838" s="116">
        <v>264</v>
      </c>
      <c r="W2838" s="116">
        <v>1320</v>
      </c>
      <c r="X2838" s="116">
        <v>189</v>
      </c>
      <c r="Y2838" s="116">
        <v>945</v>
      </c>
      <c r="Z2838" s="116">
        <v>75</v>
      </c>
      <c r="AA2838" s="116">
        <v>375</v>
      </c>
      <c r="AB2838" s="116">
        <v>0</v>
      </c>
      <c r="AC2838" s="116">
        <v>0</v>
      </c>
      <c r="AD2838" s="116">
        <v>0</v>
      </c>
      <c r="AE2838" s="116">
        <v>0</v>
      </c>
      <c r="AF2838" s="116" t="s">
        <v>1860</v>
      </c>
      <c r="AG2838" s="117"/>
      <c r="AH2838" s="117" t="s">
        <v>1861</v>
      </c>
    </row>
    <row r="2839" spans="1:34" x14ac:dyDescent="0.25">
      <c r="A2839" s="117" t="s">
        <v>273</v>
      </c>
      <c r="B2839" s="117" t="s">
        <v>211</v>
      </c>
      <c r="C2839" s="117" t="s">
        <v>7330</v>
      </c>
      <c r="D2839" s="117" t="s">
        <v>1350</v>
      </c>
      <c r="E2839" s="117" t="s">
        <v>423</v>
      </c>
      <c r="F2839" s="117" t="s">
        <v>1349</v>
      </c>
      <c r="G2839" s="117" t="s">
        <v>1351</v>
      </c>
      <c r="H2839" s="117" t="s">
        <v>7331</v>
      </c>
      <c r="I2839" s="117"/>
      <c r="J2839" s="116" t="s">
        <v>1858</v>
      </c>
      <c r="K2839" s="116">
        <v>4.6484199999999998</v>
      </c>
      <c r="L2839" s="116">
        <v>28.540199999999999</v>
      </c>
      <c r="M2839" s="117" t="s">
        <v>1859</v>
      </c>
      <c r="N2839" s="116" t="s">
        <v>159</v>
      </c>
      <c r="O2839" s="116">
        <v>6</v>
      </c>
      <c r="P2839" s="116">
        <v>30</v>
      </c>
      <c r="Q2839" s="116">
        <v>6</v>
      </c>
      <c r="R2839" s="116">
        <v>30</v>
      </c>
      <c r="S2839" s="116">
        <v>0</v>
      </c>
      <c r="T2839" s="116">
        <v>0</v>
      </c>
      <c r="U2839" s="116" t="s">
        <v>159</v>
      </c>
      <c r="V2839" s="116">
        <v>133</v>
      </c>
      <c r="W2839" s="116">
        <v>803</v>
      </c>
      <c r="X2839" s="116">
        <v>133</v>
      </c>
      <c r="Y2839" s="116">
        <v>803</v>
      </c>
      <c r="Z2839" s="116">
        <v>0</v>
      </c>
      <c r="AA2839" s="116">
        <v>0</v>
      </c>
      <c r="AB2839" s="116">
        <v>146</v>
      </c>
      <c r="AC2839" s="116">
        <v>730</v>
      </c>
      <c r="AD2839" s="116">
        <v>23</v>
      </c>
      <c r="AE2839" s="116">
        <v>115</v>
      </c>
      <c r="AF2839" s="116" t="s">
        <v>1860</v>
      </c>
      <c r="AG2839" s="117"/>
      <c r="AH2839" s="117" t="s">
        <v>1861</v>
      </c>
    </row>
    <row r="2840" spans="1:34" x14ac:dyDescent="0.25">
      <c r="A2840" s="117" t="s">
        <v>273</v>
      </c>
      <c r="B2840" s="117" t="s">
        <v>211</v>
      </c>
      <c r="C2840" s="117" t="s">
        <v>7332</v>
      </c>
      <c r="D2840" s="117" t="s">
        <v>1350</v>
      </c>
      <c r="E2840" s="117" t="s">
        <v>423</v>
      </c>
      <c r="F2840" s="117" t="s">
        <v>1349</v>
      </c>
      <c r="G2840" s="117" t="s">
        <v>1351</v>
      </c>
      <c r="H2840" s="117" t="s">
        <v>7333</v>
      </c>
      <c r="I2840" s="117"/>
      <c r="J2840" s="116" t="s">
        <v>1858</v>
      </c>
      <c r="K2840" s="116">
        <v>4.6450570000000004</v>
      </c>
      <c r="L2840" s="116">
        <v>28.526111</v>
      </c>
      <c r="M2840" s="117" t="s">
        <v>1859</v>
      </c>
      <c r="N2840" s="116" t="s">
        <v>159</v>
      </c>
      <c r="O2840" s="116">
        <v>4</v>
      </c>
      <c r="P2840" s="116">
        <v>20</v>
      </c>
      <c r="Q2840" s="116">
        <v>4</v>
      </c>
      <c r="R2840" s="116">
        <v>20</v>
      </c>
      <c r="S2840" s="116">
        <v>0</v>
      </c>
      <c r="T2840" s="116">
        <v>0</v>
      </c>
      <c r="U2840" s="116" t="s">
        <v>159</v>
      </c>
      <c r="V2840" s="116">
        <v>120</v>
      </c>
      <c r="W2840" s="116">
        <v>722</v>
      </c>
      <c r="X2840" s="116">
        <v>120</v>
      </c>
      <c r="Y2840" s="116">
        <v>722</v>
      </c>
      <c r="Z2840" s="116">
        <v>0</v>
      </c>
      <c r="AA2840" s="116">
        <v>0</v>
      </c>
      <c r="AB2840" s="116">
        <v>0</v>
      </c>
      <c r="AC2840" s="116">
        <v>0</v>
      </c>
      <c r="AD2840" s="116">
        <v>0</v>
      </c>
      <c r="AE2840" s="116">
        <v>0</v>
      </c>
      <c r="AF2840" s="116" t="s">
        <v>1860</v>
      </c>
      <c r="AG2840" s="117"/>
      <c r="AH2840" s="117" t="s">
        <v>1861</v>
      </c>
    </row>
    <row r="2841" spans="1:34" x14ac:dyDescent="0.25">
      <c r="A2841" s="117" t="s">
        <v>273</v>
      </c>
      <c r="B2841" s="117" t="s">
        <v>211</v>
      </c>
      <c r="C2841" s="117" t="s">
        <v>7334</v>
      </c>
      <c r="D2841" s="117" t="s">
        <v>1350</v>
      </c>
      <c r="E2841" s="117" t="s">
        <v>423</v>
      </c>
      <c r="F2841" s="117" t="s">
        <v>1349</v>
      </c>
      <c r="G2841" s="117" t="s">
        <v>1351</v>
      </c>
      <c r="H2841" s="117" t="s">
        <v>7335</v>
      </c>
      <c r="I2841" s="117"/>
      <c r="J2841" s="116" t="s">
        <v>1858</v>
      </c>
      <c r="K2841" s="116">
        <v>4.6233000000000004</v>
      </c>
      <c r="L2841" s="116">
        <v>28.521864999999998</v>
      </c>
      <c r="M2841" s="117" t="s">
        <v>1859</v>
      </c>
      <c r="N2841" s="116" t="s">
        <v>159</v>
      </c>
      <c r="O2841" s="116">
        <v>5</v>
      </c>
      <c r="P2841" s="116">
        <v>25</v>
      </c>
      <c r="Q2841" s="116">
        <v>5</v>
      </c>
      <c r="R2841" s="116">
        <v>25</v>
      </c>
      <c r="S2841" s="116">
        <v>0</v>
      </c>
      <c r="T2841" s="116">
        <v>0</v>
      </c>
      <c r="U2841" s="116" t="s">
        <v>159</v>
      </c>
      <c r="V2841" s="116">
        <v>261</v>
      </c>
      <c r="W2841" s="116">
        <v>1571</v>
      </c>
      <c r="X2841" s="116">
        <v>261</v>
      </c>
      <c r="Y2841" s="116">
        <v>1571</v>
      </c>
      <c r="Z2841" s="116">
        <v>0</v>
      </c>
      <c r="AA2841" s="116">
        <v>0</v>
      </c>
      <c r="AB2841" s="116">
        <v>0</v>
      </c>
      <c r="AC2841" s="116">
        <v>0</v>
      </c>
      <c r="AD2841" s="116">
        <v>0</v>
      </c>
      <c r="AE2841" s="116">
        <v>0</v>
      </c>
      <c r="AF2841" s="116" t="s">
        <v>1860</v>
      </c>
      <c r="AG2841" s="117"/>
      <c r="AH2841" s="117" t="s">
        <v>1861</v>
      </c>
    </row>
    <row r="2842" spans="1:34" x14ac:dyDescent="0.25">
      <c r="A2842" s="117" t="s">
        <v>273</v>
      </c>
      <c r="B2842" s="117" t="s">
        <v>211</v>
      </c>
      <c r="C2842" s="117" t="s">
        <v>7336</v>
      </c>
      <c r="D2842" s="117" t="s">
        <v>1350</v>
      </c>
      <c r="E2842" s="117" t="s">
        <v>423</v>
      </c>
      <c r="F2842" s="117" t="s">
        <v>1349</v>
      </c>
      <c r="G2842" s="117" t="s">
        <v>1351</v>
      </c>
      <c r="H2842" s="117" t="s">
        <v>7337</v>
      </c>
      <c r="I2842" s="117"/>
      <c r="J2842" s="116" t="s">
        <v>1858</v>
      </c>
      <c r="K2842" s="116">
        <v>4.6105559999999999</v>
      </c>
      <c r="L2842" s="116">
        <v>28.481667000000002</v>
      </c>
      <c r="M2842" s="117" t="s">
        <v>1859</v>
      </c>
      <c r="N2842" s="116" t="s">
        <v>159</v>
      </c>
      <c r="O2842" s="116">
        <v>3</v>
      </c>
      <c r="P2842" s="116">
        <v>15</v>
      </c>
      <c r="Q2842" s="116">
        <v>3</v>
      </c>
      <c r="R2842" s="116">
        <v>15</v>
      </c>
      <c r="S2842" s="116">
        <v>0</v>
      </c>
      <c r="T2842" s="116">
        <v>0</v>
      </c>
      <c r="U2842" s="116" t="s">
        <v>159</v>
      </c>
      <c r="V2842" s="116">
        <v>98</v>
      </c>
      <c r="W2842" s="116">
        <v>595</v>
      </c>
      <c r="X2842" s="116">
        <v>81</v>
      </c>
      <c r="Y2842" s="116">
        <v>489</v>
      </c>
      <c r="Z2842" s="116">
        <v>17</v>
      </c>
      <c r="AA2842" s="116">
        <v>106</v>
      </c>
      <c r="AB2842" s="116">
        <v>0</v>
      </c>
      <c r="AC2842" s="116">
        <v>0</v>
      </c>
      <c r="AD2842" s="116">
        <v>0</v>
      </c>
      <c r="AE2842" s="116">
        <v>0</v>
      </c>
      <c r="AF2842" s="116" t="s">
        <v>1860</v>
      </c>
      <c r="AG2842" s="117"/>
      <c r="AH2842" s="117" t="s">
        <v>1861</v>
      </c>
    </row>
    <row r="2843" spans="1:34" x14ac:dyDescent="0.25">
      <c r="A2843" s="117" t="s">
        <v>273</v>
      </c>
      <c r="B2843" s="117" t="s">
        <v>211</v>
      </c>
      <c r="C2843" s="117" t="s">
        <v>7338</v>
      </c>
      <c r="D2843" s="117" t="s">
        <v>1350</v>
      </c>
      <c r="E2843" s="117" t="s">
        <v>423</v>
      </c>
      <c r="F2843" s="117" t="s">
        <v>1349</v>
      </c>
      <c r="G2843" s="117" t="s">
        <v>1351</v>
      </c>
      <c r="H2843" s="117" t="s">
        <v>7339</v>
      </c>
      <c r="I2843" s="117"/>
      <c r="J2843" s="116" t="s">
        <v>1858</v>
      </c>
      <c r="K2843" s="116">
        <v>4.5329670000000002</v>
      </c>
      <c r="L2843" s="116">
        <v>28.437334</v>
      </c>
      <c r="M2843" s="117" t="s">
        <v>1859</v>
      </c>
      <c r="N2843" s="116" t="s">
        <v>159</v>
      </c>
      <c r="O2843" s="116">
        <v>4</v>
      </c>
      <c r="P2843" s="116">
        <v>20</v>
      </c>
      <c r="Q2843" s="116">
        <v>4</v>
      </c>
      <c r="R2843" s="116">
        <v>20</v>
      </c>
      <c r="S2843" s="116">
        <v>0</v>
      </c>
      <c r="T2843" s="116">
        <v>0</v>
      </c>
      <c r="U2843" s="116" t="s">
        <v>159</v>
      </c>
      <c r="V2843" s="116">
        <v>62</v>
      </c>
      <c r="W2843" s="116">
        <v>377</v>
      </c>
      <c r="X2843" s="116">
        <v>50</v>
      </c>
      <c r="Y2843" s="116">
        <v>305</v>
      </c>
      <c r="Z2843" s="116">
        <v>12</v>
      </c>
      <c r="AA2843" s="116">
        <v>72</v>
      </c>
      <c r="AB2843" s="116">
        <v>0</v>
      </c>
      <c r="AC2843" s="116">
        <v>0</v>
      </c>
      <c r="AD2843" s="116">
        <v>0</v>
      </c>
      <c r="AE2843" s="116">
        <v>0</v>
      </c>
      <c r="AF2843" s="116" t="s">
        <v>1860</v>
      </c>
      <c r="AG2843" s="117"/>
      <c r="AH2843" s="117" t="s">
        <v>1861</v>
      </c>
    </row>
    <row r="2844" spans="1:34" x14ac:dyDescent="0.25">
      <c r="A2844" s="117" t="s">
        <v>273</v>
      </c>
      <c r="B2844" s="117" t="s">
        <v>211</v>
      </c>
      <c r="C2844" s="117" t="s">
        <v>7340</v>
      </c>
      <c r="D2844" s="117" t="s">
        <v>1350</v>
      </c>
      <c r="E2844" s="117" t="s">
        <v>423</v>
      </c>
      <c r="F2844" s="117" t="s">
        <v>1393</v>
      </c>
      <c r="G2844" s="117" t="s">
        <v>1394</v>
      </c>
      <c r="H2844" s="117" t="s">
        <v>1394</v>
      </c>
      <c r="I2844" s="117"/>
      <c r="J2844" s="116" t="s">
        <v>1858</v>
      </c>
      <c r="K2844" s="116">
        <v>4.4441189999999997</v>
      </c>
      <c r="L2844" s="116">
        <v>28.471264999999999</v>
      </c>
      <c r="M2844" s="117" t="s">
        <v>1859</v>
      </c>
      <c r="N2844" s="116" t="s">
        <v>159</v>
      </c>
      <c r="O2844" s="116">
        <v>2</v>
      </c>
      <c r="P2844" s="116">
        <v>12</v>
      </c>
      <c r="Q2844" s="116">
        <v>2</v>
      </c>
      <c r="R2844" s="116">
        <v>12</v>
      </c>
      <c r="S2844" s="116">
        <v>0</v>
      </c>
      <c r="T2844" s="116">
        <v>0</v>
      </c>
      <c r="U2844" s="116" t="s">
        <v>159</v>
      </c>
      <c r="V2844" s="116">
        <v>213</v>
      </c>
      <c r="W2844" s="116">
        <v>1065</v>
      </c>
      <c r="X2844" s="116">
        <v>131</v>
      </c>
      <c r="Y2844" s="116">
        <v>655</v>
      </c>
      <c r="Z2844" s="116">
        <v>82</v>
      </c>
      <c r="AA2844" s="116">
        <v>410</v>
      </c>
      <c r="AB2844" s="116">
        <v>39</v>
      </c>
      <c r="AC2844" s="116">
        <v>195</v>
      </c>
      <c r="AD2844" s="116">
        <v>29</v>
      </c>
      <c r="AE2844" s="116">
        <v>145</v>
      </c>
      <c r="AF2844" s="116" t="s">
        <v>1860</v>
      </c>
      <c r="AG2844" s="117"/>
      <c r="AH2844" s="117" t="s">
        <v>1861</v>
      </c>
    </row>
    <row r="2845" spans="1:34" x14ac:dyDescent="0.25">
      <c r="A2845" s="117" t="s">
        <v>273</v>
      </c>
      <c r="B2845" s="117" t="s">
        <v>211</v>
      </c>
      <c r="C2845" s="117" t="s">
        <v>7341</v>
      </c>
      <c r="D2845" s="117" t="s">
        <v>1350</v>
      </c>
      <c r="E2845" s="117" t="s">
        <v>423</v>
      </c>
      <c r="F2845" s="117" t="s">
        <v>1393</v>
      </c>
      <c r="G2845" s="117" t="s">
        <v>1394</v>
      </c>
      <c r="H2845" s="117" t="s">
        <v>7342</v>
      </c>
      <c r="I2845" s="117"/>
      <c r="J2845" s="116" t="s">
        <v>1858</v>
      </c>
      <c r="K2845" s="116">
        <v>4.4729219999999996</v>
      </c>
      <c r="L2845" s="116">
        <v>28.389106999999999</v>
      </c>
      <c r="M2845" s="117" t="s">
        <v>1859</v>
      </c>
      <c r="N2845" s="116" t="s">
        <v>159</v>
      </c>
      <c r="O2845" s="116">
        <v>3</v>
      </c>
      <c r="P2845" s="116">
        <v>15</v>
      </c>
      <c r="Q2845" s="116">
        <v>3</v>
      </c>
      <c r="R2845" s="116">
        <v>15</v>
      </c>
      <c r="S2845" s="116">
        <v>0</v>
      </c>
      <c r="T2845" s="116">
        <v>0</v>
      </c>
      <c r="U2845" s="116" t="s">
        <v>159</v>
      </c>
      <c r="V2845" s="116">
        <v>238</v>
      </c>
      <c r="W2845" s="116">
        <v>1190</v>
      </c>
      <c r="X2845" s="116">
        <v>193</v>
      </c>
      <c r="Y2845" s="116">
        <v>965</v>
      </c>
      <c r="Z2845" s="116">
        <v>45</v>
      </c>
      <c r="AA2845" s="116">
        <v>225</v>
      </c>
      <c r="AB2845" s="116">
        <v>18</v>
      </c>
      <c r="AC2845" s="116">
        <v>90</v>
      </c>
      <c r="AD2845" s="116">
        <v>28</v>
      </c>
      <c r="AE2845" s="116">
        <v>140</v>
      </c>
      <c r="AF2845" s="116" t="s">
        <v>1860</v>
      </c>
      <c r="AG2845" s="117"/>
      <c r="AH2845" s="117" t="s">
        <v>1861</v>
      </c>
    </row>
    <row r="2846" spans="1:34" x14ac:dyDescent="0.25">
      <c r="A2846" s="117" t="s">
        <v>273</v>
      </c>
      <c r="B2846" s="117" t="s">
        <v>211</v>
      </c>
      <c r="C2846" s="117" t="s">
        <v>7343</v>
      </c>
      <c r="D2846" s="117" t="s">
        <v>1350</v>
      </c>
      <c r="E2846" s="117" t="s">
        <v>423</v>
      </c>
      <c r="F2846" s="117" t="s">
        <v>1393</v>
      </c>
      <c r="G2846" s="117" t="s">
        <v>1394</v>
      </c>
      <c r="H2846" s="117" t="s">
        <v>7344</v>
      </c>
      <c r="I2846" s="117"/>
      <c r="J2846" s="116" t="s">
        <v>1858</v>
      </c>
      <c r="K2846" s="116">
        <v>4.4868600000000001</v>
      </c>
      <c r="L2846" s="116">
        <v>28.444600000000001</v>
      </c>
      <c r="M2846" s="117" t="s">
        <v>1859</v>
      </c>
      <c r="N2846" s="116" t="s">
        <v>159</v>
      </c>
      <c r="O2846" s="116">
        <v>2</v>
      </c>
      <c r="P2846" s="116">
        <v>11</v>
      </c>
      <c r="Q2846" s="116">
        <v>2</v>
      </c>
      <c r="R2846" s="116">
        <v>11</v>
      </c>
      <c r="S2846" s="116">
        <v>0</v>
      </c>
      <c r="T2846" s="116">
        <v>0</v>
      </c>
      <c r="U2846" s="116" t="s">
        <v>159</v>
      </c>
      <c r="V2846" s="116">
        <v>241</v>
      </c>
      <c r="W2846" s="116">
        <v>1205</v>
      </c>
      <c r="X2846" s="116">
        <v>206</v>
      </c>
      <c r="Y2846" s="116">
        <v>1030</v>
      </c>
      <c r="Z2846" s="116">
        <v>35</v>
      </c>
      <c r="AA2846" s="116">
        <v>175</v>
      </c>
      <c r="AB2846" s="116">
        <v>12</v>
      </c>
      <c r="AC2846" s="116">
        <v>60</v>
      </c>
      <c r="AD2846" s="116">
        <v>16</v>
      </c>
      <c r="AE2846" s="116">
        <v>80</v>
      </c>
      <c r="AF2846" s="116" t="s">
        <v>1860</v>
      </c>
      <c r="AG2846" s="117"/>
      <c r="AH2846" s="117" t="s">
        <v>1861</v>
      </c>
    </row>
    <row r="2847" spans="1:34" x14ac:dyDescent="0.25">
      <c r="A2847" s="117" t="s">
        <v>273</v>
      </c>
      <c r="B2847" s="117" t="s">
        <v>211</v>
      </c>
      <c r="C2847" s="117" t="s">
        <v>7345</v>
      </c>
      <c r="D2847" s="117" t="s">
        <v>1350</v>
      </c>
      <c r="E2847" s="117" t="s">
        <v>423</v>
      </c>
      <c r="F2847" s="117" t="s">
        <v>1393</v>
      </c>
      <c r="G2847" s="117" t="s">
        <v>1394</v>
      </c>
      <c r="H2847" s="117" t="s">
        <v>7346</v>
      </c>
      <c r="I2847" s="117"/>
      <c r="J2847" s="116" t="s">
        <v>1858</v>
      </c>
      <c r="K2847" s="116">
        <v>4.4275419999999999</v>
      </c>
      <c r="L2847" s="116">
        <v>28.351065999999999</v>
      </c>
      <c r="M2847" s="117" t="s">
        <v>1859</v>
      </c>
      <c r="N2847" s="116" t="s">
        <v>146</v>
      </c>
      <c r="O2847" s="116">
        <v>0</v>
      </c>
      <c r="P2847" s="116">
        <v>0</v>
      </c>
      <c r="Q2847" s="116">
        <v>0</v>
      </c>
      <c r="R2847" s="116">
        <v>0</v>
      </c>
      <c r="S2847" s="116">
        <v>0</v>
      </c>
      <c r="T2847" s="116">
        <v>0</v>
      </c>
      <c r="U2847" s="116" t="s">
        <v>159</v>
      </c>
      <c r="V2847" s="116">
        <v>194</v>
      </c>
      <c r="W2847" s="116">
        <v>970</v>
      </c>
      <c r="X2847" s="116">
        <v>153</v>
      </c>
      <c r="Y2847" s="116">
        <v>765</v>
      </c>
      <c r="Z2847" s="116">
        <v>41</v>
      </c>
      <c r="AA2847" s="116">
        <v>205</v>
      </c>
      <c r="AB2847" s="116">
        <v>8</v>
      </c>
      <c r="AC2847" s="116">
        <v>40</v>
      </c>
      <c r="AD2847" s="116">
        <v>14</v>
      </c>
      <c r="AE2847" s="116">
        <v>70</v>
      </c>
      <c r="AF2847" s="116" t="s">
        <v>1860</v>
      </c>
      <c r="AG2847" s="117"/>
      <c r="AH2847" s="117" t="s">
        <v>1861</v>
      </c>
    </row>
    <row r="2848" spans="1:34" x14ac:dyDescent="0.25">
      <c r="A2848" s="117" t="s">
        <v>273</v>
      </c>
      <c r="B2848" s="117" t="s">
        <v>211</v>
      </c>
      <c r="C2848" s="117" t="s">
        <v>7347</v>
      </c>
      <c r="D2848" s="117" t="s">
        <v>1350</v>
      </c>
      <c r="E2848" s="117" t="s">
        <v>423</v>
      </c>
      <c r="F2848" s="117" t="s">
        <v>1393</v>
      </c>
      <c r="G2848" s="117" t="s">
        <v>1394</v>
      </c>
      <c r="H2848" s="117" t="s">
        <v>7348</v>
      </c>
      <c r="I2848" s="117"/>
      <c r="J2848" s="116" t="s">
        <v>1858</v>
      </c>
      <c r="K2848" s="116">
        <v>4.395918</v>
      </c>
      <c r="L2848" s="116">
        <v>28.427641000000001</v>
      </c>
      <c r="M2848" s="117" t="s">
        <v>1859</v>
      </c>
      <c r="N2848" s="116" t="s">
        <v>146</v>
      </c>
      <c r="O2848" s="116">
        <v>0</v>
      </c>
      <c r="P2848" s="116">
        <v>0</v>
      </c>
      <c r="Q2848" s="116">
        <v>0</v>
      </c>
      <c r="R2848" s="116">
        <v>0</v>
      </c>
      <c r="S2848" s="116">
        <v>0</v>
      </c>
      <c r="T2848" s="116">
        <v>0</v>
      </c>
      <c r="U2848" s="116" t="s">
        <v>159</v>
      </c>
      <c r="V2848" s="116">
        <v>283</v>
      </c>
      <c r="W2848" s="116">
        <v>1415</v>
      </c>
      <c r="X2848" s="116">
        <v>240</v>
      </c>
      <c r="Y2848" s="116">
        <v>1200</v>
      </c>
      <c r="Z2848" s="116">
        <v>43</v>
      </c>
      <c r="AA2848" s="116">
        <v>215</v>
      </c>
      <c r="AB2848" s="116">
        <v>6</v>
      </c>
      <c r="AC2848" s="116">
        <v>30</v>
      </c>
      <c r="AD2848" s="116">
        <v>40</v>
      </c>
      <c r="AE2848" s="116">
        <v>200</v>
      </c>
      <c r="AF2848" s="116" t="s">
        <v>1860</v>
      </c>
      <c r="AG2848" s="117"/>
      <c r="AH2848" s="117" t="s">
        <v>1861</v>
      </c>
    </row>
    <row r="2849" spans="1:34" x14ac:dyDescent="0.25">
      <c r="A2849" s="117" t="s">
        <v>273</v>
      </c>
      <c r="B2849" s="117" t="s">
        <v>211</v>
      </c>
      <c r="C2849" s="117" t="s">
        <v>7349</v>
      </c>
      <c r="D2849" s="117" t="s">
        <v>1350</v>
      </c>
      <c r="E2849" s="117" t="s">
        <v>423</v>
      </c>
      <c r="F2849" s="117" t="s">
        <v>1393</v>
      </c>
      <c r="G2849" s="117" t="s">
        <v>1394</v>
      </c>
      <c r="H2849" s="117" t="s">
        <v>7350</v>
      </c>
      <c r="I2849" s="117"/>
      <c r="J2849" s="116" t="s">
        <v>1858</v>
      </c>
      <c r="K2849" s="116">
        <v>4.3872261999999997</v>
      </c>
      <c r="L2849" s="116">
        <v>28.568109</v>
      </c>
      <c r="M2849" s="117" t="s">
        <v>1859</v>
      </c>
      <c r="N2849" s="116" t="s">
        <v>159</v>
      </c>
      <c r="O2849" s="116">
        <v>19</v>
      </c>
      <c r="P2849" s="116">
        <v>95</v>
      </c>
      <c r="Q2849" s="116">
        <v>19</v>
      </c>
      <c r="R2849" s="116">
        <v>95</v>
      </c>
      <c r="S2849" s="116">
        <v>0</v>
      </c>
      <c r="T2849" s="116">
        <v>0</v>
      </c>
      <c r="U2849" s="116" t="s">
        <v>159</v>
      </c>
      <c r="V2849" s="116">
        <v>261</v>
      </c>
      <c r="W2849" s="116">
        <v>1305</v>
      </c>
      <c r="X2849" s="116">
        <v>194</v>
      </c>
      <c r="Y2849" s="116">
        <v>970</v>
      </c>
      <c r="Z2849" s="116">
        <v>67</v>
      </c>
      <c r="AA2849" s="116">
        <v>335</v>
      </c>
      <c r="AB2849" s="116">
        <v>11</v>
      </c>
      <c r="AC2849" s="116">
        <v>55</v>
      </c>
      <c r="AD2849" s="116">
        <v>21</v>
      </c>
      <c r="AE2849" s="116">
        <v>105</v>
      </c>
      <c r="AF2849" s="116" t="s">
        <v>1860</v>
      </c>
      <c r="AG2849" s="117"/>
      <c r="AH2849" s="117" t="s">
        <v>1861</v>
      </c>
    </row>
    <row r="2850" spans="1:34" x14ac:dyDescent="0.25">
      <c r="A2850" s="117" t="s">
        <v>273</v>
      </c>
      <c r="B2850" s="117" t="s">
        <v>211</v>
      </c>
      <c r="C2850" s="117" t="s">
        <v>7351</v>
      </c>
      <c r="D2850" s="117" t="s">
        <v>1350</v>
      </c>
      <c r="E2850" s="117" t="s">
        <v>423</v>
      </c>
      <c r="F2850" s="117" t="s">
        <v>1388</v>
      </c>
      <c r="G2850" s="117" t="s">
        <v>423</v>
      </c>
      <c r="H2850" s="117" t="s">
        <v>7352</v>
      </c>
      <c r="I2850" s="117"/>
      <c r="J2850" s="116" t="s">
        <v>1858</v>
      </c>
      <c r="K2850" s="116">
        <v>4.5970950000000004</v>
      </c>
      <c r="L2850" s="116">
        <v>28.453859000000001</v>
      </c>
      <c r="M2850" s="117" t="s">
        <v>1859</v>
      </c>
      <c r="N2850" s="116" t="s">
        <v>159</v>
      </c>
      <c r="O2850" s="116">
        <v>3</v>
      </c>
      <c r="P2850" s="116">
        <v>18</v>
      </c>
      <c r="Q2850" s="116">
        <v>3</v>
      </c>
      <c r="R2850" s="116">
        <v>18</v>
      </c>
      <c r="S2850" s="116">
        <v>0</v>
      </c>
      <c r="T2850" s="116">
        <v>0</v>
      </c>
      <c r="U2850" s="116" t="s">
        <v>159</v>
      </c>
      <c r="V2850" s="116">
        <v>323</v>
      </c>
      <c r="W2850" s="116">
        <v>1615</v>
      </c>
      <c r="X2850" s="116">
        <v>227</v>
      </c>
      <c r="Y2850" s="116">
        <v>1135</v>
      </c>
      <c r="Z2850" s="116">
        <v>96</v>
      </c>
      <c r="AA2850" s="116">
        <v>480</v>
      </c>
      <c r="AB2850" s="116">
        <v>48</v>
      </c>
      <c r="AC2850" s="116">
        <v>240</v>
      </c>
      <c r="AD2850" s="116">
        <v>39</v>
      </c>
      <c r="AE2850" s="116">
        <v>195</v>
      </c>
      <c r="AF2850" s="116" t="s">
        <v>1860</v>
      </c>
      <c r="AG2850" s="117"/>
      <c r="AH2850" s="117" t="s">
        <v>1861</v>
      </c>
    </row>
    <row r="2851" spans="1:34" x14ac:dyDescent="0.25">
      <c r="A2851" s="117" t="s">
        <v>273</v>
      </c>
      <c r="B2851" s="117" t="s">
        <v>211</v>
      </c>
      <c r="C2851" s="117" t="s">
        <v>7353</v>
      </c>
      <c r="D2851" s="117" t="s">
        <v>1350</v>
      </c>
      <c r="E2851" s="117" t="s">
        <v>423</v>
      </c>
      <c r="F2851" s="117" t="s">
        <v>1388</v>
      </c>
      <c r="G2851" s="117" t="s">
        <v>423</v>
      </c>
      <c r="H2851" s="117" t="s">
        <v>7354</v>
      </c>
      <c r="I2851" s="117"/>
      <c r="J2851" s="116" t="s">
        <v>1858</v>
      </c>
      <c r="K2851" s="116">
        <v>4.5613999999999999</v>
      </c>
      <c r="L2851" s="116">
        <v>28.3812</v>
      </c>
      <c r="M2851" s="117" t="s">
        <v>1859</v>
      </c>
      <c r="N2851" s="116" t="s">
        <v>159</v>
      </c>
      <c r="O2851" s="116">
        <v>3</v>
      </c>
      <c r="P2851" s="116">
        <v>17</v>
      </c>
      <c r="Q2851" s="116">
        <v>3</v>
      </c>
      <c r="R2851" s="116">
        <v>17</v>
      </c>
      <c r="S2851" s="116">
        <v>0</v>
      </c>
      <c r="T2851" s="116">
        <v>0</v>
      </c>
      <c r="U2851" s="116" t="s">
        <v>159</v>
      </c>
      <c r="V2851" s="116">
        <v>416</v>
      </c>
      <c r="W2851" s="116">
        <v>2080</v>
      </c>
      <c r="X2851" s="116">
        <v>296</v>
      </c>
      <c r="Y2851" s="116">
        <v>1480</v>
      </c>
      <c r="Z2851" s="116">
        <v>120</v>
      </c>
      <c r="AA2851" s="116">
        <v>600</v>
      </c>
      <c r="AB2851" s="116">
        <v>31</v>
      </c>
      <c r="AC2851" s="116">
        <v>155</v>
      </c>
      <c r="AD2851" s="116">
        <v>28</v>
      </c>
      <c r="AE2851" s="116">
        <v>140</v>
      </c>
      <c r="AF2851" s="116" t="s">
        <v>1860</v>
      </c>
      <c r="AG2851" s="117"/>
      <c r="AH2851" s="117" t="s">
        <v>1861</v>
      </c>
    </row>
    <row r="2852" spans="1:34" x14ac:dyDescent="0.25">
      <c r="A2852" s="117" t="s">
        <v>273</v>
      </c>
      <c r="B2852" s="117" t="s">
        <v>211</v>
      </c>
      <c r="C2852" s="117" t="s">
        <v>7355</v>
      </c>
      <c r="D2852" s="117" t="s">
        <v>1350</v>
      </c>
      <c r="E2852" s="117" t="s">
        <v>423</v>
      </c>
      <c r="F2852" s="117" t="s">
        <v>1388</v>
      </c>
      <c r="G2852" s="117" t="s">
        <v>423</v>
      </c>
      <c r="H2852" s="117" t="s">
        <v>7356</v>
      </c>
      <c r="I2852" s="117"/>
      <c r="J2852" s="116" t="s">
        <v>1858</v>
      </c>
      <c r="K2852" s="116">
        <v>4.5750109999999999</v>
      </c>
      <c r="L2852" s="116">
        <v>28.493935</v>
      </c>
      <c r="M2852" s="117" t="s">
        <v>1859</v>
      </c>
      <c r="N2852" s="116" t="s">
        <v>159</v>
      </c>
      <c r="O2852" s="116">
        <v>24</v>
      </c>
      <c r="P2852" s="116">
        <v>121</v>
      </c>
      <c r="Q2852" s="116">
        <v>16</v>
      </c>
      <c r="R2852" s="116">
        <v>81</v>
      </c>
      <c r="S2852" s="116">
        <v>8</v>
      </c>
      <c r="T2852" s="116">
        <v>40</v>
      </c>
      <c r="U2852" s="116" t="s">
        <v>159</v>
      </c>
      <c r="V2852" s="116">
        <v>204</v>
      </c>
      <c r="W2852" s="116">
        <v>1020</v>
      </c>
      <c r="X2852" s="116">
        <v>132</v>
      </c>
      <c r="Y2852" s="116">
        <v>660</v>
      </c>
      <c r="Z2852" s="116">
        <v>72</v>
      </c>
      <c r="AA2852" s="116">
        <v>360</v>
      </c>
      <c r="AB2852" s="116">
        <v>7</v>
      </c>
      <c r="AC2852" s="116">
        <v>35</v>
      </c>
      <c r="AD2852" s="116">
        <v>10</v>
      </c>
      <c r="AE2852" s="116">
        <v>50</v>
      </c>
      <c r="AF2852" s="116" t="s">
        <v>1860</v>
      </c>
      <c r="AG2852" s="117"/>
      <c r="AH2852" s="117" t="s">
        <v>1861</v>
      </c>
    </row>
    <row r="2853" spans="1:34" x14ac:dyDescent="0.25">
      <c r="A2853" s="117" t="s">
        <v>273</v>
      </c>
      <c r="B2853" s="117" t="s">
        <v>211</v>
      </c>
      <c r="C2853" s="117" t="s">
        <v>7357</v>
      </c>
      <c r="D2853" s="117" t="s">
        <v>1350</v>
      </c>
      <c r="E2853" s="117" t="s">
        <v>423</v>
      </c>
      <c r="F2853" s="117" t="s">
        <v>1388</v>
      </c>
      <c r="G2853" s="117" t="s">
        <v>423</v>
      </c>
      <c r="H2853" s="117" t="s">
        <v>7047</v>
      </c>
      <c r="I2853" s="117"/>
      <c r="J2853" s="116" t="s">
        <v>1858</v>
      </c>
      <c r="K2853" s="116">
        <v>4.6638599999999997</v>
      </c>
      <c r="L2853" s="116">
        <v>28.4999</v>
      </c>
      <c r="M2853" s="117" t="s">
        <v>1859</v>
      </c>
      <c r="N2853" s="116" t="s">
        <v>159</v>
      </c>
      <c r="O2853" s="116">
        <v>4</v>
      </c>
      <c r="P2853" s="116">
        <v>21</v>
      </c>
      <c r="Q2853" s="116">
        <v>4</v>
      </c>
      <c r="R2853" s="116">
        <v>21</v>
      </c>
      <c r="S2853" s="116">
        <v>0</v>
      </c>
      <c r="T2853" s="116">
        <v>0</v>
      </c>
      <c r="U2853" s="116" t="s">
        <v>159</v>
      </c>
      <c r="V2853" s="116">
        <v>311</v>
      </c>
      <c r="W2853" s="116">
        <v>1555</v>
      </c>
      <c r="X2853" s="116">
        <v>243</v>
      </c>
      <c r="Y2853" s="116">
        <v>1215</v>
      </c>
      <c r="Z2853" s="116">
        <v>68</v>
      </c>
      <c r="AA2853" s="116">
        <v>340</v>
      </c>
      <c r="AB2853" s="116">
        <v>9</v>
      </c>
      <c r="AC2853" s="116">
        <v>45</v>
      </c>
      <c r="AD2853" s="116">
        <v>6</v>
      </c>
      <c r="AE2853" s="116">
        <v>30</v>
      </c>
      <c r="AF2853" s="116" t="s">
        <v>1860</v>
      </c>
      <c r="AG2853" s="117"/>
      <c r="AH2853" s="117" t="s">
        <v>1861</v>
      </c>
    </row>
    <row r="2854" spans="1:34" x14ac:dyDescent="0.25">
      <c r="A2854" s="117" t="s">
        <v>273</v>
      </c>
      <c r="B2854" s="117" t="s">
        <v>211</v>
      </c>
      <c r="C2854" s="117" t="s">
        <v>7358</v>
      </c>
      <c r="D2854" s="117" t="s">
        <v>1350</v>
      </c>
      <c r="E2854" s="117" t="s">
        <v>423</v>
      </c>
      <c r="F2854" s="117" t="s">
        <v>1388</v>
      </c>
      <c r="G2854" s="117" t="s">
        <v>423</v>
      </c>
      <c r="H2854" s="117" t="s">
        <v>7359</v>
      </c>
      <c r="I2854" s="117"/>
      <c r="J2854" s="116" t="s">
        <v>1858</v>
      </c>
      <c r="K2854" s="116">
        <v>4.62615</v>
      </c>
      <c r="L2854" s="116">
        <v>28.380469999999999</v>
      </c>
      <c r="M2854" s="117" t="s">
        <v>1859</v>
      </c>
      <c r="N2854" s="116" t="s">
        <v>159</v>
      </c>
      <c r="O2854" s="116">
        <v>14</v>
      </c>
      <c r="P2854" s="116">
        <v>74</v>
      </c>
      <c r="Q2854" s="116">
        <v>10</v>
      </c>
      <c r="R2854" s="116">
        <v>54</v>
      </c>
      <c r="S2854" s="116">
        <v>4</v>
      </c>
      <c r="T2854" s="116">
        <v>20</v>
      </c>
      <c r="U2854" s="116" t="s">
        <v>159</v>
      </c>
      <c r="V2854" s="116">
        <v>261</v>
      </c>
      <c r="W2854" s="116">
        <v>1305</v>
      </c>
      <c r="X2854" s="116">
        <v>197</v>
      </c>
      <c r="Y2854" s="116">
        <v>985</v>
      </c>
      <c r="Z2854" s="116">
        <v>64</v>
      </c>
      <c r="AA2854" s="116">
        <v>320</v>
      </c>
      <c r="AB2854" s="116">
        <v>16</v>
      </c>
      <c r="AC2854" s="116">
        <v>80</v>
      </c>
      <c r="AD2854" s="116">
        <v>20</v>
      </c>
      <c r="AE2854" s="116">
        <v>100</v>
      </c>
      <c r="AF2854" s="116" t="s">
        <v>1860</v>
      </c>
      <c r="AG2854" s="117"/>
      <c r="AH2854" s="117" t="s">
        <v>1861</v>
      </c>
    </row>
    <row r="2855" spans="1:34" x14ac:dyDescent="0.25">
      <c r="A2855" s="117" t="s">
        <v>273</v>
      </c>
      <c r="B2855" s="117" t="s">
        <v>211</v>
      </c>
      <c r="C2855" s="117" t="s">
        <v>7360</v>
      </c>
      <c r="D2855" s="117" t="s">
        <v>1350</v>
      </c>
      <c r="E2855" s="117" t="s">
        <v>423</v>
      </c>
      <c r="F2855" s="117" t="s">
        <v>1388</v>
      </c>
      <c r="G2855" s="117" t="s">
        <v>423</v>
      </c>
      <c r="H2855" s="117" t="s">
        <v>7361</v>
      </c>
      <c r="I2855" s="117"/>
      <c r="J2855" s="116" t="s">
        <v>1858</v>
      </c>
      <c r="K2855" s="116">
        <v>4.5749459999999997</v>
      </c>
      <c r="L2855" s="116">
        <v>28.389994999999999</v>
      </c>
      <c r="M2855" s="117" t="s">
        <v>1859</v>
      </c>
      <c r="N2855" s="116" t="s">
        <v>159</v>
      </c>
      <c r="O2855" s="116">
        <v>16</v>
      </c>
      <c r="P2855" s="116">
        <v>81</v>
      </c>
      <c r="Q2855" s="116">
        <v>9</v>
      </c>
      <c r="R2855" s="116">
        <v>46</v>
      </c>
      <c r="S2855" s="116">
        <v>7</v>
      </c>
      <c r="T2855" s="116">
        <v>35</v>
      </c>
      <c r="U2855" s="116" t="s">
        <v>159</v>
      </c>
      <c r="V2855" s="116">
        <v>348</v>
      </c>
      <c r="W2855" s="116">
        <v>1740</v>
      </c>
      <c r="X2855" s="116">
        <v>253</v>
      </c>
      <c r="Y2855" s="116">
        <v>1265</v>
      </c>
      <c r="Z2855" s="116">
        <v>95</v>
      </c>
      <c r="AA2855" s="116">
        <v>475</v>
      </c>
      <c r="AB2855" s="116">
        <v>50</v>
      </c>
      <c r="AC2855" s="116">
        <v>250</v>
      </c>
      <c r="AD2855" s="116">
        <v>44</v>
      </c>
      <c r="AE2855" s="116">
        <v>220</v>
      </c>
      <c r="AF2855" s="116" t="s">
        <v>1860</v>
      </c>
      <c r="AG2855" s="117"/>
      <c r="AH2855" s="117" t="s">
        <v>1861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FD7C8349A9406459E368CD7F514FE79" ma:contentTypeVersion="12" ma:contentTypeDescription="Create a new document." ma:contentTypeScope="" ma:versionID="ae8e9452a85188816f490da8dc892dba">
  <xsd:schema xmlns:xsd="http://www.w3.org/2001/XMLSchema" xmlns:xs="http://www.w3.org/2001/XMLSchema" xmlns:p="http://schemas.microsoft.com/office/2006/metadata/properties" xmlns:ns2="fd4a0f5b-7cde-4b5a-a880-b1d6b61f2e81" xmlns:ns3="5146c389-b906-4f30-a64f-4dbeeedc5eb4" targetNamespace="http://schemas.microsoft.com/office/2006/metadata/properties" ma:root="true" ma:fieldsID="5563b4363262b6f87b5e09ed0e6304d2" ns2:_="" ns3:_="">
    <xsd:import namespace="fd4a0f5b-7cde-4b5a-a880-b1d6b61f2e81"/>
    <xsd:import namespace="5146c389-b906-4f30-a64f-4dbeeedc5eb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d4a0f5b-7cde-4b5a-a880-b1d6b61f2e8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146c389-b906-4f30-a64f-4dbeeedc5eb4"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F95BB97-346D-4D55-81E4-0A74C60B4550}">
  <ds:schemaRefs>
    <ds:schemaRef ds:uri="http://purl.org/dc/elements/1.1/"/>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schemas.microsoft.com/office/2006/metadata/properties"/>
    <ds:schemaRef ds:uri="5146c389-b906-4f30-a64f-4dbeeedc5eb4"/>
    <ds:schemaRef ds:uri="fd4a0f5b-7cde-4b5a-a880-b1d6b61f2e81"/>
    <ds:schemaRef ds:uri="http://www.w3.org/XML/1998/namespace"/>
  </ds:schemaRefs>
</ds:datastoreItem>
</file>

<file path=customXml/itemProps2.xml><?xml version="1.0" encoding="utf-8"?>
<ds:datastoreItem xmlns:ds="http://schemas.openxmlformats.org/officeDocument/2006/customXml" ds:itemID="{E1B7A308-82A8-4E74-B163-B2552CAD3EE7}">
  <ds:schemaRefs>
    <ds:schemaRef ds:uri="http://schemas.microsoft.com/sharepoint/v3/contenttype/forms"/>
  </ds:schemaRefs>
</ds:datastoreItem>
</file>

<file path=customXml/itemProps3.xml><?xml version="1.0" encoding="utf-8"?>
<ds:datastoreItem xmlns:ds="http://schemas.openxmlformats.org/officeDocument/2006/customXml" ds:itemID="{4E0B78AC-A82D-42ED-BC1B-ADFBF78A46E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d4a0f5b-7cde-4b5a-a880-b1d6b61f2e81"/>
    <ds:schemaRef ds:uri="5146c389-b906-4f30-a64f-4dbeeedc5eb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Note</vt:lpstr>
      <vt:lpstr>MT R9 Period of Arrival State</vt:lpstr>
      <vt:lpstr>MT R9 IDPs By Reason State</vt:lpstr>
      <vt:lpstr>MT R9 Shelter Status State Sum</vt:lpstr>
      <vt:lpstr>MT R9 Baseline Area Dataset</vt:lpstr>
      <vt:lpstr>Sheet1</vt:lpstr>
      <vt:lpstr>'MT R9 IDPs By Reason State'!Print_Area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GONZÁLEZ Mayvelline</dc:creator>
  <cp:lastModifiedBy>mogga paul</cp:lastModifiedBy>
  <dcterms:created xsi:type="dcterms:W3CDTF">2021-01-25T14:19:55Z</dcterms:created>
  <dcterms:modified xsi:type="dcterms:W3CDTF">2021-06-22T10:04:40Z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2021-01-25T14:19:56Z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96789931-c355-4009-9ca2-9bff6c8bd60e</vt:lpwstr>
  </property>
  <property fmtid="{D5CDD505-2E9C-101B-9397-08002B2CF9AE}" pid="8" name="MSIP_Label_2059aa38-f392-4105-be92-628035578272_ContentBits">
    <vt:lpwstr>0</vt:lpwstr>
  </property>
  <property fmtid="{D5CDD505-2E9C-101B-9397-08002B2CF9AE}" pid="9" name="ContentTypeId">
    <vt:lpwstr>0x010100EFD7C8349A9406459E368CD7F514FE79</vt:lpwstr>
  </property>
  <property fmtid="{D5CDD505-2E9C-101B-9397-08002B2CF9AE}" pid="10" name="WorkbookGuid">
    <vt:lpwstr>886a88af-3392-40a1-beb4-cbabc098b3ce</vt:lpwstr>
  </property>
</Properties>
</file>